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<sst xmlns="http://schemas.openxmlformats.org/spreadsheetml/2006/main" count="4743" uniqueCount="4743">
  <si>
    <t>Date Type:</t>
  </si>
  <si>
    <t>Shipped Date</t>
  </si>
  <si>
    <t>Start Date:</t>
  </si>
  <si>
    <t>10/01/2023</t>
  </si>
  <si>
    <t>End Date:</t>
  </si>
  <si>
    <t>03/31/2024</t>
  </si>
  <si>
    <t>Report Run Date:</t>
  </si>
  <si>
    <t>04/11/2024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</si>
  <si>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</si>
  <si>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</si>
  <si>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</si>
  <si>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</si>
  <si>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</si>
  <si>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</si>
  <si>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</si>
  <si>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</si>
  <si>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</si>
  <si>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</si>
  <si>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KOHLDSN</t>
  </si>
  <si>
    <t>OVERSTOCK01</t>
  </si>
  <si>
    <t>TGTDVS</t>
  </si>
  <si>
    <t>JCPENNEY01</t>
  </si>
  <si>
    <t>CSNSTORES</t>
  </si>
  <si>
    <t>OLLIIX</t>
  </si>
  <si>
    <t>HDDS</t>
  </si>
  <si>
    <t>KIRKLANDDS</t>
  </si>
  <si>
    <t>COSTCO01</t>
  </si>
  <si>
    <t>FINGERHUTDS</t>
  </si>
  <si>
    <t>DESINC</t>
  </si>
  <si>
    <t>ZOLA</t>
  </si>
  <si>
    <t>WALMARTDS</t>
  </si>
  <si>
    <t>BEALLSDS</t>
  </si>
  <si>
    <t>NRTPORT</t>
  </si>
  <si>
    <t>BLK01</t>
  </si>
  <si>
    <t>HOUZZ</t>
  </si>
  <si>
    <t>HSNDS</t>
  </si>
  <si>
    <t>ZULILY</t>
  </si>
  <si>
    <t>AAFESDS</t>
  </si>
  <si>
    <t>DLCROSCILL</t>
  </si>
  <si>
    <t>NEBFUR01</t>
  </si>
  <si>
    <t>WM.COM</t>
  </si>
  <si>
    <t>AMERSIGNDS</t>
  </si>
  <si>
    <t>ASHFURNDS</t>
  </si>
  <si>
    <t>BBBDROP</t>
  </si>
  <si>
    <t>BIGLOTSDS</t>
  </si>
  <si>
    <t>BLOOM02</t>
  </si>
  <si>
    <t>BRANDX</t>
  </si>
  <si>
    <t>HAYNEEDLEDS</t>
  </si>
  <si>
    <t>LAMPDS</t>
  </si>
  <si>
    <t>LOWESDS</t>
  </si>
  <si>
    <t>NORDSTRACKDS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</si>
  <si>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</si>
  <si>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</si>
  <si>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</si>
  <si>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</si>
  <si>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</si>
  <si>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</si>
  <si>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</si>
  <si>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</si>
  <si>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</si>
  <si>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</si>
  <si>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</si>
  <si>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</si>
  <si>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</si>
  <si>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</si>
  <si>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</si>
  <si>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</si>
  <si>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</si>
  <si>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</si>
  <si>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</si>
  <si>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</si>
  <si>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</si>
  <si>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</si>
  <si>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</si>
  <si>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</si>
  <si>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</si>
  <si>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</si>
  <si>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</si>
  <si>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</si>
  <si>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</si>
  <si>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</si>
  <si>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</si>
  <si>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</si>
  <si>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</si>
  <si>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</si>
  <si>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</si>
  <si>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</si>
  <si>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</si>
  <si>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</si>
  <si>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</si>
  <si>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</si>
  <si>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</si>
  <si>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</si>
  <si>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</si>
  <si>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</si>
  <si>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</si>
  <si>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</si>
  <si>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</si>
  <si>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</si>
  <si>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</si>
  <si>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</si>
  <si>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</si>
  <si>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</si>
  <si>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</si>
  <si>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</si>
  <si>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</si>
  <si>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</si>
  <si>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</si>
  <si>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</si>
  <si>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</si>
  <si>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</si>
  <si>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</si>
  <si>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</si>
  <si>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</si>
  <si>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</si>
  <si>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</si>
  <si>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</si>
  <si>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</si>
  <si>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</si>
  <si>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</si>
  <si>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</si>
  <si>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</si>
  <si>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MP70-4983</t>
  </si>
  <si>
    <t>BATH</t>
  </si>
  <si>
    <t>Madison Park</t>
  </si>
  <si>
    <t>SHOWER CURTAIN</t>
  </si>
  <si>
    <t>Shower Curtain</t>
  </si>
  <si>
    <t>Spa Waffle</t>
  </si>
  <si>
    <t>Shower Curtain with 3M Treatment</t>
  </si>
  <si>
    <t>72x84"</t>
  </si>
  <si>
    <t>Grey</t>
  </si>
  <si>
    <t>Active</t>
  </si>
  <si>
    <t>A+</t>
  </si>
  <si>
    <t>NO</t>
  </si>
  <si>
    <t/>
  </si>
  <si>
    <t>Stripe</t>
  </si>
  <si>
    <t>Classic</t>
  </si>
  <si>
    <t>9/20/2017</t>
  </si>
  <si>
    <t>4/29/2024</t>
  </si>
  <si>
    <t>AAFESDS,AMAZON,AMAZONDS,CSNSTORES,DESINC,HDDS,HOUZZ,JCPENNEY01,KOHLDSN,NRTPORT,OLLIIX,OVERSTOCK01,TGTDVS,ZOLA</t>
  </si>
  <si>
    <t>Setup</t>
  </si>
  <si>
    <t>5/29/2018</t>
  </si>
  <si>
    <t>No</t>
  </si>
  <si>
    <t>Declined</t>
  </si>
  <si>
    <t>Discontinued</t>
  </si>
  <si>
    <t>7/25/2018</t>
  </si>
  <si>
    <t>8/14/2018</t>
  </si>
  <si>
    <t>10/26/2017</t>
  </si>
  <si>
    <t>11/6/2017</t>
  </si>
  <si>
    <t>9/12/2017</t>
  </si>
  <si>
    <t>10/2/2017</t>
  </si>
  <si>
    <t>5/3/2018</t>
  </si>
  <si>
    <t>5/14/2018</t>
  </si>
  <si>
    <t>7/6/2017</t>
  </si>
  <si>
    <t>10/3/2017</t>
  </si>
  <si>
    <t>9/15/2017</t>
  </si>
  <si>
    <t>9/21/2017</t>
  </si>
  <si>
    <t>10/24/2017</t>
  </si>
  <si>
    <t>11/23/2017</t>
  </si>
  <si>
    <t>8/10/2022</t>
  </si>
  <si>
    <t>8/23/2022</t>
  </si>
  <si>
    <t>Open</t>
  </si>
  <si>
    <t>5/10/2017</t>
  </si>
  <si>
    <t>9/25/2017</t>
  </si>
  <si>
    <t>1/18/2021</t>
  </si>
  <si>
    <t>9/29/2021</t>
  </si>
  <si>
    <t>8/23/2017</t>
  </si>
  <si>
    <t>9/28/2017</t>
  </si>
  <si>
    <t>Yes</t>
  </si>
  <si>
    <t>5/1/2018</t>
  </si>
  <si>
    <t>12/14/2023</t>
  </si>
  <si>
    <t>12/29/2023</t>
  </si>
  <si>
    <t>6/12/2019</t>
  </si>
  <si>
    <t>10/14/2019</t>
  </si>
  <si>
    <t>5/14/2023</t>
  </si>
  <si>
    <t>10/6/2023</t>
  </si>
  <si>
    <t>Ready To Offer</t>
  </si>
  <si>
    <t>3/19/2018</t>
  </si>
  <si>
    <t>8/6/2018</t>
  </si>
  <si>
    <t>6/30/2020</t>
  </si>
  <si>
    <t>12/18/2023</t>
  </si>
  <si>
    <t>1/16/2024</t>
  </si>
  <si>
    <t>4/22/2021</t>
  </si>
  <si>
    <t>6/21/2023</t>
  </si>
  <si>
    <t>Restricted</t>
  </si>
  <si>
    <t>2/8/2022</t>
  </si>
  <si>
    <t>5/3/2022</t>
  </si>
  <si>
    <t>Temp Discontinued</t>
  </si>
  <si>
    <t>8/7/2017</t>
  </si>
  <si>
    <t>10/23/2017</t>
  </si>
  <si>
    <t>4/14/2023</t>
  </si>
  <si>
    <t>6/27/2018</t>
  </si>
  <si>
    <t>1/8/2019</t>
  </si>
  <si>
    <t>11/21/2018</t>
  </si>
  <si>
    <t>3/5/2020</t>
  </si>
  <si>
    <t>MP70-4982</t>
  </si>
  <si>
    <t>108x72"</t>
  </si>
  <si>
    <t>B+</t>
  </si>
  <si>
    <t>6/2/2024</t>
  </si>
  <si>
    <t>AMAZON,AMAZONDS,CSNSTORES,HDDS,JCPENNEY01,KOHLDSN,NEBFUR01,OVERSCONSIGN,OVERSTOCK01,TGTDVS,WALMARTDS</t>
  </si>
  <si>
    <t>5/25/2018</t>
  </si>
  <si>
    <t>11/22/2017</t>
  </si>
  <si>
    <t>5/21/2018</t>
  </si>
  <si>
    <t>10/9/2017</t>
  </si>
  <si>
    <t>10/25/2017</t>
  </si>
  <si>
    <t>10/18/2022</t>
  </si>
  <si>
    <t>3/3/2020</t>
  </si>
  <si>
    <t>6/7/2023</t>
  </si>
  <si>
    <t>9/7/2023</t>
  </si>
  <si>
    <t>6/23/2020</t>
  </si>
  <si>
    <t>9/19/2022</t>
  </si>
  <si>
    <t>10/10/2023</t>
  </si>
  <si>
    <t>4/1/2022</t>
  </si>
  <si>
    <t>6/1/2023</t>
  </si>
  <si>
    <t>3/31/2020</t>
  </si>
  <si>
    <t>MP70-4981</t>
  </si>
  <si>
    <t>54x78"</t>
  </si>
  <si>
    <t>AMAZON,AMAZONDS,CSNSTORES,HDDS,JCPENNEY01,KOHLDSN,OLLIIX,OVERSTOCK01,TGTDVS,WALMARTDS,ZOLA</t>
  </si>
  <si>
    <t>11/7/2017</t>
  </si>
  <si>
    <t>11/17/2017</t>
  </si>
  <si>
    <t>5/10/2018</t>
  </si>
  <si>
    <t>9/27/2017</t>
  </si>
  <si>
    <t>9/29/2017</t>
  </si>
  <si>
    <t>12/31/2017</t>
  </si>
  <si>
    <t>8/24/2021</t>
  </si>
  <si>
    <t>9/26/2017</t>
  </si>
  <si>
    <t>9/16/2019</t>
  </si>
  <si>
    <t>5/25/2020</t>
  </si>
  <si>
    <t>9/23/2020</t>
  </si>
  <si>
    <t>1/4/2023</t>
  </si>
  <si>
    <t>8/8/2022</t>
  </si>
  <si>
    <t>10/30/2018</t>
  </si>
  <si>
    <t>12/13/2018</t>
  </si>
  <si>
    <t>MP70-1484</t>
  </si>
  <si>
    <t>72x72"</t>
  </si>
  <si>
    <t>A++</t>
  </si>
  <si>
    <t>PF001464;PP000511</t>
  </si>
  <si>
    <t>4/2/2017</t>
  </si>
  <si>
    <t>AAFESDS,AMAZON,AMAZONDS,BEALLSDS,CSNSTORES,FINGERHUTDS,HDDS,JCPENNEY01,KIRKLANDDS,KOHLDSN,MACY02,OLLIIX,OVERSCONSIGN,OVERSTOCK01,TGTDVS,ZOLA</t>
  </si>
  <si>
    <t>10/7/2016</t>
  </si>
  <si>
    <t>5/1/2017</t>
  </si>
  <si>
    <t>9/22/2017</t>
  </si>
  <si>
    <t>7/30/2016</t>
  </si>
  <si>
    <t>7/22/2015</t>
  </si>
  <si>
    <t>6/5/2015</t>
  </si>
  <si>
    <t>9/21/2016</t>
  </si>
  <si>
    <t>9/30/2016</t>
  </si>
  <si>
    <t>3/7/2016</t>
  </si>
  <si>
    <t>7/9/2015</t>
  </si>
  <si>
    <t>4/10/2016</t>
  </si>
  <si>
    <t>10/20/2022</t>
  </si>
  <si>
    <t>3/1/2019</t>
  </si>
  <si>
    <t>3/18/2019</t>
  </si>
  <si>
    <t>9/6/2016</t>
  </si>
  <si>
    <t>2/4/2017</t>
  </si>
  <si>
    <t>6/15/2015</t>
  </si>
  <si>
    <t>2/23/2021</t>
  </si>
  <si>
    <t>3/3/2016</t>
  </si>
  <si>
    <t>11/10/2016</t>
  </si>
  <si>
    <t>3/21/2016</t>
  </si>
  <si>
    <t>9/9/2019</t>
  </si>
  <si>
    <t>8/1/2016</t>
  </si>
  <si>
    <t>8/29/2016</t>
  </si>
  <si>
    <t>11/29/2017</t>
  </si>
  <si>
    <t>1/19/2018</t>
  </si>
  <si>
    <t>1/11/2024</t>
  </si>
  <si>
    <t>9/23/2021</t>
  </si>
  <si>
    <t>9/12/2022</t>
  </si>
  <si>
    <t>7/31/2016</t>
  </si>
  <si>
    <t>11/19/2015</t>
  </si>
  <si>
    <t>7/21/2017</t>
  </si>
  <si>
    <t>10/17/2017</t>
  </si>
  <si>
    <t>MP70-4978</t>
  </si>
  <si>
    <t>Taupe</t>
  </si>
  <si>
    <t>Donation</t>
  </si>
  <si>
    <t>C</t>
  </si>
  <si>
    <t>JCPENNEY01,KOHLDSN,MACY02,OVERSTOCK01,TGTDVS</t>
  </si>
  <si>
    <t>3/2/2018</t>
  </si>
  <si>
    <t>12/28/2018</t>
  </si>
  <si>
    <t>12/11/2017</t>
  </si>
  <si>
    <t>6/15/2018</t>
  </si>
  <si>
    <t>12/1/2017</t>
  </si>
  <si>
    <t>9/19/2023</t>
  </si>
  <si>
    <t>4/4/2018</t>
  </si>
  <si>
    <t>1/28/2020</t>
  </si>
  <si>
    <t>7/31/2022</t>
  </si>
  <si>
    <t>10/31/2017</t>
  </si>
  <si>
    <t>11/11/2019</t>
  </si>
  <si>
    <t>MP70-4977</t>
  </si>
  <si>
    <t>A</t>
  </si>
  <si>
    <t>AMAZON,AMAZONDS,CSNSTORES,DESINC,HDDS,JCPENNEY01,KOHLDSN,MACY02,OLLIIX,OVERSTOCK01,TGTDVS</t>
  </si>
  <si>
    <t>8/27/2018</t>
  </si>
  <si>
    <t>11/27/2017</t>
  </si>
  <si>
    <t>10/10/2017</t>
  </si>
  <si>
    <t>5/8/2018</t>
  </si>
  <si>
    <t>2/5/2018</t>
  </si>
  <si>
    <t>8/31/2022</t>
  </si>
  <si>
    <t>5/17/2021</t>
  </si>
  <si>
    <t>11/2/2017</t>
  </si>
  <si>
    <t>4/4/2024</t>
  </si>
  <si>
    <t>10/4/2019</t>
  </si>
  <si>
    <t>7/6/2023</t>
  </si>
  <si>
    <t>5/17/2022</t>
  </si>
  <si>
    <t>10/20/2017</t>
  </si>
  <si>
    <t>MP70-1483</t>
  </si>
  <si>
    <t>PF001463;PP000511</t>
  </si>
  <si>
    <t>4/11/2024</t>
  </si>
  <si>
    <t>AAFESDS,AMAZON,AMAZONDS,CSNSTORES,DESINC,FINGERHUTDS,HDDS,HSNDS,JCPENNEY01,KOHLDSN,MACY02,NRTPORT,OLLIIX,OVERSTOCK01,TGTDVS,ZOLA</t>
  </si>
  <si>
    <t>10/5/2017</t>
  </si>
  <si>
    <t>7/28/2015</t>
  </si>
  <si>
    <t>6/8/2015</t>
  </si>
  <si>
    <t>9/28/2016</t>
  </si>
  <si>
    <t>7/6/2015</t>
  </si>
  <si>
    <t>8/3/2016</t>
  </si>
  <si>
    <t>8/5/2016</t>
  </si>
  <si>
    <t>3/19/2019</t>
  </si>
  <si>
    <t>1/30/2017</t>
  </si>
  <si>
    <t>1/21/2021</t>
  </si>
  <si>
    <t>3/8/2016</t>
  </si>
  <si>
    <t>3/25/2024</t>
  </si>
  <si>
    <t>11/4/2019</t>
  </si>
  <si>
    <t>8/31/2016</t>
  </si>
  <si>
    <t>12/20/2017</t>
  </si>
  <si>
    <t>2/5/2024</t>
  </si>
  <si>
    <t>11/29/2021</t>
  </si>
  <si>
    <t>2/15/2022</t>
  </si>
  <si>
    <t>12/15/2015</t>
  </si>
  <si>
    <t>1/18/2018</t>
  </si>
  <si>
    <t>MP70-4987</t>
  </si>
  <si>
    <t>Blue</t>
  </si>
  <si>
    <t>AAFESDS,AMAZON,CSNSTORES,DESINC,HDDS,JCPENNEY01,KOHLDSN,MACY02,NEBFUR01,OLLIIX,OVERSTOCK01,TGTDVS,ZOLA</t>
  </si>
  <si>
    <t>3/23/2018</t>
  </si>
  <si>
    <t>8/20/2018</t>
  </si>
  <si>
    <t>11/13/2017</t>
  </si>
  <si>
    <t>10/16/2017</t>
  </si>
  <si>
    <t>12/19/2017</t>
  </si>
  <si>
    <t>8/30/2022</t>
  </si>
  <si>
    <t>2/8/2024</t>
  </si>
  <si>
    <t>3/16/2021</t>
  </si>
  <si>
    <t>6/13/2019</t>
  </si>
  <si>
    <t>10/18/2019</t>
  </si>
  <si>
    <t>8/23/2018</t>
  </si>
  <si>
    <t>2/13/2024</t>
  </si>
  <si>
    <t>10/25/2023</t>
  </si>
  <si>
    <t>1/18/2023</t>
  </si>
  <si>
    <t>4/6/2020</t>
  </si>
  <si>
    <t>MP70-4986</t>
  </si>
  <si>
    <t>KOHLDSN,MACY02,OLLIIX,OVERSCONSIGN,OVERSTOCK01</t>
  </si>
  <si>
    <t>9/5/2018</t>
  </si>
  <si>
    <t>1/13/2018</t>
  </si>
  <si>
    <t>5/24/2018</t>
  </si>
  <si>
    <t>10/27/2017</t>
  </si>
  <si>
    <t>1/24/2018</t>
  </si>
  <si>
    <t>12/28/2017</t>
  </si>
  <si>
    <t>7/30/2022</t>
  </si>
  <si>
    <t>7/2/2018</t>
  </si>
  <si>
    <t>5/13/2020</t>
  </si>
  <si>
    <t>10/12/2021</t>
  </si>
  <si>
    <t>10/4/2022</t>
  </si>
  <si>
    <t>10/30/2017</t>
  </si>
  <si>
    <t>3/9/2020</t>
  </si>
  <si>
    <t>MP70-4159</t>
  </si>
  <si>
    <t>PF001466;PP000511</t>
  </si>
  <si>
    <t>AAFESDS,AMAZON,AMAZONDS,CSNSTORES,HDDS,JCPENNEY01,KIRKLANDDS,KOHLDSN,MACY02,NRTPORT,OLLIIX,OVERSTOCK01,TGTDVS,ZOLA</t>
  </si>
  <si>
    <t>11/8/2017</t>
  </si>
  <si>
    <t>8/28/2017</t>
  </si>
  <si>
    <t>1/24/2017</t>
  </si>
  <si>
    <t>2/2/2017</t>
  </si>
  <si>
    <t>12/14/2016</t>
  </si>
  <si>
    <t>1/27/2017</t>
  </si>
  <si>
    <t>2/7/2017</t>
  </si>
  <si>
    <t>5/4/2017</t>
  </si>
  <si>
    <t>5/31/2017</t>
  </si>
  <si>
    <t>3/21/2017</t>
  </si>
  <si>
    <t>4/24/2017</t>
  </si>
  <si>
    <t>4/4/2017</t>
  </si>
  <si>
    <t>1/24/2022</t>
  </si>
  <si>
    <t>3/15/2019</t>
  </si>
  <si>
    <t>10/31/2016</t>
  </si>
  <si>
    <t>2/1/2021</t>
  </si>
  <si>
    <t>6/20/2017</t>
  </si>
  <si>
    <t>7/3/2017</t>
  </si>
  <si>
    <t>7/13/2017</t>
  </si>
  <si>
    <t>12/27/2023</t>
  </si>
  <si>
    <t>9/23/2019</t>
  </si>
  <si>
    <t>1/4/2018</t>
  </si>
  <si>
    <t>1/14/2019</t>
  </si>
  <si>
    <t>1/10/2024</t>
  </si>
  <si>
    <t>1/26/2023</t>
  </si>
  <si>
    <t>1/12/2017</t>
  </si>
  <si>
    <t>2/8/2017</t>
  </si>
  <si>
    <t>2/9/2018</t>
  </si>
  <si>
    <t>9/5/2017</t>
  </si>
  <si>
    <t>MP70-1485</t>
  </si>
  <si>
    <t>Aqua</t>
  </si>
  <si>
    <t>B</t>
  </si>
  <si>
    <t>PF001465;PP000511</t>
  </si>
  <si>
    <t>AMAZON,AMAZONDS,BEALLSDS,CSNSTORES,DESINC,FINGERHUTDS,HSNDS,JCPENNEY01,KOHLDSN,MACY02,OLLIIX,OVERSTOCK01,TGTDVS,ZOLA</t>
  </si>
  <si>
    <t>7/27/2015</t>
  </si>
  <si>
    <t>7/13/2015</t>
  </si>
  <si>
    <t>6/3/2016</t>
  </si>
  <si>
    <t>11/4/2021</t>
  </si>
  <si>
    <t>8/12/2019</t>
  </si>
  <si>
    <t>1/23/2017</t>
  </si>
  <si>
    <t>6/10/2015</t>
  </si>
  <si>
    <t>3/15/2016</t>
  </si>
  <si>
    <t>9/11/2019</t>
  </si>
  <si>
    <t>12/21/2017</t>
  </si>
  <si>
    <t>8/16/2023</t>
  </si>
  <si>
    <t>2/28/2023</t>
  </si>
  <si>
    <t>12/4/2017</t>
  </si>
  <si>
    <t>3/20/2018</t>
  </si>
  <si>
    <t>4/2/2018</t>
  </si>
  <si>
    <t>MP70-246</t>
  </si>
  <si>
    <t>Amherst</t>
  </si>
  <si>
    <t>Eastridge</t>
  </si>
  <si>
    <t>Salem</t>
  </si>
  <si>
    <t>Faux Silk Shower Curtain</t>
  </si>
  <si>
    <t>Black</t>
  </si>
  <si>
    <t>PF002411;PP000373</t>
  </si>
  <si>
    <t>Pieced</t>
  </si>
  <si>
    <t>Transitional</t>
  </si>
  <si>
    <t>AAFESDS,AMAZON,BEALLSDS,CSNSTORES,DESINC,FINGERHUTDS,HDDS,HSNDS,JCPENNEY01,KOHLDSN,MACY02,NRTPORT,OLLIIX,OVERSCONSIGN,OVERSTOCK01,TGTDVS</t>
  </si>
  <si>
    <t>1/2/2015</t>
  </si>
  <si>
    <t>1/29/2015</t>
  </si>
  <si>
    <t>9/13/2016</t>
  </si>
  <si>
    <t>6/24/2015</t>
  </si>
  <si>
    <t>1/30/2015</t>
  </si>
  <si>
    <t>7/6/2022</t>
  </si>
  <si>
    <t>8/16/2022</t>
  </si>
  <si>
    <t>1/13/2017</t>
  </si>
  <si>
    <t>1/5/2015</t>
  </si>
  <si>
    <t>4/15/2016</t>
  </si>
  <si>
    <t>12/7/2023</t>
  </si>
  <si>
    <t>10/24/2018</t>
  </si>
  <si>
    <t>11/19/2018</t>
  </si>
  <si>
    <t>Offered</t>
  </si>
  <si>
    <t>1/8/2015</t>
  </si>
  <si>
    <t>1/23/2018</t>
  </si>
  <si>
    <t>2/12/2018</t>
  </si>
  <si>
    <t>12/15/2023</t>
  </si>
  <si>
    <t>11/29/2022</t>
  </si>
  <si>
    <t>2/11/2022</t>
  </si>
  <si>
    <t>12/14/2015</t>
  </si>
  <si>
    <t>4/19/2023</t>
  </si>
  <si>
    <t>1/22/2018</t>
  </si>
  <si>
    <t>8/14/2017</t>
  </si>
  <si>
    <t>MP70-2206</t>
  </si>
  <si>
    <t>Navy</t>
  </si>
  <si>
    <t>PF002414;PP000373</t>
  </si>
  <si>
    <t>AAFESDS,AMAZON,AMAZONDS,CSNSTORES,DESINC,FINGERHUTDS,HDDS,JCPENNEY01,KIRKLANDDS,KOHLDSN,MACY02,NRTPORT,OLLIIX,OVERSTOCK01,TGTDVS,Zulily</t>
  </si>
  <si>
    <t>10/24/2016</t>
  </si>
  <si>
    <t>11/11/2015</t>
  </si>
  <si>
    <t>12/21/2015</t>
  </si>
  <si>
    <t>5/31/2016</t>
  </si>
  <si>
    <t>3/5/2016</t>
  </si>
  <si>
    <t>2/12/2016</t>
  </si>
  <si>
    <t>7/8/2022</t>
  </si>
  <si>
    <t>2/23/2024</t>
  </si>
  <si>
    <t>12/23/2021</t>
  </si>
  <si>
    <t>2/7/2022</t>
  </si>
  <si>
    <t>11/16/2015</t>
  </si>
  <si>
    <t>5/12/2016</t>
  </si>
  <si>
    <t>10/6/2017</t>
  </si>
  <si>
    <t>1/4/2024</t>
  </si>
  <si>
    <t>7/8/2019</t>
  </si>
  <si>
    <t>11/30/2018</t>
  </si>
  <si>
    <t>3/11/2024</t>
  </si>
  <si>
    <t>12/14/2017</t>
  </si>
  <si>
    <t>4/17/2018</t>
  </si>
  <si>
    <t>MP70-2978</t>
  </si>
  <si>
    <t>PF002417;PP000373</t>
  </si>
  <si>
    <t>4/15/2017</t>
  </si>
  <si>
    <t>AAFESDS,AMAZON,AMAZONDS,BEALLSDS,CSNSTORES,DESINC,FINGERHUTDS,HDDS,JCPENNEY01,KIRKLANDDS,KOHLDSN,MACY02,NRTPORT,OLLIIX,OVERSTOCK01,TGTDVS,WALMARTDS</t>
  </si>
  <si>
    <t>3/22/2018</t>
  </si>
  <si>
    <t>8/21/2017</t>
  </si>
  <si>
    <t>7/11/2016</t>
  </si>
  <si>
    <t>2/14/2017</t>
  </si>
  <si>
    <t>5/2/2017</t>
  </si>
  <si>
    <t>10/6/2016</t>
  </si>
  <si>
    <t>5/24/2016</t>
  </si>
  <si>
    <t>8/16/2016</t>
  </si>
  <si>
    <t>8/24/2016</t>
  </si>
  <si>
    <t>9/28/2022</t>
  </si>
  <si>
    <t>1/7/2022</t>
  </si>
  <si>
    <t>5/20/2016</t>
  </si>
  <si>
    <t>11/20/2016</t>
  </si>
  <si>
    <t>12/1/2016</t>
  </si>
  <si>
    <t>1/8/2024</t>
  </si>
  <si>
    <t>7/5/2019</t>
  </si>
  <si>
    <t>7/26/2018</t>
  </si>
  <si>
    <t>2/7/2024</t>
  </si>
  <si>
    <t>9/21/2022</t>
  </si>
  <si>
    <t>8/3/2023</t>
  </si>
  <si>
    <t>11/25/2022</t>
  </si>
  <si>
    <t>7/9/2018</t>
  </si>
  <si>
    <t>MP70-4634</t>
  </si>
  <si>
    <t>72x96"</t>
  </si>
  <si>
    <t>Natural</t>
  </si>
  <si>
    <t>PF002412</t>
  </si>
  <si>
    <t>7/20/2017</t>
  </si>
  <si>
    <t>1/12/2018</t>
  </si>
  <si>
    <t>10/11/2017</t>
  </si>
  <si>
    <t>7/10/2017</t>
  </si>
  <si>
    <t>7/26/2017</t>
  </si>
  <si>
    <t>5/15/2018</t>
  </si>
  <si>
    <t>12/18/2017</t>
  </si>
  <si>
    <t>7/24/2017</t>
  </si>
  <si>
    <t>8/29/2017</t>
  </si>
  <si>
    <t>1/8/2018</t>
  </si>
  <si>
    <t>1/5/2018</t>
  </si>
  <si>
    <t>9/18/2017</t>
  </si>
  <si>
    <t>MP70-223</t>
  </si>
  <si>
    <t>PF002412;PP000373</t>
  </si>
  <si>
    <t>AAFESDS,AMAZON,AMAZONDS,BEALLSDS,CSNSTORES,DESINC,FINGERHUTDS,HDDS,HSNDS,JCPENNEY01,KOHLDSN,MACY02,OLLIIX,OVERSTOCK01,TGTDVS,Zulily</t>
  </si>
  <si>
    <t>1/26/2015</t>
  </si>
  <si>
    <t>1/20/2015</t>
  </si>
  <si>
    <t>11/7/2022</t>
  </si>
  <si>
    <t>1/16/2017</t>
  </si>
  <si>
    <t>2/23/2016</t>
  </si>
  <si>
    <t>10/26/2018</t>
  </si>
  <si>
    <t>11/12/2018</t>
  </si>
  <si>
    <t>2/25/2015</t>
  </si>
  <si>
    <t>6/22/2023</t>
  </si>
  <si>
    <t>3/30/2022</t>
  </si>
  <si>
    <t>12/18/2015</t>
  </si>
  <si>
    <t>8/9/2017</t>
  </si>
  <si>
    <t>MP70-2319</t>
  </si>
  <si>
    <t>Coral</t>
  </si>
  <si>
    <t>PF002415;PP000373</t>
  </si>
  <si>
    <t>AAFESDS,AMAZON,BEALLSDS,CSNSTORES,DESINC,FINGERHUTDS,HDDS,JCPENNEY01,KIRKLANDDS,KOHLDSN,MACY02,NRTPORT,OLLIIX,OVERSTOCK01,TGTDVS,Zulily</t>
  </si>
  <si>
    <t>10/13/2016</t>
  </si>
  <si>
    <t>12/1/2015</t>
  </si>
  <si>
    <t>11/14/2016</t>
  </si>
  <si>
    <t>11/17/2016</t>
  </si>
  <si>
    <t>8/26/2016</t>
  </si>
  <si>
    <t>9/19/2016</t>
  </si>
  <si>
    <t>8/30/2016</t>
  </si>
  <si>
    <t>5/25/2016</t>
  </si>
  <si>
    <t>6/24/2022</t>
  </si>
  <si>
    <t>10/17/2022</t>
  </si>
  <si>
    <t>3/5/2024</t>
  </si>
  <si>
    <t>2/22/2022</t>
  </si>
  <si>
    <t>3/4/2024</t>
  </si>
  <si>
    <t>7/16/2019</t>
  </si>
  <si>
    <t>6/30/2022</t>
  </si>
  <si>
    <t>10/13/2017</t>
  </si>
  <si>
    <t>10/15/2018</t>
  </si>
  <si>
    <t>MP70-2489</t>
  </si>
  <si>
    <t>Yellow</t>
  </si>
  <si>
    <t>PF002416;PP000373</t>
  </si>
  <si>
    <t>5/29/2024</t>
  </si>
  <si>
    <t>AAFESDS,AMAZON,AMAZONDS,CSNSTORES,DESINC,FINGERHUTDS,HDDS,JCPENNEY01,KOHLDSN,MACY02,NRTPORT,OLLIIX,OVERSCONSIGN,OVERSTOCK01,TGTDVS,Zulily</t>
  </si>
  <si>
    <t>4/13/2017</t>
  </si>
  <si>
    <t>9/14/2017</t>
  </si>
  <si>
    <t>3/10/2016</t>
  </si>
  <si>
    <t>4/7/2017</t>
  </si>
  <si>
    <t>9/23/2016</t>
  </si>
  <si>
    <t>5/30/2016</t>
  </si>
  <si>
    <t>8/7/2016</t>
  </si>
  <si>
    <t>8/13/2016</t>
  </si>
  <si>
    <t>9/5/2022</t>
  </si>
  <si>
    <t>5/13/2022</t>
  </si>
  <si>
    <t>1/19/2016</t>
  </si>
  <si>
    <t>4/27/2016</t>
  </si>
  <si>
    <t>10/18/2017</t>
  </si>
  <si>
    <t>7/27/2019</t>
  </si>
  <si>
    <t>8/16/2019</t>
  </si>
  <si>
    <t>3/15/2024</t>
  </si>
  <si>
    <t>3/31/2022</t>
  </si>
  <si>
    <t>6/6/2016</t>
  </si>
  <si>
    <t>1/10/2018</t>
  </si>
  <si>
    <t>MP70-220</t>
  </si>
  <si>
    <t>PF001363;PP000524</t>
  </si>
  <si>
    <t>AMAZON,AMAZONDS,CSNSTORES,DESINC,HDDS,HSNDS,JCPENNEY01,KOHLDSN,MACY02,NRTPORT,OLLIIX,OVERSCONSIGN,OVERSTOCK01,TGTDVS</t>
  </si>
  <si>
    <t>8/21/2018</t>
  </si>
  <si>
    <t>1/27/2015</t>
  </si>
  <si>
    <t>12/6/2022</t>
  </si>
  <si>
    <t>Dropped</t>
  </si>
  <si>
    <t>4/18/2016</t>
  </si>
  <si>
    <t>11/9/2018</t>
  </si>
  <si>
    <t>10/11/2018</t>
  </si>
  <si>
    <t>7/22/2022</t>
  </si>
  <si>
    <t>2/3/2016</t>
  </si>
  <si>
    <t>12/8/2017</t>
  </si>
  <si>
    <t>8/24/2017</t>
  </si>
  <si>
    <t>MP70-418</t>
  </si>
  <si>
    <t>Green</t>
  </si>
  <si>
    <t>PP000373;PF005901</t>
  </si>
  <si>
    <t>AMAZON,AMAZONDS,BEALLSDS,CSNSTORES,DESINC,HDDS,HSNDS,JCPENNEY01,KOHLDSN,MACY02,OLLIIX,OVERSTOCK01,TGTDVS</t>
  </si>
  <si>
    <t>12/12/2016</t>
  </si>
  <si>
    <t>2/20/2018</t>
  </si>
  <si>
    <t>5/11/2017</t>
  </si>
  <si>
    <t>5/15/2017</t>
  </si>
  <si>
    <t>2/27/2015</t>
  </si>
  <si>
    <t>2/11/2015</t>
  </si>
  <si>
    <t>11/16/2022</t>
  </si>
  <si>
    <t>1/6/2015</t>
  </si>
  <si>
    <t>12/9/2015</t>
  </si>
  <si>
    <t>2/22/2016</t>
  </si>
  <si>
    <t>11/5/2018</t>
  </si>
  <si>
    <t>3/11/2022</t>
  </si>
  <si>
    <t>5/9/2023</t>
  </si>
  <si>
    <t>12/3/2017</t>
  </si>
  <si>
    <t>MP70-221</t>
  </si>
  <si>
    <t>Red</t>
  </si>
  <si>
    <t>PF001362;PP000524</t>
  </si>
  <si>
    <t>AMAZON,AMAZONDS,CSNSTORES,DESINC,HDDS,JCPENNEY01,KOHLDSN,MACY02,OLLIIX,TGTDVS</t>
  </si>
  <si>
    <t>11/29/2016</t>
  </si>
  <si>
    <t>1/29/2016</t>
  </si>
  <si>
    <t>11/16/2016</t>
  </si>
  <si>
    <t>1/9/2017</t>
  </si>
  <si>
    <t>2/8/2016</t>
  </si>
  <si>
    <t>4/26/2016</t>
  </si>
  <si>
    <t>12/27/2022</t>
  </si>
  <si>
    <t>2/6/2017</t>
  </si>
  <si>
    <t>2/2/2016</t>
  </si>
  <si>
    <t>5/19/2016</t>
  </si>
  <si>
    <t>5/7/2018</t>
  </si>
  <si>
    <t>6/18/2018</t>
  </si>
  <si>
    <t>MP70-644</t>
  </si>
  <si>
    <t>Serene</t>
  </si>
  <si>
    <t>Belle</t>
  </si>
  <si>
    <t>Monroe</t>
  </si>
  <si>
    <t>Faux Silk Embroidered Floral Shower Curtain</t>
  </si>
  <si>
    <t>PF003399;PP000505</t>
  </si>
  <si>
    <t>4/30/2024</t>
  </si>
  <si>
    <t>AAFESDS,AMAZON,AMAZONDS,CSNSTORES,DESINC,FINGERHUTDS,HDDS,HSNDS,JCPENNEY01,KOHLDSN,MACY02,NRTPORT,OLLIIX,OVERSCONSIGN,OVERSTOCK01,TGTDVS,WALMARTDS</t>
  </si>
  <si>
    <t>1/28/2015</t>
  </si>
  <si>
    <t>9/20/2022</t>
  </si>
  <si>
    <t>1/26/2017</t>
  </si>
  <si>
    <t>3/2/2016</t>
  </si>
  <si>
    <t>8/13/2019</t>
  </si>
  <si>
    <t>1/9/2024</t>
  </si>
  <si>
    <t>1/12/2022</t>
  </si>
  <si>
    <t>5/16/2022</t>
  </si>
  <si>
    <t>1/4/2016</t>
  </si>
  <si>
    <t>7/18/2018</t>
  </si>
  <si>
    <t>MP70-1392</t>
  </si>
  <si>
    <t>PF003398;PP000481</t>
  </si>
  <si>
    <t>AAFESDS,AMAZON,BEALLSDS,CSNSTORES,DESINC,JCPENNEY01,KOHLDSN,MACY02,NRTPORT,OVERSTOCK01,TGTDVS,Zulily</t>
  </si>
  <si>
    <t>2/19/2018</t>
  </si>
  <si>
    <t>8/7/2018</t>
  </si>
  <si>
    <t>7/6/2016</t>
  </si>
  <si>
    <t>1/23/2015</t>
  </si>
  <si>
    <t>10/7/2015</t>
  </si>
  <si>
    <t>4/13/2016</t>
  </si>
  <si>
    <t>11/7/2019</t>
  </si>
  <si>
    <t>1/21/2024</t>
  </si>
  <si>
    <t>11/10/2022</t>
  </si>
  <si>
    <t>9/29/2022</t>
  </si>
  <si>
    <t>12/13/2022</t>
  </si>
  <si>
    <t>10/4/2017</t>
  </si>
  <si>
    <t>MP70-3453</t>
  </si>
  <si>
    <t>Purple</t>
  </si>
  <si>
    <t>PF003402;PP000505</t>
  </si>
  <si>
    <t>AMAZON,AMAZONDS,CSNSTORES,DESINC,HDDS,JCPENNEY01,KOHLDSN,MACY02,NRTPORT,OVERSTOCK01,TGTDVS,WALMARTDS</t>
  </si>
  <si>
    <t>8/8/2018</t>
  </si>
  <si>
    <t>8/27/2016</t>
  </si>
  <si>
    <t>9/9/2016</t>
  </si>
  <si>
    <t>5/17/2018</t>
  </si>
  <si>
    <t>10/4/2016</t>
  </si>
  <si>
    <t>1/31/2017</t>
  </si>
  <si>
    <t>8/26/2022</t>
  </si>
  <si>
    <t>10/10/2016</t>
  </si>
  <si>
    <t>11/28/2016</t>
  </si>
  <si>
    <t>1/1/2024</t>
  </si>
  <si>
    <t>11/20/2023</t>
  </si>
  <si>
    <t>11/6/2019</t>
  </si>
  <si>
    <t>3/7/2022</t>
  </si>
  <si>
    <t>10/8/2016</t>
  </si>
  <si>
    <t>10/25/2016</t>
  </si>
  <si>
    <t>6/5/2023</t>
  </si>
  <si>
    <t>5/28/2019</t>
  </si>
  <si>
    <t>MP70-3452</t>
  </si>
  <si>
    <t>PF003404;PP000505</t>
  </si>
  <si>
    <t>AMAZON,AMAZONDS,CSNSTORES,HDDS,JCPENNEY01,KOHLDSN,MACY02,NRTPORT,OVERSTOCK01,TGTDVS</t>
  </si>
  <si>
    <t>9/4/2018</t>
  </si>
  <si>
    <t>8/10/2018</t>
  </si>
  <si>
    <t>11/7/2016</t>
  </si>
  <si>
    <t>6/19/2017</t>
  </si>
  <si>
    <t>6/26/2017</t>
  </si>
  <si>
    <t>10/19/2022</t>
  </si>
  <si>
    <t>11/28/2022</t>
  </si>
  <si>
    <t>12/5/2016</t>
  </si>
  <si>
    <t>11/30/2023</t>
  </si>
  <si>
    <t>10/28/2019</t>
  </si>
  <si>
    <t>6/2/2023</t>
  </si>
  <si>
    <t>6/19/2022</t>
  </si>
  <si>
    <t>3/14/2023</t>
  </si>
  <si>
    <t>10/8/2018</t>
  </si>
  <si>
    <t>MP70-1918</t>
  </si>
  <si>
    <t>PF003400;PP000505</t>
  </si>
  <si>
    <t>AMAZON,AMAZONDS,BEALLSDS,CSNSTORES,DESINC,HDDS,JCPENNEY01,KOHLDSN,MACY02,NEBFUR01,NRTPORT,OVERSTOCK01,TGTDVS,WALMARTDS</t>
  </si>
  <si>
    <t>9/18/2015</t>
  </si>
  <si>
    <t>9/24/2015</t>
  </si>
  <si>
    <t>4/19/2016</t>
  </si>
  <si>
    <t>3/11/2016</t>
  </si>
  <si>
    <t>9/10/2015</t>
  </si>
  <si>
    <t>9/14/2015</t>
  </si>
  <si>
    <t>4/11/2016</t>
  </si>
  <si>
    <t>4/30/2018</t>
  </si>
  <si>
    <t>2/2/2024</t>
  </si>
  <si>
    <t>10/29/2019</t>
  </si>
  <si>
    <t>10/11/2023</t>
  </si>
  <si>
    <t>12/16/2015</t>
  </si>
  <si>
    <t>MP70-4863</t>
  </si>
  <si>
    <t>PF003405;PP000505</t>
  </si>
  <si>
    <t>AMAZON,BEALLSDS,CSNSTORES,DESINC,HDDS,JCPENNEY01,KOHLDSN,MACY02,NRTPORT,OVERSTOCK01,TGTDVS,WALMARTDS</t>
  </si>
  <si>
    <t>4/11/2018</t>
  </si>
  <si>
    <t>9/7/2018</t>
  </si>
  <si>
    <t>11/20/2017</t>
  </si>
  <si>
    <t>12/5/2017</t>
  </si>
  <si>
    <t>2/23/2018</t>
  </si>
  <si>
    <t>5/17/2017</t>
  </si>
  <si>
    <t>6/5/2018</t>
  </si>
  <si>
    <t>3/18/2024</t>
  </si>
  <si>
    <t>10/23/2019</t>
  </si>
  <si>
    <t>7/20/2023</t>
  </si>
  <si>
    <t>1/15/2019</t>
  </si>
  <si>
    <t>12/15/2017</t>
  </si>
  <si>
    <t>3/25/2019</t>
  </si>
  <si>
    <t>2/28/2019</t>
  </si>
  <si>
    <t>MP70-2646</t>
  </si>
  <si>
    <t>Spice</t>
  </si>
  <si>
    <t>Close-out</t>
  </si>
  <si>
    <t>PF003401;PP000505</t>
  </si>
  <si>
    <t>AMAZON,AMAZONDS,CSNSTORES,JCPENNEY01,KOHLDSN,MACY02,OVERSTOCK01</t>
  </si>
  <si>
    <t>9/26/2018</t>
  </si>
  <si>
    <t>10/26/2016</t>
  </si>
  <si>
    <t>6/12/2017</t>
  </si>
  <si>
    <t>6/20/2016</t>
  </si>
  <si>
    <t>5/9/2018</t>
  </si>
  <si>
    <t>10/5/2016</t>
  </si>
  <si>
    <t>11/30/2016</t>
  </si>
  <si>
    <t>11/3/2022</t>
  </si>
  <si>
    <t>7/27/2016</t>
  </si>
  <si>
    <t>12/8/2016</t>
  </si>
  <si>
    <t>2/28/2018</t>
  </si>
  <si>
    <t>12/17/2019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</si>
  <si>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</si>
  <si>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</si>
  <si>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</si>
  <si>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</si>
  <si>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</si>
  <si>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</si>
  <si>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</si>
  <si>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</si>
  <si>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6/26/2024</t>
  </si>
  <si>
    <t>AAFESDS,AMAZON,AMAZONDS,CSNSTORES,DESINC,HDDS,JCPENNEY01,KOHLDSN,MACY02,NRTPORT,OLLIIX,OVERSTOCK01,TGTDVS</t>
  </si>
  <si>
    <t>11/3/2017</t>
  </si>
  <si>
    <t>8/13/2018</t>
  </si>
  <si>
    <t>11/3/2016</t>
  </si>
  <si>
    <t>8/9/2016</t>
  </si>
  <si>
    <t>6/14/2017</t>
  </si>
  <si>
    <t>11/25/2016</t>
  </si>
  <si>
    <t>10/25/2021</t>
  </si>
  <si>
    <t>12/2/2023</t>
  </si>
  <si>
    <t>12/9/2016</t>
  </si>
  <si>
    <t>1/16/2018</t>
  </si>
  <si>
    <t>3/26/2024</t>
  </si>
  <si>
    <t>7/17/2019</t>
  </si>
  <si>
    <t>3/15/2018</t>
  </si>
  <si>
    <t>1/3/2024</t>
  </si>
  <si>
    <t>8/31/2023</t>
  </si>
  <si>
    <t>MP70-4626</t>
  </si>
  <si>
    <t>Inactive</t>
  </si>
  <si>
    <t>PF001562</t>
  </si>
  <si>
    <t>6/22/2017</t>
  </si>
  <si>
    <t>11/16/2017</t>
  </si>
  <si>
    <t>12/27/2017</t>
  </si>
  <si>
    <t>7/7/2017</t>
  </si>
  <si>
    <t>3/8/2018</t>
  </si>
  <si>
    <t>3/12/2018</t>
  </si>
  <si>
    <t>8/30/2017</t>
  </si>
  <si>
    <t>MP70-438</t>
  </si>
  <si>
    <t>PF002422;PP000440</t>
  </si>
  <si>
    <t>5/4/2024</t>
  </si>
  <si>
    <t>AMAZON,AMAZONDS,BEALLSDS,CSNSTORES,DESINC,HDDS,HSNDS,JCPENNEY01,KOHLDSN,MACY02,NRTPORT,OLLIIX,OVERSTOCK01,TGTDVS</t>
  </si>
  <si>
    <t>8/15/2018</t>
  </si>
  <si>
    <t>9/20/2016</t>
  </si>
  <si>
    <t>11/23/2021</t>
  </si>
  <si>
    <t>12/19/2016</t>
  </si>
  <si>
    <t>2/3/2017</t>
  </si>
  <si>
    <t>2/24/2016</t>
  </si>
  <si>
    <t>12/4/2023</t>
  </si>
  <si>
    <t>12/10/2018</t>
  </si>
  <si>
    <t>1/15/2015</t>
  </si>
  <si>
    <t>6/9/2023</t>
  </si>
  <si>
    <t>4/19/2022</t>
  </si>
  <si>
    <t>5/2/2018</t>
  </si>
  <si>
    <t>MP70-896</t>
  </si>
  <si>
    <t>White</t>
  </si>
  <si>
    <t>PF002426;PP000440</t>
  </si>
  <si>
    <t>5/8/2024</t>
  </si>
  <si>
    <t>AMAZON,AMAZONDS,BEALLSDS,CSNSTORES,DESINC,HDDS,HOUZZ,KOHLDSN,MACY02,OLLIIX,OVERSTOCK01,TGTDVS</t>
  </si>
  <si>
    <t>3/4/2016</t>
  </si>
  <si>
    <t>3/17/2015</t>
  </si>
  <si>
    <t>11/20/2021</t>
  </si>
  <si>
    <t>1/20/2017</t>
  </si>
  <si>
    <t>4/5/2016</t>
  </si>
  <si>
    <t>3/10/2022</t>
  </si>
  <si>
    <t>MP70-439</t>
  </si>
  <si>
    <t>Ivory</t>
  </si>
  <si>
    <t>PF002430;PP000440</t>
  </si>
  <si>
    <t>6/5/2024</t>
  </si>
  <si>
    <t>AMAZON,AMAZONDS,BEALLSDS,CSNSTORES,HDDS,HSNDS,KOHLDSN,MACY02,NEBFUR01,OLLIIX,OVERSTOCK01,TGTDVS,WALMARTDS</t>
  </si>
  <si>
    <t>2/10/2015</t>
  </si>
  <si>
    <t>12/17/2021</t>
  </si>
  <si>
    <t>10/29/2018</t>
  </si>
  <si>
    <t>10/24/2023</t>
  </si>
  <si>
    <t>Accepted</t>
  </si>
  <si>
    <t>8/8/2017</t>
  </si>
  <si>
    <t>MP70-440</t>
  </si>
  <si>
    <t>Plum</t>
  </si>
  <si>
    <t>PF002424;PP000440</t>
  </si>
  <si>
    <t>AMAZON,AMAZONDS,CSNSTORES,DESINC,HDDS,HSNDS,KOHLDSN,MACY02,NRTPORT,OVERSTOCK01,TGTDVS</t>
  </si>
  <si>
    <t>1/7/2015</t>
  </si>
  <si>
    <t>6/12/2015</t>
  </si>
  <si>
    <t>11/18/2021</t>
  </si>
  <si>
    <t>2/16/2016</t>
  </si>
  <si>
    <t>1/5/2024</t>
  </si>
  <si>
    <t>11/26/2018</t>
  </si>
  <si>
    <t>6/20/2023</t>
  </si>
  <si>
    <t>6/1/2016</t>
  </si>
  <si>
    <t>10/3/2018</t>
  </si>
  <si>
    <t>MP70-7541</t>
  </si>
  <si>
    <t>Ara</t>
  </si>
  <si>
    <t>Loire</t>
  </si>
  <si>
    <t>Maris</t>
  </si>
  <si>
    <t>Ombre Printed Seersucker Shower Curtain</t>
  </si>
  <si>
    <t>PP001339;PF005493</t>
  </si>
  <si>
    <t>1</t>
  </si>
  <si>
    <t>Ombre</t>
  </si>
  <si>
    <t>Modern/Contemporary</t>
  </si>
  <si>
    <t>Casual</t>
  </si>
  <si>
    <t>5/25/2021</t>
  </si>
  <si>
    <t>4/8/2024</t>
  </si>
  <si>
    <t>AMAZON,AMAZONDS,CSNSTORES,DESINC,HDDS,JCPENNEY01,KOHLDSN,MACY02,OLLIIX,OVERSTOCK01,TGTDVS,Zulily</t>
  </si>
  <si>
    <t>4/7/2022</t>
  </si>
  <si>
    <t>9/29/2023</t>
  </si>
  <si>
    <t>10/4/2023</t>
  </si>
  <si>
    <t>7/28/2021</t>
  </si>
  <si>
    <t>9/26/2021</t>
  </si>
  <si>
    <t>7/4/2021</t>
  </si>
  <si>
    <t>7/19/2021</t>
  </si>
  <si>
    <t>7/7/2021</t>
  </si>
  <si>
    <t>10/28/2021</t>
  </si>
  <si>
    <t>9/2/2021</t>
  </si>
  <si>
    <t>10/19/2021</t>
  </si>
  <si>
    <t>6/26/2021</t>
  </si>
  <si>
    <t>7/13/2021</t>
  </si>
  <si>
    <t>11/16/2023</t>
  </si>
  <si>
    <t>10/8/2023</t>
  </si>
  <si>
    <t>7/22/2021</t>
  </si>
  <si>
    <t>1/26/2022</t>
  </si>
  <si>
    <t>8/2/2021</t>
  </si>
  <si>
    <t>MP70-6596</t>
  </si>
  <si>
    <t>PP001339</t>
  </si>
  <si>
    <t>8/21/2019</t>
  </si>
  <si>
    <t>AMAZON,CSNSTORES,DESINC,FINGERHUTDS,HDDS,JCPENNEY01,KIRKLANDDS,KOHLDSN,MACY02,OLLIIX,OVERSCONSIGN,OVERSTOCK01,TGTDVS</t>
  </si>
  <si>
    <t>9/18/2020</t>
  </si>
  <si>
    <t>11/19/2019</t>
  </si>
  <si>
    <t>10/12/2023</t>
  </si>
  <si>
    <t>11/14/2019</t>
  </si>
  <si>
    <t>8/22/2019</t>
  </si>
  <si>
    <t>10/30/2021</t>
  </si>
  <si>
    <t>9/20/2019</t>
  </si>
  <si>
    <t>10/30/2019</t>
  </si>
  <si>
    <t>1/14/2020</t>
  </si>
  <si>
    <t>1/21/2020</t>
  </si>
  <si>
    <t>3/20/2024</t>
  </si>
  <si>
    <t>5/31/2021</t>
  </si>
  <si>
    <t>6/14/2021</t>
  </si>
  <si>
    <t>4/28/2020</t>
  </si>
  <si>
    <t>1/29/2020</t>
  </si>
  <si>
    <t>1/18/2022</t>
  </si>
  <si>
    <t>2/3/2022</t>
  </si>
  <si>
    <t>7/27/2020</t>
  </si>
  <si>
    <t>MP70-6595</t>
  </si>
  <si>
    <t>5/16/2024</t>
  </si>
  <si>
    <t>AMAZON,AMAZONDS,CSNSTORES,DESINC,FINGERHUTDS,HDDS,HOUZZ,JCPENNEY01,KOHLDSN,MACY02,OLLIIX,OVERSTOCK01,TGTDVS,WALMARTDS,ZOLA</t>
  </si>
  <si>
    <t>8/24/2020</t>
  </si>
  <si>
    <t>11/12/2019</t>
  </si>
  <si>
    <t>8/29/2019</t>
  </si>
  <si>
    <t>10/2/2019</t>
  </si>
  <si>
    <t>11/1/2021</t>
  </si>
  <si>
    <t>5/20/2020</t>
  </si>
  <si>
    <t>12/19/2023</t>
  </si>
  <si>
    <t>7/16/2020</t>
  </si>
  <si>
    <t>8/9/2023</t>
  </si>
  <si>
    <t>7/27/2022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</si>
  <si>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</si>
  <si>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</si>
  <si>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</si>
  <si>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</si>
  <si>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</si>
  <si>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</si>
  <si>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</si>
  <si>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</si>
  <si>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5/18/2024</t>
  </si>
  <si>
    <t>AMAZON,AMAZONDS,CSNSTORES,DESINC,FINGERHUTDS,JCPENNEY01,KOHLDSN,MACY02,OLLIIX,OVERSTOCK01,TGTDVS,WALMARTDS,Zulily</t>
  </si>
  <si>
    <t>11/21/2015</t>
  </si>
  <si>
    <t>7/13/2022</t>
  </si>
  <si>
    <t>1/19/2017</t>
  </si>
  <si>
    <t>12/7/2016</t>
  </si>
  <si>
    <t>10/22/2018</t>
  </si>
  <si>
    <t>7/9/2019</t>
  </si>
  <si>
    <t>MP70-6459</t>
  </si>
  <si>
    <t>PF003394;PP000381</t>
  </si>
  <si>
    <t>12/9/2019</t>
  </si>
  <si>
    <t>5/3/2024</t>
  </si>
  <si>
    <t>5/7/2020</t>
  </si>
  <si>
    <t>12/22/2019</t>
  </si>
  <si>
    <t>4/1/2020</t>
  </si>
  <si>
    <t>12/10/2019</t>
  </si>
  <si>
    <t>12/11/2019</t>
  </si>
  <si>
    <t>12/27/2019</t>
  </si>
  <si>
    <t>2/9/2020</t>
  </si>
  <si>
    <t>2/17/2020</t>
  </si>
  <si>
    <t>11/11/2021</t>
  </si>
  <si>
    <t>11/22/2021</t>
  </si>
  <si>
    <t>12/18/2019</t>
  </si>
  <si>
    <t>4/15/2020</t>
  </si>
  <si>
    <t>8/12/2022</t>
  </si>
  <si>
    <t>6/13/2023</t>
  </si>
  <si>
    <t>11/11/2020</t>
  </si>
  <si>
    <t>12/7/2020</t>
  </si>
  <si>
    <t>2/3/2020</t>
  </si>
  <si>
    <t>5/7/2021</t>
  </si>
  <si>
    <t>5/19/2021</t>
  </si>
  <si>
    <t>12/22/2023</t>
  </si>
  <si>
    <t>2/18/2022</t>
  </si>
  <si>
    <t>6/18/2020</t>
  </si>
  <si>
    <t>3/15/2022</t>
  </si>
  <si>
    <t>3/4/2020</t>
  </si>
  <si>
    <t>MP70-224</t>
  </si>
  <si>
    <t>Blue/Brown</t>
  </si>
  <si>
    <t>PF003389;PP000381</t>
  </si>
  <si>
    <t>AMAZON,AMAZONDS,CSNSTORES,DESINC,HSNDS,JCPENNEY01,KOHLDSN,MACY02,OLLIIX,OVERSTOCK01,TGTDVS,WALMARTDS</t>
  </si>
  <si>
    <t>6/15/2023</t>
  </si>
  <si>
    <t>12/22/2016</t>
  </si>
  <si>
    <t>2/13/2018</t>
  </si>
  <si>
    <t>2/17/2022</t>
  </si>
  <si>
    <t>11/18/2015</t>
  </si>
  <si>
    <t>8/4/2017</t>
  </si>
  <si>
    <t>MP70-3034</t>
  </si>
  <si>
    <t>Burgundy</t>
  </si>
  <si>
    <t>PF003393;PP000381</t>
  </si>
  <si>
    <t>AMAZON,AMAZONDS,CSNSTORES,DESINC,JCPENNEY01,KOHLDSN,MACY02,OLLIIX,OVERSTOCK01,TGTDVS,WALMARTDS</t>
  </si>
  <si>
    <t>8/25/2016</t>
  </si>
  <si>
    <t>1/10/2017</t>
  </si>
  <si>
    <t>6/27/2017</t>
  </si>
  <si>
    <t>12/4/2020</t>
  </si>
  <si>
    <t>6/22/2016</t>
  </si>
  <si>
    <t>1/4/2017</t>
  </si>
  <si>
    <t>11/14/2017</t>
  </si>
  <si>
    <t>7/18/2019</t>
  </si>
  <si>
    <t>3/16/2018</t>
  </si>
  <si>
    <t>3/17/2022</t>
  </si>
  <si>
    <t>7/17/2018</t>
  </si>
  <si>
    <t>MP70-8320</t>
  </si>
  <si>
    <t>Teal</t>
  </si>
  <si>
    <t>TBD</t>
  </si>
  <si>
    <t>PP000381;PF006093</t>
  </si>
  <si>
    <t>11/18/2023</t>
  </si>
  <si>
    <t>6/4/2024</t>
  </si>
  <si>
    <t>AMAZON,AMAZONDS,CSNSTORES,DESINC,HDDS,KOHLDSN,MACY02,OVERSTOCK01,TGTDVS</t>
  </si>
  <si>
    <t>2/28/2024</t>
  </si>
  <si>
    <t>11/17/2023</t>
  </si>
  <si>
    <t>12/28/2023</t>
  </si>
  <si>
    <t>1/25/2024</t>
  </si>
  <si>
    <t>11/26/2023</t>
  </si>
  <si>
    <t>12/3/2023</t>
  </si>
  <si>
    <t>3/14/2024</t>
  </si>
  <si>
    <t>3/22/2024</t>
  </si>
  <si>
    <t>1/15/2024</t>
  </si>
  <si>
    <t>Pending</t>
  </si>
  <si>
    <t>MP70-4643</t>
  </si>
  <si>
    <t>PF003389</t>
  </si>
  <si>
    <t>7/18/2017</t>
  </si>
  <si>
    <t>8/2/2017</t>
  </si>
  <si>
    <t>10/21/2017</t>
  </si>
  <si>
    <t>5/9/2017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</si>
  <si>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</si>
  <si>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</si>
  <si>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</si>
  <si>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</si>
  <si>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</si>
  <si>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</si>
  <si>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</si>
  <si>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</si>
  <si>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AMAZON,AMAZONDS,BEALLSDS,CSNSTORES,DESINC,HDDS,JCPENNEY01,KIRKLANDDS,KOHLDSN,MACY02,OLLIIX,OVERSTOCK01,TGTDVS</t>
  </si>
  <si>
    <t>2/15/2019</t>
  </si>
  <si>
    <t>7/5/2018</t>
  </si>
  <si>
    <t>7/19/2018</t>
  </si>
  <si>
    <t>6/14/2018</t>
  </si>
  <si>
    <t>1/29/2019</t>
  </si>
  <si>
    <t>2/4/2019</t>
  </si>
  <si>
    <t>8/2/2018</t>
  </si>
  <si>
    <t>3/13/2018</t>
  </si>
  <si>
    <t>11/2/2021</t>
  </si>
  <si>
    <t>2/4/2021</t>
  </si>
  <si>
    <t>2/26/2021</t>
  </si>
  <si>
    <t>3/5/2018</t>
  </si>
  <si>
    <t>6/10/2018</t>
  </si>
  <si>
    <t>8/1/2019</t>
  </si>
  <si>
    <t>8/19/2019</t>
  </si>
  <si>
    <t>11/2/2018</t>
  </si>
  <si>
    <t>7/23/2019</t>
  </si>
  <si>
    <t>11/25/2019</t>
  </si>
  <si>
    <t>1/2/2019</t>
  </si>
  <si>
    <t>7/1/2020</t>
  </si>
  <si>
    <t>8/24/2023</t>
  </si>
  <si>
    <t>5/27/2022</t>
  </si>
  <si>
    <t>7/16/2018</t>
  </si>
  <si>
    <t>5/17/2019</t>
  </si>
  <si>
    <t>6/24/2019</t>
  </si>
  <si>
    <t>MP70-3467</t>
  </si>
  <si>
    <t>Lydia</t>
  </si>
  <si>
    <t>PF001527</t>
  </si>
  <si>
    <t>AMAZON,CSNSTORES,HDDS,JCPENNEY01,KIRKLANDDS,KOHLDSN,MACY02,OLLIIX,OVERSTOCK01,TGTDVS,WALMARTDS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</si>
  <si>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</si>
  <si>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</si>
  <si>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</si>
  <si>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</si>
  <si>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</si>
  <si>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</si>
  <si>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</si>
  <si>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11/19/2021</t>
  </si>
  <si>
    <t>2/22/2021</t>
  </si>
  <si>
    <t>9/12/2016</t>
  </si>
  <si>
    <t>11/29/2019</t>
  </si>
  <si>
    <t>4/20/2022</t>
  </si>
  <si>
    <t>9/8/2017</t>
  </si>
  <si>
    <t>MP70-7927</t>
  </si>
  <si>
    <t>Linen</t>
  </si>
  <si>
    <t>PP000915;PF005721</t>
  </si>
  <si>
    <t>Polyester</t>
  </si>
  <si>
    <t>6/16/2022</t>
  </si>
  <si>
    <t>AMAZONDS,JCPENNEY01,KOHLDSN,MACY02,OVERSTOCK01,TGTDVS,ZOLA</t>
  </si>
  <si>
    <t>3/1/2023</t>
  </si>
  <si>
    <t>3/9/2023</t>
  </si>
  <si>
    <t>6/15/2022</t>
  </si>
  <si>
    <t>7/19/2022</t>
  </si>
  <si>
    <t>7/11/2022</t>
  </si>
  <si>
    <t>7/1/2022</t>
  </si>
  <si>
    <t>8/3/2022</t>
  </si>
  <si>
    <t>7/4/2022</t>
  </si>
  <si>
    <t>6/28/2022</t>
  </si>
  <si>
    <t>5/26/2023</t>
  </si>
  <si>
    <t>8/29/2023</t>
  </si>
  <si>
    <t>5/11/2023</t>
  </si>
  <si>
    <t>10/26/2022</t>
  </si>
  <si>
    <t>7/10/2022</t>
  </si>
  <si>
    <t>9/26/2022</t>
  </si>
  <si>
    <t>MP70-6824A</t>
  </si>
  <si>
    <t>Arlo</t>
  </si>
  <si>
    <t>Eider</t>
  </si>
  <si>
    <t>Orinn</t>
  </si>
  <si>
    <t>Super Waffle Textured Solid Shower Curtain</t>
  </si>
  <si>
    <t>PF004964</t>
  </si>
  <si>
    <t>Cotton</t>
  </si>
  <si>
    <t>7/30/2020</t>
  </si>
  <si>
    <t>AMAZON,CSNSTORES,DESINC,HDDS,HOUZZ,JCPENNEY01,KIRKLANDDS,KOHLDSN,MACY02,OLLIIX,OVERSTOCK01,TGTDVS,WALMARTDS,ZOLA</t>
  </si>
  <si>
    <t>4/19/2021</t>
  </si>
  <si>
    <t>1/22/2021</t>
  </si>
  <si>
    <t>1/25/2021</t>
  </si>
  <si>
    <t>8/4/2020</t>
  </si>
  <si>
    <t>8/17/2020</t>
  </si>
  <si>
    <t>8/1/2020</t>
  </si>
  <si>
    <t>8/7/2020</t>
  </si>
  <si>
    <t>8/5/2020</t>
  </si>
  <si>
    <t>10/2/2020</t>
  </si>
  <si>
    <t>10/20/2020</t>
  </si>
  <si>
    <t>1/26/2021</t>
  </si>
  <si>
    <t>2/16/2021</t>
  </si>
  <si>
    <t>2/25/2022</t>
  </si>
  <si>
    <t>3/4/2022</t>
  </si>
  <si>
    <t>8/20/2020</t>
  </si>
  <si>
    <t>5/26/2022</t>
  </si>
  <si>
    <t>5/5/2021</t>
  </si>
  <si>
    <t>4/1/2024</t>
  </si>
  <si>
    <t>1/19/2022</t>
  </si>
  <si>
    <t>2/8/2021</t>
  </si>
  <si>
    <t>2/28/2021</t>
  </si>
  <si>
    <t>4/28/2022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</si>
  <si>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</si>
  <si>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</si>
  <si>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</si>
  <si>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</si>
  <si>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</si>
  <si>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</si>
  <si>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</si>
  <si>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</si>
  <si>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AMAZON,AMAZONDS,CSNSTORES,HDDS,JCPENNEY01,KOHLDSN,MACY02,OLLIIX,OVERSTOCK01,TGTDVS,WALMARTDS</t>
  </si>
  <si>
    <t>11/2/2020</t>
  </si>
  <si>
    <t>4/13/2020</t>
  </si>
  <si>
    <t>12/7/2019</t>
  </si>
  <si>
    <t>11/22/2019</t>
  </si>
  <si>
    <t>2/11/2020</t>
  </si>
  <si>
    <t>10/22/2021</t>
  </si>
  <si>
    <t>11/21/2019</t>
  </si>
  <si>
    <t>3/6/2020</t>
  </si>
  <si>
    <t>5/14/2020</t>
  </si>
  <si>
    <t>6/21/2020</t>
  </si>
  <si>
    <t>10/27/2022</t>
  </si>
  <si>
    <t>9/2/2020</t>
  </si>
  <si>
    <t>2/14/2022</t>
  </si>
  <si>
    <t>5/31/2020</t>
  </si>
  <si>
    <t>4/28/2021</t>
  </si>
  <si>
    <t>10/26/2021</t>
  </si>
  <si>
    <t>4/16/2020</t>
  </si>
  <si>
    <t>MP70-8084</t>
  </si>
  <si>
    <t>Tan/Ivory</t>
  </si>
  <si>
    <t>PP000900;PF004650</t>
  </si>
  <si>
    <t>11/11/2022</t>
  </si>
  <si>
    <t>AMAZON,AMAZONDS,CSNSTORES,DESINC,JCPENNEY01,KOHLDSN,MACY02,OLLIIX,OVERSTOCK01,TGTDVS,Zulily</t>
  </si>
  <si>
    <t>3/28/2024</t>
  </si>
  <si>
    <t>3/7/2023</t>
  </si>
  <si>
    <t>11/14/2022</t>
  </si>
  <si>
    <t>11/15/2022</t>
  </si>
  <si>
    <t>12/30/2022</t>
  </si>
  <si>
    <t>1/5/2023</t>
  </si>
  <si>
    <t>11/21/2022</t>
  </si>
  <si>
    <t>2/14/2023</t>
  </si>
  <si>
    <t>3/13/2023</t>
  </si>
  <si>
    <t>12/14/2022</t>
  </si>
  <si>
    <t>1/8/2023</t>
  </si>
  <si>
    <t>1/23/2023</t>
  </si>
  <si>
    <t>6/23/2023</t>
  </si>
  <si>
    <t>9/13/2023</t>
  </si>
  <si>
    <t>11/22/2022</t>
  </si>
  <si>
    <t>MP70-6876</t>
  </si>
  <si>
    <t>Navy/Silver</t>
  </si>
  <si>
    <t>PP000900;PF004968</t>
  </si>
  <si>
    <t>AMAZON,CSNSTORES,DESINC,JCPENNEY01,KOHLDSN,MACY02,OLLIIX,OVERSTOCK01,TGTDVS</t>
  </si>
  <si>
    <t>3/24/2021</t>
  </si>
  <si>
    <t>4/14/2020</t>
  </si>
  <si>
    <t>12/20/2019</t>
  </si>
  <si>
    <t>12/23/2019</t>
  </si>
  <si>
    <t>1/2/2020</t>
  </si>
  <si>
    <t>2/25/2020</t>
  </si>
  <si>
    <t>10/27/2021</t>
  </si>
  <si>
    <t>1/16/2020</t>
  </si>
  <si>
    <t>4/24/2020</t>
  </si>
  <si>
    <t>6/12/2020</t>
  </si>
  <si>
    <t>1/19/2021</t>
  </si>
  <si>
    <t>8/23/2023</t>
  </si>
  <si>
    <t>1/27/2023</t>
  </si>
  <si>
    <t>4/7/2020</t>
  </si>
  <si>
    <t>MP70-8085</t>
  </si>
  <si>
    <t>Aqua/Silver</t>
  </si>
  <si>
    <t>PP000900;PF005801</t>
  </si>
  <si>
    <t>10/10/2022</t>
  </si>
  <si>
    <t>AMAZONDS,CSNSTORES,JCPENNEY01,KOHLDSN,MACY02,NRTPORT,OLLIIX,OVERSTOCK01,TGTDVS</t>
  </si>
  <si>
    <t>3/27/2023</t>
  </si>
  <si>
    <t>11/8/2022</t>
  </si>
  <si>
    <t>1/6/2023</t>
  </si>
  <si>
    <t>10/24/2022</t>
  </si>
  <si>
    <t>10/7/2022</t>
  </si>
  <si>
    <t>1/13/2023</t>
  </si>
  <si>
    <t>1/23/2024</t>
  </si>
  <si>
    <t>11/9/2022</t>
  </si>
  <si>
    <t>10/11/2022</t>
  </si>
  <si>
    <t>11/4/2022</t>
  </si>
  <si>
    <t>11/23/2022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</si>
  <si>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</si>
  <si>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</si>
  <si>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</si>
  <si>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</si>
  <si>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</si>
  <si>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</si>
  <si>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</si>
  <si>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</si>
  <si>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</si>
  <si>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5/6/2024</t>
  </si>
  <si>
    <t>AMAZON,AMAZONDS,CSNSTORES,HDDS,JCPENNEY01,KOHLDSN,MACY02,OLLIIX,OVERSTOCK01,TGTDVS</t>
  </si>
  <si>
    <t>2/18/2019</t>
  </si>
  <si>
    <t>4/25/2018</t>
  </si>
  <si>
    <t>5/16/2018</t>
  </si>
  <si>
    <t>4/26/2018</t>
  </si>
  <si>
    <t>2/6/2019</t>
  </si>
  <si>
    <t>8/22/2022</t>
  </si>
  <si>
    <t>7/20/2018</t>
  </si>
  <si>
    <t>9/1/2023</t>
  </si>
  <si>
    <t>2/24/2022</t>
  </si>
  <si>
    <t>6/4/2018</t>
  </si>
  <si>
    <t>1/16/2019</t>
  </si>
  <si>
    <t>MP70-8150</t>
  </si>
  <si>
    <t>PP000879;PF005889</t>
  </si>
  <si>
    <t>BOHO</t>
  </si>
  <si>
    <t>12/8/2022</t>
  </si>
  <si>
    <t>AMAZONDS,CSNSTORES,DESINC,KOHLDSN,MACY02,OLLIIX,OVERSTOCK01,TGTDVS</t>
  </si>
  <si>
    <t>12/20/2022</t>
  </si>
  <si>
    <t>1/11/2023</t>
  </si>
  <si>
    <t>Hold</t>
  </si>
  <si>
    <t>4/27/2023</t>
  </si>
  <si>
    <t>10/30/2023</t>
  </si>
  <si>
    <t>2/12/2024</t>
  </si>
  <si>
    <t>7/11/2023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</si>
  <si>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</si>
  <si>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</si>
  <si>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</si>
  <si>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</si>
  <si>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</si>
  <si>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</si>
  <si>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</si>
  <si>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</si>
  <si>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AMAZON,BEALLSDS,CSNSTORES,DESINC,HDDS,JCPENNEY01,KOHLDSN,MACY02,NRTPORT,OLLIIX,OVERSTOCK01,TGTDVS,ZOLA</t>
  </si>
  <si>
    <t>6/30/2017</t>
  </si>
  <si>
    <t>7/5/2017</t>
  </si>
  <si>
    <t>9/7/2017</t>
  </si>
  <si>
    <t>11/26/2020</t>
  </si>
  <si>
    <t>4/26/2021</t>
  </si>
  <si>
    <t>5/8/2017</t>
  </si>
  <si>
    <t>6/29/2017</t>
  </si>
  <si>
    <t>8/5/2019</t>
  </si>
  <si>
    <t>7/27/2018</t>
  </si>
  <si>
    <t>9/27/2021</t>
  </si>
  <si>
    <t>6/27/2022</t>
  </si>
  <si>
    <t>9/19/2017</t>
  </si>
  <si>
    <t>8/31/2018</t>
  </si>
  <si>
    <t>1/7/2019</t>
  </si>
  <si>
    <t>MP70-6631</t>
  </si>
  <si>
    <t>Seafoam</t>
  </si>
  <si>
    <t>PF004852;PP001360</t>
  </si>
  <si>
    <t>8/27/2019</t>
  </si>
  <si>
    <t>AMAZON,CSNSTORES,JCPENNEY01,KOHLDSN,MACY02,OLLIIX,OVERSTOCK01,TGTDVS,WALMARTDS,ZOLA</t>
  </si>
  <si>
    <t>11/18/2019</t>
  </si>
  <si>
    <t>11/20/2019</t>
  </si>
  <si>
    <t>11/16/2021</t>
  </si>
  <si>
    <t>10/9/2019</t>
  </si>
  <si>
    <t>10/15/2019</t>
  </si>
  <si>
    <t>7/5/2020</t>
  </si>
  <si>
    <t>3/2/2021</t>
  </si>
  <si>
    <t>8/28/2019</t>
  </si>
  <si>
    <t>6/29/2020</t>
  </si>
  <si>
    <t>3/1/2021</t>
  </si>
  <si>
    <t>6/11/2021</t>
  </si>
  <si>
    <t>2/1/2022</t>
  </si>
  <si>
    <t>3/1/2022</t>
  </si>
  <si>
    <t>3/30/2020</t>
  </si>
  <si>
    <t>MP70-6630</t>
  </si>
  <si>
    <t>Mauve</t>
  </si>
  <si>
    <t>PF004834;PP001360</t>
  </si>
  <si>
    <t>AMAZON,AMAZONDS,CSNSTORES,JCPENNEY01,KOHLDSN,MACY02,OLLIIX,OVERSTOCK01,TGTDVS,WALMARTDS,ZOLA</t>
  </si>
  <si>
    <t>11/26/2019</t>
  </si>
  <si>
    <t>12/6/2019</t>
  </si>
  <si>
    <t>10/17/2019</t>
  </si>
  <si>
    <t>12/8/2021</t>
  </si>
  <si>
    <t>6/4/2020</t>
  </si>
  <si>
    <t>9/20/2020</t>
  </si>
  <si>
    <t>9/15/2019</t>
  </si>
  <si>
    <t>3/3/2021</t>
  </si>
  <si>
    <t>12/13/2021</t>
  </si>
  <si>
    <t>6/13/2022</t>
  </si>
  <si>
    <t>4/3/2020</t>
  </si>
  <si>
    <t>MP70-7452</t>
  </si>
  <si>
    <t>PP001360;PF005422</t>
  </si>
  <si>
    <t>4/16/2021</t>
  </si>
  <si>
    <t>CSNSTORES,JCPENNEY01,KOHLDSN,OVERSTOCK01</t>
  </si>
  <si>
    <t>7/2/2021</t>
  </si>
  <si>
    <t>7/27/2021</t>
  </si>
  <si>
    <t>5/4/2021</t>
  </si>
  <si>
    <t>5/6/2021</t>
  </si>
  <si>
    <t>6/23/2021</t>
  </si>
  <si>
    <t>8/15/2023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</si>
  <si>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</si>
  <si>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</si>
  <si>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</si>
  <si>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</si>
  <si>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</si>
  <si>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</si>
  <si>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</si>
  <si>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</si>
  <si>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</si>
  <si>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AMAZON,AMAZONDS,CSNSTORES,DESINC,HDDS,JCPENNEY01,KOHLDSN,MACY02,OLLIIX,OVERSTOCK01,TGTDVS,ZOLA,Zulily</t>
  </si>
  <si>
    <t>4/12/2021</t>
  </si>
  <si>
    <t>9/24/2019</t>
  </si>
  <si>
    <t>9/19/2019</t>
  </si>
  <si>
    <t>10/10/2019</t>
  </si>
  <si>
    <t>2/4/2020</t>
  </si>
  <si>
    <t>2/18/2020</t>
  </si>
  <si>
    <t>3/4/2021</t>
  </si>
  <si>
    <t>8/8/2019</t>
  </si>
  <si>
    <t>5/15/2021</t>
  </si>
  <si>
    <t>6/22/2020</t>
  </si>
  <si>
    <t>5/10/2022</t>
  </si>
  <si>
    <t>MP70-6598</t>
  </si>
  <si>
    <t>AMAZON,CSNSTORES,JCPENNEY01,KOHLDSN,MACY02,NEBFUR01,OVERSTOCK01,TGTDVS,WALMARTDS,ZOLA</t>
  </si>
  <si>
    <t>3/16/2023</t>
  </si>
  <si>
    <t>10/8/2019</t>
  </si>
  <si>
    <t>9/26/2019</t>
  </si>
  <si>
    <t>12/22/2021</t>
  </si>
  <si>
    <t>11/8/2023</t>
  </si>
  <si>
    <t>2/21/2022</t>
  </si>
  <si>
    <t>MP70-7471</t>
  </si>
  <si>
    <t>Blush</t>
  </si>
  <si>
    <t>PF005439;PP001619</t>
  </si>
  <si>
    <t>5/7/2024</t>
  </si>
  <si>
    <t>AMAZON,CSNSTORES,HDDS,JCPENNEY01,KOHLDSN,MACY02,OLLIIX,OVERSTOCK01,TGTDVS,ZOLA</t>
  </si>
  <si>
    <t>3/24/2022</t>
  </si>
  <si>
    <t>4/23/2021</t>
  </si>
  <si>
    <t>12/9/2021</t>
  </si>
  <si>
    <t>9/9/2021</t>
  </si>
  <si>
    <t>7/10/2021</t>
  </si>
  <si>
    <t>11/17/2021</t>
  </si>
  <si>
    <t>2/29/2024</t>
  </si>
  <si>
    <t>7/12/2021</t>
  </si>
  <si>
    <t>9/3/2023</t>
  </si>
  <si>
    <t>8/31/2021</t>
  </si>
  <si>
    <t>MP70-3477</t>
  </si>
  <si>
    <t>Dusty Blue</t>
  </si>
  <si>
    <t>PF001530</t>
  </si>
  <si>
    <t>AMAZON,BEALLSDS,CSNSTORES,KOHLDSN,OVERSTOCK01</t>
  </si>
  <si>
    <t>12/7/2017</t>
  </si>
  <si>
    <t>6/8/2017</t>
  </si>
  <si>
    <t>8/1/2017</t>
  </si>
  <si>
    <t>2/17/2021</t>
  </si>
  <si>
    <t>9/20/2018</t>
  </si>
  <si>
    <t>9/23/2022</t>
  </si>
  <si>
    <t>11/25/2017</t>
  </si>
  <si>
    <t>MP70-4800</t>
  </si>
  <si>
    <t>Norah</t>
  </si>
  <si>
    <t>Quinn</t>
  </si>
  <si>
    <t>Bridget</t>
  </si>
  <si>
    <t>Printed Floral Cotton Shower Curtain</t>
  </si>
  <si>
    <t>AMAZON,BEALLSDS,CSNSTORES,DESINC,HDDS,HOUZZ,JCPENNEY01,KOHLDSN,MACY02,OLLIIX,OVERSTOCK01,TGTDVS,Zulily</t>
  </si>
  <si>
    <t>6/29/2018</t>
  </si>
  <si>
    <t>10/19/2017</t>
  </si>
  <si>
    <t>12/9/2022</t>
  </si>
  <si>
    <t>7/25/2019</t>
  </si>
  <si>
    <t>7/4/2023</t>
  </si>
  <si>
    <t>6/1/2018</t>
  </si>
  <si>
    <t>6/6/2023</t>
  </si>
  <si>
    <t>5/24/2022</t>
  </si>
  <si>
    <t>4/5/2018</t>
  </si>
  <si>
    <t>9/28/2018</t>
  </si>
  <si>
    <t>11/29/2018</t>
  </si>
  <si>
    <t>MP70-7542</t>
  </si>
  <si>
    <t>PP001644;PF005496</t>
  </si>
  <si>
    <t>AMAZON,AMAZONDS,CSNSTORES,DESINC,HDDS,JCPENNEY01,KOHLDSN,MACY02,NRTPORT,OLLIIX,OVERSTOCK01,TGTDVS</t>
  </si>
  <si>
    <t>4/8/2022</t>
  </si>
  <si>
    <t>3/17/2023</t>
  </si>
  <si>
    <t>8/17/2021</t>
  </si>
  <si>
    <t>6/22/2021</t>
  </si>
  <si>
    <t>6/25/2021</t>
  </si>
  <si>
    <t>7/11/2021</t>
  </si>
  <si>
    <t>6/28/2021</t>
  </si>
  <si>
    <t>6/29/2021</t>
  </si>
  <si>
    <t>11/30/2021</t>
  </si>
  <si>
    <t>8/10/2023</t>
  </si>
  <si>
    <t>6/8/2022</t>
  </si>
  <si>
    <t>8/9/2021</t>
  </si>
  <si>
    <t>MP70-6707</t>
  </si>
  <si>
    <t>Metro</t>
  </si>
  <si>
    <t>Quade</t>
  </si>
  <si>
    <t>Gridd</t>
  </si>
  <si>
    <t>Woven Clipped Solid Shower Curtain</t>
  </si>
  <si>
    <t>PP001385</t>
  </si>
  <si>
    <t>Geometric</t>
  </si>
  <si>
    <t>AMAZON,CSNSTORES,HDDS,HOUZZ,JCPENNEY01,KOHLDSN,MACY02,OLLIIX,OVERSTOCK01,TGTDVS,WALMARTDS</t>
  </si>
  <si>
    <t>10/5/2023</t>
  </si>
  <si>
    <t>12/31/2019</t>
  </si>
  <si>
    <t>1/20/2020</t>
  </si>
  <si>
    <t>7/26/2020</t>
  </si>
  <si>
    <t>11/8/2019</t>
  </si>
  <si>
    <t>11/15/2023</t>
  </si>
  <si>
    <t>8/22/2020</t>
  </si>
  <si>
    <t>3/8/2022</t>
  </si>
  <si>
    <t>MP70-6710</t>
  </si>
  <si>
    <t>Sand</t>
  </si>
  <si>
    <t>4/9/2024</t>
  </si>
  <si>
    <t>AMAZON,CSNSTORES,DESINC,HDDS,HOUZZ,JCPENNEY01,KOHLDSN,MACY02,OLLIIX,OVERSTOCK01,TGTDVS,Zulily</t>
  </si>
  <si>
    <t>4/27/2020</t>
  </si>
  <si>
    <t>11/7/2021</t>
  </si>
  <si>
    <t>3/10/2020</t>
  </si>
  <si>
    <t>7/9/2020</t>
  </si>
  <si>
    <t>11/24/2023</t>
  </si>
  <si>
    <t>11/17/2022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</si>
  <si>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</si>
  <si>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</si>
  <si>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</si>
  <si>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</si>
  <si>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</si>
  <si>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</si>
  <si>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</si>
  <si>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AMAZON,AMAZONDS,CSNSTORES,DESINC,JCPENNEY01,KOHLDSN,MACY02,OLLIIX,OVERSTOCK01,TGTDVS</t>
  </si>
  <si>
    <t>2/21/2017</t>
  </si>
  <si>
    <t>12/21/2016</t>
  </si>
  <si>
    <t>5/12/2017</t>
  </si>
  <si>
    <t>3/13/2017</t>
  </si>
  <si>
    <t>1/3/2017</t>
  </si>
  <si>
    <t>1/18/2017</t>
  </si>
  <si>
    <t>7/30/2019</t>
  </si>
  <si>
    <t>MP70-7543</t>
  </si>
  <si>
    <t>PF002605;PP000411</t>
  </si>
  <si>
    <t>8/30/2021</t>
  </si>
  <si>
    <t>AMAZON,AMAZONDS,CSNSTORES,HDDS,JCPENNEY01,KOHLDSN,MACY02,OVERSTOCK01,TGTDVS</t>
  </si>
  <si>
    <t>3/31/2023</t>
  </si>
  <si>
    <t>11/12/2021</t>
  </si>
  <si>
    <t>9/1/2021</t>
  </si>
  <si>
    <t>10/6/2021</t>
  </si>
  <si>
    <t>10/8/2021</t>
  </si>
  <si>
    <t>1/20/2022</t>
  </si>
  <si>
    <t>8/14/2023</t>
  </si>
  <si>
    <t>9/8/2021</t>
  </si>
  <si>
    <t>12/15/2022</t>
  </si>
  <si>
    <t>MP70-8302</t>
  </si>
  <si>
    <t>PP000411;PF006063</t>
  </si>
  <si>
    <t>AMAZON,AMAZONDS,CSNSTORES,DESINC,HDDS,KOHLDSN,MACY02,OLLIIX,OVERSTOCK01,TGTDVS</t>
  </si>
  <si>
    <t>11/2/2023</t>
  </si>
  <si>
    <t>9/17/2023</t>
  </si>
  <si>
    <t>9/26/2023</t>
  </si>
  <si>
    <t>9/4/2023</t>
  </si>
  <si>
    <t>9/8/2023</t>
  </si>
  <si>
    <t>1/18/2024</t>
  </si>
  <si>
    <t>3/31/2024</t>
  </si>
  <si>
    <t>2/19/2024</t>
  </si>
  <si>
    <t>MP70-4172</t>
  </si>
  <si>
    <t>Holly</t>
  </si>
  <si>
    <t>Isabella</t>
  </si>
  <si>
    <t>Sakura</t>
  </si>
  <si>
    <t>Cotton Shower Curtain</t>
  </si>
  <si>
    <t>PF002647;PP001841</t>
  </si>
  <si>
    <t>4/26/2024</t>
  </si>
  <si>
    <t>AMAZON,AMAZONDS,BEALLSDS,CSNSTORES,HDDS,HOUZZ,JCPENNEY01,KOHLDSN,MACY02,NEBFUR01,OLLIIX,OVERSTOCK01,TGTDVS,WALMARTDS</t>
  </si>
  <si>
    <t>1/2/2018</t>
  </si>
  <si>
    <t>2/22/2017</t>
  </si>
  <si>
    <t>3/20/2017</t>
  </si>
  <si>
    <t>3/30/2017</t>
  </si>
  <si>
    <t>3/15/2017</t>
  </si>
  <si>
    <t>4/3/2017</t>
  </si>
  <si>
    <t>7/31/2017</t>
  </si>
  <si>
    <t>6/19/2018</t>
  </si>
  <si>
    <t>9/3/2019</t>
  </si>
  <si>
    <t>9/6/2023</t>
  </si>
  <si>
    <t>3/9/2022</t>
  </si>
  <si>
    <t>4/16/2018</t>
  </si>
  <si>
    <t>MP70-6717</t>
  </si>
  <si>
    <t>Cassandra</t>
  </si>
  <si>
    <t>Gisele</t>
  </si>
  <si>
    <t>Maddy</t>
  </si>
  <si>
    <t>PF004581;PP001093</t>
  </si>
  <si>
    <t>Casual|Modern/Contemporary</t>
  </si>
  <si>
    <t>AMAZON,CSNSTORES,DESINC,HDDS,JCPENNEY01,MACY02,OLLIIX,OVERSCONSIGN,OVERSTOCK01,TGTDVS,Zulily</t>
  </si>
  <si>
    <t>12/12/2019</t>
  </si>
  <si>
    <t>4/22/2020</t>
  </si>
  <si>
    <t>2/10/2022</t>
  </si>
  <si>
    <t>6/27/2020</t>
  </si>
  <si>
    <t>7/13/2020</t>
  </si>
  <si>
    <t>MP70-7842</t>
  </si>
  <si>
    <t>PP001093;PF005653</t>
  </si>
  <si>
    <t>AMAZON,CSNSTORES,DESINC,JCPENNEY01,KOHLDSN,MACY02,OLLIIX,OVERSTOCK01,TGTDVS,Zulily</t>
  </si>
  <si>
    <t>7/7/2022</t>
  </si>
  <si>
    <t>5/18/2022</t>
  </si>
  <si>
    <t>3/2/2022</t>
  </si>
  <si>
    <t>4/29/2022</t>
  </si>
  <si>
    <t>2/23/2022</t>
  </si>
  <si>
    <t>4/15/2022</t>
  </si>
  <si>
    <t>4/27/2022</t>
  </si>
  <si>
    <t>11/30/2022</t>
  </si>
  <si>
    <t>5/9/2022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</si>
  <si>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</si>
  <si>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</si>
  <si>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</si>
  <si>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</si>
  <si>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</si>
  <si>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</si>
  <si>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</si>
  <si>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</si>
  <si>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6/17/2024</t>
  </si>
  <si>
    <t>AMAZON,AMAZONDS,CSNSTORES,HDDS,JCPENNEY01,KOHLDSN,MACY02,NRTPORT,OLLIIX,OVERSTOCK01,TGTDVS,WALMARTDS,Zulily</t>
  </si>
  <si>
    <t>10/22/2016</t>
  </si>
  <si>
    <t>11/9/2016</t>
  </si>
  <si>
    <t>7/2/2017</t>
  </si>
  <si>
    <t>9/14/2022</t>
  </si>
  <si>
    <t>11/13/2023</t>
  </si>
  <si>
    <t>7/29/2019</t>
  </si>
  <si>
    <t>3/25/2022</t>
  </si>
  <si>
    <t>11/1/2016</t>
  </si>
  <si>
    <t>9/13/2017</t>
  </si>
  <si>
    <t>MP70-3039</t>
  </si>
  <si>
    <t>Princeton</t>
  </si>
  <si>
    <t>Dartmouth</t>
  </si>
  <si>
    <t>Cambridge</t>
  </si>
  <si>
    <t>PF003392;PP000487</t>
  </si>
  <si>
    <t>AMAZON,AMAZONDS,CSNSTORES,DESINC,HDDS,JCPENNEY01,KOHLDSN,MACY02,OVERSTOCK01,TGTDVS,WALMARTDS</t>
  </si>
  <si>
    <t>3/7/2018</t>
  </si>
  <si>
    <t>8/2/2016</t>
  </si>
  <si>
    <t>7/1/2016</t>
  </si>
  <si>
    <t>12/26/2016</t>
  </si>
  <si>
    <t>9/7/2016</t>
  </si>
  <si>
    <t>8/2/2019</t>
  </si>
  <si>
    <t>9/6/2022</t>
  </si>
  <si>
    <t>MP70-3040</t>
  </si>
  <si>
    <t>AMAZON,AMAZONDS,CSNSTORES,HDDS,JCPENNEY01,KOHLDSN,MACY02,OVERSTOCK01,TGTDVS,WALMARTDS</t>
  </si>
  <si>
    <t>8/16/2018</t>
  </si>
  <si>
    <t>7/25/2016</t>
  </si>
  <si>
    <t>7/29/2016</t>
  </si>
  <si>
    <t>9/22/2016</t>
  </si>
  <si>
    <t>10/6/2022</t>
  </si>
  <si>
    <t>6/17/2016</t>
  </si>
  <si>
    <t>2/14/2018</t>
  </si>
  <si>
    <t>9/13/2018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</si>
  <si>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</si>
  <si>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</si>
  <si>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</si>
  <si>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</si>
  <si>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</si>
  <si>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</si>
  <si>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</si>
  <si>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AMAZON,AMAZONDS,CSNSTORES,HDDS,JCPENNEY01,KOHLDSN,MACY02,OLLIIX,OVERSTOCK01,TGTDVS,WALMARTDS,Zulily</t>
  </si>
  <si>
    <t>3/21/2023</t>
  </si>
  <si>
    <t>7/11/2019</t>
  </si>
  <si>
    <t>7/31/2019</t>
  </si>
  <si>
    <t>3/8/2020</t>
  </si>
  <si>
    <t>9/13/2022</t>
  </si>
  <si>
    <t>8/9/2019</t>
  </si>
  <si>
    <t>5/12/2022</t>
  </si>
  <si>
    <t>MP70-6420</t>
  </si>
  <si>
    <t>AMAZON,CSNSTORES,HDDS,JCPENNEY01,KOHLDSN,MACY02,OVERSTOCK01,TGTDVS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</si>
  <si>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</si>
  <si>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</si>
  <si>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</si>
  <si>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</si>
  <si>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</si>
  <si>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</si>
  <si>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</si>
  <si>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5/12/2021</t>
  </si>
  <si>
    <t>8/3/2021</t>
  </si>
  <si>
    <t>12/27/2021</t>
  </si>
  <si>
    <t>10/7/2021</t>
  </si>
  <si>
    <t>1/3/2023</t>
  </si>
  <si>
    <t>8/10/2021</t>
  </si>
  <si>
    <t>MP70-3038</t>
  </si>
  <si>
    <t>Dawn</t>
  </si>
  <si>
    <t>Vanessa</t>
  </si>
  <si>
    <t>Stella</t>
  </si>
  <si>
    <t>PF003408;PP000407</t>
  </si>
  <si>
    <t>4/5/2017</t>
  </si>
  <si>
    <t>7/10/2024</t>
  </si>
  <si>
    <t>AMAZON,BEALLSDS,CSNSTORES,DESINC,HDDS,JCPENNEY01,KOHLDSN,MACY02,OLLIIX,OVERSTOCK01,TGTDVS,WALMARTDS,Zulily</t>
  </si>
  <si>
    <t>8/24/2018</t>
  </si>
  <si>
    <t>7/19/2017</t>
  </si>
  <si>
    <t>10/11/2016</t>
  </si>
  <si>
    <t>11/15/2016</t>
  </si>
  <si>
    <t>2/19/2021</t>
  </si>
  <si>
    <t>7/14/2023</t>
  </si>
  <si>
    <t>11/11/2016</t>
  </si>
  <si>
    <t>12/7/2018</t>
  </si>
  <si>
    <t>7/30/2018</t>
  </si>
  <si>
    <t>MP70-2493</t>
  </si>
  <si>
    <t>PF003403;PP000407</t>
  </si>
  <si>
    <t>4/17/2024</t>
  </si>
  <si>
    <t>AMAZON,BEALLSDS,CSNSTORES,HDDS,JCPENNEY01,KOHLDSN,MACY02,NEBFUR01,OLLIIX,OVERSTOCK01,TGTDVS</t>
  </si>
  <si>
    <t>6/10/2016</t>
  </si>
  <si>
    <t>11/9/2017</t>
  </si>
  <si>
    <t>1/21/2018</t>
  </si>
  <si>
    <t>2/26/2018</t>
  </si>
  <si>
    <t>MP70-3035</t>
  </si>
  <si>
    <t>Bellagio</t>
  </si>
  <si>
    <t>Venetian</t>
  </si>
  <si>
    <t>Mirage</t>
  </si>
  <si>
    <t>Brown</t>
  </si>
  <si>
    <t>PF003397;PP000386</t>
  </si>
  <si>
    <t>AMAZON,AMAZONDS,CSNSTORES,DESINC,HDDS,HOUZZ,JCPENNEY01,KOHLDSN,MACY02,OLLIIX,OVERSTOCK01</t>
  </si>
  <si>
    <t>8/17/2018</t>
  </si>
  <si>
    <t>6/29/2016</t>
  </si>
  <si>
    <t>1/6/2017</t>
  </si>
  <si>
    <t>3/23/2017</t>
  </si>
  <si>
    <t>12/26/2023</t>
  </si>
  <si>
    <t>7/15/2016</t>
  </si>
  <si>
    <t>1/25/2017</t>
  </si>
  <si>
    <t>10/21/2019</t>
  </si>
  <si>
    <t>6/21/2022</t>
  </si>
  <si>
    <t>MP70-4246</t>
  </si>
  <si>
    <t>Quincy</t>
  </si>
  <si>
    <t>Pierce</t>
  </si>
  <si>
    <t>Ramsey</t>
  </si>
  <si>
    <t>Khaki</t>
  </si>
  <si>
    <t>PF002722;PP001842</t>
  </si>
  <si>
    <t>Print</t>
  </si>
  <si>
    <t>5/11/2024</t>
  </si>
  <si>
    <t>BEALLSDS,CSNSTORES,DESINC,HDDS,JCPENNEY01,KOHLDSN,MACY02,NRTPORT,OLLIIX,OVERSCONSIGN,OVERSTOCK01,TGTDVS,WALMARTDS,Zulily</t>
  </si>
  <si>
    <t>4/6/2017</t>
  </si>
  <si>
    <t>5/30/2017</t>
  </si>
  <si>
    <t>5/16/2017</t>
  </si>
  <si>
    <t>5/22/2017</t>
  </si>
  <si>
    <t>8/15/2017</t>
  </si>
  <si>
    <t>8/25/2017</t>
  </si>
  <si>
    <t>12/27/2016</t>
  </si>
  <si>
    <t>7/9/2017</t>
  </si>
  <si>
    <t>9/11/2017</t>
  </si>
  <si>
    <t>4/19/2018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</si>
  <si>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</si>
  <si>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</si>
  <si>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</si>
  <si>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</si>
  <si>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</si>
  <si>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</si>
  <si>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</si>
  <si>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8/31/2020</t>
  </si>
  <si>
    <t>11/10/2020</t>
  </si>
  <si>
    <t>2/21/2018</t>
  </si>
  <si>
    <t>8/26/2018</t>
  </si>
  <si>
    <t>9/7/2022</t>
  </si>
  <si>
    <t>1/25/2018</t>
  </si>
  <si>
    <t>6/1/2022</t>
  </si>
  <si>
    <t>6/21/2018</t>
  </si>
  <si>
    <t>8/3/2018</t>
  </si>
  <si>
    <t>7/3/2019</t>
  </si>
  <si>
    <t>MP70-1915</t>
  </si>
  <si>
    <t>Serendipity</t>
  </si>
  <si>
    <t>Marcel</t>
  </si>
  <si>
    <t>Fenice</t>
  </si>
  <si>
    <t>PF001472;PP000504</t>
  </si>
  <si>
    <t>AMAZON,AMAZONDS,BEALLSDS,CSNSTORES,HDDS,HSNDS,JCPENNEY01,KOHLDSN,MACY02,OLLIIX,OVERSTOCK01,TGTDVS,WALMARTDS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</si>
  <si>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</si>
  <si>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</si>
  <si>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</si>
  <si>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</si>
  <si>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</si>
  <si>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</si>
  <si>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</si>
  <si>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</si>
  <si>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</si>
  <si>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</si>
  <si>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AMAZON,BEALLSDS,CSNSTORES,HDDS,HSNDS,JCPENNEY01,KOHLDSN,MACY02,OVERSTOCK01,TGTDVS,WALMARTDS</t>
  </si>
  <si>
    <t>9/28/2015</t>
  </si>
  <si>
    <t>5/17/2016</t>
  </si>
  <si>
    <t>10/12/2015</t>
  </si>
  <si>
    <t>9/1/2022</t>
  </si>
  <si>
    <t>2/1/2016</t>
  </si>
  <si>
    <t>12/3/2019</t>
  </si>
  <si>
    <t>9/20/2023</t>
  </si>
  <si>
    <t>9/15/2016</t>
  </si>
  <si>
    <t>11/10/2015</t>
  </si>
  <si>
    <t>9/11/2018</t>
  </si>
  <si>
    <t>5/23/2018</t>
  </si>
  <si>
    <t>MP70-645</t>
  </si>
  <si>
    <t>Bayside</t>
  </si>
  <si>
    <t>Nantucket</t>
  </si>
  <si>
    <t>Rockaway</t>
  </si>
  <si>
    <t>PF003396;PP000384</t>
  </si>
  <si>
    <t>Coastal</t>
  </si>
  <si>
    <t>AMAZON,AMAZONDS,BEALLSDS,CSNSTORES,HDDS,HOUZZ,HSNDS,JCPENNEY01,KOHLDSN,MACY02,OLLIIX,OVERSTOCK01,TGTDVS,WALMARTDS,Zulily</t>
  </si>
  <si>
    <t>2/22/2018</t>
  </si>
  <si>
    <t>3/10/2015</t>
  </si>
  <si>
    <t>5/29/2023</t>
  </si>
  <si>
    <t>1/12/2015</t>
  </si>
  <si>
    <t>4/17/2019</t>
  </si>
  <si>
    <t>4/24/2019</t>
  </si>
  <si>
    <t>10/26/2023</t>
  </si>
  <si>
    <t>1/22/2015</t>
  </si>
  <si>
    <t>11/15/2017</t>
  </si>
  <si>
    <t>4/10/2022</t>
  </si>
  <si>
    <t>JP70-917C</t>
  </si>
  <si>
    <t>MP BAYSIDE SC</t>
  </si>
  <si>
    <t>N/A</t>
  </si>
  <si>
    <t>Novelty</t>
  </si>
  <si>
    <t>1/10/2023</t>
  </si>
  <si>
    <t>3/15/2023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</si>
  <si>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</si>
  <si>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</si>
  <si>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</si>
  <si>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</si>
  <si>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</si>
  <si>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</si>
  <si>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</si>
  <si>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</si>
  <si>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</si>
  <si>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AMAZON,AMAZONDS,CSNSTORES,DESINC,JCPENNEY01,KIRKLANDDS,KOHLDSN,OLLIIX,OVERSTOCK01,TGTDVS,Zulily</t>
  </si>
  <si>
    <t>12/28/2022</t>
  </si>
  <si>
    <t>1/17/2023</t>
  </si>
  <si>
    <t>3/29/2023</t>
  </si>
  <si>
    <t>4/3/2023</t>
  </si>
  <si>
    <t>4/12/2023</t>
  </si>
  <si>
    <t>7/3/2023</t>
  </si>
  <si>
    <t>2/20/2023</t>
  </si>
  <si>
    <t>6/14/2023</t>
  </si>
  <si>
    <t>7/10/2023</t>
  </si>
  <si>
    <t>1/20/2023</t>
  </si>
  <si>
    <t>MP70-8168</t>
  </si>
  <si>
    <t>PP001836;PF005885</t>
  </si>
  <si>
    <t>AMAZON,AMAZONDS,CSNSTORES,DESINC,HOUZZ,JCPENNEY01,KIRKLANDDS,KOHLDSN,OLLIIX,OVERSTOCK01,TGTDVS</t>
  </si>
  <si>
    <t>4/7/2023</t>
  </si>
  <si>
    <t>5/19/2023</t>
  </si>
  <si>
    <t>2/17/2023</t>
  </si>
  <si>
    <t>6/27/2023</t>
  </si>
  <si>
    <t>1/22/2024</t>
  </si>
  <si>
    <t>10/19/2023</t>
  </si>
  <si>
    <t>2/15/2023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</si>
  <si>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</si>
  <si>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</si>
  <si>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</si>
  <si>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</si>
  <si>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</si>
  <si>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</si>
  <si>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4/24/2018</t>
  </si>
  <si>
    <t>7/3/2024</t>
  </si>
  <si>
    <t>AMAZON,BEALLSDS,CSNSTORES,HDDS,JCPENNEY01,KIRKLANDDS,KOHLDSN,MACY02,NRTPORT,OLLIIX,OVERSCONSIGN,OVERSTOCK01,TGTDVS</t>
  </si>
  <si>
    <t>2/12/2019</t>
  </si>
  <si>
    <t>9/17/2018</t>
  </si>
  <si>
    <t>3/3/2022</t>
  </si>
  <si>
    <t>5/4/2018</t>
  </si>
  <si>
    <t>12/12/2018</t>
  </si>
  <si>
    <t>2/26/2024</t>
  </si>
  <si>
    <t>6/14/2019</t>
  </si>
  <si>
    <t>7/21/2019</t>
  </si>
  <si>
    <t>1/7/2021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</si>
  <si>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</si>
  <si>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</si>
  <si>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</si>
  <si>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</si>
  <si>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</si>
  <si>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</si>
  <si>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</si>
  <si>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</si>
  <si>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12/20/2021</t>
  </si>
  <si>
    <t>11/26/2021</t>
  </si>
  <si>
    <t>11/9/2021</t>
  </si>
  <si>
    <t>11/15/2021</t>
  </si>
  <si>
    <t>11/8/2021</t>
  </si>
  <si>
    <t>2/4/2022</t>
  </si>
  <si>
    <t>9/22/2022</t>
  </si>
  <si>
    <t>1/5/2022</t>
  </si>
  <si>
    <t>MP70-7697</t>
  </si>
  <si>
    <t>PP001680;PF005583</t>
  </si>
  <si>
    <t>AMAZONDS,CSNSTORES,JCPENNEY01,KOHLDSN,OLLIIX,OVERSTOCK01,TGTDVS</t>
  </si>
  <si>
    <t>12/14/2021</t>
  </si>
  <si>
    <t>1/4/2022</t>
  </si>
  <si>
    <t>1/27/2022</t>
  </si>
  <si>
    <t>1/31/2022</t>
  </si>
  <si>
    <t>2/21/2023</t>
  </si>
  <si>
    <t>1/25/2022</t>
  </si>
  <si>
    <t>MP70-7696</t>
  </si>
  <si>
    <t>PP001680;PF005582</t>
  </si>
  <si>
    <t>AMAZONDS,CSNSTORES,JCPENNEY01,KOHLDSN,OVERSTOCK01,TGTDVS</t>
  </si>
  <si>
    <t>12/12/2021</t>
  </si>
  <si>
    <t>12/1/2021</t>
  </si>
  <si>
    <t>1/11/2022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</si>
  <si>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</si>
  <si>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</si>
  <si>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</si>
  <si>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</si>
  <si>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</si>
  <si>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</si>
  <si>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AMAZON,BEALLSDS,CSNSTORES,DESINC,JCPENNEY01,KOHLDSN,MACY02,OLLIIX,OVERSTOCK01,TGTDVS</t>
  </si>
  <si>
    <t>1/3/2019</t>
  </si>
  <si>
    <t>6/7/2018</t>
  </si>
  <si>
    <t>12/5/2018</t>
  </si>
  <si>
    <t>4/4/2019</t>
  </si>
  <si>
    <t>2/20/2019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</si>
  <si>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</si>
  <si>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</si>
  <si>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</si>
  <si>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</si>
  <si>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</si>
  <si>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</si>
  <si>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</si>
  <si>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AMAZON,CSNSTORES,HDDS,JCPENNEY01,KIRKLANDDS,KOHLDSN,MACY02,OVERSTOCK01,TGTDVS,ZOLA</t>
  </si>
  <si>
    <t>2/24/2019</t>
  </si>
  <si>
    <t>2/8/2019</t>
  </si>
  <si>
    <t>1/21/2019</t>
  </si>
  <si>
    <t>4/23/2019</t>
  </si>
  <si>
    <t>5/8/2019</t>
  </si>
  <si>
    <t>2/19/2019</t>
  </si>
  <si>
    <t>1/30/2019</t>
  </si>
  <si>
    <t>2/21/2019</t>
  </si>
  <si>
    <t>3/14/2022</t>
  </si>
  <si>
    <t>3/31/2021</t>
  </si>
  <si>
    <t>1/25/2019</t>
  </si>
  <si>
    <t>7/14/2020</t>
  </si>
  <si>
    <t>1/22/2019</t>
  </si>
  <si>
    <t>2/22/2019</t>
  </si>
  <si>
    <t>MP70-6143</t>
  </si>
  <si>
    <t>AMAZON,JCPENNEY01,KIRKLANDDS,KOHLDSN,MACY02,OVERSTOCK01,TGTDVS,ZOLA</t>
  </si>
  <si>
    <t>5/20/2019</t>
  </si>
  <si>
    <t>2/11/2019</t>
  </si>
  <si>
    <t>4/18/2019</t>
  </si>
  <si>
    <t>5/14/2019</t>
  </si>
  <si>
    <t>11/9/2019</t>
  </si>
  <si>
    <t>4/11/2022</t>
  </si>
  <si>
    <t>4/1/2021</t>
  </si>
  <si>
    <t>10/5/2019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</si>
  <si>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</si>
  <si>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</si>
  <si>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</si>
  <si>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</si>
  <si>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</si>
  <si>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</si>
  <si>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CSNSTORES,DESINC,HDDS,JCPENNEY01,KIRKLANDDS,KOHLDSN,MACY02,OLLIIX,OVERSCONSIGN,OVERSTOCK01,WALMARTDS</t>
  </si>
  <si>
    <t>2/16/2018</t>
  </si>
  <si>
    <t>10/14/2016</t>
  </si>
  <si>
    <t>5/18/2017</t>
  </si>
  <si>
    <t>11/18/2016</t>
  </si>
  <si>
    <t>10/3/2016</t>
  </si>
  <si>
    <t>MP70-8328</t>
  </si>
  <si>
    <t>Bonnie</t>
  </si>
  <si>
    <t>Kairi</t>
  </si>
  <si>
    <t>Miley</t>
  </si>
  <si>
    <t>Printed Seersucker Shower Curtain</t>
  </si>
  <si>
    <t>PP001900;PF006064</t>
  </si>
  <si>
    <t>Microfiber</t>
  </si>
  <si>
    <t>CSNSTORES,DESINC,KOHLDSN,OLLIIX,OVERSTOCK01,TGTDVS</t>
  </si>
  <si>
    <t>11/21/2023</t>
  </si>
  <si>
    <t>11/19/2023</t>
  </si>
  <si>
    <t>12/1/2023</t>
  </si>
  <si>
    <t>1/2/2024</t>
  </si>
  <si>
    <t>2/1/2024</t>
  </si>
  <si>
    <t>JP70-914C</t>
  </si>
  <si>
    <t>Rothbury</t>
  </si>
  <si>
    <t>MP ROTHBURY SC</t>
  </si>
  <si>
    <t>Other</t>
  </si>
  <si>
    <t>JP70-918C</t>
  </si>
  <si>
    <t>KAIA</t>
  </si>
  <si>
    <t>MP KAIA SC</t>
  </si>
  <si>
    <t>MP70-6712</t>
  </si>
  <si>
    <t>Sade</t>
  </si>
  <si>
    <t>Esker</t>
  </si>
  <si>
    <t>Tinge</t>
  </si>
  <si>
    <t>Ombre Waffle Weave Shower Curtain</t>
  </si>
  <si>
    <t>PP001386</t>
  </si>
  <si>
    <t>Plaid</t>
  </si>
  <si>
    <t>CSNSTORES,KOHLDSN</t>
  </si>
  <si>
    <t>2/14/2020</t>
  </si>
  <si>
    <t>12/15/2020</t>
  </si>
  <si>
    <t>12/23/2020</t>
  </si>
  <si>
    <t>4/20/2020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</si>
  <si>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</si>
  <si>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</si>
  <si>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</si>
  <si>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</si>
  <si>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</si>
  <si>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</si>
  <si>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</si>
  <si>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2/21/2024</t>
  </si>
  <si>
    <t>MP70-6673</t>
  </si>
  <si>
    <t>Amaya</t>
  </si>
  <si>
    <t>Joelie</t>
  </si>
  <si>
    <t>Roselle</t>
  </si>
  <si>
    <t>Cotton Seersucker with Tassel Shower Curtain</t>
  </si>
  <si>
    <t>PF004573;PP001090</t>
  </si>
  <si>
    <t>Boho</t>
  </si>
  <si>
    <t>4/6/2021</t>
  </si>
  <si>
    <t>9/17/2020</t>
  </si>
  <si>
    <t>1/27/2020</t>
  </si>
  <si>
    <t>2/26/2020</t>
  </si>
  <si>
    <t>9/25/2019</t>
  </si>
  <si>
    <t>2/12/2020</t>
  </si>
  <si>
    <t>MP70-5130</t>
  </si>
  <si>
    <t>Cadence</t>
  </si>
  <si>
    <t>Karyna</t>
  </si>
  <si>
    <t>Sidnee</t>
  </si>
  <si>
    <t>Cotton Sateen Shower Curtain</t>
  </si>
  <si>
    <t>11/1/2017</t>
  </si>
  <si>
    <t>1/29/2018</t>
  </si>
  <si>
    <t>3/6/2018</t>
  </si>
  <si>
    <t>7/23/2017</t>
  </si>
  <si>
    <t>11/10/2017</t>
  </si>
  <si>
    <t>12/17/2017</t>
  </si>
  <si>
    <t>1/11/2018</t>
  </si>
  <si>
    <t>MP70-3107</t>
  </si>
  <si>
    <t>Carlow</t>
  </si>
  <si>
    <t>Elena</t>
  </si>
  <si>
    <t>Carmella</t>
  </si>
  <si>
    <t>PF002749;PP000394</t>
  </si>
  <si>
    <t>8/22/2016</t>
  </si>
  <si>
    <t>7/14/2016</t>
  </si>
  <si>
    <t>10/20/2016</t>
  </si>
  <si>
    <t>10/27/2016</t>
  </si>
  <si>
    <t>4/27/2017</t>
  </si>
  <si>
    <t>7/21/2016</t>
  </si>
  <si>
    <t>4/18/2017</t>
  </si>
  <si>
    <t>MP70-464</t>
  </si>
  <si>
    <t>Central Park</t>
  </si>
  <si>
    <t>Shower Curtain with Hooks</t>
  </si>
  <si>
    <t>D</t>
  </si>
  <si>
    <t>12/31/2015</t>
  </si>
  <si>
    <t>MP70-4618</t>
  </si>
  <si>
    <t>Claire</t>
  </si>
  <si>
    <t>Montecito</t>
  </si>
  <si>
    <t>Arbor</t>
  </si>
  <si>
    <t>Printed Shower Curtain</t>
  </si>
  <si>
    <t>PF002720</t>
  </si>
  <si>
    <t>10/15/2017</t>
  </si>
  <si>
    <t>7/14/2017</t>
  </si>
  <si>
    <t>12/29/2017</t>
  </si>
  <si>
    <t>5/7/2017</t>
  </si>
  <si>
    <t>7/11/2017</t>
  </si>
  <si>
    <t>MP70-4617</t>
  </si>
  <si>
    <t>12/22/2017</t>
  </si>
  <si>
    <t>8/17/2017</t>
  </si>
  <si>
    <t>7/17/2017</t>
  </si>
  <si>
    <t>3/27/2018</t>
  </si>
  <si>
    <t>7/12/2017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</si>
  <si>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</si>
  <si>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</si>
  <si>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</si>
  <si>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</si>
  <si>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</si>
  <si>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</si>
  <si>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</si>
  <si>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</si>
  <si>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</si>
  <si>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</si>
  <si>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</si>
  <si>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</si>
  <si>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</si>
  <si>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</si>
  <si>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Hannah</t>
  </si>
  <si>
    <t>Addison</t>
  </si>
  <si>
    <t>Avery</t>
  </si>
  <si>
    <t>PP000425</t>
  </si>
  <si>
    <t>9/14/2016</t>
  </si>
  <si>
    <t>MP70-1464</t>
  </si>
  <si>
    <t>Libreto</t>
  </si>
  <si>
    <t>Jalisco</t>
  </si>
  <si>
    <t>Colima</t>
  </si>
  <si>
    <t>PF002732;PP000443</t>
  </si>
  <si>
    <t>3/30/2015</t>
  </si>
  <si>
    <t>4/12/2016</t>
  </si>
  <si>
    <t>4/30/2015</t>
  </si>
  <si>
    <t>4/7/2016</t>
  </si>
  <si>
    <t>4/13/2015</t>
  </si>
  <si>
    <t>5/11/2015</t>
  </si>
  <si>
    <t>2/17/2017</t>
  </si>
  <si>
    <t>MP70-1734</t>
  </si>
  <si>
    <t>Nisha</t>
  </si>
  <si>
    <t>Noelle</t>
  </si>
  <si>
    <t>Naomi</t>
  </si>
  <si>
    <t>PF002726;PP000471</t>
  </si>
  <si>
    <t>Global Inspired</t>
  </si>
  <si>
    <t>4/22/2017</t>
  </si>
  <si>
    <t>8/12/2015</t>
  </si>
  <si>
    <t>8/10/2015</t>
  </si>
  <si>
    <t>10/29/2015</t>
  </si>
  <si>
    <t>8/4/2016</t>
  </si>
  <si>
    <t>2/9/2017</t>
  </si>
  <si>
    <t>1/25/2016</t>
  </si>
  <si>
    <t>MP70-5178</t>
  </si>
  <si>
    <t>Palm</t>
  </si>
  <si>
    <t>Areca</t>
  </si>
  <si>
    <t>Sago</t>
  </si>
  <si>
    <t>Cotton Printed Shower Curtain</t>
  </si>
  <si>
    <t>5/31/2018</t>
  </si>
  <si>
    <t>1/3/2018</t>
  </si>
  <si>
    <t>JP70-916C</t>
  </si>
  <si>
    <t>MP PIERCE SC</t>
  </si>
  <si>
    <t>LT BLUE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</si>
  <si>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</si>
  <si>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</si>
  <si>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</si>
  <si>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</si>
  <si>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</si>
  <si>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</si>
  <si>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</si>
  <si>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</si>
  <si>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</si>
  <si>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</si>
  <si>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</si>
  <si>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</si>
  <si>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</si>
  <si>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11/30/2015</t>
  </si>
  <si>
    <t>6/14/2016</t>
  </si>
  <si>
    <t>6/13/2018</t>
  </si>
  <si>
    <t>MP70-4183</t>
  </si>
  <si>
    <t>Slone</t>
  </si>
  <si>
    <t>Colton</t>
  </si>
  <si>
    <t>Porter</t>
  </si>
  <si>
    <t>PF002652</t>
  </si>
  <si>
    <t>2/15/2017</t>
  </si>
  <si>
    <t>3/8/2017</t>
  </si>
  <si>
    <t>3/28/2017</t>
  </si>
  <si>
    <t>3/27/2017</t>
  </si>
  <si>
    <t>4/17/2017</t>
  </si>
  <si>
    <t>MP70-3041</t>
  </si>
  <si>
    <t>Talbot</t>
  </si>
  <si>
    <t>Preston</t>
  </si>
  <si>
    <t>Graham</t>
  </si>
  <si>
    <t>Brown/Red</t>
  </si>
  <si>
    <t>PF003407;PP000515</t>
  </si>
  <si>
    <t>3/14/2018</t>
  </si>
  <si>
    <t>7/26/2016</t>
  </si>
  <si>
    <t>6/24/2016</t>
  </si>
  <si>
    <t>6/13/2016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</si>
  <si>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</si>
  <si>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</si>
  <si>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</si>
  <si>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</si>
  <si>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</si>
  <si>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</si>
  <si>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</si>
  <si>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</si>
  <si>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10/2/2016</t>
  </si>
  <si>
    <t>6/15/2016</t>
  </si>
  <si>
    <t>4/8/2016</t>
  </si>
  <si>
    <t>MP70-1490</t>
  </si>
  <si>
    <t>Tangiers</t>
  </si>
  <si>
    <t>Fairview</t>
  </si>
  <si>
    <t>Menara</t>
  </si>
  <si>
    <t>PF001462</t>
  </si>
  <si>
    <t>4/27/2015</t>
  </si>
  <si>
    <t>5/18/2015</t>
  </si>
  <si>
    <t>4/17/2015</t>
  </si>
  <si>
    <t>1/3/2016</t>
  </si>
  <si>
    <t>4/8/2015</t>
  </si>
  <si>
    <t>4/28/2015</t>
  </si>
  <si>
    <t>JP70-919C</t>
  </si>
  <si>
    <t>MP VIVIAN SC</t>
  </si>
  <si>
    <t>LT BEIGE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</si>
  <si>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</si>
  <si>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</si>
  <si>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</si>
  <si>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</si>
  <si>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</si>
  <si>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</si>
  <si>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</si>
  <si>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</si>
  <si>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</si>
  <si>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</si>
  <si>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</si>
  <si>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</si>
  <si>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</si>
  <si>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</si>
  <si>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2/13/2017</t>
  </si>
  <si>
    <t>12/31/2016</t>
  </si>
  <si>
    <t>2/24/2017</t>
  </si>
  <si>
    <t>2/27/2018</t>
  </si>
  <si>
    <t>2/27/2017</t>
  </si>
  <si>
    <t>MP70-4085</t>
  </si>
  <si>
    <t>Pink</t>
  </si>
  <si>
    <t>PF003814;PP000537</t>
  </si>
  <si>
    <t>6/6/2017</t>
  </si>
  <si>
    <t>6/15/2017</t>
  </si>
  <si>
    <t>MP72-3605</t>
  </si>
  <si>
    <t>BATH RUG</t>
  </si>
  <si>
    <t>Bath Rug</t>
  </si>
  <si>
    <t>Evan</t>
  </si>
  <si>
    <t>Ethan</t>
  </si>
  <si>
    <t>Jordan</t>
  </si>
  <si>
    <t>Cotton Tufted Bath Rug 20x30</t>
  </si>
  <si>
    <t>20x30"</t>
  </si>
  <si>
    <t>PF001520</t>
  </si>
  <si>
    <t>AMAZON,AMAZONDS,CSNSTORES,DESINC,HDDS,JCPENNEY01,KIRKLANDDS,KOHLDSN,MACY02,OLLIIX,OVERSTOCK01,TGTDVS</t>
  </si>
  <si>
    <t>11/8/2016</t>
  </si>
  <si>
    <t>7/27/2017</t>
  </si>
  <si>
    <t>11/21/2016</t>
  </si>
  <si>
    <t>3/6/2019</t>
  </si>
  <si>
    <t>3/22/2019</t>
  </si>
  <si>
    <t>2/2/2018</t>
  </si>
  <si>
    <t>12/11/2018</t>
  </si>
  <si>
    <t>12/17/2020</t>
  </si>
  <si>
    <t>3/29/2018</t>
  </si>
  <si>
    <t>MP72-3606</t>
  </si>
  <si>
    <t>Cotton Tufted Bath Rug 24x40</t>
  </si>
  <si>
    <t>24x40"</t>
  </si>
  <si>
    <t>AMAZON,AMAZONDS,CSNSTORES,DESINC,HDDS,JCPENNEY01,KIRKLANDDS,KOHLDSN,MACY02,OLLIIX,OVERSTOCK01,TGTDVS,WALMARTDS,Zulily</t>
  </si>
  <si>
    <t>4/29/2019</t>
  </si>
  <si>
    <t>4/5/2019</t>
  </si>
  <si>
    <t>4/3/2024</t>
  </si>
  <si>
    <t>4/25/2022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</si>
  <si>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</si>
  <si>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</si>
  <si>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</si>
  <si>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</si>
  <si>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12/13/2016</t>
  </si>
  <si>
    <t>7/29/2022</t>
  </si>
  <si>
    <t>9/2/2022</t>
  </si>
  <si>
    <t>3/20/2019</t>
  </si>
  <si>
    <t>12/29/2021</t>
  </si>
  <si>
    <t>4/3/2019</t>
  </si>
  <si>
    <t>4/29/2021</t>
  </si>
  <si>
    <t>4/9/2018</t>
  </si>
  <si>
    <t>MP72-6207</t>
  </si>
  <si>
    <t>PP001165;PF004655</t>
  </si>
  <si>
    <t>4/7/2019</t>
  </si>
  <si>
    <t>AMAZON,AMAZONDS,CSNSTORES,HDDS,HOUZZ,JCPENNEY01,KIRKLANDDS,KOHLDSN,MACY02,OLLIIX,OVERSTOCK01,TGTDVS,WALMARTDS</t>
  </si>
  <si>
    <t>10/27/2020</t>
  </si>
  <si>
    <t>5/12/2019</t>
  </si>
  <si>
    <t>10/16/2019</t>
  </si>
  <si>
    <t>4/25/2019</t>
  </si>
  <si>
    <t>6/4/2019</t>
  </si>
  <si>
    <t>5/1/2019</t>
  </si>
  <si>
    <t>5/6/2019</t>
  </si>
  <si>
    <t>9/20/2021</t>
  </si>
  <si>
    <t>5/7/2019</t>
  </si>
  <si>
    <t>12/28/2020</t>
  </si>
  <si>
    <t>6/19/2020</t>
  </si>
  <si>
    <t>5/21/2019</t>
  </si>
  <si>
    <t>7/12/2020</t>
  </si>
  <si>
    <t>MP72-6208</t>
  </si>
  <si>
    <t>12/4/2019</t>
  </si>
  <si>
    <t>5/13/2019</t>
  </si>
  <si>
    <t>6/11/2019</t>
  </si>
  <si>
    <t>5/9/2019</t>
  </si>
  <si>
    <t>10/31/2022</t>
  </si>
  <si>
    <t>11/27/2021</t>
  </si>
  <si>
    <t>6/10/2019</t>
  </si>
  <si>
    <t>8/31/2019</t>
  </si>
  <si>
    <t>MP72-6209</t>
  </si>
  <si>
    <t>6/19/2024</t>
  </si>
  <si>
    <t>AMAZON,AMAZONDS,CSNSTORES,HDDS,HOUZZ,JCPENNEY01,KIRKLANDDS,KOHLDSN,MACY02,OLLIIX,OVERSCONSIGN,OVERSTOCK01,TGTDVS,WALMARTDS</t>
  </si>
  <si>
    <t>12/1/2020</t>
  </si>
  <si>
    <t>5/29/2019</t>
  </si>
  <si>
    <t>6/18/2019</t>
  </si>
  <si>
    <t>6/3/2019</t>
  </si>
  <si>
    <t>5/15/2019</t>
  </si>
  <si>
    <t>12/28/2021</t>
  </si>
  <si>
    <t>4/10/2019</t>
  </si>
  <si>
    <t>1/15/2020</t>
  </si>
  <si>
    <t>3/7/2024</t>
  </si>
  <si>
    <t>8/21/2021</t>
  </si>
  <si>
    <t>8/1/2022</t>
  </si>
  <si>
    <t>4/11/2019</t>
  </si>
  <si>
    <t>8/6/2020</t>
  </si>
  <si>
    <t>MP72-3564</t>
  </si>
  <si>
    <t>PF001522</t>
  </si>
  <si>
    <t>AMAZON,AMAZONDS,CSNSTORES,HDDS,JCPENNEY01,KOHLDSN,MACY02,OLLIIX,OVERSCONSIGN,OVERSTOCK01,TGTDVS,WALMARTDS</t>
  </si>
  <si>
    <t>8/16/2017</t>
  </si>
  <si>
    <t>1/5/2017</t>
  </si>
  <si>
    <t>4/25/2017</t>
  </si>
  <si>
    <t>8/18/2017</t>
  </si>
  <si>
    <t>12/16/2020</t>
  </si>
  <si>
    <t>4/13/2018</t>
  </si>
  <si>
    <t>MP72-3565</t>
  </si>
  <si>
    <t>12/29/2016</t>
  </si>
  <si>
    <t>5/25/2017</t>
  </si>
  <si>
    <t>3/9/2018</t>
  </si>
  <si>
    <t>9/9/2022</t>
  </si>
  <si>
    <t>3/27/2019</t>
  </si>
  <si>
    <t>6/23/2022</t>
  </si>
  <si>
    <t>MP72-3566</t>
  </si>
  <si>
    <t>AMAZON,AMAZONDS,CSNSTORES,HDDS,HOUZZ,JCPENNEY01,KOHLDSN,MACY02,OLLIIX,OVERSTOCK01,TGTDVS,WALMARTDS</t>
  </si>
  <si>
    <t>2/28/2017</t>
  </si>
  <si>
    <t>4/22/2019</t>
  </si>
  <si>
    <t>2/1/2017</t>
  </si>
  <si>
    <t>3/12/2019</t>
  </si>
  <si>
    <t>MP72-3611</t>
  </si>
  <si>
    <t>PF001521</t>
  </si>
  <si>
    <t>AAFESDS,AMAZON,AMAZONDS,CSNSTORES,HDDS,JCPENNEY01,KOHLDSN,MACY02,OLLIIX,OVERSCONSIGN,OVERSTOCK01,TGTDVS,WALMARTDS</t>
  </si>
  <si>
    <t>11/2/2016</t>
  </si>
  <si>
    <t>8/22/2017</t>
  </si>
  <si>
    <t>12/16/2016</t>
  </si>
  <si>
    <t>9/16/2022</t>
  </si>
  <si>
    <t>4/15/2019</t>
  </si>
  <si>
    <t>12/22/2020</t>
  </si>
  <si>
    <t>3/22/2021</t>
  </si>
  <si>
    <t>3/27/2024</t>
  </si>
  <si>
    <t>3/1/2017</t>
  </si>
  <si>
    <t>MP72-3612</t>
  </si>
  <si>
    <t>AMAZON,AMAZONDS,CSNSTORES,JCPENNEY01,KOHLDSN,MACY02,OLLIIX,OVERSCONSIGN,OVERSTOCK01,TGTDVS,WALMARTDS</t>
  </si>
  <si>
    <t>12/30/2016</t>
  </si>
  <si>
    <t>11/1/2022</t>
  </si>
  <si>
    <t>12/2/2021</t>
  </si>
  <si>
    <t>3/11/2021</t>
  </si>
  <si>
    <t>12/19/2018</t>
  </si>
  <si>
    <t>MP72-3613</t>
  </si>
  <si>
    <t>AAFESDS,AMAZON,AMAZONDS,CSNSTORES,HDDS,JCPENNEY01,KOHLDSN,MACY02,OLLIIX,OVERSTOCK01,TGTDVS</t>
  </si>
  <si>
    <t>12/15/2021</t>
  </si>
  <si>
    <t>8/2/2022</t>
  </si>
  <si>
    <t>MP72-7332</t>
  </si>
  <si>
    <t>PF005290</t>
  </si>
  <si>
    <t>3/24/2023</t>
  </si>
  <si>
    <t>4/8/2021</t>
  </si>
  <si>
    <t>3/15/2021</t>
  </si>
  <si>
    <t>3/18/2021</t>
  </si>
  <si>
    <t>2/10/2021</t>
  </si>
  <si>
    <t>12/21/2021</t>
  </si>
  <si>
    <t>3/30/2021</t>
  </si>
  <si>
    <t>4/13/2021</t>
  </si>
  <si>
    <t>2/5/2021</t>
  </si>
  <si>
    <t>MP72-7333</t>
  </si>
  <si>
    <t>1/19/2023</t>
  </si>
  <si>
    <t>2/1/2023</t>
  </si>
  <si>
    <t>10/21/2021</t>
  </si>
  <si>
    <t>MP72-7334</t>
  </si>
  <si>
    <t>AMAZON,AMAZONDS,CSNSTORES,HDDS,HOUZZ,JCPENNEY01,KOHLDSN,MACY02,OLLIIX,OVERSTOCK01,TGTDVS</t>
  </si>
  <si>
    <t>3/10/2023</t>
  </si>
  <si>
    <t>6/18/2021</t>
  </si>
  <si>
    <t>3/17/2021</t>
  </si>
  <si>
    <t>2/18/2021</t>
  </si>
  <si>
    <t>3/20/2023</t>
  </si>
  <si>
    <t>MP72-1487</t>
  </si>
  <si>
    <t>Spa Cotton</t>
  </si>
  <si>
    <t>Reversible Bath Rug</t>
  </si>
  <si>
    <t>PF001449;PP000511</t>
  </si>
  <si>
    <t>AAFESDS,AMAZON,AMAZONDS,BEALLSDS,CSNSTORES,DESINC,HDDS,HOUZZ,JCPENNEY01,KIRKLANDDS,KOHLDSN,MACY02,OLLIIX,OVERSTOCK01,TGTDVS,WALMARTDS,ZOLA</t>
  </si>
  <si>
    <t>6/23/2015</t>
  </si>
  <si>
    <t>10/29/2021</t>
  </si>
  <si>
    <t>4/10/2017</t>
  </si>
  <si>
    <t>7/30/2015</t>
  </si>
  <si>
    <t>4/15/2021</t>
  </si>
  <si>
    <t>1/4/2021</t>
  </si>
  <si>
    <t>2/15/2024</t>
  </si>
  <si>
    <t>6/3/2020</t>
  </si>
  <si>
    <t>MP72-2491</t>
  </si>
  <si>
    <t>PF001449;PP000510</t>
  </si>
  <si>
    <t>AMAZON,AMAZONDS,CSNSTORES,HDDS,JCPENNEY01,KIRKLANDDS,KOHLDSN,MACY02,OLLIIX,OVERSTOCK01,TGTDVS,ZOLA</t>
  </si>
  <si>
    <t>7/18/2016</t>
  </si>
  <si>
    <t>4/8/2019</t>
  </si>
  <si>
    <t>9/25/2020</t>
  </si>
  <si>
    <t>7/12/2018</t>
  </si>
  <si>
    <t>MP72-1543</t>
  </si>
  <si>
    <t>27x45"</t>
  </si>
  <si>
    <t>AAFESDS,AMAZONDS,CSNSTORES,HDDS,JCPENNEY01,KIRKLANDDS,KOHLDSN,MACY02,OLLIIX,OVERSTOCK01,TGTDVS,ZOLA</t>
  </si>
  <si>
    <t>7/24/2015</t>
  </si>
  <si>
    <t>7/7/2015</t>
  </si>
  <si>
    <t>8/18/2015</t>
  </si>
  <si>
    <t>5/29/2016</t>
  </si>
  <si>
    <t>9/10/2021</t>
  </si>
  <si>
    <t>1/11/2021</t>
  </si>
  <si>
    <t>12/11/2015</t>
  </si>
  <si>
    <t>MP72-1486</t>
  </si>
  <si>
    <t>PF001448;PP000511</t>
  </si>
  <si>
    <t>AAFESDS,AMAZON,BEALLSDS,CSNSTORES,HDDS,JCPENNEY01,KIRKLANDDS,KOHLDSN,MACY02,OLLIIX,OVERSTOCK01,TGTDVS,ZOLA</t>
  </si>
  <si>
    <t>8/5/2015</t>
  </si>
  <si>
    <t>6/30/2015</t>
  </si>
  <si>
    <t>11/23/2016</t>
  </si>
  <si>
    <t>7/14/2015</t>
  </si>
  <si>
    <t>12/4/2015</t>
  </si>
  <si>
    <t>2/6/2022</t>
  </si>
  <si>
    <t>4/20/2021</t>
  </si>
  <si>
    <t>12/6/2016</t>
  </si>
  <si>
    <t>12/21/2020</t>
  </si>
  <si>
    <t>8/31/2017</t>
  </si>
  <si>
    <t>MP72-2490</t>
  </si>
  <si>
    <t>PF001448;PP000510</t>
  </si>
  <si>
    <t>AAFESDS,AMAZON,CSNSTORES,HDDS,JCPENNEY01,KIRKLANDDS,KOHLDSN,MACY02,OLLIIX,OVERSTOCK01,TGTDVS,ZOLA</t>
  </si>
  <si>
    <t>10/23/2016</t>
  </si>
  <si>
    <t>5/23/2017</t>
  </si>
  <si>
    <t>8/11/2016</t>
  </si>
  <si>
    <t>10/11/2021</t>
  </si>
  <si>
    <t>7/22/2019</t>
  </si>
  <si>
    <t>3/22/2023</t>
  </si>
  <si>
    <t>MP72-1542</t>
  </si>
  <si>
    <t>AMAZON,AMAZONDS,BEALLSDS,CSNSTORES,HDDS,HOUZZ,JCPENNEY01,KIRKLANDDS,KOHLDSN,MACY02,OLLIIX,OVERSTOCK01,TGTDVS</t>
  </si>
  <si>
    <t>8/21/2015</t>
  </si>
  <si>
    <t>7/1/2015</t>
  </si>
  <si>
    <t>3/9/2016</t>
  </si>
  <si>
    <t>5/10/2019</t>
  </si>
  <si>
    <t>8/11/2017</t>
  </si>
  <si>
    <t>3/9/2021</t>
  </si>
  <si>
    <t>2/6/2018</t>
  </si>
  <si>
    <t>3/26/2019</t>
  </si>
  <si>
    <t>MP72-6210</t>
  </si>
  <si>
    <t>PP000511;PF004656</t>
  </si>
  <si>
    <t>4/9/2019</t>
  </si>
  <si>
    <t>AMAZON,AMAZONDS,CSNSTORES,HDDS,JCPENNEY01,KIRKLANDDS,KOHLDSN,MACY02,OLLIIX,OVERSCONSIGN,OVERSTOCK01,TGTDVS,ZOLA</t>
  </si>
  <si>
    <t>10/1/2019</t>
  </si>
  <si>
    <t>5/2/2019</t>
  </si>
  <si>
    <t>5/16/2019</t>
  </si>
  <si>
    <t>1/24/2021</t>
  </si>
  <si>
    <t>MP72-6212</t>
  </si>
  <si>
    <t>9/28/2020</t>
  </si>
  <si>
    <t>8/11/2020</t>
  </si>
  <si>
    <t>6/17/2020</t>
  </si>
  <si>
    <t>MP72-6211</t>
  </si>
  <si>
    <t>9/4/2020</t>
  </si>
  <si>
    <t>3/12/2021</t>
  </si>
  <si>
    <t>9/10/2019</t>
  </si>
  <si>
    <t>6/10/2020</t>
  </si>
  <si>
    <t>7/20/2020</t>
  </si>
  <si>
    <t>MP72-1488</t>
  </si>
  <si>
    <t>PF001450;PP000511</t>
  </si>
  <si>
    <t>7/31/2024</t>
  </si>
  <si>
    <t>AMAZON,AMAZONDS,BEALLSDS,CSNSTORES,HDDS,JCPENNEY01,KOHLDSN,MACY02,OLLIIX,OVERSTOCK01,TGTDVS</t>
  </si>
  <si>
    <t>7/21/2015</t>
  </si>
  <si>
    <t>7/10/2015</t>
  </si>
  <si>
    <t>10/24/2021</t>
  </si>
  <si>
    <t>4/23/2018</t>
  </si>
  <si>
    <t>MP72-2492</t>
  </si>
  <si>
    <t>AMAZON,CSNSTORES,HDDS,JCPENNEY01,KOHLDSN,MACY02,OLLIIX,OVERSTOCK01,TGTDVS</t>
  </si>
  <si>
    <t>7/5/2016</t>
  </si>
  <si>
    <t>11/22/2016</t>
  </si>
  <si>
    <t>1/17/2017</t>
  </si>
  <si>
    <t>9/10/2020</t>
  </si>
  <si>
    <t>1/8/2021</t>
  </si>
  <si>
    <t>MP72-1544</t>
  </si>
  <si>
    <t>AMAZON,AMAZONDS,BEALLSDS,CSNSTORES,HDDS,HOUZZ,JCPENNEY01,KOHLDSN,MACY02,OLLIIX,OVERSTOCK01,TGTDVS,ZOLA</t>
  </si>
  <si>
    <t>7/16/2015</t>
  </si>
  <si>
    <t>1/20/2021</t>
  </si>
  <si>
    <t>6/8/2023</t>
  </si>
  <si>
    <t>6/7/2022</t>
  </si>
  <si>
    <t>11/20/2015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</si>
  <si>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</si>
  <si>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</si>
  <si>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</si>
  <si>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</si>
  <si>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</si>
  <si>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</si>
  <si>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</si>
  <si>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AMAZON,CSNSTORES,HDDS,JCPENNEY01,KOHLDSN,MACY02,OLLIIX,OVERSTOCK01,TGTDVS,WALMARTDS,ZOLA,Zulily</t>
  </si>
  <si>
    <t>10/12/2017</t>
  </si>
  <si>
    <t>1/11/2019</t>
  </si>
  <si>
    <t>5/24/2019</t>
  </si>
  <si>
    <t>4/19/2019</t>
  </si>
  <si>
    <t>3/9/2019</t>
  </si>
  <si>
    <t>4/26/2022</t>
  </si>
  <si>
    <t>1/9/2018</t>
  </si>
  <si>
    <t>8/26/2019</t>
  </si>
  <si>
    <t>MP72-5103</t>
  </si>
  <si>
    <t>21x34"</t>
  </si>
  <si>
    <t>AMAZON,AMAZONDS,CSNSTORES,DESINC,HDDS,JCPENNEY01,KOHLDSN,MACY02,OLLIIX,OVERSTOCK01,TGTDVS,WALMARTDS,ZOLA</t>
  </si>
  <si>
    <t>1/15/2018</t>
  </si>
  <si>
    <t>7/27/2023</t>
  </si>
  <si>
    <t>8/7/2021</t>
  </si>
  <si>
    <t>MP72-5104</t>
  </si>
  <si>
    <t>24x58"</t>
  </si>
  <si>
    <t>AMAZONDS,CSNSTORES,DESINC,HDDS,JCPENNEY01,KOHLDSN,MACY02,OLLIIX,OVERSTOCK01,TGTDVS,WALMARTDS,ZOLA</t>
  </si>
  <si>
    <t>6/11/2018</t>
  </si>
  <si>
    <t>11/21/2017</t>
  </si>
  <si>
    <t>12/26/2018</t>
  </si>
  <si>
    <t>MP72-5105</t>
  </si>
  <si>
    <t>3/28/2018</t>
  </si>
  <si>
    <t>8/27/2020</t>
  </si>
  <si>
    <t>11/7/2023</t>
  </si>
  <si>
    <t>11/2/2022</t>
  </si>
  <si>
    <t>11/28/2018</t>
  </si>
  <si>
    <t>MP72-5106</t>
  </si>
  <si>
    <t>3/21/2018</t>
  </si>
  <si>
    <t>4/1/2019</t>
  </si>
  <si>
    <t>1/28/2019</t>
  </si>
  <si>
    <t>MP72-5107</t>
  </si>
  <si>
    <t>4/20/2018</t>
  </si>
  <si>
    <t>MP72-5108</t>
  </si>
  <si>
    <t>10/1/2018</t>
  </si>
  <si>
    <t>5/17/2023</t>
  </si>
  <si>
    <t>4/21/2022</t>
  </si>
  <si>
    <t>2/1/2019</t>
  </si>
  <si>
    <t>MP72-5109</t>
  </si>
  <si>
    <t>8/22/2018</t>
  </si>
  <si>
    <t>11/28/2017</t>
  </si>
  <si>
    <t>9/15/2022</t>
  </si>
  <si>
    <t>5/7/2023</t>
  </si>
  <si>
    <t>MP72-5110</t>
  </si>
  <si>
    <t>AMAZONDS,CSNSTORES,DESINC,HDDS,JCPENNEY01,KOHLDSN,MACY02,OVERSTOCK01,TGTDVS,WALMARTDS</t>
  </si>
  <si>
    <t>3/5/2021</t>
  </si>
  <si>
    <t>3/19/2021</t>
  </si>
  <si>
    <t>MP72-5111</t>
  </si>
  <si>
    <t>CSNSTORES,HDDS,JCPENNEY01,KOHLDSN,MACY02,OLLIIX,OVERSCONSIGN,OVERSTOCK01,TGTDVS</t>
  </si>
  <si>
    <t>10/5/2022</t>
  </si>
  <si>
    <t>3/8/2019</t>
  </si>
  <si>
    <t>3/5/2019</t>
  </si>
  <si>
    <t>1/9/2019</t>
  </si>
  <si>
    <t>2/5/2020</t>
  </si>
  <si>
    <t>MP72-5112</t>
  </si>
  <si>
    <t>9/21/2021</t>
  </si>
  <si>
    <t>MP72-5113</t>
  </si>
  <si>
    <t>CSNSTORES,HDDS,JCPENNEY01,KOHLDSN,MACY02,OLLIIX,OVERSTOCK01,TGTDVS,Zulily</t>
  </si>
  <si>
    <t>10/13/2022</t>
  </si>
  <si>
    <t>6/17/2021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</si>
  <si>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</si>
  <si>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</si>
  <si>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</si>
  <si>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</si>
  <si>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</si>
  <si>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</si>
  <si>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</si>
  <si>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AMAZON,AMAZONDS,CSNSTORES,HDDS,HOUZZ,KOHLDSN,MACY02,OLLIIX,OVERSTOCK01,TGTDVS,WALMARTDS</t>
  </si>
  <si>
    <t>9/2/2017</t>
  </si>
  <si>
    <t>1/30/2023</t>
  </si>
  <si>
    <t>2/26/2019</t>
  </si>
  <si>
    <t>MP72-4431</t>
  </si>
  <si>
    <t>25"R</t>
  </si>
  <si>
    <t>5/13/2018</t>
  </si>
  <si>
    <t>1/30/2018</t>
  </si>
  <si>
    <t>8/9/2022</t>
  </si>
  <si>
    <t>6/8/2018</t>
  </si>
  <si>
    <t>MP72-4432</t>
  </si>
  <si>
    <t>PF004736</t>
  </si>
  <si>
    <t>7/28/2019</t>
  </si>
  <si>
    <t>5/19/2024</t>
  </si>
  <si>
    <t>AMAZONDS,CSNSTORES,DESINC,HDDS,HOUZZ,JCPENNEY01,KIRKLANDDS,KOHLDSN,MACY02,OLLIIX,OVERSTOCK01,TGTDVS</t>
  </si>
  <si>
    <t>12/29/2020</t>
  </si>
  <si>
    <t>9/29/2020</t>
  </si>
  <si>
    <t>10/12/2019</t>
  </si>
  <si>
    <t>5/27/2020</t>
  </si>
  <si>
    <t>2/27/2020</t>
  </si>
  <si>
    <t>7/31/2020</t>
  </si>
  <si>
    <t>2/16/2022</t>
  </si>
  <si>
    <t>MP72-4433</t>
  </si>
  <si>
    <t>AMAZON,AMAZONDS,CSNSTORES,DESINC,HDDS,HOUZZ,JCPENNEY01,KIRKLANDDS,KOHLDSN,MACY02,OLLIIX,OVERSCONSIGN,OVERSTOCK01,TGTDVS</t>
  </si>
  <si>
    <t>11/19/2020</t>
  </si>
  <si>
    <t>5/18/2020</t>
  </si>
  <si>
    <t>3/26/2020</t>
  </si>
  <si>
    <t>12/20/2023</t>
  </si>
  <si>
    <t>9/1/2020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</si>
  <si>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</si>
  <si>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</si>
  <si>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</si>
  <si>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</si>
  <si>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5/13/2016</t>
  </si>
  <si>
    <t>5/2/2016</t>
  </si>
  <si>
    <t>3/6/2017</t>
  </si>
  <si>
    <t>7/1/2019</t>
  </si>
  <si>
    <t>9/6/2017</t>
  </si>
  <si>
    <t>MP72-5075</t>
  </si>
  <si>
    <t>24x60"</t>
  </si>
  <si>
    <t>AMAZON,CSNSTORES,HDDS,JCPENNEY01,KOHLDSN,MACY02,OLLIIX,OVERSTOCK01,TGTDVS,WALMARTDS</t>
  </si>
  <si>
    <t>12/10/2017</t>
  </si>
  <si>
    <t>8/30/2018</t>
  </si>
  <si>
    <t>4/10/2018</t>
  </si>
  <si>
    <t>7/16/2017</t>
  </si>
  <si>
    <t>1/31/2018</t>
  </si>
  <si>
    <t>6/28/2018</t>
  </si>
  <si>
    <t>MP72-1541</t>
  </si>
  <si>
    <t>7/23/2015</t>
  </si>
  <si>
    <t>3/10/2017</t>
  </si>
  <si>
    <t>12/7/2015</t>
  </si>
  <si>
    <t>MP72-6204</t>
  </si>
  <si>
    <t>PP000524;PF004654</t>
  </si>
  <si>
    <t>AMAZON,CSNSTORES,HDDS,JCPENNEY01,KIRKLANDDS,KOHLDSN,MACY02,OLLIIX,OVERSTOCK01,TGTDVS,Zulily</t>
  </si>
  <si>
    <t>6/1/2020</t>
  </si>
  <si>
    <t>7/19/2019</t>
  </si>
  <si>
    <t>8/3/2020</t>
  </si>
  <si>
    <t>8/26/2020</t>
  </si>
  <si>
    <t>8/2/2020</t>
  </si>
  <si>
    <t>MP72-6206</t>
  </si>
  <si>
    <t>AMAZON,CSNSTORES,DESINC,HDDS,JCPENNEY01,KIRKLANDDS,KOHLDSN,MACY02,OLLIIX,OVERSTOCK01,TGTDVS,WALMARTDS</t>
  </si>
  <si>
    <t>11/24/2020</t>
  </si>
  <si>
    <t>10/7/2019</t>
  </si>
  <si>
    <t>5/23/2019</t>
  </si>
  <si>
    <t>10/11/2019</t>
  </si>
  <si>
    <t>5/19/2020</t>
  </si>
  <si>
    <t>MP72-6205</t>
  </si>
  <si>
    <t>6/9/2019</t>
  </si>
  <si>
    <t>8/20/2019</t>
  </si>
  <si>
    <t>11/15/2019</t>
  </si>
  <si>
    <t>2/2/2023</t>
  </si>
  <si>
    <t>2/9/2022</t>
  </si>
  <si>
    <t>8/12/2020</t>
  </si>
  <si>
    <t>2/23/2023</t>
  </si>
  <si>
    <t>MP72-1558</t>
  </si>
  <si>
    <t>PF001435;PP000373</t>
  </si>
  <si>
    <t>AMAZON,CSNSTORES,DESINC,FINGERHUTDS,HDDS,JCPENNEY01,KOHLDSN,MACY02,OLLIIX,OVERSTOCK01,TGTDVS</t>
  </si>
  <si>
    <t>5/23/2016</t>
  </si>
  <si>
    <t>7/5/2022</t>
  </si>
  <si>
    <t>6/2/2016</t>
  </si>
  <si>
    <t>6/6/2019</t>
  </si>
  <si>
    <t>11/23/2015</t>
  </si>
  <si>
    <t>MP72-1559</t>
  </si>
  <si>
    <t>AMAZONDS,BEALLSDS,CSNSTORES,FINGERHUTDS,HDDS,JCPENNEY01,KOHLDSN,MACY02,OLLIIX,OVERSTOCK01,TGTDVS,WALMARTDS</t>
  </si>
  <si>
    <t>8/7/2015</t>
  </si>
  <si>
    <t>7/28/2016</t>
  </si>
  <si>
    <t>4/2/2019</t>
  </si>
  <si>
    <t>11/29/2015</t>
  </si>
  <si>
    <t>MP72-1047</t>
  </si>
  <si>
    <t>PF001436;PP000373</t>
  </si>
  <si>
    <t>4/28/2016</t>
  </si>
  <si>
    <t>2/12/2015</t>
  </si>
  <si>
    <t>1/14/2015</t>
  </si>
  <si>
    <t>3/28/2016</t>
  </si>
  <si>
    <t>7/2/2019</t>
  </si>
  <si>
    <t>MP72-1540</t>
  </si>
  <si>
    <t>AMAZON,BEALLSDS,CSNSTORES,HDDS,JCPENNEY01,KOHLDSN,MACY02,OLLIIX,OVERSTOCK01,TGTDVS</t>
  </si>
  <si>
    <t>1/21/2016</t>
  </si>
  <si>
    <t>8/31/2015</t>
  </si>
  <si>
    <t>3/28/2019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</si>
  <si>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</si>
  <si>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</si>
  <si>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</si>
  <si>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</si>
  <si>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</si>
  <si>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</si>
  <si>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AMAZON,CSNSTORES,DESINC,HDDS,HOUZZ,JCPENNEY01,KIRKLANDDS,KOHLDSN,MACY02,OLLIIX,OVERSTOCK01,TGTDVS,WALMARTDS</t>
  </si>
  <si>
    <t>3/15/2020</t>
  </si>
  <si>
    <t>10/23/2018</t>
  </si>
  <si>
    <t>9/27/2018</t>
  </si>
  <si>
    <t>9/18/2018</t>
  </si>
  <si>
    <t>10/17/2018</t>
  </si>
  <si>
    <t>12/6/2018</t>
  </si>
  <si>
    <t>4/30/2019</t>
  </si>
  <si>
    <t>6/5/2019</t>
  </si>
  <si>
    <t>8/1/2023</t>
  </si>
  <si>
    <t>10/16/2018</t>
  </si>
  <si>
    <t>MP72-5664</t>
  </si>
  <si>
    <t>AMAZON,AMAZONDS,CSNSTORES,DESINC,FINGERHUTDS,HDDS,HOUZZ,JCPENNEY01,KIRKLANDDS,KOHLDSN,MACY02,OLLIIX,OVERSTOCK01,TGTDVS,WALMARTDS</t>
  </si>
  <si>
    <t>1/10/2020</t>
  </si>
  <si>
    <t>11/1/2018</t>
  </si>
  <si>
    <t>11/14/2018</t>
  </si>
  <si>
    <t>11/8/2018</t>
  </si>
  <si>
    <t>1/16/2023</t>
  </si>
  <si>
    <t>1/10/2019</t>
  </si>
  <si>
    <t>1/6/2021</t>
  </si>
  <si>
    <t>MP72-5665</t>
  </si>
  <si>
    <t>PF004205;PP000860</t>
  </si>
  <si>
    <t>AMAZON,BEALLSDS,CSNSTORES,HDDS,HOUZZ,JCPENNEY01,KIRKLANDDS,KOHLDSN,MACY02,OLLIIX,OVERSCONSIGN,OVERSTOCK01,TGTDVS</t>
  </si>
  <si>
    <t>10/24/2019</t>
  </si>
  <si>
    <t>10/9/2018</t>
  </si>
  <si>
    <t>11/13/2018</t>
  </si>
  <si>
    <t>8/18/2019</t>
  </si>
  <si>
    <t>10/25/2018</t>
  </si>
  <si>
    <t>5/3/2019</t>
  </si>
  <si>
    <t>11/6/2018</t>
  </si>
  <si>
    <t>12/5/2019</t>
  </si>
  <si>
    <t>12/17/2018</t>
  </si>
  <si>
    <t>11/30/2020</t>
  </si>
  <si>
    <t>9/25/2018</t>
  </si>
  <si>
    <t>MP72-5666</t>
  </si>
  <si>
    <t>AMAZON,BEALLSDS,CSNSTORES,FINGERHUTDS,HDDS,HOUZZ,JCPENNEY01,KIRKLANDDS,KOHLDSN,MACY02,OLLIIX,OVERSTOCK01,TGTDVS</t>
  </si>
  <si>
    <t>10/10/2018</t>
  </si>
  <si>
    <t>2/14/2019</t>
  </si>
  <si>
    <t>10/9/2020</t>
  </si>
  <si>
    <t>MP72-5667</t>
  </si>
  <si>
    <t>PF004206;PP000860</t>
  </si>
  <si>
    <t>AMAZON,AMAZONDS,BEALLSDS,CSNSTORES,HDDS,HOUZZ,JCPENNEY01,KIRKLANDDS,KOHLDSN,MACY02,OLLIIX,OVERSTOCK01,TGTDVS,WALMARTDS</t>
  </si>
  <si>
    <t>10/12/2018</t>
  </si>
  <si>
    <t>11/15/2018</t>
  </si>
  <si>
    <t>2/8/2023</t>
  </si>
  <si>
    <t>3/25/2021</t>
  </si>
  <si>
    <t>5/30/2018</t>
  </si>
  <si>
    <t>9/21/2018</t>
  </si>
  <si>
    <t>7/10/2020</t>
  </si>
  <si>
    <t>7/21/2020</t>
  </si>
  <si>
    <t>MP72-5668</t>
  </si>
  <si>
    <t>AMAZON,AMAZONDS,CSNSTORES,FINGERHUTDS,HDDS,HOUZZ,JCPENNEY01,KOHLDSN,MACY02,OLLIIX,OVERSTOCK01,TGTDVS,WALMARTDS</t>
  </si>
  <si>
    <t>11/27/2018</t>
  </si>
  <si>
    <t>9/8/2022</t>
  </si>
  <si>
    <t>9/7/2020</t>
  </si>
  <si>
    <t>4/6/2022</t>
  </si>
  <si>
    <t>8/10/2020</t>
  </si>
  <si>
    <t>MP72-5829</t>
  </si>
  <si>
    <t>Lasso</t>
  </si>
  <si>
    <t>Copula</t>
  </si>
  <si>
    <t>Braide</t>
  </si>
  <si>
    <t>100% Cotton Chenille Chain Stitch Rug</t>
  </si>
  <si>
    <t>Charcoal</t>
  </si>
  <si>
    <t>PP000880;PF004257</t>
  </si>
  <si>
    <t>AMAZON,CSNSTORES,HDDS,JCPENNEY01,KOHLDSN,MACY02,OLLIIX,OVERSCONSIGN,OVERSTOCK01,TGTDVS</t>
  </si>
  <si>
    <t>12/31/2018</t>
  </si>
  <si>
    <t>1/4/2019</t>
  </si>
  <si>
    <t>6/26/2019</t>
  </si>
  <si>
    <t>10/31/2018</t>
  </si>
  <si>
    <t>9/5/2023</t>
  </si>
  <si>
    <t>1/1/2019</t>
  </si>
  <si>
    <t>MP72-5830</t>
  </si>
  <si>
    <t>AMAZON,AMAZONDS,CSNSTORES,HDDS,JCPENNEY01,KIRKLANDDS,KOHLDSN,MACY02,OLLIIX,OVERSTOCK01,TGTDVS</t>
  </si>
  <si>
    <t>9/10/2018</t>
  </si>
  <si>
    <t>10/5/2018</t>
  </si>
  <si>
    <t>8/11/2023</t>
  </si>
  <si>
    <t>8/28/2018</t>
  </si>
  <si>
    <t>MP72-5831</t>
  </si>
  <si>
    <t>AMAZON,AMAZONDS,BEALLSDS,CSNSTORES,HDDS,JCPENNEY01,KIRKLANDDS,KOHLDSN,MACY02,OLLIIX,OVERSTOCK01,TGTDVS</t>
  </si>
  <si>
    <t>10/25/2022</t>
  </si>
  <si>
    <t>3/8/2021</t>
  </si>
  <si>
    <t>MP72-5826</t>
  </si>
  <si>
    <t>PP000880;PF004256</t>
  </si>
  <si>
    <t>3/4/2019</t>
  </si>
  <si>
    <t>10/9/2023</t>
  </si>
  <si>
    <t>4/5/2022</t>
  </si>
  <si>
    <t>MP72-5827</t>
  </si>
  <si>
    <t>AMAZON,AMAZONDS,BEALLSDS,CSNSTORES,HDDS,JCPENNEY01,KOHLDSN,MACY02,OLLIIX,OVERSTOCK01,TGTDVS,Zulily</t>
  </si>
  <si>
    <t>2/13/2019</t>
  </si>
  <si>
    <t>1/17/2019</t>
  </si>
  <si>
    <t>8/29/2018</t>
  </si>
  <si>
    <t>9/14/2018</t>
  </si>
  <si>
    <t>9/13/2021</t>
  </si>
  <si>
    <t>6/6/2022</t>
  </si>
  <si>
    <t>6/27/2019</t>
  </si>
  <si>
    <t>MP72-5828</t>
  </si>
  <si>
    <t>11/24/2021</t>
  </si>
  <si>
    <t>5/30/2019</t>
  </si>
  <si>
    <t>7/20/2021</t>
  </si>
  <si>
    <t>1/24/2020</t>
  </si>
  <si>
    <t>MP72-5842</t>
  </si>
  <si>
    <t>Reversible High Pile Tufted Bath Rug</t>
  </si>
  <si>
    <t>PP000384;PF004272</t>
  </si>
  <si>
    <t>AMAZON,BEALLSDS,BLK01,CSNSTORES,HDDS,HOUZZ,JCPENNEY01,KIRKLANDDS,KOHLDSN,MACY02,OLLIIX,OVERSTOCK01,TGTDVS,Zulily</t>
  </si>
  <si>
    <t>2/17/2019</t>
  </si>
  <si>
    <t>8/9/2018</t>
  </si>
  <si>
    <t>2/22/2024</t>
  </si>
  <si>
    <t>5/18/2018</t>
  </si>
  <si>
    <t>2/27/2019</t>
  </si>
  <si>
    <t>6/6/2018</t>
  </si>
  <si>
    <t>MP72-5843</t>
  </si>
  <si>
    <t>AMAZON,AMAZONDS,BEALLSDS,BLK01,CSNSTORES,JCPENNEY01,KIRKLANDDS,KOHLDSN,MACY02,OLLIIX,OVERSTOCK01,TGTDVS</t>
  </si>
  <si>
    <t>7/4/2019</t>
  </si>
  <si>
    <t>10/12/2022</t>
  </si>
  <si>
    <t>4/27/2018</t>
  </si>
  <si>
    <t>7/18/2022</t>
  </si>
  <si>
    <t>7/31/2018</t>
  </si>
  <si>
    <t>JP72-909C</t>
  </si>
  <si>
    <t>BAYSIDE</t>
  </si>
  <si>
    <t>MP BAYSIDE BATH RUG</t>
  </si>
  <si>
    <t>12/21/2022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</si>
  <si>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</si>
  <si>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</si>
  <si>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</si>
  <si>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</si>
  <si>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</si>
  <si>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</si>
  <si>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</si>
  <si>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</si>
  <si>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Corey</t>
  </si>
  <si>
    <t>Cotton tufted rug</t>
  </si>
  <si>
    <t>PF001518</t>
  </si>
  <si>
    <t>Abstract</t>
  </si>
  <si>
    <t>Contemporary</t>
  </si>
  <si>
    <t>1/13/2019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</si>
  <si>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</si>
  <si>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</si>
  <si>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</si>
  <si>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</si>
  <si>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</si>
  <si>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</si>
  <si>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</si>
  <si>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</si>
  <si>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</si>
  <si>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</si>
  <si>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</si>
  <si>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KL72-2738</t>
  </si>
  <si>
    <t>Lyla (Tiana)</t>
  </si>
  <si>
    <t>Tiana Rug</t>
  </si>
  <si>
    <t>JP72-908C</t>
  </si>
  <si>
    <t>PIERCE</t>
  </si>
  <si>
    <t>MP PIERCE BATH RUG</t>
  </si>
  <si>
    <t>MP72-4121</t>
  </si>
  <si>
    <t>Reflections</t>
  </si>
  <si>
    <t>Cotton Tufted Rug</t>
  </si>
  <si>
    <t>6/10/2017</t>
  </si>
  <si>
    <t>5/5/2017</t>
  </si>
  <si>
    <t>JP72-906C</t>
  </si>
  <si>
    <t>MP ROTHBURY BATH RUG</t>
  </si>
  <si>
    <t>MP72-8341</t>
  </si>
  <si>
    <t>PP001960;PF006244</t>
  </si>
  <si>
    <t>3/16/2024</t>
  </si>
  <si>
    <t>5/23/2024</t>
  </si>
  <si>
    <t>4/2/2024</t>
  </si>
  <si>
    <t>MP72-8342</t>
  </si>
  <si>
    <t>4/5/2024</t>
  </si>
  <si>
    <t>JP72-907C</t>
  </si>
  <si>
    <t>WAYNE</t>
  </si>
  <si>
    <t>MP WAYNE BATH RUG</t>
  </si>
  <si>
    <t>MP73-6090</t>
  </si>
  <si>
    <t>FASHION TOWEL</t>
  </si>
  <si>
    <t>Bath Towel</t>
  </si>
  <si>
    <t>Embroidered Cotton Jacquard 6 Piece Towel Set</t>
  </si>
  <si>
    <t>See below</t>
  </si>
  <si>
    <t>PP000505</t>
  </si>
  <si>
    <t>6</t>
  </si>
  <si>
    <t>AAFESDS,AMAZON,AMAZONDS,BEALLSDS,BLK01,CSNSTORES,DESINC,FINGERHUTDS,HDDS,JCPENNEY01,KOHLDSN,MACY02,OLLIIX,OVERSTOCK01,TGTDVS,Zulily</t>
  </si>
  <si>
    <t>6/21/2019</t>
  </si>
  <si>
    <t>10/18/2018</t>
  </si>
  <si>
    <t>1/31/2019</t>
  </si>
  <si>
    <t>5/22/2019</t>
  </si>
  <si>
    <t>12/29/2018</t>
  </si>
  <si>
    <t>11/5/2020</t>
  </si>
  <si>
    <t>11/16/2020</t>
  </si>
  <si>
    <t>5/1/2020</t>
  </si>
  <si>
    <t>MP73-4968</t>
  </si>
  <si>
    <t>AMAZON,AMAZONDS,BEALLSDS,BLK01,CSNSTORES,FINGERHUTDS,HDDS,JCPENNEY01,KOHLDSN,MACY02,OLLIIX,OVERSTOCK01,TGTDVS</t>
  </si>
  <si>
    <t>11/12/2020</t>
  </si>
  <si>
    <t>11/20/2018</t>
  </si>
  <si>
    <t>MP73-7907</t>
  </si>
  <si>
    <t>5/4/2022</t>
  </si>
  <si>
    <t>AMAZON,AMAZONDS,CSNSTORES,HOUZZ,JCPENNEY01,KOHLDSN,MACY02,OLLIIX,OVERSTOCK01,TGTDVS</t>
  </si>
  <si>
    <t>7/28/2022</t>
  </si>
  <si>
    <t>3/21/2024</t>
  </si>
  <si>
    <t>5/23/2022</t>
  </si>
  <si>
    <t>6/14/2022</t>
  </si>
  <si>
    <t>5/30/2022</t>
  </si>
  <si>
    <t>7/21/2022</t>
  </si>
  <si>
    <t>6/12/2022</t>
  </si>
  <si>
    <t>MP73-7820</t>
  </si>
  <si>
    <t>AMAZON,AMAZONDS,CSNSTORES,HDDS,JCPENNEY01,KOHLDSN,MACY02,NRTPORT,OLLIIX,OVERSTOCK01,TGTDVS</t>
  </si>
  <si>
    <t>5/1/2022</t>
  </si>
  <si>
    <t>5/11/2022</t>
  </si>
  <si>
    <t>1/10/2022</t>
  </si>
  <si>
    <t>1/30/2024</t>
  </si>
  <si>
    <t>2/27/2023</t>
  </si>
  <si>
    <t>1/17/2022</t>
  </si>
  <si>
    <t>MP73-7906</t>
  </si>
  <si>
    <t>AMAZON,CSNSTORES,DESINC,HDDS,JCPENNEY01,KOHLDSN,MACY02,NRTPORT,OLLIIX,OVERSTOCK01,TGTDVS</t>
  </si>
  <si>
    <t>5/25/2022</t>
  </si>
  <si>
    <t>7/20/2022</t>
  </si>
  <si>
    <t>8/29/2022</t>
  </si>
  <si>
    <t>8/18/2022</t>
  </si>
  <si>
    <t>5/5/2022</t>
  </si>
  <si>
    <t>2/26/2023</t>
  </si>
  <si>
    <t>7/15/2022</t>
  </si>
  <si>
    <t>MP73-5309</t>
  </si>
  <si>
    <t>6 Piece Jacquard Towel Set</t>
  </si>
  <si>
    <t>6-Piece</t>
  </si>
  <si>
    <t>PF004039</t>
  </si>
  <si>
    <t>AMAZON,AMAZONDS,BEALLSDS,BLK01,CSNSTORES,FINGERHUTDS,HOUZZ,JCPENNEY01,KOHLDSN,MACY02,NRTPORT,OLLIIX,OVERSTOCK01,TGTDVS</t>
  </si>
  <si>
    <t>12/6/2017</t>
  </si>
  <si>
    <t>7/3/2018</t>
  </si>
  <si>
    <t>11/15/2020</t>
  </si>
  <si>
    <t>6/26/2018</t>
  </si>
  <si>
    <t>3/1/2024</t>
  </si>
  <si>
    <t>5/8/2023</t>
  </si>
  <si>
    <t>MP73-5310</t>
  </si>
  <si>
    <t>PF004039;PP001616</t>
  </si>
  <si>
    <t>AMAZON,BEALLSDS,BLK01,CSNSTORES,DESINC,FINGERHUTDS,HOUZZ,JCPENNEY01,KOHLDSN,MACY02,OLLIIX,OVERSTOCK01,TGTDVS</t>
  </si>
  <si>
    <t>2/25/2019</t>
  </si>
  <si>
    <t>3/23/2021</t>
  </si>
  <si>
    <t>12/19/2019</t>
  </si>
  <si>
    <t>MP73-7451</t>
  </si>
  <si>
    <t>PF005432;PP001616</t>
  </si>
  <si>
    <t>AMAZON,AMAZONDS,CSNSTORES,DESINC,JCPENNEY01,KOHLDSN,MACY02,NRTPORT,OLLIIX,OVERSTOCK01,TGTDVS,ZOLA</t>
  </si>
  <si>
    <t>3/6/2024</t>
  </si>
  <si>
    <t>10/3/2021</t>
  </si>
  <si>
    <t>5/10/2021</t>
  </si>
  <si>
    <t>6/9/2021</t>
  </si>
  <si>
    <t>4/27/2021</t>
  </si>
  <si>
    <t>6/4/2021</t>
  </si>
  <si>
    <t>4/5/2021</t>
  </si>
  <si>
    <t>MP73-7450</t>
  </si>
  <si>
    <t>PF005431;PP001616</t>
  </si>
  <si>
    <t>5/25/2024</t>
  </si>
  <si>
    <t>5/27/2021</t>
  </si>
  <si>
    <t>7/6/2021</t>
  </si>
  <si>
    <t>5/9/2021</t>
  </si>
  <si>
    <t>6/24/2021</t>
  </si>
  <si>
    <t>MP73-4967</t>
  </si>
  <si>
    <t>6/8/2024</t>
  </si>
  <si>
    <t>AAFESDS,AMAZON,AMAZONDS,BEALLSDS,BLK01,CSNSTORES,HOUZZ,JCPENNEY01,KOHLDSN,MACY02,OLLIIX,OVERSTOCK01,TGTDVS,Zulily</t>
  </si>
  <si>
    <t>4/6/2018</t>
  </si>
  <si>
    <t>12/20/2020</t>
  </si>
  <si>
    <t>12/15/2018</t>
  </si>
  <si>
    <t>JP73-913</t>
  </si>
  <si>
    <t>MP BAYSIDE HT-2PK</t>
  </si>
  <si>
    <t>JP73-910</t>
  </si>
  <si>
    <t>MP ROTHBURY HT-2PK</t>
  </si>
  <si>
    <t>4/5/2023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</si>
  <si>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</si>
  <si>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</si>
  <si>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</si>
  <si>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</si>
  <si>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</si>
  <si>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</si>
  <si>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</si>
  <si>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Gold</t>
  </si>
  <si>
    <t>AMAZON,AMAZONDS,CSNSTORES,JCPENNEY01,MACY02,NRTPORT,OLLIIX,OVERSTOCK01,WALMARTDS</t>
  </si>
  <si>
    <t>3/21/2019</t>
  </si>
  <si>
    <t>6/4/2022</t>
  </si>
  <si>
    <t>6/29/2022</t>
  </si>
  <si>
    <t>12/14/2018</t>
  </si>
  <si>
    <t>MP71-4895</t>
  </si>
  <si>
    <t>Silver</t>
  </si>
  <si>
    <t>AMAZON,BEALLSDS,CSNSTORES,DESINC,JCPENNEY01,MACY02,NRTPORT,OLLIIX,OVERSTOCK01</t>
  </si>
  <si>
    <t>MP71-3346</t>
  </si>
  <si>
    <t>Greywood</t>
  </si>
  <si>
    <t>3 Piece Bath Accessory Set</t>
  </si>
  <si>
    <t>8/20/2016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</si>
  <si>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</si>
  <si>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</si>
  <si>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</si>
  <si>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</si>
  <si>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</si>
  <si>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</si>
  <si>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</si>
  <si>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</si>
  <si>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</si>
  <si>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</si>
  <si>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</si>
  <si>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Global</t>
  </si>
  <si>
    <t>10/28/2022</t>
  </si>
  <si>
    <t>12/7/2022</t>
  </si>
  <si>
    <t>4/17/2023</t>
  </si>
  <si>
    <t>1/12/2023</t>
  </si>
  <si>
    <t>MP73-6227</t>
  </si>
  <si>
    <t>BATH TOWEL</t>
  </si>
  <si>
    <t>Breeze</t>
  </si>
  <si>
    <t>Aer</t>
  </si>
  <si>
    <t>Curv</t>
  </si>
  <si>
    <t>Jacquard Wavy Border Zero Twist Cotton Towel Set</t>
  </si>
  <si>
    <t>PP000868</t>
  </si>
  <si>
    <t>2/5/2019</t>
  </si>
  <si>
    <t>8/14/2019</t>
  </si>
  <si>
    <t>6/17/2019</t>
  </si>
  <si>
    <t>MP73-4120</t>
  </si>
  <si>
    <t>Calliope</t>
  </si>
  <si>
    <t>6 Piece Cotton Jacquard Towel Set</t>
  </si>
  <si>
    <t>28x54"</t>
  </si>
  <si>
    <t>MP73-5014</t>
  </si>
  <si>
    <t>6 Piece Embroidered Towel Set</t>
  </si>
  <si>
    <t>MP73-5340</t>
  </si>
  <si>
    <t>Mikka</t>
  </si>
  <si>
    <t>Nikola</t>
  </si>
  <si>
    <t>Cody</t>
  </si>
  <si>
    <t>6 Piece 100% Cotton Yarn Dyed Towel Set</t>
  </si>
  <si>
    <t>PF004068;PP000643</t>
  </si>
  <si>
    <t>2/15/2018</t>
  </si>
  <si>
    <t>3/26/2018</t>
  </si>
  <si>
    <t>3/1/2018</t>
  </si>
  <si>
    <t>3/18/2018</t>
  </si>
  <si>
    <t>MP73-5339</t>
  </si>
  <si>
    <t>MP73-5338</t>
  </si>
  <si>
    <t>MP73-5335</t>
  </si>
  <si>
    <t>Rivington</t>
  </si>
  <si>
    <t>Lancaster</t>
  </si>
  <si>
    <t>Cardiff</t>
  </si>
  <si>
    <t>PF004067;PP000642</t>
  </si>
  <si>
    <t>MP73-5334</t>
  </si>
  <si>
    <t>6/25/2018</t>
  </si>
  <si>
    <t>MP73-5337</t>
  </si>
  <si>
    <t>9/24/2018</t>
  </si>
  <si>
    <t>JP73-911</t>
  </si>
  <si>
    <t>MP WAYNE HT-2PK</t>
  </si>
  <si>
    <t>MPS72-384</t>
  </si>
  <si>
    <t>Madison Park Signature</t>
  </si>
  <si>
    <t>Marshmallow</t>
  </si>
  <si>
    <t>PF004336</t>
  </si>
  <si>
    <t>AMAZON,AMAZONDS,CSNSTORES,DESINC,HDDS,HOUZZ,JCPENNEY01,KIRKLANDDS,KOHLDSN,MACY02,OLLIIX,OVERSCONSIGN,OVERSTOCK01,TGTDVS,WALMARTDS</t>
  </si>
  <si>
    <t>9/12/2018</t>
  </si>
  <si>
    <t>9/18/2019</t>
  </si>
  <si>
    <t>10/16/2023</t>
  </si>
  <si>
    <t>10/15/2022</t>
  </si>
  <si>
    <t>MPS72-385</t>
  </si>
  <si>
    <t>12/20/2018</t>
  </si>
  <si>
    <t>MPS72-386</t>
  </si>
  <si>
    <t>AMAZON,CSNSTORES,HDDS,JCPENNEY01,KIRKLANDDS,KOHLDSN,MACY02,OLLIIX,OVERSCONSIGN,OVERSTOCK01,TGTDVS,WALMARTDS</t>
  </si>
  <si>
    <t>12/21/2018</t>
  </si>
  <si>
    <t>12/4/2018</t>
  </si>
  <si>
    <t>11/4/2020</t>
  </si>
  <si>
    <t>12/26/2022</t>
  </si>
  <si>
    <t>MPS72-387</t>
  </si>
  <si>
    <t>Contour</t>
  </si>
  <si>
    <t>AMAZONDS,CSNSTORES,DESINC,HDDS,JCPENNEY01,KIRKLANDDS,KOHLDSN,MACY02,OLLIIX,OVERSCONSIGN,OVERSTOCK01,TGTDVS</t>
  </si>
  <si>
    <t>10/7/2018</t>
  </si>
  <si>
    <t>1/23/2019</t>
  </si>
  <si>
    <t>MPS72-170</t>
  </si>
  <si>
    <t>PF001511</t>
  </si>
  <si>
    <t>Luxury</t>
  </si>
  <si>
    <t>AMAZON,CSNSTORES,DESINC,HDDS,HOUZZ,JCPENNEY01,KIRKLANDDS,KOHLDSN,MACY02,OLLIIX,OVERSCONSIGN,OVERSTOCK01,TGTDVS</t>
  </si>
  <si>
    <t>4/20/2017</t>
  </si>
  <si>
    <t>2/15/2021</t>
  </si>
  <si>
    <t>3/3/2017</t>
  </si>
  <si>
    <t>3/12/2024</t>
  </si>
  <si>
    <t>12/2/2016</t>
  </si>
  <si>
    <t>4/18/2018</t>
  </si>
  <si>
    <t>MPS72-171</t>
  </si>
  <si>
    <t>AMAZON,AMAZONDS,CSNSTORES,DESINC,HDDS,JCPENNEY01,KIRKLANDDS,KOHLDSN,MACY02,OLLIIX,OVERSCONSIGN,OVERSTOCK01,TGTDVS,WALMARTDS</t>
  </si>
  <si>
    <t>3/29/2017</t>
  </si>
  <si>
    <t>2/10/2017</t>
  </si>
  <si>
    <t>4/10/2024</t>
  </si>
  <si>
    <t>MPS72-172</t>
  </si>
  <si>
    <t>AMAZON,AMAZONDS,CSNSTORES,HDDS,JCPENNEY01,KIRKLANDDS,KOHLDSN,MACY02,OLLIIX,OVERSCONSIGN,OVERSTOCK01,TGTDVS,Zulily</t>
  </si>
  <si>
    <t>3/11/2019</t>
  </si>
  <si>
    <t>8/12/2016</t>
  </si>
  <si>
    <t>9/12/2023</t>
  </si>
  <si>
    <t>2/28/2022</t>
  </si>
  <si>
    <t>7/6/2018</t>
  </si>
  <si>
    <t>MPS72-173</t>
  </si>
  <si>
    <t>4/19/2017</t>
  </si>
  <si>
    <t>4/14/2017</t>
  </si>
  <si>
    <t>MPS72-162</t>
  </si>
  <si>
    <t>PF001509</t>
  </si>
  <si>
    <t>9/26/2016</t>
  </si>
  <si>
    <t>2/24/2021</t>
  </si>
  <si>
    <t>MPS72-163</t>
  </si>
  <si>
    <t>10/4/2018</t>
  </si>
  <si>
    <t>12/5/2021</t>
  </si>
  <si>
    <t>MPS72-164</t>
  </si>
  <si>
    <t>11/25/2021</t>
  </si>
  <si>
    <t>6/20/2018</t>
  </si>
  <si>
    <t>MPS72-165</t>
  </si>
  <si>
    <t>AMAZONDS,CSNSTORES,HDDS,JCPENNEY01,KIRKLANDDS,KOHLDSN,MACY02,OLLIIX,OVERSCONSIGN,OVERSTOCK01,TGTDVS,WALMARTDS</t>
  </si>
  <si>
    <t>2/23/2017</t>
  </si>
  <si>
    <t>3/16/2022</t>
  </si>
  <si>
    <t>3/29/2021</t>
  </si>
  <si>
    <t>3/29/2019</t>
  </si>
  <si>
    <t>MPS72-166</t>
  </si>
  <si>
    <t>PF001510</t>
  </si>
  <si>
    <t>AMAZON,AMAZONDS,BEALLSDS,CSNSTORES,HDDS,JCPENNEY01,KIRKLANDDS,KOHLDSN,MACY02,OLLIIX,OVERSCONSIGN,OVERSTOCK01,TGTDVS</t>
  </si>
  <si>
    <t>9/25/2016</t>
  </si>
  <si>
    <t>MPS72-167</t>
  </si>
  <si>
    <t>AMAZON,AMAZONDS,CSNSTORES,DESINC,FINGERHUTDS,HDDS,HOUZZ,JCPENNEY01,KIRKLANDDS,KOHLDSN,MACY02,OLLIIX,OVERSCONSIGN,OVERSTOCK01,TGTDVS,WALMARTDS</t>
  </si>
  <si>
    <t>12/20/2016</t>
  </si>
  <si>
    <t>6/2/2022</t>
  </si>
  <si>
    <t>MPS72-168</t>
  </si>
  <si>
    <t>AMAZON,CSNSTORES,DESINC,FINGERHUTDS,HDDS,JCPENNEY01,KIRKLANDDS,KOHLDSN,MACY02,OLLIIX,OVERSCONSIGN,OVERSTOCK01,TGTDVS,WALMARTDS</t>
  </si>
  <si>
    <t>7/23/2018</t>
  </si>
  <si>
    <t>MPS72-169</t>
  </si>
  <si>
    <t>10/9/2016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</si>
  <si>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</si>
  <si>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</si>
  <si>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</si>
  <si>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</si>
  <si>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7/8/2021</t>
  </si>
  <si>
    <t>2/18/2024</t>
  </si>
  <si>
    <t>MPS72-479</t>
  </si>
  <si>
    <t>5/6/2022</t>
  </si>
  <si>
    <t>5/28/2021</t>
  </si>
  <si>
    <t>8/16/2021</t>
  </si>
  <si>
    <t>MPS72-480</t>
  </si>
  <si>
    <t>MPS72-481</t>
  </si>
  <si>
    <t>10/13/2021</t>
  </si>
  <si>
    <t>MPS72-176</t>
  </si>
  <si>
    <t>PF001512</t>
  </si>
  <si>
    <t>10/28/2016</t>
  </si>
  <si>
    <t>MPS72-177</t>
  </si>
  <si>
    <t>2/16/2017</t>
  </si>
  <si>
    <t>MPS72-446</t>
  </si>
  <si>
    <t>Splendor</t>
  </si>
  <si>
    <t>100% Cotton Tufted 3000 GSM Reversible Bath Rug</t>
  </si>
  <si>
    <t>PP001359;PF004849</t>
  </si>
  <si>
    <t>9/7/2019</t>
  </si>
  <si>
    <t>4/8/2020</t>
  </si>
  <si>
    <t>9/12/2019</t>
  </si>
  <si>
    <t>8/30/2019</t>
  </si>
  <si>
    <t>12/2/2019</t>
  </si>
  <si>
    <t>10/31/2019</t>
  </si>
  <si>
    <t>11/27/2019</t>
  </si>
  <si>
    <t>7/8/2020</t>
  </si>
  <si>
    <t>MPS72-447</t>
  </si>
  <si>
    <t>AMAZON,AMAZONDS,CSNSTORES,DESINC,HDDS,HOUZZ,JCPENNEY01,KIRKLANDDS,KOHLDSN,MACY02,OLLIIX,OVERSTOCK01,TGTDVS</t>
  </si>
  <si>
    <t>1/29/2021</t>
  </si>
  <si>
    <t>MPS72-448</t>
  </si>
  <si>
    <t>PP001359;PF004850</t>
  </si>
  <si>
    <t>4/17/2020</t>
  </si>
  <si>
    <t>12/16/2019</t>
  </si>
  <si>
    <t>2/2/2021</t>
  </si>
  <si>
    <t>3/22/2022</t>
  </si>
  <si>
    <t>MPS72-449</t>
  </si>
  <si>
    <t>2/19/2020</t>
  </si>
  <si>
    <t>12/29/2022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</si>
  <si>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</si>
  <si>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</si>
  <si>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</si>
  <si>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</si>
  <si>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1/3/2021</t>
  </si>
  <si>
    <t>1/5/2021</t>
  </si>
  <si>
    <t>11/3/2021</t>
  </si>
  <si>
    <t>12/31/2020</t>
  </si>
  <si>
    <t>3/18/2022</t>
  </si>
  <si>
    <t>5/21/2023</t>
  </si>
  <si>
    <t>MPS72-474</t>
  </si>
  <si>
    <t>AMAZON,AMAZONDS,CSNSTORES,HDDS,JCPENNEY01,KIRKLANDDS,KOHLDSN,MACY02,NRTPORT,OLLIIX,OVERSTOCK01,TGTDVS,ZOLA</t>
  </si>
  <si>
    <t>2/12/2021</t>
  </si>
  <si>
    <t>2/3/2021</t>
  </si>
  <si>
    <t>1/31/2024</t>
  </si>
  <si>
    <t>MPS72-517</t>
  </si>
  <si>
    <t>PP001359;PF006124</t>
  </si>
  <si>
    <t>12/21/2023</t>
  </si>
  <si>
    <t>7/29/2024</t>
  </si>
  <si>
    <t>AMAZON,AMAZONDS,CSNSTORES,DESINC,OVERSTOCK01</t>
  </si>
  <si>
    <t>1/24/2024</t>
  </si>
  <si>
    <t>1/26/2024</t>
  </si>
  <si>
    <t>2/16/2024</t>
  </si>
  <si>
    <t>MPS72-518</t>
  </si>
  <si>
    <t>1/29/2024</t>
  </si>
  <si>
    <t>MPS72-519</t>
  </si>
  <si>
    <t>PP001359;PF006125</t>
  </si>
  <si>
    <t>AMAZON,AMAZONDS,CSNSTORES,OLLIIX,OVERSTOCK01</t>
  </si>
  <si>
    <t>MPS72-520</t>
  </si>
  <si>
    <t>AMAZONDS,CSNSTORES,OLLIIX,OVERSTOCK01</t>
  </si>
  <si>
    <t>MPS72-452</t>
  </si>
  <si>
    <t>Ritzy</t>
  </si>
  <si>
    <t>100% Cotton Solid Tufted 2 Piece Bath Rug Set</t>
  </si>
  <si>
    <t>C+</t>
  </si>
  <si>
    <t>PF004965;PP001582</t>
  </si>
  <si>
    <t>2</t>
  </si>
  <si>
    <t>Mid-Century|Modern/Contemporary</t>
  </si>
  <si>
    <t>CSNSTORES,HDDS,JCPENNEY01,KIRKLANDDS,KOHLDSN,MACY02,OLLIIX,OVERSTOCK01,TGTDVS</t>
  </si>
  <si>
    <t>Restricted(WF)</t>
  </si>
  <si>
    <t>11/13/2020</t>
  </si>
  <si>
    <t>1/13/2020</t>
  </si>
  <si>
    <t>1/17/2020</t>
  </si>
  <si>
    <t>12/18/2020</t>
  </si>
  <si>
    <t>MPS72-451</t>
  </si>
  <si>
    <t>4/21/2020</t>
  </si>
  <si>
    <t>11/18/2020</t>
  </si>
  <si>
    <t>1/22/2020</t>
  </si>
  <si>
    <t>5/2/2021</t>
  </si>
  <si>
    <t>5/6/2020</t>
  </si>
  <si>
    <t>3/28/2022</t>
  </si>
  <si>
    <t>MPS72-358</t>
  </si>
  <si>
    <t>Stria</t>
  </si>
  <si>
    <t>Border Stripe Marshmallow Bath Rug</t>
  </si>
  <si>
    <t>CSNSTORES,KOHLDSN,MACY02,OVERSCONSIGN,OVERSTOCK01</t>
  </si>
  <si>
    <t>8/6/2019</t>
  </si>
  <si>
    <t>7/23/2021</t>
  </si>
  <si>
    <t>MPS72-323</t>
  </si>
  <si>
    <t>Grande</t>
  </si>
  <si>
    <t>Majestic</t>
  </si>
  <si>
    <t>Regal</t>
  </si>
  <si>
    <t>Solid Tufted Rug</t>
  </si>
  <si>
    <t>KOHLDSN,OVERSTOCK01</t>
  </si>
  <si>
    <t>3/26/2021</t>
  </si>
  <si>
    <t>6/3/2021</t>
  </si>
  <si>
    <t>CO71-325</t>
  </si>
  <si>
    <t>Opulence</t>
  </si>
  <si>
    <t>100% Micronaire Zero Twist 4PC Cotton Towel</t>
  </si>
  <si>
    <t>11/28/2020</t>
  </si>
  <si>
    <t>CO71-329</t>
  </si>
  <si>
    <t>CO71-331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</si>
  <si>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</si>
  <si>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</si>
  <si>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</si>
  <si>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</si>
  <si>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</si>
  <si>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</si>
  <si>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</si>
  <si>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</si>
  <si>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II70-1121</t>
  </si>
  <si>
    <t>INK+IVY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</si>
  <si>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</si>
  <si>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</si>
  <si>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</si>
  <si>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</si>
  <si>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</si>
  <si>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</si>
  <si>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5/13/2024</t>
  </si>
  <si>
    <t>AMAZON,CSNSTORES,DESINC,HDDS,HOUZZ,JCPENNEY01,KIRKLANDDS,KOHLDSN,MACY02,NRTPORT,OLLIIX,OVERSCONSIGN,OVERSTOCK01,TGTDVS,Zulily</t>
  </si>
  <si>
    <t>10/6/2020</t>
  </si>
  <si>
    <t>10/13/2020</t>
  </si>
  <si>
    <t>10/5/2020</t>
  </si>
  <si>
    <t>10/8/2020</t>
  </si>
  <si>
    <t>10/17/2020</t>
  </si>
  <si>
    <t>10/22/2020</t>
  </si>
  <si>
    <t>10/16/2020</t>
  </si>
  <si>
    <t>5/21/2021</t>
  </si>
  <si>
    <t>6/2/2021</t>
  </si>
  <si>
    <t>10/21/2020</t>
  </si>
  <si>
    <t>2/6/2024</t>
  </si>
  <si>
    <t>10/23/2020</t>
  </si>
  <si>
    <t>II70-1123</t>
  </si>
  <si>
    <t>Gray</t>
  </si>
  <si>
    <t>PF005067;PP001556</t>
  </si>
  <si>
    <t>10/30/2020</t>
  </si>
  <si>
    <t>8/14/2024</t>
  </si>
  <si>
    <t>AMAZON,AMAZONDS,CSNSTORES,DESINC,HDDS,JCPENNEY01,KIRKLANDDS,KOHLDSN,MACY02,NRTPORT,OLLIIX,OVERSCONSIGN,OVERSTOCK01,TGTDVS,ZOLA,Zulily</t>
  </si>
  <si>
    <t>11/3/2020</t>
  </si>
  <si>
    <t>6/21/2021</t>
  </si>
  <si>
    <t>12/11/2020</t>
  </si>
  <si>
    <t>2/22/2023</t>
  </si>
  <si>
    <t>3/29/2024</t>
  </si>
  <si>
    <t>11/9/2020</t>
  </si>
  <si>
    <t>II70-1319</t>
  </si>
  <si>
    <t>White/Navy</t>
  </si>
  <si>
    <t>PP000428;PF005760</t>
  </si>
  <si>
    <t>II70-541</t>
  </si>
  <si>
    <t>Alpine</t>
  </si>
  <si>
    <t>PF001636;PP000371</t>
  </si>
  <si>
    <t>7/9/2024</t>
  </si>
  <si>
    <t>AMAZON,BEALLSDS,CSNSTORES,DESINC,HDDS,JCPENNEY01,KOHLDSN,MACY02,OLLIIX,OVERSTOCK01,TGTDVS,Zulily</t>
  </si>
  <si>
    <t>3/14/2016</t>
  </si>
  <si>
    <t>9/8/2015</t>
  </si>
  <si>
    <t>9/1/2017</t>
  </si>
  <si>
    <t>11/7/2015</t>
  </si>
  <si>
    <t>II70-779</t>
  </si>
  <si>
    <t>PF001637;PP000371</t>
  </si>
  <si>
    <t>11/7/2018</t>
  </si>
  <si>
    <t>II70-780</t>
  </si>
  <si>
    <t>PF001638;PP000371</t>
  </si>
  <si>
    <t>AMAZON,BEALLSDS,CSNSTORES,DESINC,HDDS,JCPENNEY01,KOHLDSN,MACY02,OLLIIX,OVERSTOCK01,TGTDVS</t>
  </si>
  <si>
    <t>II70-1287</t>
  </si>
  <si>
    <t>Kara</t>
  </si>
  <si>
    <t>Cotton Jacquard Shower Curtain</t>
  </si>
  <si>
    <t>PP001486;PF005087</t>
  </si>
  <si>
    <t>Farm House</t>
  </si>
  <si>
    <t>6/3/2024</t>
  </si>
  <si>
    <t>AMAZON,AMAZONDS,CSNSTORES,HOUZZ,KIRKLANDDS,KOHLDSN,MACY02,OLLIIX,OVERSTOCK01,TGTDVS</t>
  </si>
  <si>
    <t>6/12/2023</t>
  </si>
  <si>
    <t>3/2/2023</t>
  </si>
  <si>
    <t>6/28/2023</t>
  </si>
  <si>
    <t>11/18/2022</t>
  </si>
  <si>
    <t>7/12/2023</t>
  </si>
  <si>
    <t>11/14/2023</t>
  </si>
  <si>
    <t>II70-1288</t>
  </si>
  <si>
    <t>PP001486;PF005762</t>
  </si>
  <si>
    <t>6/21/2024</t>
  </si>
  <si>
    <t>AMAZON,AMAZONDS,CSNSTORES,KIRKLANDDS,KOHLDSN,MACY02,OLLIIX,OVERSTOCK01,TGTDVS,ZOLA</t>
  </si>
  <si>
    <t>3/3/2023</t>
  </si>
  <si>
    <t>1/9/2023</t>
  </si>
  <si>
    <t>2/3/2023</t>
  </si>
  <si>
    <t>4/11/2023</t>
  </si>
  <si>
    <t>4/25/2023</t>
  </si>
  <si>
    <t>II70-1289</t>
  </si>
  <si>
    <t>PP001486;PF005761</t>
  </si>
  <si>
    <t>2/13/2023</t>
  </si>
  <si>
    <t>4/28/2023</t>
  </si>
  <si>
    <t>II70-1285</t>
  </si>
  <si>
    <t>Cotton Stripe Printed Shower Curtain with Tassel</t>
  </si>
  <si>
    <t>Gray/Navy</t>
  </si>
  <si>
    <t>PP001505;PF005755</t>
  </si>
  <si>
    <t>AMAZON,AMAZONDS,CSNSTORES,DESINC,HOUZZ,JCPENNEY01,KIRKLANDDS,KOHLDSN,MACY02,NRTPORT,OLLIIX,OVERSTOCK01,TGTDVS,ZOLA,Zulily</t>
  </si>
  <si>
    <t>4/4/2023</t>
  </si>
  <si>
    <t>10/14/2022</t>
  </si>
  <si>
    <t>5/12/2023</t>
  </si>
  <si>
    <t>12/5/2022</t>
  </si>
  <si>
    <t>7/19/2023</t>
  </si>
  <si>
    <t>3/13/2024</t>
  </si>
  <si>
    <t>1/25/2023</t>
  </si>
  <si>
    <t>12/1/2022</t>
  </si>
  <si>
    <t>II70-1284</t>
  </si>
  <si>
    <t>Gray/Yellow</t>
  </si>
  <si>
    <t>PP001505;PF005117</t>
  </si>
  <si>
    <t>AMAZON,AMAZONDS,CSNSTORES,DESINC,HDDS,JCPENNEY01,KIRKLANDDS,KOHLDSN,MACY02,OLLIIX,OVERSTOCK01,TGTDVS,Zulily</t>
  </si>
  <si>
    <t>3/19/2024</t>
  </si>
  <si>
    <t>9/22/2023</t>
  </si>
  <si>
    <t>II70-1120</t>
  </si>
  <si>
    <t>Nea</t>
  </si>
  <si>
    <t>Cotton Printed Shower Curtain with Trims</t>
  </si>
  <si>
    <t>Off White/Gray</t>
  </si>
  <si>
    <t>PP001095;PF004583</t>
  </si>
  <si>
    <t>AMAZON,AMAZONDS,CSNSTORES,DESINC,HDDS,JCPENNEY01,KIRKLANDDS,KOHLDSN,MACY02,NEBFUR01,OLLIIX,OVERSTOCK01,TGTDVS</t>
  </si>
  <si>
    <t>10/20/2021</t>
  </si>
  <si>
    <t>3/28/2023</t>
  </si>
  <si>
    <t>8/25/2020</t>
  </si>
  <si>
    <t>7/17/2020</t>
  </si>
  <si>
    <t>12/19/2020</t>
  </si>
  <si>
    <t>7/9/2021</t>
  </si>
  <si>
    <t>2/20/2024</t>
  </si>
  <si>
    <t>10/2/2023</t>
  </si>
  <si>
    <t>II70-1286</t>
  </si>
  <si>
    <t>Rhea</t>
  </si>
  <si>
    <t>Ivory/Charcoal</t>
  </si>
  <si>
    <t>PF004418;PP001731</t>
  </si>
  <si>
    <t>10/21/2022</t>
  </si>
  <si>
    <t>5/28/2024</t>
  </si>
  <si>
    <t>AMAZON,AMAZONDS,CSNSTORES,JCPENNEY01,KOHLDSN,MACY02,OLLIIX,OVERSCONSIGN,OVERSTOCK01,TGTDVS</t>
  </si>
  <si>
    <t>4/21/2023</t>
  </si>
  <si>
    <t>II70-809</t>
  </si>
  <si>
    <t>Masie</t>
  </si>
  <si>
    <t>PF001680;PP000451</t>
  </si>
  <si>
    <t>8/19/2016</t>
  </si>
  <si>
    <t>7/10/2018</t>
  </si>
  <si>
    <t>II70-660</t>
  </si>
  <si>
    <t>Sutton</t>
  </si>
  <si>
    <t>Multi</t>
  </si>
  <si>
    <t>PF001594;PP000514</t>
  </si>
  <si>
    <t>5/16/2016</t>
  </si>
  <si>
    <t>6/12/2018</t>
  </si>
  <si>
    <t>5/27/2016</t>
  </si>
  <si>
    <t>MCC70-3786</t>
  </si>
  <si>
    <t>Phoenix</t>
  </si>
  <si>
    <t>MACY</t>
  </si>
  <si>
    <t>MCC70-3783</t>
  </si>
  <si>
    <t>Zach</t>
  </si>
  <si>
    <t>Cool</t>
  </si>
  <si>
    <t>II72-1291</t>
  </si>
  <si>
    <t>Asher</t>
  </si>
  <si>
    <t>Woven Texture Stripe Bath Rug</t>
  </si>
  <si>
    <t>22x58"</t>
  </si>
  <si>
    <t>PP001715;PF005630</t>
  </si>
  <si>
    <t>AMAZON,AMAZONDS,CSNSTORES,DESINC,KIRKLANDDS,KOHLDSN,MACY02,OLLIIX,OVERSTOCK01,TGTDVS,ZOLA</t>
  </si>
  <si>
    <t>9/25/2023</t>
  </si>
  <si>
    <t>10/3/2023</t>
  </si>
  <si>
    <t>9/27/2023</t>
  </si>
  <si>
    <t>10/27/2023</t>
  </si>
  <si>
    <t>II72-1227</t>
  </si>
  <si>
    <t>20x32"</t>
  </si>
  <si>
    <t>AMAZON,AMAZONDS,CSNSTORES,DESINC,HOUZZ,JCPENNEY01,KIRKLANDDS,KOHLDSN,MACY02,OLLIIX,OVERSTOCK01,TGTDVS,ZOLA,Zulily</t>
  </si>
  <si>
    <t>12/8/2023</t>
  </si>
  <si>
    <t>1/17/2024</t>
  </si>
  <si>
    <t>II72-1290</t>
  </si>
  <si>
    <t>PP001715;PF005629</t>
  </si>
  <si>
    <t>9/23/2023</t>
  </si>
  <si>
    <t>11/27/2023</t>
  </si>
  <si>
    <t>II72-1226</t>
  </si>
  <si>
    <t>AMAZON,AMAZONDS,CSNSTORES,DESINC,JCPENNEY01,KIRKLANDDS,KOHLDSN,MACY02,OLLIIX,OVERSCONSIGN,OVERSTOCK01,ZOLA,Zulily</t>
  </si>
  <si>
    <t>2/2/2022</t>
  </si>
  <si>
    <t>3/3/2024</t>
  </si>
  <si>
    <t>II72-1229</t>
  </si>
  <si>
    <t>Ansel</t>
  </si>
  <si>
    <t>Geo Diamond Yarn Dyed Cotton Tufted Bath Rug</t>
  </si>
  <si>
    <t>Grey/White</t>
  </si>
  <si>
    <t>PP001716;PF005632</t>
  </si>
  <si>
    <t>AMAZONDS,CSNSTORES,HOUZZ,JCPENNEY01,KIRKLANDDS,KOHLDSN,MACY02,OLLIIX,OVERSTOCK01,TGTDVS</t>
  </si>
  <si>
    <t>4/13/2022</t>
  </si>
  <si>
    <t>4/4/2022</t>
  </si>
  <si>
    <t>4/12/2022</t>
  </si>
  <si>
    <t>II72-1228</t>
  </si>
  <si>
    <t>Black/Neutral</t>
  </si>
  <si>
    <t>PP001716;PF005631</t>
  </si>
  <si>
    <t>AMAZONDS,CSNSTORES,DESINC,JCPENNEY01,KIRKLANDDS,KOHLDSN,MACY02,OLLIIX,OVERSTOCK01,TGTDVS,Zulily</t>
  </si>
  <si>
    <t>4/22/2022</t>
  </si>
  <si>
    <t>6/29/2023</t>
  </si>
  <si>
    <t>II72-1236</t>
  </si>
  <si>
    <t>Stripe Tassel Cotton Tufted Rug</t>
  </si>
  <si>
    <t>PP001728;PF005644</t>
  </si>
  <si>
    <t>AMAZONDS,CSNSTORES,DESINC,HOUZZ,JCPENNEY01,KIRKLANDDS,KOHLDSN,MACY02,OLLIIX,OVERSTOCK01,TGTDVS,ZOLA,Zulily</t>
  </si>
  <si>
    <t>3/8/2023</t>
  </si>
  <si>
    <t>II72-1237</t>
  </si>
  <si>
    <t>Grey/Ivory</t>
  </si>
  <si>
    <t>PP001728;PF005645</t>
  </si>
  <si>
    <t>AMAZONDS,CSNSTORES,HOUZZ,JCPENNEY01,KIRKLANDDS,KOHLDSN,MACY02,OLLIIX,OVERSTOCK01,TGTDVS,ZOLA,Zulily</t>
  </si>
  <si>
    <t>6/22/2022</t>
  </si>
  <si>
    <t>7/5/2023</t>
  </si>
  <si>
    <t>II72-656</t>
  </si>
  <si>
    <t>Charlie</t>
  </si>
  <si>
    <t>Woven Cotton Rug</t>
  </si>
  <si>
    <t>MCC72-3824</t>
  </si>
  <si>
    <t>Criss Cross</t>
  </si>
  <si>
    <t>White/Black</t>
  </si>
  <si>
    <t>MCC72-3823</t>
  </si>
  <si>
    <t>White/Tan</t>
  </si>
  <si>
    <t>MCC72-3821</t>
  </si>
  <si>
    <t>Diamond</t>
  </si>
  <si>
    <t>MCC72-3822</t>
  </si>
  <si>
    <t>Indigo</t>
  </si>
  <si>
    <t>MCC72-3820</t>
  </si>
  <si>
    <t>Ink Lined</t>
  </si>
  <si>
    <t>MCC72-3819</t>
  </si>
  <si>
    <t>MCC71-3755</t>
  </si>
  <si>
    <t>Lloyd</t>
  </si>
  <si>
    <t>3.2x3.2x7.5"/4.3x2.7x4.36"/9.5x5.5x0.9"</t>
  </si>
  <si>
    <t>Black/Gold</t>
  </si>
  <si>
    <t>MCC71-3756</t>
  </si>
  <si>
    <t>Mallory</t>
  </si>
  <si>
    <t>ID91-522</t>
  </si>
  <si>
    <t xml:space="preserve">Intelligent Design </t>
  </si>
  <si>
    <t>Lita</t>
  </si>
  <si>
    <t>Sonya</t>
  </si>
  <si>
    <t>Cotton Jacquard Bath Towel 6 Piece Set</t>
  </si>
  <si>
    <t>Orange</t>
  </si>
  <si>
    <t>AMAZON,AMAZONDS,BEALLSDS,BLK01,CSNSTORES,FINGERHUTDS,HDDS,JCPENNEY01,KOHLDSN,OLLIIX,OVERSTOCK01,TGTDVS,Zulily</t>
  </si>
  <si>
    <t>2/5/2016</t>
  </si>
  <si>
    <t>1/18/2016</t>
  </si>
  <si>
    <t>7/26/2023</t>
  </si>
  <si>
    <t>ID91-523</t>
  </si>
  <si>
    <t>Gwen</t>
  </si>
  <si>
    <t>PF001469;PP000446</t>
  </si>
  <si>
    <t>AMAZON,AMAZONDS,BEALLSDS,BLK01,CSNSTORES,FINGERHUTDS,HDDS,JCPENNEY01,KOHLDSN,OLLIIX,OVERSTOCK01,TGTDVS</t>
  </si>
  <si>
    <t>2/1/2018</t>
  </si>
  <si>
    <t>4/25/2016</t>
  </si>
  <si>
    <t>12/10/2020</t>
  </si>
  <si>
    <t>2/18/2016</t>
  </si>
  <si>
    <t>6/29/2019</t>
  </si>
  <si>
    <t>ID91-525</t>
  </si>
  <si>
    <t>Nadia</t>
  </si>
  <si>
    <t>Laila</t>
  </si>
  <si>
    <t>Darcy</t>
  </si>
  <si>
    <t>PF001471;PP000465</t>
  </si>
  <si>
    <t>Chevron</t>
  </si>
  <si>
    <t>8/5/2024</t>
  </si>
  <si>
    <t>AMAZON,AMAZONDS,BEALLSDS,BLK01,CSNSTORES,DESINC,HDDS,HOUZZ,JCPENNEY01,KOHLDSN,MACY02,OLLIIX,OVERSCONSIGN,OVERSTOCK01,TGTDVS,ZOLA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</si>
  <si>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</si>
  <si>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</si>
  <si>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</si>
  <si>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</si>
  <si>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</si>
  <si>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</si>
  <si>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</si>
  <si>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8/21/2024</t>
  </si>
  <si>
    <t>AMAZON,AMAZONDS,BLK01,CSNSTORES,HDDS,JCPENNEY01,KOHLDSN,MACY02,OLLIIX,OVERSTOCK01,TGTDVS</t>
  </si>
  <si>
    <t>2/9/2016</t>
  </si>
  <si>
    <t>5/22/2023</t>
  </si>
  <si>
    <t>1/11/2016</t>
  </si>
  <si>
    <t>ID73-2060</t>
  </si>
  <si>
    <t>Lita AZ</t>
  </si>
  <si>
    <t>ARB</t>
  </si>
  <si>
    <t>9/28/2021</t>
  </si>
  <si>
    <t>AMAZON,AMAZONDS</t>
  </si>
  <si>
    <t>ID73-2059</t>
  </si>
  <si>
    <t>Saffron Orange</t>
  </si>
  <si>
    <t>ARC</t>
  </si>
  <si>
    <t>AMAZONDS</t>
  </si>
  <si>
    <t>ID73-2058</t>
  </si>
  <si>
    <t>Chartruse Green</t>
  </si>
  <si>
    <t>ID73-2061</t>
  </si>
  <si>
    <t>Nadia AZ</t>
  </si>
  <si>
    <t>ID73-2062</t>
  </si>
  <si>
    <t>12/12/2022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</si>
  <si>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</si>
  <si>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</si>
  <si>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</si>
  <si>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</si>
  <si>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</si>
  <si>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</si>
  <si>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</si>
  <si>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AMAZON,AMAZONDS,BEALLSDS,CSNSTORES,DESINC,HDDS,HOUZZ,JCPENNEY01,KOHLDSN,MACY02,NRTPORT,OLLIIX,OVERSTOCK01,TGTDVS,WALMARTDS</t>
  </si>
  <si>
    <t>2/7/2018</t>
  </si>
  <si>
    <t>8/3/2017</t>
  </si>
  <si>
    <t>9/6/2019</t>
  </si>
  <si>
    <t>4/3/2022</t>
  </si>
  <si>
    <t>ID70-1291</t>
  </si>
  <si>
    <t>PF001694;PP000896</t>
  </si>
  <si>
    <t>CSNSTORES,HDDS,JCPENNEY01,KOHLDSN,MACY02,OLLIIX,OVERSTOCK01,TGTDVS,WALMARTDS</t>
  </si>
  <si>
    <t>10/29/2017</t>
  </si>
  <si>
    <t>7/13/2023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</si>
  <si>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</si>
  <si>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</si>
  <si>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</si>
  <si>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</si>
  <si>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</si>
  <si>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</si>
  <si>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</si>
  <si>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BEALLSDS,CSNSTORES,DESINC,HDDS,JCPENNEY01,KOHLDSN,NEBFUR01,OLLIIX,OVERSTOCK01,TGTDVS,WALMARTDS,Zulily</t>
  </si>
  <si>
    <t>Unproductive</t>
  </si>
  <si>
    <t>5/20/2018</t>
  </si>
  <si>
    <t>11/19/2017</t>
  </si>
  <si>
    <t>12/3/2018</t>
  </si>
  <si>
    <t>8/25/2023</t>
  </si>
  <si>
    <t>8/15/2022</t>
  </si>
  <si>
    <t>3/30/2018</t>
  </si>
  <si>
    <t>ID70-1805</t>
  </si>
  <si>
    <t>Dorsey</t>
  </si>
  <si>
    <t>Renee</t>
  </si>
  <si>
    <t>Floral Printed Shower Curtain</t>
  </si>
  <si>
    <t>Black/White</t>
  </si>
  <si>
    <t>PF004478;PP001844</t>
  </si>
  <si>
    <t>AMAZON,CSNSTORES,DESINC,HDDS,JCPENNEY01,KOHLDSN,MACY02,OLLIIX,OVERSTOCK01,TGTDVS</t>
  </si>
  <si>
    <t>12/26/2019</t>
  </si>
  <si>
    <t>1/3/2020</t>
  </si>
  <si>
    <t>11/10/2019</t>
  </si>
  <si>
    <t>5/26/2020</t>
  </si>
  <si>
    <t>2/7/2020</t>
  </si>
  <si>
    <t>ID70-284</t>
  </si>
  <si>
    <t>Tasia</t>
  </si>
  <si>
    <t>Ellie</t>
  </si>
  <si>
    <t>Heather</t>
  </si>
  <si>
    <t>PF001644;PP000521</t>
  </si>
  <si>
    <t>AMAZON,BEALLSDS,CSNSTORES,DESINC,JCPENNEY01,KOHLDSN,MACY02,OVERSTOCK01,TGTDVS</t>
  </si>
  <si>
    <t>2/17/2015</t>
  </si>
  <si>
    <t>3/1/2016</t>
  </si>
  <si>
    <t>4/20/2015</t>
  </si>
  <si>
    <t>5/4/2015</t>
  </si>
  <si>
    <t>4/4/2016</t>
  </si>
  <si>
    <t>5/31/2022</t>
  </si>
  <si>
    <t>ID70-1806</t>
  </si>
  <si>
    <t>Rebecca</t>
  </si>
  <si>
    <t>Natalia</t>
  </si>
  <si>
    <t>Printed Marble Metallic Shower Curtain</t>
  </si>
  <si>
    <t>Blush/Gold</t>
  </si>
  <si>
    <t>PF004894;PP001541</t>
  </si>
  <si>
    <t>AMAZON,CSNSTORES,HDDS,JCPENNEY01,KOHLDSN,OVERSTOCK01,TGTDVS,Zulily</t>
  </si>
  <si>
    <t>7/7/2020</t>
  </si>
  <si>
    <t>4/2/2020</t>
  </si>
  <si>
    <t>ID70-790</t>
  </si>
  <si>
    <t>Adel</t>
  </si>
  <si>
    <t>Kennedy</t>
  </si>
  <si>
    <t>Amanda</t>
  </si>
  <si>
    <t>100% Microfiber Printed Shower Curtain</t>
  </si>
  <si>
    <t>PF001673;PP000366</t>
  </si>
  <si>
    <t>CSNSTORES,KOHLDSN,MACY02,OVERSTOCK01</t>
  </si>
  <si>
    <t>2/10/2016</t>
  </si>
  <si>
    <t>ID70-202</t>
  </si>
  <si>
    <t>Olivia</t>
  </si>
  <si>
    <t>Skye</t>
  </si>
  <si>
    <t>PF001604;PP000477</t>
  </si>
  <si>
    <t>KOHLDSN,MACY02,OVERSTOCK01,WALMARTDS</t>
  </si>
  <si>
    <t>2/2/2015</t>
  </si>
  <si>
    <t>4/14/2016</t>
  </si>
  <si>
    <t>11/17/2015</t>
  </si>
  <si>
    <t>ID70-365</t>
  </si>
  <si>
    <t>PF001615;PP000465</t>
  </si>
  <si>
    <t>KOHLDSN,MACY02,OVERSTOCK01,TGTDVS</t>
  </si>
  <si>
    <t>7/20/2015</t>
  </si>
  <si>
    <t>3/17/2016</t>
  </si>
  <si>
    <t>3/16/2016</t>
  </si>
  <si>
    <t>8/15/2019</t>
  </si>
  <si>
    <t>ID70-511</t>
  </si>
  <si>
    <t>Piper</t>
  </si>
  <si>
    <t>PF001616;PP000465</t>
  </si>
  <si>
    <t>8/27/2015</t>
  </si>
  <si>
    <t>ID70-219</t>
  </si>
  <si>
    <t>Ella</t>
  </si>
  <si>
    <t>PF001614;PP000465</t>
  </si>
  <si>
    <t>6/18/2015</t>
  </si>
  <si>
    <t>ID70-1784</t>
  </si>
  <si>
    <t>Kacie</t>
  </si>
  <si>
    <t>Karlie</t>
  </si>
  <si>
    <t>Elia</t>
  </si>
  <si>
    <t>Tufted Diamond Ruffle Shower Curtain</t>
  </si>
  <si>
    <t>PP001051;PF004544</t>
  </si>
  <si>
    <t>CSNSTORES,KOHLDSN,OVERSCONSIGN,OVERSTOCK01</t>
  </si>
  <si>
    <t>11/28/2019</t>
  </si>
  <si>
    <t>6/16/2020</t>
  </si>
  <si>
    <t>4/9/2020</t>
  </si>
  <si>
    <t>ID70-1321</t>
  </si>
  <si>
    <t>Aurora</t>
  </si>
  <si>
    <t>Carmen</t>
  </si>
  <si>
    <t>Flora</t>
  </si>
  <si>
    <t>Ruffle Shower Curtain</t>
  </si>
  <si>
    <t>PP000338</t>
  </si>
  <si>
    <t>5/11/2018</t>
  </si>
  <si>
    <t>ID70-972</t>
  </si>
  <si>
    <t>Clara</t>
  </si>
  <si>
    <t>Zara</t>
  </si>
  <si>
    <t>Sarah</t>
  </si>
  <si>
    <t>PF001600;PP000402</t>
  </si>
  <si>
    <t>10/12/2016</t>
  </si>
  <si>
    <t>ID70-971</t>
  </si>
  <si>
    <t>Delle</t>
  </si>
  <si>
    <t>Tiffany</t>
  </si>
  <si>
    <t>Brie</t>
  </si>
  <si>
    <t>PF001654;PP000408</t>
  </si>
  <si>
    <t>Preppy</t>
  </si>
  <si>
    <t>8/10/2017</t>
  </si>
  <si>
    <t>ID70-1733</t>
  </si>
  <si>
    <t>Lorna</t>
  </si>
  <si>
    <t>Kaylee</t>
  </si>
  <si>
    <t>Janelle</t>
  </si>
  <si>
    <t>Metallic Scallop Shower Curtain</t>
  </si>
  <si>
    <t>PF004378;PP000949</t>
  </si>
  <si>
    <t>8/19/2020</t>
  </si>
  <si>
    <t>ID70-968</t>
  </si>
  <si>
    <t>Mila</t>
  </si>
  <si>
    <t>Katarina</t>
  </si>
  <si>
    <t>Lolita</t>
  </si>
  <si>
    <t>PF001655;PP000458</t>
  </si>
  <si>
    <t>10/18/2016</t>
  </si>
  <si>
    <t>6/21/2017</t>
  </si>
  <si>
    <t>ID70-792</t>
  </si>
  <si>
    <t>Minet</t>
  </si>
  <si>
    <t>Alexis</t>
  </si>
  <si>
    <t>PF001670;PP000459</t>
  </si>
  <si>
    <t>ID70-458</t>
  </si>
  <si>
    <t>Senna</t>
  </si>
  <si>
    <t>Lilly</t>
  </si>
  <si>
    <t>Chelsea</t>
  </si>
  <si>
    <t>PF001621;PP000503</t>
  </si>
  <si>
    <t>11/13/2015</t>
  </si>
  <si>
    <t>ID72-577</t>
  </si>
  <si>
    <t>Taylor</t>
  </si>
  <si>
    <t>Kelsey</t>
  </si>
  <si>
    <t>Kylie</t>
  </si>
  <si>
    <t>PF001523</t>
  </si>
  <si>
    <t>4/22/2016</t>
  </si>
  <si>
    <t>ID73-1307</t>
  </si>
  <si>
    <t>MCC71-5029</t>
  </si>
  <si>
    <t>Décor Studio</t>
  </si>
  <si>
    <t>Star</t>
  </si>
  <si>
    <t>3.38x3.38x7.67"/3.38x3.38x4.33"/9.44x5.51x0.59"</t>
  </si>
  <si>
    <t>Blue/Teal</t>
  </si>
  <si>
    <t>MCC71-5032</t>
  </si>
  <si>
    <t>Darla</t>
  </si>
  <si>
    <t>3.15x3.15x7.08"/4x4x4.56"/9.52x5.2x1"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</si>
  <si>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</si>
  <si>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</si>
  <si>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</si>
  <si>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</si>
  <si>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</si>
  <si>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</si>
  <si>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</si>
  <si>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</si>
  <si>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MCC71-5031</t>
  </si>
  <si>
    <t>Hannah - Denim</t>
  </si>
  <si>
    <t>3.18x3.18x7.36"/4.25x4.25x4.33"/9.84x5.7x0.86"</t>
  </si>
  <si>
    <t>MCC71-5034</t>
  </si>
  <si>
    <t>Attica</t>
  </si>
  <si>
    <t>2.99x2.99x7.51"/3.93x3.93x4.52"/9.56x5.07x1.02"</t>
  </si>
  <si>
    <t>Marble</t>
  </si>
  <si>
    <t>MCC71-3752</t>
  </si>
  <si>
    <t>Annette</t>
  </si>
  <si>
    <t>3x3x7.5"/3x3x4.3"/9.2x5.43x0.78"</t>
  </si>
  <si>
    <t>Green Multi</t>
  </si>
  <si>
    <t>MCC71-1654</t>
  </si>
  <si>
    <t>Bayshell</t>
  </si>
  <si>
    <t>5.12x2.65x4.67"/5.12x2.8x4.68"/9x5.5x1"</t>
  </si>
  <si>
    <t>Ceramic</t>
  </si>
  <si>
    <t>MCC71-1652</t>
  </si>
  <si>
    <t>Cascade</t>
  </si>
  <si>
    <t>2.85x2.85x7.25"/4.27x2.4x4.2"/10x5.5x0.8</t>
  </si>
  <si>
    <t>MCC71-1657</t>
  </si>
  <si>
    <t>Catherine</t>
  </si>
  <si>
    <t>2.875x2.875x7.8"/2.875x2.875x4.625"/9.2x5.43x0.78"</t>
  </si>
  <si>
    <t>Glass mosaic</t>
  </si>
  <si>
    <t>MCC71-3751</t>
  </si>
  <si>
    <t>4.33x4.33x6.5"/3.54x3.54x4.13"/9.2x5.43x0.78"</t>
  </si>
  <si>
    <t>Grey Multi</t>
  </si>
  <si>
    <t>MCC71-1658</t>
  </si>
  <si>
    <t>Maria</t>
  </si>
  <si>
    <t>2.96x2.96x7.67"/3.54x3.54x4.06"/5.51x3.94x1.37"</t>
  </si>
  <si>
    <t>Glass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</si>
  <si>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</si>
  <si>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</si>
  <si>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</si>
  <si>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</si>
  <si>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</si>
  <si>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</si>
  <si>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MCC71-3754</t>
  </si>
  <si>
    <t>Samuel</t>
  </si>
  <si>
    <t>4.33x4.33x6.5"/4.33x4.33x3.76"/9.5x5.5x0.8"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</si>
  <si>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</si>
  <si>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</si>
  <si>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</si>
  <si>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</si>
  <si>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MCC71-4416</t>
  </si>
  <si>
    <t>Texture Shell</t>
  </si>
  <si>
    <t>MCC71-5030</t>
  </si>
  <si>
    <t>Norway</t>
  </si>
  <si>
    <t>Bath Set</t>
  </si>
  <si>
    <t>9/30/2023</t>
  </si>
  <si>
    <t>MCC71-5033</t>
  </si>
  <si>
    <t>March</t>
  </si>
  <si>
    <t>MCC71-5110</t>
  </si>
  <si>
    <t>11/11/2023</t>
  </si>
  <si>
    <t>MCC71-5106</t>
  </si>
  <si>
    <t>Shell Stripe/Everyday Coastal</t>
  </si>
  <si>
    <t>MCC72-5049</t>
  </si>
  <si>
    <t>Basket Weave Stripe/Multi Lined</t>
  </si>
  <si>
    <t>MCC72-5054</t>
  </si>
  <si>
    <t>Jameson</t>
  </si>
  <si>
    <t>MCC72-5053</t>
  </si>
  <si>
    <t>MCC72-5055</t>
  </si>
  <si>
    <t>Multi Texture-Channeled</t>
  </si>
  <si>
    <t>Neutral</t>
  </si>
  <si>
    <t>MCC72-5056</t>
  </si>
  <si>
    <t>Ombre Check</t>
  </si>
  <si>
    <t>MCC72-5051</t>
  </si>
  <si>
    <t>Joann</t>
  </si>
  <si>
    <t>MCC72-5052</t>
  </si>
  <si>
    <t>MCC72-3815</t>
  </si>
  <si>
    <t>Bubble Stripe</t>
  </si>
  <si>
    <t>MCC72-3816</t>
  </si>
  <si>
    <t>MCC72-5353</t>
  </si>
  <si>
    <t>Elm Stripe</t>
  </si>
  <si>
    <t>MCC72-5352</t>
  </si>
  <si>
    <t>MCC72-5351</t>
  </si>
  <si>
    <t>Maya Wave</t>
  </si>
  <si>
    <t>MCC72-5350</t>
  </si>
  <si>
    <t>MCC72-3817</t>
  </si>
  <si>
    <t>Overlined</t>
  </si>
  <si>
    <t>MCC72-3818</t>
  </si>
  <si>
    <t>Gold/White</t>
  </si>
  <si>
    <t>MCC72-5349</t>
  </si>
  <si>
    <t xml:space="preserve">Zenobia  Leaf Bath Rug</t>
  </si>
  <si>
    <t>MCC72-5050</t>
  </si>
  <si>
    <t>Rug with Hot Melt Anti-skid Backing</t>
  </si>
  <si>
    <t>MCC72-5057</t>
  </si>
  <si>
    <t>MCC73-2790</t>
  </si>
  <si>
    <t>Scattered Rhinestone Towel</t>
  </si>
  <si>
    <t>Bright White(11-0601 TCX)</t>
  </si>
  <si>
    <t>MCC73-2789</t>
  </si>
  <si>
    <t>28x52"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</si>
  <si>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</si>
  <si>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</si>
  <si>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</si>
  <si>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</si>
  <si>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</si>
  <si>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</si>
  <si>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</si>
  <si>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</si>
  <si>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</si>
  <si>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MCC70-3780</t>
  </si>
  <si>
    <t>Amalfi Plaid</t>
  </si>
  <si>
    <t>MCC70-3785</t>
  </si>
  <si>
    <t>Blake</t>
  </si>
  <si>
    <t>Marshmellow</t>
  </si>
  <si>
    <t>MCC70-3784</t>
  </si>
  <si>
    <t>Elm Waffle</t>
  </si>
  <si>
    <t>MCC70-3779</t>
  </si>
  <si>
    <t>Josie</t>
  </si>
  <si>
    <t>Blue/Yellow</t>
  </si>
  <si>
    <t>MCC70-3781</t>
  </si>
  <si>
    <t>Kamala</t>
  </si>
  <si>
    <t>Warm</t>
  </si>
  <si>
    <t>MCC70-3782</t>
  </si>
  <si>
    <t>Marion</t>
  </si>
  <si>
    <t>MCC70-4420</t>
  </si>
  <si>
    <t>Aqua Multi</t>
  </si>
  <si>
    <t>MCC70-4419</t>
  </si>
  <si>
    <t>Scallop Ombre</t>
  </si>
  <si>
    <t>Sea Glass</t>
  </si>
  <si>
    <t>BR72-3766</t>
  </si>
  <si>
    <t>Beautyrest</t>
  </si>
  <si>
    <t>Plume</t>
  </si>
  <si>
    <t>Feather Touch Reversible Bath Rug</t>
  </si>
  <si>
    <t>PP001590;PF005340</t>
  </si>
  <si>
    <t>AMAZONDS,CSNSTORES,HDDS,JCPENNEY01,KOHLDSN,MACY02,OLLIIX,OVERSTOCK01,TGTDVS,ZOLA</t>
  </si>
  <si>
    <t>3/23/2023</t>
  </si>
  <si>
    <t>4/18/2023</t>
  </si>
  <si>
    <t>12/18/2022</t>
  </si>
  <si>
    <t>5/16/2023</t>
  </si>
  <si>
    <t>5/4/2023</t>
  </si>
  <si>
    <t>BR72-3767</t>
  </si>
  <si>
    <t>AMAZONDS,CSNSTORES,HDDS,JCPENNEY01,KOHLDSN,MACY02,OLLIIX,OVERSCONSIGN,OVERSTOCK01,TGTDVS,ZOLA</t>
  </si>
  <si>
    <t>BR72-3768</t>
  </si>
  <si>
    <t>1/24/2023</t>
  </si>
  <si>
    <t>3/6/2023</t>
  </si>
  <si>
    <t>BR72-3763</t>
  </si>
  <si>
    <t>PP001590;PF005336</t>
  </si>
  <si>
    <t>8/28/2023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</si>
  <si>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</si>
  <si>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</si>
  <si>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</si>
  <si>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</si>
  <si>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</si>
  <si>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AMAZONDS,HDDS,JCPENNEY01,KOHLDSN,MACY02,OLLIIX,OVERSTOCK01,TGTDVS,ZOLA</t>
  </si>
  <si>
    <t>6/26/2023</t>
  </si>
  <si>
    <t>BR72-3877</t>
  </si>
  <si>
    <t>AMAZONDS,CSNSTORES,JCPENNEY01,KOHLDSN,MACY02,OLLIIX,OVERSTOCK01,TGTDVS,ZOLA</t>
  </si>
  <si>
    <t>5/2/2023</t>
  </si>
  <si>
    <t>2/16/2023</t>
  </si>
  <si>
    <t>2/6/2023</t>
  </si>
  <si>
    <t>5/30/2023</t>
  </si>
  <si>
    <t>BR72-3878</t>
  </si>
  <si>
    <t>AMAZONDS,CSNSTORES,DESINC,JCPENNEY01,KOHLDSN,MACY02,OLLIIX,OVERSTOCK01,TGTDVS,ZOLA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</si>
  <si>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</si>
  <si>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</si>
  <si>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</si>
  <si>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</si>
  <si>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</si>
  <si>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</si>
  <si>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</si>
  <si>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AAFESDS,AMAZON,AMAZONDS,BEALLSDS,CSNSTORES,JCPENNEY01,KOHLDSN,MACY02,OLLIIX,OVERSTOCK01,TGTDVS,Zulily</t>
  </si>
  <si>
    <t>2/7/2019</t>
  </si>
  <si>
    <t>5DS70-0251</t>
  </si>
  <si>
    <t>PF005657;PP001733</t>
  </si>
  <si>
    <t>4/10/2023</t>
  </si>
  <si>
    <t>7/12/2022</t>
  </si>
  <si>
    <t>4/26/2023</t>
  </si>
  <si>
    <t>7/14/2022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</si>
  <si>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</si>
  <si>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</si>
  <si>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</si>
  <si>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</si>
  <si>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</si>
  <si>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</si>
  <si>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</si>
  <si>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AMAZON,CSNSTORES,DESINC,HDDS,HOUZZ,JCPENNEY01,KOHLDSN,MACY02,NEBFUR01,OLLIIX,OVERSTOCK01,TGTDVS,Zulily</t>
  </si>
  <si>
    <t>5DS70-0231</t>
  </si>
  <si>
    <t>Black/Grey</t>
  </si>
  <si>
    <t>PP001563;PF005245</t>
  </si>
  <si>
    <t>AMAZON,CSNSTORES,DESINC,HDDS,JCPENNEY01,KOHLDSN,MACY02,NEBFUR01,OLLIIX,OVERSTOCK01,TGTDVS</t>
  </si>
  <si>
    <t>1/1/2022</t>
  </si>
  <si>
    <t>3/21/2021</t>
  </si>
  <si>
    <t>2/13/2022</t>
  </si>
  <si>
    <t>5DS70-0093</t>
  </si>
  <si>
    <t>Lynda</t>
  </si>
  <si>
    <t>Casey</t>
  </si>
  <si>
    <t>PF004213;PP001734</t>
  </si>
  <si>
    <t>AMAZONDS,BEALLSDS,CSNSTORES,JCPENNEY01,KOHLDSN,MACY02,OLLIIX,OVERSTOCK01,TGTDVS</t>
  </si>
  <si>
    <t>9/16/2018</t>
  </si>
  <si>
    <t>5DS70-0217</t>
  </si>
  <si>
    <t>PF004870;PP001734</t>
  </si>
  <si>
    <t>6/2/2020</t>
  </si>
  <si>
    <t>11/17/2020</t>
  </si>
  <si>
    <t>8/25/2019</t>
  </si>
  <si>
    <t>5/25/2023</t>
  </si>
  <si>
    <t>5DS70-0250</t>
  </si>
  <si>
    <t>PF005656;PP001734</t>
  </si>
  <si>
    <t>CSNSTORES,DESINC,JCPENNEY01,KOHLDSN,MACY02,OLLIIX,OVERSTOCK01,TGTDVS</t>
  </si>
  <si>
    <t>5/31/2023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</si>
  <si>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</si>
  <si>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</si>
  <si>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</si>
  <si>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</si>
  <si>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</si>
  <si>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</si>
  <si>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</si>
  <si>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4/7/2018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</si>
  <si>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</si>
  <si>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</si>
  <si>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</si>
  <si>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</si>
  <si>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</si>
  <si>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</si>
  <si>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</si>
  <si>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AMAZON,AMAZONDS,CSNSTORES,JCPENNEY01,KIRKLANDDS,KOHLDSN,MACY02,OLLIIX,OVERSCONSIGN,OVERSTOCK01,TGTDVS,WALMARTDS,Zulily</t>
  </si>
  <si>
    <t>2/13/2020</t>
  </si>
  <si>
    <t>6/7/2020</t>
  </si>
  <si>
    <t>7/31/2023</t>
  </si>
  <si>
    <t>MPE70-816</t>
  </si>
  <si>
    <t>Maible</t>
  </si>
  <si>
    <t>Caldwell</t>
  </si>
  <si>
    <t>Calla</t>
  </si>
  <si>
    <t>Printed Floral Shower Curtain</t>
  </si>
  <si>
    <t>PP000877;PF004251</t>
  </si>
  <si>
    <t>5/1/2024</t>
  </si>
  <si>
    <t>CSNSTORES,HDDS,JCPENNEY01,KOHLDSN,MACY02,NEBFUR01,OLLIIX,OVERSTOCK01,TGTDVS,WALMARTDS</t>
  </si>
  <si>
    <t>8/17/2023</t>
  </si>
  <si>
    <t>7/24/2022</t>
  </si>
  <si>
    <t>MPE70-038</t>
  </si>
  <si>
    <t>Knowles</t>
  </si>
  <si>
    <t>Glendale</t>
  </si>
  <si>
    <t>Cabrillo</t>
  </si>
  <si>
    <t>PF001451;PP000436</t>
  </si>
  <si>
    <t>CSNSTORES,DESINC,HDDS,JCPENNEY01,KOHLDSN,MACY02,OLLIIX,OVERSCONSIGN,OVERSTOCK01,TGTDVS</t>
  </si>
  <si>
    <t>8/19/2018</t>
  </si>
  <si>
    <t>2/13/2015</t>
  </si>
  <si>
    <t>8/25/2022</t>
  </si>
  <si>
    <t>7/26/2019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</si>
  <si>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</si>
  <si>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</si>
  <si>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</si>
  <si>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</si>
  <si>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</si>
  <si>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</si>
  <si>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</si>
  <si>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</si>
  <si>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AMAZON,AMAZONDS,CSNSTORES,KOHLDSN,OLLIIX,OVERSTOCK01,TGTDVS</t>
  </si>
  <si>
    <t>1/19/2024</t>
  </si>
  <si>
    <t>11/23/2023</t>
  </si>
  <si>
    <t>1/12/2024</t>
  </si>
  <si>
    <t>MPE70-1029</t>
  </si>
  <si>
    <t>Aqua/Grey</t>
  </si>
  <si>
    <t>PP000497;PF004057</t>
  </si>
  <si>
    <t>AMAZON,AMAZONDS,CSNSTORES,KOHLDSN,OVERSTOCK01,TGTDVS</t>
  </si>
  <si>
    <t>12/12/2023</t>
  </si>
  <si>
    <t>MPE70-740</t>
  </si>
  <si>
    <t>MPE70-036</t>
  </si>
  <si>
    <t>Vaughn</t>
  </si>
  <si>
    <t>Sonora</t>
  </si>
  <si>
    <t>PF003655;PP000527</t>
  </si>
  <si>
    <t>AMAZON,CSNSTORES,JCPENNEY01,KOHLDSN,MACY02,OLLIIX,OVERSTOCK01,TGTDVS</t>
  </si>
  <si>
    <t>4/22/2015</t>
  </si>
  <si>
    <t>MPE70-124</t>
  </si>
  <si>
    <t>PF003656;PP000527</t>
  </si>
  <si>
    <t>9/17/2015</t>
  </si>
  <si>
    <t>1/15/2016</t>
  </si>
  <si>
    <t>5/18/2016</t>
  </si>
  <si>
    <t>5/26/2016</t>
  </si>
  <si>
    <t>MPE70-883</t>
  </si>
  <si>
    <t>Alexine</t>
  </si>
  <si>
    <t>Dennie</t>
  </si>
  <si>
    <t>PF004601;PP001106</t>
  </si>
  <si>
    <t>AMAZON,CSNSTORES,JCPENNEY01,KOHLDSN,OVERSTOCK01,TGTDVS,WALMARTDS</t>
  </si>
  <si>
    <t>2/10/2020</t>
  </si>
  <si>
    <t>5/29/2020</t>
  </si>
  <si>
    <t>2/28/2020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</si>
  <si>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</si>
  <si>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</si>
  <si>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</si>
  <si>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</si>
  <si>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</si>
  <si>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</si>
  <si>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</si>
  <si>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</si>
  <si>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</si>
  <si>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</si>
  <si>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9/21/2015</t>
  </si>
  <si>
    <t>2/11/2016</t>
  </si>
  <si>
    <t>11/2/2015</t>
  </si>
  <si>
    <t>9/5/2015</t>
  </si>
  <si>
    <t>MPE70-039</t>
  </si>
  <si>
    <t>Celeste</t>
  </si>
  <si>
    <t>Carly</t>
  </si>
  <si>
    <t>PF003661;PP000398</t>
  </si>
  <si>
    <t>6/1/2017</t>
  </si>
  <si>
    <t>MPE70-551</t>
  </si>
  <si>
    <t>Merritt</t>
  </si>
  <si>
    <t>Alameda</t>
  </si>
  <si>
    <t>Becker</t>
  </si>
  <si>
    <t>PF001461</t>
  </si>
  <si>
    <t>6/24/2017</t>
  </si>
  <si>
    <t>7/25/2017</t>
  </si>
  <si>
    <t>MPE70-538</t>
  </si>
  <si>
    <t>Cole</t>
  </si>
  <si>
    <t>PF001457</t>
  </si>
  <si>
    <t>MPE70-536</t>
  </si>
  <si>
    <t>MPE70-548</t>
  </si>
  <si>
    <t>Diablo</t>
  </si>
  <si>
    <t>PF001460</t>
  </si>
  <si>
    <t>MPE70-547</t>
  </si>
  <si>
    <t>MPE72-367</t>
  </si>
  <si>
    <t>Reversible Memory Foam Rug</t>
  </si>
  <si>
    <t>PF001481;PP000457</t>
  </si>
  <si>
    <t>3/9/2017</t>
  </si>
  <si>
    <t>3/14/2017</t>
  </si>
  <si>
    <t>3/22/2017</t>
  </si>
  <si>
    <t>MPE73-663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</si>
  <si>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</si>
  <si>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</si>
  <si>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</si>
  <si>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</si>
  <si>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</si>
  <si>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</si>
  <si>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</si>
  <si>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</si>
  <si>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</si>
  <si>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MT70-0306</t>
  </si>
  <si>
    <t>Martha Stewart</t>
  </si>
  <si>
    <t>Geo Circle</t>
  </si>
  <si>
    <t>100% Polyester Shower Curtain Set</t>
  </si>
  <si>
    <t>5/15/2023</t>
  </si>
  <si>
    <t>MT70-0307</t>
  </si>
  <si>
    <t>Sage</t>
  </si>
  <si>
    <t>MT70-0305</t>
  </si>
  <si>
    <t>Geo Stripe</t>
  </si>
  <si>
    <t>Gray/Blue</t>
  </si>
  <si>
    <t>MT70-0308</t>
  </si>
  <si>
    <t>Paisley Floral</t>
  </si>
  <si>
    <t>MT70-0330</t>
  </si>
  <si>
    <t>Adrien Woven Stripe</t>
  </si>
  <si>
    <t>Woven Stripe shower curtain</t>
  </si>
  <si>
    <t>MT70-0328</t>
  </si>
  <si>
    <t>Denim</t>
  </si>
  <si>
    <t>MT70-0329</t>
  </si>
  <si>
    <t>Warm Stone</t>
  </si>
  <si>
    <t>MT70-0326</t>
  </si>
  <si>
    <t>Jenine Woven</t>
  </si>
  <si>
    <t>Woven shower curtain</t>
  </si>
  <si>
    <t>MT70-0327</t>
  </si>
  <si>
    <t>MT71-0325</t>
  </si>
  <si>
    <t>Tara</t>
  </si>
  <si>
    <t>Tara 4pcs set</t>
  </si>
  <si>
    <t>4</t>
  </si>
  <si>
    <t>MT71-0324</t>
  </si>
  <si>
    <t>WR70-1815</t>
  </si>
  <si>
    <t>Woolrich</t>
  </si>
  <si>
    <t>Winter Hills</t>
  </si>
  <si>
    <t>100% Cotton Shower Curtain</t>
  </si>
  <si>
    <t>PF003308;PP000534</t>
  </si>
  <si>
    <t>Lodge/Cabin</t>
  </si>
  <si>
    <t>AMAZON,AMAZONDS,CSNSTORES,HDDS,JCPENNEY01,KOHLDSN,MACY02,OVERSTOCK01,TGTDVS,WALMARTDS,Zulily</t>
  </si>
  <si>
    <t>1/2/2023</t>
  </si>
  <si>
    <t>12/6/2021</t>
  </si>
  <si>
    <t>WR70-1814</t>
  </si>
  <si>
    <t>Sunset</t>
  </si>
  <si>
    <t>B-</t>
  </si>
  <si>
    <t>AMAZON,AMAZONDS,CSNSTORES,HDDS,JCPENNEY01,KOHLDSN,MACY02,OVERSTOCK01,TGTDVS,Zulily</t>
  </si>
  <si>
    <t>8/23/2016</t>
  </si>
  <si>
    <t>8/24/2022</t>
  </si>
  <si>
    <t>7/22/2016</t>
  </si>
  <si>
    <t>WR70-3902</t>
  </si>
  <si>
    <t>Mill Creek</t>
  </si>
  <si>
    <t>Pieced Cotton Shower Curtain</t>
  </si>
  <si>
    <t>PP000534;PF004793</t>
  </si>
  <si>
    <t>Patchwork</t>
  </si>
  <si>
    <t>AMAZONDS,CSNSTORES,DESINC,JCPENNEY01,KOHLDSN,OLLIIX,OVERSTOCK01,TGTDVS</t>
  </si>
  <si>
    <t>12/3/2022</t>
  </si>
  <si>
    <t>11/13/2022</t>
  </si>
  <si>
    <t>WR70-2176</t>
  </si>
  <si>
    <t>Huntington</t>
  </si>
  <si>
    <t>Cotton Pieced Shower Curtain</t>
  </si>
  <si>
    <t>PF003310</t>
  </si>
  <si>
    <t>WR70-2232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</si>
  <si>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</si>
  <si>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</si>
  <si>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</si>
  <si>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</si>
  <si>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</si>
  <si>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</si>
  <si>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</si>
  <si>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PF002471;PP000834</t>
  </si>
  <si>
    <t>12/27/2018</t>
  </si>
  <si>
    <t>AMAZON,BEALLSDS,CSNSTORES,HDDS,JCPENNEY01,KOHLDSN,MACY02,OLLIIX,OVERSTOCK01,TGTDVS,WALMARTDS</t>
  </si>
  <si>
    <t>4/23/2020</t>
  </si>
  <si>
    <t>4/26/2019</t>
  </si>
  <si>
    <t>4/12/2019</t>
  </si>
  <si>
    <t>UH70-2241</t>
  </si>
  <si>
    <t>PF002470;PP000834</t>
  </si>
  <si>
    <t>10/3/2019</t>
  </si>
  <si>
    <t>UH70-2312</t>
  </si>
  <si>
    <t>Cotton Jacquard Pom Pom Shower Curtain</t>
  </si>
  <si>
    <t>Indigo Blue</t>
  </si>
  <si>
    <t>PP000834;PF004684</t>
  </si>
  <si>
    <t>1/8/2020</t>
  </si>
  <si>
    <t>AMAZON,AMAZONDS,CSNSTORES,DESINC,HDDS,JCPENNEY01,KOHLDSN,MACY02,OLLIIX,OVERSTOCK01,TGTDVS,WALMARTDS</t>
  </si>
  <si>
    <t>5/15/2020</t>
  </si>
  <si>
    <t>3/17/2020</t>
  </si>
  <si>
    <t>1/15/2021</t>
  </si>
  <si>
    <t>UH70-2308</t>
  </si>
  <si>
    <t>Calum</t>
  </si>
  <si>
    <t>Cotton Yarn Dye Shower Curtain with Pom Poms</t>
  </si>
  <si>
    <t>PP001337;PF004808</t>
  </si>
  <si>
    <t>CSNSTORES,HDDS,JCPENNEY01,KOHLDSN,MACY02,NEBFUR01,OLLIIX,OVERSTOCK01,TGTDVS,WALMARTDS,ZOLA,Zulily</t>
  </si>
  <si>
    <t>6/10/2021</t>
  </si>
  <si>
    <t>10/23/2023</t>
  </si>
  <si>
    <t>9/13/2019</t>
  </si>
  <si>
    <t>11/13/2019</t>
  </si>
  <si>
    <t>3/10/2021</t>
  </si>
  <si>
    <t>5/21/2020</t>
  </si>
  <si>
    <t>5/28/2020</t>
  </si>
  <si>
    <t>UH70-2386</t>
  </si>
  <si>
    <t>Myla</t>
  </si>
  <si>
    <t>Jojo</t>
  </si>
  <si>
    <t>Kira</t>
  </si>
  <si>
    <t>PF002478;PP000835</t>
  </si>
  <si>
    <t>Casual|Cottage/Country</t>
  </si>
  <si>
    <t>CSNSTORES,HOUZZ,JCPENNEY01,KOHLDSN,OLLIIX,OVERSTOCK01,TGTDVS</t>
  </si>
  <si>
    <t>5/20/2021</t>
  </si>
  <si>
    <t>6/15/2021</t>
  </si>
  <si>
    <t>5/18/2021</t>
  </si>
  <si>
    <t>8/4/2021</t>
  </si>
  <si>
    <t>UH70-2384</t>
  </si>
  <si>
    <t>Lizbeth</t>
  </si>
  <si>
    <t>Emerson</t>
  </si>
  <si>
    <t>Cotton Clip Jacquard Shower Curtain</t>
  </si>
  <si>
    <t>White/Indigo</t>
  </si>
  <si>
    <t>PP001507;PF005119</t>
  </si>
  <si>
    <t>7/26/2021</t>
  </si>
  <si>
    <t>5/23/2021</t>
  </si>
  <si>
    <t>8/20/2021</t>
  </si>
  <si>
    <t>MCC70-943</t>
  </si>
  <si>
    <t>Alexandria</t>
  </si>
  <si>
    <t>70x72"/20x30"</t>
  </si>
  <si>
    <t>MCC70-938</t>
  </si>
  <si>
    <t>Bond Fret</t>
  </si>
  <si>
    <t>MCC70-942</t>
  </si>
  <si>
    <t>Brett Stripe</t>
  </si>
  <si>
    <t>Light Grey</t>
  </si>
  <si>
    <t>MCC70-939</t>
  </si>
  <si>
    <t>Freda</t>
  </si>
  <si>
    <t>Pink/Aqua</t>
  </si>
  <si>
    <t>MCC70-1114</t>
  </si>
  <si>
    <t>Hazel Floral</t>
  </si>
  <si>
    <t>MCC70-1115</t>
  </si>
  <si>
    <t>Hurley</t>
  </si>
  <si>
    <t>MCC70-941</t>
  </si>
  <si>
    <t>Rosie</t>
  </si>
  <si>
    <t>MCC73-1074</t>
  </si>
  <si>
    <t>Rhinestone Border</t>
  </si>
  <si>
    <t>12x12"</t>
  </si>
  <si>
    <t>MCC73-1073</t>
  </si>
  <si>
    <t>MCC73-1072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</si>
  <si>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</si>
  <si>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</si>
  <si>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</si>
  <si>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</si>
  <si>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</si>
  <si>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</si>
  <si>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</si>
  <si>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</si>
  <si>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</si>
  <si>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</si>
  <si>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</si>
  <si>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</si>
  <si>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</si>
  <si>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</si>
  <si>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</si>
  <si>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</si>
  <si>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</si>
  <si>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</si>
  <si>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</si>
  <si>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</si>
  <si>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</si>
  <si>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</si>
  <si>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</si>
  <si>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</si>
  <si>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</si>
  <si>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CS70-1000</t>
  </si>
  <si>
    <t>Comfort Spaces</t>
  </si>
  <si>
    <t>Windsor</t>
  </si>
  <si>
    <t>Color Block Shower Curtain</t>
  </si>
  <si>
    <t>ARA+</t>
  </si>
  <si>
    <t>10/18/2020</t>
  </si>
  <si>
    <t>5/8/2020</t>
  </si>
  <si>
    <t>CS70-1460</t>
  </si>
  <si>
    <t>9/30/2021</t>
  </si>
  <si>
    <t>CS70-1461</t>
  </si>
  <si>
    <t>10/5/2021</t>
  </si>
  <si>
    <t>CS70-0105</t>
  </si>
  <si>
    <t>Enya</t>
  </si>
  <si>
    <t>Floral Shower Curtain</t>
  </si>
  <si>
    <t>AMAZON,AMAZONDS,DESINC</t>
  </si>
  <si>
    <t>10/17/2023</t>
  </si>
  <si>
    <t>5/12/2020</t>
  </si>
  <si>
    <t>CS70-0768</t>
  </si>
  <si>
    <t>Red/Black</t>
  </si>
  <si>
    <t>PP001316</t>
  </si>
  <si>
    <t>AMAZON,DESINC</t>
  </si>
  <si>
    <t>6/28/2019</t>
  </si>
  <si>
    <t>6/23/2019</t>
  </si>
  <si>
    <t>3/24/2020</t>
  </si>
  <si>
    <t>CS70-1513</t>
  </si>
  <si>
    <t>ARB-</t>
  </si>
  <si>
    <t>CS70-0103</t>
  </si>
  <si>
    <t>CS70-0104</t>
  </si>
  <si>
    <t>CS70-1541</t>
  </si>
  <si>
    <t>Kate</t>
  </si>
  <si>
    <t>Grey/Purple</t>
  </si>
  <si>
    <t>8/11/2022</t>
  </si>
  <si>
    <t>11/3/2023</t>
  </si>
  <si>
    <t>CS70-0101</t>
  </si>
  <si>
    <t>Cavoy</t>
  </si>
  <si>
    <t>Tufted Shower Curtain</t>
  </si>
  <si>
    <t>CS70-0099</t>
  </si>
  <si>
    <t>CS70-0100</t>
  </si>
  <si>
    <t>CS70-0102R</t>
  </si>
  <si>
    <t>CS70-0114</t>
  </si>
  <si>
    <t>Coco</t>
  </si>
  <si>
    <t>CS70-0682</t>
  </si>
  <si>
    <t>CS70-0682R</t>
  </si>
  <si>
    <t>shower curtain</t>
  </si>
  <si>
    <t>CS70-1543</t>
  </si>
  <si>
    <t>Mona</t>
  </si>
  <si>
    <t>CS70-1544</t>
  </si>
  <si>
    <t>CS70-1540</t>
  </si>
  <si>
    <t>Wallace</t>
  </si>
  <si>
    <t>Navy/Red</t>
  </si>
  <si>
    <t>6/12/2021</t>
  </si>
  <si>
    <t>HPS70-0035</t>
  </si>
  <si>
    <t>HipStyle</t>
  </si>
  <si>
    <t>Sardinia</t>
  </si>
  <si>
    <t>Madfish</t>
  </si>
  <si>
    <t>Monterey</t>
  </si>
  <si>
    <t>PF001374</t>
  </si>
  <si>
    <t>AMAZON,AMAZONDS,CSNSTORES,HDDS,HOUZZ,JCPENNEY01,KOHLDSN,MACY02,NEBFUR01,OLLIIX,OVERSTOCK01,TGTDVS,Zulily</t>
  </si>
  <si>
    <t>7/3/2021</t>
  </si>
  <si>
    <t>HPS72-0103</t>
  </si>
  <si>
    <t>Mika</t>
  </si>
  <si>
    <t>Shay</t>
  </si>
  <si>
    <t>Terran</t>
  </si>
  <si>
    <t>26"R</t>
  </si>
  <si>
    <t>PF001377</t>
  </si>
  <si>
    <t>HPS91-0036</t>
  </si>
  <si>
    <t>Lilu</t>
  </si>
  <si>
    <t>Kylee</t>
  </si>
  <si>
    <t>Kinsey</t>
  </si>
  <si>
    <t>8/10/2016</t>
  </si>
  <si>
    <t>CC71-0034</t>
  </si>
  <si>
    <t>Croscill</t>
  </si>
  <si>
    <t>Seville</t>
  </si>
  <si>
    <t>Mosaic Glass Lotion Pump</t>
  </si>
  <si>
    <t>One Size</t>
  </si>
  <si>
    <t>7/27/2024</t>
  </si>
  <si>
    <t>CSNSTORES,DLCROSCILL,JCPENNEY01,KOHLDSN,OLLIIX,OVERSTOCK01</t>
  </si>
  <si>
    <t>CC71-0036</t>
  </si>
  <si>
    <t>Mosaic Glass Jar</t>
  </si>
  <si>
    <t>CSNSTORES,JCPENNEY01,KOHLDSN,OLLIIX,OVERSTOCK01</t>
  </si>
  <si>
    <t>CC71-0035</t>
  </si>
  <si>
    <t>Mosaic Glass Tumbler</t>
  </si>
  <si>
    <t>CC71-0039</t>
  </si>
  <si>
    <t>Corsica</t>
  </si>
  <si>
    <t>Gold Marbled Resin Tumbler</t>
  </si>
  <si>
    <t>8/8/2023</t>
  </si>
  <si>
    <t>CC71-0041</t>
  </si>
  <si>
    <t>Gold Marbled Resin Jar</t>
  </si>
  <si>
    <t>9/11/2023</t>
  </si>
  <si>
    <t>CC71-0037</t>
  </si>
  <si>
    <t>Gold Marbled Resin Lotion Pump</t>
  </si>
  <si>
    <t>7/24/2023</t>
  </si>
  <si>
    <t>CC71-0040</t>
  </si>
  <si>
    <t>Silver Marbled Resin Tumbler</t>
  </si>
  <si>
    <t>CSNSTORES,KOHLDSN,OLLIIX,OVERSTOCK01</t>
  </si>
  <si>
    <t>CC71-0038</t>
  </si>
  <si>
    <t>Silver Marbled Resin Lotion Pump</t>
  </si>
  <si>
    <t>8/7/2023</t>
  </si>
  <si>
    <t>CC71-0042</t>
  </si>
  <si>
    <t>Silver Marbled Resin Jar</t>
  </si>
  <si>
    <t>CC72-0050</t>
  </si>
  <si>
    <t>Adana</t>
  </si>
  <si>
    <t>Premium Reversible Rug</t>
  </si>
  <si>
    <t>CSNSTORES,OLLIIX,OVERSTOCK01</t>
  </si>
  <si>
    <t>2/10/2023</t>
  </si>
  <si>
    <t>CC72-0051</t>
  </si>
  <si>
    <t>2/4/2024</t>
  </si>
  <si>
    <t>CC72-0043</t>
  </si>
  <si>
    <t>DLCROSCILL,OVERSTOCK01</t>
  </si>
  <si>
    <t>8/22/2023</t>
  </si>
  <si>
    <t>CC72-0046</t>
  </si>
  <si>
    <t>CC72-0047</t>
  </si>
  <si>
    <t>CC72-0044</t>
  </si>
  <si>
    <t>CSNSTORES,DLCROSCILL,JCPENNEY01,OVERSTOCK01</t>
  </si>
  <si>
    <t>7/17/2023</t>
  </si>
  <si>
    <t>6/16/2023</t>
  </si>
  <si>
    <t>CC72-0048</t>
  </si>
  <si>
    <t>12/11/2023</t>
  </si>
  <si>
    <t>CC72-0049</t>
  </si>
  <si>
    <t>4/24/2023</t>
  </si>
  <si>
    <t>CCL70-0039</t>
  </si>
  <si>
    <t>Croscill Classics</t>
  </si>
  <si>
    <t>Vicenza</t>
  </si>
  <si>
    <t>Embroidery Shower Curtain</t>
  </si>
  <si>
    <t>Red/Champagne</t>
  </si>
  <si>
    <t>Vintage</t>
  </si>
  <si>
    <t>CSNSTORES,DLCROSCILL,HOUZZ,JCPENNEY01,KOHLDSN,OVERSTOCK01</t>
  </si>
  <si>
    <t>8/21/2023</t>
  </si>
  <si>
    <t>7/18/2023</t>
  </si>
  <si>
    <t>3/30/2023</t>
  </si>
  <si>
    <t>CCL70-0040</t>
  </si>
  <si>
    <t>CSNSTORES,DLCROSCILL,JCPENNEY01,KOHLDSN,OVERSCONSIGN,OVERSTOCK01</t>
  </si>
  <si>
    <t>CHM70-0020</t>
  </si>
  <si>
    <t>Croscill Home</t>
  </si>
  <si>
    <t>Winslow</t>
  </si>
  <si>
    <t>CSNSTORES,DLCROSCILL,HOUZZ,JCPENNEY01,KOHLDSN,OLLIIX,OVERSTOCK01</t>
  </si>
  <si>
    <t>11/27/2022</t>
  </si>
  <si>
    <t>CHM70-0021</t>
  </si>
  <si>
    <t>6/30/2023</t>
  </si>
  <si>
    <t>CCA70-0020</t>
  </si>
  <si>
    <t>Croscill Casual</t>
  </si>
  <si>
    <t>Calistoga</t>
  </si>
  <si>
    <t>Matelasse Shower Curtain</t>
  </si>
  <si>
    <t>DLCROSCILL,JCPENNEY01,KOHLDSN,OLLIIX,OVERSCONSIGN,OVERSTOCK01</t>
  </si>
  <si>
    <t>CCA70-0021</t>
  </si>
  <si>
    <t>JCPENNEY01,KOHLDSN,OVERSTOCK01</t>
  </si>
  <si>
    <t>10/13/2023</t>
  </si>
  <si>
    <t>BH8144409620-01</t>
  </si>
  <si>
    <t>Better Home and Gardens</t>
  </si>
  <si>
    <t>BHG Aqua Stripes SC</t>
  </si>
  <si>
    <t>BHG AQUA STRIPES SC</t>
  </si>
  <si>
    <t>5/26/2021</t>
  </si>
  <si>
    <t>BH16-007-199-06</t>
  </si>
  <si>
    <t>BHG Indigo Paisley</t>
  </si>
  <si>
    <t>BH15-007-199-03</t>
  </si>
  <si>
    <t>BHG Pintuck</t>
  </si>
  <si>
    <t>BH15-007-199-13</t>
  </si>
  <si>
    <t>BH15-007-199-04</t>
  </si>
  <si>
    <t>BH8044409620-01</t>
  </si>
  <si>
    <t>BHG Spa Waffle Weave</t>
  </si>
  <si>
    <t>BH16-007-199-08</t>
  </si>
  <si>
    <t>BH16-007-199-26</t>
  </si>
  <si>
    <t>BH46-007-199-08</t>
  </si>
  <si>
    <t>Seercucker</t>
  </si>
  <si>
    <t>BH46-007-199-47</t>
  </si>
  <si>
    <t>BH46-007-199-48</t>
  </si>
  <si>
    <t>Red/Brown</t>
  </si>
  <si>
    <t>BH46-007-199-09</t>
  </si>
  <si>
    <t>BH18-007-399-03</t>
  </si>
  <si>
    <t>Tallia</t>
  </si>
  <si>
    <t>BH18-007-399-06</t>
  </si>
  <si>
    <t>BH18-007-399-05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</si>
  <si>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</si>
  <si>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</si>
  <si>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</si>
  <si>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</si>
  <si>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</si>
  <si>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</si>
  <si>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</si>
  <si>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9/2/2016</t>
  </si>
  <si>
    <t>DES70-005</t>
  </si>
  <si>
    <t>Rayna</t>
  </si>
  <si>
    <t>5/26/2015</t>
  </si>
  <si>
    <t>6/29/2015</t>
  </si>
  <si>
    <t>6/8/2021</t>
  </si>
  <si>
    <t>DES70-002</t>
  </si>
  <si>
    <t>Jessica</t>
  </si>
  <si>
    <t>Katrina</t>
  </si>
  <si>
    <t>Cecelia</t>
  </si>
  <si>
    <t>6/2/2015</t>
  </si>
  <si>
    <t>3/9/2015</t>
  </si>
  <si>
    <t>9/1/2015</t>
  </si>
  <si>
    <t>1/13/2015</t>
  </si>
  <si>
    <t>DES70-004</t>
  </si>
  <si>
    <t>Cece</t>
  </si>
  <si>
    <t>Lacy</t>
  </si>
  <si>
    <t>5/15/2015</t>
  </si>
  <si>
    <t>5/21/2015</t>
  </si>
  <si>
    <t>BM72-487</t>
  </si>
  <si>
    <t>Bombay</t>
  </si>
  <si>
    <t>Sarto</t>
  </si>
  <si>
    <t>Gold/Black</t>
  </si>
  <si>
    <t>MCC73-2599</t>
  </si>
  <si>
    <t>Clean Spaces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</si>
  <si>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</si>
  <si>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</si>
  <si>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</si>
  <si>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</si>
  <si>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</si>
  <si>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</si>
  <si>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</si>
  <si>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</si>
  <si>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</si>
  <si>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</si>
  <si>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</si>
  <si>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</si>
  <si>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</si>
  <si>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</si>
  <si>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</si>
  <si>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</si>
  <si>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</si>
  <si>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</si>
  <si>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</si>
  <si>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</si>
  <si>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</si>
  <si>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</si>
  <si>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</si>
  <si>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</si>
  <si>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</si>
  <si>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</si>
  <si>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</si>
  <si>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</si>
  <si>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</si>
  <si>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</si>
  <si>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</si>
  <si>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</si>
  <si>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EO71-953</t>
  </si>
  <si>
    <t>Echo Design</t>
  </si>
  <si>
    <t>5-1/2"x3-1/2"x1"H</t>
  </si>
  <si>
    <t>Cream</t>
  </si>
  <si>
    <t>EO71-956</t>
  </si>
  <si>
    <t>5-1/2"x-5-1/2"x6-1/8"H</t>
  </si>
  <si>
    <t>EO71-957</t>
  </si>
  <si>
    <t>8-1/8"x7-1/4"x10"H</t>
  </si>
  <si>
    <t>EO71-955</t>
  </si>
  <si>
    <t>Dia2-5/8"x4-1/4"H</t>
  </si>
  <si>
    <t>EO71-954</t>
  </si>
  <si>
    <t>EO71-952</t>
  </si>
  <si>
    <t>Dia3-1/4"*7-3/4"H</t>
  </si>
  <si>
    <t>EO72-948</t>
  </si>
  <si>
    <t>EO91-804</t>
  </si>
  <si>
    <t>Beach Towel</t>
  </si>
  <si>
    <t>35x68"</t>
  </si>
  <si>
    <t>Geranium</t>
  </si>
  <si>
    <t>EO91-951</t>
  </si>
  <si>
    <t>12x18"</t>
  </si>
  <si>
    <t>EO91-950</t>
  </si>
  <si>
    <t>16x28"</t>
  </si>
  <si>
    <t>EO91-949</t>
  </si>
  <si>
    <t>27x52"</t>
  </si>
  <si>
    <t>EO91-805</t>
  </si>
  <si>
    <t>BEACH TOWEL</t>
  </si>
  <si>
    <t>Turquoise</t>
  </si>
  <si>
    <t>EO70-960</t>
  </si>
  <si>
    <t>Endless Stripe</t>
  </si>
  <si>
    <t>EO70-947</t>
  </si>
  <si>
    <t>SP71-103</t>
  </si>
  <si>
    <t>GRAMERCY PARK HOTEL</t>
  </si>
  <si>
    <t>Gramercy</t>
  </si>
  <si>
    <t>8x6-7/8x10"H</t>
  </si>
  <si>
    <t>SP91-098</t>
  </si>
  <si>
    <t>SP70-228</t>
  </si>
  <si>
    <t>Lana</t>
  </si>
  <si>
    <t>36x64"</t>
  </si>
  <si>
    <t>Brown/Blue</t>
  </si>
  <si>
    <t>SP70-230</t>
  </si>
  <si>
    <t>SP70-225</t>
  </si>
  <si>
    <t>Lyndon</t>
  </si>
  <si>
    <t>SP70-229</t>
  </si>
  <si>
    <t>Tyler</t>
  </si>
  <si>
    <t>SP70-227</t>
  </si>
  <si>
    <t>SP70-231</t>
  </si>
  <si>
    <t>SP70-226</t>
  </si>
  <si>
    <t>Yum Yum Tree</t>
  </si>
  <si>
    <t>MPP70-044</t>
  </si>
  <si>
    <t>Madison Park Pure</t>
  </si>
  <si>
    <t>Alexa</t>
  </si>
  <si>
    <t>Andrea</t>
  </si>
  <si>
    <t>Gianna</t>
  </si>
  <si>
    <t>PF001383;PP000369</t>
  </si>
  <si>
    <t>2/17/2016</t>
  </si>
  <si>
    <t>MS9901030820-02</t>
  </si>
  <si>
    <t>Mainstays</t>
  </si>
  <si>
    <t>.</t>
  </si>
  <si>
    <t>72"L x70"W</t>
  </si>
  <si>
    <t>Green/Multi</t>
  </si>
  <si>
    <t>MS9901030820-01</t>
  </si>
  <si>
    <t>Red/Multi</t>
  </si>
  <si>
    <t>MS8944409620-01</t>
  </si>
  <si>
    <t>Celestial</t>
  </si>
  <si>
    <t>MS8144409620-02</t>
  </si>
  <si>
    <t>Mink Medal</t>
  </si>
  <si>
    <t>MS16-007-222-21</t>
  </si>
  <si>
    <t>MS Senna</t>
  </si>
  <si>
    <t>72x70"</t>
  </si>
  <si>
    <t>MS8144409620-01</t>
  </si>
  <si>
    <t>Terazzo Fabr</t>
  </si>
  <si>
    <t>MS8901030820-01</t>
  </si>
  <si>
    <t>Terrazzo</t>
  </si>
  <si>
    <t>70"W x 72" L</t>
  </si>
  <si>
    <t>White/Multi</t>
  </si>
  <si>
    <t>MZ70-116</t>
  </si>
  <si>
    <t>Mi Zone</t>
  </si>
  <si>
    <t>Alison</t>
  </si>
  <si>
    <t>Blue/Green</t>
  </si>
  <si>
    <t>MZ70-110</t>
  </si>
  <si>
    <t>Keisha</t>
  </si>
  <si>
    <t>MZ70-111</t>
  </si>
  <si>
    <t>MZ70-117</t>
  </si>
  <si>
    <t>Party Paisley</t>
  </si>
  <si>
    <t>MZ70-451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</si>
  <si>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</si>
  <si>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</si>
  <si>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</si>
  <si>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</si>
  <si>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</si>
  <si>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</si>
  <si>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</si>
  <si>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MZ70-166</t>
  </si>
  <si>
    <t>Delphine</t>
  </si>
  <si>
    <t>Albany</t>
  </si>
  <si>
    <t>Kayla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</si>
  <si>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</si>
  <si>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</si>
  <si>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</si>
  <si>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</si>
  <si>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</si>
  <si>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</si>
  <si>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</si>
  <si>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</si>
  <si>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</si>
  <si>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</si>
  <si>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</si>
  <si>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</si>
  <si>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</si>
  <si>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</si>
  <si>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</si>
  <si>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</si>
  <si>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</si>
  <si>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</si>
  <si>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</si>
  <si>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</si>
  <si>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</si>
  <si>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</si>
  <si>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</si>
  <si>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</si>
  <si>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MCC71-1091</t>
  </si>
  <si>
    <t>5.71x5.71x6.3"</t>
  </si>
  <si>
    <t>MCC71-1090</t>
  </si>
  <si>
    <t>MCC71-1009</t>
  </si>
  <si>
    <t>9.2x5.43x0.78"</t>
  </si>
  <si>
    <t>MCC71-1016</t>
  </si>
  <si>
    <t>D3.94x4.53"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</si>
  <si>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</si>
  <si>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</si>
  <si>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</si>
  <si>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</si>
  <si>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</si>
  <si>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</si>
  <si>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</si>
  <si>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</si>
  <si>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</si>
  <si>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</si>
  <si>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</si>
  <si>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</si>
  <si>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</si>
  <si>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</si>
  <si>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</si>
  <si>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</si>
  <si>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</si>
  <si>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</si>
  <si>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</si>
  <si>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</si>
  <si>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</si>
  <si>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</si>
  <si>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</si>
  <si>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</si>
  <si>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</si>
  <si>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</si>
  <si>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</si>
  <si>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</si>
  <si>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</si>
  <si>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</si>
  <si>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</si>
  <si>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MCC71-3327</t>
  </si>
  <si>
    <t>Cat</t>
  </si>
  <si>
    <t>4.5x3x7"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</si>
  <si>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</si>
  <si>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</si>
  <si>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</si>
  <si>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</si>
  <si>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</si>
  <si>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</si>
  <si>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</si>
  <si>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</si>
  <si>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</si>
  <si>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</si>
  <si>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</si>
  <si>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</si>
  <si>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</si>
  <si>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</si>
  <si>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</si>
  <si>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</si>
  <si>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</si>
  <si>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</si>
  <si>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</si>
  <si>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</si>
  <si>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</si>
  <si>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</si>
  <si>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</si>
  <si>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</si>
  <si>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</si>
  <si>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</si>
  <si>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</si>
  <si>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</si>
  <si>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</si>
  <si>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</si>
  <si>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</si>
  <si>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</si>
  <si>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</si>
  <si>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</si>
  <si>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</si>
  <si>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</si>
  <si>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</si>
  <si>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Florence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</si>
  <si>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</si>
  <si>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</si>
  <si>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</si>
  <si>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</si>
  <si>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</si>
  <si>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</si>
  <si>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</si>
  <si>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</si>
  <si>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</si>
  <si>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</si>
  <si>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</si>
  <si>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</si>
  <si>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</si>
  <si>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</si>
  <si>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</si>
  <si>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</si>
  <si>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</si>
  <si>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</si>
  <si>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</si>
  <si>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</si>
  <si>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</si>
  <si>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</si>
  <si>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MCC71-3338</t>
  </si>
  <si>
    <t>3.27x3.27x7"/ 4.52x4.09x2.36"/9.21x6.69x0.59"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</si>
  <si>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</si>
  <si>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</si>
  <si>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</si>
  <si>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</si>
  <si>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</si>
  <si>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</si>
  <si>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</si>
  <si>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</si>
  <si>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</si>
  <si>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</si>
  <si>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</si>
  <si>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</si>
  <si>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</si>
  <si>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</si>
  <si>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</si>
  <si>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</si>
  <si>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</si>
  <si>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</si>
  <si>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</si>
  <si>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</si>
  <si>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</si>
  <si>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</si>
  <si>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</si>
  <si>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</si>
  <si>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</si>
  <si>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</si>
  <si>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</si>
  <si>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</si>
  <si>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</si>
  <si>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</si>
  <si>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</si>
  <si>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</si>
  <si>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</si>
  <si>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</si>
  <si>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</si>
  <si>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</si>
  <si>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</si>
  <si>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</si>
  <si>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</si>
  <si>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</si>
  <si>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</si>
  <si>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</si>
  <si>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</si>
  <si>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</si>
  <si>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</si>
  <si>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</si>
  <si>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</si>
  <si>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</si>
  <si>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</si>
  <si>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</si>
  <si>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</si>
  <si>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</si>
  <si>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</si>
  <si>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</si>
  <si>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</si>
  <si>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</si>
  <si>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</si>
  <si>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</si>
  <si>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</si>
  <si>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</si>
  <si>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</si>
  <si>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</si>
  <si>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</si>
  <si>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</si>
  <si>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</si>
  <si>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</si>
  <si>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</si>
  <si>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</si>
  <si>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</si>
  <si>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</si>
  <si>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</si>
  <si>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</si>
  <si>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</si>
  <si>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</si>
  <si>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</si>
  <si>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</si>
  <si>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</si>
  <si>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</si>
  <si>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</si>
  <si>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</si>
  <si>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</si>
  <si>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</si>
  <si>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</si>
  <si>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</si>
  <si>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</si>
  <si>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</si>
  <si>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</si>
  <si>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</si>
  <si>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</si>
  <si>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</si>
  <si>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</si>
  <si>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</si>
  <si>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</si>
  <si>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</si>
  <si>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</si>
  <si>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</si>
  <si>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</si>
  <si>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</si>
  <si>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</si>
  <si>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</si>
  <si>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</si>
  <si>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</si>
  <si>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</si>
  <si>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</si>
  <si>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</si>
  <si>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</si>
  <si>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</si>
  <si>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</si>
  <si>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</si>
  <si>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</si>
  <si>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</si>
  <si>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</si>
  <si>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</si>
  <si>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</si>
  <si>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</si>
  <si>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</si>
  <si>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</si>
  <si>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</si>
  <si>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</si>
  <si>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</si>
  <si>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</si>
  <si>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</si>
  <si>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</si>
  <si>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</si>
  <si>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</si>
  <si>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</si>
  <si>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</si>
  <si>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</si>
  <si>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</si>
  <si>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</si>
  <si>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</si>
  <si>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</si>
  <si>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</si>
  <si>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</si>
  <si>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</si>
  <si>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</si>
  <si>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</si>
  <si>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</si>
  <si>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</si>
  <si>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</si>
  <si>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</si>
  <si>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</si>
  <si>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</si>
  <si>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</si>
  <si>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</si>
  <si>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MCC72-4427</t>
  </si>
  <si>
    <t>Axis</t>
  </si>
  <si>
    <t>MCC72-4428</t>
  </si>
  <si>
    <t>MCC72-2534</t>
  </si>
  <si>
    <t>Baily</t>
  </si>
  <si>
    <t>20"x30"</t>
  </si>
  <si>
    <t>White/Grey</t>
  </si>
  <si>
    <t>MCC72-2533</t>
  </si>
  <si>
    <t>MCC72-2532</t>
  </si>
  <si>
    <t>White/Teal</t>
  </si>
  <si>
    <t>MCC72-3351</t>
  </si>
  <si>
    <t>Blome Tassel</t>
  </si>
  <si>
    <t>R26"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</si>
  <si>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</si>
  <si>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</si>
  <si>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</si>
  <si>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</si>
  <si>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</si>
  <si>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</si>
  <si>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</si>
  <si>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</si>
  <si>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</si>
  <si>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</si>
  <si>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MCC72-2529</t>
  </si>
  <si>
    <t>Dovie</t>
  </si>
  <si>
    <t>MCC72-2528</t>
  </si>
  <si>
    <t>MCC72-3347</t>
  </si>
  <si>
    <t>Interlock</t>
  </si>
  <si>
    <t>MCC72-3346</t>
  </si>
  <si>
    <t>MCC72-2530</t>
  </si>
  <si>
    <t>Kenai</t>
  </si>
  <si>
    <t>MCC72-2531</t>
  </si>
  <si>
    <t>MCC72-3348</t>
  </si>
  <si>
    <t>Offset stripe</t>
  </si>
  <si>
    <t>MCC72-3349</t>
  </si>
  <si>
    <t>MCC72-3350</t>
  </si>
  <si>
    <t>Sahara Tassel</t>
  </si>
  <si>
    <t>WM92-002</t>
  </si>
  <si>
    <t>KITCHEN TOWEL</t>
  </si>
  <si>
    <t>15pcs Kitchen Set</t>
  </si>
  <si>
    <t>18x30"/7x13"/9x7"/19x19"-4pcs/16x90"/13x19"-4pcs/17x28"-2pcs/19.5x10.5x7"</t>
  </si>
  <si>
    <t>BB70-2133</t>
  </si>
  <si>
    <t>Algiers</t>
  </si>
  <si>
    <t>White/Gold</t>
  </si>
  <si>
    <t>MCC70-2454</t>
  </si>
  <si>
    <t>Amina</t>
  </si>
  <si>
    <t>Red Multi</t>
  </si>
  <si>
    <t>MCC70-972</t>
  </si>
  <si>
    <t>Autumn Leaf</t>
  </si>
  <si>
    <t>Grey/Red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</si>
  <si>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</si>
  <si>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</si>
  <si>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</si>
  <si>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</si>
  <si>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</si>
  <si>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</si>
  <si>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</si>
  <si>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</si>
  <si>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</si>
  <si>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</si>
  <si>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</si>
  <si>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</si>
  <si>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</si>
  <si>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</si>
  <si>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</si>
  <si>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</si>
  <si>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</si>
  <si>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MCC70-1129</t>
  </si>
  <si>
    <t>MCC70-1128</t>
  </si>
  <si>
    <t>MCC70-1125</t>
  </si>
  <si>
    <t>Elodie</t>
  </si>
  <si>
    <t>MCC70-959</t>
  </si>
  <si>
    <t>Fiona</t>
  </si>
  <si>
    <t>MCC70-2458</t>
  </si>
  <si>
    <t>MCC70-951</t>
  </si>
  <si>
    <t>Harbor</t>
  </si>
  <si>
    <t>MCC70-1132</t>
  </si>
  <si>
    <t>Hawthorn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</si>
  <si>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</si>
  <si>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</si>
  <si>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</si>
  <si>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</si>
  <si>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</si>
  <si>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</si>
  <si>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</si>
  <si>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</si>
  <si>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MCC70-1697</t>
  </si>
  <si>
    <t>Jungle Cheetah</t>
  </si>
  <si>
    <t>MCC70-1123</t>
  </si>
  <si>
    <t>Kalapi</t>
  </si>
  <si>
    <t>Blue/Lavander</t>
  </si>
  <si>
    <t>MCC70-1122</t>
  </si>
  <si>
    <t>Kandula</t>
  </si>
  <si>
    <t>Gray/Multi</t>
  </si>
  <si>
    <t>MCC70-1127</t>
  </si>
  <si>
    <t>MCC70-1492</t>
  </si>
  <si>
    <t>La Dolce</t>
  </si>
  <si>
    <t>MCC70-1698</t>
  </si>
  <si>
    <t>Larah</t>
  </si>
  <si>
    <t>MCC70-973</t>
  </si>
  <si>
    <t>MCC70-953</t>
  </si>
  <si>
    <t>Liam</t>
  </si>
  <si>
    <t>MCC70-2449</t>
  </si>
  <si>
    <t>Mandy</t>
  </si>
  <si>
    <t>MCC70-2457</t>
  </si>
  <si>
    <t>Marissa</t>
  </si>
  <si>
    <t>MCC70-1126</t>
  </si>
  <si>
    <t>Melody</t>
  </si>
  <si>
    <t>MCC70-965</t>
  </si>
  <si>
    <t>Metallic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</si>
  <si>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</si>
  <si>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</si>
  <si>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</si>
  <si>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</si>
  <si>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</si>
  <si>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</si>
  <si>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</si>
  <si>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</si>
  <si>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</si>
  <si>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</si>
  <si>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</si>
  <si>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</si>
  <si>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</si>
  <si>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</si>
  <si>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</si>
  <si>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</si>
  <si>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</si>
  <si>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</si>
  <si>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MCC70-968</t>
  </si>
  <si>
    <t>Pilot Stripe</t>
  </si>
  <si>
    <t>Indigo/Blue</t>
  </si>
  <si>
    <t>MCC70-955</t>
  </si>
  <si>
    <t>Pompano</t>
  </si>
  <si>
    <t>4 Color Print</t>
  </si>
  <si>
    <t>MCC70-970</t>
  </si>
  <si>
    <t>Reid</t>
  </si>
  <si>
    <t>MCC70-2447</t>
  </si>
  <si>
    <t>Rita</t>
  </si>
  <si>
    <t>MCC70-954</t>
  </si>
  <si>
    <t>Sanibel</t>
  </si>
  <si>
    <t>MCC70-974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</si>
  <si>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</si>
  <si>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</si>
  <si>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</si>
  <si>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</si>
  <si>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</si>
  <si>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</si>
  <si>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</si>
  <si>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</si>
  <si>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</si>
  <si>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</si>
  <si>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</si>
  <si>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</si>
  <si>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</si>
  <si>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MCC70-1693</t>
  </si>
  <si>
    <t>Twyla</t>
  </si>
  <si>
    <t>Magic Mint</t>
  </si>
  <si>
    <t>MCC70-963</t>
  </si>
  <si>
    <t>MCC70-1494</t>
  </si>
  <si>
    <t>Victoria</t>
  </si>
  <si>
    <t>MCC70-966</t>
  </si>
  <si>
    <t>Weston</t>
  </si>
  <si>
    <t>SWV70-0008C</t>
  </si>
  <si>
    <t>Swavelle</t>
  </si>
  <si>
    <t>Blossom</t>
  </si>
  <si>
    <t>SWV70-0006C</t>
  </si>
  <si>
    <t>Renwick</t>
  </si>
  <si>
    <t>MCC71-3789</t>
  </si>
  <si>
    <t>Urban Dreams</t>
  </si>
  <si>
    <t>Print Poncho</t>
  </si>
  <si>
    <t>24"x48"</t>
  </si>
  <si>
    <t>MCC71-3790</t>
  </si>
  <si>
    <t>MCC73-867</t>
  </si>
  <si>
    <t>Dusty The Dino</t>
  </si>
  <si>
    <t>25x50"</t>
  </si>
  <si>
    <t>MCC73-868</t>
  </si>
  <si>
    <t>Liliana</t>
  </si>
  <si>
    <t>MCC73-870</t>
  </si>
  <si>
    <t>Minette</t>
  </si>
  <si>
    <t>MCC73-872</t>
  </si>
  <si>
    <t>Ocean Adventures</t>
  </si>
  <si>
    <t>MCC73-869</t>
  </si>
  <si>
    <t xml:space="preserve">Stellar  Space</t>
  </si>
  <si>
    <t>MCC73-871</t>
  </si>
  <si>
    <t>Verona</t>
  </si>
  <si>
    <t>UHK70-0030</t>
  </si>
  <si>
    <t>Urban Habitat Kids</t>
  </si>
  <si>
    <t>Cloud</t>
  </si>
  <si>
    <t>Bliss</t>
  </si>
  <si>
    <t>Euphoria</t>
  </si>
  <si>
    <t>PF002480</t>
  </si>
  <si>
    <t>1/8/2017</t>
  </si>
  <si>
    <t>YZ5901030820-04</t>
  </si>
  <si>
    <t>YOUR ZONE</t>
  </si>
  <si>
    <t>72"Lx70"W</t>
  </si>
  <si>
    <t>Glow/Blue</t>
  </si>
  <si>
    <t>YZ5901030820-01</t>
  </si>
  <si>
    <t>Blast off</t>
  </si>
  <si>
    <t>Grey/Blue</t>
  </si>
  <si>
    <t>YZ5901030820-02</t>
  </si>
  <si>
    <t>Blast off sheet</t>
  </si>
  <si>
    <t>Glow/White</t>
  </si>
  <si>
    <t>YZ5901030820-03</t>
  </si>
  <si>
    <t>Peggy(Unicorn)</t>
  </si>
  <si>
    <t>YZ5901030820-05</t>
  </si>
  <si>
    <t>Raff(Sloth)</t>
  </si>
  <si>
    <t>Grey/Orange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</si>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</sst>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P8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69</v>
      </c>
      <c r="RT4" s="1" t="s">
        <v>69</v>
      </c>
      <c r="RU4" s="1" t="s">
        <v>70</v>
      </c>
      <c r="RV4" s="1" t="s">
        <v>70</v>
      </c>
      <c r="RW4" s="1" t="s">
        <v>71</v>
      </c>
      <c r="RX4" s="1" t="s">
        <v>72</v>
      </c>
      <c r="RY4" s="1" t="s">
        <v>81</v>
      </c>
      <c r="RZ4" s="1" t="s">
        <v>82</v>
      </c>
      <c r="SA4" s="1" t="s">
        <v>83</v>
      </c>
      <c r="SB4" s="1" t="s">
        <v>84</v>
      </c>
      <c r="SC4" s="1" t="s">
        <v>85</v>
      </c>
      <c r="SD4" s="1" t="s">
        <v>86</v>
      </c>
      <c r="SE4" s="1" t="s">
        <v>69</v>
      </c>
      <c r="SF4" s="1" t="s">
        <v>69</v>
      </c>
      <c r="SG4" s="1" t="s">
        <v>70</v>
      </c>
      <c r="SH4" s="1" t="s">
        <v>70</v>
      </c>
      <c r="SI4" s="1" t="s">
        <v>71</v>
      </c>
      <c r="SJ4" s="1" t="s">
        <v>72</v>
      </c>
      <c r="SK4" s="1" t="s">
        <v>81</v>
      </c>
      <c r="SL4" s="1" t="s">
        <v>82</v>
      </c>
      <c r="SM4" s="1" t="s">
        <v>83</v>
      </c>
      <c r="SN4" s="1" t="s">
        <v>84</v>
      </c>
      <c r="SO4" s="1" t="s">
        <v>85</v>
      </c>
      <c r="SP4" s="1" t="s">
        <v>86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120</v>
      </c>
      <c r="RT5" s="1" t="s">
        <v>121</v>
      </c>
      <c r="RU5" s="1" t="s">
        <v>120</v>
      </c>
      <c r="RV5" s="1" t="s">
        <v>121</v>
      </c>
      <c r="RW5" s="1" t="s">
        <v>71</v>
      </c>
      <c r="RX5" s="1" t="s">
        <v>72</v>
      </c>
      <c r="RY5" s="1" t="s">
        <v>81</v>
      </c>
      <c r="RZ5" s="1" t="s">
        <v>82</v>
      </c>
      <c r="SA5" s="1" t="s">
        <v>83</v>
      </c>
      <c r="SB5" s="1" t="s">
        <v>84</v>
      </c>
      <c r="SC5" s="1" t="s">
        <v>85</v>
      </c>
      <c r="SD5" s="1" t="s">
        <v>86</v>
      </c>
      <c r="SE5" s="1" t="s">
        <v>120</v>
      </c>
      <c r="SF5" s="1" t="s">
        <v>121</v>
      </c>
      <c r="SG5" s="1" t="s">
        <v>120</v>
      </c>
      <c r="SH5" s="1" t="s">
        <v>121</v>
      </c>
      <c r="SI5" s="1" t="s">
        <v>71</v>
      </c>
      <c r="SJ5" s="1" t="s">
        <v>72</v>
      </c>
      <c r="SK5" s="1" t="s">
        <v>81</v>
      </c>
      <c r="SL5" s="1" t="s">
        <v>82</v>
      </c>
      <c r="SM5" s="1" t="s">
        <v>83</v>
      </c>
      <c r="SN5" s="1" t="s">
        <v>84</v>
      </c>
      <c r="SO5" s="1" t="s">
        <v>85</v>
      </c>
      <c r="SP5" s="1" t="s">
        <v>86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2" t="s">
        <v>126</v>
      </c>
      <c r="F6" s="2" t="s">
        <v>127</v>
      </c>
      <c r="G6" s="2" t="s">
        <v>127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15.84</v>
      </c>
      <c r="M6" s="3">
        <v>16.63</v>
      </c>
      <c r="N6" s="3">
        <v>34.99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134</v>
      </c>
      <c r="V6" s="2" t="s">
        <v>135</v>
      </c>
      <c r="W6" s="2" t="s">
        <v>136</v>
      </c>
      <c r="X6" s="2" t="s">
        <v>134</v>
      </c>
      <c r="Y6" s="2" t="s">
        <v>137</v>
      </c>
      <c r="Z6" s="4">
        <v>864</v>
      </c>
      <c r="AA6" s="4">
        <f>=ROUNDDOWN(12.7058823529412,0)</f>
      </c>
      <c r="AB6" s="5">
        <v>68</v>
      </c>
      <c r="AC6" s="2" t="s">
        <v>138</v>
      </c>
      <c r="AD6" s="4">
        <v>500</v>
      </c>
      <c r="AE6" s="4">
        <v>1420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>
        <v>0</v>
      </c>
      <c r="AP6" s="4">
        <v>1501</v>
      </c>
      <c r="AQ6" s="8">
        <v>27747.78</v>
      </c>
      <c r="AR6" s="4"/>
      <c r="AS6" s="8"/>
      <c r="AT6" s="7"/>
      <c r="AU6" s="7"/>
      <c r="AV6" s="4">
        <v>8890</v>
      </c>
      <c r="AW6" s="8">
        <v>156937.8</v>
      </c>
      <c r="AX6" s="4" t="s">
        <v>134</v>
      </c>
      <c r="AY6" s="8" t="s">
        <v>134</v>
      </c>
      <c r="AZ6" s="7" t="s">
        <v>134</v>
      </c>
      <c r="BA6" s="7" t="s">
        <v>134</v>
      </c>
      <c r="BB6" s="7">
        <v>0.1768</v>
      </c>
      <c r="BC6" s="4">
        <v>20399</v>
      </c>
      <c r="BD6" s="8">
        <v>359845.8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0.4361</v>
      </c>
      <c r="BJ6" s="4">
        <v>1501</v>
      </c>
      <c r="BK6" s="8">
        <v>27747.78</v>
      </c>
      <c r="BL6" s="2" t="s">
        <v>139</v>
      </c>
      <c r="BM6" s="7">
        <v>1</v>
      </c>
      <c r="BN6" s="7">
        <v>1</v>
      </c>
      <c r="BO6" s="4">
        <v>845</v>
      </c>
      <c r="BP6" s="8">
        <v>16156.4</v>
      </c>
      <c r="BQ6" s="4"/>
      <c r="BR6" s="8"/>
      <c r="BS6" s="7"/>
      <c r="BT6" s="7"/>
      <c r="BU6" s="2" t="s">
        <v>140</v>
      </c>
      <c r="BV6" s="2" t="s">
        <v>131</v>
      </c>
      <c r="BW6" s="2" t="s">
        <v>134</v>
      </c>
      <c r="BX6" s="2" t="s">
        <v>141</v>
      </c>
      <c r="BY6" s="2" t="s">
        <v>142</v>
      </c>
      <c r="BZ6" s="2" t="s">
        <v>134</v>
      </c>
      <c r="CA6" s="4"/>
      <c r="CB6" s="8"/>
      <c r="CC6" s="4"/>
      <c r="CD6" s="8"/>
      <c r="CE6" s="7"/>
      <c r="CF6" s="7"/>
      <c r="CG6" s="2" t="s">
        <v>143</v>
      </c>
      <c r="CH6" s="2" t="s">
        <v>144</v>
      </c>
      <c r="CI6" s="2" t="s">
        <v>145</v>
      </c>
      <c r="CJ6" s="2" t="s">
        <v>146</v>
      </c>
      <c r="CK6" s="2" t="s">
        <v>142</v>
      </c>
      <c r="CL6" s="2" t="s">
        <v>134</v>
      </c>
      <c r="CM6" s="4">
        <v>144</v>
      </c>
      <c r="CN6" s="8">
        <v>2519.11</v>
      </c>
      <c r="CO6" s="4"/>
      <c r="CP6" s="8"/>
      <c r="CQ6" s="7"/>
      <c r="CR6" s="7"/>
      <c r="CS6" s="2" t="s">
        <v>140</v>
      </c>
      <c r="CT6" s="2" t="s">
        <v>131</v>
      </c>
      <c r="CU6" s="2" t="s">
        <v>147</v>
      </c>
      <c r="CV6" s="2" t="s">
        <v>148</v>
      </c>
      <c r="CW6" s="2" t="s">
        <v>142</v>
      </c>
      <c r="CX6" s="2" t="s">
        <v>134</v>
      </c>
      <c r="CY6" s="4">
        <v>98</v>
      </c>
      <c r="CZ6" s="8">
        <v>1711.08</v>
      </c>
      <c r="DA6" s="4"/>
      <c r="DB6" s="8"/>
      <c r="DC6" s="7"/>
      <c r="DD6" s="7"/>
      <c r="DE6" s="2" t="s">
        <v>140</v>
      </c>
      <c r="DF6" s="2" t="s">
        <v>131</v>
      </c>
      <c r="DG6" s="2" t="s">
        <v>149</v>
      </c>
      <c r="DH6" s="2" t="s">
        <v>150</v>
      </c>
      <c r="DI6" s="2" t="s">
        <v>142</v>
      </c>
      <c r="DJ6" s="2" t="s">
        <v>134</v>
      </c>
      <c r="DK6" s="4">
        <v>223</v>
      </c>
      <c r="DL6" s="8">
        <v>3949.33</v>
      </c>
      <c r="DM6" s="4"/>
      <c r="DN6" s="8"/>
      <c r="DO6" s="7"/>
      <c r="DP6" s="7"/>
      <c r="DQ6" s="2" t="s">
        <v>140</v>
      </c>
      <c r="DR6" s="2" t="s">
        <v>131</v>
      </c>
      <c r="DS6" s="2" t="s">
        <v>151</v>
      </c>
      <c r="DT6" s="2" t="s">
        <v>152</v>
      </c>
      <c r="DU6" s="2" t="s">
        <v>142</v>
      </c>
      <c r="DV6" s="2" t="s">
        <v>134</v>
      </c>
      <c r="DW6" s="4">
        <v>8</v>
      </c>
      <c r="DX6" s="8">
        <v>142.74</v>
      </c>
      <c r="DY6" s="4"/>
      <c r="DZ6" s="8"/>
      <c r="EA6" s="7"/>
      <c r="EB6" s="7"/>
      <c r="EC6" s="2" t="s">
        <v>140</v>
      </c>
      <c r="ED6" s="2" t="s">
        <v>131</v>
      </c>
      <c r="EE6" s="2" t="s">
        <v>153</v>
      </c>
      <c r="EF6" s="2" t="s">
        <v>154</v>
      </c>
      <c r="EG6" s="2" t="s">
        <v>142</v>
      </c>
      <c r="EH6" s="2" t="s">
        <v>134</v>
      </c>
      <c r="EI6" s="4">
        <v>99</v>
      </c>
      <c r="EJ6" s="8">
        <v>1567.72</v>
      </c>
      <c r="EK6" s="4"/>
      <c r="EL6" s="8"/>
      <c r="EM6" s="7"/>
      <c r="EN6" s="7"/>
      <c r="EO6" s="2" t="s">
        <v>140</v>
      </c>
      <c r="EP6" s="2" t="s">
        <v>131</v>
      </c>
      <c r="EQ6" s="2" t="s">
        <v>155</v>
      </c>
      <c r="ER6" s="2" t="s">
        <v>156</v>
      </c>
      <c r="ES6" s="2" t="s">
        <v>142</v>
      </c>
      <c r="ET6" s="2" t="s">
        <v>134</v>
      </c>
      <c r="EU6" s="4">
        <v>9</v>
      </c>
      <c r="EV6" s="8">
        <v>166.95</v>
      </c>
      <c r="EW6" s="4"/>
      <c r="EX6" s="8"/>
      <c r="EY6" s="7"/>
      <c r="EZ6" s="7"/>
      <c r="FA6" s="2" t="s">
        <v>140</v>
      </c>
      <c r="FB6" s="2" t="s">
        <v>131</v>
      </c>
      <c r="FC6" s="2" t="s">
        <v>157</v>
      </c>
      <c r="FD6" s="2" t="s">
        <v>158</v>
      </c>
      <c r="FE6" s="2" t="s">
        <v>142</v>
      </c>
      <c r="FF6" s="2" t="s">
        <v>134</v>
      </c>
      <c r="FG6" s="4">
        <v>63</v>
      </c>
      <c r="FH6" s="8">
        <v>1222.2</v>
      </c>
      <c r="FI6" s="4"/>
      <c r="FJ6" s="8"/>
      <c r="FK6" s="7"/>
      <c r="FL6" s="7"/>
      <c r="FM6" s="2" t="s">
        <v>140</v>
      </c>
      <c r="FN6" s="2" t="s">
        <v>131</v>
      </c>
      <c r="FO6" s="2" t="s">
        <v>159</v>
      </c>
      <c r="FP6" s="2" t="s">
        <v>160</v>
      </c>
      <c r="FQ6" s="2" t="s">
        <v>142</v>
      </c>
      <c r="FR6" s="2" t="s">
        <v>134</v>
      </c>
      <c r="FS6" s="4"/>
      <c r="FT6" s="8"/>
      <c r="FU6" s="4"/>
      <c r="FV6" s="8"/>
      <c r="FW6" s="7"/>
      <c r="FX6" s="7"/>
      <c r="FY6" s="2" t="s">
        <v>143</v>
      </c>
      <c r="FZ6" s="2" t="s">
        <v>131</v>
      </c>
      <c r="GA6" s="2" t="s">
        <v>134</v>
      </c>
      <c r="GB6" s="2" t="s">
        <v>134</v>
      </c>
      <c r="GC6" s="2" t="s">
        <v>142</v>
      </c>
      <c r="GD6" s="2" t="s">
        <v>134</v>
      </c>
      <c r="GE6" s="4"/>
      <c r="GF6" s="8"/>
      <c r="GG6" s="4"/>
      <c r="GH6" s="8"/>
      <c r="GI6" s="7"/>
      <c r="GJ6" s="7"/>
      <c r="GK6" s="2" t="s">
        <v>134</v>
      </c>
      <c r="GL6" s="2" t="s">
        <v>134</v>
      </c>
      <c r="GM6" s="2" t="s">
        <v>134</v>
      </c>
      <c r="GN6" s="2" t="s">
        <v>134</v>
      </c>
      <c r="GO6" s="2" t="s">
        <v>134</v>
      </c>
      <c r="GP6" s="2" t="s">
        <v>134</v>
      </c>
      <c r="GQ6" s="4"/>
      <c r="GR6" s="8"/>
      <c r="GS6" s="4"/>
      <c r="GT6" s="8"/>
      <c r="GU6" s="7"/>
      <c r="GV6" s="7"/>
      <c r="GW6" s="2" t="s">
        <v>161</v>
      </c>
      <c r="GX6" s="2" t="s">
        <v>131</v>
      </c>
      <c r="GY6" s="2" t="s">
        <v>134</v>
      </c>
      <c r="GZ6" s="2" t="s">
        <v>134</v>
      </c>
      <c r="HA6" s="2" t="s">
        <v>142</v>
      </c>
      <c r="HB6" s="2" t="s">
        <v>134</v>
      </c>
      <c r="HC6" s="4">
        <v>5</v>
      </c>
      <c r="HD6" s="8">
        <v>200.85</v>
      </c>
      <c r="HE6" s="4"/>
      <c r="HF6" s="8"/>
      <c r="HG6" s="7"/>
      <c r="HH6" s="7"/>
      <c r="HI6" s="2" t="s">
        <v>140</v>
      </c>
      <c r="HJ6" s="2" t="s">
        <v>131</v>
      </c>
      <c r="HK6" s="2" t="s">
        <v>162</v>
      </c>
      <c r="HL6" s="2" t="s">
        <v>163</v>
      </c>
      <c r="HM6" s="2" t="s">
        <v>142</v>
      </c>
      <c r="HN6" s="2" t="s">
        <v>134</v>
      </c>
      <c r="HO6" s="4">
        <v>1</v>
      </c>
      <c r="HP6" s="8">
        <v>17.97</v>
      </c>
      <c r="HQ6" s="4"/>
      <c r="HR6" s="8"/>
      <c r="HS6" s="7"/>
      <c r="HT6" s="7"/>
      <c r="HU6" s="2" t="s">
        <v>140</v>
      </c>
      <c r="HV6" s="2" t="s">
        <v>131</v>
      </c>
      <c r="HW6" s="2" t="s">
        <v>164</v>
      </c>
      <c r="HX6" s="2" t="s">
        <v>165</v>
      </c>
      <c r="HY6" s="2" t="s">
        <v>142</v>
      </c>
      <c r="HZ6" s="2" t="s">
        <v>134</v>
      </c>
      <c r="IA6" s="4"/>
      <c r="IB6" s="8"/>
      <c r="IC6" s="4"/>
      <c r="ID6" s="8"/>
      <c r="IE6" s="7"/>
      <c r="IF6" s="7"/>
      <c r="IG6" s="2" t="s">
        <v>140</v>
      </c>
      <c r="IH6" s="2" t="s">
        <v>144</v>
      </c>
      <c r="II6" s="2" t="s">
        <v>166</v>
      </c>
      <c r="IJ6" s="2" t="s">
        <v>167</v>
      </c>
      <c r="IK6" s="2" t="s">
        <v>142</v>
      </c>
      <c r="IL6" s="2" t="s">
        <v>168</v>
      </c>
      <c r="IM6" s="4"/>
      <c r="IN6" s="8"/>
      <c r="IO6" s="4"/>
      <c r="IP6" s="8"/>
      <c r="IQ6" s="7"/>
      <c r="IR6" s="7"/>
      <c r="IS6" s="2" t="s">
        <v>161</v>
      </c>
      <c r="IT6" s="2" t="s">
        <v>131</v>
      </c>
      <c r="IU6" s="2" t="s">
        <v>169</v>
      </c>
      <c r="IV6" s="2" t="s">
        <v>134</v>
      </c>
      <c r="IW6" s="2" t="s">
        <v>142</v>
      </c>
      <c r="IX6" s="2" t="s">
        <v>134</v>
      </c>
      <c r="IY6" s="4">
        <v>1</v>
      </c>
      <c r="IZ6" s="8">
        <v>6.26</v>
      </c>
      <c r="JA6" s="4"/>
      <c r="JB6" s="8"/>
      <c r="JC6" s="7"/>
      <c r="JD6" s="7"/>
      <c r="JE6" s="2" t="s">
        <v>140</v>
      </c>
      <c r="JF6" s="2" t="s">
        <v>131</v>
      </c>
      <c r="JG6" s="2" t="s">
        <v>170</v>
      </c>
      <c r="JH6" s="2" t="s">
        <v>171</v>
      </c>
      <c r="JI6" s="2" t="s">
        <v>142</v>
      </c>
      <c r="JJ6" s="2" t="s">
        <v>134</v>
      </c>
      <c r="JK6" s="4"/>
      <c r="JL6" s="8"/>
      <c r="JM6" s="4"/>
      <c r="JN6" s="8"/>
      <c r="JO6" s="7"/>
      <c r="JP6" s="7"/>
      <c r="JQ6" s="2" t="s">
        <v>140</v>
      </c>
      <c r="JR6" s="2" t="s">
        <v>144</v>
      </c>
      <c r="JS6" s="2" t="s">
        <v>172</v>
      </c>
      <c r="JT6" s="2" t="s">
        <v>173</v>
      </c>
      <c r="JU6" s="2" t="s">
        <v>142</v>
      </c>
      <c r="JV6" s="2" t="s">
        <v>134</v>
      </c>
      <c r="JW6" s="4">
        <v>3</v>
      </c>
      <c r="JX6" s="8">
        <v>53.91</v>
      </c>
      <c r="JY6" s="4"/>
      <c r="JZ6" s="8"/>
      <c r="KA6" s="7"/>
      <c r="KB6" s="7"/>
      <c r="KC6" s="2" t="s">
        <v>140</v>
      </c>
      <c r="KD6" s="2" t="s">
        <v>131</v>
      </c>
      <c r="KE6" s="2" t="s">
        <v>174</v>
      </c>
      <c r="KF6" s="2" t="s">
        <v>175</v>
      </c>
      <c r="KG6" s="2" t="s">
        <v>142</v>
      </c>
      <c r="KH6" s="2" t="s">
        <v>134</v>
      </c>
      <c r="KI6" s="4"/>
      <c r="KJ6" s="8"/>
      <c r="KK6" s="4"/>
      <c r="KL6" s="8"/>
      <c r="KM6" s="7"/>
      <c r="KN6" s="7"/>
      <c r="KO6" s="2" t="s">
        <v>176</v>
      </c>
      <c r="KP6" s="2" t="s">
        <v>131</v>
      </c>
      <c r="KQ6" s="2" t="s">
        <v>177</v>
      </c>
      <c r="KR6" s="2" t="s">
        <v>134</v>
      </c>
      <c r="KS6" s="2" t="s">
        <v>142</v>
      </c>
      <c r="KT6" s="2" t="s">
        <v>134</v>
      </c>
      <c r="KU6" s="4"/>
      <c r="KV6" s="8"/>
      <c r="KW6" s="4"/>
      <c r="KX6" s="8"/>
      <c r="KY6" s="7"/>
      <c r="KZ6" s="7"/>
      <c r="LA6" s="2" t="s">
        <v>140</v>
      </c>
      <c r="LB6" s="2" t="s">
        <v>144</v>
      </c>
      <c r="LC6" s="2" t="s">
        <v>178</v>
      </c>
      <c r="LD6" s="2" t="s">
        <v>179</v>
      </c>
      <c r="LE6" s="2" t="s">
        <v>142</v>
      </c>
      <c r="LF6" s="2" t="s">
        <v>134</v>
      </c>
      <c r="LG6" s="4">
        <v>2</v>
      </c>
      <c r="LH6" s="8">
        <v>33.26</v>
      </c>
      <c r="LI6" s="4"/>
      <c r="LJ6" s="8"/>
      <c r="LK6" s="7"/>
      <c r="LL6" s="7"/>
      <c r="LM6" s="2" t="s">
        <v>140</v>
      </c>
      <c r="LN6" s="2" t="s">
        <v>131</v>
      </c>
      <c r="LO6" s="2" t="s">
        <v>180</v>
      </c>
      <c r="LP6" s="2" t="s">
        <v>181</v>
      </c>
      <c r="LQ6" s="2" t="s">
        <v>142</v>
      </c>
      <c r="LR6" s="2" t="s">
        <v>134</v>
      </c>
      <c r="LS6" s="4"/>
      <c r="LT6" s="8"/>
      <c r="LU6" s="4"/>
      <c r="LV6" s="8"/>
      <c r="LW6" s="7"/>
      <c r="LX6" s="7"/>
      <c r="LY6" s="2" t="s">
        <v>134</v>
      </c>
      <c r="LZ6" s="2" t="s">
        <v>134</v>
      </c>
      <c r="MA6" s="2" t="s">
        <v>134</v>
      </c>
      <c r="MB6" s="2" t="s">
        <v>134</v>
      </c>
      <c r="MC6" s="2" t="s">
        <v>134</v>
      </c>
      <c r="MD6" s="2" t="s">
        <v>134</v>
      </c>
      <c r="ME6" s="4"/>
      <c r="MF6" s="8"/>
      <c r="MG6" s="4"/>
      <c r="MH6" s="8"/>
      <c r="MI6" s="7"/>
      <c r="MJ6" s="7"/>
      <c r="MK6" s="2" t="s">
        <v>140</v>
      </c>
      <c r="ML6" s="2" t="s">
        <v>144</v>
      </c>
      <c r="MM6" s="2" t="s">
        <v>182</v>
      </c>
      <c r="MN6" s="2" t="s">
        <v>183</v>
      </c>
      <c r="MO6" s="2" t="s">
        <v>142</v>
      </c>
      <c r="MP6" s="2" t="s">
        <v>134</v>
      </c>
      <c r="MQ6" s="4"/>
      <c r="MR6" s="8"/>
      <c r="MS6" s="4"/>
      <c r="MT6" s="8"/>
      <c r="MU6" s="7"/>
      <c r="MV6" s="7"/>
      <c r="MW6" s="2" t="s">
        <v>134</v>
      </c>
      <c r="MX6" s="2" t="s">
        <v>134</v>
      </c>
      <c r="MY6" s="2" t="s">
        <v>134</v>
      </c>
      <c r="MZ6" s="2" t="s">
        <v>134</v>
      </c>
      <c r="NA6" s="2" t="s">
        <v>134</v>
      </c>
      <c r="NB6" s="2" t="s">
        <v>134</v>
      </c>
      <c r="NC6" s="4"/>
      <c r="ND6" s="8"/>
      <c r="NE6" s="4"/>
      <c r="NF6" s="8"/>
      <c r="NG6" s="7"/>
      <c r="NH6" s="7"/>
      <c r="NI6" s="2" t="s">
        <v>184</v>
      </c>
      <c r="NJ6" s="2" t="s">
        <v>131</v>
      </c>
      <c r="NK6" s="2" t="s">
        <v>134</v>
      </c>
      <c r="NL6" s="2" t="s">
        <v>134</v>
      </c>
      <c r="NM6" s="2" t="s">
        <v>142</v>
      </c>
      <c r="NN6" s="2" t="s">
        <v>134</v>
      </c>
      <c r="NO6" s="4"/>
      <c r="NP6" s="8"/>
      <c r="NQ6" s="4"/>
      <c r="NR6" s="8"/>
      <c r="NS6" s="7"/>
      <c r="NT6" s="7"/>
      <c r="NU6" s="2" t="s">
        <v>140</v>
      </c>
      <c r="NV6" s="2" t="s">
        <v>131</v>
      </c>
      <c r="NW6" s="2" t="s">
        <v>185</v>
      </c>
      <c r="NX6" s="2" t="s">
        <v>186</v>
      </c>
      <c r="NY6" s="2" t="s">
        <v>142</v>
      </c>
      <c r="NZ6" s="2" t="s">
        <v>134</v>
      </c>
      <c r="OA6" s="4"/>
      <c r="OB6" s="8"/>
      <c r="OC6" s="4"/>
      <c r="OD6" s="8"/>
      <c r="OE6" s="7"/>
      <c r="OF6" s="7"/>
      <c r="OG6" s="2" t="s">
        <v>140</v>
      </c>
      <c r="OH6" s="2" t="s">
        <v>187</v>
      </c>
      <c r="OI6" s="2" t="s">
        <v>188</v>
      </c>
      <c r="OJ6" s="2" t="s">
        <v>189</v>
      </c>
      <c r="OK6" s="2" t="s">
        <v>142</v>
      </c>
      <c r="OL6" s="2" t="s">
        <v>134</v>
      </c>
      <c r="OM6" s="4"/>
      <c r="ON6" s="8"/>
      <c r="OO6" s="4"/>
      <c r="OP6" s="8"/>
      <c r="OQ6" s="7"/>
      <c r="OR6" s="7"/>
      <c r="OS6" s="2" t="s">
        <v>134</v>
      </c>
      <c r="OT6" s="2" t="s">
        <v>134</v>
      </c>
      <c r="OU6" s="2" t="s">
        <v>134</v>
      </c>
      <c r="OV6" s="2" t="s">
        <v>134</v>
      </c>
      <c r="OW6" s="2" t="s">
        <v>134</v>
      </c>
      <c r="OX6" s="2" t="s">
        <v>134</v>
      </c>
      <c r="OY6" s="4"/>
      <c r="OZ6" s="8"/>
      <c r="PA6" s="4"/>
      <c r="PB6" s="8"/>
      <c r="PC6" s="7"/>
      <c r="PD6" s="7"/>
      <c r="PE6" s="2" t="s">
        <v>161</v>
      </c>
      <c r="PF6" s="2" t="s">
        <v>131</v>
      </c>
      <c r="PG6" s="2" t="s">
        <v>134</v>
      </c>
      <c r="PH6" s="2" t="s">
        <v>134</v>
      </c>
      <c r="PI6" s="2" t="s">
        <v>142</v>
      </c>
      <c r="PJ6" s="2" t="s">
        <v>134</v>
      </c>
      <c r="PK6" s="4"/>
      <c r="PL6" s="8"/>
      <c r="PM6" s="4"/>
      <c r="PN6" s="8"/>
      <c r="PO6" s="7"/>
      <c r="PP6" s="7"/>
      <c r="PQ6" s="2" t="s">
        <v>140</v>
      </c>
      <c r="PR6" s="2" t="s">
        <v>131</v>
      </c>
      <c r="PS6" s="2" t="s">
        <v>190</v>
      </c>
      <c r="PT6" s="2" t="s">
        <v>134</v>
      </c>
      <c r="PU6" s="2" t="s">
        <v>142</v>
      </c>
      <c r="PV6" s="2" t="s">
        <v>134</v>
      </c>
      <c r="PW6" s="4"/>
      <c r="PX6" s="8"/>
      <c r="PY6" s="4"/>
      <c r="PZ6" s="8"/>
      <c r="QA6" s="7"/>
      <c r="QB6" s="7"/>
      <c r="QC6" s="2" t="s">
        <v>140</v>
      </c>
      <c r="QD6" s="2" t="s">
        <v>144</v>
      </c>
      <c r="QE6" s="2" t="s">
        <v>191</v>
      </c>
      <c r="QF6" s="2" t="s">
        <v>192</v>
      </c>
      <c r="QG6" s="2" t="s">
        <v>142</v>
      </c>
      <c r="QH6" s="2" t="s">
        <v>134</v>
      </c>
      <c r="QI6" s="4"/>
      <c r="QJ6" s="8"/>
      <c r="QK6" s="4"/>
      <c r="QL6" s="8"/>
      <c r="QM6" s="7"/>
      <c r="QN6" s="7"/>
      <c r="QO6" s="2" t="s">
        <v>184</v>
      </c>
      <c r="QP6" s="2" t="s">
        <v>131</v>
      </c>
      <c r="QQ6" s="2" t="s">
        <v>134</v>
      </c>
      <c r="QR6" s="2" t="s">
        <v>134</v>
      </c>
      <c r="QS6" s="2" t="s">
        <v>142</v>
      </c>
      <c r="QT6" s="2" t="s">
        <v>134</v>
      </c>
      <c r="QU6" s="4"/>
      <c r="QV6" s="8"/>
      <c r="QW6" s="4"/>
      <c r="QX6" s="8"/>
      <c r="QY6" s="7"/>
      <c r="QZ6" s="7"/>
      <c r="RA6" s="2" t="s">
        <v>134</v>
      </c>
      <c r="RB6" s="2" t="s">
        <v>134</v>
      </c>
      <c r="RC6" s="2" t="s">
        <v>134</v>
      </c>
      <c r="RD6" s="2" t="s">
        <v>134</v>
      </c>
      <c r="RE6" s="2" t="s">
        <v>134</v>
      </c>
      <c r="RF6" s="2" t="s">
        <v>134</v>
      </c>
      <c r="RG6" s="4"/>
      <c r="RH6" s="8"/>
      <c r="RI6" s="4"/>
      <c r="RJ6" s="8"/>
      <c r="RK6" s="7"/>
      <c r="RL6" s="7"/>
      <c r="RM6" s="2" t="s">
        <v>134</v>
      </c>
      <c r="RN6" s="2" t="s">
        <v>134</v>
      </c>
      <c r="RO6" s="2" t="s">
        <v>134</v>
      </c>
      <c r="RP6" s="2" t="s">
        <v>134</v>
      </c>
      <c r="RQ6" s="2" t="s">
        <v>134</v>
      </c>
      <c r="RR6" s="2" t="s">
        <v>134</v>
      </c>
      <c r="RS6" s="4"/>
      <c r="RT6" s="8"/>
      <c r="RU6" s="4"/>
      <c r="RV6" s="8"/>
      <c r="RW6" s="7"/>
      <c r="RX6" s="7"/>
      <c r="RY6" s="2" t="s">
        <v>161</v>
      </c>
      <c r="RZ6" s="2" t="s">
        <v>131</v>
      </c>
      <c r="SA6" s="2" t="s">
        <v>134</v>
      </c>
      <c r="SB6" s="2" t="s">
        <v>134</v>
      </c>
      <c r="SC6" s="2" t="s">
        <v>142</v>
      </c>
      <c r="SD6" s="2" t="s">
        <v>134</v>
      </c>
      <c r="SE6" s="4"/>
      <c r="SF6" s="8"/>
      <c r="SG6" s="4"/>
      <c r="SH6" s="8"/>
      <c r="SI6" s="7"/>
      <c r="SJ6" s="7"/>
      <c r="SK6" s="2" t="s">
        <v>140</v>
      </c>
      <c r="SL6" s="2" t="s">
        <v>144</v>
      </c>
      <c r="SM6" s="2" t="s">
        <v>193</v>
      </c>
      <c r="SN6" s="2" t="s">
        <v>194</v>
      </c>
      <c r="SO6" s="2" t="s">
        <v>142</v>
      </c>
      <c r="SP6" s="2" t="s">
        <v>134</v>
      </c>
    </row>
    <row r="7">
      <c r="A7" s="2" t="s">
        <v>195</v>
      </c>
      <c r="B7" s="2" t="s">
        <v>123</v>
      </c>
      <c r="C7" s="2" t="s">
        <v>124</v>
      </c>
      <c r="D7" s="2" t="s">
        <v>125</v>
      </c>
      <c r="E7" s="2" t="s">
        <v>126</v>
      </c>
      <c r="F7" s="2" t="s">
        <v>127</v>
      </c>
      <c r="G7" s="2" t="s">
        <v>127</v>
      </c>
      <c r="H7" s="2" t="s">
        <v>127</v>
      </c>
      <c r="I7" s="2" t="s">
        <v>128</v>
      </c>
      <c r="J7" s="2" t="s">
        <v>196</v>
      </c>
      <c r="K7" s="2" t="s">
        <v>130</v>
      </c>
      <c r="L7" s="3">
        <v>19.01</v>
      </c>
      <c r="M7" s="3">
        <v>19.96</v>
      </c>
      <c r="N7" s="3">
        <v>42.99</v>
      </c>
      <c r="O7" s="2" t="s">
        <v>131</v>
      </c>
      <c r="P7" s="2" t="s">
        <v>197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134</v>
      </c>
      <c r="V7" s="2" t="s">
        <v>135</v>
      </c>
      <c r="W7" s="2" t="s">
        <v>136</v>
      </c>
      <c r="X7" s="2" t="s">
        <v>134</v>
      </c>
      <c r="Y7" s="2" t="s">
        <v>137</v>
      </c>
      <c r="Z7" s="4">
        <v>317</v>
      </c>
      <c r="AA7" s="4">
        <f>=ROUNDDOWN(19.8125,0)</f>
      </c>
      <c r="AB7" s="5">
        <v>16</v>
      </c>
      <c r="AC7" s="2" t="s">
        <v>198</v>
      </c>
      <c r="AD7" s="4">
        <v>200</v>
      </c>
      <c r="AE7" s="4">
        <v>260</v>
      </c>
      <c r="AF7" s="6">
        <v>65</v>
      </c>
      <c r="AG7" s="6"/>
      <c r="AH7" s="7">
        <v>0.8525</v>
      </c>
      <c r="AI7" s="4"/>
      <c r="AJ7" s="4">
        <f>=ROUNDDOWN({0},0)</f>
      </c>
      <c r="AK7" s="5"/>
      <c r="AL7" s="2" t="s">
        <v>134</v>
      </c>
      <c r="AM7" s="4"/>
      <c r="AN7" s="4"/>
      <c r="AO7" s="7">
        <v>0</v>
      </c>
      <c r="AP7" s="4">
        <v>341</v>
      </c>
      <c r="AQ7" s="8">
        <v>7741.46</v>
      </c>
      <c r="AR7" s="4"/>
      <c r="AS7" s="8"/>
      <c r="AT7" s="7"/>
      <c r="AU7" s="7"/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>
        <v>0.0493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341</v>
      </c>
      <c r="BK7" s="8">
        <v>7741.46</v>
      </c>
      <c r="BL7" s="2" t="s">
        <v>199</v>
      </c>
      <c r="BM7" s="7">
        <v>1</v>
      </c>
      <c r="BN7" s="7">
        <v>1</v>
      </c>
      <c r="BO7" s="4">
        <v>232</v>
      </c>
      <c r="BP7" s="8">
        <v>5452</v>
      </c>
      <c r="BQ7" s="4"/>
      <c r="BR7" s="8"/>
      <c r="BS7" s="7"/>
      <c r="BT7" s="7"/>
      <c r="BU7" s="2" t="s">
        <v>140</v>
      </c>
      <c r="BV7" s="2" t="s">
        <v>131</v>
      </c>
      <c r="BW7" s="2" t="s">
        <v>134</v>
      </c>
      <c r="BX7" s="2" t="s">
        <v>200</v>
      </c>
      <c r="BY7" s="2" t="s">
        <v>142</v>
      </c>
      <c r="BZ7" s="2" t="s">
        <v>134</v>
      </c>
      <c r="CA7" s="4"/>
      <c r="CB7" s="8"/>
      <c r="CC7" s="4"/>
      <c r="CD7" s="8"/>
      <c r="CE7" s="7"/>
      <c r="CF7" s="7"/>
      <c r="CG7" s="2" t="s">
        <v>143</v>
      </c>
      <c r="CH7" s="2" t="s">
        <v>144</v>
      </c>
      <c r="CI7" s="2" t="s">
        <v>145</v>
      </c>
      <c r="CJ7" s="2" t="s">
        <v>134</v>
      </c>
      <c r="CK7" s="2" t="s">
        <v>142</v>
      </c>
      <c r="CL7" s="2" t="s">
        <v>134</v>
      </c>
      <c r="CM7" s="4">
        <v>13</v>
      </c>
      <c r="CN7" s="8">
        <v>276.51</v>
      </c>
      <c r="CO7" s="4"/>
      <c r="CP7" s="8"/>
      <c r="CQ7" s="7"/>
      <c r="CR7" s="7"/>
      <c r="CS7" s="2" t="s">
        <v>140</v>
      </c>
      <c r="CT7" s="2" t="s">
        <v>131</v>
      </c>
      <c r="CU7" s="2" t="s">
        <v>147</v>
      </c>
      <c r="CV7" s="2" t="s">
        <v>201</v>
      </c>
      <c r="CW7" s="2" t="s">
        <v>142</v>
      </c>
      <c r="CX7" s="2" t="s">
        <v>134</v>
      </c>
      <c r="CY7" s="4">
        <v>32</v>
      </c>
      <c r="CZ7" s="8">
        <v>670.72</v>
      </c>
      <c r="DA7" s="4"/>
      <c r="DB7" s="8"/>
      <c r="DC7" s="7"/>
      <c r="DD7" s="7"/>
      <c r="DE7" s="2" t="s">
        <v>140</v>
      </c>
      <c r="DF7" s="2" t="s">
        <v>131</v>
      </c>
      <c r="DG7" s="2" t="s">
        <v>149</v>
      </c>
      <c r="DH7" s="2" t="s">
        <v>163</v>
      </c>
      <c r="DI7" s="2" t="s">
        <v>142</v>
      </c>
      <c r="DJ7" s="2" t="s">
        <v>134</v>
      </c>
      <c r="DK7" s="4">
        <v>33</v>
      </c>
      <c r="DL7" s="8">
        <v>708.51</v>
      </c>
      <c r="DM7" s="4"/>
      <c r="DN7" s="8"/>
      <c r="DO7" s="7"/>
      <c r="DP7" s="7"/>
      <c r="DQ7" s="2" t="s">
        <v>140</v>
      </c>
      <c r="DR7" s="2" t="s">
        <v>131</v>
      </c>
      <c r="DS7" s="2" t="s">
        <v>151</v>
      </c>
      <c r="DT7" s="2" t="s">
        <v>202</v>
      </c>
      <c r="DU7" s="2" t="s">
        <v>142</v>
      </c>
      <c r="DV7" s="2" t="s">
        <v>134</v>
      </c>
      <c r="DW7" s="4">
        <v>1</v>
      </c>
      <c r="DX7" s="8">
        <v>20.96</v>
      </c>
      <c r="DY7" s="4"/>
      <c r="DZ7" s="8"/>
      <c r="EA7" s="7"/>
      <c r="EB7" s="7"/>
      <c r="EC7" s="2" t="s">
        <v>140</v>
      </c>
      <c r="ED7" s="2" t="s">
        <v>131</v>
      </c>
      <c r="EE7" s="2" t="s">
        <v>153</v>
      </c>
      <c r="EF7" s="2" t="s">
        <v>203</v>
      </c>
      <c r="EG7" s="2" t="s">
        <v>142</v>
      </c>
      <c r="EH7" s="2" t="s">
        <v>134</v>
      </c>
      <c r="EI7" s="4">
        <v>16</v>
      </c>
      <c r="EJ7" s="8">
        <v>297.37</v>
      </c>
      <c r="EK7" s="4"/>
      <c r="EL7" s="8"/>
      <c r="EM7" s="7"/>
      <c r="EN7" s="7"/>
      <c r="EO7" s="2" t="s">
        <v>140</v>
      </c>
      <c r="EP7" s="2" t="s">
        <v>131</v>
      </c>
      <c r="EQ7" s="2" t="s">
        <v>155</v>
      </c>
      <c r="ER7" s="2" t="s">
        <v>204</v>
      </c>
      <c r="ES7" s="2" t="s">
        <v>142</v>
      </c>
      <c r="ET7" s="2" t="s">
        <v>134</v>
      </c>
      <c r="EU7" s="4"/>
      <c r="EV7" s="8"/>
      <c r="EW7" s="4"/>
      <c r="EX7" s="8"/>
      <c r="EY7" s="7"/>
      <c r="EZ7" s="7"/>
      <c r="FA7" s="2" t="s">
        <v>140</v>
      </c>
      <c r="FB7" s="2" t="s">
        <v>131</v>
      </c>
      <c r="FC7" s="2" t="s">
        <v>157</v>
      </c>
      <c r="FD7" s="2" t="s">
        <v>201</v>
      </c>
      <c r="FE7" s="2" t="s">
        <v>142</v>
      </c>
      <c r="FF7" s="2" t="s">
        <v>134</v>
      </c>
      <c r="FG7" s="4">
        <v>5</v>
      </c>
      <c r="FH7" s="8">
        <v>116.4</v>
      </c>
      <c r="FI7" s="4"/>
      <c r="FJ7" s="8"/>
      <c r="FK7" s="7"/>
      <c r="FL7" s="7"/>
      <c r="FM7" s="2" t="s">
        <v>140</v>
      </c>
      <c r="FN7" s="2" t="s">
        <v>131</v>
      </c>
      <c r="FO7" s="2" t="s">
        <v>159</v>
      </c>
      <c r="FP7" s="2" t="s">
        <v>205</v>
      </c>
      <c r="FQ7" s="2" t="s">
        <v>142</v>
      </c>
      <c r="FR7" s="2" t="s">
        <v>134</v>
      </c>
      <c r="FS7" s="4"/>
      <c r="FT7" s="8"/>
      <c r="FU7" s="4"/>
      <c r="FV7" s="8"/>
      <c r="FW7" s="7"/>
      <c r="FX7" s="7"/>
      <c r="FY7" s="2" t="s">
        <v>143</v>
      </c>
      <c r="FZ7" s="2" t="s">
        <v>131</v>
      </c>
      <c r="GA7" s="2" t="s">
        <v>134</v>
      </c>
      <c r="GB7" s="2" t="s">
        <v>134</v>
      </c>
      <c r="GC7" s="2" t="s">
        <v>142</v>
      </c>
      <c r="GD7" s="2" t="s">
        <v>134</v>
      </c>
      <c r="GE7" s="4"/>
      <c r="GF7" s="8"/>
      <c r="GG7" s="4"/>
      <c r="GH7" s="8"/>
      <c r="GI7" s="7"/>
      <c r="GJ7" s="7"/>
      <c r="GK7" s="2" t="s">
        <v>134</v>
      </c>
      <c r="GL7" s="2" t="s">
        <v>134</v>
      </c>
      <c r="GM7" s="2" t="s">
        <v>134</v>
      </c>
      <c r="GN7" s="2" t="s">
        <v>134</v>
      </c>
      <c r="GO7" s="2" t="s">
        <v>134</v>
      </c>
      <c r="GP7" s="2" t="s">
        <v>134</v>
      </c>
      <c r="GQ7" s="4"/>
      <c r="GR7" s="8"/>
      <c r="GS7" s="4"/>
      <c r="GT7" s="8"/>
      <c r="GU7" s="7"/>
      <c r="GV7" s="7"/>
      <c r="GW7" s="2" t="s">
        <v>161</v>
      </c>
      <c r="GX7" s="2" t="s">
        <v>131</v>
      </c>
      <c r="GY7" s="2" t="s">
        <v>134</v>
      </c>
      <c r="GZ7" s="2" t="s">
        <v>134</v>
      </c>
      <c r="HA7" s="2" t="s">
        <v>142</v>
      </c>
      <c r="HB7" s="2" t="s">
        <v>134</v>
      </c>
      <c r="HC7" s="4"/>
      <c r="HD7" s="8"/>
      <c r="HE7" s="4"/>
      <c r="HF7" s="8"/>
      <c r="HG7" s="7"/>
      <c r="HH7" s="7"/>
      <c r="HI7" s="2" t="s">
        <v>140</v>
      </c>
      <c r="HJ7" s="2" t="s">
        <v>131</v>
      </c>
      <c r="HK7" s="2" t="s">
        <v>162</v>
      </c>
      <c r="HL7" s="2" t="s">
        <v>167</v>
      </c>
      <c r="HM7" s="2" t="s">
        <v>142</v>
      </c>
      <c r="HN7" s="2" t="s">
        <v>134</v>
      </c>
      <c r="HO7" s="4"/>
      <c r="HP7" s="8"/>
      <c r="HQ7" s="4"/>
      <c r="HR7" s="8"/>
      <c r="HS7" s="7"/>
      <c r="HT7" s="7"/>
      <c r="HU7" s="2" t="s">
        <v>140</v>
      </c>
      <c r="HV7" s="2" t="s">
        <v>131</v>
      </c>
      <c r="HW7" s="2" t="s">
        <v>164</v>
      </c>
      <c r="HX7" s="2" t="s">
        <v>134</v>
      </c>
      <c r="HY7" s="2" t="s">
        <v>142</v>
      </c>
      <c r="HZ7" s="2" t="s">
        <v>134</v>
      </c>
      <c r="IA7" s="4">
        <v>8</v>
      </c>
      <c r="IB7" s="8">
        <v>177.44</v>
      </c>
      <c r="IC7" s="4"/>
      <c r="ID7" s="8"/>
      <c r="IE7" s="7"/>
      <c r="IF7" s="7"/>
      <c r="IG7" s="2" t="s">
        <v>140</v>
      </c>
      <c r="IH7" s="2" t="s">
        <v>131</v>
      </c>
      <c r="II7" s="2" t="s">
        <v>166</v>
      </c>
      <c r="IJ7" s="2" t="s">
        <v>148</v>
      </c>
      <c r="IK7" s="2" t="s">
        <v>142</v>
      </c>
      <c r="IL7" s="2" t="s">
        <v>168</v>
      </c>
      <c r="IM7" s="4"/>
      <c r="IN7" s="8"/>
      <c r="IO7" s="4"/>
      <c r="IP7" s="8"/>
      <c r="IQ7" s="7"/>
      <c r="IR7" s="7"/>
      <c r="IS7" s="2" t="s">
        <v>161</v>
      </c>
      <c r="IT7" s="2" t="s">
        <v>131</v>
      </c>
      <c r="IU7" s="2" t="s">
        <v>169</v>
      </c>
      <c r="IV7" s="2" t="s">
        <v>134</v>
      </c>
      <c r="IW7" s="2" t="s">
        <v>142</v>
      </c>
      <c r="IX7" s="2" t="s">
        <v>134</v>
      </c>
      <c r="IY7" s="4"/>
      <c r="IZ7" s="8"/>
      <c r="JA7" s="4"/>
      <c r="JB7" s="8"/>
      <c r="JC7" s="7"/>
      <c r="JD7" s="7"/>
      <c r="JE7" s="2" t="s">
        <v>140</v>
      </c>
      <c r="JF7" s="2" t="s">
        <v>131</v>
      </c>
      <c r="JG7" s="2" t="s">
        <v>170</v>
      </c>
      <c r="JH7" s="2" t="s">
        <v>134</v>
      </c>
      <c r="JI7" s="2" t="s">
        <v>142</v>
      </c>
      <c r="JJ7" s="2" t="s">
        <v>134</v>
      </c>
      <c r="JK7" s="4"/>
      <c r="JL7" s="8"/>
      <c r="JM7" s="4"/>
      <c r="JN7" s="8"/>
      <c r="JO7" s="7"/>
      <c r="JP7" s="7"/>
      <c r="JQ7" s="2" t="s">
        <v>140</v>
      </c>
      <c r="JR7" s="2" t="s">
        <v>144</v>
      </c>
      <c r="JS7" s="2" t="s">
        <v>172</v>
      </c>
      <c r="JT7" s="2" t="s">
        <v>206</v>
      </c>
      <c r="JU7" s="2" t="s">
        <v>142</v>
      </c>
      <c r="JV7" s="2" t="s">
        <v>134</v>
      </c>
      <c r="JW7" s="4"/>
      <c r="JX7" s="8"/>
      <c r="JY7" s="4"/>
      <c r="JZ7" s="8"/>
      <c r="KA7" s="7"/>
      <c r="KB7" s="7"/>
      <c r="KC7" s="2" t="s">
        <v>140</v>
      </c>
      <c r="KD7" s="2" t="s">
        <v>131</v>
      </c>
      <c r="KE7" s="2" t="s">
        <v>207</v>
      </c>
      <c r="KF7" s="2" t="s">
        <v>208</v>
      </c>
      <c r="KG7" s="2" t="s">
        <v>142</v>
      </c>
      <c r="KH7" s="2" t="s">
        <v>134</v>
      </c>
      <c r="KI7" s="4"/>
      <c r="KJ7" s="8"/>
      <c r="KK7" s="4"/>
      <c r="KL7" s="8"/>
      <c r="KM7" s="7"/>
      <c r="KN7" s="7"/>
      <c r="KO7" s="2" t="s">
        <v>176</v>
      </c>
      <c r="KP7" s="2" t="s">
        <v>131</v>
      </c>
      <c r="KQ7" s="2" t="s">
        <v>177</v>
      </c>
      <c r="KR7" s="2" t="s">
        <v>134</v>
      </c>
      <c r="KS7" s="2" t="s">
        <v>142</v>
      </c>
      <c r="KT7" s="2" t="s">
        <v>134</v>
      </c>
      <c r="KU7" s="4"/>
      <c r="KV7" s="8"/>
      <c r="KW7" s="4"/>
      <c r="KX7" s="8"/>
      <c r="KY7" s="7"/>
      <c r="KZ7" s="7"/>
      <c r="LA7" s="2" t="s">
        <v>140</v>
      </c>
      <c r="LB7" s="2" t="s">
        <v>144</v>
      </c>
      <c r="LC7" s="2" t="s">
        <v>178</v>
      </c>
      <c r="LD7" s="2" t="s">
        <v>209</v>
      </c>
      <c r="LE7" s="2" t="s">
        <v>142</v>
      </c>
      <c r="LF7" s="2" t="s">
        <v>134</v>
      </c>
      <c r="LG7" s="4"/>
      <c r="LH7" s="8"/>
      <c r="LI7" s="4"/>
      <c r="LJ7" s="8"/>
      <c r="LK7" s="7"/>
      <c r="LL7" s="7"/>
      <c r="LM7" s="2" t="s">
        <v>140</v>
      </c>
      <c r="LN7" s="2" t="s">
        <v>131</v>
      </c>
      <c r="LO7" s="2" t="s">
        <v>180</v>
      </c>
      <c r="LP7" s="2" t="s">
        <v>134</v>
      </c>
      <c r="LQ7" s="2" t="s">
        <v>142</v>
      </c>
      <c r="LR7" s="2" t="s">
        <v>134</v>
      </c>
      <c r="LS7" s="4"/>
      <c r="LT7" s="8"/>
      <c r="LU7" s="4"/>
      <c r="LV7" s="8"/>
      <c r="LW7" s="7"/>
      <c r="LX7" s="7"/>
      <c r="LY7" s="2" t="s">
        <v>134</v>
      </c>
      <c r="LZ7" s="2" t="s">
        <v>134</v>
      </c>
      <c r="MA7" s="2" t="s">
        <v>134</v>
      </c>
      <c r="MB7" s="2" t="s">
        <v>134</v>
      </c>
      <c r="MC7" s="2" t="s">
        <v>134</v>
      </c>
      <c r="MD7" s="2" t="s">
        <v>134</v>
      </c>
      <c r="ME7" s="4">
        <v>1</v>
      </c>
      <c r="MF7" s="8">
        <v>21.55</v>
      </c>
      <c r="MG7" s="4"/>
      <c r="MH7" s="8"/>
      <c r="MI7" s="7"/>
      <c r="MJ7" s="7"/>
      <c r="MK7" s="2" t="s">
        <v>140</v>
      </c>
      <c r="ML7" s="2" t="s">
        <v>144</v>
      </c>
      <c r="MM7" s="2" t="s">
        <v>210</v>
      </c>
      <c r="MN7" s="2" t="s">
        <v>211</v>
      </c>
      <c r="MO7" s="2" t="s">
        <v>142</v>
      </c>
      <c r="MP7" s="2" t="s">
        <v>134</v>
      </c>
      <c r="MQ7" s="4"/>
      <c r="MR7" s="8"/>
      <c r="MS7" s="4"/>
      <c r="MT7" s="8"/>
      <c r="MU7" s="7"/>
      <c r="MV7" s="7"/>
      <c r="MW7" s="2" t="s">
        <v>134</v>
      </c>
      <c r="MX7" s="2" t="s">
        <v>134</v>
      </c>
      <c r="MY7" s="2" t="s">
        <v>134</v>
      </c>
      <c r="MZ7" s="2" t="s">
        <v>134</v>
      </c>
      <c r="NA7" s="2" t="s">
        <v>134</v>
      </c>
      <c r="NB7" s="2" t="s">
        <v>134</v>
      </c>
      <c r="NC7" s="4"/>
      <c r="ND7" s="8"/>
      <c r="NE7" s="4"/>
      <c r="NF7" s="8"/>
      <c r="NG7" s="7"/>
      <c r="NH7" s="7"/>
      <c r="NI7" s="2" t="s">
        <v>184</v>
      </c>
      <c r="NJ7" s="2" t="s">
        <v>131</v>
      </c>
      <c r="NK7" s="2" t="s">
        <v>134</v>
      </c>
      <c r="NL7" s="2" t="s">
        <v>134</v>
      </c>
      <c r="NM7" s="2" t="s">
        <v>142</v>
      </c>
      <c r="NN7" s="2" t="s">
        <v>134</v>
      </c>
      <c r="NO7" s="4"/>
      <c r="NP7" s="8"/>
      <c r="NQ7" s="4"/>
      <c r="NR7" s="8"/>
      <c r="NS7" s="7"/>
      <c r="NT7" s="7"/>
      <c r="NU7" s="2" t="s">
        <v>140</v>
      </c>
      <c r="NV7" s="2" t="s">
        <v>131</v>
      </c>
      <c r="NW7" s="2" t="s">
        <v>185</v>
      </c>
      <c r="NX7" s="2" t="s">
        <v>212</v>
      </c>
      <c r="NY7" s="2" t="s">
        <v>142</v>
      </c>
      <c r="NZ7" s="2" t="s">
        <v>134</v>
      </c>
      <c r="OA7" s="4"/>
      <c r="OB7" s="8"/>
      <c r="OC7" s="4"/>
      <c r="OD7" s="8"/>
      <c r="OE7" s="7"/>
      <c r="OF7" s="7"/>
      <c r="OG7" s="2" t="s">
        <v>140</v>
      </c>
      <c r="OH7" s="2" t="s">
        <v>187</v>
      </c>
      <c r="OI7" s="2" t="s">
        <v>188</v>
      </c>
      <c r="OJ7" s="2" t="s">
        <v>189</v>
      </c>
      <c r="OK7" s="2" t="s">
        <v>142</v>
      </c>
      <c r="OL7" s="2" t="s">
        <v>134</v>
      </c>
      <c r="OM7" s="4"/>
      <c r="ON7" s="8"/>
      <c r="OO7" s="4"/>
      <c r="OP7" s="8"/>
      <c r="OQ7" s="7"/>
      <c r="OR7" s="7"/>
      <c r="OS7" s="2" t="s">
        <v>134</v>
      </c>
      <c r="OT7" s="2" t="s">
        <v>134</v>
      </c>
      <c r="OU7" s="2" t="s">
        <v>134</v>
      </c>
      <c r="OV7" s="2" t="s">
        <v>134</v>
      </c>
      <c r="OW7" s="2" t="s">
        <v>134</v>
      </c>
      <c r="OX7" s="2" t="s">
        <v>134</v>
      </c>
      <c r="OY7" s="4"/>
      <c r="OZ7" s="8"/>
      <c r="PA7" s="4"/>
      <c r="PB7" s="8"/>
      <c r="PC7" s="7"/>
      <c r="PD7" s="7"/>
      <c r="PE7" s="2" t="s">
        <v>161</v>
      </c>
      <c r="PF7" s="2" t="s">
        <v>131</v>
      </c>
      <c r="PG7" s="2" t="s">
        <v>134</v>
      </c>
      <c r="PH7" s="2" t="s">
        <v>134</v>
      </c>
      <c r="PI7" s="2" t="s">
        <v>142</v>
      </c>
      <c r="PJ7" s="2" t="s">
        <v>134</v>
      </c>
      <c r="PK7" s="4"/>
      <c r="PL7" s="8"/>
      <c r="PM7" s="4"/>
      <c r="PN7" s="8"/>
      <c r="PO7" s="7"/>
      <c r="PP7" s="7"/>
      <c r="PQ7" s="2" t="s">
        <v>140</v>
      </c>
      <c r="PR7" s="2" t="s">
        <v>131</v>
      </c>
      <c r="PS7" s="2" t="s">
        <v>213</v>
      </c>
      <c r="PT7" s="2" t="s">
        <v>134</v>
      </c>
      <c r="PU7" s="2" t="s">
        <v>142</v>
      </c>
      <c r="PV7" s="2" t="s">
        <v>134</v>
      </c>
      <c r="PW7" s="4"/>
      <c r="PX7" s="8"/>
      <c r="PY7" s="4"/>
      <c r="PZ7" s="8"/>
      <c r="QA7" s="7"/>
      <c r="QB7" s="7"/>
      <c r="QC7" s="2" t="s">
        <v>140</v>
      </c>
      <c r="QD7" s="2" t="s">
        <v>144</v>
      </c>
      <c r="QE7" s="2" t="s">
        <v>191</v>
      </c>
      <c r="QF7" s="2" t="s">
        <v>134</v>
      </c>
      <c r="QG7" s="2" t="s">
        <v>142</v>
      </c>
      <c r="QH7" s="2" t="s">
        <v>134</v>
      </c>
      <c r="QI7" s="4"/>
      <c r="QJ7" s="8"/>
      <c r="QK7" s="4"/>
      <c r="QL7" s="8"/>
      <c r="QM7" s="7"/>
      <c r="QN7" s="7"/>
      <c r="QO7" s="2" t="s">
        <v>184</v>
      </c>
      <c r="QP7" s="2" t="s">
        <v>131</v>
      </c>
      <c r="QQ7" s="2" t="s">
        <v>134</v>
      </c>
      <c r="QR7" s="2" t="s">
        <v>134</v>
      </c>
      <c r="QS7" s="2" t="s">
        <v>142</v>
      </c>
      <c r="QT7" s="2" t="s">
        <v>134</v>
      </c>
      <c r="QU7" s="4"/>
      <c r="QV7" s="8"/>
      <c r="QW7" s="4"/>
      <c r="QX7" s="8"/>
      <c r="QY7" s="7"/>
      <c r="QZ7" s="7"/>
      <c r="RA7" s="2" t="s">
        <v>134</v>
      </c>
      <c r="RB7" s="2" t="s">
        <v>134</v>
      </c>
      <c r="RC7" s="2" t="s">
        <v>134</v>
      </c>
      <c r="RD7" s="2" t="s">
        <v>134</v>
      </c>
      <c r="RE7" s="2" t="s">
        <v>134</v>
      </c>
      <c r="RF7" s="2" t="s">
        <v>134</v>
      </c>
      <c r="RG7" s="4"/>
      <c r="RH7" s="8"/>
      <c r="RI7" s="4"/>
      <c r="RJ7" s="8"/>
      <c r="RK7" s="7"/>
      <c r="RL7" s="7"/>
      <c r="RM7" s="2" t="s">
        <v>134</v>
      </c>
      <c r="RN7" s="2" t="s">
        <v>134</v>
      </c>
      <c r="RO7" s="2" t="s">
        <v>134</v>
      </c>
      <c r="RP7" s="2" t="s">
        <v>134</v>
      </c>
      <c r="RQ7" s="2" t="s">
        <v>134</v>
      </c>
      <c r="RR7" s="2" t="s">
        <v>134</v>
      </c>
      <c r="RS7" s="4"/>
      <c r="RT7" s="8"/>
      <c r="RU7" s="4"/>
      <c r="RV7" s="8"/>
      <c r="RW7" s="7"/>
      <c r="RX7" s="7"/>
      <c r="RY7" s="2" t="s">
        <v>161</v>
      </c>
      <c r="RZ7" s="2" t="s">
        <v>131</v>
      </c>
      <c r="SA7" s="2" t="s">
        <v>134</v>
      </c>
      <c r="SB7" s="2" t="s">
        <v>134</v>
      </c>
      <c r="SC7" s="2" t="s">
        <v>142</v>
      </c>
      <c r="SD7" s="2" t="s">
        <v>134</v>
      </c>
      <c r="SE7" s="4"/>
      <c r="SF7" s="8"/>
      <c r="SG7" s="4"/>
      <c r="SH7" s="8"/>
      <c r="SI7" s="7"/>
      <c r="SJ7" s="7"/>
      <c r="SK7" s="2" t="s">
        <v>140</v>
      </c>
      <c r="SL7" s="2" t="s">
        <v>144</v>
      </c>
      <c r="SM7" s="2" t="s">
        <v>193</v>
      </c>
      <c r="SN7" s="2" t="s">
        <v>214</v>
      </c>
      <c r="SO7" s="2" t="s">
        <v>142</v>
      </c>
      <c r="SP7" s="2" t="s">
        <v>134</v>
      </c>
    </row>
    <row r="8">
      <c r="A8" s="2" t="s">
        <v>215</v>
      </c>
      <c r="B8" s="2" t="s">
        <v>123</v>
      </c>
      <c r="C8" s="2" t="s">
        <v>124</v>
      </c>
      <c r="D8" s="2" t="s">
        <v>125</v>
      </c>
      <c r="E8" s="2" t="s">
        <v>126</v>
      </c>
      <c r="F8" s="2" t="s">
        <v>127</v>
      </c>
      <c r="G8" s="2" t="s">
        <v>127</v>
      </c>
      <c r="H8" s="2" t="s">
        <v>127</v>
      </c>
      <c r="I8" s="2" t="s">
        <v>128</v>
      </c>
      <c r="J8" s="2" t="s">
        <v>216</v>
      </c>
      <c r="K8" s="2" t="s">
        <v>130</v>
      </c>
      <c r="L8" s="3">
        <v>11.88</v>
      </c>
      <c r="M8" s="3">
        <v>12.47</v>
      </c>
      <c r="N8" s="3">
        <v>24.99</v>
      </c>
      <c r="O8" s="2" t="s">
        <v>131</v>
      </c>
      <c r="P8" s="2" t="s">
        <v>197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134</v>
      </c>
      <c r="V8" s="2" t="s">
        <v>135</v>
      </c>
      <c r="W8" s="2" t="s">
        <v>136</v>
      </c>
      <c r="X8" s="2" t="s">
        <v>134</v>
      </c>
      <c r="Y8" s="2" t="s">
        <v>137</v>
      </c>
      <c r="Z8" s="4">
        <v>514</v>
      </c>
      <c r="AA8" s="4">
        <f>=ROUNDDOWN(10.4897959183673,0)</f>
      </c>
      <c r="AB8" s="5">
        <v>49</v>
      </c>
      <c r="AC8" s="2" t="s">
        <v>138</v>
      </c>
      <c r="AD8" s="4">
        <v>500</v>
      </c>
      <c r="AE8" s="4">
        <v>1280</v>
      </c>
      <c r="AF8" s="6">
        <v>65</v>
      </c>
      <c r="AG8" s="6"/>
      <c r="AH8" s="7">
        <v>0.8579</v>
      </c>
      <c r="AI8" s="4"/>
      <c r="AJ8" s="4">
        <f>=ROUNDDOWN({0},0)</f>
      </c>
      <c r="AK8" s="5"/>
      <c r="AL8" s="2" t="s">
        <v>134</v>
      </c>
      <c r="AM8" s="4"/>
      <c r="AN8" s="4"/>
      <c r="AO8" s="7">
        <v>0</v>
      </c>
      <c r="AP8" s="4">
        <v>1148</v>
      </c>
      <c r="AQ8" s="8">
        <v>16029.8</v>
      </c>
      <c r="AR8" s="4"/>
      <c r="AS8" s="8"/>
      <c r="AT8" s="7"/>
      <c r="AU8" s="7"/>
      <c r="AV8" s="4" t="s">
        <v>134</v>
      </c>
      <c r="AW8" s="8" t="s">
        <v>134</v>
      </c>
      <c r="AX8" s="4" t="s">
        <v>134</v>
      </c>
      <c r="AY8" s="8" t="s">
        <v>134</v>
      </c>
      <c r="AZ8" s="7" t="s">
        <v>134</v>
      </c>
      <c r="BA8" s="7" t="s">
        <v>134</v>
      </c>
      <c r="BB8" s="7">
        <v>0.1021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 t="s">
        <v>134</v>
      </c>
      <c r="BJ8" s="4">
        <v>1148</v>
      </c>
      <c r="BK8" s="8">
        <v>16029.8</v>
      </c>
      <c r="BL8" s="2" t="s">
        <v>217</v>
      </c>
      <c r="BM8" s="7">
        <v>1</v>
      </c>
      <c r="BN8" s="7">
        <v>1</v>
      </c>
      <c r="BO8" s="4">
        <v>666</v>
      </c>
      <c r="BP8" s="8">
        <v>9650.34</v>
      </c>
      <c r="BQ8" s="4"/>
      <c r="BR8" s="8"/>
      <c r="BS8" s="7"/>
      <c r="BT8" s="7"/>
      <c r="BU8" s="2" t="s">
        <v>140</v>
      </c>
      <c r="BV8" s="2" t="s">
        <v>131</v>
      </c>
      <c r="BW8" s="2" t="s">
        <v>134</v>
      </c>
      <c r="BX8" s="2" t="s">
        <v>141</v>
      </c>
      <c r="BY8" s="2" t="s">
        <v>142</v>
      </c>
      <c r="BZ8" s="2" t="s">
        <v>134</v>
      </c>
      <c r="CA8" s="4"/>
      <c r="CB8" s="8"/>
      <c r="CC8" s="4"/>
      <c r="CD8" s="8"/>
      <c r="CE8" s="7"/>
      <c r="CF8" s="7"/>
      <c r="CG8" s="2" t="s">
        <v>143</v>
      </c>
      <c r="CH8" s="2" t="s">
        <v>144</v>
      </c>
      <c r="CI8" s="2" t="s">
        <v>145</v>
      </c>
      <c r="CJ8" s="2" t="s">
        <v>134</v>
      </c>
      <c r="CK8" s="2" t="s">
        <v>142</v>
      </c>
      <c r="CL8" s="2" t="s">
        <v>134</v>
      </c>
      <c r="CM8" s="4">
        <v>182</v>
      </c>
      <c r="CN8" s="8">
        <v>2410.68</v>
      </c>
      <c r="CO8" s="4"/>
      <c r="CP8" s="8"/>
      <c r="CQ8" s="7"/>
      <c r="CR8" s="7"/>
      <c r="CS8" s="2" t="s">
        <v>140</v>
      </c>
      <c r="CT8" s="2" t="s">
        <v>131</v>
      </c>
      <c r="CU8" s="2" t="s">
        <v>147</v>
      </c>
      <c r="CV8" s="2" t="s">
        <v>218</v>
      </c>
      <c r="CW8" s="2" t="s">
        <v>142</v>
      </c>
      <c r="CX8" s="2" t="s">
        <v>134</v>
      </c>
      <c r="CY8" s="4">
        <v>62</v>
      </c>
      <c r="CZ8" s="8">
        <v>812.2</v>
      </c>
      <c r="DA8" s="4"/>
      <c r="DB8" s="8"/>
      <c r="DC8" s="7"/>
      <c r="DD8" s="7"/>
      <c r="DE8" s="2" t="s">
        <v>140</v>
      </c>
      <c r="DF8" s="2" t="s">
        <v>131</v>
      </c>
      <c r="DG8" s="2" t="s">
        <v>149</v>
      </c>
      <c r="DH8" s="2" t="s">
        <v>219</v>
      </c>
      <c r="DI8" s="2" t="s">
        <v>142</v>
      </c>
      <c r="DJ8" s="2" t="s">
        <v>134</v>
      </c>
      <c r="DK8" s="4">
        <v>120</v>
      </c>
      <c r="DL8" s="8">
        <v>1610.4</v>
      </c>
      <c r="DM8" s="4"/>
      <c r="DN8" s="8"/>
      <c r="DO8" s="7"/>
      <c r="DP8" s="7"/>
      <c r="DQ8" s="2" t="s">
        <v>140</v>
      </c>
      <c r="DR8" s="2" t="s">
        <v>131</v>
      </c>
      <c r="DS8" s="2" t="s">
        <v>151</v>
      </c>
      <c r="DT8" s="2" t="s">
        <v>220</v>
      </c>
      <c r="DU8" s="2" t="s">
        <v>142</v>
      </c>
      <c r="DV8" s="2" t="s">
        <v>134</v>
      </c>
      <c r="DW8" s="4">
        <v>5</v>
      </c>
      <c r="DX8" s="8">
        <v>66.26</v>
      </c>
      <c r="DY8" s="4"/>
      <c r="DZ8" s="8"/>
      <c r="EA8" s="7"/>
      <c r="EB8" s="7"/>
      <c r="EC8" s="2" t="s">
        <v>140</v>
      </c>
      <c r="ED8" s="2" t="s">
        <v>131</v>
      </c>
      <c r="EE8" s="2" t="s">
        <v>153</v>
      </c>
      <c r="EF8" s="2" t="s">
        <v>221</v>
      </c>
      <c r="EG8" s="2" t="s">
        <v>142</v>
      </c>
      <c r="EH8" s="2" t="s">
        <v>134</v>
      </c>
      <c r="EI8" s="4">
        <v>53</v>
      </c>
      <c r="EJ8" s="8">
        <v>642.35</v>
      </c>
      <c r="EK8" s="4"/>
      <c r="EL8" s="8"/>
      <c r="EM8" s="7"/>
      <c r="EN8" s="7"/>
      <c r="EO8" s="2" t="s">
        <v>140</v>
      </c>
      <c r="EP8" s="2" t="s">
        <v>131</v>
      </c>
      <c r="EQ8" s="2" t="s">
        <v>155</v>
      </c>
      <c r="ER8" s="2" t="s">
        <v>222</v>
      </c>
      <c r="ES8" s="2" t="s">
        <v>142</v>
      </c>
      <c r="ET8" s="2" t="s">
        <v>134</v>
      </c>
      <c r="EU8" s="4">
        <v>23</v>
      </c>
      <c r="EV8" s="8">
        <v>306.51</v>
      </c>
      <c r="EW8" s="4"/>
      <c r="EX8" s="8"/>
      <c r="EY8" s="7"/>
      <c r="EZ8" s="7"/>
      <c r="FA8" s="2" t="s">
        <v>140</v>
      </c>
      <c r="FB8" s="2" t="s">
        <v>131</v>
      </c>
      <c r="FC8" s="2" t="s">
        <v>157</v>
      </c>
      <c r="FD8" s="2" t="s">
        <v>223</v>
      </c>
      <c r="FE8" s="2" t="s">
        <v>142</v>
      </c>
      <c r="FF8" s="2" t="s">
        <v>134</v>
      </c>
      <c r="FG8" s="4">
        <v>27</v>
      </c>
      <c r="FH8" s="8">
        <v>392.85</v>
      </c>
      <c r="FI8" s="4"/>
      <c r="FJ8" s="8"/>
      <c r="FK8" s="7"/>
      <c r="FL8" s="7"/>
      <c r="FM8" s="2" t="s">
        <v>140</v>
      </c>
      <c r="FN8" s="2" t="s">
        <v>131</v>
      </c>
      <c r="FO8" s="2" t="s">
        <v>159</v>
      </c>
      <c r="FP8" s="2" t="s">
        <v>210</v>
      </c>
      <c r="FQ8" s="2" t="s">
        <v>142</v>
      </c>
      <c r="FR8" s="2" t="s">
        <v>134</v>
      </c>
      <c r="FS8" s="4"/>
      <c r="FT8" s="8"/>
      <c r="FU8" s="4"/>
      <c r="FV8" s="8"/>
      <c r="FW8" s="7"/>
      <c r="FX8" s="7"/>
      <c r="FY8" s="2" t="s">
        <v>143</v>
      </c>
      <c r="FZ8" s="2" t="s">
        <v>131</v>
      </c>
      <c r="GA8" s="2" t="s">
        <v>134</v>
      </c>
      <c r="GB8" s="2" t="s">
        <v>134</v>
      </c>
      <c r="GC8" s="2" t="s">
        <v>142</v>
      </c>
      <c r="GD8" s="2" t="s">
        <v>134</v>
      </c>
      <c r="GE8" s="4"/>
      <c r="GF8" s="8"/>
      <c r="GG8" s="4"/>
      <c r="GH8" s="8"/>
      <c r="GI8" s="7"/>
      <c r="GJ8" s="7"/>
      <c r="GK8" s="2" t="s">
        <v>134</v>
      </c>
      <c r="GL8" s="2" t="s">
        <v>134</v>
      </c>
      <c r="GM8" s="2" t="s">
        <v>134</v>
      </c>
      <c r="GN8" s="2" t="s">
        <v>134</v>
      </c>
      <c r="GO8" s="2" t="s">
        <v>134</v>
      </c>
      <c r="GP8" s="2" t="s">
        <v>134</v>
      </c>
      <c r="GQ8" s="4"/>
      <c r="GR8" s="8"/>
      <c r="GS8" s="4"/>
      <c r="GT8" s="8"/>
      <c r="GU8" s="7"/>
      <c r="GV8" s="7"/>
      <c r="GW8" s="2" t="s">
        <v>161</v>
      </c>
      <c r="GX8" s="2" t="s">
        <v>131</v>
      </c>
      <c r="GY8" s="2" t="s">
        <v>134</v>
      </c>
      <c r="GZ8" s="2" t="s">
        <v>134</v>
      </c>
      <c r="HA8" s="2" t="s">
        <v>142</v>
      </c>
      <c r="HB8" s="2" t="s">
        <v>134</v>
      </c>
      <c r="HC8" s="4"/>
      <c r="HD8" s="8"/>
      <c r="HE8" s="4"/>
      <c r="HF8" s="8"/>
      <c r="HG8" s="7"/>
      <c r="HH8" s="7"/>
      <c r="HI8" s="2" t="s">
        <v>140</v>
      </c>
      <c r="HJ8" s="2" t="s">
        <v>131</v>
      </c>
      <c r="HK8" s="2" t="s">
        <v>162</v>
      </c>
      <c r="HL8" s="2" t="s">
        <v>221</v>
      </c>
      <c r="HM8" s="2" t="s">
        <v>142</v>
      </c>
      <c r="HN8" s="2" t="s">
        <v>134</v>
      </c>
      <c r="HO8" s="4">
        <v>1</v>
      </c>
      <c r="HP8" s="8">
        <v>13.47</v>
      </c>
      <c r="HQ8" s="4"/>
      <c r="HR8" s="8"/>
      <c r="HS8" s="7"/>
      <c r="HT8" s="7"/>
      <c r="HU8" s="2" t="s">
        <v>140</v>
      </c>
      <c r="HV8" s="2" t="s">
        <v>131</v>
      </c>
      <c r="HW8" s="2" t="s">
        <v>164</v>
      </c>
      <c r="HX8" s="2" t="s">
        <v>224</v>
      </c>
      <c r="HY8" s="2" t="s">
        <v>142</v>
      </c>
      <c r="HZ8" s="2" t="s">
        <v>134</v>
      </c>
      <c r="IA8" s="4">
        <v>9</v>
      </c>
      <c r="IB8" s="8">
        <v>124.74</v>
      </c>
      <c r="IC8" s="4"/>
      <c r="ID8" s="8"/>
      <c r="IE8" s="7"/>
      <c r="IF8" s="7"/>
      <c r="IG8" s="2" t="s">
        <v>140</v>
      </c>
      <c r="IH8" s="2" t="s">
        <v>131</v>
      </c>
      <c r="II8" s="2" t="s">
        <v>166</v>
      </c>
      <c r="IJ8" s="2" t="s">
        <v>225</v>
      </c>
      <c r="IK8" s="2" t="s">
        <v>142</v>
      </c>
      <c r="IL8" s="2" t="s">
        <v>168</v>
      </c>
      <c r="IM8" s="4"/>
      <c r="IN8" s="8"/>
      <c r="IO8" s="4"/>
      <c r="IP8" s="8"/>
      <c r="IQ8" s="7"/>
      <c r="IR8" s="7"/>
      <c r="IS8" s="2" t="s">
        <v>161</v>
      </c>
      <c r="IT8" s="2" t="s">
        <v>131</v>
      </c>
      <c r="IU8" s="2" t="s">
        <v>169</v>
      </c>
      <c r="IV8" s="2" t="s">
        <v>134</v>
      </c>
      <c r="IW8" s="2" t="s">
        <v>142</v>
      </c>
      <c r="IX8" s="2" t="s">
        <v>134</v>
      </c>
      <c r="IY8" s="4"/>
      <c r="IZ8" s="8"/>
      <c r="JA8" s="4"/>
      <c r="JB8" s="8"/>
      <c r="JC8" s="7"/>
      <c r="JD8" s="7"/>
      <c r="JE8" s="2" t="s">
        <v>140</v>
      </c>
      <c r="JF8" s="2" t="s">
        <v>131</v>
      </c>
      <c r="JG8" s="2" t="s">
        <v>170</v>
      </c>
      <c r="JH8" s="2" t="s">
        <v>134</v>
      </c>
      <c r="JI8" s="2" t="s">
        <v>142</v>
      </c>
      <c r="JJ8" s="2" t="s">
        <v>134</v>
      </c>
      <c r="JK8" s="4"/>
      <c r="JL8" s="8"/>
      <c r="JM8" s="4"/>
      <c r="JN8" s="8"/>
      <c r="JO8" s="7"/>
      <c r="JP8" s="7"/>
      <c r="JQ8" s="2" t="s">
        <v>140</v>
      </c>
      <c r="JR8" s="2" t="s">
        <v>144</v>
      </c>
      <c r="JS8" s="2" t="s">
        <v>172</v>
      </c>
      <c r="JT8" s="2" t="s">
        <v>226</v>
      </c>
      <c r="JU8" s="2" t="s">
        <v>142</v>
      </c>
      <c r="JV8" s="2" t="s">
        <v>134</v>
      </c>
      <c r="JW8" s="4"/>
      <c r="JX8" s="8"/>
      <c r="JY8" s="4"/>
      <c r="JZ8" s="8"/>
      <c r="KA8" s="7"/>
      <c r="KB8" s="7"/>
      <c r="KC8" s="2" t="s">
        <v>140</v>
      </c>
      <c r="KD8" s="2" t="s">
        <v>131</v>
      </c>
      <c r="KE8" s="2" t="s">
        <v>174</v>
      </c>
      <c r="KF8" s="2" t="s">
        <v>134</v>
      </c>
      <c r="KG8" s="2" t="s">
        <v>142</v>
      </c>
      <c r="KH8" s="2" t="s">
        <v>134</v>
      </c>
      <c r="KI8" s="4"/>
      <c r="KJ8" s="8"/>
      <c r="KK8" s="4"/>
      <c r="KL8" s="8"/>
      <c r="KM8" s="7"/>
      <c r="KN8" s="7"/>
      <c r="KO8" s="2" t="s">
        <v>176</v>
      </c>
      <c r="KP8" s="2" t="s">
        <v>131</v>
      </c>
      <c r="KQ8" s="2" t="s">
        <v>177</v>
      </c>
      <c r="KR8" s="2" t="s">
        <v>134</v>
      </c>
      <c r="KS8" s="2" t="s">
        <v>142</v>
      </c>
      <c r="KT8" s="2" t="s">
        <v>134</v>
      </c>
      <c r="KU8" s="4"/>
      <c r="KV8" s="8"/>
      <c r="KW8" s="4"/>
      <c r="KX8" s="8"/>
      <c r="KY8" s="7"/>
      <c r="KZ8" s="7"/>
      <c r="LA8" s="2" t="s">
        <v>140</v>
      </c>
      <c r="LB8" s="2" t="s">
        <v>144</v>
      </c>
      <c r="LC8" s="2" t="s">
        <v>227</v>
      </c>
      <c r="LD8" s="2" t="s">
        <v>228</v>
      </c>
      <c r="LE8" s="2" t="s">
        <v>142</v>
      </c>
      <c r="LF8" s="2" t="s">
        <v>134</v>
      </c>
      <c r="LG8" s="4"/>
      <c r="LH8" s="8"/>
      <c r="LI8" s="4"/>
      <c r="LJ8" s="8"/>
      <c r="LK8" s="7"/>
      <c r="LL8" s="7"/>
      <c r="LM8" s="2" t="s">
        <v>140</v>
      </c>
      <c r="LN8" s="2" t="s">
        <v>131</v>
      </c>
      <c r="LO8" s="2" t="s">
        <v>180</v>
      </c>
      <c r="LP8" s="2" t="s">
        <v>134</v>
      </c>
      <c r="LQ8" s="2" t="s">
        <v>142</v>
      </c>
      <c r="LR8" s="2" t="s">
        <v>134</v>
      </c>
      <c r="LS8" s="4"/>
      <c r="LT8" s="8"/>
      <c r="LU8" s="4"/>
      <c r="LV8" s="8"/>
      <c r="LW8" s="7"/>
      <c r="LX8" s="7"/>
      <c r="LY8" s="2" t="s">
        <v>134</v>
      </c>
      <c r="LZ8" s="2" t="s">
        <v>134</v>
      </c>
      <c r="MA8" s="2" t="s">
        <v>134</v>
      </c>
      <c r="MB8" s="2" t="s">
        <v>134</v>
      </c>
      <c r="MC8" s="2" t="s">
        <v>134</v>
      </c>
      <c r="MD8" s="2" t="s">
        <v>134</v>
      </c>
      <c r="ME8" s="4"/>
      <c r="MF8" s="8"/>
      <c r="MG8" s="4"/>
      <c r="MH8" s="8"/>
      <c r="MI8" s="7"/>
      <c r="MJ8" s="7"/>
      <c r="MK8" s="2" t="s">
        <v>140</v>
      </c>
      <c r="ML8" s="2" t="s">
        <v>144</v>
      </c>
      <c r="MM8" s="2" t="s">
        <v>182</v>
      </c>
      <c r="MN8" s="2" t="s">
        <v>229</v>
      </c>
      <c r="MO8" s="2" t="s">
        <v>142</v>
      </c>
      <c r="MP8" s="2" t="s">
        <v>134</v>
      </c>
      <c r="MQ8" s="4"/>
      <c r="MR8" s="8"/>
      <c r="MS8" s="4"/>
      <c r="MT8" s="8"/>
      <c r="MU8" s="7"/>
      <c r="MV8" s="7"/>
      <c r="MW8" s="2" t="s">
        <v>134</v>
      </c>
      <c r="MX8" s="2" t="s">
        <v>134</v>
      </c>
      <c r="MY8" s="2" t="s">
        <v>134</v>
      </c>
      <c r="MZ8" s="2" t="s">
        <v>134</v>
      </c>
      <c r="NA8" s="2" t="s">
        <v>134</v>
      </c>
      <c r="NB8" s="2" t="s">
        <v>134</v>
      </c>
      <c r="NC8" s="4"/>
      <c r="ND8" s="8"/>
      <c r="NE8" s="4"/>
      <c r="NF8" s="8"/>
      <c r="NG8" s="7"/>
      <c r="NH8" s="7"/>
      <c r="NI8" s="2" t="s">
        <v>184</v>
      </c>
      <c r="NJ8" s="2" t="s">
        <v>131</v>
      </c>
      <c r="NK8" s="2" t="s">
        <v>134</v>
      </c>
      <c r="NL8" s="2" t="s">
        <v>134</v>
      </c>
      <c r="NM8" s="2" t="s">
        <v>142</v>
      </c>
      <c r="NN8" s="2" t="s">
        <v>134</v>
      </c>
      <c r="NO8" s="4"/>
      <c r="NP8" s="8"/>
      <c r="NQ8" s="4"/>
      <c r="NR8" s="8"/>
      <c r="NS8" s="7"/>
      <c r="NT8" s="7"/>
      <c r="NU8" s="2" t="s">
        <v>140</v>
      </c>
      <c r="NV8" s="2" t="s">
        <v>131</v>
      </c>
      <c r="NW8" s="2" t="s">
        <v>185</v>
      </c>
      <c r="NX8" s="2" t="s">
        <v>230</v>
      </c>
      <c r="NY8" s="2" t="s">
        <v>142</v>
      </c>
      <c r="NZ8" s="2" t="s">
        <v>134</v>
      </c>
      <c r="OA8" s="4"/>
      <c r="OB8" s="8"/>
      <c r="OC8" s="4"/>
      <c r="OD8" s="8"/>
      <c r="OE8" s="7"/>
      <c r="OF8" s="7"/>
      <c r="OG8" s="2" t="s">
        <v>140</v>
      </c>
      <c r="OH8" s="2" t="s">
        <v>187</v>
      </c>
      <c r="OI8" s="2" t="s">
        <v>188</v>
      </c>
      <c r="OJ8" s="2" t="s">
        <v>189</v>
      </c>
      <c r="OK8" s="2" t="s">
        <v>142</v>
      </c>
      <c r="OL8" s="2" t="s">
        <v>134</v>
      </c>
      <c r="OM8" s="4"/>
      <c r="ON8" s="8"/>
      <c r="OO8" s="4"/>
      <c r="OP8" s="8"/>
      <c r="OQ8" s="7"/>
      <c r="OR8" s="7"/>
      <c r="OS8" s="2" t="s">
        <v>134</v>
      </c>
      <c r="OT8" s="2" t="s">
        <v>134</v>
      </c>
      <c r="OU8" s="2" t="s">
        <v>134</v>
      </c>
      <c r="OV8" s="2" t="s">
        <v>134</v>
      </c>
      <c r="OW8" s="2" t="s">
        <v>134</v>
      </c>
      <c r="OX8" s="2" t="s">
        <v>134</v>
      </c>
      <c r="OY8" s="4"/>
      <c r="OZ8" s="8"/>
      <c r="PA8" s="4"/>
      <c r="PB8" s="8"/>
      <c r="PC8" s="7"/>
      <c r="PD8" s="7"/>
      <c r="PE8" s="2" t="s">
        <v>161</v>
      </c>
      <c r="PF8" s="2" t="s">
        <v>131</v>
      </c>
      <c r="PG8" s="2" t="s">
        <v>134</v>
      </c>
      <c r="PH8" s="2" t="s">
        <v>134</v>
      </c>
      <c r="PI8" s="2" t="s">
        <v>142</v>
      </c>
      <c r="PJ8" s="2" t="s">
        <v>134</v>
      </c>
      <c r="PK8" s="4"/>
      <c r="PL8" s="8"/>
      <c r="PM8" s="4"/>
      <c r="PN8" s="8"/>
      <c r="PO8" s="7"/>
      <c r="PP8" s="7"/>
      <c r="PQ8" s="2" t="s">
        <v>140</v>
      </c>
      <c r="PR8" s="2" t="s">
        <v>131</v>
      </c>
      <c r="PS8" s="2" t="s">
        <v>190</v>
      </c>
      <c r="PT8" s="2" t="s">
        <v>134</v>
      </c>
      <c r="PU8" s="2" t="s">
        <v>142</v>
      </c>
      <c r="PV8" s="2" t="s">
        <v>134</v>
      </c>
      <c r="PW8" s="4"/>
      <c r="PX8" s="8"/>
      <c r="PY8" s="4"/>
      <c r="PZ8" s="8"/>
      <c r="QA8" s="7"/>
      <c r="QB8" s="7"/>
      <c r="QC8" s="2" t="s">
        <v>140</v>
      </c>
      <c r="QD8" s="2" t="s">
        <v>144</v>
      </c>
      <c r="QE8" s="2" t="s">
        <v>191</v>
      </c>
      <c r="QF8" s="2" t="s">
        <v>231</v>
      </c>
      <c r="QG8" s="2" t="s">
        <v>142</v>
      </c>
      <c r="QH8" s="2" t="s">
        <v>134</v>
      </c>
      <c r="QI8" s="4"/>
      <c r="QJ8" s="8"/>
      <c r="QK8" s="4"/>
      <c r="QL8" s="8"/>
      <c r="QM8" s="7"/>
      <c r="QN8" s="7"/>
      <c r="QO8" s="2" t="s">
        <v>184</v>
      </c>
      <c r="QP8" s="2" t="s">
        <v>131</v>
      </c>
      <c r="QQ8" s="2" t="s">
        <v>134</v>
      </c>
      <c r="QR8" s="2" t="s">
        <v>134</v>
      </c>
      <c r="QS8" s="2" t="s">
        <v>142</v>
      </c>
      <c r="QT8" s="2" t="s">
        <v>134</v>
      </c>
      <c r="QU8" s="4"/>
      <c r="QV8" s="8"/>
      <c r="QW8" s="4"/>
      <c r="QX8" s="8"/>
      <c r="QY8" s="7"/>
      <c r="QZ8" s="7"/>
      <c r="RA8" s="2" t="s">
        <v>134</v>
      </c>
      <c r="RB8" s="2" t="s">
        <v>134</v>
      </c>
      <c r="RC8" s="2" t="s">
        <v>134</v>
      </c>
      <c r="RD8" s="2" t="s">
        <v>134</v>
      </c>
      <c r="RE8" s="2" t="s">
        <v>134</v>
      </c>
      <c r="RF8" s="2" t="s">
        <v>134</v>
      </c>
      <c r="RG8" s="4"/>
      <c r="RH8" s="8"/>
      <c r="RI8" s="4"/>
      <c r="RJ8" s="8"/>
      <c r="RK8" s="7"/>
      <c r="RL8" s="7"/>
      <c r="RM8" s="2" t="s">
        <v>134</v>
      </c>
      <c r="RN8" s="2" t="s">
        <v>134</v>
      </c>
      <c r="RO8" s="2" t="s">
        <v>134</v>
      </c>
      <c r="RP8" s="2" t="s">
        <v>134</v>
      </c>
      <c r="RQ8" s="2" t="s">
        <v>134</v>
      </c>
      <c r="RR8" s="2" t="s">
        <v>134</v>
      </c>
      <c r="RS8" s="4"/>
      <c r="RT8" s="8"/>
      <c r="RU8" s="4"/>
      <c r="RV8" s="8"/>
      <c r="RW8" s="7"/>
      <c r="RX8" s="7"/>
      <c r="RY8" s="2" t="s">
        <v>161</v>
      </c>
      <c r="RZ8" s="2" t="s">
        <v>131</v>
      </c>
      <c r="SA8" s="2" t="s">
        <v>134</v>
      </c>
      <c r="SB8" s="2" t="s">
        <v>134</v>
      </c>
      <c r="SC8" s="2" t="s">
        <v>142</v>
      </c>
      <c r="SD8" s="2" t="s">
        <v>134</v>
      </c>
      <c r="SE8" s="4"/>
      <c r="SF8" s="8"/>
      <c r="SG8" s="4"/>
      <c r="SH8" s="8"/>
      <c r="SI8" s="7"/>
      <c r="SJ8" s="7"/>
      <c r="SK8" s="2" t="s">
        <v>140</v>
      </c>
      <c r="SL8" s="2" t="s">
        <v>144</v>
      </c>
      <c r="SM8" s="2" t="s">
        <v>193</v>
      </c>
      <c r="SN8" s="2" t="s">
        <v>232</v>
      </c>
      <c r="SO8" s="2" t="s">
        <v>142</v>
      </c>
      <c r="SP8" s="2" t="s">
        <v>134</v>
      </c>
    </row>
    <row r="9">
      <c r="A9" s="2" t="s">
        <v>233</v>
      </c>
      <c r="B9" s="2" t="s">
        <v>123</v>
      </c>
      <c r="C9" s="2" t="s">
        <v>124</v>
      </c>
      <c r="D9" s="2" t="s">
        <v>125</v>
      </c>
      <c r="E9" s="2" t="s">
        <v>126</v>
      </c>
      <c r="F9" s="2" t="s">
        <v>127</v>
      </c>
      <c r="G9" s="2" t="s">
        <v>127</v>
      </c>
      <c r="H9" s="2" t="s">
        <v>127</v>
      </c>
      <c r="I9" s="2" t="s">
        <v>128</v>
      </c>
      <c r="J9" s="2" t="s">
        <v>234</v>
      </c>
      <c r="K9" s="2" t="s">
        <v>130</v>
      </c>
      <c r="L9" s="3">
        <v>14.65</v>
      </c>
      <c r="M9" s="3">
        <v>15.38</v>
      </c>
      <c r="N9" s="3">
        <v>31.99</v>
      </c>
      <c r="O9" s="2" t="s">
        <v>131</v>
      </c>
      <c r="P9" s="2" t="s">
        <v>235</v>
      </c>
      <c r="Q9" s="2" t="s">
        <v>133</v>
      </c>
      <c r="R9" s="2" t="s">
        <v>134</v>
      </c>
      <c r="S9" s="2" t="s">
        <v>236</v>
      </c>
      <c r="T9" s="2" t="s">
        <v>134</v>
      </c>
      <c r="U9" s="2" t="s">
        <v>134</v>
      </c>
      <c r="V9" s="2" t="s">
        <v>135</v>
      </c>
      <c r="W9" s="2" t="s">
        <v>136</v>
      </c>
      <c r="X9" s="2" t="s">
        <v>134</v>
      </c>
      <c r="Y9" s="2" t="s">
        <v>237</v>
      </c>
      <c r="Z9" s="4">
        <v>2969</v>
      </c>
      <c r="AA9" s="4">
        <f>=ROUNDDOWN(14.0710900473934,0)</f>
      </c>
      <c r="AB9" s="5">
        <v>211</v>
      </c>
      <c r="AC9" s="2" t="s">
        <v>138</v>
      </c>
      <c r="AD9" s="4">
        <v>1100</v>
      </c>
      <c r="AE9" s="4">
        <v>4640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>
        <v>0</v>
      </c>
      <c r="AP9" s="4">
        <v>5900</v>
      </c>
      <c r="AQ9" s="8">
        <v>105418.76</v>
      </c>
      <c r="AR9" s="4"/>
      <c r="AS9" s="8"/>
      <c r="AT9" s="7"/>
      <c r="AU9" s="7"/>
      <c r="AV9" s="4" t="s">
        <v>134</v>
      </c>
      <c r="AW9" s="8" t="s">
        <v>134</v>
      </c>
      <c r="AX9" s="4" t="s">
        <v>134</v>
      </c>
      <c r="AY9" s="8" t="s">
        <v>134</v>
      </c>
      <c r="AZ9" s="7" t="s">
        <v>134</v>
      </c>
      <c r="BA9" s="7" t="s">
        <v>134</v>
      </c>
      <c r="BB9" s="7">
        <v>0.6717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 t="s">
        <v>134</v>
      </c>
      <c r="BJ9" s="4">
        <v>5900</v>
      </c>
      <c r="BK9" s="8">
        <v>105418.76</v>
      </c>
      <c r="BL9" s="2" t="s">
        <v>238</v>
      </c>
      <c r="BM9" s="7">
        <v>1</v>
      </c>
      <c r="BN9" s="7">
        <v>1</v>
      </c>
      <c r="BO9" s="4">
        <v>4908</v>
      </c>
      <c r="BP9" s="8">
        <v>88834.8</v>
      </c>
      <c r="BQ9" s="4"/>
      <c r="BR9" s="8"/>
      <c r="BS9" s="7"/>
      <c r="BT9" s="7"/>
      <c r="BU9" s="2" t="s">
        <v>140</v>
      </c>
      <c r="BV9" s="2" t="s">
        <v>131</v>
      </c>
      <c r="BW9" s="2" t="s">
        <v>134</v>
      </c>
      <c r="BX9" s="2" t="s">
        <v>239</v>
      </c>
      <c r="BY9" s="2" t="s">
        <v>142</v>
      </c>
      <c r="BZ9" s="2" t="s">
        <v>134</v>
      </c>
      <c r="CA9" s="4">
        <v>147</v>
      </c>
      <c r="CB9" s="8">
        <v>2719.5</v>
      </c>
      <c r="CC9" s="4"/>
      <c r="CD9" s="8"/>
      <c r="CE9" s="7"/>
      <c r="CF9" s="7"/>
      <c r="CG9" s="2" t="s">
        <v>140</v>
      </c>
      <c r="CH9" s="2" t="s">
        <v>131</v>
      </c>
      <c r="CI9" s="2" t="s">
        <v>240</v>
      </c>
      <c r="CJ9" s="2" t="s">
        <v>241</v>
      </c>
      <c r="CK9" s="2" t="s">
        <v>142</v>
      </c>
      <c r="CL9" s="2" t="s">
        <v>134</v>
      </c>
      <c r="CM9" s="4">
        <v>331</v>
      </c>
      <c r="CN9" s="8">
        <v>5229.17</v>
      </c>
      <c r="CO9" s="4"/>
      <c r="CP9" s="8"/>
      <c r="CQ9" s="7"/>
      <c r="CR9" s="7"/>
      <c r="CS9" s="2" t="s">
        <v>140</v>
      </c>
      <c r="CT9" s="2" t="s">
        <v>131</v>
      </c>
      <c r="CU9" s="2" t="s">
        <v>242</v>
      </c>
      <c r="CV9" s="2" t="s">
        <v>243</v>
      </c>
      <c r="CW9" s="2" t="s">
        <v>142</v>
      </c>
      <c r="CX9" s="2" t="s">
        <v>134</v>
      </c>
      <c r="CY9" s="4">
        <v>120</v>
      </c>
      <c r="CZ9" s="8">
        <v>1938</v>
      </c>
      <c r="DA9" s="4"/>
      <c r="DB9" s="8"/>
      <c r="DC9" s="7"/>
      <c r="DD9" s="7"/>
      <c r="DE9" s="2" t="s">
        <v>140</v>
      </c>
      <c r="DF9" s="2" t="s">
        <v>131</v>
      </c>
      <c r="DG9" s="2" t="s">
        <v>242</v>
      </c>
      <c r="DH9" s="2" t="s">
        <v>244</v>
      </c>
      <c r="DI9" s="2" t="s">
        <v>142</v>
      </c>
      <c r="DJ9" s="2" t="s">
        <v>134</v>
      </c>
      <c r="DK9" s="4">
        <v>198</v>
      </c>
      <c r="DL9" s="8">
        <v>3643.2</v>
      </c>
      <c r="DM9" s="4"/>
      <c r="DN9" s="8"/>
      <c r="DO9" s="7"/>
      <c r="DP9" s="7"/>
      <c r="DQ9" s="2" t="s">
        <v>140</v>
      </c>
      <c r="DR9" s="2" t="s">
        <v>131</v>
      </c>
      <c r="DS9" s="2" t="s">
        <v>245</v>
      </c>
      <c r="DT9" s="2" t="s">
        <v>246</v>
      </c>
      <c r="DU9" s="2" t="s">
        <v>142</v>
      </c>
      <c r="DV9" s="2" t="s">
        <v>134</v>
      </c>
      <c r="DW9" s="4">
        <v>47</v>
      </c>
      <c r="DX9" s="8">
        <v>775.97</v>
      </c>
      <c r="DY9" s="4"/>
      <c r="DZ9" s="8"/>
      <c r="EA9" s="7"/>
      <c r="EB9" s="7"/>
      <c r="EC9" s="2" t="s">
        <v>140</v>
      </c>
      <c r="ED9" s="2" t="s">
        <v>131</v>
      </c>
      <c r="EE9" s="2" t="s">
        <v>242</v>
      </c>
      <c r="EF9" s="2" t="s">
        <v>247</v>
      </c>
      <c r="EG9" s="2" t="s">
        <v>142</v>
      </c>
      <c r="EH9" s="2" t="s">
        <v>134</v>
      </c>
      <c r="EI9" s="4">
        <v>88</v>
      </c>
      <c r="EJ9" s="8">
        <v>1283.38</v>
      </c>
      <c r="EK9" s="4"/>
      <c r="EL9" s="8"/>
      <c r="EM9" s="7"/>
      <c r="EN9" s="7"/>
      <c r="EO9" s="2" t="s">
        <v>140</v>
      </c>
      <c r="EP9" s="2" t="s">
        <v>131</v>
      </c>
      <c r="EQ9" s="2" t="s">
        <v>242</v>
      </c>
      <c r="ER9" s="2" t="s">
        <v>248</v>
      </c>
      <c r="ES9" s="2" t="s">
        <v>142</v>
      </c>
      <c r="ET9" s="2" t="s">
        <v>134</v>
      </c>
      <c r="EU9" s="4">
        <v>13</v>
      </c>
      <c r="EV9" s="8">
        <v>208.61</v>
      </c>
      <c r="EW9" s="4"/>
      <c r="EX9" s="8"/>
      <c r="EY9" s="7"/>
      <c r="EZ9" s="7"/>
      <c r="FA9" s="2" t="s">
        <v>140</v>
      </c>
      <c r="FB9" s="2" t="s">
        <v>131</v>
      </c>
      <c r="FC9" s="2" t="s">
        <v>242</v>
      </c>
      <c r="FD9" s="2" t="s">
        <v>249</v>
      </c>
      <c r="FE9" s="2" t="s">
        <v>142</v>
      </c>
      <c r="FF9" s="2" t="s">
        <v>134</v>
      </c>
      <c r="FG9" s="4">
        <v>7</v>
      </c>
      <c r="FH9" s="8">
        <v>125.65</v>
      </c>
      <c r="FI9" s="4"/>
      <c r="FJ9" s="8"/>
      <c r="FK9" s="7"/>
      <c r="FL9" s="7"/>
      <c r="FM9" s="2" t="s">
        <v>140</v>
      </c>
      <c r="FN9" s="2" t="s">
        <v>131</v>
      </c>
      <c r="FO9" s="2" t="s">
        <v>159</v>
      </c>
      <c r="FP9" s="2" t="s">
        <v>250</v>
      </c>
      <c r="FQ9" s="2" t="s">
        <v>142</v>
      </c>
      <c r="FR9" s="2" t="s">
        <v>134</v>
      </c>
      <c r="FS9" s="4">
        <v>16</v>
      </c>
      <c r="FT9" s="8">
        <v>265.18</v>
      </c>
      <c r="FU9" s="4"/>
      <c r="FV9" s="8"/>
      <c r="FW9" s="7"/>
      <c r="FX9" s="7"/>
      <c r="FY9" s="2" t="s">
        <v>140</v>
      </c>
      <c r="FZ9" s="2" t="s">
        <v>131</v>
      </c>
      <c r="GA9" s="2" t="s">
        <v>251</v>
      </c>
      <c r="GB9" s="2" t="s">
        <v>252</v>
      </c>
      <c r="GC9" s="2" t="s">
        <v>142</v>
      </c>
      <c r="GD9" s="2" t="s">
        <v>134</v>
      </c>
      <c r="GE9" s="4"/>
      <c r="GF9" s="8"/>
      <c r="GG9" s="4"/>
      <c r="GH9" s="8"/>
      <c r="GI9" s="7"/>
      <c r="GJ9" s="7"/>
      <c r="GK9" s="2" t="s">
        <v>134</v>
      </c>
      <c r="GL9" s="2" t="s">
        <v>134</v>
      </c>
      <c r="GM9" s="2" t="s">
        <v>134</v>
      </c>
      <c r="GN9" s="2" t="s">
        <v>134</v>
      </c>
      <c r="GO9" s="2" t="s">
        <v>134</v>
      </c>
      <c r="GP9" s="2" t="s">
        <v>134</v>
      </c>
      <c r="GQ9" s="4">
        <v>14</v>
      </c>
      <c r="GR9" s="8">
        <v>218.74</v>
      </c>
      <c r="GS9" s="4"/>
      <c r="GT9" s="8"/>
      <c r="GU9" s="7"/>
      <c r="GV9" s="7"/>
      <c r="GW9" s="2" t="s">
        <v>140</v>
      </c>
      <c r="GX9" s="2" t="s">
        <v>131</v>
      </c>
      <c r="GY9" s="2" t="s">
        <v>253</v>
      </c>
      <c r="GZ9" s="2" t="s">
        <v>254</v>
      </c>
      <c r="HA9" s="2" t="s">
        <v>142</v>
      </c>
      <c r="HB9" s="2" t="s">
        <v>134</v>
      </c>
      <c r="HC9" s="4"/>
      <c r="HD9" s="8"/>
      <c r="HE9" s="4"/>
      <c r="HF9" s="8"/>
      <c r="HG9" s="7"/>
      <c r="HH9" s="7"/>
      <c r="HI9" s="2" t="s">
        <v>140</v>
      </c>
      <c r="HJ9" s="2" t="s">
        <v>131</v>
      </c>
      <c r="HK9" s="2" t="s">
        <v>242</v>
      </c>
      <c r="HL9" s="2" t="s">
        <v>255</v>
      </c>
      <c r="HM9" s="2" t="s">
        <v>142</v>
      </c>
      <c r="HN9" s="2" t="s">
        <v>134</v>
      </c>
      <c r="HO9" s="4">
        <v>6</v>
      </c>
      <c r="HP9" s="8">
        <v>99.66</v>
      </c>
      <c r="HQ9" s="4"/>
      <c r="HR9" s="8"/>
      <c r="HS9" s="7"/>
      <c r="HT9" s="7"/>
      <c r="HU9" s="2" t="s">
        <v>140</v>
      </c>
      <c r="HV9" s="2" t="s">
        <v>131</v>
      </c>
      <c r="HW9" s="2" t="s">
        <v>164</v>
      </c>
      <c r="HX9" s="2" t="s">
        <v>256</v>
      </c>
      <c r="HY9" s="2" t="s">
        <v>142</v>
      </c>
      <c r="HZ9" s="2" t="s">
        <v>134</v>
      </c>
      <c r="IA9" s="4"/>
      <c r="IB9" s="8"/>
      <c r="IC9" s="4"/>
      <c r="ID9" s="8"/>
      <c r="IE9" s="7"/>
      <c r="IF9" s="7"/>
      <c r="IG9" s="2" t="s">
        <v>140</v>
      </c>
      <c r="IH9" s="2" t="s">
        <v>144</v>
      </c>
      <c r="II9" s="2" t="s">
        <v>242</v>
      </c>
      <c r="IJ9" s="2" t="s">
        <v>257</v>
      </c>
      <c r="IK9" s="2" t="s">
        <v>142</v>
      </c>
      <c r="IL9" s="2" t="s">
        <v>168</v>
      </c>
      <c r="IM9" s="4">
        <v>1</v>
      </c>
      <c r="IN9" s="8">
        <v>15.38</v>
      </c>
      <c r="IO9" s="4"/>
      <c r="IP9" s="8"/>
      <c r="IQ9" s="7"/>
      <c r="IR9" s="7"/>
      <c r="IS9" s="2" t="s">
        <v>140</v>
      </c>
      <c r="IT9" s="2" t="s">
        <v>131</v>
      </c>
      <c r="IU9" s="2" t="s">
        <v>258</v>
      </c>
      <c r="IV9" s="2" t="s">
        <v>259</v>
      </c>
      <c r="IW9" s="2" t="s">
        <v>142</v>
      </c>
      <c r="IX9" s="2" t="s">
        <v>134</v>
      </c>
      <c r="IY9" s="4"/>
      <c r="IZ9" s="8"/>
      <c r="JA9" s="4"/>
      <c r="JB9" s="8"/>
      <c r="JC9" s="7"/>
      <c r="JD9" s="7"/>
      <c r="JE9" s="2" t="s">
        <v>140</v>
      </c>
      <c r="JF9" s="2" t="s">
        <v>131</v>
      </c>
      <c r="JG9" s="2" t="s">
        <v>170</v>
      </c>
      <c r="JH9" s="2" t="s">
        <v>134</v>
      </c>
      <c r="JI9" s="2" t="s">
        <v>142</v>
      </c>
      <c r="JJ9" s="2" t="s">
        <v>134</v>
      </c>
      <c r="JK9" s="4"/>
      <c r="JL9" s="8"/>
      <c r="JM9" s="4"/>
      <c r="JN9" s="8"/>
      <c r="JO9" s="7"/>
      <c r="JP9" s="7"/>
      <c r="JQ9" s="2" t="s">
        <v>140</v>
      </c>
      <c r="JR9" s="2" t="s">
        <v>144</v>
      </c>
      <c r="JS9" s="2" t="s">
        <v>172</v>
      </c>
      <c r="JT9" s="2" t="s">
        <v>260</v>
      </c>
      <c r="JU9" s="2" t="s">
        <v>142</v>
      </c>
      <c r="JV9" s="2" t="s">
        <v>134</v>
      </c>
      <c r="JW9" s="4"/>
      <c r="JX9" s="8"/>
      <c r="JY9" s="4"/>
      <c r="JZ9" s="8"/>
      <c r="KA9" s="7"/>
      <c r="KB9" s="7"/>
      <c r="KC9" s="2" t="s">
        <v>176</v>
      </c>
      <c r="KD9" s="2" t="s">
        <v>131</v>
      </c>
      <c r="KE9" s="2" t="s">
        <v>134</v>
      </c>
      <c r="KF9" s="2" t="s">
        <v>134</v>
      </c>
      <c r="KG9" s="2" t="s">
        <v>142</v>
      </c>
      <c r="KH9" s="2" t="s">
        <v>134</v>
      </c>
      <c r="KI9" s="4"/>
      <c r="KJ9" s="8"/>
      <c r="KK9" s="4"/>
      <c r="KL9" s="8"/>
      <c r="KM9" s="7"/>
      <c r="KN9" s="7"/>
      <c r="KO9" s="2" t="s">
        <v>140</v>
      </c>
      <c r="KP9" s="2" t="s">
        <v>144</v>
      </c>
      <c r="KQ9" s="2" t="s">
        <v>261</v>
      </c>
      <c r="KR9" s="2" t="s">
        <v>262</v>
      </c>
      <c r="KS9" s="2" t="s">
        <v>142</v>
      </c>
      <c r="KT9" s="2" t="s">
        <v>134</v>
      </c>
      <c r="KU9" s="4"/>
      <c r="KV9" s="8"/>
      <c r="KW9" s="4"/>
      <c r="KX9" s="8"/>
      <c r="KY9" s="7"/>
      <c r="KZ9" s="7"/>
      <c r="LA9" s="2" t="s">
        <v>140</v>
      </c>
      <c r="LB9" s="2" t="s">
        <v>144</v>
      </c>
      <c r="LC9" s="2" t="s">
        <v>263</v>
      </c>
      <c r="LD9" s="2" t="s">
        <v>264</v>
      </c>
      <c r="LE9" s="2" t="s">
        <v>142</v>
      </c>
      <c r="LF9" s="2" t="s">
        <v>134</v>
      </c>
      <c r="LG9" s="4">
        <v>4</v>
      </c>
      <c r="LH9" s="8">
        <v>61.52</v>
      </c>
      <c r="LI9" s="4"/>
      <c r="LJ9" s="8"/>
      <c r="LK9" s="7"/>
      <c r="LL9" s="7"/>
      <c r="LM9" s="2" t="s">
        <v>140</v>
      </c>
      <c r="LN9" s="2" t="s">
        <v>131</v>
      </c>
      <c r="LO9" s="2" t="s">
        <v>180</v>
      </c>
      <c r="LP9" s="2" t="s">
        <v>265</v>
      </c>
      <c r="LQ9" s="2" t="s">
        <v>142</v>
      </c>
      <c r="LR9" s="2" t="s">
        <v>134</v>
      </c>
      <c r="LS9" s="4"/>
      <c r="LT9" s="8"/>
      <c r="LU9" s="4"/>
      <c r="LV9" s="8"/>
      <c r="LW9" s="7"/>
      <c r="LX9" s="7"/>
      <c r="LY9" s="2" t="s">
        <v>134</v>
      </c>
      <c r="LZ9" s="2" t="s">
        <v>134</v>
      </c>
      <c r="MA9" s="2" t="s">
        <v>134</v>
      </c>
      <c r="MB9" s="2" t="s">
        <v>134</v>
      </c>
      <c r="MC9" s="2" t="s">
        <v>134</v>
      </c>
      <c r="MD9" s="2" t="s">
        <v>134</v>
      </c>
      <c r="ME9" s="4"/>
      <c r="MF9" s="8"/>
      <c r="MG9" s="4"/>
      <c r="MH9" s="8"/>
      <c r="MI9" s="7"/>
      <c r="MJ9" s="7"/>
      <c r="MK9" s="2" t="s">
        <v>140</v>
      </c>
      <c r="ML9" s="2" t="s">
        <v>144</v>
      </c>
      <c r="MM9" s="2" t="s">
        <v>182</v>
      </c>
      <c r="MN9" s="2" t="s">
        <v>266</v>
      </c>
      <c r="MO9" s="2" t="s">
        <v>142</v>
      </c>
      <c r="MP9" s="2" t="s">
        <v>134</v>
      </c>
      <c r="MQ9" s="4"/>
      <c r="MR9" s="8"/>
      <c r="MS9" s="4"/>
      <c r="MT9" s="8"/>
      <c r="MU9" s="7"/>
      <c r="MV9" s="7"/>
      <c r="MW9" s="2" t="s">
        <v>134</v>
      </c>
      <c r="MX9" s="2" t="s">
        <v>134</v>
      </c>
      <c r="MY9" s="2" t="s">
        <v>134</v>
      </c>
      <c r="MZ9" s="2" t="s">
        <v>134</v>
      </c>
      <c r="NA9" s="2" t="s">
        <v>134</v>
      </c>
      <c r="NB9" s="2" t="s">
        <v>134</v>
      </c>
      <c r="NC9" s="4"/>
      <c r="ND9" s="8"/>
      <c r="NE9" s="4"/>
      <c r="NF9" s="8"/>
      <c r="NG9" s="7"/>
      <c r="NH9" s="7"/>
      <c r="NI9" s="2" t="s">
        <v>184</v>
      </c>
      <c r="NJ9" s="2" t="s">
        <v>131</v>
      </c>
      <c r="NK9" s="2" t="s">
        <v>134</v>
      </c>
      <c r="NL9" s="2" t="s">
        <v>134</v>
      </c>
      <c r="NM9" s="2" t="s">
        <v>142</v>
      </c>
      <c r="NN9" s="2" t="s">
        <v>134</v>
      </c>
      <c r="NO9" s="4"/>
      <c r="NP9" s="8"/>
      <c r="NQ9" s="4"/>
      <c r="NR9" s="8"/>
      <c r="NS9" s="7"/>
      <c r="NT9" s="7"/>
      <c r="NU9" s="2" t="s">
        <v>140</v>
      </c>
      <c r="NV9" s="2" t="s">
        <v>131</v>
      </c>
      <c r="NW9" s="2" t="s">
        <v>185</v>
      </c>
      <c r="NX9" s="2" t="s">
        <v>267</v>
      </c>
      <c r="NY9" s="2" t="s">
        <v>142</v>
      </c>
      <c r="NZ9" s="2" t="s">
        <v>134</v>
      </c>
      <c r="OA9" s="4"/>
      <c r="OB9" s="8"/>
      <c r="OC9" s="4"/>
      <c r="OD9" s="8"/>
      <c r="OE9" s="7"/>
      <c r="OF9" s="7"/>
      <c r="OG9" s="2" t="s">
        <v>140</v>
      </c>
      <c r="OH9" s="2" t="s">
        <v>187</v>
      </c>
      <c r="OI9" s="2" t="s">
        <v>268</v>
      </c>
      <c r="OJ9" s="2" t="s">
        <v>269</v>
      </c>
      <c r="OK9" s="2" t="s">
        <v>142</v>
      </c>
      <c r="OL9" s="2" t="s">
        <v>134</v>
      </c>
      <c r="OM9" s="4"/>
      <c r="ON9" s="8"/>
      <c r="OO9" s="4"/>
      <c r="OP9" s="8"/>
      <c r="OQ9" s="7"/>
      <c r="OR9" s="7"/>
      <c r="OS9" s="2" t="s">
        <v>134</v>
      </c>
      <c r="OT9" s="2" t="s">
        <v>134</v>
      </c>
      <c r="OU9" s="2" t="s">
        <v>134</v>
      </c>
      <c r="OV9" s="2" t="s">
        <v>134</v>
      </c>
      <c r="OW9" s="2" t="s">
        <v>134</v>
      </c>
      <c r="OX9" s="2" t="s">
        <v>134</v>
      </c>
      <c r="OY9" s="4"/>
      <c r="OZ9" s="8"/>
      <c r="PA9" s="4"/>
      <c r="PB9" s="8"/>
      <c r="PC9" s="7"/>
      <c r="PD9" s="7"/>
      <c r="PE9" s="2" t="s">
        <v>161</v>
      </c>
      <c r="PF9" s="2" t="s">
        <v>131</v>
      </c>
      <c r="PG9" s="2" t="s">
        <v>134</v>
      </c>
      <c r="PH9" s="2" t="s">
        <v>134</v>
      </c>
      <c r="PI9" s="2" t="s">
        <v>142</v>
      </c>
      <c r="PJ9" s="2" t="s">
        <v>134</v>
      </c>
      <c r="PK9" s="4"/>
      <c r="PL9" s="8"/>
      <c r="PM9" s="4"/>
      <c r="PN9" s="8"/>
      <c r="PO9" s="7"/>
      <c r="PP9" s="7"/>
      <c r="PQ9" s="2" t="s">
        <v>140</v>
      </c>
      <c r="PR9" s="2" t="s">
        <v>131</v>
      </c>
      <c r="PS9" s="2" t="s">
        <v>190</v>
      </c>
      <c r="PT9" s="2" t="s">
        <v>134</v>
      </c>
      <c r="PU9" s="2" t="s">
        <v>142</v>
      </c>
      <c r="PV9" s="2" t="s">
        <v>134</v>
      </c>
      <c r="PW9" s="4"/>
      <c r="PX9" s="8"/>
      <c r="PY9" s="4"/>
      <c r="PZ9" s="8"/>
      <c r="QA9" s="7"/>
      <c r="QB9" s="7"/>
      <c r="QC9" s="2" t="s">
        <v>140</v>
      </c>
      <c r="QD9" s="2" t="s">
        <v>144</v>
      </c>
      <c r="QE9" s="2" t="s">
        <v>149</v>
      </c>
      <c r="QF9" s="2" t="s">
        <v>189</v>
      </c>
      <c r="QG9" s="2" t="s">
        <v>142</v>
      </c>
      <c r="QH9" s="2" t="s">
        <v>134</v>
      </c>
      <c r="QI9" s="4"/>
      <c r="QJ9" s="8"/>
      <c r="QK9" s="4"/>
      <c r="QL9" s="8"/>
      <c r="QM9" s="7"/>
      <c r="QN9" s="7"/>
      <c r="QO9" s="2" t="s">
        <v>184</v>
      </c>
      <c r="QP9" s="2" t="s">
        <v>131</v>
      </c>
      <c r="QQ9" s="2" t="s">
        <v>134</v>
      </c>
      <c r="QR9" s="2" t="s">
        <v>134</v>
      </c>
      <c r="QS9" s="2" t="s">
        <v>142</v>
      </c>
      <c r="QT9" s="2" t="s">
        <v>134</v>
      </c>
      <c r="QU9" s="4"/>
      <c r="QV9" s="8"/>
      <c r="QW9" s="4"/>
      <c r="QX9" s="8"/>
      <c r="QY9" s="7"/>
      <c r="QZ9" s="7"/>
      <c r="RA9" s="2" t="s">
        <v>134</v>
      </c>
      <c r="RB9" s="2" t="s">
        <v>134</v>
      </c>
      <c r="RC9" s="2" t="s">
        <v>134</v>
      </c>
      <c r="RD9" s="2" t="s">
        <v>134</v>
      </c>
      <c r="RE9" s="2" t="s">
        <v>134</v>
      </c>
      <c r="RF9" s="2" t="s">
        <v>134</v>
      </c>
      <c r="RG9" s="4"/>
      <c r="RH9" s="8"/>
      <c r="RI9" s="4"/>
      <c r="RJ9" s="8"/>
      <c r="RK9" s="7"/>
      <c r="RL9" s="7"/>
      <c r="RM9" s="2" t="s">
        <v>134</v>
      </c>
      <c r="RN9" s="2" t="s">
        <v>134</v>
      </c>
      <c r="RO9" s="2" t="s">
        <v>134</v>
      </c>
      <c r="RP9" s="2" t="s">
        <v>134</v>
      </c>
      <c r="RQ9" s="2" t="s">
        <v>134</v>
      </c>
      <c r="RR9" s="2" t="s">
        <v>134</v>
      </c>
      <c r="RS9" s="4"/>
      <c r="RT9" s="8"/>
      <c r="RU9" s="4"/>
      <c r="RV9" s="8"/>
      <c r="RW9" s="7"/>
      <c r="RX9" s="7"/>
      <c r="RY9" s="2" t="s">
        <v>161</v>
      </c>
      <c r="RZ9" s="2" t="s">
        <v>131</v>
      </c>
      <c r="SA9" s="2" t="s">
        <v>134</v>
      </c>
      <c r="SB9" s="2" t="s">
        <v>134</v>
      </c>
      <c r="SC9" s="2" t="s">
        <v>142</v>
      </c>
      <c r="SD9" s="2" t="s">
        <v>134</v>
      </c>
      <c r="SE9" s="4"/>
      <c r="SF9" s="8"/>
      <c r="SG9" s="4"/>
      <c r="SH9" s="8"/>
      <c r="SI9" s="7"/>
      <c r="SJ9" s="7"/>
      <c r="SK9" s="2" t="s">
        <v>140</v>
      </c>
      <c r="SL9" s="2" t="s">
        <v>144</v>
      </c>
      <c r="SM9" s="2" t="s">
        <v>270</v>
      </c>
      <c r="SN9" s="2" t="s">
        <v>271</v>
      </c>
      <c r="SO9" s="2" t="s">
        <v>142</v>
      </c>
      <c r="SP9" s="2" t="s">
        <v>134</v>
      </c>
    </row>
    <row r="10">
      <c r="A10" s="2" t="s">
        <v>272</v>
      </c>
      <c r="B10" s="2" t="s">
        <v>123</v>
      </c>
      <c r="C10" s="2" t="s">
        <v>124</v>
      </c>
      <c r="D10" s="2" t="s">
        <v>125</v>
      </c>
      <c r="E10" s="2" t="s">
        <v>126</v>
      </c>
      <c r="F10" s="2" t="s">
        <v>127</v>
      </c>
      <c r="G10" s="2" t="s">
        <v>127</v>
      </c>
      <c r="H10" s="2" t="s">
        <v>127</v>
      </c>
      <c r="I10" s="2" t="s">
        <v>128</v>
      </c>
      <c r="J10" s="2" t="s">
        <v>196</v>
      </c>
      <c r="K10" s="2" t="s">
        <v>273</v>
      </c>
      <c r="L10" s="3">
        <v>19.01</v>
      </c>
      <c r="M10" s="3">
        <v>19.96</v>
      </c>
      <c r="N10" s="3">
        <v>42.99</v>
      </c>
      <c r="O10" s="2" t="s">
        <v>274</v>
      </c>
      <c r="P10" s="2" t="s">
        <v>275</v>
      </c>
      <c r="Q10" s="2" t="s">
        <v>133</v>
      </c>
      <c r="R10" s="2" t="s">
        <v>134</v>
      </c>
      <c r="S10" s="2" t="s">
        <v>134</v>
      </c>
      <c r="T10" s="2" t="s">
        <v>134</v>
      </c>
      <c r="U10" s="2" t="s">
        <v>134</v>
      </c>
      <c r="V10" s="2" t="s">
        <v>135</v>
      </c>
      <c r="W10" s="2" t="s">
        <v>136</v>
      </c>
      <c r="X10" s="2" t="s">
        <v>134</v>
      </c>
      <c r="Y10" s="2" t="s">
        <v>137</v>
      </c>
      <c r="Z10" s="4"/>
      <c r="AA10" s="4">
        <f>=ROUNDDOWN({0},0)</f>
      </c>
      <c r="AB10" s="5">
        <v>11.4</v>
      </c>
      <c r="AC10" s="2" t="s">
        <v>134</v>
      </c>
      <c r="AD10" s="4"/>
      <c r="AE10" s="4"/>
      <c r="AF10" s="6">
        <v>65</v>
      </c>
      <c r="AG10" s="6"/>
      <c r="AH10" s="7">
        <v>0.0437</v>
      </c>
      <c r="AI10" s="4"/>
      <c r="AJ10" s="4">
        <f>=ROUNDDOWN({0},0)</f>
      </c>
      <c r="AK10" s="5"/>
      <c r="AL10" s="2" t="s">
        <v>134</v>
      </c>
      <c r="AM10" s="4"/>
      <c r="AN10" s="4"/>
      <c r="AO10" s="7">
        <v>0</v>
      </c>
      <c r="AP10" s="4">
        <v>13</v>
      </c>
      <c r="AQ10" s="8">
        <v>225.81</v>
      </c>
      <c r="AR10" s="4"/>
      <c r="AS10" s="8"/>
      <c r="AT10" s="7"/>
      <c r="AU10" s="7"/>
      <c r="AV10" s="4">
        <v>6979</v>
      </c>
      <c r="AW10" s="8">
        <v>120720.66</v>
      </c>
      <c r="AX10" s="4" t="s">
        <v>134</v>
      </c>
      <c r="AY10" s="8" t="s">
        <v>134</v>
      </c>
      <c r="AZ10" s="7" t="s">
        <v>134</v>
      </c>
      <c r="BA10" s="7" t="s">
        <v>134</v>
      </c>
      <c r="BB10" s="7">
        <v>0.0019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>
        <v>0.3355</v>
      </c>
      <c r="BJ10" s="4">
        <v>13</v>
      </c>
      <c r="BK10" s="8">
        <v>225.81</v>
      </c>
      <c r="BL10" s="2" t="s">
        <v>276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140</v>
      </c>
      <c r="BV10" s="2" t="s">
        <v>144</v>
      </c>
      <c r="BW10" s="2" t="s">
        <v>134</v>
      </c>
      <c r="BX10" s="2" t="s">
        <v>277</v>
      </c>
      <c r="BY10" s="2" t="s">
        <v>142</v>
      </c>
      <c r="BZ10" s="2" t="s">
        <v>134</v>
      </c>
      <c r="CA10" s="4">
        <v>3</v>
      </c>
      <c r="CB10" s="8">
        <v>48.3</v>
      </c>
      <c r="CC10" s="4"/>
      <c r="CD10" s="8"/>
      <c r="CE10" s="7"/>
      <c r="CF10" s="7"/>
      <c r="CG10" s="2" t="s">
        <v>140</v>
      </c>
      <c r="CH10" s="2" t="s">
        <v>144</v>
      </c>
      <c r="CI10" s="2" t="s">
        <v>145</v>
      </c>
      <c r="CJ10" s="2" t="s">
        <v>278</v>
      </c>
      <c r="CK10" s="2" t="s">
        <v>168</v>
      </c>
      <c r="CL10" s="2" t="s">
        <v>134</v>
      </c>
      <c r="CM10" s="4">
        <v>2</v>
      </c>
      <c r="CN10" s="8">
        <v>42.54</v>
      </c>
      <c r="CO10" s="4"/>
      <c r="CP10" s="8"/>
      <c r="CQ10" s="7"/>
      <c r="CR10" s="7"/>
      <c r="CS10" s="2" t="s">
        <v>140</v>
      </c>
      <c r="CT10" s="2" t="s">
        <v>144</v>
      </c>
      <c r="CU10" s="2" t="s">
        <v>147</v>
      </c>
      <c r="CV10" s="2" t="s">
        <v>279</v>
      </c>
      <c r="CW10" s="2" t="s">
        <v>142</v>
      </c>
      <c r="CX10" s="2" t="s">
        <v>134</v>
      </c>
      <c r="CY10" s="4">
        <v>5</v>
      </c>
      <c r="CZ10" s="8">
        <v>69.85</v>
      </c>
      <c r="DA10" s="4"/>
      <c r="DB10" s="8"/>
      <c r="DC10" s="7"/>
      <c r="DD10" s="7"/>
      <c r="DE10" s="2" t="s">
        <v>140</v>
      </c>
      <c r="DF10" s="2" t="s">
        <v>144</v>
      </c>
      <c r="DG10" s="2" t="s">
        <v>149</v>
      </c>
      <c r="DH10" s="2" t="s">
        <v>189</v>
      </c>
      <c r="DI10" s="2" t="s">
        <v>142</v>
      </c>
      <c r="DJ10" s="2" t="s">
        <v>134</v>
      </c>
      <c r="DK10" s="4">
        <v>2</v>
      </c>
      <c r="DL10" s="8">
        <v>42.94</v>
      </c>
      <c r="DM10" s="4"/>
      <c r="DN10" s="8"/>
      <c r="DO10" s="7"/>
      <c r="DP10" s="7"/>
      <c r="DQ10" s="2" t="s">
        <v>140</v>
      </c>
      <c r="DR10" s="2" t="s">
        <v>144</v>
      </c>
      <c r="DS10" s="2" t="s">
        <v>151</v>
      </c>
      <c r="DT10" s="2" t="s">
        <v>280</v>
      </c>
      <c r="DU10" s="2" t="s">
        <v>142</v>
      </c>
      <c r="DV10" s="2" t="s">
        <v>134</v>
      </c>
      <c r="DW10" s="4">
        <v>1</v>
      </c>
      <c r="DX10" s="8">
        <v>22.18</v>
      </c>
      <c r="DY10" s="4"/>
      <c r="DZ10" s="8"/>
      <c r="EA10" s="7"/>
      <c r="EB10" s="7"/>
      <c r="EC10" s="2" t="s">
        <v>140</v>
      </c>
      <c r="ED10" s="2" t="s">
        <v>144</v>
      </c>
      <c r="EE10" s="2" t="s">
        <v>153</v>
      </c>
      <c r="EF10" s="2" t="s">
        <v>222</v>
      </c>
      <c r="EG10" s="2" t="s">
        <v>142</v>
      </c>
      <c r="EH10" s="2" t="s">
        <v>134</v>
      </c>
      <c r="EI10" s="4"/>
      <c r="EJ10" s="8"/>
      <c r="EK10" s="4"/>
      <c r="EL10" s="8"/>
      <c r="EM10" s="7"/>
      <c r="EN10" s="7"/>
      <c r="EO10" s="2" t="s">
        <v>140</v>
      </c>
      <c r="EP10" s="2" t="s">
        <v>144</v>
      </c>
      <c r="EQ10" s="2" t="s">
        <v>155</v>
      </c>
      <c r="ER10" s="2" t="s">
        <v>148</v>
      </c>
      <c r="ES10" s="2" t="s">
        <v>168</v>
      </c>
      <c r="ET10" s="2" t="s">
        <v>134</v>
      </c>
      <c r="EU10" s="4"/>
      <c r="EV10" s="8"/>
      <c r="EW10" s="4"/>
      <c r="EX10" s="8"/>
      <c r="EY10" s="7"/>
      <c r="EZ10" s="7"/>
      <c r="FA10" s="2" t="s">
        <v>140</v>
      </c>
      <c r="FB10" s="2" t="s">
        <v>144</v>
      </c>
      <c r="FC10" s="2" t="s">
        <v>157</v>
      </c>
      <c r="FD10" s="2" t="s">
        <v>281</v>
      </c>
      <c r="FE10" s="2" t="s">
        <v>142</v>
      </c>
      <c r="FF10" s="2" t="s">
        <v>134</v>
      </c>
      <c r="FG10" s="4"/>
      <c r="FH10" s="8"/>
      <c r="FI10" s="4"/>
      <c r="FJ10" s="8"/>
      <c r="FK10" s="7"/>
      <c r="FL10" s="7"/>
      <c r="FM10" s="2" t="s">
        <v>161</v>
      </c>
      <c r="FN10" s="2" t="s">
        <v>144</v>
      </c>
      <c r="FO10" s="2" t="s">
        <v>134</v>
      </c>
      <c r="FP10" s="2" t="s">
        <v>134</v>
      </c>
      <c r="FQ10" s="2" t="s">
        <v>142</v>
      </c>
      <c r="FR10" s="2" t="s">
        <v>134</v>
      </c>
      <c r="FS10" s="4"/>
      <c r="FT10" s="8"/>
      <c r="FU10" s="4"/>
      <c r="FV10" s="8"/>
      <c r="FW10" s="7"/>
      <c r="FX10" s="7"/>
      <c r="FY10" s="2" t="s">
        <v>143</v>
      </c>
      <c r="FZ10" s="2" t="s">
        <v>144</v>
      </c>
      <c r="GA10" s="2" t="s">
        <v>134</v>
      </c>
      <c r="GB10" s="2" t="s">
        <v>134</v>
      </c>
      <c r="GC10" s="2" t="s">
        <v>142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184</v>
      </c>
      <c r="GX10" s="2" t="s">
        <v>144</v>
      </c>
      <c r="GY10" s="2" t="s">
        <v>134</v>
      </c>
      <c r="GZ10" s="2" t="s">
        <v>134</v>
      </c>
      <c r="HA10" s="2" t="s">
        <v>142</v>
      </c>
      <c r="HB10" s="2" t="s">
        <v>134</v>
      </c>
      <c r="HC10" s="4"/>
      <c r="HD10" s="8"/>
      <c r="HE10" s="4"/>
      <c r="HF10" s="8"/>
      <c r="HG10" s="7"/>
      <c r="HH10" s="7"/>
      <c r="HI10" s="2" t="s">
        <v>140</v>
      </c>
      <c r="HJ10" s="2" t="s">
        <v>144</v>
      </c>
      <c r="HK10" s="2" t="s">
        <v>162</v>
      </c>
      <c r="HL10" s="2" t="s">
        <v>163</v>
      </c>
      <c r="HM10" s="2" t="s">
        <v>142</v>
      </c>
      <c r="HN10" s="2" t="s">
        <v>134</v>
      </c>
      <c r="HO10" s="4"/>
      <c r="HP10" s="8"/>
      <c r="HQ10" s="4"/>
      <c r="HR10" s="8"/>
      <c r="HS10" s="7"/>
      <c r="HT10" s="7"/>
      <c r="HU10" s="2" t="s">
        <v>140</v>
      </c>
      <c r="HV10" s="2" t="s">
        <v>144</v>
      </c>
      <c r="HW10" s="2" t="s">
        <v>164</v>
      </c>
      <c r="HX10" s="2" t="s">
        <v>282</v>
      </c>
      <c r="HY10" s="2" t="s">
        <v>142</v>
      </c>
      <c r="HZ10" s="2" t="s">
        <v>134</v>
      </c>
      <c r="IA10" s="4"/>
      <c r="IB10" s="8"/>
      <c r="IC10" s="4"/>
      <c r="ID10" s="8"/>
      <c r="IE10" s="7"/>
      <c r="IF10" s="7"/>
      <c r="IG10" s="2" t="s">
        <v>140</v>
      </c>
      <c r="IH10" s="2" t="s">
        <v>144</v>
      </c>
      <c r="II10" s="2" t="s">
        <v>166</v>
      </c>
      <c r="IJ10" s="2" t="s">
        <v>283</v>
      </c>
      <c r="IK10" s="2" t="s">
        <v>142</v>
      </c>
      <c r="IL10" s="2" t="s">
        <v>134</v>
      </c>
      <c r="IM10" s="4"/>
      <c r="IN10" s="8"/>
      <c r="IO10" s="4"/>
      <c r="IP10" s="8"/>
      <c r="IQ10" s="7"/>
      <c r="IR10" s="7"/>
      <c r="IS10" s="2" t="s">
        <v>161</v>
      </c>
      <c r="IT10" s="2" t="s">
        <v>144</v>
      </c>
      <c r="IU10" s="2" t="s">
        <v>169</v>
      </c>
      <c r="IV10" s="2" t="s">
        <v>134</v>
      </c>
      <c r="IW10" s="2" t="s">
        <v>142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140</v>
      </c>
      <c r="JR10" s="2" t="s">
        <v>144</v>
      </c>
      <c r="JS10" s="2" t="s">
        <v>172</v>
      </c>
      <c r="JT10" s="2" t="s">
        <v>284</v>
      </c>
      <c r="JU10" s="2" t="s">
        <v>142</v>
      </c>
      <c r="JV10" s="2" t="s">
        <v>134</v>
      </c>
      <c r="JW10" s="4"/>
      <c r="JX10" s="8"/>
      <c r="JY10" s="4"/>
      <c r="JZ10" s="8"/>
      <c r="KA10" s="7"/>
      <c r="KB10" s="7"/>
      <c r="KC10" s="2" t="s">
        <v>161</v>
      </c>
      <c r="KD10" s="2" t="s">
        <v>144</v>
      </c>
      <c r="KE10" s="2" t="s">
        <v>134</v>
      </c>
      <c r="KF10" s="2" t="s">
        <v>134</v>
      </c>
      <c r="KG10" s="2" t="s">
        <v>142</v>
      </c>
      <c r="KH10" s="2" t="s">
        <v>134</v>
      </c>
      <c r="KI10" s="4"/>
      <c r="KJ10" s="8"/>
      <c r="KK10" s="4"/>
      <c r="KL10" s="8"/>
      <c r="KM10" s="7"/>
      <c r="KN10" s="7"/>
      <c r="KO10" s="2" t="s">
        <v>176</v>
      </c>
      <c r="KP10" s="2" t="s">
        <v>144</v>
      </c>
      <c r="KQ10" s="2" t="s">
        <v>177</v>
      </c>
      <c r="KR10" s="2" t="s">
        <v>134</v>
      </c>
      <c r="KS10" s="2" t="s">
        <v>142</v>
      </c>
      <c r="KT10" s="2" t="s">
        <v>134</v>
      </c>
      <c r="KU10" s="4"/>
      <c r="KV10" s="8"/>
      <c r="KW10" s="4"/>
      <c r="KX10" s="8"/>
      <c r="KY10" s="7"/>
      <c r="KZ10" s="7"/>
      <c r="LA10" s="2" t="s">
        <v>140</v>
      </c>
      <c r="LB10" s="2" t="s">
        <v>144</v>
      </c>
      <c r="LC10" s="2" t="s">
        <v>227</v>
      </c>
      <c r="LD10" s="2" t="s">
        <v>134</v>
      </c>
      <c r="LE10" s="2" t="s">
        <v>142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161</v>
      </c>
      <c r="ML10" s="2" t="s">
        <v>144</v>
      </c>
      <c r="MM10" s="2" t="s">
        <v>134</v>
      </c>
      <c r="MN10" s="2" t="s">
        <v>134</v>
      </c>
      <c r="MO10" s="2" t="s">
        <v>142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184</v>
      </c>
      <c r="NJ10" s="2" t="s">
        <v>144</v>
      </c>
      <c r="NK10" s="2" t="s">
        <v>134</v>
      </c>
      <c r="NL10" s="2" t="s">
        <v>134</v>
      </c>
      <c r="NM10" s="2" t="s">
        <v>142</v>
      </c>
      <c r="NN10" s="2" t="s">
        <v>134</v>
      </c>
      <c r="NO10" s="4"/>
      <c r="NP10" s="8"/>
      <c r="NQ10" s="4"/>
      <c r="NR10" s="8"/>
      <c r="NS10" s="7"/>
      <c r="NT10" s="7"/>
      <c r="NU10" s="2" t="s">
        <v>140</v>
      </c>
      <c r="NV10" s="2" t="s">
        <v>144</v>
      </c>
      <c r="NW10" s="2" t="s">
        <v>185</v>
      </c>
      <c r="NX10" s="2" t="s">
        <v>285</v>
      </c>
      <c r="NY10" s="2" t="s">
        <v>142</v>
      </c>
      <c r="NZ10" s="2" t="s">
        <v>134</v>
      </c>
      <c r="OA10" s="4"/>
      <c r="OB10" s="8"/>
      <c r="OC10" s="4"/>
      <c r="OD10" s="8"/>
      <c r="OE10" s="7"/>
      <c r="OF10" s="7"/>
      <c r="OG10" s="2" t="s">
        <v>140</v>
      </c>
      <c r="OH10" s="2" t="s">
        <v>187</v>
      </c>
      <c r="OI10" s="2" t="s">
        <v>188</v>
      </c>
      <c r="OJ10" s="2" t="s">
        <v>286</v>
      </c>
      <c r="OK10" s="2" t="s">
        <v>168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161</v>
      </c>
      <c r="PF10" s="2" t="s">
        <v>144</v>
      </c>
      <c r="PG10" s="2" t="s">
        <v>134</v>
      </c>
      <c r="PH10" s="2" t="s">
        <v>134</v>
      </c>
      <c r="PI10" s="2" t="s">
        <v>142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140</v>
      </c>
      <c r="QD10" s="2" t="s">
        <v>144</v>
      </c>
      <c r="QE10" s="2" t="s">
        <v>191</v>
      </c>
      <c r="QF10" s="2" t="s">
        <v>134</v>
      </c>
      <c r="QG10" s="2" t="s">
        <v>142</v>
      </c>
      <c r="QH10" s="2" t="s">
        <v>134</v>
      </c>
      <c r="QI10" s="4"/>
      <c r="QJ10" s="8"/>
      <c r="QK10" s="4"/>
      <c r="QL10" s="8"/>
      <c r="QM10" s="7"/>
      <c r="QN10" s="7"/>
      <c r="QO10" s="2" t="s">
        <v>184</v>
      </c>
      <c r="QP10" s="2" t="s">
        <v>144</v>
      </c>
      <c r="QQ10" s="2" t="s">
        <v>134</v>
      </c>
      <c r="QR10" s="2" t="s">
        <v>134</v>
      </c>
      <c r="QS10" s="2" t="s">
        <v>142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  <c r="RS10" s="4"/>
      <c r="RT10" s="8"/>
      <c r="RU10" s="4"/>
      <c r="RV10" s="8"/>
      <c r="RW10" s="7"/>
      <c r="RX10" s="7"/>
      <c r="RY10" s="2" t="s">
        <v>161</v>
      </c>
      <c r="RZ10" s="2" t="s">
        <v>144</v>
      </c>
      <c r="SA10" s="2" t="s">
        <v>134</v>
      </c>
      <c r="SB10" s="2" t="s">
        <v>134</v>
      </c>
      <c r="SC10" s="2" t="s">
        <v>142</v>
      </c>
      <c r="SD10" s="2" t="s">
        <v>134</v>
      </c>
      <c r="SE10" s="4"/>
      <c r="SF10" s="8"/>
      <c r="SG10" s="4"/>
      <c r="SH10" s="8"/>
      <c r="SI10" s="7"/>
      <c r="SJ10" s="7"/>
      <c r="SK10" s="2" t="s">
        <v>140</v>
      </c>
      <c r="SL10" s="2" t="s">
        <v>144</v>
      </c>
      <c r="SM10" s="2" t="s">
        <v>193</v>
      </c>
      <c r="SN10" s="2" t="s">
        <v>287</v>
      </c>
      <c r="SO10" s="2" t="s">
        <v>142</v>
      </c>
      <c r="SP10" s="2" t="s">
        <v>134</v>
      </c>
    </row>
    <row r="11">
      <c r="A11" s="2" t="s">
        <v>288</v>
      </c>
      <c r="B11" s="2" t="s">
        <v>123</v>
      </c>
      <c r="C11" s="2" t="s">
        <v>124</v>
      </c>
      <c r="D11" s="2" t="s">
        <v>125</v>
      </c>
      <c r="E11" s="2" t="s">
        <v>126</v>
      </c>
      <c r="F11" s="2" t="s">
        <v>127</v>
      </c>
      <c r="G11" s="2" t="s">
        <v>127</v>
      </c>
      <c r="H11" s="2" t="s">
        <v>127</v>
      </c>
      <c r="I11" s="2" t="s">
        <v>128</v>
      </c>
      <c r="J11" s="2" t="s">
        <v>216</v>
      </c>
      <c r="K11" s="2" t="s">
        <v>273</v>
      </c>
      <c r="L11" s="3">
        <v>11.88</v>
      </c>
      <c r="M11" s="3">
        <v>12.47</v>
      </c>
      <c r="N11" s="3">
        <v>24.99</v>
      </c>
      <c r="O11" s="2" t="s">
        <v>131</v>
      </c>
      <c r="P11" s="2" t="s">
        <v>289</v>
      </c>
      <c r="Q11" s="2" t="s">
        <v>133</v>
      </c>
      <c r="R11" s="2" t="s">
        <v>134</v>
      </c>
      <c r="S11" s="2" t="s">
        <v>134</v>
      </c>
      <c r="T11" s="2" t="s">
        <v>134</v>
      </c>
      <c r="U11" s="2" t="s">
        <v>134</v>
      </c>
      <c r="V11" s="2" t="s">
        <v>135</v>
      </c>
      <c r="W11" s="2" t="s">
        <v>136</v>
      </c>
      <c r="X11" s="2" t="s">
        <v>134</v>
      </c>
      <c r="Y11" s="2" t="s">
        <v>137</v>
      </c>
      <c r="Z11" s="4">
        <v>380</v>
      </c>
      <c r="AA11" s="4">
        <f>=ROUNDDOWN(6.90909090909091,0)</f>
      </c>
      <c r="AB11" s="5">
        <v>55</v>
      </c>
      <c r="AC11" s="2" t="s">
        <v>138</v>
      </c>
      <c r="AD11" s="4">
        <v>380</v>
      </c>
      <c r="AE11" s="4">
        <v>1580</v>
      </c>
      <c r="AF11" s="6">
        <v>65</v>
      </c>
      <c r="AG11" s="6"/>
      <c r="AH11" s="7">
        <v>0.8634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1221</v>
      </c>
      <c r="AQ11" s="8">
        <v>17319.17</v>
      </c>
      <c r="AR11" s="4"/>
      <c r="AS11" s="8"/>
      <c r="AT11" s="7"/>
      <c r="AU11" s="7"/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>
        <v>0.1435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1221</v>
      </c>
      <c r="BK11" s="8">
        <v>17319.17</v>
      </c>
      <c r="BL11" s="2" t="s">
        <v>290</v>
      </c>
      <c r="BM11" s="7">
        <v>1</v>
      </c>
      <c r="BN11" s="7">
        <v>1</v>
      </c>
      <c r="BO11" s="4">
        <v>701</v>
      </c>
      <c r="BP11" s="8">
        <v>10297.69</v>
      </c>
      <c r="BQ11" s="4"/>
      <c r="BR11" s="8"/>
      <c r="BS11" s="7"/>
      <c r="BT11" s="7"/>
      <c r="BU11" s="2" t="s">
        <v>140</v>
      </c>
      <c r="BV11" s="2" t="s">
        <v>131</v>
      </c>
      <c r="BW11" s="2" t="s">
        <v>134</v>
      </c>
      <c r="BX11" s="2" t="s">
        <v>141</v>
      </c>
      <c r="BY11" s="2" t="s">
        <v>142</v>
      </c>
      <c r="BZ11" s="2" t="s">
        <v>134</v>
      </c>
      <c r="CA11" s="4">
        <v>117</v>
      </c>
      <c r="CB11" s="8">
        <v>1755</v>
      </c>
      <c r="CC11" s="4"/>
      <c r="CD11" s="8"/>
      <c r="CE11" s="7"/>
      <c r="CF11" s="7"/>
      <c r="CG11" s="2" t="s">
        <v>140</v>
      </c>
      <c r="CH11" s="2" t="s">
        <v>131</v>
      </c>
      <c r="CI11" s="2" t="s">
        <v>145</v>
      </c>
      <c r="CJ11" s="2" t="s">
        <v>291</v>
      </c>
      <c r="CK11" s="2" t="s">
        <v>142</v>
      </c>
      <c r="CL11" s="2" t="s">
        <v>134</v>
      </c>
      <c r="CM11" s="4">
        <v>84</v>
      </c>
      <c r="CN11" s="8">
        <v>1111.5</v>
      </c>
      <c r="CO11" s="4"/>
      <c r="CP11" s="8"/>
      <c r="CQ11" s="7"/>
      <c r="CR11" s="7"/>
      <c r="CS11" s="2" t="s">
        <v>140</v>
      </c>
      <c r="CT11" s="2" t="s">
        <v>131</v>
      </c>
      <c r="CU11" s="2" t="s">
        <v>147</v>
      </c>
      <c r="CV11" s="2" t="s">
        <v>292</v>
      </c>
      <c r="CW11" s="2" t="s">
        <v>142</v>
      </c>
      <c r="CX11" s="2" t="s">
        <v>134</v>
      </c>
      <c r="CY11" s="4">
        <v>46</v>
      </c>
      <c r="CZ11" s="8">
        <v>602.6</v>
      </c>
      <c r="DA11" s="4"/>
      <c r="DB11" s="8"/>
      <c r="DC11" s="7"/>
      <c r="DD11" s="7"/>
      <c r="DE11" s="2" t="s">
        <v>140</v>
      </c>
      <c r="DF11" s="2" t="s">
        <v>131</v>
      </c>
      <c r="DG11" s="2" t="s">
        <v>149</v>
      </c>
      <c r="DH11" s="2" t="s">
        <v>293</v>
      </c>
      <c r="DI11" s="2" t="s">
        <v>142</v>
      </c>
      <c r="DJ11" s="2" t="s">
        <v>134</v>
      </c>
      <c r="DK11" s="4">
        <v>117</v>
      </c>
      <c r="DL11" s="8">
        <v>1570.14</v>
      </c>
      <c r="DM11" s="4"/>
      <c r="DN11" s="8"/>
      <c r="DO11" s="7"/>
      <c r="DP11" s="7"/>
      <c r="DQ11" s="2" t="s">
        <v>140</v>
      </c>
      <c r="DR11" s="2" t="s">
        <v>131</v>
      </c>
      <c r="DS11" s="2" t="s">
        <v>151</v>
      </c>
      <c r="DT11" s="2" t="s">
        <v>294</v>
      </c>
      <c r="DU11" s="2" t="s">
        <v>142</v>
      </c>
      <c r="DV11" s="2" t="s">
        <v>134</v>
      </c>
      <c r="DW11" s="4">
        <v>5</v>
      </c>
      <c r="DX11" s="8">
        <v>67.02</v>
      </c>
      <c r="DY11" s="4"/>
      <c r="DZ11" s="8"/>
      <c r="EA11" s="7"/>
      <c r="EB11" s="7"/>
      <c r="EC11" s="2" t="s">
        <v>140</v>
      </c>
      <c r="ED11" s="2" t="s">
        <v>131</v>
      </c>
      <c r="EE11" s="2" t="s">
        <v>153</v>
      </c>
      <c r="EF11" s="2" t="s">
        <v>150</v>
      </c>
      <c r="EG11" s="2" t="s">
        <v>142</v>
      </c>
      <c r="EH11" s="2" t="s">
        <v>134</v>
      </c>
      <c r="EI11" s="4">
        <v>96</v>
      </c>
      <c r="EJ11" s="8">
        <v>1091.78</v>
      </c>
      <c r="EK11" s="4"/>
      <c r="EL11" s="8"/>
      <c r="EM11" s="7"/>
      <c r="EN11" s="7"/>
      <c r="EO11" s="2" t="s">
        <v>140</v>
      </c>
      <c r="EP11" s="2" t="s">
        <v>131</v>
      </c>
      <c r="EQ11" s="2" t="s">
        <v>155</v>
      </c>
      <c r="ER11" s="2" t="s">
        <v>163</v>
      </c>
      <c r="ES11" s="2" t="s">
        <v>142</v>
      </c>
      <c r="ET11" s="2" t="s">
        <v>134</v>
      </c>
      <c r="EU11" s="4">
        <v>23</v>
      </c>
      <c r="EV11" s="8">
        <v>296.08</v>
      </c>
      <c r="EW11" s="4"/>
      <c r="EX11" s="8"/>
      <c r="EY11" s="7"/>
      <c r="EZ11" s="7"/>
      <c r="FA11" s="2" t="s">
        <v>140</v>
      </c>
      <c r="FB11" s="2" t="s">
        <v>131</v>
      </c>
      <c r="FC11" s="2" t="s">
        <v>157</v>
      </c>
      <c r="FD11" s="2" t="s">
        <v>295</v>
      </c>
      <c r="FE11" s="2" t="s">
        <v>142</v>
      </c>
      <c r="FF11" s="2" t="s">
        <v>134</v>
      </c>
      <c r="FG11" s="4">
        <v>28</v>
      </c>
      <c r="FH11" s="8">
        <v>407.4</v>
      </c>
      <c r="FI11" s="4"/>
      <c r="FJ11" s="8"/>
      <c r="FK11" s="7"/>
      <c r="FL11" s="7"/>
      <c r="FM11" s="2" t="s">
        <v>140</v>
      </c>
      <c r="FN11" s="2" t="s">
        <v>131</v>
      </c>
      <c r="FO11" s="2" t="s">
        <v>159</v>
      </c>
      <c r="FP11" s="2" t="s">
        <v>296</v>
      </c>
      <c r="FQ11" s="2" t="s">
        <v>142</v>
      </c>
      <c r="FR11" s="2" t="s">
        <v>134</v>
      </c>
      <c r="FS11" s="4"/>
      <c r="FT11" s="8"/>
      <c r="FU11" s="4"/>
      <c r="FV11" s="8"/>
      <c r="FW11" s="7"/>
      <c r="FX11" s="7"/>
      <c r="FY11" s="2" t="s">
        <v>143</v>
      </c>
      <c r="FZ11" s="2" t="s">
        <v>131</v>
      </c>
      <c r="GA11" s="2" t="s">
        <v>134</v>
      </c>
      <c r="GB11" s="2" t="s">
        <v>134</v>
      </c>
      <c r="GC11" s="2" t="s">
        <v>142</v>
      </c>
      <c r="GD11" s="2" t="s">
        <v>134</v>
      </c>
      <c r="GE11" s="4"/>
      <c r="GF11" s="8"/>
      <c r="GG11" s="4"/>
      <c r="GH11" s="8"/>
      <c r="GI11" s="7"/>
      <c r="GJ11" s="7"/>
      <c r="GK11" s="2" t="s">
        <v>134</v>
      </c>
      <c r="GL11" s="2" t="s">
        <v>134</v>
      </c>
      <c r="GM11" s="2" t="s">
        <v>134</v>
      </c>
      <c r="GN11" s="2" t="s">
        <v>134</v>
      </c>
      <c r="GO11" s="2" t="s">
        <v>134</v>
      </c>
      <c r="GP11" s="2" t="s">
        <v>134</v>
      </c>
      <c r="GQ11" s="4"/>
      <c r="GR11" s="8"/>
      <c r="GS11" s="4"/>
      <c r="GT11" s="8"/>
      <c r="GU11" s="7"/>
      <c r="GV11" s="7"/>
      <c r="GW11" s="2" t="s">
        <v>161</v>
      </c>
      <c r="GX11" s="2" t="s">
        <v>131</v>
      </c>
      <c r="GY11" s="2" t="s">
        <v>134</v>
      </c>
      <c r="GZ11" s="2" t="s">
        <v>134</v>
      </c>
      <c r="HA11" s="2" t="s">
        <v>142</v>
      </c>
      <c r="HB11" s="2" t="s">
        <v>134</v>
      </c>
      <c r="HC11" s="4">
        <v>4</v>
      </c>
      <c r="HD11" s="8">
        <v>119.96</v>
      </c>
      <c r="HE11" s="4"/>
      <c r="HF11" s="8"/>
      <c r="HG11" s="7"/>
      <c r="HH11" s="7"/>
      <c r="HI11" s="2" t="s">
        <v>140</v>
      </c>
      <c r="HJ11" s="2" t="s">
        <v>131</v>
      </c>
      <c r="HK11" s="2" t="s">
        <v>162</v>
      </c>
      <c r="HL11" s="2" t="s">
        <v>241</v>
      </c>
      <c r="HM11" s="2" t="s">
        <v>142</v>
      </c>
      <c r="HN11" s="2" t="s">
        <v>134</v>
      </c>
      <c r="HO11" s="4"/>
      <c r="HP11" s="8"/>
      <c r="HQ11" s="4"/>
      <c r="HR11" s="8"/>
      <c r="HS11" s="7"/>
      <c r="HT11" s="7"/>
      <c r="HU11" s="2" t="s">
        <v>140</v>
      </c>
      <c r="HV11" s="2" t="s">
        <v>131</v>
      </c>
      <c r="HW11" s="2" t="s">
        <v>164</v>
      </c>
      <c r="HX11" s="2" t="s">
        <v>297</v>
      </c>
      <c r="HY11" s="2" t="s">
        <v>142</v>
      </c>
      <c r="HZ11" s="2" t="s">
        <v>134</v>
      </c>
      <c r="IA11" s="4"/>
      <c r="IB11" s="8"/>
      <c r="IC11" s="4"/>
      <c r="ID11" s="8"/>
      <c r="IE11" s="7"/>
      <c r="IF11" s="7"/>
      <c r="IG11" s="2" t="s">
        <v>140</v>
      </c>
      <c r="IH11" s="2" t="s">
        <v>131</v>
      </c>
      <c r="II11" s="2" t="s">
        <v>166</v>
      </c>
      <c r="IJ11" s="2" t="s">
        <v>298</v>
      </c>
      <c r="IK11" s="2" t="s">
        <v>142</v>
      </c>
      <c r="IL11" s="2" t="s">
        <v>168</v>
      </c>
      <c r="IM11" s="4"/>
      <c r="IN11" s="8"/>
      <c r="IO11" s="4"/>
      <c r="IP11" s="8"/>
      <c r="IQ11" s="7"/>
      <c r="IR11" s="7"/>
      <c r="IS11" s="2" t="s">
        <v>161</v>
      </c>
      <c r="IT11" s="2" t="s">
        <v>131</v>
      </c>
      <c r="IU11" s="2" t="s">
        <v>169</v>
      </c>
      <c r="IV11" s="2" t="s">
        <v>134</v>
      </c>
      <c r="IW11" s="2" t="s">
        <v>142</v>
      </c>
      <c r="IX11" s="2" t="s">
        <v>134</v>
      </c>
      <c r="IY11" s="4"/>
      <c r="IZ11" s="8"/>
      <c r="JA11" s="4"/>
      <c r="JB11" s="8"/>
      <c r="JC11" s="7"/>
      <c r="JD11" s="7"/>
      <c r="JE11" s="2" t="s">
        <v>140</v>
      </c>
      <c r="JF11" s="2" t="s">
        <v>131</v>
      </c>
      <c r="JG11" s="2" t="s">
        <v>170</v>
      </c>
      <c r="JH11" s="2" t="s">
        <v>299</v>
      </c>
      <c r="JI11" s="2" t="s">
        <v>142</v>
      </c>
      <c r="JJ11" s="2" t="s">
        <v>134</v>
      </c>
      <c r="JK11" s="4"/>
      <c r="JL11" s="8"/>
      <c r="JM11" s="4"/>
      <c r="JN11" s="8"/>
      <c r="JO11" s="7"/>
      <c r="JP11" s="7"/>
      <c r="JQ11" s="2" t="s">
        <v>140</v>
      </c>
      <c r="JR11" s="2" t="s">
        <v>144</v>
      </c>
      <c r="JS11" s="2" t="s">
        <v>172</v>
      </c>
      <c r="JT11" s="2" t="s">
        <v>300</v>
      </c>
      <c r="JU11" s="2" t="s">
        <v>142</v>
      </c>
      <c r="JV11" s="2" t="s">
        <v>134</v>
      </c>
      <c r="JW11" s="4"/>
      <c r="JX11" s="8"/>
      <c r="JY11" s="4"/>
      <c r="JZ11" s="8"/>
      <c r="KA11" s="7"/>
      <c r="KB11" s="7"/>
      <c r="KC11" s="2" t="s">
        <v>140</v>
      </c>
      <c r="KD11" s="2" t="s">
        <v>131</v>
      </c>
      <c r="KE11" s="2" t="s">
        <v>174</v>
      </c>
      <c r="KF11" s="2" t="s">
        <v>134</v>
      </c>
      <c r="KG11" s="2" t="s">
        <v>142</v>
      </c>
      <c r="KH11" s="2" t="s">
        <v>134</v>
      </c>
      <c r="KI11" s="4"/>
      <c r="KJ11" s="8"/>
      <c r="KK11" s="4"/>
      <c r="KL11" s="8"/>
      <c r="KM11" s="7"/>
      <c r="KN11" s="7"/>
      <c r="KO11" s="2" t="s">
        <v>176</v>
      </c>
      <c r="KP11" s="2" t="s">
        <v>131</v>
      </c>
      <c r="KQ11" s="2" t="s">
        <v>177</v>
      </c>
      <c r="KR11" s="2" t="s">
        <v>134</v>
      </c>
      <c r="KS11" s="2" t="s">
        <v>142</v>
      </c>
      <c r="KT11" s="2" t="s">
        <v>134</v>
      </c>
      <c r="KU11" s="4"/>
      <c r="KV11" s="8"/>
      <c r="KW11" s="4"/>
      <c r="KX11" s="8"/>
      <c r="KY11" s="7"/>
      <c r="KZ11" s="7"/>
      <c r="LA11" s="2" t="s">
        <v>140</v>
      </c>
      <c r="LB11" s="2" t="s">
        <v>144</v>
      </c>
      <c r="LC11" s="2" t="s">
        <v>178</v>
      </c>
      <c r="LD11" s="2" t="s">
        <v>134</v>
      </c>
      <c r="LE11" s="2" t="s">
        <v>142</v>
      </c>
      <c r="LF11" s="2" t="s">
        <v>134</v>
      </c>
      <c r="LG11" s="4"/>
      <c r="LH11" s="8"/>
      <c r="LI11" s="4"/>
      <c r="LJ11" s="8"/>
      <c r="LK11" s="7"/>
      <c r="LL11" s="7"/>
      <c r="LM11" s="2" t="s">
        <v>140</v>
      </c>
      <c r="LN11" s="2" t="s">
        <v>131</v>
      </c>
      <c r="LO11" s="2" t="s">
        <v>180</v>
      </c>
      <c r="LP11" s="2" t="s">
        <v>134</v>
      </c>
      <c r="LQ11" s="2" t="s">
        <v>142</v>
      </c>
      <c r="LR11" s="2" t="s">
        <v>134</v>
      </c>
      <c r="LS11" s="4"/>
      <c r="LT11" s="8"/>
      <c r="LU11" s="4"/>
      <c r="LV11" s="8"/>
      <c r="LW11" s="7"/>
      <c r="LX11" s="7"/>
      <c r="LY11" s="2" t="s">
        <v>134</v>
      </c>
      <c r="LZ11" s="2" t="s">
        <v>134</v>
      </c>
      <c r="MA11" s="2" t="s">
        <v>134</v>
      </c>
      <c r="MB11" s="2" t="s">
        <v>134</v>
      </c>
      <c r="MC11" s="2" t="s">
        <v>134</v>
      </c>
      <c r="MD11" s="2" t="s">
        <v>134</v>
      </c>
      <c r="ME11" s="4"/>
      <c r="MF11" s="8"/>
      <c r="MG11" s="4"/>
      <c r="MH11" s="8"/>
      <c r="MI11" s="7"/>
      <c r="MJ11" s="7"/>
      <c r="MK11" s="2" t="s">
        <v>140</v>
      </c>
      <c r="ML11" s="2" t="s">
        <v>144</v>
      </c>
      <c r="MM11" s="2" t="s">
        <v>210</v>
      </c>
      <c r="MN11" s="2" t="s">
        <v>301</v>
      </c>
      <c r="MO11" s="2" t="s">
        <v>142</v>
      </c>
      <c r="MP11" s="2" t="s">
        <v>134</v>
      </c>
      <c r="MQ11" s="4"/>
      <c r="MR11" s="8"/>
      <c r="MS11" s="4"/>
      <c r="MT11" s="8"/>
      <c r="MU11" s="7"/>
      <c r="MV11" s="7"/>
      <c r="MW11" s="2" t="s">
        <v>134</v>
      </c>
      <c r="MX11" s="2" t="s">
        <v>134</v>
      </c>
      <c r="MY11" s="2" t="s">
        <v>134</v>
      </c>
      <c r="MZ11" s="2" t="s">
        <v>134</v>
      </c>
      <c r="NA11" s="2" t="s">
        <v>134</v>
      </c>
      <c r="NB11" s="2" t="s">
        <v>134</v>
      </c>
      <c r="NC11" s="4"/>
      <c r="ND11" s="8"/>
      <c r="NE11" s="4"/>
      <c r="NF11" s="8"/>
      <c r="NG11" s="7"/>
      <c r="NH11" s="7"/>
      <c r="NI11" s="2" t="s">
        <v>184</v>
      </c>
      <c r="NJ11" s="2" t="s">
        <v>131</v>
      </c>
      <c r="NK11" s="2" t="s">
        <v>134</v>
      </c>
      <c r="NL11" s="2" t="s">
        <v>134</v>
      </c>
      <c r="NM11" s="2" t="s">
        <v>142</v>
      </c>
      <c r="NN11" s="2" t="s">
        <v>134</v>
      </c>
      <c r="NO11" s="4"/>
      <c r="NP11" s="8"/>
      <c r="NQ11" s="4"/>
      <c r="NR11" s="8"/>
      <c r="NS11" s="7"/>
      <c r="NT11" s="7"/>
      <c r="NU11" s="2" t="s">
        <v>140</v>
      </c>
      <c r="NV11" s="2" t="s">
        <v>131</v>
      </c>
      <c r="NW11" s="2" t="s">
        <v>185</v>
      </c>
      <c r="NX11" s="2" t="s">
        <v>302</v>
      </c>
      <c r="NY11" s="2" t="s">
        <v>142</v>
      </c>
      <c r="NZ11" s="2" t="s">
        <v>134</v>
      </c>
      <c r="OA11" s="4"/>
      <c r="OB11" s="8"/>
      <c r="OC11" s="4"/>
      <c r="OD11" s="8"/>
      <c r="OE11" s="7"/>
      <c r="OF11" s="7"/>
      <c r="OG11" s="2" t="s">
        <v>140</v>
      </c>
      <c r="OH11" s="2" t="s">
        <v>187</v>
      </c>
      <c r="OI11" s="2" t="s">
        <v>188</v>
      </c>
      <c r="OJ11" s="2" t="s">
        <v>303</v>
      </c>
      <c r="OK11" s="2" t="s">
        <v>142</v>
      </c>
      <c r="OL11" s="2" t="s">
        <v>134</v>
      </c>
      <c r="OM11" s="4"/>
      <c r="ON11" s="8"/>
      <c r="OO11" s="4"/>
      <c r="OP11" s="8"/>
      <c r="OQ11" s="7"/>
      <c r="OR11" s="7"/>
      <c r="OS11" s="2" t="s">
        <v>134</v>
      </c>
      <c r="OT11" s="2" t="s">
        <v>134</v>
      </c>
      <c r="OU11" s="2" t="s">
        <v>134</v>
      </c>
      <c r="OV11" s="2" t="s">
        <v>134</v>
      </c>
      <c r="OW11" s="2" t="s">
        <v>134</v>
      </c>
      <c r="OX11" s="2" t="s">
        <v>134</v>
      </c>
      <c r="OY11" s="4"/>
      <c r="OZ11" s="8"/>
      <c r="PA11" s="4"/>
      <c r="PB11" s="8"/>
      <c r="PC11" s="7"/>
      <c r="PD11" s="7"/>
      <c r="PE11" s="2" t="s">
        <v>161</v>
      </c>
      <c r="PF11" s="2" t="s">
        <v>131</v>
      </c>
      <c r="PG11" s="2" t="s">
        <v>134</v>
      </c>
      <c r="PH11" s="2" t="s">
        <v>134</v>
      </c>
      <c r="PI11" s="2" t="s">
        <v>142</v>
      </c>
      <c r="PJ11" s="2" t="s">
        <v>134</v>
      </c>
      <c r="PK11" s="4"/>
      <c r="PL11" s="8"/>
      <c r="PM11" s="4"/>
      <c r="PN11" s="8"/>
      <c r="PO11" s="7"/>
      <c r="PP11" s="7"/>
      <c r="PQ11" s="2" t="s">
        <v>140</v>
      </c>
      <c r="PR11" s="2" t="s">
        <v>131</v>
      </c>
      <c r="PS11" s="2" t="s">
        <v>190</v>
      </c>
      <c r="PT11" s="2" t="s">
        <v>134</v>
      </c>
      <c r="PU11" s="2" t="s">
        <v>142</v>
      </c>
      <c r="PV11" s="2" t="s">
        <v>134</v>
      </c>
      <c r="PW11" s="4"/>
      <c r="PX11" s="8"/>
      <c r="PY11" s="4"/>
      <c r="PZ11" s="8"/>
      <c r="QA11" s="7"/>
      <c r="QB11" s="7"/>
      <c r="QC11" s="2" t="s">
        <v>140</v>
      </c>
      <c r="QD11" s="2" t="s">
        <v>144</v>
      </c>
      <c r="QE11" s="2" t="s">
        <v>191</v>
      </c>
      <c r="QF11" s="2" t="s">
        <v>134</v>
      </c>
      <c r="QG11" s="2" t="s">
        <v>142</v>
      </c>
      <c r="QH11" s="2" t="s">
        <v>134</v>
      </c>
      <c r="QI11" s="4"/>
      <c r="QJ11" s="8"/>
      <c r="QK11" s="4"/>
      <c r="QL11" s="8"/>
      <c r="QM11" s="7"/>
      <c r="QN11" s="7"/>
      <c r="QO11" s="2" t="s">
        <v>184</v>
      </c>
      <c r="QP11" s="2" t="s">
        <v>131</v>
      </c>
      <c r="QQ11" s="2" t="s">
        <v>134</v>
      </c>
      <c r="QR11" s="2" t="s">
        <v>134</v>
      </c>
      <c r="QS11" s="2" t="s">
        <v>142</v>
      </c>
      <c r="QT11" s="2" t="s">
        <v>134</v>
      </c>
      <c r="QU11" s="4"/>
      <c r="QV11" s="8"/>
      <c r="QW11" s="4"/>
      <c r="QX11" s="8"/>
      <c r="QY11" s="7"/>
      <c r="QZ11" s="7"/>
      <c r="RA11" s="2" t="s">
        <v>134</v>
      </c>
      <c r="RB11" s="2" t="s">
        <v>134</v>
      </c>
      <c r="RC11" s="2" t="s">
        <v>134</v>
      </c>
      <c r="RD11" s="2" t="s">
        <v>134</v>
      </c>
      <c r="RE11" s="2" t="s">
        <v>134</v>
      </c>
      <c r="RF11" s="2" t="s">
        <v>134</v>
      </c>
      <c r="RG11" s="4"/>
      <c r="RH11" s="8"/>
      <c r="RI11" s="4"/>
      <c r="RJ11" s="8"/>
      <c r="RK11" s="7"/>
      <c r="RL11" s="7"/>
      <c r="RM11" s="2" t="s">
        <v>134</v>
      </c>
      <c r="RN11" s="2" t="s">
        <v>134</v>
      </c>
      <c r="RO11" s="2" t="s">
        <v>134</v>
      </c>
      <c r="RP11" s="2" t="s">
        <v>134</v>
      </c>
      <c r="RQ11" s="2" t="s">
        <v>134</v>
      </c>
      <c r="RR11" s="2" t="s">
        <v>134</v>
      </c>
      <c r="RS11" s="4"/>
      <c r="RT11" s="8"/>
      <c r="RU11" s="4"/>
      <c r="RV11" s="8"/>
      <c r="RW11" s="7"/>
      <c r="RX11" s="7"/>
      <c r="RY11" s="2" t="s">
        <v>161</v>
      </c>
      <c r="RZ11" s="2" t="s">
        <v>131</v>
      </c>
      <c r="SA11" s="2" t="s">
        <v>134</v>
      </c>
      <c r="SB11" s="2" t="s">
        <v>134</v>
      </c>
      <c r="SC11" s="2" t="s">
        <v>142</v>
      </c>
      <c r="SD11" s="2" t="s">
        <v>134</v>
      </c>
      <c r="SE11" s="4"/>
      <c r="SF11" s="8"/>
      <c r="SG11" s="4"/>
      <c r="SH11" s="8"/>
      <c r="SI11" s="7"/>
      <c r="SJ11" s="7"/>
      <c r="SK11" s="2" t="s">
        <v>140</v>
      </c>
      <c r="SL11" s="2" t="s">
        <v>144</v>
      </c>
      <c r="SM11" s="2" t="s">
        <v>193</v>
      </c>
      <c r="SN11" s="2" t="s">
        <v>232</v>
      </c>
      <c r="SO11" s="2" t="s">
        <v>142</v>
      </c>
      <c r="SP11" s="2" t="s">
        <v>134</v>
      </c>
    </row>
    <row r="12">
      <c r="A12" s="2" t="s">
        <v>304</v>
      </c>
      <c r="B12" s="2" t="s">
        <v>123</v>
      </c>
      <c r="C12" s="2" t="s">
        <v>124</v>
      </c>
      <c r="D12" s="2" t="s">
        <v>125</v>
      </c>
      <c r="E12" s="2" t="s">
        <v>126</v>
      </c>
      <c r="F12" s="2" t="s">
        <v>127</v>
      </c>
      <c r="G12" s="2" t="s">
        <v>127</v>
      </c>
      <c r="H12" s="2" t="s">
        <v>127</v>
      </c>
      <c r="I12" s="2" t="s">
        <v>128</v>
      </c>
      <c r="J12" s="2" t="s">
        <v>234</v>
      </c>
      <c r="K12" s="2" t="s">
        <v>273</v>
      </c>
      <c r="L12" s="3">
        <v>14.65</v>
      </c>
      <c r="M12" s="3">
        <v>15.38</v>
      </c>
      <c r="N12" s="3">
        <v>31.99</v>
      </c>
      <c r="O12" s="2" t="s">
        <v>131</v>
      </c>
      <c r="P12" s="2" t="s">
        <v>235</v>
      </c>
      <c r="Q12" s="2" t="s">
        <v>133</v>
      </c>
      <c r="R12" s="2" t="s">
        <v>134</v>
      </c>
      <c r="S12" s="2" t="s">
        <v>305</v>
      </c>
      <c r="T12" s="2" t="s">
        <v>134</v>
      </c>
      <c r="U12" s="2" t="s">
        <v>134</v>
      </c>
      <c r="V12" s="2" t="s">
        <v>135</v>
      </c>
      <c r="W12" s="2" t="s">
        <v>136</v>
      </c>
      <c r="X12" s="2" t="s">
        <v>134</v>
      </c>
      <c r="Y12" s="2" t="s">
        <v>237</v>
      </c>
      <c r="Z12" s="4">
        <v>1740</v>
      </c>
      <c r="AA12" s="4">
        <f>=ROUNDDOWN(8.0184331797235,0)</f>
      </c>
      <c r="AB12" s="5">
        <v>217</v>
      </c>
      <c r="AC12" s="2" t="s">
        <v>306</v>
      </c>
      <c r="AD12" s="4">
        <v>680</v>
      </c>
      <c r="AE12" s="4">
        <v>4360</v>
      </c>
      <c r="AF12" s="6">
        <v>65</v>
      </c>
      <c r="AG12" s="6">
        <v>48</v>
      </c>
      <c r="AH12" s="7">
        <v>0.8689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</v>
      </c>
      <c r="AP12" s="4">
        <v>5745</v>
      </c>
      <c r="AQ12" s="8">
        <v>103175.68</v>
      </c>
      <c r="AR12" s="4"/>
      <c r="AS12" s="8"/>
      <c r="AT12" s="7"/>
      <c r="AU12" s="7"/>
      <c r="AV12" s="4" t="s">
        <v>134</v>
      </c>
      <c r="AW12" s="8" t="s">
        <v>134</v>
      </c>
      <c r="AX12" s="4" t="s">
        <v>134</v>
      </c>
      <c r="AY12" s="8" t="s">
        <v>134</v>
      </c>
      <c r="AZ12" s="7" t="s">
        <v>134</v>
      </c>
      <c r="BA12" s="7" t="s">
        <v>134</v>
      </c>
      <c r="BB12" s="7">
        <v>0.8547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 t="s">
        <v>134</v>
      </c>
      <c r="BJ12" s="4">
        <v>5745</v>
      </c>
      <c r="BK12" s="8">
        <v>103175.68</v>
      </c>
      <c r="BL12" s="2" t="s">
        <v>307</v>
      </c>
      <c r="BM12" s="7">
        <v>1</v>
      </c>
      <c r="BN12" s="7">
        <v>1</v>
      </c>
      <c r="BO12" s="4">
        <v>4967</v>
      </c>
      <c r="BP12" s="8">
        <v>89902.7</v>
      </c>
      <c r="BQ12" s="4"/>
      <c r="BR12" s="8"/>
      <c r="BS12" s="7"/>
      <c r="BT12" s="7"/>
      <c r="BU12" s="2" t="s">
        <v>140</v>
      </c>
      <c r="BV12" s="2" t="s">
        <v>131</v>
      </c>
      <c r="BW12" s="2" t="s">
        <v>134</v>
      </c>
      <c r="BX12" s="2" t="s">
        <v>239</v>
      </c>
      <c r="BY12" s="2" t="s">
        <v>142</v>
      </c>
      <c r="BZ12" s="2" t="s">
        <v>134</v>
      </c>
      <c r="CA12" s="4">
        <v>189</v>
      </c>
      <c r="CB12" s="8">
        <v>3496.5</v>
      </c>
      <c r="CC12" s="4"/>
      <c r="CD12" s="8"/>
      <c r="CE12" s="7"/>
      <c r="CF12" s="7"/>
      <c r="CG12" s="2" t="s">
        <v>140</v>
      </c>
      <c r="CH12" s="2" t="s">
        <v>131</v>
      </c>
      <c r="CI12" s="2" t="s">
        <v>240</v>
      </c>
      <c r="CJ12" s="2" t="s">
        <v>308</v>
      </c>
      <c r="CK12" s="2" t="s">
        <v>142</v>
      </c>
      <c r="CL12" s="2" t="s">
        <v>134</v>
      </c>
      <c r="CM12" s="4">
        <v>221</v>
      </c>
      <c r="CN12" s="8">
        <v>3492.67</v>
      </c>
      <c r="CO12" s="4"/>
      <c r="CP12" s="8"/>
      <c r="CQ12" s="7"/>
      <c r="CR12" s="7"/>
      <c r="CS12" s="2" t="s">
        <v>140</v>
      </c>
      <c r="CT12" s="2" t="s">
        <v>131</v>
      </c>
      <c r="CU12" s="2" t="s">
        <v>242</v>
      </c>
      <c r="CV12" s="2" t="s">
        <v>309</v>
      </c>
      <c r="CW12" s="2" t="s">
        <v>142</v>
      </c>
      <c r="CX12" s="2" t="s">
        <v>134</v>
      </c>
      <c r="CY12" s="4">
        <v>97</v>
      </c>
      <c r="CZ12" s="8">
        <v>1566.55</v>
      </c>
      <c r="DA12" s="4"/>
      <c r="DB12" s="8"/>
      <c r="DC12" s="7"/>
      <c r="DD12" s="7"/>
      <c r="DE12" s="2" t="s">
        <v>140</v>
      </c>
      <c r="DF12" s="2" t="s">
        <v>131</v>
      </c>
      <c r="DG12" s="2" t="s">
        <v>242</v>
      </c>
      <c r="DH12" s="2" t="s">
        <v>310</v>
      </c>
      <c r="DI12" s="2" t="s">
        <v>142</v>
      </c>
      <c r="DJ12" s="2" t="s">
        <v>134</v>
      </c>
      <c r="DK12" s="4">
        <v>123</v>
      </c>
      <c r="DL12" s="8">
        <v>2263.2</v>
      </c>
      <c r="DM12" s="4"/>
      <c r="DN12" s="8"/>
      <c r="DO12" s="7"/>
      <c r="DP12" s="7"/>
      <c r="DQ12" s="2" t="s">
        <v>140</v>
      </c>
      <c r="DR12" s="2" t="s">
        <v>131</v>
      </c>
      <c r="DS12" s="2" t="s">
        <v>245</v>
      </c>
      <c r="DT12" s="2" t="s">
        <v>311</v>
      </c>
      <c r="DU12" s="2" t="s">
        <v>142</v>
      </c>
      <c r="DV12" s="2" t="s">
        <v>134</v>
      </c>
      <c r="DW12" s="4">
        <v>59</v>
      </c>
      <c r="DX12" s="8">
        <v>974.47</v>
      </c>
      <c r="DY12" s="4"/>
      <c r="DZ12" s="8"/>
      <c r="EA12" s="7"/>
      <c r="EB12" s="7"/>
      <c r="EC12" s="2" t="s">
        <v>140</v>
      </c>
      <c r="ED12" s="2" t="s">
        <v>131</v>
      </c>
      <c r="EE12" s="2" t="s">
        <v>242</v>
      </c>
      <c r="EF12" s="2" t="s">
        <v>247</v>
      </c>
      <c r="EG12" s="2" t="s">
        <v>142</v>
      </c>
      <c r="EH12" s="2" t="s">
        <v>134</v>
      </c>
      <c r="EI12" s="4">
        <v>49</v>
      </c>
      <c r="EJ12" s="8">
        <v>736</v>
      </c>
      <c r="EK12" s="4"/>
      <c r="EL12" s="8"/>
      <c r="EM12" s="7"/>
      <c r="EN12" s="7"/>
      <c r="EO12" s="2" t="s">
        <v>140</v>
      </c>
      <c r="EP12" s="2" t="s">
        <v>131</v>
      </c>
      <c r="EQ12" s="2" t="s">
        <v>242</v>
      </c>
      <c r="ER12" s="2" t="s">
        <v>312</v>
      </c>
      <c r="ES12" s="2" t="s">
        <v>142</v>
      </c>
      <c r="ET12" s="2" t="s">
        <v>134</v>
      </c>
      <c r="EU12" s="4">
        <v>20</v>
      </c>
      <c r="EV12" s="8">
        <v>344.74</v>
      </c>
      <c r="EW12" s="4"/>
      <c r="EX12" s="8"/>
      <c r="EY12" s="7"/>
      <c r="EZ12" s="7"/>
      <c r="FA12" s="2" t="s">
        <v>140</v>
      </c>
      <c r="FB12" s="2" t="s">
        <v>131</v>
      </c>
      <c r="FC12" s="2" t="s">
        <v>313</v>
      </c>
      <c r="FD12" s="2" t="s">
        <v>314</v>
      </c>
      <c r="FE12" s="2" t="s">
        <v>142</v>
      </c>
      <c r="FF12" s="2" t="s">
        <v>134</v>
      </c>
      <c r="FG12" s="4">
        <v>7</v>
      </c>
      <c r="FH12" s="8">
        <v>125.65</v>
      </c>
      <c r="FI12" s="4"/>
      <c r="FJ12" s="8"/>
      <c r="FK12" s="7"/>
      <c r="FL12" s="7"/>
      <c r="FM12" s="2" t="s">
        <v>140</v>
      </c>
      <c r="FN12" s="2" t="s">
        <v>131</v>
      </c>
      <c r="FO12" s="2" t="s">
        <v>159</v>
      </c>
      <c r="FP12" s="2" t="s">
        <v>267</v>
      </c>
      <c r="FQ12" s="2" t="s">
        <v>142</v>
      </c>
      <c r="FR12" s="2" t="s">
        <v>134</v>
      </c>
      <c r="FS12" s="4"/>
      <c r="FT12" s="8"/>
      <c r="FU12" s="4"/>
      <c r="FV12" s="8"/>
      <c r="FW12" s="7"/>
      <c r="FX12" s="7"/>
      <c r="FY12" s="2" t="s">
        <v>140</v>
      </c>
      <c r="FZ12" s="2" t="s">
        <v>144</v>
      </c>
      <c r="GA12" s="2" t="s">
        <v>251</v>
      </c>
      <c r="GB12" s="2" t="s">
        <v>315</v>
      </c>
      <c r="GC12" s="2" t="s">
        <v>142</v>
      </c>
      <c r="GD12" s="2" t="s">
        <v>134</v>
      </c>
      <c r="GE12" s="4"/>
      <c r="GF12" s="8"/>
      <c r="GG12" s="4"/>
      <c r="GH12" s="8"/>
      <c r="GI12" s="7"/>
      <c r="GJ12" s="7"/>
      <c r="GK12" s="2" t="s">
        <v>134</v>
      </c>
      <c r="GL12" s="2" t="s">
        <v>134</v>
      </c>
      <c r="GM12" s="2" t="s">
        <v>134</v>
      </c>
      <c r="GN12" s="2" t="s">
        <v>134</v>
      </c>
      <c r="GO12" s="2" t="s">
        <v>134</v>
      </c>
      <c r="GP12" s="2" t="s">
        <v>134</v>
      </c>
      <c r="GQ12" s="4">
        <v>5</v>
      </c>
      <c r="GR12" s="8">
        <v>80.32</v>
      </c>
      <c r="GS12" s="4"/>
      <c r="GT12" s="8"/>
      <c r="GU12" s="7"/>
      <c r="GV12" s="7"/>
      <c r="GW12" s="2" t="s">
        <v>140</v>
      </c>
      <c r="GX12" s="2" t="s">
        <v>131</v>
      </c>
      <c r="GY12" s="2" t="s">
        <v>253</v>
      </c>
      <c r="GZ12" s="2" t="s">
        <v>316</v>
      </c>
      <c r="HA12" s="2" t="s">
        <v>142</v>
      </c>
      <c r="HB12" s="2" t="s">
        <v>134</v>
      </c>
      <c r="HC12" s="4">
        <v>2</v>
      </c>
      <c r="HD12" s="8">
        <v>70.38</v>
      </c>
      <c r="HE12" s="4"/>
      <c r="HF12" s="8"/>
      <c r="HG12" s="7"/>
      <c r="HH12" s="7"/>
      <c r="HI12" s="2" t="s">
        <v>140</v>
      </c>
      <c r="HJ12" s="2" t="s">
        <v>131</v>
      </c>
      <c r="HK12" s="2" t="s">
        <v>242</v>
      </c>
      <c r="HL12" s="2" t="s">
        <v>255</v>
      </c>
      <c r="HM12" s="2" t="s">
        <v>142</v>
      </c>
      <c r="HN12" s="2" t="s">
        <v>134</v>
      </c>
      <c r="HO12" s="4">
        <v>2</v>
      </c>
      <c r="HP12" s="8">
        <v>33.22</v>
      </c>
      <c r="HQ12" s="4"/>
      <c r="HR12" s="8"/>
      <c r="HS12" s="7"/>
      <c r="HT12" s="7"/>
      <c r="HU12" s="2" t="s">
        <v>140</v>
      </c>
      <c r="HV12" s="2" t="s">
        <v>131</v>
      </c>
      <c r="HW12" s="2" t="s">
        <v>164</v>
      </c>
      <c r="HX12" s="2" t="s">
        <v>317</v>
      </c>
      <c r="HY12" s="2" t="s">
        <v>142</v>
      </c>
      <c r="HZ12" s="2" t="s">
        <v>134</v>
      </c>
      <c r="IA12" s="4"/>
      <c r="IB12" s="8"/>
      <c r="IC12" s="4"/>
      <c r="ID12" s="8"/>
      <c r="IE12" s="7"/>
      <c r="IF12" s="7"/>
      <c r="IG12" s="2" t="s">
        <v>140</v>
      </c>
      <c r="IH12" s="2" t="s">
        <v>144</v>
      </c>
      <c r="II12" s="2" t="s">
        <v>242</v>
      </c>
      <c r="IJ12" s="2" t="s">
        <v>318</v>
      </c>
      <c r="IK12" s="2" t="s">
        <v>142</v>
      </c>
      <c r="IL12" s="2" t="s">
        <v>168</v>
      </c>
      <c r="IM12" s="4"/>
      <c r="IN12" s="8"/>
      <c r="IO12" s="4"/>
      <c r="IP12" s="8"/>
      <c r="IQ12" s="7"/>
      <c r="IR12" s="7"/>
      <c r="IS12" s="2" t="s">
        <v>140</v>
      </c>
      <c r="IT12" s="2" t="s">
        <v>131</v>
      </c>
      <c r="IU12" s="2" t="s">
        <v>242</v>
      </c>
      <c r="IV12" s="2" t="s">
        <v>318</v>
      </c>
      <c r="IW12" s="2" t="s">
        <v>142</v>
      </c>
      <c r="IX12" s="2" t="s">
        <v>134</v>
      </c>
      <c r="IY12" s="4">
        <v>2</v>
      </c>
      <c r="IZ12" s="8">
        <v>56.98</v>
      </c>
      <c r="JA12" s="4"/>
      <c r="JB12" s="8"/>
      <c r="JC12" s="7"/>
      <c r="JD12" s="7"/>
      <c r="JE12" s="2" t="s">
        <v>140</v>
      </c>
      <c r="JF12" s="2" t="s">
        <v>131</v>
      </c>
      <c r="JG12" s="2" t="s">
        <v>170</v>
      </c>
      <c r="JH12" s="2" t="s">
        <v>319</v>
      </c>
      <c r="JI12" s="2" t="s">
        <v>142</v>
      </c>
      <c r="JJ12" s="2" t="s">
        <v>134</v>
      </c>
      <c r="JK12" s="4"/>
      <c r="JL12" s="8"/>
      <c r="JM12" s="4"/>
      <c r="JN12" s="8"/>
      <c r="JO12" s="7"/>
      <c r="JP12" s="7"/>
      <c r="JQ12" s="2" t="s">
        <v>140</v>
      </c>
      <c r="JR12" s="2" t="s">
        <v>144</v>
      </c>
      <c r="JS12" s="2" t="s">
        <v>172</v>
      </c>
      <c r="JT12" s="2" t="s">
        <v>320</v>
      </c>
      <c r="JU12" s="2" t="s">
        <v>142</v>
      </c>
      <c r="JV12" s="2" t="s">
        <v>134</v>
      </c>
      <c r="JW12" s="4"/>
      <c r="JX12" s="8"/>
      <c r="JY12" s="4"/>
      <c r="JZ12" s="8"/>
      <c r="KA12" s="7"/>
      <c r="KB12" s="7"/>
      <c r="KC12" s="2" t="s">
        <v>140</v>
      </c>
      <c r="KD12" s="2" t="s">
        <v>131</v>
      </c>
      <c r="KE12" s="2" t="s">
        <v>174</v>
      </c>
      <c r="KF12" s="2" t="s">
        <v>134</v>
      </c>
      <c r="KG12" s="2" t="s">
        <v>142</v>
      </c>
      <c r="KH12" s="2" t="s">
        <v>134</v>
      </c>
      <c r="KI12" s="4">
        <v>1</v>
      </c>
      <c r="KJ12" s="8">
        <v>16.92</v>
      </c>
      <c r="KK12" s="4"/>
      <c r="KL12" s="8"/>
      <c r="KM12" s="7"/>
      <c r="KN12" s="7"/>
      <c r="KO12" s="2" t="s">
        <v>140</v>
      </c>
      <c r="KP12" s="2" t="s">
        <v>131</v>
      </c>
      <c r="KQ12" s="2" t="s">
        <v>261</v>
      </c>
      <c r="KR12" s="2" t="s">
        <v>321</v>
      </c>
      <c r="KS12" s="2" t="s">
        <v>142</v>
      </c>
      <c r="KT12" s="2" t="s">
        <v>134</v>
      </c>
      <c r="KU12" s="4"/>
      <c r="KV12" s="8"/>
      <c r="KW12" s="4"/>
      <c r="KX12" s="8"/>
      <c r="KY12" s="7"/>
      <c r="KZ12" s="7"/>
      <c r="LA12" s="2" t="s">
        <v>140</v>
      </c>
      <c r="LB12" s="2" t="s">
        <v>144</v>
      </c>
      <c r="LC12" s="2" t="s">
        <v>263</v>
      </c>
      <c r="LD12" s="2" t="s">
        <v>322</v>
      </c>
      <c r="LE12" s="2" t="s">
        <v>142</v>
      </c>
      <c r="LF12" s="2" t="s">
        <v>134</v>
      </c>
      <c r="LG12" s="4">
        <v>1</v>
      </c>
      <c r="LH12" s="8">
        <v>15.38</v>
      </c>
      <c r="LI12" s="4"/>
      <c r="LJ12" s="8"/>
      <c r="LK12" s="7"/>
      <c r="LL12" s="7"/>
      <c r="LM12" s="2" t="s">
        <v>140</v>
      </c>
      <c r="LN12" s="2" t="s">
        <v>131</v>
      </c>
      <c r="LO12" s="2" t="s">
        <v>180</v>
      </c>
      <c r="LP12" s="2" t="s">
        <v>323</v>
      </c>
      <c r="LQ12" s="2" t="s">
        <v>142</v>
      </c>
      <c r="LR12" s="2" t="s">
        <v>134</v>
      </c>
      <c r="LS12" s="4"/>
      <c r="LT12" s="8"/>
      <c r="LU12" s="4"/>
      <c r="LV12" s="8"/>
      <c r="LW12" s="7"/>
      <c r="LX12" s="7"/>
      <c r="LY12" s="2" t="s">
        <v>134</v>
      </c>
      <c r="LZ12" s="2" t="s">
        <v>134</v>
      </c>
      <c r="MA12" s="2" t="s">
        <v>134</v>
      </c>
      <c r="MB12" s="2" t="s">
        <v>134</v>
      </c>
      <c r="MC12" s="2" t="s">
        <v>134</v>
      </c>
      <c r="MD12" s="2" t="s">
        <v>134</v>
      </c>
      <c r="ME12" s="4"/>
      <c r="MF12" s="8"/>
      <c r="MG12" s="4"/>
      <c r="MH12" s="8"/>
      <c r="MI12" s="7"/>
      <c r="MJ12" s="7"/>
      <c r="MK12" s="2" t="s">
        <v>140</v>
      </c>
      <c r="ML12" s="2" t="s">
        <v>144</v>
      </c>
      <c r="MM12" s="2" t="s">
        <v>182</v>
      </c>
      <c r="MN12" s="2" t="s">
        <v>324</v>
      </c>
      <c r="MO12" s="2" t="s">
        <v>142</v>
      </c>
      <c r="MP12" s="2" t="s">
        <v>134</v>
      </c>
      <c r="MQ12" s="4"/>
      <c r="MR12" s="8"/>
      <c r="MS12" s="4"/>
      <c r="MT12" s="8"/>
      <c r="MU12" s="7"/>
      <c r="MV12" s="7"/>
      <c r="MW12" s="2" t="s">
        <v>134</v>
      </c>
      <c r="MX12" s="2" t="s">
        <v>134</v>
      </c>
      <c r="MY12" s="2" t="s">
        <v>134</v>
      </c>
      <c r="MZ12" s="2" t="s">
        <v>134</v>
      </c>
      <c r="NA12" s="2" t="s">
        <v>134</v>
      </c>
      <c r="NB12" s="2" t="s">
        <v>134</v>
      </c>
      <c r="NC12" s="4"/>
      <c r="ND12" s="8"/>
      <c r="NE12" s="4"/>
      <c r="NF12" s="8"/>
      <c r="NG12" s="7"/>
      <c r="NH12" s="7"/>
      <c r="NI12" s="2" t="s">
        <v>184</v>
      </c>
      <c r="NJ12" s="2" t="s">
        <v>131</v>
      </c>
      <c r="NK12" s="2" t="s">
        <v>134</v>
      </c>
      <c r="NL12" s="2" t="s">
        <v>134</v>
      </c>
      <c r="NM12" s="2" t="s">
        <v>142</v>
      </c>
      <c r="NN12" s="2" t="s">
        <v>134</v>
      </c>
      <c r="NO12" s="4"/>
      <c r="NP12" s="8"/>
      <c r="NQ12" s="4"/>
      <c r="NR12" s="8"/>
      <c r="NS12" s="7"/>
      <c r="NT12" s="7"/>
      <c r="NU12" s="2" t="s">
        <v>140</v>
      </c>
      <c r="NV12" s="2" t="s">
        <v>131</v>
      </c>
      <c r="NW12" s="2" t="s">
        <v>185</v>
      </c>
      <c r="NX12" s="2" t="s">
        <v>325</v>
      </c>
      <c r="NY12" s="2" t="s">
        <v>142</v>
      </c>
      <c r="NZ12" s="2" t="s">
        <v>134</v>
      </c>
      <c r="OA12" s="4"/>
      <c r="OB12" s="8"/>
      <c r="OC12" s="4"/>
      <c r="OD12" s="8"/>
      <c r="OE12" s="7"/>
      <c r="OF12" s="7"/>
      <c r="OG12" s="2" t="s">
        <v>140</v>
      </c>
      <c r="OH12" s="2" t="s">
        <v>187</v>
      </c>
      <c r="OI12" s="2" t="s">
        <v>268</v>
      </c>
      <c r="OJ12" s="2" t="s">
        <v>326</v>
      </c>
      <c r="OK12" s="2" t="s">
        <v>142</v>
      </c>
      <c r="OL12" s="2" t="s">
        <v>134</v>
      </c>
      <c r="OM12" s="4"/>
      <c r="ON12" s="8"/>
      <c r="OO12" s="4"/>
      <c r="OP12" s="8"/>
      <c r="OQ12" s="7"/>
      <c r="OR12" s="7"/>
      <c r="OS12" s="2" t="s">
        <v>134</v>
      </c>
      <c r="OT12" s="2" t="s">
        <v>134</v>
      </c>
      <c r="OU12" s="2" t="s">
        <v>134</v>
      </c>
      <c r="OV12" s="2" t="s">
        <v>134</v>
      </c>
      <c r="OW12" s="2" t="s">
        <v>134</v>
      </c>
      <c r="OX12" s="2" t="s">
        <v>134</v>
      </c>
      <c r="OY12" s="4"/>
      <c r="OZ12" s="8"/>
      <c r="PA12" s="4"/>
      <c r="PB12" s="8"/>
      <c r="PC12" s="7"/>
      <c r="PD12" s="7"/>
      <c r="PE12" s="2" t="s">
        <v>161</v>
      </c>
      <c r="PF12" s="2" t="s">
        <v>131</v>
      </c>
      <c r="PG12" s="2" t="s">
        <v>134</v>
      </c>
      <c r="PH12" s="2" t="s">
        <v>134</v>
      </c>
      <c r="PI12" s="2" t="s">
        <v>142</v>
      </c>
      <c r="PJ12" s="2" t="s">
        <v>134</v>
      </c>
      <c r="PK12" s="4"/>
      <c r="PL12" s="8"/>
      <c r="PM12" s="4"/>
      <c r="PN12" s="8"/>
      <c r="PO12" s="7"/>
      <c r="PP12" s="7"/>
      <c r="PQ12" s="2" t="s">
        <v>140</v>
      </c>
      <c r="PR12" s="2" t="s">
        <v>131</v>
      </c>
      <c r="PS12" s="2" t="s">
        <v>190</v>
      </c>
      <c r="PT12" s="2" t="s">
        <v>134</v>
      </c>
      <c r="PU12" s="2" t="s">
        <v>142</v>
      </c>
      <c r="PV12" s="2" t="s">
        <v>134</v>
      </c>
      <c r="PW12" s="4"/>
      <c r="PX12" s="8"/>
      <c r="PY12" s="4"/>
      <c r="PZ12" s="8"/>
      <c r="QA12" s="7"/>
      <c r="QB12" s="7"/>
      <c r="QC12" s="2" t="s">
        <v>140</v>
      </c>
      <c r="QD12" s="2" t="s">
        <v>144</v>
      </c>
      <c r="QE12" s="2" t="s">
        <v>149</v>
      </c>
      <c r="QF12" s="2" t="s">
        <v>327</v>
      </c>
      <c r="QG12" s="2" t="s">
        <v>142</v>
      </c>
      <c r="QH12" s="2" t="s">
        <v>134</v>
      </c>
      <c r="QI12" s="4"/>
      <c r="QJ12" s="8"/>
      <c r="QK12" s="4"/>
      <c r="QL12" s="8"/>
      <c r="QM12" s="7"/>
      <c r="QN12" s="7"/>
      <c r="QO12" s="2" t="s">
        <v>184</v>
      </c>
      <c r="QP12" s="2" t="s">
        <v>131</v>
      </c>
      <c r="QQ12" s="2" t="s">
        <v>134</v>
      </c>
      <c r="QR12" s="2" t="s">
        <v>134</v>
      </c>
      <c r="QS12" s="2" t="s">
        <v>142</v>
      </c>
      <c r="QT12" s="2" t="s">
        <v>134</v>
      </c>
      <c r="QU12" s="4"/>
      <c r="QV12" s="8"/>
      <c r="QW12" s="4"/>
      <c r="QX12" s="8"/>
      <c r="QY12" s="7"/>
      <c r="QZ12" s="7"/>
      <c r="RA12" s="2" t="s">
        <v>134</v>
      </c>
      <c r="RB12" s="2" t="s">
        <v>134</v>
      </c>
      <c r="RC12" s="2" t="s">
        <v>134</v>
      </c>
      <c r="RD12" s="2" t="s">
        <v>134</v>
      </c>
      <c r="RE12" s="2" t="s">
        <v>134</v>
      </c>
      <c r="RF12" s="2" t="s">
        <v>134</v>
      </c>
      <c r="RG12" s="4"/>
      <c r="RH12" s="8"/>
      <c r="RI12" s="4"/>
      <c r="RJ12" s="8"/>
      <c r="RK12" s="7"/>
      <c r="RL12" s="7"/>
      <c r="RM12" s="2" t="s">
        <v>134</v>
      </c>
      <c r="RN12" s="2" t="s">
        <v>134</v>
      </c>
      <c r="RO12" s="2" t="s">
        <v>134</v>
      </c>
      <c r="RP12" s="2" t="s">
        <v>134</v>
      </c>
      <c r="RQ12" s="2" t="s">
        <v>134</v>
      </c>
      <c r="RR12" s="2" t="s">
        <v>134</v>
      </c>
      <c r="RS12" s="4"/>
      <c r="RT12" s="8"/>
      <c r="RU12" s="4"/>
      <c r="RV12" s="8"/>
      <c r="RW12" s="7"/>
      <c r="RX12" s="7"/>
      <c r="RY12" s="2" t="s">
        <v>161</v>
      </c>
      <c r="RZ12" s="2" t="s">
        <v>131</v>
      </c>
      <c r="SA12" s="2" t="s">
        <v>134</v>
      </c>
      <c r="SB12" s="2" t="s">
        <v>134</v>
      </c>
      <c r="SC12" s="2" t="s">
        <v>142</v>
      </c>
      <c r="SD12" s="2" t="s">
        <v>134</v>
      </c>
      <c r="SE12" s="4"/>
      <c r="SF12" s="8"/>
      <c r="SG12" s="4"/>
      <c r="SH12" s="8"/>
      <c r="SI12" s="7"/>
      <c r="SJ12" s="7"/>
      <c r="SK12" s="2" t="s">
        <v>140</v>
      </c>
      <c r="SL12" s="2" t="s">
        <v>144</v>
      </c>
      <c r="SM12" s="2" t="s">
        <v>270</v>
      </c>
      <c r="SN12" s="2" t="s">
        <v>188</v>
      </c>
      <c r="SO12" s="2" t="s">
        <v>142</v>
      </c>
      <c r="SP12" s="2" t="s">
        <v>134</v>
      </c>
    </row>
    <row r="13">
      <c r="A13" s="2" t="s">
        <v>328</v>
      </c>
      <c r="B13" s="2" t="s">
        <v>123</v>
      </c>
      <c r="C13" s="2" t="s">
        <v>124</v>
      </c>
      <c r="D13" s="2" t="s">
        <v>125</v>
      </c>
      <c r="E13" s="2" t="s">
        <v>126</v>
      </c>
      <c r="F13" s="2" t="s">
        <v>127</v>
      </c>
      <c r="G13" s="2" t="s">
        <v>127</v>
      </c>
      <c r="H13" s="2" t="s">
        <v>127</v>
      </c>
      <c r="I13" s="2" t="s">
        <v>128</v>
      </c>
      <c r="J13" s="2" t="s">
        <v>129</v>
      </c>
      <c r="K13" s="2" t="s">
        <v>329</v>
      </c>
      <c r="L13" s="3">
        <v>15.84</v>
      </c>
      <c r="M13" s="3">
        <v>16.63</v>
      </c>
      <c r="N13" s="3">
        <v>34.99</v>
      </c>
      <c r="O13" s="2" t="s">
        <v>131</v>
      </c>
      <c r="P13" s="2" t="s">
        <v>197</v>
      </c>
      <c r="Q13" s="2" t="s">
        <v>133</v>
      </c>
      <c r="R13" s="2" t="s">
        <v>134</v>
      </c>
      <c r="S13" s="2" t="s">
        <v>134</v>
      </c>
      <c r="T13" s="2" t="s">
        <v>134</v>
      </c>
      <c r="U13" s="2" t="s">
        <v>134</v>
      </c>
      <c r="V13" s="2" t="s">
        <v>135</v>
      </c>
      <c r="W13" s="2" t="s">
        <v>136</v>
      </c>
      <c r="X13" s="2" t="s">
        <v>134</v>
      </c>
      <c r="Y13" s="2" t="s">
        <v>137</v>
      </c>
      <c r="Z13" s="4">
        <v>397</v>
      </c>
      <c r="AA13" s="4">
        <f>=ROUNDDOWN(9.925,0)</f>
      </c>
      <c r="AB13" s="5">
        <v>40</v>
      </c>
      <c r="AC13" s="2" t="s">
        <v>138</v>
      </c>
      <c r="AD13" s="4">
        <v>400</v>
      </c>
      <c r="AE13" s="4">
        <v>700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>
        <v>0</v>
      </c>
      <c r="AP13" s="4">
        <v>852</v>
      </c>
      <c r="AQ13" s="8">
        <v>16103.29</v>
      </c>
      <c r="AR13" s="4"/>
      <c r="AS13" s="8"/>
      <c r="AT13" s="7"/>
      <c r="AU13" s="7"/>
      <c r="AV13" s="4">
        <v>3283</v>
      </c>
      <c r="AW13" s="8">
        <v>59967.58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>
        <v>0.2685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0.1666</v>
      </c>
      <c r="BJ13" s="4">
        <v>852</v>
      </c>
      <c r="BK13" s="8">
        <v>16103.29</v>
      </c>
      <c r="BL13" s="2" t="s">
        <v>330</v>
      </c>
      <c r="BM13" s="7">
        <v>1</v>
      </c>
      <c r="BN13" s="7">
        <v>1</v>
      </c>
      <c r="BO13" s="4">
        <v>508</v>
      </c>
      <c r="BP13" s="8">
        <v>9850.12</v>
      </c>
      <c r="BQ13" s="4"/>
      <c r="BR13" s="8"/>
      <c r="BS13" s="7"/>
      <c r="BT13" s="7"/>
      <c r="BU13" s="2" t="s">
        <v>140</v>
      </c>
      <c r="BV13" s="2" t="s">
        <v>131</v>
      </c>
      <c r="BW13" s="2" t="s">
        <v>134</v>
      </c>
      <c r="BX13" s="2" t="s">
        <v>331</v>
      </c>
      <c r="BY13" s="2" t="s">
        <v>142</v>
      </c>
      <c r="BZ13" s="2" t="s">
        <v>134</v>
      </c>
      <c r="CA13" s="4">
        <v>48</v>
      </c>
      <c r="CB13" s="8">
        <v>940.8</v>
      </c>
      <c r="CC13" s="4"/>
      <c r="CD13" s="8"/>
      <c r="CE13" s="7"/>
      <c r="CF13" s="7"/>
      <c r="CG13" s="2" t="s">
        <v>140</v>
      </c>
      <c r="CH13" s="2" t="s">
        <v>131</v>
      </c>
      <c r="CI13" s="2" t="s">
        <v>145</v>
      </c>
      <c r="CJ13" s="2" t="s">
        <v>332</v>
      </c>
      <c r="CK13" s="2" t="s">
        <v>142</v>
      </c>
      <c r="CL13" s="2" t="s">
        <v>134</v>
      </c>
      <c r="CM13" s="4">
        <v>65</v>
      </c>
      <c r="CN13" s="8">
        <v>1139.05</v>
      </c>
      <c r="CO13" s="4"/>
      <c r="CP13" s="8"/>
      <c r="CQ13" s="7"/>
      <c r="CR13" s="7"/>
      <c r="CS13" s="2" t="s">
        <v>140</v>
      </c>
      <c r="CT13" s="2" t="s">
        <v>131</v>
      </c>
      <c r="CU13" s="2" t="s">
        <v>147</v>
      </c>
      <c r="CV13" s="2" t="s">
        <v>333</v>
      </c>
      <c r="CW13" s="2" t="s">
        <v>142</v>
      </c>
      <c r="CX13" s="2" t="s">
        <v>134</v>
      </c>
      <c r="CY13" s="4">
        <v>40</v>
      </c>
      <c r="CZ13" s="8">
        <v>698.4</v>
      </c>
      <c r="DA13" s="4"/>
      <c r="DB13" s="8"/>
      <c r="DC13" s="7"/>
      <c r="DD13" s="7"/>
      <c r="DE13" s="2" t="s">
        <v>140</v>
      </c>
      <c r="DF13" s="2" t="s">
        <v>131</v>
      </c>
      <c r="DG13" s="2" t="s">
        <v>149</v>
      </c>
      <c r="DH13" s="2" t="s">
        <v>334</v>
      </c>
      <c r="DI13" s="2" t="s">
        <v>142</v>
      </c>
      <c r="DJ13" s="2" t="s">
        <v>134</v>
      </c>
      <c r="DK13" s="4">
        <v>123</v>
      </c>
      <c r="DL13" s="8">
        <v>2178.33</v>
      </c>
      <c r="DM13" s="4"/>
      <c r="DN13" s="8"/>
      <c r="DO13" s="7"/>
      <c r="DP13" s="7"/>
      <c r="DQ13" s="2" t="s">
        <v>140</v>
      </c>
      <c r="DR13" s="2" t="s">
        <v>131</v>
      </c>
      <c r="DS13" s="2" t="s">
        <v>151</v>
      </c>
      <c r="DT13" s="2" t="s">
        <v>202</v>
      </c>
      <c r="DU13" s="2" t="s">
        <v>142</v>
      </c>
      <c r="DV13" s="2" t="s">
        <v>134</v>
      </c>
      <c r="DW13" s="4">
        <v>9</v>
      </c>
      <c r="DX13" s="8">
        <v>161.22</v>
      </c>
      <c r="DY13" s="4"/>
      <c r="DZ13" s="8"/>
      <c r="EA13" s="7"/>
      <c r="EB13" s="7"/>
      <c r="EC13" s="2" t="s">
        <v>140</v>
      </c>
      <c r="ED13" s="2" t="s">
        <v>131</v>
      </c>
      <c r="EE13" s="2" t="s">
        <v>153</v>
      </c>
      <c r="EF13" s="2" t="s">
        <v>150</v>
      </c>
      <c r="EG13" s="2" t="s">
        <v>142</v>
      </c>
      <c r="EH13" s="2" t="s">
        <v>134</v>
      </c>
      <c r="EI13" s="4">
        <v>25</v>
      </c>
      <c r="EJ13" s="8">
        <v>398.29</v>
      </c>
      <c r="EK13" s="4"/>
      <c r="EL13" s="8"/>
      <c r="EM13" s="7"/>
      <c r="EN13" s="7"/>
      <c r="EO13" s="2" t="s">
        <v>140</v>
      </c>
      <c r="EP13" s="2" t="s">
        <v>131</v>
      </c>
      <c r="EQ13" s="2" t="s">
        <v>155</v>
      </c>
      <c r="ER13" s="2" t="s">
        <v>271</v>
      </c>
      <c r="ES13" s="2" t="s">
        <v>142</v>
      </c>
      <c r="ET13" s="2" t="s">
        <v>134</v>
      </c>
      <c r="EU13" s="4">
        <v>6</v>
      </c>
      <c r="EV13" s="8">
        <v>110.58</v>
      </c>
      <c r="EW13" s="4"/>
      <c r="EX13" s="8"/>
      <c r="EY13" s="7"/>
      <c r="EZ13" s="7"/>
      <c r="FA13" s="2" t="s">
        <v>140</v>
      </c>
      <c r="FB13" s="2" t="s">
        <v>131</v>
      </c>
      <c r="FC13" s="2" t="s">
        <v>157</v>
      </c>
      <c r="FD13" s="2" t="s">
        <v>335</v>
      </c>
      <c r="FE13" s="2" t="s">
        <v>142</v>
      </c>
      <c r="FF13" s="2" t="s">
        <v>134</v>
      </c>
      <c r="FG13" s="4">
        <v>20</v>
      </c>
      <c r="FH13" s="8">
        <v>388</v>
      </c>
      <c r="FI13" s="4"/>
      <c r="FJ13" s="8"/>
      <c r="FK13" s="7"/>
      <c r="FL13" s="7"/>
      <c r="FM13" s="2" t="s">
        <v>140</v>
      </c>
      <c r="FN13" s="2" t="s">
        <v>131</v>
      </c>
      <c r="FO13" s="2" t="s">
        <v>160</v>
      </c>
      <c r="FP13" s="2" t="s">
        <v>336</v>
      </c>
      <c r="FQ13" s="2" t="s">
        <v>142</v>
      </c>
      <c r="FR13" s="2" t="s">
        <v>134</v>
      </c>
      <c r="FS13" s="4"/>
      <c r="FT13" s="8"/>
      <c r="FU13" s="4"/>
      <c r="FV13" s="8"/>
      <c r="FW13" s="7"/>
      <c r="FX13" s="7"/>
      <c r="FY13" s="2" t="s">
        <v>140</v>
      </c>
      <c r="FZ13" s="2" t="s">
        <v>131</v>
      </c>
      <c r="GA13" s="2" t="s">
        <v>337</v>
      </c>
      <c r="GB13" s="2" t="s">
        <v>134</v>
      </c>
      <c r="GC13" s="2" t="s">
        <v>142</v>
      </c>
      <c r="GD13" s="2" t="s">
        <v>134</v>
      </c>
      <c r="GE13" s="4"/>
      <c r="GF13" s="8"/>
      <c r="GG13" s="4"/>
      <c r="GH13" s="8"/>
      <c r="GI13" s="7"/>
      <c r="GJ13" s="7"/>
      <c r="GK13" s="2" t="s">
        <v>134</v>
      </c>
      <c r="GL13" s="2" t="s">
        <v>134</v>
      </c>
      <c r="GM13" s="2" t="s">
        <v>134</v>
      </c>
      <c r="GN13" s="2" t="s">
        <v>134</v>
      </c>
      <c r="GO13" s="2" t="s">
        <v>134</v>
      </c>
      <c r="GP13" s="2" t="s">
        <v>134</v>
      </c>
      <c r="GQ13" s="4"/>
      <c r="GR13" s="8"/>
      <c r="GS13" s="4"/>
      <c r="GT13" s="8"/>
      <c r="GU13" s="7"/>
      <c r="GV13" s="7"/>
      <c r="GW13" s="2" t="s">
        <v>161</v>
      </c>
      <c r="GX13" s="2" t="s">
        <v>131</v>
      </c>
      <c r="GY13" s="2" t="s">
        <v>134</v>
      </c>
      <c r="GZ13" s="2" t="s">
        <v>134</v>
      </c>
      <c r="HA13" s="2" t="s">
        <v>142</v>
      </c>
      <c r="HB13" s="2" t="s">
        <v>134</v>
      </c>
      <c r="HC13" s="4">
        <v>4</v>
      </c>
      <c r="HD13" s="8">
        <v>167.96</v>
      </c>
      <c r="HE13" s="4"/>
      <c r="HF13" s="8"/>
      <c r="HG13" s="7"/>
      <c r="HH13" s="7"/>
      <c r="HI13" s="2" t="s">
        <v>140</v>
      </c>
      <c r="HJ13" s="2" t="s">
        <v>131</v>
      </c>
      <c r="HK13" s="2" t="s">
        <v>162</v>
      </c>
      <c r="HL13" s="2" t="s">
        <v>167</v>
      </c>
      <c r="HM13" s="2" t="s">
        <v>142</v>
      </c>
      <c r="HN13" s="2" t="s">
        <v>134</v>
      </c>
      <c r="HO13" s="4">
        <v>2</v>
      </c>
      <c r="HP13" s="8">
        <v>35.94</v>
      </c>
      <c r="HQ13" s="4"/>
      <c r="HR13" s="8"/>
      <c r="HS13" s="7"/>
      <c r="HT13" s="7"/>
      <c r="HU13" s="2" t="s">
        <v>140</v>
      </c>
      <c r="HV13" s="2" t="s">
        <v>131</v>
      </c>
      <c r="HW13" s="2" t="s">
        <v>164</v>
      </c>
      <c r="HX13" s="2" t="s">
        <v>338</v>
      </c>
      <c r="HY13" s="2" t="s">
        <v>142</v>
      </c>
      <c r="HZ13" s="2" t="s">
        <v>134</v>
      </c>
      <c r="IA13" s="4"/>
      <c r="IB13" s="8"/>
      <c r="IC13" s="4"/>
      <c r="ID13" s="8"/>
      <c r="IE13" s="7"/>
      <c r="IF13" s="7"/>
      <c r="IG13" s="2" t="s">
        <v>140</v>
      </c>
      <c r="IH13" s="2" t="s">
        <v>131</v>
      </c>
      <c r="II13" s="2" t="s">
        <v>166</v>
      </c>
      <c r="IJ13" s="2" t="s">
        <v>154</v>
      </c>
      <c r="IK13" s="2" t="s">
        <v>142</v>
      </c>
      <c r="IL13" s="2" t="s">
        <v>168</v>
      </c>
      <c r="IM13" s="4"/>
      <c r="IN13" s="8"/>
      <c r="IO13" s="4"/>
      <c r="IP13" s="8"/>
      <c r="IQ13" s="7"/>
      <c r="IR13" s="7"/>
      <c r="IS13" s="2" t="s">
        <v>161</v>
      </c>
      <c r="IT13" s="2" t="s">
        <v>131</v>
      </c>
      <c r="IU13" s="2" t="s">
        <v>169</v>
      </c>
      <c r="IV13" s="2" t="s">
        <v>134</v>
      </c>
      <c r="IW13" s="2" t="s">
        <v>142</v>
      </c>
      <c r="IX13" s="2" t="s">
        <v>134</v>
      </c>
      <c r="IY13" s="4"/>
      <c r="IZ13" s="8"/>
      <c r="JA13" s="4"/>
      <c r="JB13" s="8"/>
      <c r="JC13" s="7"/>
      <c r="JD13" s="7"/>
      <c r="JE13" s="2" t="s">
        <v>140</v>
      </c>
      <c r="JF13" s="2" t="s">
        <v>131</v>
      </c>
      <c r="JG13" s="2" t="s">
        <v>170</v>
      </c>
      <c r="JH13" s="2" t="s">
        <v>134</v>
      </c>
      <c r="JI13" s="2" t="s">
        <v>142</v>
      </c>
      <c r="JJ13" s="2" t="s">
        <v>134</v>
      </c>
      <c r="JK13" s="4"/>
      <c r="JL13" s="8"/>
      <c r="JM13" s="4"/>
      <c r="JN13" s="8"/>
      <c r="JO13" s="7"/>
      <c r="JP13" s="7"/>
      <c r="JQ13" s="2" t="s">
        <v>140</v>
      </c>
      <c r="JR13" s="2" t="s">
        <v>144</v>
      </c>
      <c r="JS13" s="2" t="s">
        <v>339</v>
      </c>
      <c r="JT13" s="2" t="s">
        <v>340</v>
      </c>
      <c r="JU13" s="2" t="s">
        <v>142</v>
      </c>
      <c r="JV13" s="2" t="s">
        <v>134</v>
      </c>
      <c r="JW13" s="4"/>
      <c r="JX13" s="8"/>
      <c r="JY13" s="4"/>
      <c r="JZ13" s="8"/>
      <c r="KA13" s="7"/>
      <c r="KB13" s="7"/>
      <c r="KC13" s="2" t="s">
        <v>140</v>
      </c>
      <c r="KD13" s="2" t="s">
        <v>131</v>
      </c>
      <c r="KE13" s="2" t="s">
        <v>174</v>
      </c>
      <c r="KF13" s="2" t="s">
        <v>134</v>
      </c>
      <c r="KG13" s="2" t="s">
        <v>142</v>
      </c>
      <c r="KH13" s="2" t="s">
        <v>134</v>
      </c>
      <c r="KI13" s="4"/>
      <c r="KJ13" s="8"/>
      <c r="KK13" s="4"/>
      <c r="KL13" s="8"/>
      <c r="KM13" s="7"/>
      <c r="KN13" s="7"/>
      <c r="KO13" s="2" t="s">
        <v>176</v>
      </c>
      <c r="KP13" s="2" t="s">
        <v>131</v>
      </c>
      <c r="KQ13" s="2" t="s">
        <v>134</v>
      </c>
      <c r="KR13" s="2" t="s">
        <v>134</v>
      </c>
      <c r="KS13" s="2" t="s">
        <v>142</v>
      </c>
      <c r="KT13" s="2" t="s">
        <v>134</v>
      </c>
      <c r="KU13" s="4"/>
      <c r="KV13" s="8"/>
      <c r="KW13" s="4"/>
      <c r="KX13" s="8"/>
      <c r="KY13" s="7"/>
      <c r="KZ13" s="7"/>
      <c r="LA13" s="2" t="s">
        <v>140</v>
      </c>
      <c r="LB13" s="2" t="s">
        <v>144</v>
      </c>
      <c r="LC13" s="2" t="s">
        <v>178</v>
      </c>
      <c r="LD13" s="2" t="s">
        <v>341</v>
      </c>
      <c r="LE13" s="2" t="s">
        <v>142</v>
      </c>
      <c r="LF13" s="2" t="s">
        <v>134</v>
      </c>
      <c r="LG13" s="4">
        <v>1</v>
      </c>
      <c r="LH13" s="8">
        <v>16.63</v>
      </c>
      <c r="LI13" s="4"/>
      <c r="LJ13" s="8"/>
      <c r="LK13" s="7"/>
      <c r="LL13" s="7"/>
      <c r="LM13" s="2" t="s">
        <v>140</v>
      </c>
      <c r="LN13" s="2" t="s">
        <v>131</v>
      </c>
      <c r="LO13" s="2" t="s">
        <v>180</v>
      </c>
      <c r="LP13" s="2" t="s">
        <v>342</v>
      </c>
      <c r="LQ13" s="2" t="s">
        <v>142</v>
      </c>
      <c r="LR13" s="2" t="s">
        <v>134</v>
      </c>
      <c r="LS13" s="4"/>
      <c r="LT13" s="8"/>
      <c r="LU13" s="4"/>
      <c r="LV13" s="8"/>
      <c r="LW13" s="7"/>
      <c r="LX13" s="7"/>
      <c r="LY13" s="2" t="s">
        <v>134</v>
      </c>
      <c r="LZ13" s="2" t="s">
        <v>134</v>
      </c>
      <c r="MA13" s="2" t="s">
        <v>134</v>
      </c>
      <c r="MB13" s="2" t="s">
        <v>134</v>
      </c>
      <c r="MC13" s="2" t="s">
        <v>134</v>
      </c>
      <c r="MD13" s="2" t="s">
        <v>134</v>
      </c>
      <c r="ME13" s="4">
        <v>1</v>
      </c>
      <c r="MF13" s="8">
        <v>17.97</v>
      </c>
      <c r="MG13" s="4"/>
      <c r="MH13" s="8"/>
      <c r="MI13" s="7"/>
      <c r="MJ13" s="7"/>
      <c r="MK13" s="2" t="s">
        <v>140</v>
      </c>
      <c r="ML13" s="2" t="s">
        <v>144</v>
      </c>
      <c r="MM13" s="2" t="s">
        <v>210</v>
      </c>
      <c r="MN13" s="2" t="s">
        <v>343</v>
      </c>
      <c r="MO13" s="2" t="s">
        <v>142</v>
      </c>
      <c r="MP13" s="2" t="s">
        <v>134</v>
      </c>
      <c r="MQ13" s="4"/>
      <c r="MR13" s="8"/>
      <c r="MS13" s="4"/>
      <c r="MT13" s="8"/>
      <c r="MU13" s="7"/>
      <c r="MV13" s="7"/>
      <c r="MW13" s="2" t="s">
        <v>134</v>
      </c>
      <c r="MX13" s="2" t="s">
        <v>134</v>
      </c>
      <c r="MY13" s="2" t="s">
        <v>134</v>
      </c>
      <c r="MZ13" s="2" t="s">
        <v>134</v>
      </c>
      <c r="NA13" s="2" t="s">
        <v>134</v>
      </c>
      <c r="NB13" s="2" t="s">
        <v>134</v>
      </c>
      <c r="NC13" s="4"/>
      <c r="ND13" s="8"/>
      <c r="NE13" s="4"/>
      <c r="NF13" s="8"/>
      <c r="NG13" s="7"/>
      <c r="NH13" s="7"/>
      <c r="NI13" s="2" t="s">
        <v>184</v>
      </c>
      <c r="NJ13" s="2" t="s">
        <v>131</v>
      </c>
      <c r="NK13" s="2" t="s">
        <v>134</v>
      </c>
      <c r="NL13" s="2" t="s">
        <v>134</v>
      </c>
      <c r="NM13" s="2" t="s">
        <v>142</v>
      </c>
      <c r="NN13" s="2" t="s">
        <v>134</v>
      </c>
      <c r="NO13" s="4"/>
      <c r="NP13" s="8"/>
      <c r="NQ13" s="4"/>
      <c r="NR13" s="8"/>
      <c r="NS13" s="7"/>
      <c r="NT13" s="7"/>
      <c r="NU13" s="2" t="s">
        <v>140</v>
      </c>
      <c r="NV13" s="2" t="s">
        <v>131</v>
      </c>
      <c r="NW13" s="2" t="s">
        <v>185</v>
      </c>
      <c r="NX13" s="2" t="s">
        <v>344</v>
      </c>
      <c r="NY13" s="2" t="s">
        <v>142</v>
      </c>
      <c r="NZ13" s="2" t="s">
        <v>134</v>
      </c>
      <c r="OA13" s="4"/>
      <c r="OB13" s="8"/>
      <c r="OC13" s="4"/>
      <c r="OD13" s="8"/>
      <c r="OE13" s="7"/>
      <c r="OF13" s="7"/>
      <c r="OG13" s="2" t="s">
        <v>140</v>
      </c>
      <c r="OH13" s="2" t="s">
        <v>187</v>
      </c>
      <c r="OI13" s="2" t="s">
        <v>188</v>
      </c>
      <c r="OJ13" s="2" t="s">
        <v>189</v>
      </c>
      <c r="OK13" s="2" t="s">
        <v>142</v>
      </c>
      <c r="OL13" s="2" t="s">
        <v>134</v>
      </c>
      <c r="OM13" s="4"/>
      <c r="ON13" s="8"/>
      <c r="OO13" s="4"/>
      <c r="OP13" s="8"/>
      <c r="OQ13" s="7"/>
      <c r="OR13" s="7"/>
      <c r="OS13" s="2" t="s">
        <v>134</v>
      </c>
      <c r="OT13" s="2" t="s">
        <v>134</v>
      </c>
      <c r="OU13" s="2" t="s">
        <v>134</v>
      </c>
      <c r="OV13" s="2" t="s">
        <v>134</v>
      </c>
      <c r="OW13" s="2" t="s">
        <v>134</v>
      </c>
      <c r="OX13" s="2" t="s">
        <v>134</v>
      </c>
      <c r="OY13" s="4"/>
      <c r="OZ13" s="8"/>
      <c r="PA13" s="4"/>
      <c r="PB13" s="8"/>
      <c r="PC13" s="7"/>
      <c r="PD13" s="7"/>
      <c r="PE13" s="2" t="s">
        <v>161</v>
      </c>
      <c r="PF13" s="2" t="s">
        <v>131</v>
      </c>
      <c r="PG13" s="2" t="s">
        <v>134</v>
      </c>
      <c r="PH13" s="2" t="s">
        <v>134</v>
      </c>
      <c r="PI13" s="2" t="s">
        <v>142</v>
      </c>
      <c r="PJ13" s="2" t="s">
        <v>134</v>
      </c>
      <c r="PK13" s="4"/>
      <c r="PL13" s="8"/>
      <c r="PM13" s="4"/>
      <c r="PN13" s="8"/>
      <c r="PO13" s="7"/>
      <c r="PP13" s="7"/>
      <c r="PQ13" s="2" t="s">
        <v>140</v>
      </c>
      <c r="PR13" s="2" t="s">
        <v>131</v>
      </c>
      <c r="PS13" s="2" t="s">
        <v>190</v>
      </c>
      <c r="PT13" s="2" t="s">
        <v>134</v>
      </c>
      <c r="PU13" s="2" t="s">
        <v>142</v>
      </c>
      <c r="PV13" s="2" t="s">
        <v>134</v>
      </c>
      <c r="PW13" s="4"/>
      <c r="PX13" s="8"/>
      <c r="PY13" s="4"/>
      <c r="PZ13" s="8"/>
      <c r="QA13" s="7"/>
      <c r="QB13" s="7"/>
      <c r="QC13" s="2" t="s">
        <v>140</v>
      </c>
      <c r="QD13" s="2" t="s">
        <v>144</v>
      </c>
      <c r="QE13" s="2" t="s">
        <v>191</v>
      </c>
      <c r="QF13" s="2" t="s">
        <v>134</v>
      </c>
      <c r="QG13" s="2" t="s">
        <v>142</v>
      </c>
      <c r="QH13" s="2" t="s">
        <v>134</v>
      </c>
      <c r="QI13" s="4"/>
      <c r="QJ13" s="8"/>
      <c r="QK13" s="4"/>
      <c r="QL13" s="8"/>
      <c r="QM13" s="7"/>
      <c r="QN13" s="7"/>
      <c r="QO13" s="2" t="s">
        <v>184</v>
      </c>
      <c r="QP13" s="2" t="s">
        <v>131</v>
      </c>
      <c r="QQ13" s="2" t="s">
        <v>134</v>
      </c>
      <c r="QR13" s="2" t="s">
        <v>134</v>
      </c>
      <c r="QS13" s="2" t="s">
        <v>142</v>
      </c>
      <c r="QT13" s="2" t="s">
        <v>134</v>
      </c>
      <c r="QU13" s="4"/>
      <c r="QV13" s="8"/>
      <c r="QW13" s="4"/>
      <c r="QX13" s="8"/>
      <c r="QY13" s="7"/>
      <c r="QZ13" s="7"/>
      <c r="RA13" s="2" t="s">
        <v>134</v>
      </c>
      <c r="RB13" s="2" t="s">
        <v>134</v>
      </c>
      <c r="RC13" s="2" t="s">
        <v>134</v>
      </c>
      <c r="RD13" s="2" t="s">
        <v>134</v>
      </c>
      <c r="RE13" s="2" t="s">
        <v>134</v>
      </c>
      <c r="RF13" s="2" t="s">
        <v>134</v>
      </c>
      <c r="RG13" s="4"/>
      <c r="RH13" s="8"/>
      <c r="RI13" s="4"/>
      <c r="RJ13" s="8"/>
      <c r="RK13" s="7"/>
      <c r="RL13" s="7"/>
      <c r="RM13" s="2" t="s">
        <v>134</v>
      </c>
      <c r="RN13" s="2" t="s">
        <v>134</v>
      </c>
      <c r="RO13" s="2" t="s">
        <v>134</v>
      </c>
      <c r="RP13" s="2" t="s">
        <v>134</v>
      </c>
      <c r="RQ13" s="2" t="s">
        <v>134</v>
      </c>
      <c r="RR13" s="2" t="s">
        <v>134</v>
      </c>
      <c r="RS13" s="4"/>
      <c r="RT13" s="8"/>
      <c r="RU13" s="4"/>
      <c r="RV13" s="8"/>
      <c r="RW13" s="7"/>
      <c r="RX13" s="7"/>
      <c r="RY13" s="2" t="s">
        <v>161</v>
      </c>
      <c r="RZ13" s="2" t="s">
        <v>131</v>
      </c>
      <c r="SA13" s="2" t="s">
        <v>134</v>
      </c>
      <c r="SB13" s="2" t="s">
        <v>134</v>
      </c>
      <c r="SC13" s="2" t="s">
        <v>142</v>
      </c>
      <c r="SD13" s="2" t="s">
        <v>134</v>
      </c>
      <c r="SE13" s="4"/>
      <c r="SF13" s="8"/>
      <c r="SG13" s="4"/>
      <c r="SH13" s="8"/>
      <c r="SI13" s="7"/>
      <c r="SJ13" s="7"/>
      <c r="SK13" s="2" t="s">
        <v>140</v>
      </c>
      <c r="SL13" s="2" t="s">
        <v>144</v>
      </c>
      <c r="SM13" s="2" t="s">
        <v>193</v>
      </c>
      <c r="SN13" s="2" t="s">
        <v>345</v>
      </c>
      <c r="SO13" s="2" t="s">
        <v>142</v>
      </c>
      <c r="SP13" s="2" t="s">
        <v>134</v>
      </c>
    </row>
    <row r="14">
      <c r="A14" s="2" t="s">
        <v>346</v>
      </c>
      <c r="B14" s="2" t="s">
        <v>123</v>
      </c>
      <c r="C14" s="2" t="s">
        <v>124</v>
      </c>
      <c r="D14" s="2" t="s">
        <v>125</v>
      </c>
      <c r="E14" s="2" t="s">
        <v>126</v>
      </c>
      <c r="F14" s="2" t="s">
        <v>127</v>
      </c>
      <c r="G14" s="2" t="s">
        <v>127</v>
      </c>
      <c r="H14" s="2" t="s">
        <v>127</v>
      </c>
      <c r="I14" s="2" t="s">
        <v>128</v>
      </c>
      <c r="J14" s="2" t="s">
        <v>196</v>
      </c>
      <c r="K14" s="2" t="s">
        <v>329</v>
      </c>
      <c r="L14" s="3">
        <v>19.01</v>
      </c>
      <c r="M14" s="3">
        <v>19.96</v>
      </c>
      <c r="N14" s="3">
        <v>42.99</v>
      </c>
      <c r="O14" s="2" t="s">
        <v>274</v>
      </c>
      <c r="P14" s="2" t="s">
        <v>275</v>
      </c>
      <c r="Q14" s="2" t="s">
        <v>133</v>
      </c>
      <c r="R14" s="2" t="s">
        <v>134</v>
      </c>
      <c r="S14" s="2" t="s">
        <v>134</v>
      </c>
      <c r="T14" s="2" t="s">
        <v>134</v>
      </c>
      <c r="U14" s="2" t="s">
        <v>134</v>
      </c>
      <c r="V14" s="2" t="s">
        <v>135</v>
      </c>
      <c r="W14" s="2" t="s">
        <v>136</v>
      </c>
      <c r="X14" s="2" t="s">
        <v>134</v>
      </c>
      <c r="Y14" s="2" t="s">
        <v>137</v>
      </c>
      <c r="Z14" s="4"/>
      <c r="AA14" s="4">
        <f>=ROUNDDOWN({0},0)</f>
      </c>
      <c r="AB14" s="5">
        <v>24.4</v>
      </c>
      <c r="AC14" s="2" t="s">
        <v>134</v>
      </c>
      <c r="AD14" s="4"/>
      <c r="AE14" s="4"/>
      <c r="AF14" s="6">
        <v>65</v>
      </c>
      <c r="AG14" s="6"/>
      <c r="AH14" s="7">
        <v>0.306</v>
      </c>
      <c r="AI14" s="4"/>
      <c r="AJ14" s="4">
        <f>=ROUNDDOWN({0},0)</f>
      </c>
      <c r="AK14" s="5"/>
      <c r="AL14" s="2" t="s">
        <v>134</v>
      </c>
      <c r="AM14" s="4"/>
      <c r="AN14" s="4"/>
      <c r="AO14" s="7">
        <v>0</v>
      </c>
      <c r="AP14" s="4">
        <v>16</v>
      </c>
      <c r="AQ14" s="8">
        <v>279.34</v>
      </c>
      <c r="AR14" s="4"/>
      <c r="AS14" s="8"/>
      <c r="AT14" s="7"/>
      <c r="AU14" s="7"/>
      <c r="AV14" s="4" t="s">
        <v>134</v>
      </c>
      <c r="AW14" s="8" t="s">
        <v>134</v>
      </c>
      <c r="AX14" s="4" t="s">
        <v>134</v>
      </c>
      <c r="AY14" s="8" t="s">
        <v>134</v>
      </c>
      <c r="AZ14" s="7" t="s">
        <v>134</v>
      </c>
      <c r="BA14" s="7" t="s">
        <v>134</v>
      </c>
      <c r="BB14" s="7">
        <v>0.0047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 t="s">
        <v>134</v>
      </c>
      <c r="BJ14" s="4">
        <v>16</v>
      </c>
      <c r="BK14" s="8">
        <v>279.34</v>
      </c>
      <c r="BL14" s="2" t="s">
        <v>347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140</v>
      </c>
      <c r="BV14" s="2" t="s">
        <v>144</v>
      </c>
      <c r="BW14" s="2" t="s">
        <v>134</v>
      </c>
      <c r="BX14" s="2" t="s">
        <v>277</v>
      </c>
      <c r="BY14" s="2" t="s">
        <v>142</v>
      </c>
      <c r="BZ14" s="2" t="s">
        <v>134</v>
      </c>
      <c r="CA14" s="4">
        <v>1</v>
      </c>
      <c r="CB14" s="8">
        <v>19.2</v>
      </c>
      <c r="CC14" s="4"/>
      <c r="CD14" s="8"/>
      <c r="CE14" s="7"/>
      <c r="CF14" s="7"/>
      <c r="CG14" s="2" t="s">
        <v>140</v>
      </c>
      <c r="CH14" s="2" t="s">
        <v>144</v>
      </c>
      <c r="CI14" s="2" t="s">
        <v>145</v>
      </c>
      <c r="CJ14" s="2" t="s">
        <v>348</v>
      </c>
      <c r="CK14" s="2" t="s">
        <v>168</v>
      </c>
      <c r="CL14" s="2" t="s">
        <v>134</v>
      </c>
      <c r="CM14" s="4">
        <v>5</v>
      </c>
      <c r="CN14" s="8">
        <v>106.35</v>
      </c>
      <c r="CO14" s="4"/>
      <c r="CP14" s="8"/>
      <c r="CQ14" s="7"/>
      <c r="CR14" s="7"/>
      <c r="CS14" s="2" t="s">
        <v>140</v>
      </c>
      <c r="CT14" s="2" t="s">
        <v>144</v>
      </c>
      <c r="CU14" s="2" t="s">
        <v>147</v>
      </c>
      <c r="CV14" s="2" t="s">
        <v>349</v>
      </c>
      <c r="CW14" s="2" t="s">
        <v>142</v>
      </c>
      <c r="CX14" s="2" t="s">
        <v>134</v>
      </c>
      <c r="CY14" s="4">
        <v>9</v>
      </c>
      <c r="CZ14" s="8">
        <v>133.83</v>
      </c>
      <c r="DA14" s="4"/>
      <c r="DB14" s="8"/>
      <c r="DC14" s="7"/>
      <c r="DD14" s="7"/>
      <c r="DE14" s="2" t="s">
        <v>140</v>
      </c>
      <c r="DF14" s="2" t="s">
        <v>144</v>
      </c>
      <c r="DG14" s="2" t="s">
        <v>149</v>
      </c>
      <c r="DH14" s="2" t="s">
        <v>222</v>
      </c>
      <c r="DI14" s="2" t="s">
        <v>142</v>
      </c>
      <c r="DJ14" s="2" t="s">
        <v>134</v>
      </c>
      <c r="DK14" s="4"/>
      <c r="DL14" s="8"/>
      <c r="DM14" s="4"/>
      <c r="DN14" s="8"/>
      <c r="DO14" s="7"/>
      <c r="DP14" s="7"/>
      <c r="DQ14" s="2" t="s">
        <v>140</v>
      </c>
      <c r="DR14" s="2" t="s">
        <v>144</v>
      </c>
      <c r="DS14" s="2" t="s">
        <v>151</v>
      </c>
      <c r="DT14" s="2" t="s">
        <v>350</v>
      </c>
      <c r="DU14" s="2" t="s">
        <v>142</v>
      </c>
      <c r="DV14" s="2" t="s">
        <v>134</v>
      </c>
      <c r="DW14" s="4"/>
      <c r="DX14" s="8"/>
      <c r="DY14" s="4"/>
      <c r="DZ14" s="8"/>
      <c r="EA14" s="7"/>
      <c r="EB14" s="7"/>
      <c r="EC14" s="2" t="s">
        <v>140</v>
      </c>
      <c r="ED14" s="2" t="s">
        <v>144</v>
      </c>
      <c r="EE14" s="2" t="s">
        <v>153</v>
      </c>
      <c r="EF14" s="2" t="s">
        <v>351</v>
      </c>
      <c r="EG14" s="2" t="s">
        <v>142</v>
      </c>
      <c r="EH14" s="2" t="s">
        <v>134</v>
      </c>
      <c r="EI14" s="4"/>
      <c r="EJ14" s="8"/>
      <c r="EK14" s="4"/>
      <c r="EL14" s="8"/>
      <c r="EM14" s="7"/>
      <c r="EN14" s="7"/>
      <c r="EO14" s="2" t="s">
        <v>140</v>
      </c>
      <c r="EP14" s="2" t="s">
        <v>144</v>
      </c>
      <c r="EQ14" s="2" t="s">
        <v>155</v>
      </c>
      <c r="ER14" s="2" t="s">
        <v>352</v>
      </c>
      <c r="ES14" s="2" t="s">
        <v>168</v>
      </c>
      <c r="ET14" s="2" t="s">
        <v>134</v>
      </c>
      <c r="EU14" s="4">
        <v>1</v>
      </c>
      <c r="EV14" s="8">
        <v>19.96</v>
      </c>
      <c r="EW14" s="4"/>
      <c r="EX14" s="8"/>
      <c r="EY14" s="7"/>
      <c r="EZ14" s="7"/>
      <c r="FA14" s="2" t="s">
        <v>140</v>
      </c>
      <c r="FB14" s="2" t="s">
        <v>144</v>
      </c>
      <c r="FC14" s="2" t="s">
        <v>157</v>
      </c>
      <c r="FD14" s="2" t="s">
        <v>353</v>
      </c>
      <c r="FE14" s="2" t="s">
        <v>142</v>
      </c>
      <c r="FF14" s="2" t="s">
        <v>134</v>
      </c>
      <c r="FG14" s="4"/>
      <c r="FH14" s="8"/>
      <c r="FI14" s="4"/>
      <c r="FJ14" s="8"/>
      <c r="FK14" s="7"/>
      <c r="FL14" s="7"/>
      <c r="FM14" s="2" t="s">
        <v>161</v>
      </c>
      <c r="FN14" s="2" t="s">
        <v>144</v>
      </c>
      <c r="FO14" s="2" t="s">
        <v>134</v>
      </c>
      <c r="FP14" s="2" t="s">
        <v>134</v>
      </c>
      <c r="FQ14" s="2" t="s">
        <v>142</v>
      </c>
      <c r="FR14" s="2" t="s">
        <v>134</v>
      </c>
      <c r="FS14" s="4"/>
      <c r="FT14" s="8"/>
      <c r="FU14" s="4"/>
      <c r="FV14" s="8"/>
      <c r="FW14" s="7"/>
      <c r="FX14" s="7"/>
      <c r="FY14" s="2" t="s">
        <v>143</v>
      </c>
      <c r="FZ14" s="2" t="s">
        <v>144</v>
      </c>
      <c r="GA14" s="2" t="s">
        <v>134</v>
      </c>
      <c r="GB14" s="2" t="s">
        <v>134</v>
      </c>
      <c r="GC14" s="2" t="s">
        <v>142</v>
      </c>
      <c r="GD14" s="2" t="s">
        <v>134</v>
      </c>
      <c r="GE14" s="4"/>
      <c r="GF14" s="8"/>
      <c r="GG14" s="4"/>
      <c r="GH14" s="8"/>
      <c r="GI14" s="7"/>
      <c r="GJ14" s="7"/>
      <c r="GK14" s="2" t="s">
        <v>134</v>
      </c>
      <c r="GL14" s="2" t="s">
        <v>134</v>
      </c>
      <c r="GM14" s="2" t="s">
        <v>134</v>
      </c>
      <c r="GN14" s="2" t="s">
        <v>134</v>
      </c>
      <c r="GO14" s="2" t="s">
        <v>134</v>
      </c>
      <c r="GP14" s="2" t="s">
        <v>134</v>
      </c>
      <c r="GQ14" s="4"/>
      <c r="GR14" s="8"/>
      <c r="GS14" s="4"/>
      <c r="GT14" s="8"/>
      <c r="GU14" s="7"/>
      <c r="GV14" s="7"/>
      <c r="GW14" s="2" t="s">
        <v>184</v>
      </c>
      <c r="GX14" s="2" t="s">
        <v>144</v>
      </c>
      <c r="GY14" s="2" t="s">
        <v>134</v>
      </c>
      <c r="GZ14" s="2" t="s">
        <v>134</v>
      </c>
      <c r="HA14" s="2" t="s">
        <v>142</v>
      </c>
      <c r="HB14" s="2" t="s">
        <v>134</v>
      </c>
      <c r="HC14" s="4"/>
      <c r="HD14" s="8"/>
      <c r="HE14" s="4"/>
      <c r="HF14" s="8"/>
      <c r="HG14" s="7"/>
      <c r="HH14" s="7"/>
      <c r="HI14" s="2" t="s">
        <v>140</v>
      </c>
      <c r="HJ14" s="2" t="s">
        <v>144</v>
      </c>
      <c r="HK14" s="2" t="s">
        <v>162</v>
      </c>
      <c r="HL14" s="2" t="s">
        <v>163</v>
      </c>
      <c r="HM14" s="2" t="s">
        <v>142</v>
      </c>
      <c r="HN14" s="2" t="s">
        <v>134</v>
      </c>
      <c r="HO14" s="4"/>
      <c r="HP14" s="8"/>
      <c r="HQ14" s="4"/>
      <c r="HR14" s="8"/>
      <c r="HS14" s="7"/>
      <c r="HT14" s="7"/>
      <c r="HU14" s="2" t="s">
        <v>140</v>
      </c>
      <c r="HV14" s="2" t="s">
        <v>144</v>
      </c>
      <c r="HW14" s="2" t="s">
        <v>164</v>
      </c>
      <c r="HX14" s="2" t="s">
        <v>354</v>
      </c>
      <c r="HY14" s="2" t="s">
        <v>142</v>
      </c>
      <c r="HZ14" s="2" t="s">
        <v>134</v>
      </c>
      <c r="IA14" s="4"/>
      <c r="IB14" s="8"/>
      <c r="IC14" s="4"/>
      <c r="ID14" s="8"/>
      <c r="IE14" s="7"/>
      <c r="IF14" s="7"/>
      <c r="IG14" s="2" t="s">
        <v>140</v>
      </c>
      <c r="IH14" s="2" t="s">
        <v>144</v>
      </c>
      <c r="II14" s="2" t="s">
        <v>166</v>
      </c>
      <c r="IJ14" s="2" t="s">
        <v>355</v>
      </c>
      <c r="IK14" s="2" t="s">
        <v>142</v>
      </c>
      <c r="IL14" s="2" t="s">
        <v>134</v>
      </c>
      <c r="IM14" s="4"/>
      <c r="IN14" s="8"/>
      <c r="IO14" s="4"/>
      <c r="IP14" s="8"/>
      <c r="IQ14" s="7"/>
      <c r="IR14" s="7"/>
      <c r="IS14" s="2" t="s">
        <v>161</v>
      </c>
      <c r="IT14" s="2" t="s">
        <v>144</v>
      </c>
      <c r="IU14" s="2" t="s">
        <v>169</v>
      </c>
      <c r="IV14" s="2" t="s">
        <v>134</v>
      </c>
      <c r="IW14" s="2" t="s">
        <v>142</v>
      </c>
      <c r="IX14" s="2" t="s">
        <v>134</v>
      </c>
      <c r="IY14" s="4"/>
      <c r="IZ14" s="8"/>
      <c r="JA14" s="4"/>
      <c r="JB14" s="8"/>
      <c r="JC14" s="7"/>
      <c r="JD14" s="7"/>
      <c r="JE14" s="2" t="s">
        <v>134</v>
      </c>
      <c r="JF14" s="2" t="s">
        <v>134</v>
      </c>
      <c r="JG14" s="2" t="s">
        <v>134</v>
      </c>
      <c r="JH14" s="2" t="s">
        <v>134</v>
      </c>
      <c r="JI14" s="2" t="s">
        <v>134</v>
      </c>
      <c r="JJ14" s="2" t="s">
        <v>134</v>
      </c>
      <c r="JK14" s="4"/>
      <c r="JL14" s="8"/>
      <c r="JM14" s="4"/>
      <c r="JN14" s="8"/>
      <c r="JO14" s="7"/>
      <c r="JP14" s="7"/>
      <c r="JQ14" s="2" t="s">
        <v>140</v>
      </c>
      <c r="JR14" s="2" t="s">
        <v>144</v>
      </c>
      <c r="JS14" s="2" t="s">
        <v>172</v>
      </c>
      <c r="JT14" s="2" t="s">
        <v>356</v>
      </c>
      <c r="JU14" s="2" t="s">
        <v>142</v>
      </c>
      <c r="JV14" s="2" t="s">
        <v>134</v>
      </c>
      <c r="JW14" s="4"/>
      <c r="JX14" s="8"/>
      <c r="JY14" s="4"/>
      <c r="JZ14" s="8"/>
      <c r="KA14" s="7"/>
      <c r="KB14" s="7"/>
      <c r="KC14" s="2" t="s">
        <v>161</v>
      </c>
      <c r="KD14" s="2" t="s">
        <v>144</v>
      </c>
      <c r="KE14" s="2" t="s">
        <v>134</v>
      </c>
      <c r="KF14" s="2" t="s">
        <v>134</v>
      </c>
      <c r="KG14" s="2" t="s">
        <v>142</v>
      </c>
      <c r="KH14" s="2" t="s">
        <v>134</v>
      </c>
      <c r="KI14" s="4"/>
      <c r="KJ14" s="8"/>
      <c r="KK14" s="4"/>
      <c r="KL14" s="8"/>
      <c r="KM14" s="7"/>
      <c r="KN14" s="7"/>
      <c r="KO14" s="2" t="s">
        <v>161</v>
      </c>
      <c r="KP14" s="2" t="s">
        <v>144</v>
      </c>
      <c r="KQ14" s="2" t="s">
        <v>134</v>
      </c>
      <c r="KR14" s="2" t="s">
        <v>134</v>
      </c>
      <c r="KS14" s="2" t="s">
        <v>142</v>
      </c>
      <c r="KT14" s="2" t="s">
        <v>134</v>
      </c>
      <c r="KU14" s="4"/>
      <c r="KV14" s="8"/>
      <c r="KW14" s="4"/>
      <c r="KX14" s="8"/>
      <c r="KY14" s="7"/>
      <c r="KZ14" s="7"/>
      <c r="LA14" s="2" t="s">
        <v>140</v>
      </c>
      <c r="LB14" s="2" t="s">
        <v>144</v>
      </c>
      <c r="LC14" s="2" t="s">
        <v>178</v>
      </c>
      <c r="LD14" s="2" t="s">
        <v>357</v>
      </c>
      <c r="LE14" s="2" t="s">
        <v>142</v>
      </c>
      <c r="LF14" s="2" t="s">
        <v>134</v>
      </c>
      <c r="LG14" s="4"/>
      <c r="LH14" s="8"/>
      <c r="LI14" s="4"/>
      <c r="LJ14" s="8"/>
      <c r="LK14" s="7"/>
      <c r="LL14" s="7"/>
      <c r="LM14" s="2" t="s">
        <v>134</v>
      </c>
      <c r="LN14" s="2" t="s">
        <v>134</v>
      </c>
      <c r="LO14" s="2" t="s">
        <v>134</v>
      </c>
      <c r="LP14" s="2" t="s">
        <v>134</v>
      </c>
      <c r="LQ14" s="2" t="s">
        <v>134</v>
      </c>
      <c r="LR14" s="2" t="s">
        <v>134</v>
      </c>
      <c r="LS14" s="4"/>
      <c r="LT14" s="8"/>
      <c r="LU14" s="4"/>
      <c r="LV14" s="8"/>
      <c r="LW14" s="7"/>
      <c r="LX14" s="7"/>
      <c r="LY14" s="2" t="s">
        <v>134</v>
      </c>
      <c r="LZ14" s="2" t="s">
        <v>134</v>
      </c>
      <c r="MA14" s="2" t="s">
        <v>134</v>
      </c>
      <c r="MB14" s="2" t="s">
        <v>134</v>
      </c>
      <c r="MC14" s="2" t="s">
        <v>134</v>
      </c>
      <c r="MD14" s="2" t="s">
        <v>134</v>
      </c>
      <c r="ME14" s="4"/>
      <c r="MF14" s="8"/>
      <c r="MG14" s="4"/>
      <c r="MH14" s="8"/>
      <c r="MI14" s="7"/>
      <c r="MJ14" s="7"/>
      <c r="MK14" s="2" t="s">
        <v>161</v>
      </c>
      <c r="ML14" s="2" t="s">
        <v>144</v>
      </c>
      <c r="MM14" s="2" t="s">
        <v>134</v>
      </c>
      <c r="MN14" s="2" t="s">
        <v>134</v>
      </c>
      <c r="MO14" s="2" t="s">
        <v>142</v>
      </c>
      <c r="MP14" s="2" t="s">
        <v>134</v>
      </c>
      <c r="MQ14" s="4"/>
      <c r="MR14" s="8"/>
      <c r="MS14" s="4"/>
      <c r="MT14" s="8"/>
      <c r="MU14" s="7"/>
      <c r="MV14" s="7"/>
      <c r="MW14" s="2" t="s">
        <v>134</v>
      </c>
      <c r="MX14" s="2" t="s">
        <v>134</v>
      </c>
      <c r="MY14" s="2" t="s">
        <v>134</v>
      </c>
      <c r="MZ14" s="2" t="s">
        <v>134</v>
      </c>
      <c r="NA14" s="2" t="s">
        <v>134</v>
      </c>
      <c r="NB14" s="2" t="s">
        <v>134</v>
      </c>
      <c r="NC14" s="4"/>
      <c r="ND14" s="8"/>
      <c r="NE14" s="4"/>
      <c r="NF14" s="8"/>
      <c r="NG14" s="7"/>
      <c r="NH14" s="7"/>
      <c r="NI14" s="2" t="s">
        <v>184</v>
      </c>
      <c r="NJ14" s="2" t="s">
        <v>144</v>
      </c>
      <c r="NK14" s="2" t="s">
        <v>134</v>
      </c>
      <c r="NL14" s="2" t="s">
        <v>134</v>
      </c>
      <c r="NM14" s="2" t="s">
        <v>142</v>
      </c>
      <c r="NN14" s="2" t="s">
        <v>134</v>
      </c>
      <c r="NO14" s="4"/>
      <c r="NP14" s="8"/>
      <c r="NQ14" s="4"/>
      <c r="NR14" s="8"/>
      <c r="NS14" s="7"/>
      <c r="NT14" s="7"/>
      <c r="NU14" s="2" t="s">
        <v>140</v>
      </c>
      <c r="NV14" s="2" t="s">
        <v>144</v>
      </c>
      <c r="NW14" s="2" t="s">
        <v>185</v>
      </c>
      <c r="NX14" s="2" t="s">
        <v>358</v>
      </c>
      <c r="NY14" s="2" t="s">
        <v>142</v>
      </c>
      <c r="NZ14" s="2" t="s">
        <v>134</v>
      </c>
      <c r="OA14" s="4"/>
      <c r="OB14" s="8"/>
      <c r="OC14" s="4"/>
      <c r="OD14" s="8"/>
      <c r="OE14" s="7"/>
      <c r="OF14" s="7"/>
      <c r="OG14" s="2" t="s">
        <v>140</v>
      </c>
      <c r="OH14" s="2" t="s">
        <v>144</v>
      </c>
      <c r="OI14" s="2" t="s">
        <v>188</v>
      </c>
      <c r="OJ14" s="2" t="s">
        <v>359</v>
      </c>
      <c r="OK14" s="2" t="s">
        <v>168</v>
      </c>
      <c r="OL14" s="2" t="s">
        <v>134</v>
      </c>
      <c r="OM14" s="4"/>
      <c r="ON14" s="8"/>
      <c r="OO14" s="4"/>
      <c r="OP14" s="8"/>
      <c r="OQ14" s="7"/>
      <c r="OR14" s="7"/>
      <c r="OS14" s="2" t="s">
        <v>134</v>
      </c>
      <c r="OT14" s="2" t="s">
        <v>134</v>
      </c>
      <c r="OU14" s="2" t="s">
        <v>134</v>
      </c>
      <c r="OV14" s="2" t="s">
        <v>134</v>
      </c>
      <c r="OW14" s="2" t="s">
        <v>134</v>
      </c>
      <c r="OX14" s="2" t="s">
        <v>134</v>
      </c>
      <c r="OY14" s="4"/>
      <c r="OZ14" s="8"/>
      <c r="PA14" s="4"/>
      <c r="PB14" s="8"/>
      <c r="PC14" s="7"/>
      <c r="PD14" s="7"/>
      <c r="PE14" s="2" t="s">
        <v>161</v>
      </c>
      <c r="PF14" s="2" t="s">
        <v>144</v>
      </c>
      <c r="PG14" s="2" t="s">
        <v>134</v>
      </c>
      <c r="PH14" s="2" t="s">
        <v>134</v>
      </c>
      <c r="PI14" s="2" t="s">
        <v>142</v>
      </c>
      <c r="PJ14" s="2" t="s">
        <v>134</v>
      </c>
      <c r="PK14" s="4"/>
      <c r="PL14" s="8"/>
      <c r="PM14" s="4"/>
      <c r="PN14" s="8"/>
      <c r="PO14" s="7"/>
      <c r="PP14" s="7"/>
      <c r="PQ14" s="2" t="s">
        <v>134</v>
      </c>
      <c r="PR14" s="2" t="s">
        <v>134</v>
      </c>
      <c r="PS14" s="2" t="s">
        <v>134</v>
      </c>
      <c r="PT14" s="2" t="s">
        <v>134</v>
      </c>
      <c r="PU14" s="2" t="s">
        <v>134</v>
      </c>
      <c r="PV14" s="2" t="s">
        <v>134</v>
      </c>
      <c r="PW14" s="4"/>
      <c r="PX14" s="8"/>
      <c r="PY14" s="4"/>
      <c r="PZ14" s="8"/>
      <c r="QA14" s="7"/>
      <c r="QB14" s="7"/>
      <c r="QC14" s="2" t="s">
        <v>140</v>
      </c>
      <c r="QD14" s="2" t="s">
        <v>144</v>
      </c>
      <c r="QE14" s="2" t="s">
        <v>191</v>
      </c>
      <c r="QF14" s="2" t="s">
        <v>134</v>
      </c>
      <c r="QG14" s="2" t="s">
        <v>142</v>
      </c>
      <c r="QH14" s="2" t="s">
        <v>134</v>
      </c>
      <c r="QI14" s="4"/>
      <c r="QJ14" s="8"/>
      <c r="QK14" s="4"/>
      <c r="QL14" s="8"/>
      <c r="QM14" s="7"/>
      <c r="QN14" s="7"/>
      <c r="QO14" s="2" t="s">
        <v>184</v>
      </c>
      <c r="QP14" s="2" t="s">
        <v>144</v>
      </c>
      <c r="QQ14" s="2" t="s">
        <v>134</v>
      </c>
      <c r="QR14" s="2" t="s">
        <v>134</v>
      </c>
      <c r="QS14" s="2" t="s">
        <v>142</v>
      </c>
      <c r="QT14" s="2" t="s">
        <v>134</v>
      </c>
      <c r="QU14" s="4"/>
      <c r="QV14" s="8"/>
      <c r="QW14" s="4"/>
      <c r="QX14" s="8"/>
      <c r="QY14" s="7"/>
      <c r="QZ14" s="7"/>
      <c r="RA14" s="2" t="s">
        <v>134</v>
      </c>
      <c r="RB14" s="2" t="s">
        <v>134</v>
      </c>
      <c r="RC14" s="2" t="s">
        <v>134</v>
      </c>
      <c r="RD14" s="2" t="s">
        <v>134</v>
      </c>
      <c r="RE14" s="2" t="s">
        <v>134</v>
      </c>
      <c r="RF14" s="2" t="s">
        <v>134</v>
      </c>
      <c r="RG14" s="4"/>
      <c r="RH14" s="8"/>
      <c r="RI14" s="4"/>
      <c r="RJ14" s="8"/>
      <c r="RK14" s="7"/>
      <c r="RL14" s="7"/>
      <c r="RM14" s="2" t="s">
        <v>134</v>
      </c>
      <c r="RN14" s="2" t="s">
        <v>134</v>
      </c>
      <c r="RO14" s="2" t="s">
        <v>134</v>
      </c>
      <c r="RP14" s="2" t="s">
        <v>134</v>
      </c>
      <c r="RQ14" s="2" t="s">
        <v>134</v>
      </c>
      <c r="RR14" s="2" t="s">
        <v>134</v>
      </c>
      <c r="RS14" s="4"/>
      <c r="RT14" s="8"/>
      <c r="RU14" s="4"/>
      <c r="RV14" s="8"/>
      <c r="RW14" s="7"/>
      <c r="RX14" s="7"/>
      <c r="RY14" s="2" t="s">
        <v>161</v>
      </c>
      <c r="RZ14" s="2" t="s">
        <v>144</v>
      </c>
      <c r="SA14" s="2" t="s">
        <v>134</v>
      </c>
      <c r="SB14" s="2" t="s">
        <v>134</v>
      </c>
      <c r="SC14" s="2" t="s">
        <v>142</v>
      </c>
      <c r="SD14" s="2" t="s">
        <v>134</v>
      </c>
      <c r="SE14" s="4"/>
      <c r="SF14" s="8"/>
      <c r="SG14" s="4"/>
      <c r="SH14" s="8"/>
      <c r="SI14" s="7"/>
      <c r="SJ14" s="7"/>
      <c r="SK14" s="2" t="s">
        <v>140</v>
      </c>
      <c r="SL14" s="2" t="s">
        <v>144</v>
      </c>
      <c r="SM14" s="2" t="s">
        <v>193</v>
      </c>
      <c r="SN14" s="2" t="s">
        <v>360</v>
      </c>
      <c r="SO14" s="2" t="s">
        <v>142</v>
      </c>
      <c r="SP14" s="2" t="s">
        <v>134</v>
      </c>
    </row>
    <row r="15">
      <c r="A15" s="2" t="s">
        <v>361</v>
      </c>
      <c r="B15" s="2" t="s">
        <v>123</v>
      </c>
      <c r="C15" s="2" t="s">
        <v>124</v>
      </c>
      <c r="D15" s="2" t="s">
        <v>125</v>
      </c>
      <c r="E15" s="2" t="s">
        <v>126</v>
      </c>
      <c r="F15" s="2" t="s">
        <v>127</v>
      </c>
      <c r="G15" s="2" t="s">
        <v>127</v>
      </c>
      <c r="H15" s="2" t="s">
        <v>127</v>
      </c>
      <c r="I15" s="2" t="s">
        <v>128</v>
      </c>
      <c r="J15" s="2" t="s">
        <v>234</v>
      </c>
      <c r="K15" s="2" t="s">
        <v>329</v>
      </c>
      <c r="L15" s="3">
        <v>14.65</v>
      </c>
      <c r="M15" s="3">
        <v>15.38</v>
      </c>
      <c r="N15" s="3">
        <v>31.99</v>
      </c>
      <c r="O15" s="2" t="s">
        <v>131</v>
      </c>
      <c r="P15" s="2" t="s">
        <v>289</v>
      </c>
      <c r="Q15" s="2" t="s">
        <v>133</v>
      </c>
      <c r="R15" s="2" t="s">
        <v>134</v>
      </c>
      <c r="S15" s="2" t="s">
        <v>362</v>
      </c>
      <c r="T15" s="2" t="s">
        <v>134</v>
      </c>
      <c r="U15" s="2" t="s">
        <v>134</v>
      </c>
      <c r="V15" s="2" t="s">
        <v>135</v>
      </c>
      <c r="W15" s="2" t="s">
        <v>136</v>
      </c>
      <c r="X15" s="2" t="s">
        <v>134</v>
      </c>
      <c r="Y15" s="2" t="s">
        <v>237</v>
      </c>
      <c r="Z15" s="4">
        <v>1137</v>
      </c>
      <c r="AA15" s="4">
        <f>=ROUNDDOWN(11.4848484848485,0)</f>
      </c>
      <c r="AB15" s="5">
        <v>99</v>
      </c>
      <c r="AC15" s="2" t="s">
        <v>138</v>
      </c>
      <c r="AD15" s="4">
        <v>420</v>
      </c>
      <c r="AE15" s="4">
        <v>2220</v>
      </c>
      <c r="AF15" s="6">
        <v>65</v>
      </c>
      <c r="AG15" s="6"/>
      <c r="AH15" s="7">
        <v>0.9781</v>
      </c>
      <c r="AI15" s="4"/>
      <c r="AJ15" s="4">
        <f>=ROUNDDOWN({0},0)</f>
      </c>
      <c r="AK15" s="5"/>
      <c r="AL15" s="2" t="s">
        <v>134</v>
      </c>
      <c r="AM15" s="4"/>
      <c r="AN15" s="4"/>
      <c r="AO15" s="7">
        <v>0</v>
      </c>
      <c r="AP15" s="4">
        <v>2415</v>
      </c>
      <c r="AQ15" s="8">
        <v>43584.95</v>
      </c>
      <c r="AR15" s="4"/>
      <c r="AS15" s="8"/>
      <c r="AT15" s="7"/>
      <c r="AU15" s="7"/>
      <c r="AV15" s="4" t="s">
        <v>134</v>
      </c>
      <c r="AW15" s="8" t="s">
        <v>134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>
        <v>0.7268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 t="s">
        <v>134</v>
      </c>
      <c r="BJ15" s="4">
        <v>2415</v>
      </c>
      <c r="BK15" s="8">
        <v>43584.95</v>
      </c>
      <c r="BL15" s="2" t="s">
        <v>363</v>
      </c>
      <c r="BM15" s="7">
        <v>1</v>
      </c>
      <c r="BN15" s="7">
        <v>1</v>
      </c>
      <c r="BO15" s="4">
        <v>1938</v>
      </c>
      <c r="BP15" s="8">
        <v>35581.68</v>
      </c>
      <c r="BQ15" s="4"/>
      <c r="BR15" s="8"/>
      <c r="BS15" s="7"/>
      <c r="BT15" s="7"/>
      <c r="BU15" s="2" t="s">
        <v>140</v>
      </c>
      <c r="BV15" s="2" t="s">
        <v>131</v>
      </c>
      <c r="BW15" s="2" t="s">
        <v>134</v>
      </c>
      <c r="BX15" s="2" t="s">
        <v>364</v>
      </c>
      <c r="BY15" s="2" t="s">
        <v>142</v>
      </c>
      <c r="BZ15" s="2" t="s">
        <v>134</v>
      </c>
      <c r="CA15" s="4">
        <v>79</v>
      </c>
      <c r="CB15" s="8">
        <v>1461.5</v>
      </c>
      <c r="CC15" s="4"/>
      <c r="CD15" s="8"/>
      <c r="CE15" s="7"/>
      <c r="CF15" s="7"/>
      <c r="CG15" s="2" t="s">
        <v>140</v>
      </c>
      <c r="CH15" s="2" t="s">
        <v>131</v>
      </c>
      <c r="CI15" s="2" t="s">
        <v>240</v>
      </c>
      <c r="CJ15" s="2" t="s">
        <v>365</v>
      </c>
      <c r="CK15" s="2" t="s">
        <v>142</v>
      </c>
      <c r="CL15" s="2" t="s">
        <v>134</v>
      </c>
      <c r="CM15" s="4">
        <v>150</v>
      </c>
      <c r="CN15" s="8">
        <v>2371.3</v>
      </c>
      <c r="CO15" s="4"/>
      <c r="CP15" s="8"/>
      <c r="CQ15" s="7"/>
      <c r="CR15" s="7"/>
      <c r="CS15" s="2" t="s">
        <v>140</v>
      </c>
      <c r="CT15" s="2" t="s">
        <v>131</v>
      </c>
      <c r="CU15" s="2" t="s">
        <v>366</v>
      </c>
      <c r="CV15" s="2" t="s">
        <v>367</v>
      </c>
      <c r="CW15" s="2" t="s">
        <v>142</v>
      </c>
      <c r="CX15" s="2" t="s">
        <v>134</v>
      </c>
      <c r="CY15" s="4">
        <v>76</v>
      </c>
      <c r="CZ15" s="8">
        <v>1227.4</v>
      </c>
      <c r="DA15" s="4"/>
      <c r="DB15" s="8"/>
      <c r="DC15" s="7"/>
      <c r="DD15" s="7"/>
      <c r="DE15" s="2" t="s">
        <v>140</v>
      </c>
      <c r="DF15" s="2" t="s">
        <v>131</v>
      </c>
      <c r="DG15" s="2" t="s">
        <v>368</v>
      </c>
      <c r="DH15" s="2" t="s">
        <v>367</v>
      </c>
      <c r="DI15" s="2" t="s">
        <v>142</v>
      </c>
      <c r="DJ15" s="2" t="s">
        <v>134</v>
      </c>
      <c r="DK15" s="4">
        <v>78</v>
      </c>
      <c r="DL15" s="8">
        <v>1435.2</v>
      </c>
      <c r="DM15" s="4"/>
      <c r="DN15" s="8"/>
      <c r="DO15" s="7"/>
      <c r="DP15" s="7"/>
      <c r="DQ15" s="2" t="s">
        <v>140</v>
      </c>
      <c r="DR15" s="2" t="s">
        <v>131</v>
      </c>
      <c r="DS15" s="2" t="s">
        <v>369</v>
      </c>
      <c r="DT15" s="2" t="s">
        <v>370</v>
      </c>
      <c r="DU15" s="2" t="s">
        <v>142</v>
      </c>
      <c r="DV15" s="2" t="s">
        <v>134</v>
      </c>
      <c r="DW15" s="4">
        <v>21</v>
      </c>
      <c r="DX15" s="8">
        <v>350.43</v>
      </c>
      <c r="DY15" s="4"/>
      <c r="DZ15" s="8"/>
      <c r="EA15" s="7"/>
      <c r="EB15" s="7"/>
      <c r="EC15" s="2" t="s">
        <v>140</v>
      </c>
      <c r="ED15" s="2" t="s">
        <v>131</v>
      </c>
      <c r="EE15" s="2" t="s">
        <v>371</v>
      </c>
      <c r="EF15" s="2" t="s">
        <v>372</v>
      </c>
      <c r="EG15" s="2" t="s">
        <v>142</v>
      </c>
      <c r="EH15" s="2" t="s">
        <v>134</v>
      </c>
      <c r="EI15" s="4">
        <v>25</v>
      </c>
      <c r="EJ15" s="8">
        <v>372.52</v>
      </c>
      <c r="EK15" s="4"/>
      <c r="EL15" s="8"/>
      <c r="EM15" s="7"/>
      <c r="EN15" s="7"/>
      <c r="EO15" s="2" t="s">
        <v>140</v>
      </c>
      <c r="EP15" s="2" t="s">
        <v>131</v>
      </c>
      <c r="EQ15" s="2" t="s">
        <v>373</v>
      </c>
      <c r="ER15" s="2" t="s">
        <v>374</v>
      </c>
      <c r="ES15" s="2" t="s">
        <v>142</v>
      </c>
      <c r="ET15" s="2" t="s">
        <v>134</v>
      </c>
      <c r="EU15" s="4">
        <v>13</v>
      </c>
      <c r="EV15" s="8">
        <v>205.94</v>
      </c>
      <c r="EW15" s="4"/>
      <c r="EX15" s="8"/>
      <c r="EY15" s="7"/>
      <c r="EZ15" s="7"/>
      <c r="FA15" s="2" t="s">
        <v>140</v>
      </c>
      <c r="FB15" s="2" t="s">
        <v>131</v>
      </c>
      <c r="FC15" s="2" t="s">
        <v>373</v>
      </c>
      <c r="FD15" s="2" t="s">
        <v>375</v>
      </c>
      <c r="FE15" s="2" t="s">
        <v>142</v>
      </c>
      <c r="FF15" s="2" t="s">
        <v>134</v>
      </c>
      <c r="FG15" s="4">
        <v>8</v>
      </c>
      <c r="FH15" s="8">
        <v>143.6</v>
      </c>
      <c r="FI15" s="4"/>
      <c r="FJ15" s="8"/>
      <c r="FK15" s="7"/>
      <c r="FL15" s="7"/>
      <c r="FM15" s="2" t="s">
        <v>140</v>
      </c>
      <c r="FN15" s="2" t="s">
        <v>131</v>
      </c>
      <c r="FO15" s="2" t="s">
        <v>357</v>
      </c>
      <c r="FP15" s="2" t="s">
        <v>376</v>
      </c>
      <c r="FQ15" s="2" t="s">
        <v>142</v>
      </c>
      <c r="FR15" s="2" t="s">
        <v>134</v>
      </c>
      <c r="FS15" s="4">
        <v>9</v>
      </c>
      <c r="FT15" s="8">
        <v>148.74</v>
      </c>
      <c r="FU15" s="4"/>
      <c r="FV15" s="8"/>
      <c r="FW15" s="7"/>
      <c r="FX15" s="7"/>
      <c r="FY15" s="2" t="s">
        <v>140</v>
      </c>
      <c r="FZ15" s="2" t="s">
        <v>131</v>
      </c>
      <c r="GA15" s="2" t="s">
        <v>251</v>
      </c>
      <c r="GB15" s="2" t="s">
        <v>377</v>
      </c>
      <c r="GC15" s="2" t="s">
        <v>142</v>
      </c>
      <c r="GD15" s="2" t="s">
        <v>134</v>
      </c>
      <c r="GE15" s="4"/>
      <c r="GF15" s="8"/>
      <c r="GG15" s="4"/>
      <c r="GH15" s="8"/>
      <c r="GI15" s="7"/>
      <c r="GJ15" s="7"/>
      <c r="GK15" s="2" t="s">
        <v>134</v>
      </c>
      <c r="GL15" s="2" t="s">
        <v>134</v>
      </c>
      <c r="GM15" s="2" t="s">
        <v>134</v>
      </c>
      <c r="GN15" s="2" t="s">
        <v>134</v>
      </c>
      <c r="GO15" s="2" t="s">
        <v>134</v>
      </c>
      <c r="GP15" s="2" t="s">
        <v>134</v>
      </c>
      <c r="GQ15" s="4"/>
      <c r="GR15" s="8"/>
      <c r="GS15" s="4"/>
      <c r="GT15" s="8"/>
      <c r="GU15" s="7"/>
      <c r="GV15" s="7"/>
      <c r="GW15" s="2" t="s">
        <v>161</v>
      </c>
      <c r="GX15" s="2" t="s">
        <v>131</v>
      </c>
      <c r="GY15" s="2" t="s">
        <v>151</v>
      </c>
      <c r="GZ15" s="2" t="s">
        <v>134</v>
      </c>
      <c r="HA15" s="2" t="s">
        <v>142</v>
      </c>
      <c r="HB15" s="2" t="s">
        <v>134</v>
      </c>
      <c r="HC15" s="4"/>
      <c r="HD15" s="8"/>
      <c r="HE15" s="4"/>
      <c r="HF15" s="8"/>
      <c r="HG15" s="7"/>
      <c r="HH15" s="7"/>
      <c r="HI15" s="2" t="s">
        <v>140</v>
      </c>
      <c r="HJ15" s="2" t="s">
        <v>131</v>
      </c>
      <c r="HK15" s="2" t="s">
        <v>378</v>
      </c>
      <c r="HL15" s="2" t="s">
        <v>367</v>
      </c>
      <c r="HM15" s="2" t="s">
        <v>142</v>
      </c>
      <c r="HN15" s="2" t="s">
        <v>134</v>
      </c>
      <c r="HO15" s="4">
        <v>16</v>
      </c>
      <c r="HP15" s="8">
        <v>265.76</v>
      </c>
      <c r="HQ15" s="4"/>
      <c r="HR15" s="8"/>
      <c r="HS15" s="7"/>
      <c r="HT15" s="7"/>
      <c r="HU15" s="2" t="s">
        <v>140</v>
      </c>
      <c r="HV15" s="2" t="s">
        <v>131</v>
      </c>
      <c r="HW15" s="2" t="s">
        <v>164</v>
      </c>
      <c r="HX15" s="2" t="s">
        <v>379</v>
      </c>
      <c r="HY15" s="2" t="s">
        <v>142</v>
      </c>
      <c r="HZ15" s="2" t="s">
        <v>134</v>
      </c>
      <c r="IA15" s="4"/>
      <c r="IB15" s="8"/>
      <c r="IC15" s="4"/>
      <c r="ID15" s="8"/>
      <c r="IE15" s="7"/>
      <c r="IF15" s="7"/>
      <c r="IG15" s="2" t="s">
        <v>140</v>
      </c>
      <c r="IH15" s="2" t="s">
        <v>144</v>
      </c>
      <c r="II15" s="2" t="s">
        <v>380</v>
      </c>
      <c r="IJ15" s="2" t="s">
        <v>381</v>
      </c>
      <c r="IK15" s="2" t="s">
        <v>142</v>
      </c>
      <c r="IL15" s="2" t="s">
        <v>168</v>
      </c>
      <c r="IM15" s="4"/>
      <c r="IN15" s="8"/>
      <c r="IO15" s="4"/>
      <c r="IP15" s="8"/>
      <c r="IQ15" s="7"/>
      <c r="IR15" s="7"/>
      <c r="IS15" s="2" t="s">
        <v>161</v>
      </c>
      <c r="IT15" s="2" t="s">
        <v>131</v>
      </c>
      <c r="IU15" s="2" t="s">
        <v>382</v>
      </c>
      <c r="IV15" s="2" t="s">
        <v>134</v>
      </c>
      <c r="IW15" s="2" t="s">
        <v>142</v>
      </c>
      <c r="IX15" s="2" t="s">
        <v>134</v>
      </c>
      <c r="IY15" s="4">
        <v>1</v>
      </c>
      <c r="IZ15" s="8">
        <v>5.5</v>
      </c>
      <c r="JA15" s="4"/>
      <c r="JB15" s="8"/>
      <c r="JC15" s="7"/>
      <c r="JD15" s="7"/>
      <c r="JE15" s="2" t="s">
        <v>140</v>
      </c>
      <c r="JF15" s="2" t="s">
        <v>131</v>
      </c>
      <c r="JG15" s="2" t="s">
        <v>170</v>
      </c>
      <c r="JH15" s="2" t="s">
        <v>383</v>
      </c>
      <c r="JI15" s="2" t="s">
        <v>142</v>
      </c>
      <c r="JJ15" s="2" t="s">
        <v>134</v>
      </c>
      <c r="JK15" s="4"/>
      <c r="JL15" s="8"/>
      <c r="JM15" s="4"/>
      <c r="JN15" s="8"/>
      <c r="JO15" s="7"/>
      <c r="JP15" s="7"/>
      <c r="JQ15" s="2" t="s">
        <v>140</v>
      </c>
      <c r="JR15" s="2" t="s">
        <v>144</v>
      </c>
      <c r="JS15" s="2" t="s">
        <v>172</v>
      </c>
      <c r="JT15" s="2" t="s">
        <v>384</v>
      </c>
      <c r="JU15" s="2" t="s">
        <v>142</v>
      </c>
      <c r="JV15" s="2" t="s">
        <v>134</v>
      </c>
      <c r="JW15" s="4"/>
      <c r="JX15" s="8"/>
      <c r="JY15" s="4"/>
      <c r="JZ15" s="8"/>
      <c r="KA15" s="7"/>
      <c r="KB15" s="7"/>
      <c r="KC15" s="2" t="s">
        <v>140</v>
      </c>
      <c r="KD15" s="2" t="s">
        <v>131</v>
      </c>
      <c r="KE15" s="2" t="s">
        <v>174</v>
      </c>
      <c r="KF15" s="2" t="s">
        <v>134</v>
      </c>
      <c r="KG15" s="2" t="s">
        <v>142</v>
      </c>
      <c r="KH15" s="2" t="s">
        <v>134</v>
      </c>
      <c r="KI15" s="4"/>
      <c r="KJ15" s="8"/>
      <c r="KK15" s="4"/>
      <c r="KL15" s="8"/>
      <c r="KM15" s="7"/>
      <c r="KN15" s="7"/>
      <c r="KO15" s="2" t="s">
        <v>176</v>
      </c>
      <c r="KP15" s="2" t="s">
        <v>131</v>
      </c>
      <c r="KQ15" s="2" t="s">
        <v>134</v>
      </c>
      <c r="KR15" s="2" t="s">
        <v>134</v>
      </c>
      <c r="KS15" s="2" t="s">
        <v>142</v>
      </c>
      <c r="KT15" s="2" t="s">
        <v>134</v>
      </c>
      <c r="KU15" s="4"/>
      <c r="KV15" s="8"/>
      <c r="KW15" s="4"/>
      <c r="KX15" s="8"/>
      <c r="KY15" s="7"/>
      <c r="KZ15" s="7"/>
      <c r="LA15" s="2" t="s">
        <v>140</v>
      </c>
      <c r="LB15" s="2" t="s">
        <v>144</v>
      </c>
      <c r="LC15" s="2" t="s">
        <v>385</v>
      </c>
      <c r="LD15" s="2" t="s">
        <v>386</v>
      </c>
      <c r="LE15" s="2" t="s">
        <v>142</v>
      </c>
      <c r="LF15" s="2" t="s">
        <v>134</v>
      </c>
      <c r="LG15" s="4">
        <v>1</v>
      </c>
      <c r="LH15" s="8">
        <v>15.38</v>
      </c>
      <c r="LI15" s="4"/>
      <c r="LJ15" s="8"/>
      <c r="LK15" s="7"/>
      <c r="LL15" s="7"/>
      <c r="LM15" s="2" t="s">
        <v>140</v>
      </c>
      <c r="LN15" s="2" t="s">
        <v>131</v>
      </c>
      <c r="LO15" s="2" t="s">
        <v>180</v>
      </c>
      <c r="LP15" s="2" t="s">
        <v>387</v>
      </c>
      <c r="LQ15" s="2" t="s">
        <v>142</v>
      </c>
      <c r="LR15" s="2" t="s">
        <v>134</v>
      </c>
      <c r="LS15" s="4"/>
      <c r="LT15" s="8"/>
      <c r="LU15" s="4"/>
      <c r="LV15" s="8"/>
      <c r="LW15" s="7"/>
      <c r="LX15" s="7"/>
      <c r="LY15" s="2" t="s">
        <v>134</v>
      </c>
      <c r="LZ15" s="2" t="s">
        <v>134</v>
      </c>
      <c r="MA15" s="2" t="s">
        <v>134</v>
      </c>
      <c r="MB15" s="2" t="s">
        <v>134</v>
      </c>
      <c r="MC15" s="2" t="s">
        <v>134</v>
      </c>
      <c r="MD15" s="2" t="s">
        <v>134</v>
      </c>
      <c r="ME15" s="4"/>
      <c r="MF15" s="8"/>
      <c r="MG15" s="4"/>
      <c r="MH15" s="8"/>
      <c r="MI15" s="7"/>
      <c r="MJ15" s="7"/>
      <c r="MK15" s="2" t="s">
        <v>140</v>
      </c>
      <c r="ML15" s="2" t="s">
        <v>144</v>
      </c>
      <c r="MM15" s="2" t="s">
        <v>182</v>
      </c>
      <c r="MN15" s="2" t="s">
        <v>134</v>
      </c>
      <c r="MO15" s="2" t="s">
        <v>142</v>
      </c>
      <c r="MP15" s="2" t="s">
        <v>134</v>
      </c>
      <c r="MQ15" s="4"/>
      <c r="MR15" s="8"/>
      <c r="MS15" s="4"/>
      <c r="MT15" s="8"/>
      <c r="MU15" s="7"/>
      <c r="MV15" s="7"/>
      <c r="MW15" s="2" t="s">
        <v>134</v>
      </c>
      <c r="MX15" s="2" t="s">
        <v>134</v>
      </c>
      <c r="MY15" s="2" t="s">
        <v>134</v>
      </c>
      <c r="MZ15" s="2" t="s">
        <v>134</v>
      </c>
      <c r="NA15" s="2" t="s">
        <v>134</v>
      </c>
      <c r="NB15" s="2" t="s">
        <v>134</v>
      </c>
      <c r="NC15" s="4"/>
      <c r="ND15" s="8"/>
      <c r="NE15" s="4"/>
      <c r="NF15" s="8"/>
      <c r="NG15" s="7"/>
      <c r="NH15" s="7"/>
      <c r="NI15" s="2" t="s">
        <v>184</v>
      </c>
      <c r="NJ15" s="2" t="s">
        <v>131</v>
      </c>
      <c r="NK15" s="2" t="s">
        <v>134</v>
      </c>
      <c r="NL15" s="2" t="s">
        <v>134</v>
      </c>
      <c r="NM15" s="2" t="s">
        <v>142</v>
      </c>
      <c r="NN15" s="2" t="s">
        <v>134</v>
      </c>
      <c r="NO15" s="4"/>
      <c r="NP15" s="8"/>
      <c r="NQ15" s="4"/>
      <c r="NR15" s="8"/>
      <c r="NS15" s="7"/>
      <c r="NT15" s="7"/>
      <c r="NU15" s="2" t="s">
        <v>140</v>
      </c>
      <c r="NV15" s="2" t="s">
        <v>131</v>
      </c>
      <c r="NW15" s="2" t="s">
        <v>185</v>
      </c>
      <c r="NX15" s="2" t="s">
        <v>388</v>
      </c>
      <c r="NY15" s="2" t="s">
        <v>142</v>
      </c>
      <c r="NZ15" s="2" t="s">
        <v>134</v>
      </c>
      <c r="OA15" s="4"/>
      <c r="OB15" s="8"/>
      <c r="OC15" s="4"/>
      <c r="OD15" s="8"/>
      <c r="OE15" s="7"/>
      <c r="OF15" s="7"/>
      <c r="OG15" s="2" t="s">
        <v>140</v>
      </c>
      <c r="OH15" s="2" t="s">
        <v>187</v>
      </c>
      <c r="OI15" s="2" t="s">
        <v>389</v>
      </c>
      <c r="OJ15" s="2" t="s">
        <v>390</v>
      </c>
      <c r="OK15" s="2" t="s">
        <v>142</v>
      </c>
      <c r="OL15" s="2" t="s">
        <v>134</v>
      </c>
      <c r="OM15" s="4"/>
      <c r="ON15" s="8"/>
      <c r="OO15" s="4"/>
      <c r="OP15" s="8"/>
      <c r="OQ15" s="7"/>
      <c r="OR15" s="7"/>
      <c r="OS15" s="2" t="s">
        <v>134</v>
      </c>
      <c r="OT15" s="2" t="s">
        <v>134</v>
      </c>
      <c r="OU15" s="2" t="s">
        <v>134</v>
      </c>
      <c r="OV15" s="2" t="s">
        <v>134</v>
      </c>
      <c r="OW15" s="2" t="s">
        <v>134</v>
      </c>
      <c r="OX15" s="2" t="s">
        <v>134</v>
      </c>
      <c r="OY15" s="4"/>
      <c r="OZ15" s="8"/>
      <c r="PA15" s="4"/>
      <c r="PB15" s="8"/>
      <c r="PC15" s="7"/>
      <c r="PD15" s="7"/>
      <c r="PE15" s="2" t="s">
        <v>161</v>
      </c>
      <c r="PF15" s="2" t="s">
        <v>131</v>
      </c>
      <c r="PG15" s="2" t="s">
        <v>134</v>
      </c>
      <c r="PH15" s="2" t="s">
        <v>134</v>
      </c>
      <c r="PI15" s="2" t="s">
        <v>142</v>
      </c>
      <c r="PJ15" s="2" t="s">
        <v>134</v>
      </c>
      <c r="PK15" s="4"/>
      <c r="PL15" s="8"/>
      <c r="PM15" s="4"/>
      <c r="PN15" s="8"/>
      <c r="PO15" s="7"/>
      <c r="PP15" s="7"/>
      <c r="PQ15" s="2" t="s">
        <v>140</v>
      </c>
      <c r="PR15" s="2" t="s">
        <v>131</v>
      </c>
      <c r="PS15" s="2" t="s">
        <v>190</v>
      </c>
      <c r="PT15" s="2" t="s">
        <v>134</v>
      </c>
      <c r="PU15" s="2" t="s">
        <v>142</v>
      </c>
      <c r="PV15" s="2" t="s">
        <v>134</v>
      </c>
      <c r="PW15" s="4"/>
      <c r="PX15" s="8"/>
      <c r="PY15" s="4"/>
      <c r="PZ15" s="8"/>
      <c r="QA15" s="7"/>
      <c r="QB15" s="7"/>
      <c r="QC15" s="2" t="s">
        <v>140</v>
      </c>
      <c r="QD15" s="2" t="s">
        <v>144</v>
      </c>
      <c r="QE15" s="2" t="s">
        <v>149</v>
      </c>
      <c r="QF15" s="2" t="s">
        <v>391</v>
      </c>
      <c r="QG15" s="2" t="s">
        <v>142</v>
      </c>
      <c r="QH15" s="2" t="s">
        <v>134</v>
      </c>
      <c r="QI15" s="4"/>
      <c r="QJ15" s="8"/>
      <c r="QK15" s="4"/>
      <c r="QL15" s="8"/>
      <c r="QM15" s="7"/>
      <c r="QN15" s="7"/>
      <c r="QO15" s="2" t="s">
        <v>184</v>
      </c>
      <c r="QP15" s="2" t="s">
        <v>131</v>
      </c>
      <c r="QQ15" s="2" t="s">
        <v>134</v>
      </c>
      <c r="QR15" s="2" t="s">
        <v>134</v>
      </c>
      <c r="QS15" s="2" t="s">
        <v>142</v>
      </c>
      <c r="QT15" s="2" t="s">
        <v>134</v>
      </c>
      <c r="QU15" s="4"/>
      <c r="QV15" s="8"/>
      <c r="QW15" s="4"/>
      <c r="QX15" s="8"/>
      <c r="QY15" s="7"/>
      <c r="QZ15" s="7"/>
      <c r="RA15" s="2" t="s">
        <v>134</v>
      </c>
      <c r="RB15" s="2" t="s">
        <v>134</v>
      </c>
      <c r="RC15" s="2" t="s">
        <v>134</v>
      </c>
      <c r="RD15" s="2" t="s">
        <v>134</v>
      </c>
      <c r="RE15" s="2" t="s">
        <v>134</v>
      </c>
      <c r="RF15" s="2" t="s">
        <v>134</v>
      </c>
      <c r="RG15" s="4"/>
      <c r="RH15" s="8"/>
      <c r="RI15" s="4"/>
      <c r="RJ15" s="8"/>
      <c r="RK15" s="7"/>
      <c r="RL15" s="7"/>
      <c r="RM15" s="2" t="s">
        <v>134</v>
      </c>
      <c r="RN15" s="2" t="s">
        <v>134</v>
      </c>
      <c r="RO15" s="2" t="s">
        <v>134</v>
      </c>
      <c r="RP15" s="2" t="s">
        <v>134</v>
      </c>
      <c r="RQ15" s="2" t="s">
        <v>134</v>
      </c>
      <c r="RR15" s="2" t="s">
        <v>134</v>
      </c>
      <c r="RS15" s="4"/>
      <c r="RT15" s="8"/>
      <c r="RU15" s="4"/>
      <c r="RV15" s="8"/>
      <c r="RW15" s="7"/>
      <c r="RX15" s="7"/>
      <c r="RY15" s="2" t="s">
        <v>161</v>
      </c>
      <c r="RZ15" s="2" t="s">
        <v>131</v>
      </c>
      <c r="SA15" s="2" t="s">
        <v>134</v>
      </c>
      <c r="SB15" s="2" t="s">
        <v>134</v>
      </c>
      <c r="SC15" s="2" t="s">
        <v>142</v>
      </c>
      <c r="SD15" s="2" t="s">
        <v>134</v>
      </c>
      <c r="SE15" s="4"/>
      <c r="SF15" s="8"/>
      <c r="SG15" s="4"/>
      <c r="SH15" s="8"/>
      <c r="SI15" s="7"/>
      <c r="SJ15" s="7"/>
      <c r="SK15" s="2" t="s">
        <v>140</v>
      </c>
      <c r="SL15" s="2" t="s">
        <v>144</v>
      </c>
      <c r="SM15" s="2" t="s">
        <v>270</v>
      </c>
      <c r="SN15" s="2" t="s">
        <v>392</v>
      </c>
      <c r="SO15" s="2" t="s">
        <v>142</v>
      </c>
      <c r="SP15" s="2" t="s">
        <v>134</v>
      </c>
    </row>
    <row r="16">
      <c r="A16" s="2" t="s">
        <v>393</v>
      </c>
      <c r="B16" s="2" t="s">
        <v>123</v>
      </c>
      <c r="C16" s="2" t="s">
        <v>124</v>
      </c>
      <c r="D16" s="2" t="s">
        <v>125</v>
      </c>
      <c r="E16" s="2" t="s">
        <v>126</v>
      </c>
      <c r="F16" s="2" t="s">
        <v>127</v>
      </c>
      <c r="G16" s="2" t="s">
        <v>127</v>
      </c>
      <c r="H16" s="2" t="s">
        <v>127</v>
      </c>
      <c r="I16" s="2" t="s">
        <v>128</v>
      </c>
      <c r="J16" s="2" t="s">
        <v>234</v>
      </c>
      <c r="K16" s="2" t="s">
        <v>394</v>
      </c>
      <c r="L16" s="3">
        <v>14.65</v>
      </c>
      <c r="M16" s="3">
        <v>15.38</v>
      </c>
      <c r="N16" s="3">
        <v>31.99</v>
      </c>
      <c r="O16" s="2" t="s">
        <v>131</v>
      </c>
      <c r="P16" s="2" t="s">
        <v>395</v>
      </c>
      <c r="Q16" s="2" t="s">
        <v>133</v>
      </c>
      <c r="R16" s="2" t="s">
        <v>134</v>
      </c>
      <c r="S16" s="2" t="s">
        <v>396</v>
      </c>
      <c r="T16" s="2" t="s">
        <v>134</v>
      </c>
      <c r="U16" s="2" t="s">
        <v>134</v>
      </c>
      <c r="V16" s="2" t="s">
        <v>135</v>
      </c>
      <c r="W16" s="2" t="s">
        <v>136</v>
      </c>
      <c r="X16" s="2" t="s">
        <v>134</v>
      </c>
      <c r="Y16" s="2" t="s">
        <v>237</v>
      </c>
      <c r="Z16" s="4">
        <v>473</v>
      </c>
      <c r="AA16" s="4">
        <f>=ROUNDDOWN(8.44642857142857,0)</f>
      </c>
      <c r="AB16" s="5">
        <v>56</v>
      </c>
      <c r="AC16" s="2" t="s">
        <v>138</v>
      </c>
      <c r="AD16" s="4">
        <v>460</v>
      </c>
      <c r="AE16" s="4">
        <v>1060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>
        <v>0</v>
      </c>
      <c r="AP16" s="4">
        <v>1247</v>
      </c>
      <c r="AQ16" s="8">
        <v>22219.76</v>
      </c>
      <c r="AR16" s="4"/>
      <c r="AS16" s="8"/>
      <c r="AT16" s="7"/>
      <c r="AU16" s="7"/>
      <c r="AV16" s="4">
        <v>1247</v>
      </c>
      <c r="AW16" s="8">
        <v>22219.76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0.0617</v>
      </c>
      <c r="BJ16" s="4">
        <v>1247</v>
      </c>
      <c r="BK16" s="8">
        <v>22219.76</v>
      </c>
      <c r="BL16" s="2" t="s">
        <v>397</v>
      </c>
      <c r="BM16" s="7">
        <v>1</v>
      </c>
      <c r="BN16" s="7">
        <v>1</v>
      </c>
      <c r="BO16" s="4">
        <v>936</v>
      </c>
      <c r="BP16" s="8">
        <v>16941.6</v>
      </c>
      <c r="BQ16" s="4"/>
      <c r="BR16" s="8"/>
      <c r="BS16" s="7"/>
      <c r="BT16" s="7"/>
      <c r="BU16" s="2" t="s">
        <v>140</v>
      </c>
      <c r="BV16" s="2" t="s">
        <v>131</v>
      </c>
      <c r="BW16" s="2" t="s">
        <v>134</v>
      </c>
      <c r="BX16" s="2" t="s">
        <v>239</v>
      </c>
      <c r="BY16" s="2" t="s">
        <v>142</v>
      </c>
      <c r="BZ16" s="2" t="s">
        <v>134</v>
      </c>
      <c r="CA16" s="4">
        <v>75</v>
      </c>
      <c r="CB16" s="8">
        <v>1387.5</v>
      </c>
      <c r="CC16" s="4"/>
      <c r="CD16" s="8"/>
      <c r="CE16" s="7"/>
      <c r="CF16" s="7"/>
      <c r="CG16" s="2" t="s">
        <v>140</v>
      </c>
      <c r="CH16" s="2" t="s">
        <v>131</v>
      </c>
      <c r="CI16" s="2" t="s">
        <v>240</v>
      </c>
      <c r="CJ16" s="2" t="s">
        <v>365</v>
      </c>
      <c r="CK16" s="2" t="s">
        <v>142</v>
      </c>
      <c r="CL16" s="2" t="s">
        <v>134</v>
      </c>
      <c r="CM16" s="4">
        <v>70</v>
      </c>
      <c r="CN16" s="8">
        <v>1106.18</v>
      </c>
      <c r="CO16" s="4"/>
      <c r="CP16" s="8"/>
      <c r="CQ16" s="7"/>
      <c r="CR16" s="7"/>
      <c r="CS16" s="2" t="s">
        <v>140</v>
      </c>
      <c r="CT16" s="2" t="s">
        <v>131</v>
      </c>
      <c r="CU16" s="2" t="s">
        <v>242</v>
      </c>
      <c r="CV16" s="2" t="s">
        <v>398</v>
      </c>
      <c r="CW16" s="2" t="s">
        <v>142</v>
      </c>
      <c r="CX16" s="2" t="s">
        <v>134</v>
      </c>
      <c r="CY16" s="4">
        <v>54</v>
      </c>
      <c r="CZ16" s="8">
        <v>872.1</v>
      </c>
      <c r="DA16" s="4"/>
      <c r="DB16" s="8"/>
      <c r="DC16" s="7"/>
      <c r="DD16" s="7"/>
      <c r="DE16" s="2" t="s">
        <v>140</v>
      </c>
      <c r="DF16" s="2" t="s">
        <v>131</v>
      </c>
      <c r="DG16" s="2" t="s">
        <v>242</v>
      </c>
      <c r="DH16" s="2" t="s">
        <v>310</v>
      </c>
      <c r="DI16" s="2" t="s">
        <v>142</v>
      </c>
      <c r="DJ16" s="2" t="s">
        <v>134</v>
      </c>
      <c r="DK16" s="4">
        <v>34</v>
      </c>
      <c r="DL16" s="8">
        <v>625.6</v>
      </c>
      <c r="DM16" s="4"/>
      <c r="DN16" s="8"/>
      <c r="DO16" s="7"/>
      <c r="DP16" s="7"/>
      <c r="DQ16" s="2" t="s">
        <v>140</v>
      </c>
      <c r="DR16" s="2" t="s">
        <v>131</v>
      </c>
      <c r="DS16" s="2" t="s">
        <v>245</v>
      </c>
      <c r="DT16" s="2" t="s">
        <v>311</v>
      </c>
      <c r="DU16" s="2" t="s">
        <v>142</v>
      </c>
      <c r="DV16" s="2" t="s">
        <v>134</v>
      </c>
      <c r="DW16" s="4">
        <v>10</v>
      </c>
      <c r="DX16" s="8">
        <v>168.08</v>
      </c>
      <c r="DY16" s="4"/>
      <c r="DZ16" s="8"/>
      <c r="EA16" s="7"/>
      <c r="EB16" s="7"/>
      <c r="EC16" s="2" t="s">
        <v>140</v>
      </c>
      <c r="ED16" s="2" t="s">
        <v>131</v>
      </c>
      <c r="EE16" s="2" t="s">
        <v>242</v>
      </c>
      <c r="EF16" s="2" t="s">
        <v>247</v>
      </c>
      <c r="EG16" s="2" t="s">
        <v>142</v>
      </c>
      <c r="EH16" s="2" t="s">
        <v>134</v>
      </c>
      <c r="EI16" s="4">
        <v>12</v>
      </c>
      <c r="EJ16" s="8">
        <v>169.2</v>
      </c>
      <c r="EK16" s="4"/>
      <c r="EL16" s="8"/>
      <c r="EM16" s="7"/>
      <c r="EN16" s="7"/>
      <c r="EO16" s="2" t="s">
        <v>140</v>
      </c>
      <c r="EP16" s="2" t="s">
        <v>131</v>
      </c>
      <c r="EQ16" s="2" t="s">
        <v>242</v>
      </c>
      <c r="ER16" s="2" t="s">
        <v>399</v>
      </c>
      <c r="ES16" s="2" t="s">
        <v>142</v>
      </c>
      <c r="ET16" s="2" t="s">
        <v>134</v>
      </c>
      <c r="EU16" s="4">
        <v>5</v>
      </c>
      <c r="EV16" s="8">
        <v>91.5</v>
      </c>
      <c r="EW16" s="4"/>
      <c r="EX16" s="8"/>
      <c r="EY16" s="7"/>
      <c r="EZ16" s="7"/>
      <c r="FA16" s="2" t="s">
        <v>140</v>
      </c>
      <c r="FB16" s="2" t="s">
        <v>131</v>
      </c>
      <c r="FC16" s="2" t="s">
        <v>242</v>
      </c>
      <c r="FD16" s="2" t="s">
        <v>400</v>
      </c>
      <c r="FE16" s="2" t="s">
        <v>142</v>
      </c>
      <c r="FF16" s="2" t="s">
        <v>134</v>
      </c>
      <c r="FG16" s="4"/>
      <c r="FH16" s="8"/>
      <c r="FI16" s="4"/>
      <c r="FJ16" s="8"/>
      <c r="FK16" s="7"/>
      <c r="FL16" s="7"/>
      <c r="FM16" s="2" t="s">
        <v>140</v>
      </c>
      <c r="FN16" s="2" t="s">
        <v>131</v>
      </c>
      <c r="FO16" s="2" t="s">
        <v>357</v>
      </c>
      <c r="FP16" s="2" t="s">
        <v>401</v>
      </c>
      <c r="FQ16" s="2" t="s">
        <v>142</v>
      </c>
      <c r="FR16" s="2" t="s">
        <v>134</v>
      </c>
      <c r="FS16" s="4"/>
      <c r="FT16" s="8"/>
      <c r="FU16" s="4"/>
      <c r="FV16" s="8"/>
      <c r="FW16" s="7"/>
      <c r="FX16" s="7"/>
      <c r="FY16" s="2" t="s">
        <v>140</v>
      </c>
      <c r="FZ16" s="2" t="s">
        <v>144</v>
      </c>
      <c r="GA16" s="2" t="s">
        <v>251</v>
      </c>
      <c r="GB16" s="2" t="s">
        <v>402</v>
      </c>
      <c r="GC16" s="2" t="s">
        <v>142</v>
      </c>
      <c r="GD16" s="2" t="s">
        <v>134</v>
      </c>
      <c r="GE16" s="4"/>
      <c r="GF16" s="8"/>
      <c r="GG16" s="4"/>
      <c r="GH16" s="8"/>
      <c r="GI16" s="7"/>
      <c r="GJ16" s="7"/>
      <c r="GK16" s="2" t="s">
        <v>134</v>
      </c>
      <c r="GL16" s="2" t="s">
        <v>134</v>
      </c>
      <c r="GM16" s="2" t="s">
        <v>134</v>
      </c>
      <c r="GN16" s="2" t="s">
        <v>134</v>
      </c>
      <c r="GO16" s="2" t="s">
        <v>134</v>
      </c>
      <c r="GP16" s="2" t="s">
        <v>134</v>
      </c>
      <c r="GQ16" s="4">
        <v>29</v>
      </c>
      <c r="GR16" s="8">
        <v>456.28</v>
      </c>
      <c r="GS16" s="4"/>
      <c r="GT16" s="8"/>
      <c r="GU16" s="7"/>
      <c r="GV16" s="7"/>
      <c r="GW16" s="2" t="s">
        <v>140</v>
      </c>
      <c r="GX16" s="2" t="s">
        <v>131</v>
      </c>
      <c r="GY16" s="2" t="s">
        <v>253</v>
      </c>
      <c r="GZ16" s="2" t="s">
        <v>403</v>
      </c>
      <c r="HA16" s="2" t="s">
        <v>142</v>
      </c>
      <c r="HB16" s="2" t="s">
        <v>134</v>
      </c>
      <c r="HC16" s="4">
        <v>2</v>
      </c>
      <c r="HD16" s="8">
        <v>70.38</v>
      </c>
      <c r="HE16" s="4"/>
      <c r="HF16" s="8"/>
      <c r="HG16" s="7"/>
      <c r="HH16" s="7"/>
      <c r="HI16" s="2" t="s">
        <v>140</v>
      </c>
      <c r="HJ16" s="2" t="s">
        <v>131</v>
      </c>
      <c r="HK16" s="2" t="s">
        <v>242</v>
      </c>
      <c r="HL16" s="2" t="s">
        <v>404</v>
      </c>
      <c r="HM16" s="2" t="s">
        <v>142</v>
      </c>
      <c r="HN16" s="2" t="s">
        <v>134</v>
      </c>
      <c r="HO16" s="4">
        <v>4</v>
      </c>
      <c r="HP16" s="8">
        <v>66.44</v>
      </c>
      <c r="HQ16" s="4"/>
      <c r="HR16" s="8"/>
      <c r="HS16" s="7"/>
      <c r="HT16" s="7"/>
      <c r="HU16" s="2" t="s">
        <v>140</v>
      </c>
      <c r="HV16" s="2" t="s">
        <v>131</v>
      </c>
      <c r="HW16" s="2" t="s">
        <v>164</v>
      </c>
      <c r="HX16" s="2" t="s">
        <v>164</v>
      </c>
      <c r="HY16" s="2" t="s">
        <v>142</v>
      </c>
      <c r="HZ16" s="2" t="s">
        <v>134</v>
      </c>
      <c r="IA16" s="4"/>
      <c r="IB16" s="8"/>
      <c r="IC16" s="4"/>
      <c r="ID16" s="8"/>
      <c r="IE16" s="7"/>
      <c r="IF16" s="7"/>
      <c r="IG16" s="2" t="s">
        <v>140</v>
      </c>
      <c r="IH16" s="2" t="s">
        <v>187</v>
      </c>
      <c r="II16" s="2" t="s">
        <v>242</v>
      </c>
      <c r="IJ16" s="2" t="s">
        <v>247</v>
      </c>
      <c r="IK16" s="2" t="s">
        <v>142</v>
      </c>
      <c r="IL16" s="2" t="s">
        <v>168</v>
      </c>
      <c r="IM16" s="4">
        <v>5</v>
      </c>
      <c r="IN16" s="8">
        <v>76.9</v>
      </c>
      <c r="IO16" s="4"/>
      <c r="IP16" s="8"/>
      <c r="IQ16" s="7"/>
      <c r="IR16" s="7"/>
      <c r="IS16" s="2" t="s">
        <v>140</v>
      </c>
      <c r="IT16" s="2" t="s">
        <v>131</v>
      </c>
      <c r="IU16" s="2" t="s">
        <v>242</v>
      </c>
      <c r="IV16" s="2" t="s">
        <v>405</v>
      </c>
      <c r="IW16" s="2" t="s">
        <v>142</v>
      </c>
      <c r="IX16" s="2" t="s">
        <v>134</v>
      </c>
      <c r="IY16" s="4"/>
      <c r="IZ16" s="8"/>
      <c r="JA16" s="4"/>
      <c r="JB16" s="8"/>
      <c r="JC16" s="7"/>
      <c r="JD16" s="7"/>
      <c r="JE16" s="2" t="s">
        <v>140</v>
      </c>
      <c r="JF16" s="2" t="s">
        <v>131</v>
      </c>
      <c r="JG16" s="2" t="s">
        <v>170</v>
      </c>
      <c r="JH16" s="2" t="s">
        <v>134</v>
      </c>
      <c r="JI16" s="2" t="s">
        <v>142</v>
      </c>
      <c r="JJ16" s="2" t="s">
        <v>134</v>
      </c>
      <c r="JK16" s="4"/>
      <c r="JL16" s="8"/>
      <c r="JM16" s="4"/>
      <c r="JN16" s="8"/>
      <c r="JO16" s="7"/>
      <c r="JP16" s="7"/>
      <c r="JQ16" s="2" t="s">
        <v>140</v>
      </c>
      <c r="JR16" s="2" t="s">
        <v>144</v>
      </c>
      <c r="JS16" s="2" t="s">
        <v>339</v>
      </c>
      <c r="JT16" s="2" t="s">
        <v>406</v>
      </c>
      <c r="JU16" s="2" t="s">
        <v>142</v>
      </c>
      <c r="JV16" s="2" t="s">
        <v>134</v>
      </c>
      <c r="JW16" s="4"/>
      <c r="JX16" s="8"/>
      <c r="JY16" s="4"/>
      <c r="JZ16" s="8"/>
      <c r="KA16" s="7"/>
      <c r="KB16" s="7"/>
      <c r="KC16" s="2" t="s">
        <v>140</v>
      </c>
      <c r="KD16" s="2" t="s">
        <v>131</v>
      </c>
      <c r="KE16" s="2" t="s">
        <v>174</v>
      </c>
      <c r="KF16" s="2" t="s">
        <v>134</v>
      </c>
      <c r="KG16" s="2" t="s">
        <v>142</v>
      </c>
      <c r="KH16" s="2" t="s">
        <v>134</v>
      </c>
      <c r="KI16" s="4">
        <v>11</v>
      </c>
      <c r="KJ16" s="8">
        <v>188</v>
      </c>
      <c r="KK16" s="4"/>
      <c r="KL16" s="8"/>
      <c r="KM16" s="7"/>
      <c r="KN16" s="7"/>
      <c r="KO16" s="2" t="s">
        <v>140</v>
      </c>
      <c r="KP16" s="2" t="s">
        <v>131</v>
      </c>
      <c r="KQ16" s="2" t="s">
        <v>261</v>
      </c>
      <c r="KR16" s="2" t="s">
        <v>262</v>
      </c>
      <c r="KS16" s="2" t="s">
        <v>142</v>
      </c>
      <c r="KT16" s="2" t="s">
        <v>134</v>
      </c>
      <c r="KU16" s="4"/>
      <c r="KV16" s="8"/>
      <c r="KW16" s="4"/>
      <c r="KX16" s="8"/>
      <c r="KY16" s="7"/>
      <c r="KZ16" s="7"/>
      <c r="LA16" s="2" t="s">
        <v>140</v>
      </c>
      <c r="LB16" s="2" t="s">
        <v>144</v>
      </c>
      <c r="LC16" s="2" t="s">
        <v>263</v>
      </c>
      <c r="LD16" s="2" t="s">
        <v>407</v>
      </c>
      <c r="LE16" s="2" t="s">
        <v>142</v>
      </c>
      <c r="LF16" s="2" t="s">
        <v>134</v>
      </c>
      <c r="LG16" s="4"/>
      <c r="LH16" s="8"/>
      <c r="LI16" s="4"/>
      <c r="LJ16" s="8"/>
      <c r="LK16" s="7"/>
      <c r="LL16" s="7"/>
      <c r="LM16" s="2" t="s">
        <v>134</v>
      </c>
      <c r="LN16" s="2" t="s">
        <v>134</v>
      </c>
      <c r="LO16" s="2" t="s">
        <v>134</v>
      </c>
      <c r="LP16" s="2" t="s">
        <v>134</v>
      </c>
      <c r="LQ16" s="2" t="s">
        <v>134</v>
      </c>
      <c r="LR16" s="2" t="s">
        <v>134</v>
      </c>
      <c r="LS16" s="4"/>
      <c r="LT16" s="8"/>
      <c r="LU16" s="4"/>
      <c r="LV16" s="8"/>
      <c r="LW16" s="7"/>
      <c r="LX16" s="7"/>
      <c r="LY16" s="2" t="s">
        <v>134</v>
      </c>
      <c r="LZ16" s="2" t="s">
        <v>134</v>
      </c>
      <c r="MA16" s="2" t="s">
        <v>134</v>
      </c>
      <c r="MB16" s="2" t="s">
        <v>134</v>
      </c>
      <c r="MC16" s="2" t="s">
        <v>134</v>
      </c>
      <c r="MD16" s="2" t="s">
        <v>134</v>
      </c>
      <c r="ME16" s="4"/>
      <c r="MF16" s="8"/>
      <c r="MG16" s="4"/>
      <c r="MH16" s="8"/>
      <c r="MI16" s="7"/>
      <c r="MJ16" s="7"/>
      <c r="MK16" s="2" t="s">
        <v>140</v>
      </c>
      <c r="ML16" s="2" t="s">
        <v>144</v>
      </c>
      <c r="MM16" s="2" t="s">
        <v>182</v>
      </c>
      <c r="MN16" s="2" t="s">
        <v>408</v>
      </c>
      <c r="MO16" s="2" t="s">
        <v>142</v>
      </c>
      <c r="MP16" s="2" t="s">
        <v>134</v>
      </c>
      <c r="MQ16" s="4"/>
      <c r="MR16" s="8"/>
      <c r="MS16" s="4"/>
      <c r="MT16" s="8"/>
      <c r="MU16" s="7"/>
      <c r="MV16" s="7"/>
      <c r="MW16" s="2" t="s">
        <v>134</v>
      </c>
      <c r="MX16" s="2" t="s">
        <v>134</v>
      </c>
      <c r="MY16" s="2" t="s">
        <v>134</v>
      </c>
      <c r="MZ16" s="2" t="s">
        <v>134</v>
      </c>
      <c r="NA16" s="2" t="s">
        <v>134</v>
      </c>
      <c r="NB16" s="2" t="s">
        <v>134</v>
      </c>
      <c r="NC16" s="4"/>
      <c r="ND16" s="8"/>
      <c r="NE16" s="4"/>
      <c r="NF16" s="8"/>
      <c r="NG16" s="7"/>
      <c r="NH16" s="7"/>
      <c r="NI16" s="2" t="s">
        <v>184</v>
      </c>
      <c r="NJ16" s="2" t="s">
        <v>131</v>
      </c>
      <c r="NK16" s="2" t="s">
        <v>134</v>
      </c>
      <c r="NL16" s="2" t="s">
        <v>134</v>
      </c>
      <c r="NM16" s="2" t="s">
        <v>142</v>
      </c>
      <c r="NN16" s="2" t="s">
        <v>134</v>
      </c>
      <c r="NO16" s="4"/>
      <c r="NP16" s="8"/>
      <c r="NQ16" s="4"/>
      <c r="NR16" s="8"/>
      <c r="NS16" s="7"/>
      <c r="NT16" s="7"/>
      <c r="NU16" s="2" t="s">
        <v>140</v>
      </c>
      <c r="NV16" s="2" t="s">
        <v>131</v>
      </c>
      <c r="NW16" s="2" t="s">
        <v>185</v>
      </c>
      <c r="NX16" s="2" t="s">
        <v>409</v>
      </c>
      <c r="NY16" s="2" t="s">
        <v>142</v>
      </c>
      <c r="NZ16" s="2" t="s">
        <v>134</v>
      </c>
      <c r="OA16" s="4"/>
      <c r="OB16" s="8"/>
      <c r="OC16" s="4"/>
      <c r="OD16" s="8"/>
      <c r="OE16" s="7"/>
      <c r="OF16" s="7"/>
      <c r="OG16" s="2" t="s">
        <v>140</v>
      </c>
      <c r="OH16" s="2" t="s">
        <v>187</v>
      </c>
      <c r="OI16" s="2" t="s">
        <v>268</v>
      </c>
      <c r="OJ16" s="2" t="s">
        <v>269</v>
      </c>
      <c r="OK16" s="2" t="s">
        <v>142</v>
      </c>
      <c r="OL16" s="2" t="s">
        <v>134</v>
      </c>
      <c r="OM16" s="4"/>
      <c r="ON16" s="8"/>
      <c r="OO16" s="4"/>
      <c r="OP16" s="8"/>
      <c r="OQ16" s="7"/>
      <c r="OR16" s="7"/>
      <c r="OS16" s="2" t="s">
        <v>134</v>
      </c>
      <c r="OT16" s="2" t="s">
        <v>134</v>
      </c>
      <c r="OU16" s="2" t="s">
        <v>134</v>
      </c>
      <c r="OV16" s="2" t="s">
        <v>134</v>
      </c>
      <c r="OW16" s="2" t="s">
        <v>134</v>
      </c>
      <c r="OX16" s="2" t="s">
        <v>134</v>
      </c>
      <c r="OY16" s="4"/>
      <c r="OZ16" s="8"/>
      <c r="PA16" s="4"/>
      <c r="PB16" s="8"/>
      <c r="PC16" s="7"/>
      <c r="PD16" s="7"/>
      <c r="PE16" s="2" t="s">
        <v>161</v>
      </c>
      <c r="PF16" s="2" t="s">
        <v>131</v>
      </c>
      <c r="PG16" s="2" t="s">
        <v>134</v>
      </c>
      <c r="PH16" s="2" t="s">
        <v>134</v>
      </c>
      <c r="PI16" s="2" t="s">
        <v>142</v>
      </c>
      <c r="PJ16" s="2" t="s">
        <v>134</v>
      </c>
      <c r="PK16" s="4"/>
      <c r="PL16" s="8"/>
      <c r="PM16" s="4"/>
      <c r="PN16" s="8"/>
      <c r="PO16" s="7"/>
      <c r="PP16" s="7"/>
      <c r="PQ16" s="2" t="s">
        <v>140</v>
      </c>
      <c r="PR16" s="2" t="s">
        <v>131</v>
      </c>
      <c r="PS16" s="2" t="s">
        <v>190</v>
      </c>
      <c r="PT16" s="2" t="s">
        <v>134</v>
      </c>
      <c r="PU16" s="2" t="s">
        <v>142</v>
      </c>
      <c r="PV16" s="2" t="s">
        <v>134</v>
      </c>
      <c r="PW16" s="4"/>
      <c r="PX16" s="8"/>
      <c r="PY16" s="4"/>
      <c r="PZ16" s="8"/>
      <c r="QA16" s="7"/>
      <c r="QB16" s="7"/>
      <c r="QC16" s="2" t="s">
        <v>140</v>
      </c>
      <c r="QD16" s="2" t="s">
        <v>144</v>
      </c>
      <c r="QE16" s="2" t="s">
        <v>149</v>
      </c>
      <c r="QF16" s="2" t="s">
        <v>410</v>
      </c>
      <c r="QG16" s="2" t="s">
        <v>142</v>
      </c>
      <c r="QH16" s="2" t="s">
        <v>134</v>
      </c>
      <c r="QI16" s="4"/>
      <c r="QJ16" s="8"/>
      <c r="QK16" s="4"/>
      <c r="QL16" s="8"/>
      <c r="QM16" s="7"/>
      <c r="QN16" s="7"/>
      <c r="QO16" s="2" t="s">
        <v>184</v>
      </c>
      <c r="QP16" s="2" t="s">
        <v>131</v>
      </c>
      <c r="QQ16" s="2" t="s">
        <v>134</v>
      </c>
      <c r="QR16" s="2" t="s">
        <v>134</v>
      </c>
      <c r="QS16" s="2" t="s">
        <v>142</v>
      </c>
      <c r="QT16" s="2" t="s">
        <v>134</v>
      </c>
      <c r="QU16" s="4"/>
      <c r="QV16" s="8"/>
      <c r="QW16" s="4"/>
      <c r="QX16" s="8"/>
      <c r="QY16" s="7"/>
      <c r="QZ16" s="7"/>
      <c r="RA16" s="2" t="s">
        <v>134</v>
      </c>
      <c r="RB16" s="2" t="s">
        <v>134</v>
      </c>
      <c r="RC16" s="2" t="s">
        <v>134</v>
      </c>
      <c r="RD16" s="2" t="s">
        <v>134</v>
      </c>
      <c r="RE16" s="2" t="s">
        <v>134</v>
      </c>
      <c r="RF16" s="2" t="s">
        <v>134</v>
      </c>
      <c r="RG16" s="4"/>
      <c r="RH16" s="8"/>
      <c r="RI16" s="4"/>
      <c r="RJ16" s="8"/>
      <c r="RK16" s="7"/>
      <c r="RL16" s="7"/>
      <c r="RM16" s="2" t="s">
        <v>134</v>
      </c>
      <c r="RN16" s="2" t="s">
        <v>134</v>
      </c>
      <c r="RO16" s="2" t="s">
        <v>134</v>
      </c>
      <c r="RP16" s="2" t="s">
        <v>134</v>
      </c>
      <c r="RQ16" s="2" t="s">
        <v>134</v>
      </c>
      <c r="RR16" s="2" t="s">
        <v>134</v>
      </c>
      <c r="RS16" s="4"/>
      <c r="RT16" s="8"/>
      <c r="RU16" s="4"/>
      <c r="RV16" s="8"/>
      <c r="RW16" s="7"/>
      <c r="RX16" s="7"/>
      <c r="RY16" s="2" t="s">
        <v>161</v>
      </c>
      <c r="RZ16" s="2" t="s">
        <v>131</v>
      </c>
      <c r="SA16" s="2" t="s">
        <v>134</v>
      </c>
      <c r="SB16" s="2" t="s">
        <v>134</v>
      </c>
      <c r="SC16" s="2" t="s">
        <v>142</v>
      </c>
      <c r="SD16" s="2" t="s">
        <v>134</v>
      </c>
      <c r="SE16" s="4"/>
      <c r="SF16" s="8"/>
      <c r="SG16" s="4"/>
      <c r="SH16" s="8"/>
      <c r="SI16" s="7"/>
      <c r="SJ16" s="7"/>
      <c r="SK16" s="2" t="s">
        <v>140</v>
      </c>
      <c r="SL16" s="2" t="s">
        <v>144</v>
      </c>
      <c r="SM16" s="2" t="s">
        <v>411</v>
      </c>
      <c r="SN16" s="2" t="s">
        <v>412</v>
      </c>
      <c r="SO16" s="2" t="s">
        <v>142</v>
      </c>
      <c r="SP16" s="2" t="s">
        <v>134</v>
      </c>
    </row>
    <row r="17">
      <c r="A17" s="2" t="s">
        <v>413</v>
      </c>
      <c r="B17" s="2" t="s">
        <v>123</v>
      </c>
      <c r="C17" s="2" t="s">
        <v>124</v>
      </c>
      <c r="D17" s="2" t="s">
        <v>125</v>
      </c>
      <c r="E17" s="2" t="s">
        <v>126</v>
      </c>
      <c r="F17" s="2" t="s">
        <v>414</v>
      </c>
      <c r="G17" s="2" t="s">
        <v>415</v>
      </c>
      <c r="H17" s="2" t="s">
        <v>416</v>
      </c>
      <c r="I17" s="2" t="s">
        <v>417</v>
      </c>
      <c r="J17" s="2" t="s">
        <v>234</v>
      </c>
      <c r="K17" s="2" t="s">
        <v>418</v>
      </c>
      <c r="L17" s="3">
        <v>13.2</v>
      </c>
      <c r="M17" s="3">
        <v>13.86</v>
      </c>
      <c r="N17" s="3">
        <v>29.99</v>
      </c>
      <c r="O17" s="2" t="s">
        <v>131</v>
      </c>
      <c r="P17" s="2" t="s">
        <v>132</v>
      </c>
      <c r="Q17" s="2" t="s">
        <v>133</v>
      </c>
      <c r="R17" s="2" t="s">
        <v>134</v>
      </c>
      <c r="S17" s="2" t="s">
        <v>419</v>
      </c>
      <c r="T17" s="2" t="s">
        <v>134</v>
      </c>
      <c r="U17" s="2" t="s">
        <v>134</v>
      </c>
      <c r="V17" s="2" t="s">
        <v>420</v>
      </c>
      <c r="W17" s="2" t="s">
        <v>421</v>
      </c>
      <c r="X17" s="2" t="s">
        <v>134</v>
      </c>
      <c r="Y17" s="2" t="s">
        <v>237</v>
      </c>
      <c r="Z17" s="4">
        <v>978</v>
      </c>
      <c r="AA17" s="4">
        <f>=ROUNDDOWN(4.70192307692308,0)</f>
      </c>
      <c r="AB17" s="5">
        <v>208</v>
      </c>
      <c r="AC17" s="2" t="s">
        <v>306</v>
      </c>
      <c r="AD17" s="4">
        <v>560</v>
      </c>
      <c r="AE17" s="4">
        <v>5700</v>
      </c>
      <c r="AF17" s="6">
        <v>65</v>
      </c>
      <c r="AG17" s="6"/>
      <c r="AH17" s="7">
        <v>0.9836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</v>
      </c>
      <c r="AP17" s="4">
        <v>4861</v>
      </c>
      <c r="AQ17" s="8">
        <v>72721.62</v>
      </c>
      <c r="AR17" s="4"/>
      <c r="AS17" s="8"/>
      <c r="AT17" s="7"/>
      <c r="AU17" s="7"/>
      <c r="AV17" s="4">
        <v>4861</v>
      </c>
      <c r="AW17" s="8">
        <v>72721.62</v>
      </c>
      <c r="AX17" s="4"/>
      <c r="AY17" s="8"/>
      <c r="AZ17" s="7"/>
      <c r="BA17" s="7"/>
      <c r="BB17" s="7">
        <v>1</v>
      </c>
      <c r="BC17" s="4">
        <v>22406</v>
      </c>
      <c r="BD17" s="8">
        <v>334737.74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0.2172</v>
      </c>
      <c r="BJ17" s="4">
        <v>4861</v>
      </c>
      <c r="BK17" s="8">
        <v>72721.62</v>
      </c>
      <c r="BL17" s="2" t="s">
        <v>422</v>
      </c>
      <c r="BM17" s="7">
        <v>1</v>
      </c>
      <c r="BN17" s="7">
        <v>1</v>
      </c>
      <c r="BO17" s="4">
        <v>2900</v>
      </c>
      <c r="BP17" s="8">
        <v>44370</v>
      </c>
      <c r="BQ17" s="4"/>
      <c r="BR17" s="8"/>
      <c r="BS17" s="7"/>
      <c r="BT17" s="7"/>
      <c r="BU17" s="2" t="s">
        <v>140</v>
      </c>
      <c r="BV17" s="2" t="s">
        <v>131</v>
      </c>
      <c r="BW17" s="2" t="s">
        <v>134</v>
      </c>
      <c r="BX17" s="2" t="s">
        <v>239</v>
      </c>
      <c r="BY17" s="2" t="s">
        <v>142</v>
      </c>
      <c r="BZ17" s="2" t="s">
        <v>134</v>
      </c>
      <c r="CA17" s="4">
        <v>326</v>
      </c>
      <c r="CB17" s="8">
        <v>4890</v>
      </c>
      <c r="CC17" s="4"/>
      <c r="CD17" s="8"/>
      <c r="CE17" s="7"/>
      <c r="CF17" s="7"/>
      <c r="CG17" s="2" t="s">
        <v>140</v>
      </c>
      <c r="CH17" s="2" t="s">
        <v>131</v>
      </c>
      <c r="CI17" s="2" t="s">
        <v>240</v>
      </c>
      <c r="CJ17" s="2" t="s">
        <v>147</v>
      </c>
      <c r="CK17" s="2" t="s">
        <v>142</v>
      </c>
      <c r="CL17" s="2" t="s">
        <v>134</v>
      </c>
      <c r="CM17" s="4">
        <v>405</v>
      </c>
      <c r="CN17" s="8">
        <v>5333.11</v>
      </c>
      <c r="CO17" s="4"/>
      <c r="CP17" s="8"/>
      <c r="CQ17" s="7"/>
      <c r="CR17" s="7"/>
      <c r="CS17" s="2" t="s">
        <v>140</v>
      </c>
      <c r="CT17" s="2" t="s">
        <v>131</v>
      </c>
      <c r="CU17" s="2" t="s">
        <v>242</v>
      </c>
      <c r="CV17" s="2" t="s">
        <v>423</v>
      </c>
      <c r="CW17" s="2" t="s">
        <v>142</v>
      </c>
      <c r="CX17" s="2" t="s">
        <v>134</v>
      </c>
      <c r="CY17" s="4">
        <v>133</v>
      </c>
      <c r="CZ17" s="8">
        <v>2108.05</v>
      </c>
      <c r="DA17" s="4"/>
      <c r="DB17" s="8"/>
      <c r="DC17" s="7"/>
      <c r="DD17" s="7"/>
      <c r="DE17" s="2" t="s">
        <v>140</v>
      </c>
      <c r="DF17" s="2" t="s">
        <v>131</v>
      </c>
      <c r="DG17" s="2" t="s">
        <v>242</v>
      </c>
      <c r="DH17" s="2" t="s">
        <v>423</v>
      </c>
      <c r="DI17" s="2" t="s">
        <v>142</v>
      </c>
      <c r="DJ17" s="2" t="s">
        <v>134</v>
      </c>
      <c r="DK17" s="4">
        <v>263</v>
      </c>
      <c r="DL17" s="8">
        <v>3934.48</v>
      </c>
      <c r="DM17" s="4"/>
      <c r="DN17" s="8"/>
      <c r="DO17" s="7"/>
      <c r="DP17" s="7"/>
      <c r="DQ17" s="2" t="s">
        <v>140</v>
      </c>
      <c r="DR17" s="2" t="s">
        <v>131</v>
      </c>
      <c r="DS17" s="2" t="s">
        <v>242</v>
      </c>
      <c r="DT17" s="2" t="s">
        <v>424</v>
      </c>
      <c r="DU17" s="2" t="s">
        <v>142</v>
      </c>
      <c r="DV17" s="2" t="s">
        <v>134</v>
      </c>
      <c r="DW17" s="4">
        <v>474</v>
      </c>
      <c r="DX17" s="8">
        <v>6896.7</v>
      </c>
      <c r="DY17" s="4"/>
      <c r="DZ17" s="8"/>
      <c r="EA17" s="7"/>
      <c r="EB17" s="7"/>
      <c r="EC17" s="2" t="s">
        <v>140</v>
      </c>
      <c r="ED17" s="2" t="s">
        <v>131</v>
      </c>
      <c r="EE17" s="2" t="s">
        <v>242</v>
      </c>
      <c r="EF17" s="2" t="s">
        <v>425</v>
      </c>
      <c r="EG17" s="2" t="s">
        <v>142</v>
      </c>
      <c r="EH17" s="2" t="s">
        <v>134</v>
      </c>
      <c r="EI17" s="4">
        <v>125</v>
      </c>
      <c r="EJ17" s="8">
        <v>1676.72</v>
      </c>
      <c r="EK17" s="4"/>
      <c r="EL17" s="8"/>
      <c r="EM17" s="7"/>
      <c r="EN17" s="7"/>
      <c r="EO17" s="2" t="s">
        <v>140</v>
      </c>
      <c r="EP17" s="2" t="s">
        <v>131</v>
      </c>
      <c r="EQ17" s="2" t="s">
        <v>242</v>
      </c>
      <c r="ER17" s="2" t="s">
        <v>426</v>
      </c>
      <c r="ES17" s="2" t="s">
        <v>142</v>
      </c>
      <c r="ET17" s="2" t="s">
        <v>134</v>
      </c>
      <c r="EU17" s="4">
        <v>5</v>
      </c>
      <c r="EV17" s="8">
        <v>86.02</v>
      </c>
      <c r="EW17" s="4"/>
      <c r="EX17" s="8"/>
      <c r="EY17" s="7"/>
      <c r="EZ17" s="7"/>
      <c r="FA17" s="2" t="s">
        <v>140</v>
      </c>
      <c r="FB17" s="2" t="s">
        <v>131</v>
      </c>
      <c r="FC17" s="2" t="s">
        <v>242</v>
      </c>
      <c r="FD17" s="2" t="s">
        <v>427</v>
      </c>
      <c r="FE17" s="2" t="s">
        <v>142</v>
      </c>
      <c r="FF17" s="2" t="s">
        <v>134</v>
      </c>
      <c r="FG17" s="4">
        <v>83</v>
      </c>
      <c r="FH17" s="8">
        <v>1207.65</v>
      </c>
      <c r="FI17" s="4"/>
      <c r="FJ17" s="8"/>
      <c r="FK17" s="7"/>
      <c r="FL17" s="7"/>
      <c r="FM17" s="2" t="s">
        <v>140</v>
      </c>
      <c r="FN17" s="2" t="s">
        <v>131</v>
      </c>
      <c r="FO17" s="2" t="s">
        <v>428</v>
      </c>
      <c r="FP17" s="2" t="s">
        <v>429</v>
      </c>
      <c r="FQ17" s="2" t="s">
        <v>142</v>
      </c>
      <c r="FR17" s="2" t="s">
        <v>134</v>
      </c>
      <c r="FS17" s="4"/>
      <c r="FT17" s="8"/>
      <c r="FU17" s="4"/>
      <c r="FV17" s="8"/>
      <c r="FW17" s="7"/>
      <c r="FX17" s="7"/>
      <c r="FY17" s="2" t="s">
        <v>143</v>
      </c>
      <c r="FZ17" s="2" t="s">
        <v>131</v>
      </c>
      <c r="GA17" s="2" t="s">
        <v>134</v>
      </c>
      <c r="GB17" s="2" t="s">
        <v>134</v>
      </c>
      <c r="GC17" s="2" t="s">
        <v>142</v>
      </c>
      <c r="GD17" s="2" t="s">
        <v>134</v>
      </c>
      <c r="GE17" s="4"/>
      <c r="GF17" s="8"/>
      <c r="GG17" s="4"/>
      <c r="GH17" s="8"/>
      <c r="GI17" s="7"/>
      <c r="GJ17" s="7"/>
      <c r="GK17" s="2" t="s">
        <v>134</v>
      </c>
      <c r="GL17" s="2" t="s">
        <v>134</v>
      </c>
      <c r="GM17" s="2" t="s">
        <v>134</v>
      </c>
      <c r="GN17" s="2" t="s">
        <v>134</v>
      </c>
      <c r="GO17" s="2" t="s">
        <v>134</v>
      </c>
      <c r="GP17" s="2" t="s">
        <v>134</v>
      </c>
      <c r="GQ17" s="4">
        <v>90</v>
      </c>
      <c r="GR17" s="8">
        <v>1222.2</v>
      </c>
      <c r="GS17" s="4"/>
      <c r="GT17" s="8"/>
      <c r="GU17" s="7"/>
      <c r="GV17" s="7"/>
      <c r="GW17" s="2" t="s">
        <v>140</v>
      </c>
      <c r="GX17" s="2" t="s">
        <v>131</v>
      </c>
      <c r="GY17" s="2" t="s">
        <v>253</v>
      </c>
      <c r="GZ17" s="2" t="s">
        <v>430</v>
      </c>
      <c r="HA17" s="2" t="s">
        <v>142</v>
      </c>
      <c r="HB17" s="2" t="s">
        <v>134</v>
      </c>
      <c r="HC17" s="4">
        <v>9</v>
      </c>
      <c r="HD17" s="8">
        <v>281.91</v>
      </c>
      <c r="HE17" s="4"/>
      <c r="HF17" s="8"/>
      <c r="HG17" s="7"/>
      <c r="HH17" s="7"/>
      <c r="HI17" s="2" t="s">
        <v>140</v>
      </c>
      <c r="HJ17" s="2" t="s">
        <v>131</v>
      </c>
      <c r="HK17" s="2" t="s">
        <v>242</v>
      </c>
      <c r="HL17" s="2" t="s">
        <v>431</v>
      </c>
      <c r="HM17" s="2" t="s">
        <v>142</v>
      </c>
      <c r="HN17" s="2" t="s">
        <v>134</v>
      </c>
      <c r="HO17" s="4"/>
      <c r="HP17" s="8"/>
      <c r="HQ17" s="4"/>
      <c r="HR17" s="8"/>
      <c r="HS17" s="7"/>
      <c r="HT17" s="7"/>
      <c r="HU17" s="2" t="s">
        <v>143</v>
      </c>
      <c r="HV17" s="2" t="s">
        <v>131</v>
      </c>
      <c r="HW17" s="2" t="s">
        <v>134</v>
      </c>
      <c r="HX17" s="2" t="s">
        <v>134</v>
      </c>
      <c r="HY17" s="2" t="s">
        <v>142</v>
      </c>
      <c r="HZ17" s="2" t="s">
        <v>134</v>
      </c>
      <c r="IA17" s="4"/>
      <c r="IB17" s="8"/>
      <c r="IC17" s="4"/>
      <c r="ID17" s="8"/>
      <c r="IE17" s="7"/>
      <c r="IF17" s="7"/>
      <c r="IG17" s="2" t="s">
        <v>140</v>
      </c>
      <c r="IH17" s="2" t="s">
        <v>187</v>
      </c>
      <c r="II17" s="2" t="s">
        <v>242</v>
      </c>
      <c r="IJ17" s="2" t="s">
        <v>432</v>
      </c>
      <c r="IK17" s="2" t="s">
        <v>142</v>
      </c>
      <c r="IL17" s="2" t="s">
        <v>168</v>
      </c>
      <c r="IM17" s="4">
        <v>1</v>
      </c>
      <c r="IN17" s="8">
        <v>13.86</v>
      </c>
      <c r="IO17" s="4"/>
      <c r="IP17" s="8"/>
      <c r="IQ17" s="7"/>
      <c r="IR17" s="7"/>
      <c r="IS17" s="2" t="s">
        <v>140</v>
      </c>
      <c r="IT17" s="2" t="s">
        <v>131</v>
      </c>
      <c r="IU17" s="2" t="s">
        <v>242</v>
      </c>
      <c r="IV17" s="2" t="s">
        <v>318</v>
      </c>
      <c r="IW17" s="2" t="s">
        <v>142</v>
      </c>
      <c r="IX17" s="2" t="s">
        <v>134</v>
      </c>
      <c r="IY17" s="4">
        <v>14</v>
      </c>
      <c r="IZ17" s="8">
        <v>204.62</v>
      </c>
      <c r="JA17" s="4"/>
      <c r="JB17" s="8"/>
      <c r="JC17" s="7"/>
      <c r="JD17" s="7"/>
      <c r="JE17" s="2" t="s">
        <v>140</v>
      </c>
      <c r="JF17" s="2" t="s">
        <v>131</v>
      </c>
      <c r="JG17" s="2" t="s">
        <v>170</v>
      </c>
      <c r="JH17" s="2" t="s">
        <v>433</v>
      </c>
      <c r="JI17" s="2" t="s">
        <v>142</v>
      </c>
      <c r="JJ17" s="2" t="s">
        <v>134</v>
      </c>
      <c r="JK17" s="4"/>
      <c r="JL17" s="8"/>
      <c r="JM17" s="4"/>
      <c r="JN17" s="8"/>
      <c r="JO17" s="7"/>
      <c r="JP17" s="7"/>
      <c r="JQ17" s="2" t="s">
        <v>140</v>
      </c>
      <c r="JR17" s="2" t="s">
        <v>144</v>
      </c>
      <c r="JS17" s="2" t="s">
        <v>434</v>
      </c>
      <c r="JT17" s="2" t="s">
        <v>435</v>
      </c>
      <c r="JU17" s="2" t="s">
        <v>142</v>
      </c>
      <c r="JV17" s="2" t="s">
        <v>134</v>
      </c>
      <c r="JW17" s="4"/>
      <c r="JX17" s="8"/>
      <c r="JY17" s="4"/>
      <c r="JZ17" s="8"/>
      <c r="KA17" s="7"/>
      <c r="KB17" s="7"/>
      <c r="KC17" s="2" t="s">
        <v>436</v>
      </c>
      <c r="KD17" s="2" t="s">
        <v>131</v>
      </c>
      <c r="KE17" s="2" t="s">
        <v>134</v>
      </c>
      <c r="KF17" s="2" t="s">
        <v>134</v>
      </c>
      <c r="KG17" s="2" t="s">
        <v>142</v>
      </c>
      <c r="KH17" s="2" t="s">
        <v>134</v>
      </c>
      <c r="KI17" s="4">
        <v>28</v>
      </c>
      <c r="KJ17" s="8">
        <v>427</v>
      </c>
      <c r="KK17" s="4"/>
      <c r="KL17" s="8"/>
      <c r="KM17" s="7"/>
      <c r="KN17" s="7"/>
      <c r="KO17" s="2" t="s">
        <v>140</v>
      </c>
      <c r="KP17" s="2" t="s">
        <v>131</v>
      </c>
      <c r="KQ17" s="2" t="s">
        <v>261</v>
      </c>
      <c r="KR17" s="2" t="s">
        <v>437</v>
      </c>
      <c r="KS17" s="2" t="s">
        <v>142</v>
      </c>
      <c r="KT17" s="2" t="s">
        <v>134</v>
      </c>
      <c r="KU17" s="4"/>
      <c r="KV17" s="8"/>
      <c r="KW17" s="4"/>
      <c r="KX17" s="8"/>
      <c r="KY17" s="7"/>
      <c r="KZ17" s="7"/>
      <c r="LA17" s="2" t="s">
        <v>140</v>
      </c>
      <c r="LB17" s="2" t="s">
        <v>144</v>
      </c>
      <c r="LC17" s="2" t="s">
        <v>438</v>
      </c>
      <c r="LD17" s="2" t="s">
        <v>439</v>
      </c>
      <c r="LE17" s="2" t="s">
        <v>142</v>
      </c>
      <c r="LF17" s="2" t="s">
        <v>134</v>
      </c>
      <c r="LG17" s="4">
        <v>5</v>
      </c>
      <c r="LH17" s="8">
        <v>69.3</v>
      </c>
      <c r="LI17" s="4"/>
      <c r="LJ17" s="8"/>
      <c r="LK17" s="7"/>
      <c r="LL17" s="7"/>
      <c r="LM17" s="2" t="s">
        <v>140</v>
      </c>
      <c r="LN17" s="2" t="s">
        <v>131</v>
      </c>
      <c r="LO17" s="2" t="s">
        <v>440</v>
      </c>
      <c r="LP17" s="2" t="s">
        <v>181</v>
      </c>
      <c r="LQ17" s="2" t="s">
        <v>142</v>
      </c>
      <c r="LR17" s="2" t="s">
        <v>134</v>
      </c>
      <c r="LS17" s="4"/>
      <c r="LT17" s="8"/>
      <c r="LU17" s="4"/>
      <c r="LV17" s="8"/>
      <c r="LW17" s="7"/>
      <c r="LX17" s="7"/>
      <c r="LY17" s="2" t="s">
        <v>134</v>
      </c>
      <c r="LZ17" s="2" t="s">
        <v>134</v>
      </c>
      <c r="MA17" s="2" t="s">
        <v>134</v>
      </c>
      <c r="MB17" s="2" t="s">
        <v>134</v>
      </c>
      <c r="MC17" s="2" t="s">
        <v>134</v>
      </c>
      <c r="MD17" s="2" t="s">
        <v>134</v>
      </c>
      <c r="ME17" s="4"/>
      <c r="MF17" s="8"/>
      <c r="MG17" s="4"/>
      <c r="MH17" s="8"/>
      <c r="MI17" s="7"/>
      <c r="MJ17" s="7"/>
      <c r="MK17" s="2" t="s">
        <v>140</v>
      </c>
      <c r="ML17" s="2" t="s">
        <v>144</v>
      </c>
      <c r="MM17" s="2" t="s">
        <v>210</v>
      </c>
      <c r="MN17" s="2" t="s">
        <v>441</v>
      </c>
      <c r="MO17" s="2" t="s">
        <v>142</v>
      </c>
      <c r="MP17" s="2" t="s">
        <v>134</v>
      </c>
      <c r="MQ17" s="4"/>
      <c r="MR17" s="8"/>
      <c r="MS17" s="4"/>
      <c r="MT17" s="8"/>
      <c r="MU17" s="7"/>
      <c r="MV17" s="7"/>
      <c r="MW17" s="2" t="s">
        <v>134</v>
      </c>
      <c r="MX17" s="2" t="s">
        <v>134</v>
      </c>
      <c r="MY17" s="2" t="s">
        <v>134</v>
      </c>
      <c r="MZ17" s="2" t="s">
        <v>134</v>
      </c>
      <c r="NA17" s="2" t="s">
        <v>134</v>
      </c>
      <c r="NB17" s="2" t="s">
        <v>134</v>
      </c>
      <c r="NC17" s="4"/>
      <c r="ND17" s="8"/>
      <c r="NE17" s="4"/>
      <c r="NF17" s="8"/>
      <c r="NG17" s="7"/>
      <c r="NH17" s="7"/>
      <c r="NI17" s="2" t="s">
        <v>184</v>
      </c>
      <c r="NJ17" s="2" t="s">
        <v>131</v>
      </c>
      <c r="NK17" s="2" t="s">
        <v>134</v>
      </c>
      <c r="NL17" s="2" t="s">
        <v>134</v>
      </c>
      <c r="NM17" s="2" t="s">
        <v>142</v>
      </c>
      <c r="NN17" s="2" t="s">
        <v>134</v>
      </c>
      <c r="NO17" s="4"/>
      <c r="NP17" s="8"/>
      <c r="NQ17" s="4"/>
      <c r="NR17" s="8"/>
      <c r="NS17" s="7"/>
      <c r="NT17" s="7"/>
      <c r="NU17" s="2" t="s">
        <v>140</v>
      </c>
      <c r="NV17" s="2" t="s">
        <v>131</v>
      </c>
      <c r="NW17" s="2" t="s">
        <v>185</v>
      </c>
      <c r="NX17" s="2" t="s">
        <v>442</v>
      </c>
      <c r="NY17" s="2" t="s">
        <v>142</v>
      </c>
      <c r="NZ17" s="2" t="s">
        <v>134</v>
      </c>
      <c r="OA17" s="4"/>
      <c r="OB17" s="8"/>
      <c r="OC17" s="4"/>
      <c r="OD17" s="8"/>
      <c r="OE17" s="7"/>
      <c r="OF17" s="7"/>
      <c r="OG17" s="2" t="s">
        <v>140</v>
      </c>
      <c r="OH17" s="2" t="s">
        <v>187</v>
      </c>
      <c r="OI17" s="2" t="s">
        <v>268</v>
      </c>
      <c r="OJ17" s="2" t="s">
        <v>443</v>
      </c>
      <c r="OK17" s="2" t="s">
        <v>142</v>
      </c>
      <c r="OL17" s="2" t="s">
        <v>134</v>
      </c>
      <c r="OM17" s="4"/>
      <c r="ON17" s="8"/>
      <c r="OO17" s="4"/>
      <c r="OP17" s="8"/>
      <c r="OQ17" s="7"/>
      <c r="OR17" s="7"/>
      <c r="OS17" s="2" t="s">
        <v>134</v>
      </c>
      <c r="OT17" s="2" t="s">
        <v>134</v>
      </c>
      <c r="OU17" s="2" t="s">
        <v>134</v>
      </c>
      <c r="OV17" s="2" t="s">
        <v>134</v>
      </c>
      <c r="OW17" s="2" t="s">
        <v>134</v>
      </c>
      <c r="OX17" s="2" t="s">
        <v>134</v>
      </c>
      <c r="OY17" s="4"/>
      <c r="OZ17" s="8"/>
      <c r="PA17" s="4"/>
      <c r="PB17" s="8"/>
      <c r="PC17" s="7"/>
      <c r="PD17" s="7"/>
      <c r="PE17" s="2" t="s">
        <v>161</v>
      </c>
      <c r="PF17" s="2" t="s">
        <v>131</v>
      </c>
      <c r="PG17" s="2" t="s">
        <v>134</v>
      </c>
      <c r="PH17" s="2" t="s">
        <v>134</v>
      </c>
      <c r="PI17" s="2" t="s">
        <v>142</v>
      </c>
      <c r="PJ17" s="2" t="s">
        <v>134</v>
      </c>
      <c r="PK17" s="4"/>
      <c r="PL17" s="8"/>
      <c r="PM17" s="4"/>
      <c r="PN17" s="8"/>
      <c r="PO17" s="7"/>
      <c r="PP17" s="7"/>
      <c r="PQ17" s="2" t="s">
        <v>140</v>
      </c>
      <c r="PR17" s="2" t="s">
        <v>131</v>
      </c>
      <c r="PS17" s="2" t="s">
        <v>444</v>
      </c>
      <c r="PT17" s="2" t="s">
        <v>134</v>
      </c>
      <c r="PU17" s="2" t="s">
        <v>142</v>
      </c>
      <c r="PV17" s="2" t="s">
        <v>134</v>
      </c>
      <c r="PW17" s="4"/>
      <c r="PX17" s="8"/>
      <c r="PY17" s="4"/>
      <c r="PZ17" s="8"/>
      <c r="QA17" s="7"/>
      <c r="QB17" s="7"/>
      <c r="QC17" s="2" t="s">
        <v>140</v>
      </c>
      <c r="QD17" s="2" t="s">
        <v>144</v>
      </c>
      <c r="QE17" s="2" t="s">
        <v>149</v>
      </c>
      <c r="QF17" s="2" t="s">
        <v>445</v>
      </c>
      <c r="QG17" s="2" t="s">
        <v>142</v>
      </c>
      <c r="QH17" s="2" t="s">
        <v>134</v>
      </c>
      <c r="QI17" s="4"/>
      <c r="QJ17" s="8"/>
      <c r="QK17" s="4"/>
      <c r="QL17" s="8"/>
      <c r="QM17" s="7"/>
      <c r="QN17" s="7"/>
      <c r="QO17" s="2" t="s">
        <v>184</v>
      </c>
      <c r="QP17" s="2" t="s">
        <v>131</v>
      </c>
      <c r="QQ17" s="2" t="s">
        <v>134</v>
      </c>
      <c r="QR17" s="2" t="s">
        <v>134</v>
      </c>
      <c r="QS17" s="2" t="s">
        <v>142</v>
      </c>
      <c r="QT17" s="2" t="s">
        <v>134</v>
      </c>
      <c r="QU17" s="4"/>
      <c r="QV17" s="8"/>
      <c r="QW17" s="4"/>
      <c r="QX17" s="8"/>
      <c r="QY17" s="7"/>
      <c r="QZ17" s="7"/>
      <c r="RA17" s="2" t="s">
        <v>134</v>
      </c>
      <c r="RB17" s="2" t="s">
        <v>134</v>
      </c>
      <c r="RC17" s="2" t="s">
        <v>134</v>
      </c>
      <c r="RD17" s="2" t="s">
        <v>134</v>
      </c>
      <c r="RE17" s="2" t="s">
        <v>134</v>
      </c>
      <c r="RF17" s="2" t="s">
        <v>134</v>
      </c>
      <c r="RG17" s="4"/>
      <c r="RH17" s="8"/>
      <c r="RI17" s="4"/>
      <c r="RJ17" s="8"/>
      <c r="RK17" s="7"/>
      <c r="RL17" s="7"/>
      <c r="RM17" s="2" t="s">
        <v>134</v>
      </c>
      <c r="RN17" s="2" t="s">
        <v>134</v>
      </c>
      <c r="RO17" s="2" t="s">
        <v>134</v>
      </c>
      <c r="RP17" s="2" t="s">
        <v>134</v>
      </c>
      <c r="RQ17" s="2" t="s">
        <v>134</v>
      </c>
      <c r="RR17" s="2" t="s">
        <v>134</v>
      </c>
      <c r="RS17" s="4"/>
      <c r="RT17" s="8"/>
      <c r="RU17" s="4"/>
      <c r="RV17" s="8"/>
      <c r="RW17" s="7"/>
      <c r="RX17" s="7"/>
      <c r="RY17" s="2" t="s">
        <v>161</v>
      </c>
      <c r="RZ17" s="2" t="s">
        <v>131</v>
      </c>
      <c r="SA17" s="2" t="s">
        <v>134</v>
      </c>
      <c r="SB17" s="2" t="s">
        <v>134</v>
      </c>
      <c r="SC17" s="2" t="s">
        <v>142</v>
      </c>
      <c r="SD17" s="2" t="s">
        <v>134</v>
      </c>
      <c r="SE17" s="4"/>
      <c r="SF17" s="8"/>
      <c r="SG17" s="4"/>
      <c r="SH17" s="8"/>
      <c r="SI17" s="7"/>
      <c r="SJ17" s="7"/>
      <c r="SK17" s="2" t="s">
        <v>140</v>
      </c>
      <c r="SL17" s="2" t="s">
        <v>144</v>
      </c>
      <c r="SM17" s="2" t="s">
        <v>270</v>
      </c>
      <c r="SN17" s="2" t="s">
        <v>446</v>
      </c>
      <c r="SO17" s="2" t="s">
        <v>142</v>
      </c>
      <c r="SP17" s="2" t="s">
        <v>134</v>
      </c>
    </row>
    <row r="18">
      <c r="A18" s="2" t="s">
        <v>447</v>
      </c>
      <c r="B18" s="2" t="s">
        <v>123</v>
      </c>
      <c r="C18" s="2" t="s">
        <v>124</v>
      </c>
      <c r="D18" s="2" t="s">
        <v>125</v>
      </c>
      <c r="E18" s="2" t="s">
        <v>126</v>
      </c>
      <c r="F18" s="2" t="s">
        <v>414</v>
      </c>
      <c r="G18" s="2" t="s">
        <v>415</v>
      </c>
      <c r="H18" s="2" t="s">
        <v>416</v>
      </c>
      <c r="I18" s="2" t="s">
        <v>417</v>
      </c>
      <c r="J18" s="2" t="s">
        <v>234</v>
      </c>
      <c r="K18" s="2" t="s">
        <v>448</v>
      </c>
      <c r="L18" s="3">
        <v>13.2</v>
      </c>
      <c r="M18" s="3">
        <v>13.86</v>
      </c>
      <c r="N18" s="3">
        <v>29.99</v>
      </c>
      <c r="O18" s="2" t="s">
        <v>131</v>
      </c>
      <c r="P18" s="2" t="s">
        <v>132</v>
      </c>
      <c r="Q18" s="2" t="s">
        <v>133</v>
      </c>
      <c r="R18" s="2" t="s">
        <v>134</v>
      </c>
      <c r="S18" s="2" t="s">
        <v>449</v>
      </c>
      <c r="T18" s="2" t="s">
        <v>134</v>
      </c>
      <c r="U18" s="2" t="s">
        <v>134</v>
      </c>
      <c r="V18" s="2" t="s">
        <v>420</v>
      </c>
      <c r="W18" s="2" t="s">
        <v>421</v>
      </c>
      <c r="X18" s="2" t="s">
        <v>134</v>
      </c>
      <c r="Y18" s="2" t="s">
        <v>237</v>
      </c>
      <c r="Z18" s="4">
        <v>2501</v>
      </c>
      <c r="AA18" s="4">
        <f>=ROUNDDOWN(12.9585492227979,0)</f>
      </c>
      <c r="AB18" s="5">
        <v>193</v>
      </c>
      <c r="AC18" s="2" t="s">
        <v>306</v>
      </c>
      <c r="AD18" s="4">
        <v>640</v>
      </c>
      <c r="AE18" s="4">
        <v>2340</v>
      </c>
      <c r="AF18" s="6">
        <v>65</v>
      </c>
      <c r="AG18" s="6"/>
      <c r="AH18" s="7">
        <v>0.9781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</v>
      </c>
      <c r="AP18" s="4">
        <v>4481</v>
      </c>
      <c r="AQ18" s="8">
        <v>66734.01</v>
      </c>
      <c r="AR18" s="4"/>
      <c r="AS18" s="8"/>
      <c r="AT18" s="7"/>
      <c r="AU18" s="7"/>
      <c r="AV18" s="4">
        <v>4481</v>
      </c>
      <c r="AW18" s="8">
        <v>66734.01</v>
      </c>
      <c r="AX18" s="4"/>
      <c r="AY18" s="8"/>
      <c r="AZ18" s="7"/>
      <c r="BA18" s="7"/>
      <c r="BB18" s="7">
        <v>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0.1994</v>
      </c>
      <c r="BJ18" s="4">
        <v>4481</v>
      </c>
      <c r="BK18" s="8">
        <v>66734.01</v>
      </c>
      <c r="BL18" s="2" t="s">
        <v>450</v>
      </c>
      <c r="BM18" s="7">
        <v>1</v>
      </c>
      <c r="BN18" s="7">
        <v>1</v>
      </c>
      <c r="BO18" s="4">
        <v>3446</v>
      </c>
      <c r="BP18" s="8">
        <v>52000.14</v>
      </c>
      <c r="BQ18" s="4"/>
      <c r="BR18" s="8"/>
      <c r="BS18" s="7"/>
      <c r="BT18" s="7"/>
      <c r="BU18" s="2" t="s">
        <v>140</v>
      </c>
      <c r="BV18" s="2" t="s">
        <v>131</v>
      </c>
      <c r="BW18" s="2" t="s">
        <v>134</v>
      </c>
      <c r="BX18" s="2" t="s">
        <v>451</v>
      </c>
      <c r="BY18" s="2" t="s">
        <v>142</v>
      </c>
      <c r="BZ18" s="2" t="s">
        <v>134</v>
      </c>
      <c r="CA18" s="4">
        <v>220</v>
      </c>
      <c r="CB18" s="8">
        <v>3300</v>
      </c>
      <c r="CC18" s="4"/>
      <c r="CD18" s="8"/>
      <c r="CE18" s="7"/>
      <c r="CF18" s="7"/>
      <c r="CG18" s="2" t="s">
        <v>140</v>
      </c>
      <c r="CH18" s="2" t="s">
        <v>131</v>
      </c>
      <c r="CI18" s="2" t="s">
        <v>240</v>
      </c>
      <c r="CJ18" s="2" t="s">
        <v>166</v>
      </c>
      <c r="CK18" s="2" t="s">
        <v>142</v>
      </c>
      <c r="CL18" s="2" t="s">
        <v>134</v>
      </c>
      <c r="CM18" s="4">
        <v>374</v>
      </c>
      <c r="CN18" s="8">
        <v>4933.06</v>
      </c>
      <c r="CO18" s="4"/>
      <c r="CP18" s="8"/>
      <c r="CQ18" s="7"/>
      <c r="CR18" s="7"/>
      <c r="CS18" s="2" t="s">
        <v>140</v>
      </c>
      <c r="CT18" s="2" t="s">
        <v>131</v>
      </c>
      <c r="CU18" s="2" t="s">
        <v>242</v>
      </c>
      <c r="CV18" s="2" t="s">
        <v>452</v>
      </c>
      <c r="CW18" s="2" t="s">
        <v>142</v>
      </c>
      <c r="CX18" s="2" t="s">
        <v>134</v>
      </c>
      <c r="CY18" s="4">
        <v>31</v>
      </c>
      <c r="CZ18" s="8">
        <v>491.35</v>
      </c>
      <c r="DA18" s="4"/>
      <c r="DB18" s="8"/>
      <c r="DC18" s="7"/>
      <c r="DD18" s="7"/>
      <c r="DE18" s="2" t="s">
        <v>140</v>
      </c>
      <c r="DF18" s="2" t="s">
        <v>131</v>
      </c>
      <c r="DG18" s="2" t="s">
        <v>242</v>
      </c>
      <c r="DH18" s="2" t="s">
        <v>453</v>
      </c>
      <c r="DI18" s="2" t="s">
        <v>142</v>
      </c>
      <c r="DJ18" s="2" t="s">
        <v>134</v>
      </c>
      <c r="DK18" s="4">
        <v>129</v>
      </c>
      <c r="DL18" s="8">
        <v>1929.84</v>
      </c>
      <c r="DM18" s="4"/>
      <c r="DN18" s="8"/>
      <c r="DO18" s="7"/>
      <c r="DP18" s="7"/>
      <c r="DQ18" s="2" t="s">
        <v>140</v>
      </c>
      <c r="DR18" s="2" t="s">
        <v>131</v>
      </c>
      <c r="DS18" s="2" t="s">
        <v>242</v>
      </c>
      <c r="DT18" s="2" t="s">
        <v>454</v>
      </c>
      <c r="DU18" s="2" t="s">
        <v>142</v>
      </c>
      <c r="DV18" s="2" t="s">
        <v>134</v>
      </c>
      <c r="DW18" s="4">
        <v>144</v>
      </c>
      <c r="DX18" s="8">
        <v>2095.2</v>
      </c>
      <c r="DY18" s="4"/>
      <c r="DZ18" s="8"/>
      <c r="EA18" s="7"/>
      <c r="EB18" s="7"/>
      <c r="EC18" s="2" t="s">
        <v>140</v>
      </c>
      <c r="ED18" s="2" t="s">
        <v>131</v>
      </c>
      <c r="EE18" s="2" t="s">
        <v>242</v>
      </c>
      <c r="EF18" s="2" t="s">
        <v>455</v>
      </c>
      <c r="EG18" s="2" t="s">
        <v>142</v>
      </c>
      <c r="EH18" s="2" t="s">
        <v>134</v>
      </c>
      <c r="EI18" s="4">
        <v>63</v>
      </c>
      <c r="EJ18" s="8">
        <v>848.34</v>
      </c>
      <c r="EK18" s="4"/>
      <c r="EL18" s="8"/>
      <c r="EM18" s="7"/>
      <c r="EN18" s="7"/>
      <c r="EO18" s="2" t="s">
        <v>140</v>
      </c>
      <c r="EP18" s="2" t="s">
        <v>131</v>
      </c>
      <c r="EQ18" s="2" t="s">
        <v>242</v>
      </c>
      <c r="ER18" s="2" t="s">
        <v>443</v>
      </c>
      <c r="ES18" s="2" t="s">
        <v>142</v>
      </c>
      <c r="ET18" s="2" t="s">
        <v>134</v>
      </c>
      <c r="EU18" s="4">
        <v>9</v>
      </c>
      <c r="EV18" s="8">
        <v>139.33</v>
      </c>
      <c r="EW18" s="4"/>
      <c r="EX18" s="8"/>
      <c r="EY18" s="7"/>
      <c r="EZ18" s="7"/>
      <c r="FA18" s="2" t="s">
        <v>140</v>
      </c>
      <c r="FB18" s="2" t="s">
        <v>131</v>
      </c>
      <c r="FC18" s="2" t="s">
        <v>242</v>
      </c>
      <c r="FD18" s="2" t="s">
        <v>456</v>
      </c>
      <c r="FE18" s="2" t="s">
        <v>142</v>
      </c>
      <c r="FF18" s="2" t="s">
        <v>134</v>
      </c>
      <c r="FG18" s="4">
        <v>18</v>
      </c>
      <c r="FH18" s="8">
        <v>261.9</v>
      </c>
      <c r="FI18" s="4"/>
      <c r="FJ18" s="8"/>
      <c r="FK18" s="7"/>
      <c r="FL18" s="7"/>
      <c r="FM18" s="2" t="s">
        <v>140</v>
      </c>
      <c r="FN18" s="2" t="s">
        <v>131</v>
      </c>
      <c r="FO18" s="2" t="s">
        <v>457</v>
      </c>
      <c r="FP18" s="2" t="s">
        <v>429</v>
      </c>
      <c r="FQ18" s="2" t="s">
        <v>142</v>
      </c>
      <c r="FR18" s="2" t="s">
        <v>134</v>
      </c>
      <c r="FS18" s="4">
        <v>8</v>
      </c>
      <c r="FT18" s="8">
        <v>116.4</v>
      </c>
      <c r="FU18" s="4"/>
      <c r="FV18" s="8"/>
      <c r="FW18" s="7"/>
      <c r="FX18" s="7"/>
      <c r="FY18" s="2" t="s">
        <v>140</v>
      </c>
      <c r="FZ18" s="2" t="s">
        <v>131</v>
      </c>
      <c r="GA18" s="2" t="s">
        <v>337</v>
      </c>
      <c r="GB18" s="2" t="s">
        <v>458</v>
      </c>
      <c r="GC18" s="2" t="s">
        <v>142</v>
      </c>
      <c r="GD18" s="2" t="s">
        <v>134</v>
      </c>
      <c r="GE18" s="4"/>
      <c r="GF18" s="8"/>
      <c r="GG18" s="4"/>
      <c r="GH18" s="8"/>
      <c r="GI18" s="7"/>
      <c r="GJ18" s="7"/>
      <c r="GK18" s="2" t="s">
        <v>134</v>
      </c>
      <c r="GL18" s="2" t="s">
        <v>134</v>
      </c>
      <c r="GM18" s="2" t="s">
        <v>134</v>
      </c>
      <c r="GN18" s="2" t="s">
        <v>134</v>
      </c>
      <c r="GO18" s="2" t="s">
        <v>134</v>
      </c>
      <c r="GP18" s="2" t="s">
        <v>134</v>
      </c>
      <c r="GQ18" s="4">
        <v>23</v>
      </c>
      <c r="GR18" s="8">
        <v>306.9</v>
      </c>
      <c r="GS18" s="4"/>
      <c r="GT18" s="8"/>
      <c r="GU18" s="7"/>
      <c r="GV18" s="7"/>
      <c r="GW18" s="2" t="s">
        <v>140</v>
      </c>
      <c r="GX18" s="2" t="s">
        <v>131</v>
      </c>
      <c r="GY18" s="2" t="s">
        <v>459</v>
      </c>
      <c r="GZ18" s="2" t="s">
        <v>460</v>
      </c>
      <c r="HA18" s="2" t="s">
        <v>142</v>
      </c>
      <c r="HB18" s="2" t="s">
        <v>134</v>
      </c>
      <c r="HC18" s="4">
        <v>6</v>
      </c>
      <c r="HD18" s="8">
        <v>187.44</v>
      </c>
      <c r="HE18" s="4"/>
      <c r="HF18" s="8"/>
      <c r="HG18" s="7"/>
      <c r="HH18" s="7"/>
      <c r="HI18" s="2" t="s">
        <v>140</v>
      </c>
      <c r="HJ18" s="2" t="s">
        <v>131</v>
      </c>
      <c r="HK18" s="2" t="s">
        <v>242</v>
      </c>
      <c r="HL18" s="2" t="s">
        <v>461</v>
      </c>
      <c r="HM18" s="2" t="s">
        <v>142</v>
      </c>
      <c r="HN18" s="2" t="s">
        <v>134</v>
      </c>
      <c r="HO18" s="4"/>
      <c r="HP18" s="8"/>
      <c r="HQ18" s="4"/>
      <c r="HR18" s="8"/>
      <c r="HS18" s="7"/>
      <c r="HT18" s="7"/>
      <c r="HU18" s="2" t="s">
        <v>143</v>
      </c>
      <c r="HV18" s="2" t="s">
        <v>131</v>
      </c>
      <c r="HW18" s="2" t="s">
        <v>134</v>
      </c>
      <c r="HX18" s="2" t="s">
        <v>134</v>
      </c>
      <c r="HY18" s="2" t="s">
        <v>142</v>
      </c>
      <c r="HZ18" s="2" t="s">
        <v>134</v>
      </c>
      <c r="IA18" s="4"/>
      <c r="IB18" s="8"/>
      <c r="IC18" s="4"/>
      <c r="ID18" s="8"/>
      <c r="IE18" s="7"/>
      <c r="IF18" s="7"/>
      <c r="IG18" s="2" t="s">
        <v>140</v>
      </c>
      <c r="IH18" s="2" t="s">
        <v>144</v>
      </c>
      <c r="II18" s="2" t="s">
        <v>242</v>
      </c>
      <c r="IJ18" s="2" t="s">
        <v>462</v>
      </c>
      <c r="IK18" s="2" t="s">
        <v>142</v>
      </c>
      <c r="IL18" s="2" t="s">
        <v>168</v>
      </c>
      <c r="IM18" s="4"/>
      <c r="IN18" s="8"/>
      <c r="IO18" s="4"/>
      <c r="IP18" s="8"/>
      <c r="IQ18" s="7"/>
      <c r="IR18" s="7"/>
      <c r="IS18" s="2" t="s">
        <v>140</v>
      </c>
      <c r="IT18" s="2" t="s">
        <v>131</v>
      </c>
      <c r="IU18" s="2" t="s">
        <v>382</v>
      </c>
      <c r="IV18" s="2" t="s">
        <v>463</v>
      </c>
      <c r="IW18" s="2" t="s">
        <v>142</v>
      </c>
      <c r="IX18" s="2" t="s">
        <v>134</v>
      </c>
      <c r="IY18" s="4">
        <v>7</v>
      </c>
      <c r="IZ18" s="8">
        <v>82.53</v>
      </c>
      <c r="JA18" s="4"/>
      <c r="JB18" s="8"/>
      <c r="JC18" s="7"/>
      <c r="JD18" s="7"/>
      <c r="JE18" s="2" t="s">
        <v>140</v>
      </c>
      <c r="JF18" s="2" t="s">
        <v>131</v>
      </c>
      <c r="JG18" s="2" t="s">
        <v>170</v>
      </c>
      <c r="JH18" s="2" t="s">
        <v>464</v>
      </c>
      <c r="JI18" s="2" t="s">
        <v>142</v>
      </c>
      <c r="JJ18" s="2" t="s">
        <v>134</v>
      </c>
      <c r="JK18" s="4"/>
      <c r="JL18" s="8"/>
      <c r="JM18" s="4"/>
      <c r="JN18" s="8"/>
      <c r="JO18" s="7"/>
      <c r="JP18" s="7"/>
      <c r="JQ18" s="2" t="s">
        <v>140</v>
      </c>
      <c r="JR18" s="2" t="s">
        <v>144</v>
      </c>
      <c r="JS18" s="2" t="s">
        <v>172</v>
      </c>
      <c r="JT18" s="2" t="s">
        <v>465</v>
      </c>
      <c r="JU18" s="2" t="s">
        <v>142</v>
      </c>
      <c r="JV18" s="2" t="s">
        <v>134</v>
      </c>
      <c r="JW18" s="4"/>
      <c r="JX18" s="8"/>
      <c r="JY18" s="4"/>
      <c r="JZ18" s="8"/>
      <c r="KA18" s="7"/>
      <c r="KB18" s="7"/>
      <c r="KC18" s="2" t="s">
        <v>436</v>
      </c>
      <c r="KD18" s="2" t="s">
        <v>131</v>
      </c>
      <c r="KE18" s="2" t="s">
        <v>134</v>
      </c>
      <c r="KF18" s="2" t="s">
        <v>134</v>
      </c>
      <c r="KG18" s="2" t="s">
        <v>142</v>
      </c>
      <c r="KH18" s="2" t="s">
        <v>134</v>
      </c>
      <c r="KI18" s="4"/>
      <c r="KJ18" s="8"/>
      <c r="KK18" s="4"/>
      <c r="KL18" s="8"/>
      <c r="KM18" s="7"/>
      <c r="KN18" s="7"/>
      <c r="KO18" s="2" t="s">
        <v>176</v>
      </c>
      <c r="KP18" s="2" t="s">
        <v>131</v>
      </c>
      <c r="KQ18" s="2" t="s">
        <v>177</v>
      </c>
      <c r="KR18" s="2" t="s">
        <v>134</v>
      </c>
      <c r="KS18" s="2" t="s">
        <v>142</v>
      </c>
      <c r="KT18" s="2" t="s">
        <v>134</v>
      </c>
      <c r="KU18" s="4">
        <v>2</v>
      </c>
      <c r="KV18" s="8">
        <v>27.72</v>
      </c>
      <c r="KW18" s="4"/>
      <c r="KX18" s="8"/>
      <c r="KY18" s="7"/>
      <c r="KZ18" s="7"/>
      <c r="LA18" s="2" t="s">
        <v>140</v>
      </c>
      <c r="LB18" s="2" t="s">
        <v>144</v>
      </c>
      <c r="LC18" s="2" t="s">
        <v>263</v>
      </c>
      <c r="LD18" s="2" t="s">
        <v>466</v>
      </c>
      <c r="LE18" s="2" t="s">
        <v>142</v>
      </c>
      <c r="LF18" s="2" t="s">
        <v>134</v>
      </c>
      <c r="LG18" s="4">
        <v>1</v>
      </c>
      <c r="LH18" s="8">
        <v>13.86</v>
      </c>
      <c r="LI18" s="4"/>
      <c r="LJ18" s="8"/>
      <c r="LK18" s="7"/>
      <c r="LL18" s="7"/>
      <c r="LM18" s="2" t="s">
        <v>140</v>
      </c>
      <c r="LN18" s="2" t="s">
        <v>131</v>
      </c>
      <c r="LO18" s="2" t="s">
        <v>440</v>
      </c>
      <c r="LP18" s="2" t="s">
        <v>467</v>
      </c>
      <c r="LQ18" s="2" t="s">
        <v>142</v>
      </c>
      <c r="LR18" s="2" t="s">
        <v>134</v>
      </c>
      <c r="LS18" s="4"/>
      <c r="LT18" s="8"/>
      <c r="LU18" s="4"/>
      <c r="LV18" s="8"/>
      <c r="LW18" s="7"/>
      <c r="LX18" s="7"/>
      <c r="LY18" s="2" t="s">
        <v>134</v>
      </c>
      <c r="LZ18" s="2" t="s">
        <v>134</v>
      </c>
      <c r="MA18" s="2" t="s">
        <v>134</v>
      </c>
      <c r="MB18" s="2" t="s">
        <v>134</v>
      </c>
      <c r="MC18" s="2" t="s">
        <v>134</v>
      </c>
      <c r="MD18" s="2" t="s">
        <v>134</v>
      </c>
      <c r="ME18" s="4"/>
      <c r="MF18" s="8"/>
      <c r="MG18" s="4"/>
      <c r="MH18" s="8"/>
      <c r="MI18" s="7"/>
      <c r="MJ18" s="7"/>
      <c r="MK18" s="2" t="s">
        <v>140</v>
      </c>
      <c r="ML18" s="2" t="s">
        <v>144</v>
      </c>
      <c r="MM18" s="2" t="s">
        <v>213</v>
      </c>
      <c r="MN18" s="2" t="s">
        <v>134</v>
      </c>
      <c r="MO18" s="2" t="s">
        <v>142</v>
      </c>
      <c r="MP18" s="2" t="s">
        <v>134</v>
      </c>
      <c r="MQ18" s="4"/>
      <c r="MR18" s="8"/>
      <c r="MS18" s="4"/>
      <c r="MT18" s="8"/>
      <c r="MU18" s="7"/>
      <c r="MV18" s="7"/>
      <c r="MW18" s="2" t="s">
        <v>134</v>
      </c>
      <c r="MX18" s="2" t="s">
        <v>134</v>
      </c>
      <c r="MY18" s="2" t="s">
        <v>134</v>
      </c>
      <c r="MZ18" s="2" t="s">
        <v>134</v>
      </c>
      <c r="NA18" s="2" t="s">
        <v>134</v>
      </c>
      <c r="NB18" s="2" t="s">
        <v>134</v>
      </c>
      <c r="NC18" s="4"/>
      <c r="ND18" s="8"/>
      <c r="NE18" s="4"/>
      <c r="NF18" s="8"/>
      <c r="NG18" s="7"/>
      <c r="NH18" s="7"/>
      <c r="NI18" s="2" t="s">
        <v>184</v>
      </c>
      <c r="NJ18" s="2" t="s">
        <v>131</v>
      </c>
      <c r="NK18" s="2" t="s">
        <v>134</v>
      </c>
      <c r="NL18" s="2" t="s">
        <v>134</v>
      </c>
      <c r="NM18" s="2" t="s">
        <v>142</v>
      </c>
      <c r="NN18" s="2" t="s">
        <v>134</v>
      </c>
      <c r="NO18" s="4"/>
      <c r="NP18" s="8"/>
      <c r="NQ18" s="4"/>
      <c r="NR18" s="8"/>
      <c r="NS18" s="7"/>
      <c r="NT18" s="7"/>
      <c r="NU18" s="2" t="s">
        <v>140</v>
      </c>
      <c r="NV18" s="2" t="s">
        <v>131</v>
      </c>
      <c r="NW18" s="2" t="s">
        <v>185</v>
      </c>
      <c r="NX18" s="2" t="s">
        <v>134</v>
      </c>
      <c r="NY18" s="2" t="s">
        <v>142</v>
      </c>
      <c r="NZ18" s="2" t="s">
        <v>134</v>
      </c>
      <c r="OA18" s="4"/>
      <c r="OB18" s="8"/>
      <c r="OC18" s="4"/>
      <c r="OD18" s="8"/>
      <c r="OE18" s="7"/>
      <c r="OF18" s="7"/>
      <c r="OG18" s="2" t="s">
        <v>140</v>
      </c>
      <c r="OH18" s="2" t="s">
        <v>187</v>
      </c>
      <c r="OI18" s="2" t="s">
        <v>268</v>
      </c>
      <c r="OJ18" s="2" t="s">
        <v>454</v>
      </c>
      <c r="OK18" s="2" t="s">
        <v>142</v>
      </c>
      <c r="OL18" s="2" t="s">
        <v>134</v>
      </c>
      <c r="OM18" s="4"/>
      <c r="ON18" s="8"/>
      <c r="OO18" s="4"/>
      <c r="OP18" s="8"/>
      <c r="OQ18" s="7"/>
      <c r="OR18" s="7"/>
      <c r="OS18" s="2" t="s">
        <v>134</v>
      </c>
      <c r="OT18" s="2" t="s">
        <v>134</v>
      </c>
      <c r="OU18" s="2" t="s">
        <v>134</v>
      </c>
      <c r="OV18" s="2" t="s">
        <v>134</v>
      </c>
      <c r="OW18" s="2" t="s">
        <v>134</v>
      </c>
      <c r="OX18" s="2" t="s">
        <v>134</v>
      </c>
      <c r="OY18" s="4"/>
      <c r="OZ18" s="8"/>
      <c r="PA18" s="4"/>
      <c r="PB18" s="8"/>
      <c r="PC18" s="7"/>
      <c r="PD18" s="7"/>
      <c r="PE18" s="2" t="s">
        <v>161</v>
      </c>
      <c r="PF18" s="2" t="s">
        <v>131</v>
      </c>
      <c r="PG18" s="2" t="s">
        <v>134</v>
      </c>
      <c r="PH18" s="2" t="s">
        <v>134</v>
      </c>
      <c r="PI18" s="2" t="s">
        <v>142</v>
      </c>
      <c r="PJ18" s="2" t="s">
        <v>134</v>
      </c>
      <c r="PK18" s="4"/>
      <c r="PL18" s="8"/>
      <c r="PM18" s="4"/>
      <c r="PN18" s="8"/>
      <c r="PO18" s="7"/>
      <c r="PP18" s="7"/>
      <c r="PQ18" s="2" t="s">
        <v>140</v>
      </c>
      <c r="PR18" s="2" t="s">
        <v>131</v>
      </c>
      <c r="PS18" s="2" t="s">
        <v>444</v>
      </c>
      <c r="PT18" s="2" t="s">
        <v>134</v>
      </c>
      <c r="PU18" s="2" t="s">
        <v>142</v>
      </c>
      <c r="PV18" s="2" t="s">
        <v>134</v>
      </c>
      <c r="PW18" s="4"/>
      <c r="PX18" s="8"/>
      <c r="PY18" s="4"/>
      <c r="PZ18" s="8"/>
      <c r="QA18" s="7"/>
      <c r="QB18" s="7"/>
      <c r="QC18" s="2" t="s">
        <v>140</v>
      </c>
      <c r="QD18" s="2" t="s">
        <v>144</v>
      </c>
      <c r="QE18" s="2" t="s">
        <v>149</v>
      </c>
      <c r="QF18" s="2" t="s">
        <v>468</v>
      </c>
      <c r="QG18" s="2" t="s">
        <v>142</v>
      </c>
      <c r="QH18" s="2" t="s">
        <v>134</v>
      </c>
      <c r="QI18" s="4"/>
      <c r="QJ18" s="8"/>
      <c r="QK18" s="4"/>
      <c r="QL18" s="8"/>
      <c r="QM18" s="7"/>
      <c r="QN18" s="7"/>
      <c r="QO18" s="2" t="s">
        <v>184</v>
      </c>
      <c r="QP18" s="2" t="s">
        <v>131</v>
      </c>
      <c r="QQ18" s="2" t="s">
        <v>134</v>
      </c>
      <c r="QR18" s="2" t="s">
        <v>134</v>
      </c>
      <c r="QS18" s="2" t="s">
        <v>142</v>
      </c>
      <c r="QT18" s="2" t="s">
        <v>134</v>
      </c>
      <c r="QU18" s="4"/>
      <c r="QV18" s="8"/>
      <c r="QW18" s="4"/>
      <c r="QX18" s="8"/>
      <c r="QY18" s="7"/>
      <c r="QZ18" s="7"/>
      <c r="RA18" s="2" t="s">
        <v>134</v>
      </c>
      <c r="RB18" s="2" t="s">
        <v>134</v>
      </c>
      <c r="RC18" s="2" t="s">
        <v>134</v>
      </c>
      <c r="RD18" s="2" t="s">
        <v>134</v>
      </c>
      <c r="RE18" s="2" t="s">
        <v>134</v>
      </c>
      <c r="RF18" s="2" t="s">
        <v>134</v>
      </c>
      <c r="RG18" s="4"/>
      <c r="RH18" s="8"/>
      <c r="RI18" s="4"/>
      <c r="RJ18" s="8"/>
      <c r="RK18" s="7"/>
      <c r="RL18" s="7"/>
      <c r="RM18" s="2" t="s">
        <v>134</v>
      </c>
      <c r="RN18" s="2" t="s">
        <v>134</v>
      </c>
      <c r="RO18" s="2" t="s">
        <v>134</v>
      </c>
      <c r="RP18" s="2" t="s">
        <v>134</v>
      </c>
      <c r="RQ18" s="2" t="s">
        <v>134</v>
      </c>
      <c r="RR18" s="2" t="s">
        <v>134</v>
      </c>
      <c r="RS18" s="4"/>
      <c r="RT18" s="8"/>
      <c r="RU18" s="4"/>
      <c r="RV18" s="8"/>
      <c r="RW18" s="7"/>
      <c r="RX18" s="7"/>
      <c r="RY18" s="2" t="s">
        <v>161</v>
      </c>
      <c r="RZ18" s="2" t="s">
        <v>131</v>
      </c>
      <c r="SA18" s="2" t="s">
        <v>134</v>
      </c>
      <c r="SB18" s="2" t="s">
        <v>134</v>
      </c>
      <c r="SC18" s="2" t="s">
        <v>142</v>
      </c>
      <c r="SD18" s="2" t="s">
        <v>134</v>
      </c>
      <c r="SE18" s="4"/>
      <c r="SF18" s="8"/>
      <c r="SG18" s="4"/>
      <c r="SH18" s="8"/>
      <c r="SI18" s="7"/>
      <c r="SJ18" s="7"/>
      <c r="SK18" s="2" t="s">
        <v>140</v>
      </c>
      <c r="SL18" s="2" t="s">
        <v>144</v>
      </c>
      <c r="SM18" s="2" t="s">
        <v>411</v>
      </c>
      <c r="SN18" s="2" t="s">
        <v>469</v>
      </c>
      <c r="SO18" s="2" t="s">
        <v>142</v>
      </c>
      <c r="SP18" s="2" t="s">
        <v>134</v>
      </c>
    </row>
    <row r="19">
      <c r="A19" s="2" t="s">
        <v>470</v>
      </c>
      <c r="B19" s="2" t="s">
        <v>123</v>
      </c>
      <c r="C19" s="2" t="s">
        <v>124</v>
      </c>
      <c r="D19" s="2" t="s">
        <v>125</v>
      </c>
      <c r="E19" s="2" t="s">
        <v>126</v>
      </c>
      <c r="F19" s="2" t="s">
        <v>414</v>
      </c>
      <c r="G19" s="2" t="s">
        <v>415</v>
      </c>
      <c r="H19" s="2" t="s">
        <v>416</v>
      </c>
      <c r="I19" s="2" t="s">
        <v>417</v>
      </c>
      <c r="J19" s="2" t="s">
        <v>234</v>
      </c>
      <c r="K19" s="2" t="s">
        <v>394</v>
      </c>
      <c r="L19" s="3">
        <v>13.2</v>
      </c>
      <c r="M19" s="3">
        <v>13.86</v>
      </c>
      <c r="N19" s="3">
        <v>29.99</v>
      </c>
      <c r="O19" s="2" t="s">
        <v>131</v>
      </c>
      <c r="P19" s="2" t="s">
        <v>132</v>
      </c>
      <c r="Q19" s="2" t="s">
        <v>133</v>
      </c>
      <c r="R19" s="2" t="s">
        <v>134</v>
      </c>
      <c r="S19" s="2" t="s">
        <v>471</v>
      </c>
      <c r="T19" s="2" t="s">
        <v>134</v>
      </c>
      <c r="U19" s="2" t="s">
        <v>134</v>
      </c>
      <c r="V19" s="2" t="s">
        <v>420</v>
      </c>
      <c r="W19" s="2" t="s">
        <v>421</v>
      </c>
      <c r="X19" s="2" t="s">
        <v>134</v>
      </c>
      <c r="Y19" s="2" t="s">
        <v>472</v>
      </c>
      <c r="Z19" s="4">
        <v>5947</v>
      </c>
      <c r="AA19" s="4">
        <f>=ROUNDDOWN(28.1848341232227,0)</f>
      </c>
      <c r="AB19" s="5">
        <v>211</v>
      </c>
      <c r="AC19" s="2" t="s">
        <v>306</v>
      </c>
      <c r="AD19" s="4">
        <v>900</v>
      </c>
      <c r="AE19" s="4">
        <v>1800</v>
      </c>
      <c r="AF19" s="6">
        <v>65</v>
      </c>
      <c r="AG19" s="6"/>
      <c r="AH19" s="7">
        <v>0.8798</v>
      </c>
      <c r="AI19" s="4"/>
      <c r="AJ19" s="4">
        <f>=ROUNDDOWN({0},0)</f>
      </c>
      <c r="AK19" s="5"/>
      <c r="AL19" s="2" t="s">
        <v>134</v>
      </c>
      <c r="AM19" s="4"/>
      <c r="AN19" s="4"/>
      <c r="AO19" s="7">
        <v>0</v>
      </c>
      <c r="AP19" s="4">
        <v>3661</v>
      </c>
      <c r="AQ19" s="8">
        <v>54927.56</v>
      </c>
      <c r="AR19" s="4"/>
      <c r="AS19" s="8"/>
      <c r="AT19" s="7"/>
      <c r="AU19" s="7"/>
      <c r="AV19" s="4">
        <v>3661</v>
      </c>
      <c r="AW19" s="8">
        <v>54927.56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0.1641</v>
      </c>
      <c r="BJ19" s="4">
        <v>3661</v>
      </c>
      <c r="BK19" s="8">
        <v>54927.56</v>
      </c>
      <c r="BL19" s="2" t="s">
        <v>473</v>
      </c>
      <c r="BM19" s="7">
        <v>1</v>
      </c>
      <c r="BN19" s="7">
        <v>1</v>
      </c>
      <c r="BO19" s="4">
        <v>2759</v>
      </c>
      <c r="BP19" s="8">
        <v>42212.7</v>
      </c>
      <c r="BQ19" s="4"/>
      <c r="BR19" s="8"/>
      <c r="BS19" s="7"/>
      <c r="BT19" s="7"/>
      <c r="BU19" s="2" t="s">
        <v>140</v>
      </c>
      <c r="BV19" s="2" t="s">
        <v>131</v>
      </c>
      <c r="BW19" s="2" t="s">
        <v>134</v>
      </c>
      <c r="BX19" s="2" t="s">
        <v>474</v>
      </c>
      <c r="BY19" s="2" t="s">
        <v>142</v>
      </c>
      <c r="BZ19" s="2" t="s">
        <v>134</v>
      </c>
      <c r="CA19" s="4">
        <v>115</v>
      </c>
      <c r="CB19" s="8">
        <v>1725</v>
      </c>
      <c r="CC19" s="4"/>
      <c r="CD19" s="8"/>
      <c r="CE19" s="7"/>
      <c r="CF19" s="7"/>
      <c r="CG19" s="2" t="s">
        <v>140</v>
      </c>
      <c r="CH19" s="2" t="s">
        <v>131</v>
      </c>
      <c r="CI19" s="2" t="s">
        <v>240</v>
      </c>
      <c r="CJ19" s="2" t="s">
        <v>475</v>
      </c>
      <c r="CK19" s="2" t="s">
        <v>142</v>
      </c>
      <c r="CL19" s="2" t="s">
        <v>134</v>
      </c>
      <c r="CM19" s="4">
        <v>375</v>
      </c>
      <c r="CN19" s="8">
        <v>4946.25</v>
      </c>
      <c r="CO19" s="4"/>
      <c r="CP19" s="8"/>
      <c r="CQ19" s="7"/>
      <c r="CR19" s="7"/>
      <c r="CS19" s="2" t="s">
        <v>140</v>
      </c>
      <c r="CT19" s="2" t="s">
        <v>131</v>
      </c>
      <c r="CU19" s="2" t="s">
        <v>242</v>
      </c>
      <c r="CV19" s="2" t="s">
        <v>261</v>
      </c>
      <c r="CW19" s="2" t="s">
        <v>142</v>
      </c>
      <c r="CX19" s="2" t="s">
        <v>134</v>
      </c>
      <c r="CY19" s="4">
        <v>22</v>
      </c>
      <c r="CZ19" s="8">
        <v>348.7</v>
      </c>
      <c r="DA19" s="4"/>
      <c r="DB19" s="8"/>
      <c r="DC19" s="7"/>
      <c r="DD19" s="7"/>
      <c r="DE19" s="2" t="s">
        <v>140</v>
      </c>
      <c r="DF19" s="2" t="s">
        <v>131</v>
      </c>
      <c r="DG19" s="2" t="s">
        <v>242</v>
      </c>
      <c r="DH19" s="2" t="s">
        <v>476</v>
      </c>
      <c r="DI19" s="2" t="s">
        <v>142</v>
      </c>
      <c r="DJ19" s="2" t="s">
        <v>134</v>
      </c>
      <c r="DK19" s="4">
        <v>57</v>
      </c>
      <c r="DL19" s="8">
        <v>852.72</v>
      </c>
      <c r="DM19" s="4"/>
      <c r="DN19" s="8"/>
      <c r="DO19" s="7"/>
      <c r="DP19" s="7"/>
      <c r="DQ19" s="2" t="s">
        <v>140</v>
      </c>
      <c r="DR19" s="2" t="s">
        <v>131</v>
      </c>
      <c r="DS19" s="2" t="s">
        <v>477</v>
      </c>
      <c r="DT19" s="2" t="s">
        <v>478</v>
      </c>
      <c r="DU19" s="2" t="s">
        <v>142</v>
      </c>
      <c r="DV19" s="2" t="s">
        <v>134</v>
      </c>
      <c r="DW19" s="4">
        <v>221</v>
      </c>
      <c r="DX19" s="8">
        <v>3215.55</v>
      </c>
      <c r="DY19" s="4"/>
      <c r="DZ19" s="8"/>
      <c r="EA19" s="7"/>
      <c r="EB19" s="7"/>
      <c r="EC19" s="2" t="s">
        <v>140</v>
      </c>
      <c r="ED19" s="2" t="s">
        <v>131</v>
      </c>
      <c r="EE19" s="2" t="s">
        <v>245</v>
      </c>
      <c r="EF19" s="2" t="s">
        <v>479</v>
      </c>
      <c r="EG19" s="2" t="s">
        <v>142</v>
      </c>
      <c r="EH19" s="2" t="s">
        <v>134</v>
      </c>
      <c r="EI19" s="4">
        <v>41</v>
      </c>
      <c r="EJ19" s="8">
        <v>551.32</v>
      </c>
      <c r="EK19" s="4"/>
      <c r="EL19" s="8"/>
      <c r="EM19" s="7"/>
      <c r="EN19" s="7"/>
      <c r="EO19" s="2" t="s">
        <v>140</v>
      </c>
      <c r="EP19" s="2" t="s">
        <v>131</v>
      </c>
      <c r="EQ19" s="2" t="s">
        <v>242</v>
      </c>
      <c r="ER19" s="2" t="s">
        <v>480</v>
      </c>
      <c r="ES19" s="2" t="s">
        <v>142</v>
      </c>
      <c r="ET19" s="2" t="s">
        <v>134</v>
      </c>
      <c r="EU19" s="4">
        <v>14</v>
      </c>
      <c r="EV19" s="8">
        <v>216.94</v>
      </c>
      <c r="EW19" s="4"/>
      <c r="EX19" s="8"/>
      <c r="EY19" s="7"/>
      <c r="EZ19" s="7"/>
      <c r="FA19" s="2" t="s">
        <v>140</v>
      </c>
      <c r="FB19" s="2" t="s">
        <v>131</v>
      </c>
      <c r="FC19" s="2" t="s">
        <v>481</v>
      </c>
      <c r="FD19" s="2" t="s">
        <v>482</v>
      </c>
      <c r="FE19" s="2" t="s">
        <v>142</v>
      </c>
      <c r="FF19" s="2" t="s">
        <v>134</v>
      </c>
      <c r="FG19" s="4">
        <v>16</v>
      </c>
      <c r="FH19" s="8">
        <v>232.8</v>
      </c>
      <c r="FI19" s="4"/>
      <c r="FJ19" s="8"/>
      <c r="FK19" s="7"/>
      <c r="FL19" s="7"/>
      <c r="FM19" s="2" t="s">
        <v>140</v>
      </c>
      <c r="FN19" s="2" t="s">
        <v>131</v>
      </c>
      <c r="FO19" s="2" t="s">
        <v>457</v>
      </c>
      <c r="FP19" s="2" t="s">
        <v>483</v>
      </c>
      <c r="FQ19" s="2" t="s">
        <v>142</v>
      </c>
      <c r="FR19" s="2" t="s">
        <v>134</v>
      </c>
      <c r="FS19" s="4">
        <v>3</v>
      </c>
      <c r="FT19" s="8">
        <v>43.65</v>
      </c>
      <c r="FU19" s="4"/>
      <c r="FV19" s="8"/>
      <c r="FW19" s="7"/>
      <c r="FX19" s="7"/>
      <c r="FY19" s="2" t="s">
        <v>140</v>
      </c>
      <c r="FZ19" s="2" t="s">
        <v>131</v>
      </c>
      <c r="GA19" s="2" t="s">
        <v>337</v>
      </c>
      <c r="GB19" s="2" t="s">
        <v>458</v>
      </c>
      <c r="GC19" s="2" t="s">
        <v>142</v>
      </c>
      <c r="GD19" s="2" t="s">
        <v>134</v>
      </c>
      <c r="GE19" s="4"/>
      <c r="GF19" s="8"/>
      <c r="GG19" s="4"/>
      <c r="GH19" s="8"/>
      <c r="GI19" s="7"/>
      <c r="GJ19" s="7"/>
      <c r="GK19" s="2" t="s">
        <v>134</v>
      </c>
      <c r="GL19" s="2" t="s">
        <v>134</v>
      </c>
      <c r="GM19" s="2" t="s">
        <v>134</v>
      </c>
      <c r="GN19" s="2" t="s">
        <v>134</v>
      </c>
      <c r="GO19" s="2" t="s">
        <v>134</v>
      </c>
      <c r="GP19" s="2" t="s">
        <v>134</v>
      </c>
      <c r="GQ19" s="4">
        <v>1</v>
      </c>
      <c r="GR19" s="8">
        <v>13.58</v>
      </c>
      <c r="GS19" s="4"/>
      <c r="GT19" s="8"/>
      <c r="GU19" s="7"/>
      <c r="GV19" s="7"/>
      <c r="GW19" s="2" t="s">
        <v>140</v>
      </c>
      <c r="GX19" s="2" t="s">
        <v>131</v>
      </c>
      <c r="GY19" s="2" t="s">
        <v>459</v>
      </c>
      <c r="GZ19" s="2" t="s">
        <v>484</v>
      </c>
      <c r="HA19" s="2" t="s">
        <v>142</v>
      </c>
      <c r="HB19" s="2" t="s">
        <v>134</v>
      </c>
      <c r="HC19" s="4">
        <v>2</v>
      </c>
      <c r="HD19" s="8">
        <v>49.18</v>
      </c>
      <c r="HE19" s="4"/>
      <c r="HF19" s="8"/>
      <c r="HG19" s="7"/>
      <c r="HH19" s="7"/>
      <c r="HI19" s="2" t="s">
        <v>140</v>
      </c>
      <c r="HJ19" s="2" t="s">
        <v>131</v>
      </c>
      <c r="HK19" s="2" t="s">
        <v>242</v>
      </c>
      <c r="HL19" s="2" t="s">
        <v>485</v>
      </c>
      <c r="HM19" s="2" t="s">
        <v>142</v>
      </c>
      <c r="HN19" s="2" t="s">
        <v>134</v>
      </c>
      <c r="HO19" s="4"/>
      <c r="HP19" s="8"/>
      <c r="HQ19" s="4"/>
      <c r="HR19" s="8"/>
      <c r="HS19" s="7"/>
      <c r="HT19" s="7"/>
      <c r="HU19" s="2" t="s">
        <v>161</v>
      </c>
      <c r="HV19" s="2" t="s">
        <v>131</v>
      </c>
      <c r="HW19" s="2" t="s">
        <v>134</v>
      </c>
      <c r="HX19" s="2" t="s">
        <v>134</v>
      </c>
      <c r="HY19" s="2" t="s">
        <v>142</v>
      </c>
      <c r="HZ19" s="2" t="s">
        <v>134</v>
      </c>
      <c r="IA19" s="4">
        <v>28</v>
      </c>
      <c r="IB19" s="8">
        <v>404.04</v>
      </c>
      <c r="IC19" s="4"/>
      <c r="ID19" s="8"/>
      <c r="IE19" s="7"/>
      <c r="IF19" s="7"/>
      <c r="IG19" s="2" t="s">
        <v>140</v>
      </c>
      <c r="IH19" s="2" t="s">
        <v>131</v>
      </c>
      <c r="II19" s="2" t="s">
        <v>486</v>
      </c>
      <c r="IJ19" s="2" t="s">
        <v>487</v>
      </c>
      <c r="IK19" s="2" t="s">
        <v>142</v>
      </c>
      <c r="IL19" s="2" t="s">
        <v>168</v>
      </c>
      <c r="IM19" s="4">
        <v>2</v>
      </c>
      <c r="IN19" s="8">
        <v>27.72</v>
      </c>
      <c r="IO19" s="4"/>
      <c r="IP19" s="8"/>
      <c r="IQ19" s="7"/>
      <c r="IR19" s="7"/>
      <c r="IS19" s="2" t="s">
        <v>140</v>
      </c>
      <c r="IT19" s="2" t="s">
        <v>131</v>
      </c>
      <c r="IU19" s="2" t="s">
        <v>382</v>
      </c>
      <c r="IV19" s="2" t="s">
        <v>392</v>
      </c>
      <c r="IW19" s="2" t="s">
        <v>142</v>
      </c>
      <c r="IX19" s="2" t="s">
        <v>134</v>
      </c>
      <c r="IY19" s="4">
        <v>3</v>
      </c>
      <c r="IZ19" s="8">
        <v>59.69</v>
      </c>
      <c r="JA19" s="4"/>
      <c r="JB19" s="8"/>
      <c r="JC19" s="7"/>
      <c r="JD19" s="7"/>
      <c r="JE19" s="2" t="s">
        <v>140</v>
      </c>
      <c r="JF19" s="2" t="s">
        <v>131</v>
      </c>
      <c r="JG19" s="2" t="s">
        <v>170</v>
      </c>
      <c r="JH19" s="2" t="s">
        <v>488</v>
      </c>
      <c r="JI19" s="2" t="s">
        <v>142</v>
      </c>
      <c r="JJ19" s="2" t="s">
        <v>134</v>
      </c>
      <c r="JK19" s="4"/>
      <c r="JL19" s="8"/>
      <c r="JM19" s="4"/>
      <c r="JN19" s="8"/>
      <c r="JO19" s="7"/>
      <c r="JP19" s="7"/>
      <c r="JQ19" s="2" t="s">
        <v>140</v>
      </c>
      <c r="JR19" s="2" t="s">
        <v>144</v>
      </c>
      <c r="JS19" s="2" t="s">
        <v>172</v>
      </c>
      <c r="JT19" s="2" t="s">
        <v>489</v>
      </c>
      <c r="JU19" s="2" t="s">
        <v>142</v>
      </c>
      <c r="JV19" s="2" t="s">
        <v>134</v>
      </c>
      <c r="JW19" s="4"/>
      <c r="JX19" s="8"/>
      <c r="JY19" s="4"/>
      <c r="JZ19" s="8"/>
      <c r="KA19" s="7"/>
      <c r="KB19" s="7"/>
      <c r="KC19" s="2" t="s">
        <v>436</v>
      </c>
      <c r="KD19" s="2" t="s">
        <v>131</v>
      </c>
      <c r="KE19" s="2" t="s">
        <v>134</v>
      </c>
      <c r="KF19" s="2" t="s">
        <v>134</v>
      </c>
      <c r="KG19" s="2" t="s">
        <v>142</v>
      </c>
      <c r="KH19" s="2" t="s">
        <v>134</v>
      </c>
      <c r="KI19" s="4"/>
      <c r="KJ19" s="8"/>
      <c r="KK19" s="4"/>
      <c r="KL19" s="8"/>
      <c r="KM19" s="7"/>
      <c r="KN19" s="7"/>
      <c r="KO19" s="2" t="s">
        <v>176</v>
      </c>
      <c r="KP19" s="2" t="s">
        <v>131</v>
      </c>
      <c r="KQ19" s="2" t="s">
        <v>134</v>
      </c>
      <c r="KR19" s="2" t="s">
        <v>134</v>
      </c>
      <c r="KS19" s="2" t="s">
        <v>142</v>
      </c>
      <c r="KT19" s="2" t="s">
        <v>134</v>
      </c>
      <c r="KU19" s="4"/>
      <c r="KV19" s="8"/>
      <c r="KW19" s="4"/>
      <c r="KX19" s="8"/>
      <c r="KY19" s="7"/>
      <c r="KZ19" s="7"/>
      <c r="LA19" s="2" t="s">
        <v>140</v>
      </c>
      <c r="LB19" s="2" t="s">
        <v>144</v>
      </c>
      <c r="LC19" s="2" t="s">
        <v>385</v>
      </c>
      <c r="LD19" s="2" t="s">
        <v>490</v>
      </c>
      <c r="LE19" s="2" t="s">
        <v>142</v>
      </c>
      <c r="LF19" s="2" t="s">
        <v>134</v>
      </c>
      <c r="LG19" s="4">
        <v>2</v>
      </c>
      <c r="LH19" s="8">
        <v>27.72</v>
      </c>
      <c r="LI19" s="4"/>
      <c r="LJ19" s="8"/>
      <c r="LK19" s="7"/>
      <c r="LL19" s="7"/>
      <c r="LM19" s="2" t="s">
        <v>140</v>
      </c>
      <c r="LN19" s="2" t="s">
        <v>131</v>
      </c>
      <c r="LO19" s="2" t="s">
        <v>440</v>
      </c>
      <c r="LP19" s="2" t="s">
        <v>491</v>
      </c>
      <c r="LQ19" s="2" t="s">
        <v>142</v>
      </c>
      <c r="LR19" s="2" t="s">
        <v>134</v>
      </c>
      <c r="LS19" s="4"/>
      <c r="LT19" s="8"/>
      <c r="LU19" s="4"/>
      <c r="LV19" s="8"/>
      <c r="LW19" s="7"/>
      <c r="LX19" s="7"/>
      <c r="LY19" s="2" t="s">
        <v>134</v>
      </c>
      <c r="LZ19" s="2" t="s">
        <v>134</v>
      </c>
      <c r="MA19" s="2" t="s">
        <v>134</v>
      </c>
      <c r="MB19" s="2" t="s">
        <v>134</v>
      </c>
      <c r="MC19" s="2" t="s">
        <v>134</v>
      </c>
      <c r="MD19" s="2" t="s">
        <v>134</v>
      </c>
      <c r="ME19" s="4"/>
      <c r="MF19" s="8"/>
      <c r="MG19" s="4"/>
      <c r="MH19" s="8"/>
      <c r="MI19" s="7"/>
      <c r="MJ19" s="7"/>
      <c r="MK19" s="2" t="s">
        <v>140</v>
      </c>
      <c r="ML19" s="2" t="s">
        <v>144</v>
      </c>
      <c r="MM19" s="2" t="s">
        <v>492</v>
      </c>
      <c r="MN19" s="2" t="s">
        <v>493</v>
      </c>
      <c r="MO19" s="2" t="s">
        <v>142</v>
      </c>
      <c r="MP19" s="2" t="s">
        <v>134</v>
      </c>
      <c r="MQ19" s="4"/>
      <c r="MR19" s="8"/>
      <c r="MS19" s="4"/>
      <c r="MT19" s="8"/>
      <c r="MU19" s="7"/>
      <c r="MV19" s="7"/>
      <c r="MW19" s="2" t="s">
        <v>134</v>
      </c>
      <c r="MX19" s="2" t="s">
        <v>134</v>
      </c>
      <c r="MY19" s="2" t="s">
        <v>134</v>
      </c>
      <c r="MZ19" s="2" t="s">
        <v>134</v>
      </c>
      <c r="NA19" s="2" t="s">
        <v>134</v>
      </c>
      <c r="NB19" s="2" t="s">
        <v>134</v>
      </c>
      <c r="NC19" s="4"/>
      <c r="ND19" s="8"/>
      <c r="NE19" s="4"/>
      <c r="NF19" s="8"/>
      <c r="NG19" s="7"/>
      <c r="NH19" s="7"/>
      <c r="NI19" s="2" t="s">
        <v>184</v>
      </c>
      <c r="NJ19" s="2" t="s">
        <v>131</v>
      </c>
      <c r="NK19" s="2" t="s">
        <v>134</v>
      </c>
      <c r="NL19" s="2" t="s">
        <v>134</v>
      </c>
      <c r="NM19" s="2" t="s">
        <v>142</v>
      </c>
      <c r="NN19" s="2" t="s">
        <v>134</v>
      </c>
      <c r="NO19" s="4"/>
      <c r="NP19" s="8"/>
      <c r="NQ19" s="4"/>
      <c r="NR19" s="8"/>
      <c r="NS19" s="7"/>
      <c r="NT19" s="7"/>
      <c r="NU19" s="2" t="s">
        <v>140</v>
      </c>
      <c r="NV19" s="2" t="s">
        <v>131</v>
      </c>
      <c r="NW19" s="2" t="s">
        <v>457</v>
      </c>
      <c r="NX19" s="2" t="s">
        <v>494</v>
      </c>
      <c r="NY19" s="2" t="s">
        <v>142</v>
      </c>
      <c r="NZ19" s="2" t="s">
        <v>134</v>
      </c>
      <c r="OA19" s="4"/>
      <c r="OB19" s="8"/>
      <c r="OC19" s="4"/>
      <c r="OD19" s="8"/>
      <c r="OE19" s="7"/>
      <c r="OF19" s="7"/>
      <c r="OG19" s="2" t="s">
        <v>140</v>
      </c>
      <c r="OH19" s="2" t="s">
        <v>187</v>
      </c>
      <c r="OI19" s="2" t="s">
        <v>239</v>
      </c>
      <c r="OJ19" s="2" t="s">
        <v>451</v>
      </c>
      <c r="OK19" s="2" t="s">
        <v>142</v>
      </c>
      <c r="OL19" s="2" t="s">
        <v>134</v>
      </c>
      <c r="OM19" s="4"/>
      <c r="ON19" s="8"/>
      <c r="OO19" s="4"/>
      <c r="OP19" s="8"/>
      <c r="OQ19" s="7"/>
      <c r="OR19" s="7"/>
      <c r="OS19" s="2" t="s">
        <v>134</v>
      </c>
      <c r="OT19" s="2" t="s">
        <v>134</v>
      </c>
      <c r="OU19" s="2" t="s">
        <v>134</v>
      </c>
      <c r="OV19" s="2" t="s">
        <v>134</v>
      </c>
      <c r="OW19" s="2" t="s">
        <v>134</v>
      </c>
      <c r="OX19" s="2" t="s">
        <v>134</v>
      </c>
      <c r="OY19" s="4"/>
      <c r="OZ19" s="8"/>
      <c r="PA19" s="4"/>
      <c r="PB19" s="8"/>
      <c r="PC19" s="7"/>
      <c r="PD19" s="7"/>
      <c r="PE19" s="2" t="s">
        <v>161</v>
      </c>
      <c r="PF19" s="2" t="s">
        <v>131</v>
      </c>
      <c r="PG19" s="2" t="s">
        <v>134</v>
      </c>
      <c r="PH19" s="2" t="s">
        <v>134</v>
      </c>
      <c r="PI19" s="2" t="s">
        <v>142</v>
      </c>
      <c r="PJ19" s="2" t="s">
        <v>134</v>
      </c>
      <c r="PK19" s="4"/>
      <c r="PL19" s="8"/>
      <c r="PM19" s="4"/>
      <c r="PN19" s="8"/>
      <c r="PO19" s="7"/>
      <c r="PP19" s="7"/>
      <c r="PQ19" s="2" t="s">
        <v>140</v>
      </c>
      <c r="PR19" s="2" t="s">
        <v>131</v>
      </c>
      <c r="PS19" s="2" t="s">
        <v>183</v>
      </c>
      <c r="PT19" s="2" t="s">
        <v>134</v>
      </c>
      <c r="PU19" s="2" t="s">
        <v>142</v>
      </c>
      <c r="PV19" s="2" t="s">
        <v>134</v>
      </c>
      <c r="PW19" s="4"/>
      <c r="PX19" s="8"/>
      <c r="PY19" s="4"/>
      <c r="PZ19" s="8"/>
      <c r="QA19" s="7"/>
      <c r="QB19" s="7"/>
      <c r="QC19" s="2" t="s">
        <v>140</v>
      </c>
      <c r="QD19" s="2" t="s">
        <v>144</v>
      </c>
      <c r="QE19" s="2" t="s">
        <v>149</v>
      </c>
      <c r="QF19" s="2" t="s">
        <v>303</v>
      </c>
      <c r="QG19" s="2" t="s">
        <v>142</v>
      </c>
      <c r="QH19" s="2" t="s">
        <v>134</v>
      </c>
      <c r="QI19" s="4"/>
      <c r="QJ19" s="8"/>
      <c r="QK19" s="4"/>
      <c r="QL19" s="8"/>
      <c r="QM19" s="7"/>
      <c r="QN19" s="7"/>
      <c r="QO19" s="2" t="s">
        <v>184</v>
      </c>
      <c r="QP19" s="2" t="s">
        <v>131</v>
      </c>
      <c r="QQ19" s="2" t="s">
        <v>134</v>
      </c>
      <c r="QR19" s="2" t="s">
        <v>134</v>
      </c>
      <c r="QS19" s="2" t="s">
        <v>142</v>
      </c>
      <c r="QT19" s="2" t="s">
        <v>134</v>
      </c>
      <c r="QU19" s="4"/>
      <c r="QV19" s="8"/>
      <c r="QW19" s="4"/>
      <c r="QX19" s="8"/>
      <c r="QY19" s="7"/>
      <c r="QZ19" s="7"/>
      <c r="RA19" s="2" t="s">
        <v>134</v>
      </c>
      <c r="RB19" s="2" t="s">
        <v>134</v>
      </c>
      <c r="RC19" s="2" t="s">
        <v>134</v>
      </c>
      <c r="RD19" s="2" t="s">
        <v>134</v>
      </c>
      <c r="RE19" s="2" t="s">
        <v>134</v>
      </c>
      <c r="RF19" s="2" t="s">
        <v>134</v>
      </c>
      <c r="RG19" s="4"/>
      <c r="RH19" s="8"/>
      <c r="RI19" s="4"/>
      <c r="RJ19" s="8"/>
      <c r="RK19" s="7"/>
      <c r="RL19" s="7"/>
      <c r="RM19" s="2" t="s">
        <v>134</v>
      </c>
      <c r="RN19" s="2" t="s">
        <v>134</v>
      </c>
      <c r="RO19" s="2" t="s">
        <v>134</v>
      </c>
      <c r="RP19" s="2" t="s">
        <v>134</v>
      </c>
      <c r="RQ19" s="2" t="s">
        <v>134</v>
      </c>
      <c r="RR19" s="2" t="s">
        <v>134</v>
      </c>
      <c r="RS19" s="4"/>
      <c r="RT19" s="8"/>
      <c r="RU19" s="4"/>
      <c r="RV19" s="8"/>
      <c r="RW19" s="7"/>
      <c r="RX19" s="7"/>
      <c r="RY19" s="2" t="s">
        <v>161</v>
      </c>
      <c r="RZ19" s="2" t="s">
        <v>131</v>
      </c>
      <c r="SA19" s="2" t="s">
        <v>134</v>
      </c>
      <c r="SB19" s="2" t="s">
        <v>134</v>
      </c>
      <c r="SC19" s="2" t="s">
        <v>142</v>
      </c>
      <c r="SD19" s="2" t="s">
        <v>134</v>
      </c>
      <c r="SE19" s="4"/>
      <c r="SF19" s="8"/>
      <c r="SG19" s="4"/>
      <c r="SH19" s="8"/>
      <c r="SI19" s="7"/>
      <c r="SJ19" s="7"/>
      <c r="SK19" s="2" t="s">
        <v>140</v>
      </c>
      <c r="SL19" s="2" t="s">
        <v>144</v>
      </c>
      <c r="SM19" s="2" t="s">
        <v>411</v>
      </c>
      <c r="SN19" s="2" t="s">
        <v>495</v>
      </c>
      <c r="SO19" s="2" t="s">
        <v>142</v>
      </c>
      <c r="SP19" s="2" t="s">
        <v>134</v>
      </c>
    </row>
    <row r="20">
      <c r="A20" s="2" t="s">
        <v>496</v>
      </c>
      <c r="B20" s="2" t="s">
        <v>123</v>
      </c>
      <c r="C20" s="2" t="s">
        <v>124</v>
      </c>
      <c r="D20" s="2" t="s">
        <v>125</v>
      </c>
      <c r="E20" s="2" t="s">
        <v>126</v>
      </c>
      <c r="F20" s="2" t="s">
        <v>414</v>
      </c>
      <c r="G20" s="2" t="s">
        <v>415</v>
      </c>
      <c r="H20" s="2" t="s">
        <v>416</v>
      </c>
      <c r="I20" s="2" t="s">
        <v>417</v>
      </c>
      <c r="J20" s="2" t="s">
        <v>497</v>
      </c>
      <c r="K20" s="2" t="s">
        <v>498</v>
      </c>
      <c r="L20" s="3">
        <v>16.8</v>
      </c>
      <c r="M20" s="3">
        <v>17.64</v>
      </c>
      <c r="N20" s="3">
        <v>34.99</v>
      </c>
      <c r="O20" s="2" t="s">
        <v>131</v>
      </c>
      <c r="P20" s="2" t="s">
        <v>275</v>
      </c>
      <c r="Q20" s="2" t="s">
        <v>133</v>
      </c>
      <c r="R20" s="2" t="s">
        <v>134</v>
      </c>
      <c r="S20" s="2" t="s">
        <v>499</v>
      </c>
      <c r="T20" s="2" t="s">
        <v>134</v>
      </c>
      <c r="U20" s="2" t="s">
        <v>134</v>
      </c>
      <c r="V20" s="2" t="s">
        <v>420</v>
      </c>
      <c r="W20" s="2" t="s">
        <v>421</v>
      </c>
      <c r="X20" s="2" t="s">
        <v>134</v>
      </c>
      <c r="Y20" s="2" t="s">
        <v>500</v>
      </c>
      <c r="Z20" s="4"/>
      <c r="AA20" s="4">
        <f>=ROUNDDOWN({0},0)</f>
      </c>
      <c r="AB20" s="5"/>
      <c r="AC20" s="2" t="s">
        <v>134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134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>
        <v>2321</v>
      </c>
      <c r="AW20" s="8">
        <v>34772.33</v>
      </c>
      <c r="AX20" s="4" t="s">
        <v>134</v>
      </c>
      <c r="AY20" s="8" t="s">
        <v>134</v>
      </c>
      <c r="AZ20" s="7" t="s">
        <v>134</v>
      </c>
      <c r="BA20" s="7" t="s">
        <v>134</v>
      </c>
      <c r="BB20" s="7"/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0.1039</v>
      </c>
      <c r="BJ20" s="4"/>
      <c r="BK20" s="8"/>
      <c r="BL20" s="2" t="s">
        <v>134</v>
      </c>
      <c r="BM20" s="7"/>
      <c r="BN20" s="7"/>
      <c r="BO20" s="4"/>
      <c r="BP20" s="8"/>
      <c r="BQ20" s="4"/>
      <c r="BR20" s="8"/>
      <c r="BS20" s="7"/>
      <c r="BT20" s="7"/>
      <c r="BU20" s="2" t="s">
        <v>140</v>
      </c>
      <c r="BV20" s="2" t="s">
        <v>144</v>
      </c>
      <c r="BW20" s="2" t="s">
        <v>134</v>
      </c>
      <c r="BX20" s="2" t="s">
        <v>501</v>
      </c>
      <c r="BY20" s="2" t="s">
        <v>142</v>
      </c>
      <c r="BZ20" s="2" t="s">
        <v>134</v>
      </c>
      <c r="CA20" s="4"/>
      <c r="CB20" s="8"/>
      <c r="CC20" s="4"/>
      <c r="CD20" s="8"/>
      <c r="CE20" s="7"/>
      <c r="CF20" s="7"/>
      <c r="CG20" s="2" t="s">
        <v>161</v>
      </c>
      <c r="CH20" s="2" t="s">
        <v>144</v>
      </c>
      <c r="CI20" s="2" t="s">
        <v>134</v>
      </c>
      <c r="CJ20" s="2" t="s">
        <v>134</v>
      </c>
      <c r="CK20" s="2" t="s">
        <v>142</v>
      </c>
      <c r="CL20" s="2" t="s">
        <v>134</v>
      </c>
      <c r="CM20" s="4"/>
      <c r="CN20" s="8"/>
      <c r="CO20" s="4"/>
      <c r="CP20" s="8"/>
      <c r="CQ20" s="7"/>
      <c r="CR20" s="7"/>
      <c r="CS20" s="2" t="s">
        <v>140</v>
      </c>
      <c r="CT20" s="2" t="s">
        <v>144</v>
      </c>
      <c r="CU20" s="2" t="s">
        <v>502</v>
      </c>
      <c r="CV20" s="2" t="s">
        <v>279</v>
      </c>
      <c r="CW20" s="2" t="s">
        <v>142</v>
      </c>
      <c r="CX20" s="2" t="s">
        <v>134</v>
      </c>
      <c r="CY20" s="4"/>
      <c r="CZ20" s="8"/>
      <c r="DA20" s="4"/>
      <c r="DB20" s="8"/>
      <c r="DC20" s="7"/>
      <c r="DD20" s="7"/>
      <c r="DE20" s="2" t="s">
        <v>140</v>
      </c>
      <c r="DF20" s="2" t="s">
        <v>144</v>
      </c>
      <c r="DG20" s="2" t="s">
        <v>503</v>
      </c>
      <c r="DH20" s="2" t="s">
        <v>504</v>
      </c>
      <c r="DI20" s="2" t="s">
        <v>142</v>
      </c>
      <c r="DJ20" s="2" t="s">
        <v>134</v>
      </c>
      <c r="DK20" s="4"/>
      <c r="DL20" s="8"/>
      <c r="DM20" s="4"/>
      <c r="DN20" s="8"/>
      <c r="DO20" s="7"/>
      <c r="DP20" s="7"/>
      <c r="DQ20" s="2" t="s">
        <v>140</v>
      </c>
      <c r="DR20" s="2" t="s">
        <v>144</v>
      </c>
      <c r="DS20" s="2" t="s">
        <v>151</v>
      </c>
      <c r="DT20" s="2" t="s">
        <v>505</v>
      </c>
      <c r="DU20" s="2" t="s">
        <v>142</v>
      </c>
      <c r="DV20" s="2" t="s">
        <v>134</v>
      </c>
      <c r="DW20" s="4"/>
      <c r="DX20" s="8"/>
      <c r="DY20" s="4"/>
      <c r="DZ20" s="8"/>
      <c r="EA20" s="7"/>
      <c r="EB20" s="7"/>
      <c r="EC20" s="2" t="s">
        <v>140</v>
      </c>
      <c r="ED20" s="2" t="s">
        <v>144</v>
      </c>
      <c r="EE20" s="2" t="s">
        <v>221</v>
      </c>
      <c r="EF20" s="2" t="s">
        <v>506</v>
      </c>
      <c r="EG20" s="2" t="s">
        <v>142</v>
      </c>
      <c r="EH20" s="2" t="s">
        <v>134</v>
      </c>
      <c r="EI20" s="4"/>
      <c r="EJ20" s="8"/>
      <c r="EK20" s="4"/>
      <c r="EL20" s="8"/>
      <c r="EM20" s="7"/>
      <c r="EN20" s="7"/>
      <c r="EO20" s="2" t="s">
        <v>140</v>
      </c>
      <c r="EP20" s="2" t="s">
        <v>144</v>
      </c>
      <c r="EQ20" s="2" t="s">
        <v>507</v>
      </c>
      <c r="ER20" s="2" t="s">
        <v>446</v>
      </c>
      <c r="ES20" s="2" t="s">
        <v>142</v>
      </c>
      <c r="ET20" s="2" t="s">
        <v>134</v>
      </c>
      <c r="EU20" s="4"/>
      <c r="EV20" s="8"/>
      <c r="EW20" s="4"/>
      <c r="EX20" s="8"/>
      <c r="EY20" s="7"/>
      <c r="EZ20" s="7"/>
      <c r="FA20" s="2" t="s">
        <v>140</v>
      </c>
      <c r="FB20" s="2" t="s">
        <v>144</v>
      </c>
      <c r="FC20" s="2" t="s">
        <v>508</v>
      </c>
      <c r="FD20" s="2" t="s">
        <v>509</v>
      </c>
      <c r="FE20" s="2" t="s">
        <v>142</v>
      </c>
      <c r="FF20" s="2" t="s">
        <v>134</v>
      </c>
      <c r="FG20" s="4"/>
      <c r="FH20" s="8"/>
      <c r="FI20" s="4"/>
      <c r="FJ20" s="8"/>
      <c r="FK20" s="7"/>
      <c r="FL20" s="7"/>
      <c r="FM20" s="2" t="s">
        <v>161</v>
      </c>
      <c r="FN20" s="2" t="s">
        <v>144</v>
      </c>
      <c r="FO20" s="2" t="s">
        <v>134</v>
      </c>
      <c r="FP20" s="2" t="s">
        <v>134</v>
      </c>
      <c r="FQ20" s="2" t="s">
        <v>142</v>
      </c>
      <c r="FR20" s="2" t="s">
        <v>134</v>
      </c>
      <c r="FS20" s="4"/>
      <c r="FT20" s="8"/>
      <c r="FU20" s="4"/>
      <c r="FV20" s="8"/>
      <c r="FW20" s="7"/>
      <c r="FX20" s="7"/>
      <c r="FY20" s="2" t="s">
        <v>161</v>
      </c>
      <c r="FZ20" s="2" t="s">
        <v>144</v>
      </c>
      <c r="GA20" s="2" t="s">
        <v>134</v>
      </c>
      <c r="GB20" s="2" t="s">
        <v>134</v>
      </c>
      <c r="GC20" s="2" t="s">
        <v>142</v>
      </c>
      <c r="GD20" s="2" t="s">
        <v>134</v>
      </c>
      <c r="GE20" s="4"/>
      <c r="GF20" s="8"/>
      <c r="GG20" s="4"/>
      <c r="GH20" s="8"/>
      <c r="GI20" s="7"/>
      <c r="GJ20" s="7"/>
      <c r="GK20" s="2" t="s">
        <v>134</v>
      </c>
      <c r="GL20" s="2" t="s">
        <v>134</v>
      </c>
      <c r="GM20" s="2" t="s">
        <v>134</v>
      </c>
      <c r="GN20" s="2" t="s">
        <v>134</v>
      </c>
      <c r="GO20" s="2" t="s">
        <v>134</v>
      </c>
      <c r="GP20" s="2" t="s">
        <v>134</v>
      </c>
      <c r="GQ20" s="4"/>
      <c r="GR20" s="8"/>
      <c r="GS20" s="4"/>
      <c r="GT20" s="8"/>
      <c r="GU20" s="7"/>
      <c r="GV20" s="7"/>
      <c r="GW20" s="2" t="s">
        <v>184</v>
      </c>
      <c r="GX20" s="2" t="s">
        <v>144</v>
      </c>
      <c r="GY20" s="2" t="s">
        <v>134</v>
      </c>
      <c r="GZ20" s="2" t="s">
        <v>134</v>
      </c>
      <c r="HA20" s="2" t="s">
        <v>142</v>
      </c>
      <c r="HB20" s="2" t="s">
        <v>134</v>
      </c>
      <c r="HC20" s="4"/>
      <c r="HD20" s="8"/>
      <c r="HE20" s="4"/>
      <c r="HF20" s="8"/>
      <c r="HG20" s="7"/>
      <c r="HH20" s="7"/>
      <c r="HI20" s="2" t="s">
        <v>140</v>
      </c>
      <c r="HJ20" s="2" t="s">
        <v>144</v>
      </c>
      <c r="HK20" s="2" t="s">
        <v>478</v>
      </c>
      <c r="HL20" s="2" t="s">
        <v>446</v>
      </c>
      <c r="HM20" s="2" t="s">
        <v>142</v>
      </c>
      <c r="HN20" s="2" t="s">
        <v>134</v>
      </c>
      <c r="HO20" s="4"/>
      <c r="HP20" s="8"/>
      <c r="HQ20" s="4"/>
      <c r="HR20" s="8"/>
      <c r="HS20" s="7"/>
      <c r="HT20" s="7"/>
      <c r="HU20" s="2" t="s">
        <v>161</v>
      </c>
      <c r="HV20" s="2" t="s">
        <v>131</v>
      </c>
      <c r="HW20" s="2" t="s">
        <v>134</v>
      </c>
      <c r="HX20" s="2" t="s">
        <v>134</v>
      </c>
      <c r="HY20" s="2" t="s">
        <v>142</v>
      </c>
      <c r="HZ20" s="2" t="s">
        <v>134</v>
      </c>
      <c r="IA20" s="4"/>
      <c r="IB20" s="8"/>
      <c r="IC20" s="4"/>
      <c r="ID20" s="8"/>
      <c r="IE20" s="7"/>
      <c r="IF20" s="7"/>
      <c r="IG20" s="2" t="s">
        <v>140</v>
      </c>
      <c r="IH20" s="2" t="s">
        <v>144</v>
      </c>
      <c r="II20" s="2" t="s">
        <v>166</v>
      </c>
      <c r="IJ20" s="2" t="s">
        <v>508</v>
      </c>
      <c r="IK20" s="2" t="s">
        <v>142</v>
      </c>
      <c r="IL20" s="2" t="s">
        <v>134</v>
      </c>
      <c r="IM20" s="4"/>
      <c r="IN20" s="8"/>
      <c r="IO20" s="4"/>
      <c r="IP20" s="8"/>
      <c r="IQ20" s="7"/>
      <c r="IR20" s="7"/>
      <c r="IS20" s="2" t="s">
        <v>140</v>
      </c>
      <c r="IT20" s="2" t="s">
        <v>144</v>
      </c>
      <c r="IU20" s="2" t="s">
        <v>169</v>
      </c>
      <c r="IV20" s="2" t="s">
        <v>134</v>
      </c>
      <c r="IW20" s="2" t="s">
        <v>142</v>
      </c>
      <c r="IX20" s="2" t="s">
        <v>134</v>
      </c>
      <c r="IY20" s="4"/>
      <c r="IZ20" s="8"/>
      <c r="JA20" s="4"/>
      <c r="JB20" s="8"/>
      <c r="JC20" s="7"/>
      <c r="JD20" s="7"/>
      <c r="JE20" s="2" t="s">
        <v>134</v>
      </c>
      <c r="JF20" s="2" t="s">
        <v>134</v>
      </c>
      <c r="JG20" s="2" t="s">
        <v>134</v>
      </c>
      <c r="JH20" s="2" t="s">
        <v>134</v>
      </c>
      <c r="JI20" s="2" t="s">
        <v>134</v>
      </c>
      <c r="JJ20" s="2" t="s">
        <v>134</v>
      </c>
      <c r="JK20" s="4"/>
      <c r="JL20" s="8"/>
      <c r="JM20" s="4"/>
      <c r="JN20" s="8"/>
      <c r="JO20" s="7"/>
      <c r="JP20" s="7"/>
      <c r="JQ20" s="2" t="s">
        <v>184</v>
      </c>
      <c r="JR20" s="2" t="s">
        <v>144</v>
      </c>
      <c r="JS20" s="2" t="s">
        <v>134</v>
      </c>
      <c r="JT20" s="2" t="s">
        <v>134</v>
      </c>
      <c r="JU20" s="2" t="s">
        <v>142</v>
      </c>
      <c r="JV20" s="2" t="s">
        <v>134</v>
      </c>
      <c r="JW20" s="4"/>
      <c r="JX20" s="8"/>
      <c r="JY20" s="4"/>
      <c r="JZ20" s="8"/>
      <c r="KA20" s="7"/>
      <c r="KB20" s="7"/>
      <c r="KC20" s="2" t="s">
        <v>134</v>
      </c>
      <c r="KD20" s="2" t="s">
        <v>134</v>
      </c>
      <c r="KE20" s="2" t="s">
        <v>134</v>
      </c>
      <c r="KF20" s="2" t="s">
        <v>134</v>
      </c>
      <c r="KG20" s="2" t="s">
        <v>134</v>
      </c>
      <c r="KH20" s="2" t="s">
        <v>134</v>
      </c>
      <c r="KI20" s="4"/>
      <c r="KJ20" s="8"/>
      <c r="KK20" s="4"/>
      <c r="KL20" s="8"/>
      <c r="KM20" s="7"/>
      <c r="KN20" s="7"/>
      <c r="KO20" s="2" t="s">
        <v>176</v>
      </c>
      <c r="KP20" s="2" t="s">
        <v>144</v>
      </c>
      <c r="KQ20" s="2" t="s">
        <v>177</v>
      </c>
      <c r="KR20" s="2" t="s">
        <v>134</v>
      </c>
      <c r="KS20" s="2" t="s">
        <v>142</v>
      </c>
      <c r="KT20" s="2" t="s">
        <v>134</v>
      </c>
      <c r="KU20" s="4"/>
      <c r="KV20" s="8"/>
      <c r="KW20" s="4"/>
      <c r="KX20" s="8"/>
      <c r="KY20" s="7"/>
      <c r="KZ20" s="7"/>
      <c r="LA20" s="2" t="s">
        <v>140</v>
      </c>
      <c r="LB20" s="2" t="s">
        <v>144</v>
      </c>
      <c r="LC20" s="2" t="s">
        <v>510</v>
      </c>
      <c r="LD20" s="2" t="s">
        <v>264</v>
      </c>
      <c r="LE20" s="2" t="s">
        <v>142</v>
      </c>
      <c r="LF20" s="2" t="s">
        <v>134</v>
      </c>
      <c r="LG20" s="4"/>
      <c r="LH20" s="8"/>
      <c r="LI20" s="4"/>
      <c r="LJ20" s="8"/>
      <c r="LK20" s="7"/>
      <c r="LL20" s="7"/>
      <c r="LM20" s="2" t="s">
        <v>134</v>
      </c>
      <c r="LN20" s="2" t="s">
        <v>134</v>
      </c>
      <c r="LO20" s="2" t="s">
        <v>134</v>
      </c>
      <c r="LP20" s="2" t="s">
        <v>134</v>
      </c>
      <c r="LQ20" s="2" t="s">
        <v>134</v>
      </c>
      <c r="LR20" s="2" t="s">
        <v>134</v>
      </c>
      <c r="LS20" s="4"/>
      <c r="LT20" s="8"/>
      <c r="LU20" s="4"/>
      <c r="LV20" s="8"/>
      <c r="LW20" s="7"/>
      <c r="LX20" s="7"/>
      <c r="LY20" s="2" t="s">
        <v>134</v>
      </c>
      <c r="LZ20" s="2" t="s">
        <v>134</v>
      </c>
      <c r="MA20" s="2" t="s">
        <v>134</v>
      </c>
      <c r="MB20" s="2" t="s">
        <v>134</v>
      </c>
      <c r="MC20" s="2" t="s">
        <v>134</v>
      </c>
      <c r="MD20" s="2" t="s">
        <v>134</v>
      </c>
      <c r="ME20" s="4"/>
      <c r="MF20" s="8"/>
      <c r="MG20" s="4"/>
      <c r="MH20" s="8"/>
      <c r="MI20" s="7"/>
      <c r="MJ20" s="7"/>
      <c r="MK20" s="2" t="s">
        <v>161</v>
      </c>
      <c r="ML20" s="2" t="s">
        <v>144</v>
      </c>
      <c r="MM20" s="2" t="s">
        <v>134</v>
      </c>
      <c r="MN20" s="2" t="s">
        <v>134</v>
      </c>
      <c r="MO20" s="2" t="s">
        <v>142</v>
      </c>
      <c r="MP20" s="2" t="s">
        <v>134</v>
      </c>
      <c r="MQ20" s="4"/>
      <c r="MR20" s="8"/>
      <c r="MS20" s="4"/>
      <c r="MT20" s="8"/>
      <c r="MU20" s="7"/>
      <c r="MV20" s="7"/>
      <c r="MW20" s="2" t="s">
        <v>134</v>
      </c>
      <c r="MX20" s="2" t="s">
        <v>134</v>
      </c>
      <c r="MY20" s="2" t="s">
        <v>134</v>
      </c>
      <c r="MZ20" s="2" t="s">
        <v>134</v>
      </c>
      <c r="NA20" s="2" t="s">
        <v>134</v>
      </c>
      <c r="NB20" s="2" t="s">
        <v>134</v>
      </c>
      <c r="NC20" s="4"/>
      <c r="ND20" s="8"/>
      <c r="NE20" s="4"/>
      <c r="NF20" s="8"/>
      <c r="NG20" s="7"/>
      <c r="NH20" s="7"/>
      <c r="NI20" s="2" t="s">
        <v>184</v>
      </c>
      <c r="NJ20" s="2" t="s">
        <v>144</v>
      </c>
      <c r="NK20" s="2" t="s">
        <v>134</v>
      </c>
      <c r="NL20" s="2" t="s">
        <v>134</v>
      </c>
      <c r="NM20" s="2" t="s">
        <v>142</v>
      </c>
      <c r="NN20" s="2" t="s">
        <v>134</v>
      </c>
      <c r="NO20" s="4"/>
      <c r="NP20" s="8"/>
      <c r="NQ20" s="4"/>
      <c r="NR20" s="8"/>
      <c r="NS20" s="7"/>
      <c r="NT20" s="7"/>
      <c r="NU20" s="2" t="s">
        <v>161</v>
      </c>
      <c r="NV20" s="2" t="s">
        <v>131</v>
      </c>
      <c r="NW20" s="2" t="s">
        <v>134</v>
      </c>
      <c r="NX20" s="2" t="s">
        <v>134</v>
      </c>
      <c r="NY20" s="2" t="s">
        <v>142</v>
      </c>
      <c r="NZ20" s="2" t="s">
        <v>134</v>
      </c>
      <c r="OA20" s="4"/>
      <c r="OB20" s="8"/>
      <c r="OC20" s="4"/>
      <c r="OD20" s="8"/>
      <c r="OE20" s="7"/>
      <c r="OF20" s="7"/>
      <c r="OG20" s="2" t="s">
        <v>140</v>
      </c>
      <c r="OH20" s="2" t="s">
        <v>144</v>
      </c>
      <c r="OI20" s="2" t="s">
        <v>188</v>
      </c>
      <c r="OJ20" s="2" t="s">
        <v>511</v>
      </c>
      <c r="OK20" s="2" t="s">
        <v>142</v>
      </c>
      <c r="OL20" s="2" t="s">
        <v>134</v>
      </c>
      <c r="OM20" s="4"/>
      <c r="ON20" s="8"/>
      <c r="OO20" s="4"/>
      <c r="OP20" s="8"/>
      <c r="OQ20" s="7"/>
      <c r="OR20" s="7"/>
      <c r="OS20" s="2" t="s">
        <v>134</v>
      </c>
      <c r="OT20" s="2" t="s">
        <v>134</v>
      </c>
      <c r="OU20" s="2" t="s">
        <v>134</v>
      </c>
      <c r="OV20" s="2" t="s">
        <v>134</v>
      </c>
      <c r="OW20" s="2" t="s">
        <v>134</v>
      </c>
      <c r="OX20" s="2" t="s">
        <v>134</v>
      </c>
      <c r="OY20" s="4"/>
      <c r="OZ20" s="8"/>
      <c r="PA20" s="4"/>
      <c r="PB20" s="8"/>
      <c r="PC20" s="7"/>
      <c r="PD20" s="7"/>
      <c r="PE20" s="2" t="s">
        <v>161</v>
      </c>
      <c r="PF20" s="2" t="s">
        <v>144</v>
      </c>
      <c r="PG20" s="2" t="s">
        <v>134</v>
      </c>
      <c r="PH20" s="2" t="s">
        <v>134</v>
      </c>
      <c r="PI20" s="2" t="s">
        <v>142</v>
      </c>
      <c r="PJ20" s="2" t="s">
        <v>134</v>
      </c>
      <c r="PK20" s="4"/>
      <c r="PL20" s="8"/>
      <c r="PM20" s="4"/>
      <c r="PN20" s="8"/>
      <c r="PO20" s="7"/>
      <c r="PP20" s="7"/>
      <c r="PQ20" s="2" t="s">
        <v>134</v>
      </c>
      <c r="PR20" s="2" t="s">
        <v>134</v>
      </c>
      <c r="PS20" s="2" t="s">
        <v>134</v>
      </c>
      <c r="PT20" s="2" t="s">
        <v>134</v>
      </c>
      <c r="PU20" s="2" t="s">
        <v>134</v>
      </c>
      <c r="PV20" s="2" t="s">
        <v>134</v>
      </c>
      <c r="PW20" s="4"/>
      <c r="PX20" s="8"/>
      <c r="PY20" s="4"/>
      <c r="PZ20" s="8"/>
      <c r="QA20" s="7"/>
      <c r="QB20" s="7"/>
      <c r="QC20" s="2" t="s">
        <v>161</v>
      </c>
      <c r="QD20" s="2" t="s">
        <v>144</v>
      </c>
      <c r="QE20" s="2" t="s">
        <v>134</v>
      </c>
      <c r="QF20" s="2" t="s">
        <v>134</v>
      </c>
      <c r="QG20" s="2" t="s">
        <v>142</v>
      </c>
      <c r="QH20" s="2" t="s">
        <v>134</v>
      </c>
      <c r="QI20" s="4"/>
      <c r="QJ20" s="8"/>
      <c r="QK20" s="4"/>
      <c r="QL20" s="8"/>
      <c r="QM20" s="7"/>
      <c r="QN20" s="7"/>
      <c r="QO20" s="2" t="s">
        <v>184</v>
      </c>
      <c r="QP20" s="2" t="s">
        <v>144</v>
      </c>
      <c r="QQ20" s="2" t="s">
        <v>134</v>
      </c>
      <c r="QR20" s="2" t="s">
        <v>134</v>
      </c>
      <c r="QS20" s="2" t="s">
        <v>142</v>
      </c>
      <c r="QT20" s="2" t="s">
        <v>134</v>
      </c>
      <c r="QU20" s="4"/>
      <c r="QV20" s="8"/>
      <c r="QW20" s="4"/>
      <c r="QX20" s="8"/>
      <c r="QY20" s="7"/>
      <c r="QZ20" s="7"/>
      <c r="RA20" s="2" t="s">
        <v>134</v>
      </c>
      <c r="RB20" s="2" t="s">
        <v>134</v>
      </c>
      <c r="RC20" s="2" t="s">
        <v>134</v>
      </c>
      <c r="RD20" s="2" t="s">
        <v>134</v>
      </c>
      <c r="RE20" s="2" t="s">
        <v>134</v>
      </c>
      <c r="RF20" s="2" t="s">
        <v>134</v>
      </c>
      <c r="RG20" s="4"/>
      <c r="RH20" s="8"/>
      <c r="RI20" s="4"/>
      <c r="RJ20" s="8"/>
      <c r="RK20" s="7"/>
      <c r="RL20" s="7"/>
      <c r="RM20" s="2" t="s">
        <v>134</v>
      </c>
      <c r="RN20" s="2" t="s">
        <v>134</v>
      </c>
      <c r="RO20" s="2" t="s">
        <v>134</v>
      </c>
      <c r="RP20" s="2" t="s">
        <v>134</v>
      </c>
      <c r="RQ20" s="2" t="s">
        <v>134</v>
      </c>
      <c r="RR20" s="2" t="s">
        <v>134</v>
      </c>
      <c r="RS20" s="4"/>
      <c r="RT20" s="8"/>
      <c r="RU20" s="4"/>
      <c r="RV20" s="8"/>
      <c r="RW20" s="7"/>
      <c r="RX20" s="7"/>
      <c r="RY20" s="2" t="s">
        <v>161</v>
      </c>
      <c r="RZ20" s="2" t="s">
        <v>144</v>
      </c>
      <c r="SA20" s="2" t="s">
        <v>134</v>
      </c>
      <c r="SB20" s="2" t="s">
        <v>134</v>
      </c>
      <c r="SC20" s="2" t="s">
        <v>142</v>
      </c>
      <c r="SD20" s="2" t="s">
        <v>134</v>
      </c>
      <c r="SE20" s="4"/>
      <c r="SF20" s="8"/>
      <c r="SG20" s="4"/>
      <c r="SH20" s="8"/>
      <c r="SI20" s="7"/>
      <c r="SJ20" s="7"/>
      <c r="SK20" s="2" t="s">
        <v>161</v>
      </c>
      <c r="SL20" s="2" t="s">
        <v>144</v>
      </c>
      <c r="SM20" s="2" t="s">
        <v>134</v>
      </c>
      <c r="SN20" s="2" t="s">
        <v>134</v>
      </c>
      <c r="SO20" s="2" t="s">
        <v>142</v>
      </c>
      <c r="SP20" s="2" t="s">
        <v>134</v>
      </c>
    </row>
    <row r="21">
      <c r="A21" s="2" t="s">
        <v>512</v>
      </c>
      <c r="B21" s="2" t="s">
        <v>123</v>
      </c>
      <c r="C21" s="2" t="s">
        <v>124</v>
      </c>
      <c r="D21" s="2" t="s">
        <v>125</v>
      </c>
      <c r="E21" s="2" t="s">
        <v>126</v>
      </c>
      <c r="F21" s="2" t="s">
        <v>414</v>
      </c>
      <c r="G21" s="2" t="s">
        <v>415</v>
      </c>
      <c r="H21" s="2" t="s">
        <v>416</v>
      </c>
      <c r="I21" s="2" t="s">
        <v>417</v>
      </c>
      <c r="J21" s="2" t="s">
        <v>234</v>
      </c>
      <c r="K21" s="2" t="s">
        <v>498</v>
      </c>
      <c r="L21" s="3">
        <v>13.2</v>
      </c>
      <c r="M21" s="3">
        <v>13.86</v>
      </c>
      <c r="N21" s="3">
        <v>29.99</v>
      </c>
      <c r="O21" s="2" t="s">
        <v>131</v>
      </c>
      <c r="P21" s="2" t="s">
        <v>289</v>
      </c>
      <c r="Q21" s="2" t="s">
        <v>133</v>
      </c>
      <c r="R21" s="2" t="s">
        <v>134</v>
      </c>
      <c r="S21" s="2" t="s">
        <v>513</v>
      </c>
      <c r="T21" s="2" t="s">
        <v>134</v>
      </c>
      <c r="U21" s="2" t="s">
        <v>134</v>
      </c>
      <c r="V21" s="2" t="s">
        <v>420</v>
      </c>
      <c r="W21" s="2" t="s">
        <v>421</v>
      </c>
      <c r="X21" s="2" t="s">
        <v>134</v>
      </c>
      <c r="Y21" s="2" t="s">
        <v>237</v>
      </c>
      <c r="Z21" s="4">
        <v>1645</v>
      </c>
      <c r="AA21" s="4">
        <f>=ROUNDDOWN(20.8227848101266,0)</f>
      </c>
      <c r="AB21" s="5">
        <v>79</v>
      </c>
      <c r="AC21" s="2" t="s">
        <v>306</v>
      </c>
      <c r="AD21" s="4">
        <v>80</v>
      </c>
      <c r="AE21" s="4">
        <v>1040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>
        <v>0</v>
      </c>
      <c r="AP21" s="4">
        <v>2321</v>
      </c>
      <c r="AQ21" s="8">
        <v>34772.33</v>
      </c>
      <c r="AR21" s="4"/>
      <c r="AS21" s="8"/>
      <c r="AT21" s="7"/>
      <c r="AU21" s="7"/>
      <c r="AV21" s="4" t="s">
        <v>134</v>
      </c>
      <c r="AW21" s="8" t="s">
        <v>134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>
        <v>1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 t="s">
        <v>134</v>
      </c>
      <c r="BJ21" s="4">
        <v>2321</v>
      </c>
      <c r="BK21" s="8">
        <v>34772.33</v>
      </c>
      <c r="BL21" s="2" t="s">
        <v>514</v>
      </c>
      <c r="BM21" s="7">
        <v>1</v>
      </c>
      <c r="BN21" s="7">
        <v>1</v>
      </c>
      <c r="BO21" s="4">
        <v>1385</v>
      </c>
      <c r="BP21" s="8">
        <v>21190.5</v>
      </c>
      <c r="BQ21" s="4"/>
      <c r="BR21" s="8"/>
      <c r="BS21" s="7"/>
      <c r="BT21" s="7"/>
      <c r="BU21" s="2" t="s">
        <v>140</v>
      </c>
      <c r="BV21" s="2" t="s">
        <v>131</v>
      </c>
      <c r="BW21" s="2" t="s">
        <v>134</v>
      </c>
      <c r="BX21" s="2" t="s">
        <v>239</v>
      </c>
      <c r="BY21" s="2" t="s">
        <v>142</v>
      </c>
      <c r="BZ21" s="2" t="s">
        <v>134</v>
      </c>
      <c r="CA21" s="4">
        <v>353</v>
      </c>
      <c r="CB21" s="8">
        <v>5295</v>
      </c>
      <c r="CC21" s="4"/>
      <c r="CD21" s="8"/>
      <c r="CE21" s="7"/>
      <c r="CF21" s="7"/>
      <c r="CG21" s="2" t="s">
        <v>140</v>
      </c>
      <c r="CH21" s="2" t="s">
        <v>131</v>
      </c>
      <c r="CI21" s="2" t="s">
        <v>240</v>
      </c>
      <c r="CJ21" s="2" t="s">
        <v>511</v>
      </c>
      <c r="CK21" s="2" t="s">
        <v>142</v>
      </c>
      <c r="CL21" s="2" t="s">
        <v>134</v>
      </c>
      <c r="CM21" s="4">
        <v>201</v>
      </c>
      <c r="CN21" s="8">
        <v>2646.51</v>
      </c>
      <c r="CO21" s="4"/>
      <c r="CP21" s="8"/>
      <c r="CQ21" s="7"/>
      <c r="CR21" s="7"/>
      <c r="CS21" s="2" t="s">
        <v>140</v>
      </c>
      <c r="CT21" s="2" t="s">
        <v>131</v>
      </c>
      <c r="CU21" s="2" t="s">
        <v>242</v>
      </c>
      <c r="CV21" s="2" t="s">
        <v>423</v>
      </c>
      <c r="CW21" s="2" t="s">
        <v>142</v>
      </c>
      <c r="CX21" s="2" t="s">
        <v>134</v>
      </c>
      <c r="CY21" s="4">
        <v>36</v>
      </c>
      <c r="CZ21" s="8">
        <v>570.6</v>
      </c>
      <c r="DA21" s="4"/>
      <c r="DB21" s="8"/>
      <c r="DC21" s="7"/>
      <c r="DD21" s="7"/>
      <c r="DE21" s="2" t="s">
        <v>140</v>
      </c>
      <c r="DF21" s="2" t="s">
        <v>131</v>
      </c>
      <c r="DG21" s="2" t="s">
        <v>242</v>
      </c>
      <c r="DH21" s="2" t="s">
        <v>431</v>
      </c>
      <c r="DI21" s="2" t="s">
        <v>142</v>
      </c>
      <c r="DJ21" s="2" t="s">
        <v>134</v>
      </c>
      <c r="DK21" s="4">
        <v>74</v>
      </c>
      <c r="DL21" s="8">
        <v>1107.04</v>
      </c>
      <c r="DM21" s="4"/>
      <c r="DN21" s="8"/>
      <c r="DO21" s="7"/>
      <c r="DP21" s="7"/>
      <c r="DQ21" s="2" t="s">
        <v>140</v>
      </c>
      <c r="DR21" s="2" t="s">
        <v>131</v>
      </c>
      <c r="DS21" s="2" t="s">
        <v>242</v>
      </c>
      <c r="DT21" s="2" t="s">
        <v>515</v>
      </c>
      <c r="DU21" s="2" t="s">
        <v>142</v>
      </c>
      <c r="DV21" s="2" t="s">
        <v>134</v>
      </c>
      <c r="DW21" s="4">
        <v>236</v>
      </c>
      <c r="DX21" s="8">
        <v>3433.8</v>
      </c>
      <c r="DY21" s="4"/>
      <c r="DZ21" s="8"/>
      <c r="EA21" s="7"/>
      <c r="EB21" s="7"/>
      <c r="EC21" s="2" t="s">
        <v>140</v>
      </c>
      <c r="ED21" s="2" t="s">
        <v>131</v>
      </c>
      <c r="EE21" s="2" t="s">
        <v>242</v>
      </c>
      <c r="EF21" s="2" t="s">
        <v>423</v>
      </c>
      <c r="EG21" s="2" t="s">
        <v>142</v>
      </c>
      <c r="EH21" s="2" t="s">
        <v>134</v>
      </c>
      <c r="EI21" s="4">
        <v>1</v>
      </c>
      <c r="EJ21" s="8">
        <v>13.86</v>
      </c>
      <c r="EK21" s="4"/>
      <c r="EL21" s="8"/>
      <c r="EM21" s="7"/>
      <c r="EN21" s="7"/>
      <c r="EO21" s="2" t="s">
        <v>140</v>
      </c>
      <c r="EP21" s="2" t="s">
        <v>131</v>
      </c>
      <c r="EQ21" s="2" t="s">
        <v>242</v>
      </c>
      <c r="ER21" s="2" t="s">
        <v>399</v>
      </c>
      <c r="ES21" s="2" t="s">
        <v>142</v>
      </c>
      <c r="ET21" s="2" t="s">
        <v>134</v>
      </c>
      <c r="EU21" s="4">
        <v>4</v>
      </c>
      <c r="EV21" s="8">
        <v>59.04</v>
      </c>
      <c r="EW21" s="4"/>
      <c r="EX21" s="8"/>
      <c r="EY21" s="7"/>
      <c r="EZ21" s="7"/>
      <c r="FA21" s="2" t="s">
        <v>140</v>
      </c>
      <c r="FB21" s="2" t="s">
        <v>131</v>
      </c>
      <c r="FC21" s="2" t="s">
        <v>242</v>
      </c>
      <c r="FD21" s="2" t="s">
        <v>516</v>
      </c>
      <c r="FE21" s="2" t="s">
        <v>142</v>
      </c>
      <c r="FF21" s="2" t="s">
        <v>134</v>
      </c>
      <c r="FG21" s="4">
        <v>6</v>
      </c>
      <c r="FH21" s="8">
        <v>87.3</v>
      </c>
      <c r="FI21" s="4"/>
      <c r="FJ21" s="8"/>
      <c r="FK21" s="7"/>
      <c r="FL21" s="7"/>
      <c r="FM21" s="2" t="s">
        <v>140</v>
      </c>
      <c r="FN21" s="2" t="s">
        <v>131</v>
      </c>
      <c r="FO21" s="2" t="s">
        <v>457</v>
      </c>
      <c r="FP21" s="2" t="s">
        <v>517</v>
      </c>
      <c r="FQ21" s="2" t="s">
        <v>142</v>
      </c>
      <c r="FR21" s="2" t="s">
        <v>134</v>
      </c>
      <c r="FS21" s="4"/>
      <c r="FT21" s="8"/>
      <c r="FU21" s="4"/>
      <c r="FV21" s="8"/>
      <c r="FW21" s="7"/>
      <c r="FX21" s="7"/>
      <c r="FY21" s="2" t="s">
        <v>143</v>
      </c>
      <c r="FZ21" s="2" t="s">
        <v>131</v>
      </c>
      <c r="GA21" s="2" t="s">
        <v>134</v>
      </c>
      <c r="GB21" s="2" t="s">
        <v>134</v>
      </c>
      <c r="GC21" s="2" t="s">
        <v>142</v>
      </c>
      <c r="GD21" s="2" t="s">
        <v>134</v>
      </c>
      <c r="GE21" s="4"/>
      <c r="GF21" s="8"/>
      <c r="GG21" s="4"/>
      <c r="GH21" s="8"/>
      <c r="GI21" s="7"/>
      <c r="GJ21" s="7"/>
      <c r="GK21" s="2" t="s">
        <v>134</v>
      </c>
      <c r="GL21" s="2" t="s">
        <v>134</v>
      </c>
      <c r="GM21" s="2" t="s">
        <v>134</v>
      </c>
      <c r="GN21" s="2" t="s">
        <v>134</v>
      </c>
      <c r="GO21" s="2" t="s">
        <v>134</v>
      </c>
      <c r="GP21" s="2" t="s">
        <v>134</v>
      </c>
      <c r="GQ21" s="4">
        <v>7</v>
      </c>
      <c r="GR21" s="8">
        <v>95.06</v>
      </c>
      <c r="GS21" s="4"/>
      <c r="GT21" s="8"/>
      <c r="GU21" s="7"/>
      <c r="GV21" s="7"/>
      <c r="GW21" s="2" t="s">
        <v>140</v>
      </c>
      <c r="GX21" s="2" t="s">
        <v>131</v>
      </c>
      <c r="GY21" s="2" t="s">
        <v>253</v>
      </c>
      <c r="GZ21" s="2" t="s">
        <v>518</v>
      </c>
      <c r="HA21" s="2" t="s">
        <v>142</v>
      </c>
      <c r="HB21" s="2" t="s">
        <v>134</v>
      </c>
      <c r="HC21" s="4">
        <v>1</v>
      </c>
      <c r="HD21" s="8">
        <v>25.49</v>
      </c>
      <c r="HE21" s="4"/>
      <c r="HF21" s="8"/>
      <c r="HG21" s="7"/>
      <c r="HH21" s="7"/>
      <c r="HI21" s="2" t="s">
        <v>140</v>
      </c>
      <c r="HJ21" s="2" t="s">
        <v>131</v>
      </c>
      <c r="HK21" s="2" t="s">
        <v>242</v>
      </c>
      <c r="HL21" s="2" t="s">
        <v>431</v>
      </c>
      <c r="HM21" s="2" t="s">
        <v>142</v>
      </c>
      <c r="HN21" s="2" t="s">
        <v>134</v>
      </c>
      <c r="HO21" s="4"/>
      <c r="HP21" s="8"/>
      <c r="HQ21" s="4"/>
      <c r="HR21" s="8"/>
      <c r="HS21" s="7"/>
      <c r="HT21" s="7"/>
      <c r="HU21" s="2" t="s">
        <v>143</v>
      </c>
      <c r="HV21" s="2" t="s">
        <v>131</v>
      </c>
      <c r="HW21" s="2" t="s">
        <v>134</v>
      </c>
      <c r="HX21" s="2" t="s">
        <v>134</v>
      </c>
      <c r="HY21" s="2" t="s">
        <v>142</v>
      </c>
      <c r="HZ21" s="2" t="s">
        <v>134</v>
      </c>
      <c r="IA21" s="4"/>
      <c r="IB21" s="8"/>
      <c r="IC21" s="4"/>
      <c r="ID21" s="8"/>
      <c r="IE21" s="7"/>
      <c r="IF21" s="7"/>
      <c r="IG21" s="2" t="s">
        <v>140</v>
      </c>
      <c r="IH21" s="2" t="s">
        <v>144</v>
      </c>
      <c r="II21" s="2" t="s">
        <v>242</v>
      </c>
      <c r="IJ21" s="2" t="s">
        <v>432</v>
      </c>
      <c r="IK21" s="2" t="s">
        <v>142</v>
      </c>
      <c r="IL21" s="2" t="s">
        <v>168</v>
      </c>
      <c r="IM21" s="4">
        <v>2</v>
      </c>
      <c r="IN21" s="8">
        <v>27.72</v>
      </c>
      <c r="IO21" s="4"/>
      <c r="IP21" s="8"/>
      <c r="IQ21" s="7"/>
      <c r="IR21" s="7"/>
      <c r="IS21" s="2" t="s">
        <v>140</v>
      </c>
      <c r="IT21" s="2" t="s">
        <v>131</v>
      </c>
      <c r="IU21" s="2" t="s">
        <v>242</v>
      </c>
      <c r="IV21" s="2" t="s">
        <v>519</v>
      </c>
      <c r="IW21" s="2" t="s">
        <v>142</v>
      </c>
      <c r="IX21" s="2" t="s">
        <v>134</v>
      </c>
      <c r="IY21" s="4"/>
      <c r="IZ21" s="8"/>
      <c r="JA21" s="4"/>
      <c r="JB21" s="8"/>
      <c r="JC21" s="7"/>
      <c r="JD21" s="7"/>
      <c r="JE21" s="2" t="s">
        <v>140</v>
      </c>
      <c r="JF21" s="2" t="s">
        <v>131</v>
      </c>
      <c r="JG21" s="2" t="s">
        <v>170</v>
      </c>
      <c r="JH21" s="2" t="s">
        <v>134</v>
      </c>
      <c r="JI21" s="2" t="s">
        <v>142</v>
      </c>
      <c r="JJ21" s="2" t="s">
        <v>134</v>
      </c>
      <c r="JK21" s="4"/>
      <c r="JL21" s="8"/>
      <c r="JM21" s="4"/>
      <c r="JN21" s="8"/>
      <c r="JO21" s="7"/>
      <c r="JP21" s="7"/>
      <c r="JQ21" s="2" t="s">
        <v>140</v>
      </c>
      <c r="JR21" s="2" t="s">
        <v>144</v>
      </c>
      <c r="JS21" s="2" t="s">
        <v>520</v>
      </c>
      <c r="JT21" s="2" t="s">
        <v>521</v>
      </c>
      <c r="JU21" s="2" t="s">
        <v>142</v>
      </c>
      <c r="JV21" s="2" t="s">
        <v>134</v>
      </c>
      <c r="JW21" s="4"/>
      <c r="JX21" s="8"/>
      <c r="JY21" s="4"/>
      <c r="JZ21" s="8"/>
      <c r="KA21" s="7"/>
      <c r="KB21" s="7"/>
      <c r="KC21" s="2" t="s">
        <v>436</v>
      </c>
      <c r="KD21" s="2" t="s">
        <v>131</v>
      </c>
      <c r="KE21" s="2" t="s">
        <v>134</v>
      </c>
      <c r="KF21" s="2" t="s">
        <v>134</v>
      </c>
      <c r="KG21" s="2" t="s">
        <v>142</v>
      </c>
      <c r="KH21" s="2" t="s">
        <v>134</v>
      </c>
      <c r="KI21" s="4">
        <v>9</v>
      </c>
      <c r="KJ21" s="8">
        <v>137.25</v>
      </c>
      <c r="KK21" s="4"/>
      <c r="KL21" s="8"/>
      <c r="KM21" s="7"/>
      <c r="KN21" s="7"/>
      <c r="KO21" s="2" t="s">
        <v>140</v>
      </c>
      <c r="KP21" s="2" t="s">
        <v>131</v>
      </c>
      <c r="KQ21" s="2" t="s">
        <v>261</v>
      </c>
      <c r="KR21" s="2" t="s">
        <v>522</v>
      </c>
      <c r="KS21" s="2" t="s">
        <v>142</v>
      </c>
      <c r="KT21" s="2" t="s">
        <v>134</v>
      </c>
      <c r="KU21" s="4">
        <v>1</v>
      </c>
      <c r="KV21" s="8">
        <v>13.86</v>
      </c>
      <c r="KW21" s="4"/>
      <c r="KX21" s="8"/>
      <c r="KY21" s="7"/>
      <c r="KZ21" s="7"/>
      <c r="LA21" s="2" t="s">
        <v>140</v>
      </c>
      <c r="LB21" s="2" t="s">
        <v>144</v>
      </c>
      <c r="LC21" s="2" t="s">
        <v>263</v>
      </c>
      <c r="LD21" s="2" t="s">
        <v>407</v>
      </c>
      <c r="LE21" s="2" t="s">
        <v>142</v>
      </c>
      <c r="LF21" s="2" t="s">
        <v>134</v>
      </c>
      <c r="LG21" s="4">
        <v>5</v>
      </c>
      <c r="LH21" s="8">
        <v>69.3</v>
      </c>
      <c r="LI21" s="4"/>
      <c r="LJ21" s="8"/>
      <c r="LK21" s="7"/>
      <c r="LL21" s="7"/>
      <c r="LM21" s="2" t="s">
        <v>140</v>
      </c>
      <c r="LN21" s="2" t="s">
        <v>131</v>
      </c>
      <c r="LO21" s="2" t="s">
        <v>440</v>
      </c>
      <c r="LP21" s="2" t="s">
        <v>323</v>
      </c>
      <c r="LQ21" s="2" t="s">
        <v>142</v>
      </c>
      <c r="LR21" s="2" t="s">
        <v>134</v>
      </c>
      <c r="LS21" s="4"/>
      <c r="LT21" s="8"/>
      <c r="LU21" s="4"/>
      <c r="LV21" s="8"/>
      <c r="LW21" s="7"/>
      <c r="LX21" s="7"/>
      <c r="LY21" s="2" t="s">
        <v>134</v>
      </c>
      <c r="LZ21" s="2" t="s">
        <v>134</v>
      </c>
      <c r="MA21" s="2" t="s">
        <v>134</v>
      </c>
      <c r="MB21" s="2" t="s">
        <v>134</v>
      </c>
      <c r="MC21" s="2" t="s">
        <v>134</v>
      </c>
      <c r="MD21" s="2" t="s">
        <v>134</v>
      </c>
      <c r="ME21" s="4"/>
      <c r="MF21" s="8"/>
      <c r="MG21" s="4"/>
      <c r="MH21" s="8"/>
      <c r="MI21" s="7"/>
      <c r="MJ21" s="7"/>
      <c r="MK21" s="2" t="s">
        <v>140</v>
      </c>
      <c r="ML21" s="2" t="s">
        <v>144</v>
      </c>
      <c r="MM21" s="2" t="s">
        <v>523</v>
      </c>
      <c r="MN21" s="2" t="s">
        <v>134</v>
      </c>
      <c r="MO21" s="2" t="s">
        <v>142</v>
      </c>
      <c r="MP21" s="2" t="s">
        <v>134</v>
      </c>
      <c r="MQ21" s="4"/>
      <c r="MR21" s="8"/>
      <c r="MS21" s="4"/>
      <c r="MT21" s="8"/>
      <c r="MU21" s="7"/>
      <c r="MV21" s="7"/>
      <c r="MW21" s="2" t="s">
        <v>134</v>
      </c>
      <c r="MX21" s="2" t="s">
        <v>134</v>
      </c>
      <c r="MY21" s="2" t="s">
        <v>134</v>
      </c>
      <c r="MZ21" s="2" t="s">
        <v>134</v>
      </c>
      <c r="NA21" s="2" t="s">
        <v>134</v>
      </c>
      <c r="NB21" s="2" t="s">
        <v>134</v>
      </c>
      <c r="NC21" s="4"/>
      <c r="ND21" s="8"/>
      <c r="NE21" s="4"/>
      <c r="NF21" s="8"/>
      <c r="NG21" s="7"/>
      <c r="NH21" s="7"/>
      <c r="NI21" s="2" t="s">
        <v>184</v>
      </c>
      <c r="NJ21" s="2" t="s">
        <v>131</v>
      </c>
      <c r="NK21" s="2" t="s">
        <v>134</v>
      </c>
      <c r="NL21" s="2" t="s">
        <v>134</v>
      </c>
      <c r="NM21" s="2" t="s">
        <v>142</v>
      </c>
      <c r="NN21" s="2" t="s">
        <v>134</v>
      </c>
      <c r="NO21" s="4"/>
      <c r="NP21" s="8"/>
      <c r="NQ21" s="4"/>
      <c r="NR21" s="8"/>
      <c r="NS21" s="7"/>
      <c r="NT21" s="7"/>
      <c r="NU21" s="2" t="s">
        <v>140</v>
      </c>
      <c r="NV21" s="2" t="s">
        <v>131</v>
      </c>
      <c r="NW21" s="2" t="s">
        <v>185</v>
      </c>
      <c r="NX21" s="2" t="s">
        <v>524</v>
      </c>
      <c r="NY21" s="2" t="s">
        <v>142</v>
      </c>
      <c r="NZ21" s="2" t="s">
        <v>134</v>
      </c>
      <c r="OA21" s="4"/>
      <c r="OB21" s="8"/>
      <c r="OC21" s="4"/>
      <c r="OD21" s="8"/>
      <c r="OE21" s="7"/>
      <c r="OF21" s="7"/>
      <c r="OG21" s="2" t="s">
        <v>140</v>
      </c>
      <c r="OH21" s="2" t="s">
        <v>187</v>
      </c>
      <c r="OI21" s="2" t="s">
        <v>268</v>
      </c>
      <c r="OJ21" s="2" t="s">
        <v>525</v>
      </c>
      <c r="OK21" s="2" t="s">
        <v>142</v>
      </c>
      <c r="OL21" s="2" t="s">
        <v>134</v>
      </c>
      <c r="OM21" s="4"/>
      <c r="ON21" s="8"/>
      <c r="OO21" s="4"/>
      <c r="OP21" s="8"/>
      <c r="OQ21" s="7"/>
      <c r="OR21" s="7"/>
      <c r="OS21" s="2" t="s">
        <v>134</v>
      </c>
      <c r="OT21" s="2" t="s">
        <v>134</v>
      </c>
      <c r="OU21" s="2" t="s">
        <v>134</v>
      </c>
      <c r="OV21" s="2" t="s">
        <v>134</v>
      </c>
      <c r="OW21" s="2" t="s">
        <v>134</v>
      </c>
      <c r="OX21" s="2" t="s">
        <v>134</v>
      </c>
      <c r="OY21" s="4"/>
      <c r="OZ21" s="8"/>
      <c r="PA21" s="4"/>
      <c r="PB21" s="8"/>
      <c r="PC21" s="7"/>
      <c r="PD21" s="7"/>
      <c r="PE21" s="2" t="s">
        <v>161</v>
      </c>
      <c r="PF21" s="2" t="s">
        <v>131</v>
      </c>
      <c r="PG21" s="2" t="s">
        <v>134</v>
      </c>
      <c r="PH21" s="2" t="s">
        <v>134</v>
      </c>
      <c r="PI21" s="2" t="s">
        <v>142</v>
      </c>
      <c r="PJ21" s="2" t="s">
        <v>134</v>
      </c>
      <c r="PK21" s="4"/>
      <c r="PL21" s="8"/>
      <c r="PM21" s="4"/>
      <c r="PN21" s="8"/>
      <c r="PO21" s="7"/>
      <c r="PP21" s="7"/>
      <c r="PQ21" s="2" t="s">
        <v>140</v>
      </c>
      <c r="PR21" s="2" t="s">
        <v>131</v>
      </c>
      <c r="PS21" s="2" t="s">
        <v>190</v>
      </c>
      <c r="PT21" s="2" t="s">
        <v>134</v>
      </c>
      <c r="PU21" s="2" t="s">
        <v>142</v>
      </c>
      <c r="PV21" s="2" t="s">
        <v>134</v>
      </c>
      <c r="PW21" s="4"/>
      <c r="PX21" s="8"/>
      <c r="PY21" s="4"/>
      <c r="PZ21" s="8"/>
      <c r="QA21" s="7"/>
      <c r="QB21" s="7"/>
      <c r="QC21" s="2" t="s">
        <v>140</v>
      </c>
      <c r="QD21" s="2" t="s">
        <v>144</v>
      </c>
      <c r="QE21" s="2" t="s">
        <v>149</v>
      </c>
      <c r="QF21" s="2" t="s">
        <v>218</v>
      </c>
      <c r="QG21" s="2" t="s">
        <v>142</v>
      </c>
      <c r="QH21" s="2" t="s">
        <v>134</v>
      </c>
      <c r="QI21" s="4"/>
      <c r="QJ21" s="8"/>
      <c r="QK21" s="4"/>
      <c r="QL21" s="8"/>
      <c r="QM21" s="7"/>
      <c r="QN21" s="7"/>
      <c r="QO21" s="2" t="s">
        <v>184</v>
      </c>
      <c r="QP21" s="2" t="s">
        <v>131</v>
      </c>
      <c r="QQ21" s="2" t="s">
        <v>134</v>
      </c>
      <c r="QR21" s="2" t="s">
        <v>134</v>
      </c>
      <c r="QS21" s="2" t="s">
        <v>142</v>
      </c>
      <c r="QT21" s="2" t="s">
        <v>134</v>
      </c>
      <c r="QU21" s="4"/>
      <c r="QV21" s="8"/>
      <c r="QW21" s="4"/>
      <c r="QX21" s="8"/>
      <c r="QY21" s="7"/>
      <c r="QZ21" s="7"/>
      <c r="RA21" s="2" t="s">
        <v>134</v>
      </c>
      <c r="RB21" s="2" t="s">
        <v>134</v>
      </c>
      <c r="RC21" s="2" t="s">
        <v>134</v>
      </c>
      <c r="RD21" s="2" t="s">
        <v>134</v>
      </c>
      <c r="RE21" s="2" t="s">
        <v>134</v>
      </c>
      <c r="RF21" s="2" t="s">
        <v>134</v>
      </c>
      <c r="RG21" s="4"/>
      <c r="RH21" s="8"/>
      <c r="RI21" s="4"/>
      <c r="RJ21" s="8"/>
      <c r="RK21" s="7"/>
      <c r="RL21" s="7"/>
      <c r="RM21" s="2" t="s">
        <v>134</v>
      </c>
      <c r="RN21" s="2" t="s">
        <v>134</v>
      </c>
      <c r="RO21" s="2" t="s">
        <v>134</v>
      </c>
      <c r="RP21" s="2" t="s">
        <v>134</v>
      </c>
      <c r="RQ21" s="2" t="s">
        <v>134</v>
      </c>
      <c r="RR21" s="2" t="s">
        <v>134</v>
      </c>
      <c r="RS21" s="4"/>
      <c r="RT21" s="8"/>
      <c r="RU21" s="4"/>
      <c r="RV21" s="8"/>
      <c r="RW21" s="7"/>
      <c r="RX21" s="7"/>
      <c r="RY21" s="2" t="s">
        <v>161</v>
      </c>
      <c r="RZ21" s="2" t="s">
        <v>131</v>
      </c>
      <c r="SA21" s="2" t="s">
        <v>134</v>
      </c>
      <c r="SB21" s="2" t="s">
        <v>134</v>
      </c>
      <c r="SC21" s="2" t="s">
        <v>142</v>
      </c>
      <c r="SD21" s="2" t="s">
        <v>134</v>
      </c>
      <c r="SE21" s="4"/>
      <c r="SF21" s="8"/>
      <c r="SG21" s="4"/>
      <c r="SH21" s="8"/>
      <c r="SI21" s="7"/>
      <c r="SJ21" s="7"/>
      <c r="SK21" s="2" t="s">
        <v>140</v>
      </c>
      <c r="SL21" s="2" t="s">
        <v>144</v>
      </c>
      <c r="SM21" s="2" t="s">
        <v>270</v>
      </c>
      <c r="SN21" s="2" t="s">
        <v>526</v>
      </c>
      <c r="SO21" s="2" t="s">
        <v>142</v>
      </c>
      <c r="SP21" s="2" t="s">
        <v>134</v>
      </c>
    </row>
    <row r="22">
      <c r="A22" s="2" t="s">
        <v>527</v>
      </c>
      <c r="B22" s="2" t="s">
        <v>123</v>
      </c>
      <c r="C22" s="2" t="s">
        <v>124</v>
      </c>
      <c r="D22" s="2" t="s">
        <v>125</v>
      </c>
      <c r="E22" s="2" t="s">
        <v>126</v>
      </c>
      <c r="F22" s="2" t="s">
        <v>414</v>
      </c>
      <c r="G22" s="2" t="s">
        <v>415</v>
      </c>
      <c r="H22" s="2" t="s">
        <v>416</v>
      </c>
      <c r="I22" s="2" t="s">
        <v>417</v>
      </c>
      <c r="J22" s="2" t="s">
        <v>234</v>
      </c>
      <c r="K22" s="2" t="s">
        <v>528</v>
      </c>
      <c r="L22" s="3">
        <v>13.2</v>
      </c>
      <c r="M22" s="3">
        <v>13.86</v>
      </c>
      <c r="N22" s="3">
        <v>29.99</v>
      </c>
      <c r="O22" s="2" t="s">
        <v>131</v>
      </c>
      <c r="P22" s="2" t="s">
        <v>289</v>
      </c>
      <c r="Q22" s="2" t="s">
        <v>133</v>
      </c>
      <c r="R22" s="2" t="s">
        <v>134</v>
      </c>
      <c r="S22" s="2" t="s">
        <v>529</v>
      </c>
      <c r="T22" s="2" t="s">
        <v>134</v>
      </c>
      <c r="U22" s="2" t="s">
        <v>134</v>
      </c>
      <c r="V22" s="2" t="s">
        <v>420</v>
      </c>
      <c r="W22" s="2" t="s">
        <v>421</v>
      </c>
      <c r="X22" s="2" t="s">
        <v>134</v>
      </c>
      <c r="Y22" s="2" t="s">
        <v>237</v>
      </c>
      <c r="Z22" s="4">
        <v>2324</v>
      </c>
      <c r="AA22" s="4">
        <f>=ROUNDDOWN(24.2083333333333,0)</f>
      </c>
      <c r="AB22" s="5">
        <v>96</v>
      </c>
      <c r="AC22" s="2" t="s">
        <v>306</v>
      </c>
      <c r="AD22" s="4">
        <v>100</v>
      </c>
      <c r="AE22" s="4">
        <v>300</v>
      </c>
      <c r="AF22" s="6">
        <v>65</v>
      </c>
      <c r="AG22" s="6"/>
      <c r="AH22" s="7">
        <v>0.9891</v>
      </c>
      <c r="AI22" s="4"/>
      <c r="AJ22" s="4">
        <f>=ROUNDDOWN({0},0)</f>
      </c>
      <c r="AK22" s="5"/>
      <c r="AL22" s="2" t="s">
        <v>134</v>
      </c>
      <c r="AM22" s="4"/>
      <c r="AN22" s="4"/>
      <c r="AO22" s="7">
        <v>0</v>
      </c>
      <c r="AP22" s="4">
        <v>2114</v>
      </c>
      <c r="AQ22" s="8">
        <v>31566.01</v>
      </c>
      <c r="AR22" s="4"/>
      <c r="AS22" s="8"/>
      <c r="AT22" s="7"/>
      <c r="AU22" s="7"/>
      <c r="AV22" s="4">
        <v>2114</v>
      </c>
      <c r="AW22" s="8">
        <v>31566.01</v>
      </c>
      <c r="AX22" s="4"/>
      <c r="AY22" s="8"/>
      <c r="AZ22" s="7"/>
      <c r="BA22" s="7"/>
      <c r="BB22" s="7">
        <v>1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0.0943</v>
      </c>
      <c r="BJ22" s="4">
        <v>2114</v>
      </c>
      <c r="BK22" s="8">
        <v>31566.01</v>
      </c>
      <c r="BL22" s="2" t="s">
        <v>530</v>
      </c>
      <c r="BM22" s="7">
        <v>1</v>
      </c>
      <c r="BN22" s="7">
        <v>1</v>
      </c>
      <c r="BO22" s="4">
        <v>1516</v>
      </c>
      <c r="BP22" s="8">
        <v>22876.44</v>
      </c>
      <c r="BQ22" s="4"/>
      <c r="BR22" s="8"/>
      <c r="BS22" s="7"/>
      <c r="BT22" s="7"/>
      <c r="BU22" s="2" t="s">
        <v>140</v>
      </c>
      <c r="BV22" s="2" t="s">
        <v>131</v>
      </c>
      <c r="BW22" s="2" t="s">
        <v>134</v>
      </c>
      <c r="BX22" s="2" t="s">
        <v>531</v>
      </c>
      <c r="BY22" s="2" t="s">
        <v>142</v>
      </c>
      <c r="BZ22" s="2" t="s">
        <v>134</v>
      </c>
      <c r="CA22" s="4">
        <v>137</v>
      </c>
      <c r="CB22" s="8">
        <v>2055</v>
      </c>
      <c r="CC22" s="4"/>
      <c r="CD22" s="8"/>
      <c r="CE22" s="7"/>
      <c r="CF22" s="7"/>
      <c r="CG22" s="2" t="s">
        <v>140</v>
      </c>
      <c r="CH22" s="2" t="s">
        <v>131</v>
      </c>
      <c r="CI22" s="2" t="s">
        <v>240</v>
      </c>
      <c r="CJ22" s="2" t="s">
        <v>475</v>
      </c>
      <c r="CK22" s="2" t="s">
        <v>142</v>
      </c>
      <c r="CL22" s="2" t="s">
        <v>134</v>
      </c>
      <c r="CM22" s="4">
        <v>102</v>
      </c>
      <c r="CN22" s="8">
        <v>1345.38</v>
      </c>
      <c r="CO22" s="4"/>
      <c r="CP22" s="8"/>
      <c r="CQ22" s="7"/>
      <c r="CR22" s="7"/>
      <c r="CS22" s="2" t="s">
        <v>140</v>
      </c>
      <c r="CT22" s="2" t="s">
        <v>131</v>
      </c>
      <c r="CU22" s="2" t="s">
        <v>242</v>
      </c>
      <c r="CV22" s="2" t="s">
        <v>532</v>
      </c>
      <c r="CW22" s="2" t="s">
        <v>142</v>
      </c>
      <c r="CX22" s="2" t="s">
        <v>134</v>
      </c>
      <c r="CY22" s="4">
        <v>29</v>
      </c>
      <c r="CZ22" s="8">
        <v>459.65</v>
      </c>
      <c r="DA22" s="4"/>
      <c r="DB22" s="8"/>
      <c r="DC22" s="7"/>
      <c r="DD22" s="7"/>
      <c r="DE22" s="2" t="s">
        <v>140</v>
      </c>
      <c r="DF22" s="2" t="s">
        <v>131</v>
      </c>
      <c r="DG22" s="2" t="s">
        <v>242</v>
      </c>
      <c r="DH22" s="2" t="s">
        <v>453</v>
      </c>
      <c r="DI22" s="2" t="s">
        <v>142</v>
      </c>
      <c r="DJ22" s="2" t="s">
        <v>134</v>
      </c>
      <c r="DK22" s="4">
        <v>28</v>
      </c>
      <c r="DL22" s="8">
        <v>418.88</v>
      </c>
      <c r="DM22" s="4"/>
      <c r="DN22" s="8"/>
      <c r="DO22" s="7"/>
      <c r="DP22" s="7"/>
      <c r="DQ22" s="2" t="s">
        <v>140</v>
      </c>
      <c r="DR22" s="2" t="s">
        <v>131</v>
      </c>
      <c r="DS22" s="2" t="s">
        <v>533</v>
      </c>
      <c r="DT22" s="2" t="s">
        <v>534</v>
      </c>
      <c r="DU22" s="2" t="s">
        <v>142</v>
      </c>
      <c r="DV22" s="2" t="s">
        <v>134</v>
      </c>
      <c r="DW22" s="4">
        <v>240</v>
      </c>
      <c r="DX22" s="8">
        <v>3492</v>
      </c>
      <c r="DY22" s="4"/>
      <c r="DZ22" s="8"/>
      <c r="EA22" s="7"/>
      <c r="EB22" s="7"/>
      <c r="EC22" s="2" t="s">
        <v>140</v>
      </c>
      <c r="ED22" s="2" t="s">
        <v>131</v>
      </c>
      <c r="EE22" s="2" t="s">
        <v>535</v>
      </c>
      <c r="EF22" s="2" t="s">
        <v>536</v>
      </c>
      <c r="EG22" s="2" t="s">
        <v>142</v>
      </c>
      <c r="EH22" s="2" t="s">
        <v>134</v>
      </c>
      <c r="EI22" s="4">
        <v>26</v>
      </c>
      <c r="EJ22" s="8">
        <v>342.64</v>
      </c>
      <c r="EK22" s="4"/>
      <c r="EL22" s="8"/>
      <c r="EM22" s="7"/>
      <c r="EN22" s="7"/>
      <c r="EO22" s="2" t="s">
        <v>140</v>
      </c>
      <c r="EP22" s="2" t="s">
        <v>131</v>
      </c>
      <c r="EQ22" s="2" t="s">
        <v>242</v>
      </c>
      <c r="ER22" s="2" t="s">
        <v>537</v>
      </c>
      <c r="ES22" s="2" t="s">
        <v>142</v>
      </c>
      <c r="ET22" s="2" t="s">
        <v>134</v>
      </c>
      <c r="EU22" s="4">
        <v>17</v>
      </c>
      <c r="EV22" s="8">
        <v>260.67</v>
      </c>
      <c r="EW22" s="4"/>
      <c r="EX22" s="8"/>
      <c r="EY22" s="7"/>
      <c r="EZ22" s="7"/>
      <c r="FA22" s="2" t="s">
        <v>140</v>
      </c>
      <c r="FB22" s="2" t="s">
        <v>131</v>
      </c>
      <c r="FC22" s="2" t="s">
        <v>242</v>
      </c>
      <c r="FD22" s="2" t="s">
        <v>538</v>
      </c>
      <c r="FE22" s="2" t="s">
        <v>142</v>
      </c>
      <c r="FF22" s="2" t="s">
        <v>134</v>
      </c>
      <c r="FG22" s="4">
        <v>7</v>
      </c>
      <c r="FH22" s="8">
        <v>101.85</v>
      </c>
      <c r="FI22" s="4"/>
      <c r="FJ22" s="8"/>
      <c r="FK22" s="7"/>
      <c r="FL22" s="7"/>
      <c r="FM22" s="2" t="s">
        <v>140</v>
      </c>
      <c r="FN22" s="2" t="s">
        <v>131</v>
      </c>
      <c r="FO22" s="2" t="s">
        <v>539</v>
      </c>
      <c r="FP22" s="2" t="s">
        <v>540</v>
      </c>
      <c r="FQ22" s="2" t="s">
        <v>142</v>
      </c>
      <c r="FR22" s="2" t="s">
        <v>134</v>
      </c>
      <c r="FS22" s="4">
        <v>3</v>
      </c>
      <c r="FT22" s="8">
        <v>43.65</v>
      </c>
      <c r="FU22" s="4"/>
      <c r="FV22" s="8"/>
      <c r="FW22" s="7"/>
      <c r="FX22" s="7"/>
      <c r="FY22" s="2" t="s">
        <v>140</v>
      </c>
      <c r="FZ22" s="2" t="s">
        <v>131</v>
      </c>
      <c r="GA22" s="2" t="s">
        <v>337</v>
      </c>
      <c r="GB22" s="2" t="s">
        <v>541</v>
      </c>
      <c r="GC22" s="2" t="s">
        <v>142</v>
      </c>
      <c r="GD22" s="2" t="s">
        <v>134</v>
      </c>
      <c r="GE22" s="4"/>
      <c r="GF22" s="8"/>
      <c r="GG22" s="4"/>
      <c r="GH22" s="8"/>
      <c r="GI22" s="7"/>
      <c r="GJ22" s="7"/>
      <c r="GK22" s="2" t="s">
        <v>134</v>
      </c>
      <c r="GL22" s="2" t="s">
        <v>134</v>
      </c>
      <c r="GM22" s="2" t="s">
        <v>134</v>
      </c>
      <c r="GN22" s="2" t="s">
        <v>134</v>
      </c>
      <c r="GO22" s="2" t="s">
        <v>134</v>
      </c>
      <c r="GP22" s="2" t="s">
        <v>134</v>
      </c>
      <c r="GQ22" s="4">
        <v>1</v>
      </c>
      <c r="GR22" s="8">
        <v>13.58</v>
      </c>
      <c r="GS22" s="4"/>
      <c r="GT22" s="8"/>
      <c r="GU22" s="7"/>
      <c r="GV22" s="7"/>
      <c r="GW22" s="2" t="s">
        <v>140</v>
      </c>
      <c r="GX22" s="2" t="s">
        <v>131</v>
      </c>
      <c r="GY22" s="2" t="s">
        <v>459</v>
      </c>
      <c r="GZ22" s="2" t="s">
        <v>542</v>
      </c>
      <c r="HA22" s="2" t="s">
        <v>142</v>
      </c>
      <c r="HB22" s="2" t="s">
        <v>134</v>
      </c>
      <c r="HC22" s="4">
        <v>2</v>
      </c>
      <c r="HD22" s="8">
        <v>59.98</v>
      </c>
      <c r="HE22" s="4"/>
      <c r="HF22" s="8"/>
      <c r="HG22" s="7"/>
      <c r="HH22" s="7"/>
      <c r="HI22" s="2" t="s">
        <v>140</v>
      </c>
      <c r="HJ22" s="2" t="s">
        <v>131</v>
      </c>
      <c r="HK22" s="2" t="s">
        <v>242</v>
      </c>
      <c r="HL22" s="2" t="s">
        <v>525</v>
      </c>
      <c r="HM22" s="2" t="s">
        <v>142</v>
      </c>
      <c r="HN22" s="2" t="s">
        <v>134</v>
      </c>
      <c r="HO22" s="4"/>
      <c r="HP22" s="8"/>
      <c r="HQ22" s="4"/>
      <c r="HR22" s="8"/>
      <c r="HS22" s="7"/>
      <c r="HT22" s="7"/>
      <c r="HU22" s="2" t="s">
        <v>161</v>
      </c>
      <c r="HV22" s="2" t="s">
        <v>131</v>
      </c>
      <c r="HW22" s="2" t="s">
        <v>134</v>
      </c>
      <c r="HX22" s="2" t="s">
        <v>134</v>
      </c>
      <c r="HY22" s="2" t="s">
        <v>142</v>
      </c>
      <c r="HZ22" s="2" t="s">
        <v>134</v>
      </c>
      <c r="IA22" s="4"/>
      <c r="IB22" s="8"/>
      <c r="IC22" s="4"/>
      <c r="ID22" s="8"/>
      <c r="IE22" s="7"/>
      <c r="IF22" s="7"/>
      <c r="IG22" s="2" t="s">
        <v>140</v>
      </c>
      <c r="IH22" s="2" t="s">
        <v>144</v>
      </c>
      <c r="II22" s="2" t="s">
        <v>242</v>
      </c>
      <c r="IJ22" s="2" t="s">
        <v>538</v>
      </c>
      <c r="IK22" s="2" t="s">
        <v>142</v>
      </c>
      <c r="IL22" s="2" t="s">
        <v>168</v>
      </c>
      <c r="IM22" s="4">
        <v>3</v>
      </c>
      <c r="IN22" s="8">
        <v>41.58</v>
      </c>
      <c r="IO22" s="4"/>
      <c r="IP22" s="8"/>
      <c r="IQ22" s="7"/>
      <c r="IR22" s="7"/>
      <c r="IS22" s="2" t="s">
        <v>140</v>
      </c>
      <c r="IT22" s="2" t="s">
        <v>131</v>
      </c>
      <c r="IU22" s="2" t="s">
        <v>382</v>
      </c>
      <c r="IV22" s="2" t="s">
        <v>392</v>
      </c>
      <c r="IW22" s="2" t="s">
        <v>142</v>
      </c>
      <c r="IX22" s="2" t="s">
        <v>134</v>
      </c>
      <c r="IY22" s="4">
        <v>1</v>
      </c>
      <c r="IZ22" s="8">
        <v>26.99</v>
      </c>
      <c r="JA22" s="4"/>
      <c r="JB22" s="8"/>
      <c r="JC22" s="7"/>
      <c r="JD22" s="7"/>
      <c r="JE22" s="2" t="s">
        <v>140</v>
      </c>
      <c r="JF22" s="2" t="s">
        <v>131</v>
      </c>
      <c r="JG22" s="2" t="s">
        <v>170</v>
      </c>
      <c r="JH22" s="2" t="s">
        <v>543</v>
      </c>
      <c r="JI22" s="2" t="s">
        <v>142</v>
      </c>
      <c r="JJ22" s="2" t="s">
        <v>134</v>
      </c>
      <c r="JK22" s="4"/>
      <c r="JL22" s="8"/>
      <c r="JM22" s="4"/>
      <c r="JN22" s="8"/>
      <c r="JO22" s="7"/>
      <c r="JP22" s="7"/>
      <c r="JQ22" s="2" t="s">
        <v>140</v>
      </c>
      <c r="JR22" s="2" t="s">
        <v>144</v>
      </c>
      <c r="JS22" s="2" t="s">
        <v>172</v>
      </c>
      <c r="JT22" s="2" t="s">
        <v>544</v>
      </c>
      <c r="JU22" s="2" t="s">
        <v>142</v>
      </c>
      <c r="JV22" s="2" t="s">
        <v>134</v>
      </c>
      <c r="JW22" s="4"/>
      <c r="JX22" s="8"/>
      <c r="JY22" s="4"/>
      <c r="JZ22" s="8"/>
      <c r="KA22" s="7"/>
      <c r="KB22" s="7"/>
      <c r="KC22" s="2" t="s">
        <v>436</v>
      </c>
      <c r="KD22" s="2" t="s">
        <v>131</v>
      </c>
      <c r="KE22" s="2" t="s">
        <v>134</v>
      </c>
      <c r="KF22" s="2" t="s">
        <v>134</v>
      </c>
      <c r="KG22" s="2" t="s">
        <v>142</v>
      </c>
      <c r="KH22" s="2" t="s">
        <v>134</v>
      </c>
      <c r="KI22" s="4"/>
      <c r="KJ22" s="8"/>
      <c r="KK22" s="4"/>
      <c r="KL22" s="8"/>
      <c r="KM22" s="7"/>
      <c r="KN22" s="7"/>
      <c r="KO22" s="2" t="s">
        <v>176</v>
      </c>
      <c r="KP22" s="2" t="s">
        <v>131</v>
      </c>
      <c r="KQ22" s="2" t="s">
        <v>134</v>
      </c>
      <c r="KR22" s="2" t="s">
        <v>134</v>
      </c>
      <c r="KS22" s="2" t="s">
        <v>142</v>
      </c>
      <c r="KT22" s="2" t="s">
        <v>134</v>
      </c>
      <c r="KU22" s="4">
        <v>1</v>
      </c>
      <c r="KV22" s="8">
        <v>13.86</v>
      </c>
      <c r="KW22" s="4"/>
      <c r="KX22" s="8"/>
      <c r="KY22" s="7"/>
      <c r="KZ22" s="7"/>
      <c r="LA22" s="2" t="s">
        <v>140</v>
      </c>
      <c r="LB22" s="2" t="s">
        <v>144</v>
      </c>
      <c r="LC22" s="2" t="s">
        <v>438</v>
      </c>
      <c r="LD22" s="2" t="s">
        <v>439</v>
      </c>
      <c r="LE22" s="2" t="s">
        <v>142</v>
      </c>
      <c r="LF22" s="2" t="s">
        <v>134</v>
      </c>
      <c r="LG22" s="4">
        <v>1</v>
      </c>
      <c r="LH22" s="8">
        <v>13.86</v>
      </c>
      <c r="LI22" s="4"/>
      <c r="LJ22" s="8"/>
      <c r="LK22" s="7"/>
      <c r="LL22" s="7"/>
      <c r="LM22" s="2" t="s">
        <v>140</v>
      </c>
      <c r="LN22" s="2" t="s">
        <v>131</v>
      </c>
      <c r="LO22" s="2" t="s">
        <v>440</v>
      </c>
      <c r="LP22" s="2" t="s">
        <v>543</v>
      </c>
      <c r="LQ22" s="2" t="s">
        <v>142</v>
      </c>
      <c r="LR22" s="2" t="s">
        <v>134</v>
      </c>
      <c r="LS22" s="4"/>
      <c r="LT22" s="8"/>
      <c r="LU22" s="4"/>
      <c r="LV22" s="8"/>
      <c r="LW22" s="7"/>
      <c r="LX22" s="7"/>
      <c r="LY22" s="2" t="s">
        <v>134</v>
      </c>
      <c r="LZ22" s="2" t="s">
        <v>134</v>
      </c>
      <c r="MA22" s="2" t="s">
        <v>134</v>
      </c>
      <c r="MB22" s="2" t="s">
        <v>134</v>
      </c>
      <c r="MC22" s="2" t="s">
        <v>134</v>
      </c>
      <c r="MD22" s="2" t="s">
        <v>134</v>
      </c>
      <c r="ME22" s="4"/>
      <c r="MF22" s="8"/>
      <c r="MG22" s="4"/>
      <c r="MH22" s="8"/>
      <c r="MI22" s="7"/>
      <c r="MJ22" s="7"/>
      <c r="MK22" s="2" t="s">
        <v>140</v>
      </c>
      <c r="ML22" s="2" t="s">
        <v>144</v>
      </c>
      <c r="MM22" s="2" t="s">
        <v>213</v>
      </c>
      <c r="MN22" s="2" t="s">
        <v>134</v>
      </c>
      <c r="MO22" s="2" t="s">
        <v>142</v>
      </c>
      <c r="MP22" s="2" t="s">
        <v>134</v>
      </c>
      <c r="MQ22" s="4"/>
      <c r="MR22" s="8"/>
      <c r="MS22" s="4"/>
      <c r="MT22" s="8"/>
      <c r="MU22" s="7"/>
      <c r="MV22" s="7"/>
      <c r="MW22" s="2" t="s">
        <v>134</v>
      </c>
      <c r="MX22" s="2" t="s">
        <v>134</v>
      </c>
      <c r="MY22" s="2" t="s">
        <v>134</v>
      </c>
      <c r="MZ22" s="2" t="s">
        <v>134</v>
      </c>
      <c r="NA22" s="2" t="s">
        <v>134</v>
      </c>
      <c r="NB22" s="2" t="s">
        <v>134</v>
      </c>
      <c r="NC22" s="4"/>
      <c r="ND22" s="8"/>
      <c r="NE22" s="4"/>
      <c r="NF22" s="8"/>
      <c r="NG22" s="7"/>
      <c r="NH22" s="7"/>
      <c r="NI22" s="2" t="s">
        <v>184</v>
      </c>
      <c r="NJ22" s="2" t="s">
        <v>131</v>
      </c>
      <c r="NK22" s="2" t="s">
        <v>134</v>
      </c>
      <c r="NL22" s="2" t="s">
        <v>134</v>
      </c>
      <c r="NM22" s="2" t="s">
        <v>142</v>
      </c>
      <c r="NN22" s="2" t="s">
        <v>134</v>
      </c>
      <c r="NO22" s="4"/>
      <c r="NP22" s="8"/>
      <c r="NQ22" s="4"/>
      <c r="NR22" s="8"/>
      <c r="NS22" s="7"/>
      <c r="NT22" s="7"/>
      <c r="NU22" s="2" t="s">
        <v>140</v>
      </c>
      <c r="NV22" s="2" t="s">
        <v>131</v>
      </c>
      <c r="NW22" s="2" t="s">
        <v>185</v>
      </c>
      <c r="NX22" s="2" t="s">
        <v>545</v>
      </c>
      <c r="NY22" s="2" t="s">
        <v>142</v>
      </c>
      <c r="NZ22" s="2" t="s">
        <v>134</v>
      </c>
      <c r="OA22" s="4"/>
      <c r="OB22" s="8"/>
      <c r="OC22" s="4"/>
      <c r="OD22" s="8"/>
      <c r="OE22" s="7"/>
      <c r="OF22" s="7"/>
      <c r="OG22" s="2" t="s">
        <v>140</v>
      </c>
      <c r="OH22" s="2" t="s">
        <v>187</v>
      </c>
      <c r="OI22" s="2" t="s">
        <v>268</v>
      </c>
      <c r="OJ22" s="2" t="s">
        <v>454</v>
      </c>
      <c r="OK22" s="2" t="s">
        <v>142</v>
      </c>
      <c r="OL22" s="2" t="s">
        <v>134</v>
      </c>
      <c r="OM22" s="4"/>
      <c r="ON22" s="8"/>
      <c r="OO22" s="4"/>
      <c r="OP22" s="8"/>
      <c r="OQ22" s="7"/>
      <c r="OR22" s="7"/>
      <c r="OS22" s="2" t="s">
        <v>134</v>
      </c>
      <c r="OT22" s="2" t="s">
        <v>134</v>
      </c>
      <c r="OU22" s="2" t="s">
        <v>134</v>
      </c>
      <c r="OV22" s="2" t="s">
        <v>134</v>
      </c>
      <c r="OW22" s="2" t="s">
        <v>134</v>
      </c>
      <c r="OX22" s="2" t="s">
        <v>134</v>
      </c>
      <c r="OY22" s="4"/>
      <c r="OZ22" s="8"/>
      <c r="PA22" s="4"/>
      <c r="PB22" s="8"/>
      <c r="PC22" s="7"/>
      <c r="PD22" s="7"/>
      <c r="PE22" s="2" t="s">
        <v>161</v>
      </c>
      <c r="PF22" s="2" t="s">
        <v>131</v>
      </c>
      <c r="PG22" s="2" t="s">
        <v>134</v>
      </c>
      <c r="PH22" s="2" t="s">
        <v>134</v>
      </c>
      <c r="PI22" s="2" t="s">
        <v>142</v>
      </c>
      <c r="PJ22" s="2" t="s">
        <v>134</v>
      </c>
      <c r="PK22" s="4"/>
      <c r="PL22" s="8"/>
      <c r="PM22" s="4"/>
      <c r="PN22" s="8"/>
      <c r="PO22" s="7"/>
      <c r="PP22" s="7"/>
      <c r="PQ22" s="2" t="s">
        <v>140</v>
      </c>
      <c r="PR22" s="2" t="s">
        <v>131</v>
      </c>
      <c r="PS22" s="2" t="s">
        <v>190</v>
      </c>
      <c r="PT22" s="2" t="s">
        <v>134</v>
      </c>
      <c r="PU22" s="2" t="s">
        <v>142</v>
      </c>
      <c r="PV22" s="2" t="s">
        <v>134</v>
      </c>
      <c r="PW22" s="4"/>
      <c r="PX22" s="8"/>
      <c r="PY22" s="4"/>
      <c r="PZ22" s="8"/>
      <c r="QA22" s="7"/>
      <c r="QB22" s="7"/>
      <c r="QC22" s="2" t="s">
        <v>140</v>
      </c>
      <c r="QD22" s="2" t="s">
        <v>144</v>
      </c>
      <c r="QE22" s="2" t="s">
        <v>149</v>
      </c>
      <c r="QF22" s="2" t="s">
        <v>546</v>
      </c>
      <c r="QG22" s="2" t="s">
        <v>142</v>
      </c>
      <c r="QH22" s="2" t="s">
        <v>134</v>
      </c>
      <c r="QI22" s="4"/>
      <c r="QJ22" s="8"/>
      <c r="QK22" s="4"/>
      <c r="QL22" s="8"/>
      <c r="QM22" s="7"/>
      <c r="QN22" s="7"/>
      <c r="QO22" s="2" t="s">
        <v>184</v>
      </c>
      <c r="QP22" s="2" t="s">
        <v>131</v>
      </c>
      <c r="QQ22" s="2" t="s">
        <v>134</v>
      </c>
      <c r="QR22" s="2" t="s">
        <v>134</v>
      </c>
      <c r="QS22" s="2" t="s">
        <v>142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134</v>
      </c>
      <c r="RN22" s="2" t="s">
        <v>134</v>
      </c>
      <c r="RO22" s="2" t="s">
        <v>134</v>
      </c>
      <c r="RP22" s="2" t="s">
        <v>134</v>
      </c>
      <c r="RQ22" s="2" t="s">
        <v>134</v>
      </c>
      <c r="RR22" s="2" t="s">
        <v>134</v>
      </c>
      <c r="RS22" s="4"/>
      <c r="RT22" s="8"/>
      <c r="RU22" s="4"/>
      <c r="RV22" s="8"/>
      <c r="RW22" s="7"/>
      <c r="RX22" s="7"/>
      <c r="RY22" s="2" t="s">
        <v>161</v>
      </c>
      <c r="RZ22" s="2" t="s">
        <v>131</v>
      </c>
      <c r="SA22" s="2" t="s">
        <v>134</v>
      </c>
      <c r="SB22" s="2" t="s">
        <v>134</v>
      </c>
      <c r="SC22" s="2" t="s">
        <v>142</v>
      </c>
      <c r="SD22" s="2" t="s">
        <v>134</v>
      </c>
      <c r="SE22" s="4"/>
      <c r="SF22" s="8"/>
      <c r="SG22" s="4"/>
      <c r="SH22" s="8"/>
      <c r="SI22" s="7"/>
      <c r="SJ22" s="7"/>
      <c r="SK22" s="2" t="s">
        <v>140</v>
      </c>
      <c r="SL22" s="2" t="s">
        <v>144</v>
      </c>
      <c r="SM22" s="2" t="s">
        <v>411</v>
      </c>
      <c r="SN22" s="2" t="s">
        <v>547</v>
      </c>
      <c r="SO22" s="2" t="s">
        <v>142</v>
      </c>
      <c r="SP22" s="2" t="s">
        <v>134</v>
      </c>
    </row>
    <row r="23">
      <c r="A23" s="2" t="s">
        <v>548</v>
      </c>
      <c r="B23" s="2" t="s">
        <v>123</v>
      </c>
      <c r="C23" s="2" t="s">
        <v>124</v>
      </c>
      <c r="D23" s="2" t="s">
        <v>125</v>
      </c>
      <c r="E23" s="2" t="s">
        <v>126</v>
      </c>
      <c r="F23" s="2" t="s">
        <v>414</v>
      </c>
      <c r="G23" s="2" t="s">
        <v>415</v>
      </c>
      <c r="H23" s="2" t="s">
        <v>416</v>
      </c>
      <c r="I23" s="2" t="s">
        <v>417</v>
      </c>
      <c r="J23" s="2" t="s">
        <v>234</v>
      </c>
      <c r="K23" s="2" t="s">
        <v>549</v>
      </c>
      <c r="L23" s="3">
        <v>13.2</v>
      </c>
      <c r="M23" s="3">
        <v>13.86</v>
      </c>
      <c r="N23" s="3">
        <v>29.99</v>
      </c>
      <c r="O23" s="2" t="s">
        <v>131</v>
      </c>
      <c r="P23" s="2" t="s">
        <v>289</v>
      </c>
      <c r="Q23" s="2" t="s">
        <v>133</v>
      </c>
      <c r="R23" s="2" t="s">
        <v>134</v>
      </c>
      <c r="S23" s="2" t="s">
        <v>550</v>
      </c>
      <c r="T23" s="2" t="s">
        <v>134</v>
      </c>
      <c r="U23" s="2" t="s">
        <v>134</v>
      </c>
      <c r="V23" s="2" t="s">
        <v>420</v>
      </c>
      <c r="W23" s="2" t="s">
        <v>421</v>
      </c>
      <c r="X23" s="2" t="s">
        <v>134</v>
      </c>
      <c r="Y23" s="2" t="s">
        <v>237</v>
      </c>
      <c r="Z23" s="4">
        <v>1755</v>
      </c>
      <c r="AA23" s="4">
        <f>=ROUNDDOWN(17.0388349514563,0)</f>
      </c>
      <c r="AB23" s="5">
        <v>103</v>
      </c>
      <c r="AC23" s="2" t="s">
        <v>551</v>
      </c>
      <c r="AD23" s="4">
        <v>340</v>
      </c>
      <c r="AE23" s="4">
        <v>640</v>
      </c>
      <c r="AF23" s="6">
        <v>65</v>
      </c>
      <c r="AG23" s="6"/>
      <c r="AH23" s="7">
        <v>0.9945</v>
      </c>
      <c r="AI23" s="4"/>
      <c r="AJ23" s="4">
        <f>=ROUNDDOWN({0},0)</f>
      </c>
      <c r="AK23" s="5"/>
      <c r="AL23" s="2" t="s">
        <v>134</v>
      </c>
      <c r="AM23" s="4"/>
      <c r="AN23" s="4"/>
      <c r="AO23" s="7">
        <v>0</v>
      </c>
      <c r="AP23" s="4">
        <v>2088</v>
      </c>
      <c r="AQ23" s="8">
        <v>30965.7</v>
      </c>
      <c r="AR23" s="4"/>
      <c r="AS23" s="8"/>
      <c r="AT23" s="7"/>
      <c r="AU23" s="7"/>
      <c r="AV23" s="4">
        <v>2088</v>
      </c>
      <c r="AW23" s="8">
        <v>30965.7</v>
      </c>
      <c r="AX23" s="4"/>
      <c r="AY23" s="8"/>
      <c r="AZ23" s="7"/>
      <c r="BA23" s="7"/>
      <c r="BB23" s="7">
        <v>1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>
        <v>0.0925</v>
      </c>
      <c r="BJ23" s="4">
        <v>2088</v>
      </c>
      <c r="BK23" s="8">
        <v>30965.7</v>
      </c>
      <c r="BL23" s="2" t="s">
        <v>552</v>
      </c>
      <c r="BM23" s="7">
        <v>1</v>
      </c>
      <c r="BN23" s="7">
        <v>1</v>
      </c>
      <c r="BO23" s="4">
        <v>1418</v>
      </c>
      <c r="BP23" s="8">
        <v>21397.62</v>
      </c>
      <c r="BQ23" s="4"/>
      <c r="BR23" s="8"/>
      <c r="BS23" s="7"/>
      <c r="BT23" s="7"/>
      <c r="BU23" s="2" t="s">
        <v>140</v>
      </c>
      <c r="BV23" s="2" t="s">
        <v>131</v>
      </c>
      <c r="BW23" s="2" t="s">
        <v>134</v>
      </c>
      <c r="BX23" s="2" t="s">
        <v>553</v>
      </c>
      <c r="BY23" s="2" t="s">
        <v>142</v>
      </c>
      <c r="BZ23" s="2" t="s">
        <v>134</v>
      </c>
      <c r="CA23" s="4">
        <v>122</v>
      </c>
      <c r="CB23" s="8">
        <v>1830</v>
      </c>
      <c r="CC23" s="4"/>
      <c r="CD23" s="8"/>
      <c r="CE23" s="7"/>
      <c r="CF23" s="7"/>
      <c r="CG23" s="2" t="s">
        <v>140</v>
      </c>
      <c r="CH23" s="2" t="s">
        <v>131</v>
      </c>
      <c r="CI23" s="2" t="s">
        <v>240</v>
      </c>
      <c r="CJ23" s="2" t="s">
        <v>554</v>
      </c>
      <c r="CK23" s="2" t="s">
        <v>142</v>
      </c>
      <c r="CL23" s="2" t="s">
        <v>134</v>
      </c>
      <c r="CM23" s="4">
        <v>216</v>
      </c>
      <c r="CN23" s="8">
        <v>2849.04</v>
      </c>
      <c r="CO23" s="4"/>
      <c r="CP23" s="8"/>
      <c r="CQ23" s="7"/>
      <c r="CR23" s="7"/>
      <c r="CS23" s="2" t="s">
        <v>140</v>
      </c>
      <c r="CT23" s="2" t="s">
        <v>131</v>
      </c>
      <c r="CU23" s="2" t="s">
        <v>242</v>
      </c>
      <c r="CV23" s="2" t="s">
        <v>555</v>
      </c>
      <c r="CW23" s="2" t="s">
        <v>142</v>
      </c>
      <c r="CX23" s="2" t="s">
        <v>134</v>
      </c>
      <c r="CY23" s="4">
        <v>18</v>
      </c>
      <c r="CZ23" s="8">
        <v>285.3</v>
      </c>
      <c r="DA23" s="4"/>
      <c r="DB23" s="8"/>
      <c r="DC23" s="7"/>
      <c r="DD23" s="7"/>
      <c r="DE23" s="2" t="s">
        <v>140</v>
      </c>
      <c r="DF23" s="2" t="s">
        <v>131</v>
      </c>
      <c r="DG23" s="2" t="s">
        <v>242</v>
      </c>
      <c r="DH23" s="2" t="s">
        <v>242</v>
      </c>
      <c r="DI23" s="2" t="s">
        <v>142</v>
      </c>
      <c r="DJ23" s="2" t="s">
        <v>134</v>
      </c>
      <c r="DK23" s="4">
        <v>57</v>
      </c>
      <c r="DL23" s="8">
        <v>852.72</v>
      </c>
      <c r="DM23" s="4"/>
      <c r="DN23" s="8"/>
      <c r="DO23" s="7"/>
      <c r="DP23" s="7"/>
      <c r="DQ23" s="2" t="s">
        <v>140</v>
      </c>
      <c r="DR23" s="2" t="s">
        <v>131</v>
      </c>
      <c r="DS23" s="2" t="s">
        <v>533</v>
      </c>
      <c r="DT23" s="2" t="s">
        <v>556</v>
      </c>
      <c r="DU23" s="2" t="s">
        <v>142</v>
      </c>
      <c r="DV23" s="2" t="s">
        <v>134</v>
      </c>
      <c r="DW23" s="4">
        <v>211</v>
      </c>
      <c r="DX23" s="8">
        <v>3070.05</v>
      </c>
      <c r="DY23" s="4"/>
      <c r="DZ23" s="8"/>
      <c r="EA23" s="7"/>
      <c r="EB23" s="7"/>
      <c r="EC23" s="2" t="s">
        <v>140</v>
      </c>
      <c r="ED23" s="2" t="s">
        <v>131</v>
      </c>
      <c r="EE23" s="2" t="s">
        <v>535</v>
      </c>
      <c r="EF23" s="2" t="s">
        <v>557</v>
      </c>
      <c r="EG23" s="2" t="s">
        <v>142</v>
      </c>
      <c r="EH23" s="2" t="s">
        <v>134</v>
      </c>
      <c r="EI23" s="4">
        <v>14</v>
      </c>
      <c r="EJ23" s="8">
        <v>180.87</v>
      </c>
      <c r="EK23" s="4"/>
      <c r="EL23" s="8"/>
      <c r="EM23" s="7"/>
      <c r="EN23" s="7"/>
      <c r="EO23" s="2" t="s">
        <v>140</v>
      </c>
      <c r="EP23" s="2" t="s">
        <v>131</v>
      </c>
      <c r="EQ23" s="2" t="s">
        <v>242</v>
      </c>
      <c r="ER23" s="2" t="s">
        <v>558</v>
      </c>
      <c r="ES23" s="2" t="s">
        <v>142</v>
      </c>
      <c r="ET23" s="2" t="s">
        <v>134</v>
      </c>
      <c r="EU23" s="4">
        <v>9</v>
      </c>
      <c r="EV23" s="8">
        <v>137.61</v>
      </c>
      <c r="EW23" s="4"/>
      <c r="EX23" s="8"/>
      <c r="EY23" s="7"/>
      <c r="EZ23" s="7"/>
      <c r="FA23" s="2" t="s">
        <v>140</v>
      </c>
      <c r="FB23" s="2" t="s">
        <v>131</v>
      </c>
      <c r="FC23" s="2" t="s">
        <v>559</v>
      </c>
      <c r="FD23" s="2" t="s">
        <v>560</v>
      </c>
      <c r="FE23" s="2" t="s">
        <v>142</v>
      </c>
      <c r="FF23" s="2" t="s">
        <v>134</v>
      </c>
      <c r="FG23" s="4">
        <v>8</v>
      </c>
      <c r="FH23" s="8">
        <v>116.4</v>
      </c>
      <c r="FI23" s="4"/>
      <c r="FJ23" s="8"/>
      <c r="FK23" s="7"/>
      <c r="FL23" s="7"/>
      <c r="FM23" s="2" t="s">
        <v>140</v>
      </c>
      <c r="FN23" s="2" t="s">
        <v>131</v>
      </c>
      <c r="FO23" s="2" t="s">
        <v>539</v>
      </c>
      <c r="FP23" s="2" t="s">
        <v>561</v>
      </c>
      <c r="FQ23" s="2" t="s">
        <v>142</v>
      </c>
      <c r="FR23" s="2" t="s">
        <v>134</v>
      </c>
      <c r="FS23" s="4"/>
      <c r="FT23" s="8"/>
      <c r="FU23" s="4"/>
      <c r="FV23" s="8"/>
      <c r="FW23" s="7"/>
      <c r="FX23" s="7"/>
      <c r="FY23" s="2" t="s">
        <v>143</v>
      </c>
      <c r="FZ23" s="2" t="s">
        <v>131</v>
      </c>
      <c r="GA23" s="2" t="s">
        <v>134</v>
      </c>
      <c r="GB23" s="2" t="s">
        <v>134</v>
      </c>
      <c r="GC23" s="2" t="s">
        <v>142</v>
      </c>
      <c r="GD23" s="2" t="s">
        <v>134</v>
      </c>
      <c r="GE23" s="4"/>
      <c r="GF23" s="8"/>
      <c r="GG23" s="4"/>
      <c r="GH23" s="8"/>
      <c r="GI23" s="7"/>
      <c r="GJ23" s="7"/>
      <c r="GK23" s="2" t="s">
        <v>134</v>
      </c>
      <c r="GL23" s="2" t="s">
        <v>134</v>
      </c>
      <c r="GM23" s="2" t="s">
        <v>134</v>
      </c>
      <c r="GN23" s="2" t="s">
        <v>134</v>
      </c>
      <c r="GO23" s="2" t="s">
        <v>134</v>
      </c>
      <c r="GP23" s="2" t="s">
        <v>134</v>
      </c>
      <c r="GQ23" s="4">
        <v>2</v>
      </c>
      <c r="GR23" s="8">
        <v>27.16</v>
      </c>
      <c r="GS23" s="4"/>
      <c r="GT23" s="8"/>
      <c r="GU23" s="7"/>
      <c r="GV23" s="7"/>
      <c r="GW23" s="2" t="s">
        <v>140</v>
      </c>
      <c r="GX23" s="2" t="s">
        <v>131</v>
      </c>
      <c r="GY23" s="2" t="s">
        <v>459</v>
      </c>
      <c r="GZ23" s="2" t="s">
        <v>562</v>
      </c>
      <c r="HA23" s="2" t="s">
        <v>142</v>
      </c>
      <c r="HB23" s="2" t="s">
        <v>134</v>
      </c>
      <c r="HC23" s="4">
        <v>3</v>
      </c>
      <c r="HD23" s="8">
        <v>88.17</v>
      </c>
      <c r="HE23" s="4"/>
      <c r="HF23" s="8"/>
      <c r="HG23" s="7"/>
      <c r="HH23" s="7"/>
      <c r="HI23" s="2" t="s">
        <v>140</v>
      </c>
      <c r="HJ23" s="2" t="s">
        <v>131</v>
      </c>
      <c r="HK23" s="2" t="s">
        <v>242</v>
      </c>
      <c r="HL23" s="2" t="s">
        <v>563</v>
      </c>
      <c r="HM23" s="2" t="s">
        <v>142</v>
      </c>
      <c r="HN23" s="2" t="s">
        <v>134</v>
      </c>
      <c r="HO23" s="4"/>
      <c r="HP23" s="8"/>
      <c r="HQ23" s="4"/>
      <c r="HR23" s="8"/>
      <c r="HS23" s="7"/>
      <c r="HT23" s="7"/>
      <c r="HU23" s="2" t="s">
        <v>161</v>
      </c>
      <c r="HV23" s="2" t="s">
        <v>131</v>
      </c>
      <c r="HW23" s="2" t="s">
        <v>134</v>
      </c>
      <c r="HX23" s="2" t="s">
        <v>134</v>
      </c>
      <c r="HY23" s="2" t="s">
        <v>142</v>
      </c>
      <c r="HZ23" s="2" t="s">
        <v>134</v>
      </c>
      <c r="IA23" s="4"/>
      <c r="IB23" s="8"/>
      <c r="IC23" s="4"/>
      <c r="ID23" s="8"/>
      <c r="IE23" s="7"/>
      <c r="IF23" s="7"/>
      <c r="IG23" s="2" t="s">
        <v>140</v>
      </c>
      <c r="IH23" s="2" t="s">
        <v>144</v>
      </c>
      <c r="II23" s="2" t="s">
        <v>242</v>
      </c>
      <c r="IJ23" s="2" t="s">
        <v>564</v>
      </c>
      <c r="IK23" s="2" t="s">
        <v>142</v>
      </c>
      <c r="IL23" s="2" t="s">
        <v>168</v>
      </c>
      <c r="IM23" s="4"/>
      <c r="IN23" s="8"/>
      <c r="IO23" s="4"/>
      <c r="IP23" s="8"/>
      <c r="IQ23" s="7"/>
      <c r="IR23" s="7"/>
      <c r="IS23" s="2" t="s">
        <v>140</v>
      </c>
      <c r="IT23" s="2" t="s">
        <v>131</v>
      </c>
      <c r="IU23" s="2" t="s">
        <v>382</v>
      </c>
      <c r="IV23" s="2" t="s">
        <v>565</v>
      </c>
      <c r="IW23" s="2" t="s">
        <v>142</v>
      </c>
      <c r="IX23" s="2" t="s">
        <v>134</v>
      </c>
      <c r="IY23" s="4">
        <v>6</v>
      </c>
      <c r="IZ23" s="8">
        <v>75.32</v>
      </c>
      <c r="JA23" s="4"/>
      <c r="JB23" s="8"/>
      <c r="JC23" s="7"/>
      <c r="JD23" s="7"/>
      <c r="JE23" s="2" t="s">
        <v>140</v>
      </c>
      <c r="JF23" s="2" t="s">
        <v>131</v>
      </c>
      <c r="JG23" s="2" t="s">
        <v>170</v>
      </c>
      <c r="JH23" s="2" t="s">
        <v>265</v>
      </c>
      <c r="JI23" s="2" t="s">
        <v>142</v>
      </c>
      <c r="JJ23" s="2" t="s">
        <v>134</v>
      </c>
      <c r="JK23" s="4"/>
      <c r="JL23" s="8"/>
      <c r="JM23" s="4"/>
      <c r="JN23" s="8"/>
      <c r="JO23" s="7"/>
      <c r="JP23" s="7"/>
      <c r="JQ23" s="2" t="s">
        <v>140</v>
      </c>
      <c r="JR23" s="2" t="s">
        <v>144</v>
      </c>
      <c r="JS23" s="2" t="s">
        <v>566</v>
      </c>
      <c r="JT23" s="2" t="s">
        <v>567</v>
      </c>
      <c r="JU23" s="2" t="s">
        <v>142</v>
      </c>
      <c r="JV23" s="2" t="s">
        <v>134</v>
      </c>
      <c r="JW23" s="4"/>
      <c r="JX23" s="8"/>
      <c r="JY23" s="4"/>
      <c r="JZ23" s="8"/>
      <c r="KA23" s="7"/>
      <c r="KB23" s="7"/>
      <c r="KC23" s="2" t="s">
        <v>436</v>
      </c>
      <c r="KD23" s="2" t="s">
        <v>131</v>
      </c>
      <c r="KE23" s="2" t="s">
        <v>134</v>
      </c>
      <c r="KF23" s="2" t="s">
        <v>134</v>
      </c>
      <c r="KG23" s="2" t="s">
        <v>142</v>
      </c>
      <c r="KH23" s="2" t="s">
        <v>134</v>
      </c>
      <c r="KI23" s="4"/>
      <c r="KJ23" s="8"/>
      <c r="KK23" s="4"/>
      <c r="KL23" s="8"/>
      <c r="KM23" s="7"/>
      <c r="KN23" s="7"/>
      <c r="KO23" s="2" t="s">
        <v>176</v>
      </c>
      <c r="KP23" s="2" t="s">
        <v>131</v>
      </c>
      <c r="KQ23" s="2" t="s">
        <v>134</v>
      </c>
      <c r="KR23" s="2" t="s">
        <v>134</v>
      </c>
      <c r="KS23" s="2" t="s">
        <v>142</v>
      </c>
      <c r="KT23" s="2" t="s">
        <v>134</v>
      </c>
      <c r="KU23" s="4">
        <v>1</v>
      </c>
      <c r="KV23" s="8">
        <v>13.86</v>
      </c>
      <c r="KW23" s="4"/>
      <c r="KX23" s="8"/>
      <c r="KY23" s="7"/>
      <c r="KZ23" s="7"/>
      <c r="LA23" s="2" t="s">
        <v>140</v>
      </c>
      <c r="LB23" s="2" t="s">
        <v>144</v>
      </c>
      <c r="LC23" s="2" t="s">
        <v>438</v>
      </c>
      <c r="LD23" s="2" t="s">
        <v>439</v>
      </c>
      <c r="LE23" s="2" t="s">
        <v>142</v>
      </c>
      <c r="LF23" s="2" t="s">
        <v>134</v>
      </c>
      <c r="LG23" s="4">
        <v>3</v>
      </c>
      <c r="LH23" s="8">
        <v>41.58</v>
      </c>
      <c r="LI23" s="4"/>
      <c r="LJ23" s="8"/>
      <c r="LK23" s="7"/>
      <c r="LL23" s="7"/>
      <c r="LM23" s="2" t="s">
        <v>140</v>
      </c>
      <c r="LN23" s="2" t="s">
        <v>131</v>
      </c>
      <c r="LO23" s="2" t="s">
        <v>440</v>
      </c>
      <c r="LP23" s="2" t="s">
        <v>568</v>
      </c>
      <c r="LQ23" s="2" t="s">
        <v>142</v>
      </c>
      <c r="LR23" s="2" t="s">
        <v>134</v>
      </c>
      <c r="LS23" s="4"/>
      <c r="LT23" s="8"/>
      <c r="LU23" s="4"/>
      <c r="LV23" s="8"/>
      <c r="LW23" s="7"/>
      <c r="LX23" s="7"/>
      <c r="LY23" s="2" t="s">
        <v>134</v>
      </c>
      <c r="LZ23" s="2" t="s">
        <v>134</v>
      </c>
      <c r="MA23" s="2" t="s">
        <v>134</v>
      </c>
      <c r="MB23" s="2" t="s">
        <v>134</v>
      </c>
      <c r="MC23" s="2" t="s">
        <v>134</v>
      </c>
      <c r="MD23" s="2" t="s">
        <v>134</v>
      </c>
      <c r="ME23" s="4"/>
      <c r="MF23" s="8"/>
      <c r="MG23" s="4"/>
      <c r="MH23" s="8"/>
      <c r="MI23" s="7"/>
      <c r="MJ23" s="7"/>
      <c r="MK23" s="2" t="s">
        <v>140</v>
      </c>
      <c r="ML23" s="2" t="s">
        <v>144</v>
      </c>
      <c r="MM23" s="2" t="s">
        <v>523</v>
      </c>
      <c r="MN23" s="2" t="s">
        <v>134</v>
      </c>
      <c r="MO23" s="2" t="s">
        <v>142</v>
      </c>
      <c r="MP23" s="2" t="s">
        <v>134</v>
      </c>
      <c r="MQ23" s="4"/>
      <c r="MR23" s="8"/>
      <c r="MS23" s="4"/>
      <c r="MT23" s="8"/>
      <c r="MU23" s="7"/>
      <c r="MV23" s="7"/>
      <c r="MW23" s="2" t="s">
        <v>134</v>
      </c>
      <c r="MX23" s="2" t="s">
        <v>134</v>
      </c>
      <c r="MY23" s="2" t="s">
        <v>134</v>
      </c>
      <c r="MZ23" s="2" t="s">
        <v>134</v>
      </c>
      <c r="NA23" s="2" t="s">
        <v>134</v>
      </c>
      <c r="NB23" s="2" t="s">
        <v>134</v>
      </c>
      <c r="NC23" s="4"/>
      <c r="ND23" s="8"/>
      <c r="NE23" s="4"/>
      <c r="NF23" s="8"/>
      <c r="NG23" s="7"/>
      <c r="NH23" s="7"/>
      <c r="NI23" s="2" t="s">
        <v>184</v>
      </c>
      <c r="NJ23" s="2" t="s">
        <v>131</v>
      </c>
      <c r="NK23" s="2" t="s">
        <v>134</v>
      </c>
      <c r="NL23" s="2" t="s">
        <v>134</v>
      </c>
      <c r="NM23" s="2" t="s">
        <v>142</v>
      </c>
      <c r="NN23" s="2" t="s">
        <v>134</v>
      </c>
      <c r="NO23" s="4"/>
      <c r="NP23" s="8"/>
      <c r="NQ23" s="4"/>
      <c r="NR23" s="8"/>
      <c r="NS23" s="7"/>
      <c r="NT23" s="7"/>
      <c r="NU23" s="2" t="s">
        <v>140</v>
      </c>
      <c r="NV23" s="2" t="s">
        <v>131</v>
      </c>
      <c r="NW23" s="2" t="s">
        <v>185</v>
      </c>
      <c r="NX23" s="2" t="s">
        <v>569</v>
      </c>
      <c r="NY23" s="2" t="s">
        <v>142</v>
      </c>
      <c r="NZ23" s="2" t="s">
        <v>134</v>
      </c>
      <c r="OA23" s="4"/>
      <c r="OB23" s="8"/>
      <c r="OC23" s="4"/>
      <c r="OD23" s="8"/>
      <c r="OE23" s="7"/>
      <c r="OF23" s="7"/>
      <c r="OG23" s="2" t="s">
        <v>140</v>
      </c>
      <c r="OH23" s="2" t="s">
        <v>187</v>
      </c>
      <c r="OI23" s="2" t="s">
        <v>261</v>
      </c>
      <c r="OJ23" s="2" t="s">
        <v>570</v>
      </c>
      <c r="OK23" s="2" t="s">
        <v>142</v>
      </c>
      <c r="OL23" s="2" t="s">
        <v>134</v>
      </c>
      <c r="OM23" s="4"/>
      <c r="ON23" s="8"/>
      <c r="OO23" s="4"/>
      <c r="OP23" s="8"/>
      <c r="OQ23" s="7"/>
      <c r="OR23" s="7"/>
      <c r="OS23" s="2" t="s">
        <v>134</v>
      </c>
      <c r="OT23" s="2" t="s">
        <v>134</v>
      </c>
      <c r="OU23" s="2" t="s">
        <v>134</v>
      </c>
      <c r="OV23" s="2" t="s">
        <v>134</v>
      </c>
      <c r="OW23" s="2" t="s">
        <v>134</v>
      </c>
      <c r="OX23" s="2" t="s">
        <v>134</v>
      </c>
      <c r="OY23" s="4"/>
      <c r="OZ23" s="8"/>
      <c r="PA23" s="4"/>
      <c r="PB23" s="8"/>
      <c r="PC23" s="7"/>
      <c r="PD23" s="7"/>
      <c r="PE23" s="2" t="s">
        <v>161</v>
      </c>
      <c r="PF23" s="2" t="s">
        <v>131</v>
      </c>
      <c r="PG23" s="2" t="s">
        <v>134</v>
      </c>
      <c r="PH23" s="2" t="s">
        <v>134</v>
      </c>
      <c r="PI23" s="2" t="s">
        <v>142</v>
      </c>
      <c r="PJ23" s="2" t="s">
        <v>134</v>
      </c>
      <c r="PK23" s="4"/>
      <c r="PL23" s="8"/>
      <c r="PM23" s="4"/>
      <c r="PN23" s="8"/>
      <c r="PO23" s="7"/>
      <c r="PP23" s="7"/>
      <c r="PQ23" s="2" t="s">
        <v>140</v>
      </c>
      <c r="PR23" s="2" t="s">
        <v>131</v>
      </c>
      <c r="PS23" s="2" t="s">
        <v>183</v>
      </c>
      <c r="PT23" s="2" t="s">
        <v>134</v>
      </c>
      <c r="PU23" s="2" t="s">
        <v>142</v>
      </c>
      <c r="PV23" s="2" t="s">
        <v>134</v>
      </c>
      <c r="PW23" s="4"/>
      <c r="PX23" s="8"/>
      <c r="PY23" s="4"/>
      <c r="PZ23" s="8"/>
      <c r="QA23" s="7"/>
      <c r="QB23" s="7"/>
      <c r="QC23" s="2" t="s">
        <v>140</v>
      </c>
      <c r="QD23" s="2" t="s">
        <v>144</v>
      </c>
      <c r="QE23" s="2" t="s">
        <v>149</v>
      </c>
      <c r="QF23" s="2" t="s">
        <v>571</v>
      </c>
      <c r="QG23" s="2" t="s">
        <v>142</v>
      </c>
      <c r="QH23" s="2" t="s">
        <v>134</v>
      </c>
      <c r="QI23" s="4"/>
      <c r="QJ23" s="8"/>
      <c r="QK23" s="4"/>
      <c r="QL23" s="8"/>
      <c r="QM23" s="7"/>
      <c r="QN23" s="7"/>
      <c r="QO23" s="2" t="s">
        <v>184</v>
      </c>
      <c r="QP23" s="2" t="s">
        <v>131</v>
      </c>
      <c r="QQ23" s="2" t="s">
        <v>134</v>
      </c>
      <c r="QR23" s="2" t="s">
        <v>134</v>
      </c>
      <c r="QS23" s="2" t="s">
        <v>142</v>
      </c>
      <c r="QT23" s="2" t="s">
        <v>134</v>
      </c>
      <c r="QU23" s="4"/>
      <c r="QV23" s="8"/>
      <c r="QW23" s="4"/>
      <c r="QX23" s="8"/>
      <c r="QY23" s="7"/>
      <c r="QZ23" s="7"/>
      <c r="RA23" s="2" t="s">
        <v>134</v>
      </c>
      <c r="RB23" s="2" t="s">
        <v>134</v>
      </c>
      <c r="RC23" s="2" t="s">
        <v>134</v>
      </c>
      <c r="RD23" s="2" t="s">
        <v>134</v>
      </c>
      <c r="RE23" s="2" t="s">
        <v>134</v>
      </c>
      <c r="RF23" s="2" t="s">
        <v>134</v>
      </c>
      <c r="RG23" s="4"/>
      <c r="RH23" s="8"/>
      <c r="RI23" s="4"/>
      <c r="RJ23" s="8"/>
      <c r="RK23" s="7"/>
      <c r="RL23" s="7"/>
      <c r="RM23" s="2" t="s">
        <v>134</v>
      </c>
      <c r="RN23" s="2" t="s">
        <v>134</v>
      </c>
      <c r="RO23" s="2" t="s">
        <v>134</v>
      </c>
      <c r="RP23" s="2" t="s">
        <v>134</v>
      </c>
      <c r="RQ23" s="2" t="s">
        <v>134</v>
      </c>
      <c r="RR23" s="2" t="s">
        <v>134</v>
      </c>
      <c r="RS23" s="4"/>
      <c r="RT23" s="8"/>
      <c r="RU23" s="4"/>
      <c r="RV23" s="8"/>
      <c r="RW23" s="7"/>
      <c r="RX23" s="7"/>
      <c r="RY23" s="2" t="s">
        <v>161</v>
      </c>
      <c r="RZ23" s="2" t="s">
        <v>131</v>
      </c>
      <c r="SA23" s="2" t="s">
        <v>134</v>
      </c>
      <c r="SB23" s="2" t="s">
        <v>134</v>
      </c>
      <c r="SC23" s="2" t="s">
        <v>142</v>
      </c>
      <c r="SD23" s="2" t="s">
        <v>134</v>
      </c>
      <c r="SE23" s="4"/>
      <c r="SF23" s="8"/>
      <c r="SG23" s="4"/>
      <c r="SH23" s="8"/>
      <c r="SI23" s="7"/>
      <c r="SJ23" s="7"/>
      <c r="SK23" s="2" t="s">
        <v>140</v>
      </c>
      <c r="SL23" s="2" t="s">
        <v>144</v>
      </c>
      <c r="SM23" s="2" t="s">
        <v>411</v>
      </c>
      <c r="SN23" s="2" t="s">
        <v>495</v>
      </c>
      <c r="SO23" s="2" t="s">
        <v>142</v>
      </c>
      <c r="SP23" s="2" t="s">
        <v>134</v>
      </c>
    </row>
    <row r="24">
      <c r="A24" s="2" t="s">
        <v>572</v>
      </c>
      <c r="B24" s="2" t="s">
        <v>123</v>
      </c>
      <c r="C24" s="2" t="s">
        <v>124</v>
      </c>
      <c r="D24" s="2" t="s">
        <v>125</v>
      </c>
      <c r="E24" s="2" t="s">
        <v>126</v>
      </c>
      <c r="F24" s="2" t="s">
        <v>414</v>
      </c>
      <c r="G24" s="2" t="s">
        <v>415</v>
      </c>
      <c r="H24" s="2" t="s">
        <v>416</v>
      </c>
      <c r="I24" s="2" t="s">
        <v>417</v>
      </c>
      <c r="J24" s="2" t="s">
        <v>234</v>
      </c>
      <c r="K24" s="2" t="s">
        <v>329</v>
      </c>
      <c r="L24" s="3">
        <v>13.2</v>
      </c>
      <c r="M24" s="3">
        <v>13.86</v>
      </c>
      <c r="N24" s="3">
        <v>29.99</v>
      </c>
      <c r="O24" s="2" t="s">
        <v>131</v>
      </c>
      <c r="P24" s="2" t="s">
        <v>197</v>
      </c>
      <c r="Q24" s="2" t="s">
        <v>133</v>
      </c>
      <c r="R24" s="2" t="s">
        <v>134</v>
      </c>
      <c r="S24" s="2" t="s">
        <v>573</v>
      </c>
      <c r="T24" s="2" t="s">
        <v>134</v>
      </c>
      <c r="U24" s="2" t="s">
        <v>134</v>
      </c>
      <c r="V24" s="2" t="s">
        <v>420</v>
      </c>
      <c r="W24" s="2" t="s">
        <v>421</v>
      </c>
      <c r="X24" s="2" t="s">
        <v>134</v>
      </c>
      <c r="Y24" s="2" t="s">
        <v>237</v>
      </c>
      <c r="Z24" s="4">
        <v>1592</v>
      </c>
      <c r="AA24" s="4">
        <f>=ROUNDDOWN(29.4814814814815,0)</f>
      </c>
      <c r="AB24" s="5">
        <v>54</v>
      </c>
      <c r="AC24" s="2" t="s">
        <v>306</v>
      </c>
      <c r="AD24" s="4">
        <v>320</v>
      </c>
      <c r="AE24" s="4">
        <v>580</v>
      </c>
      <c r="AF24" s="6">
        <v>65</v>
      </c>
      <c r="AG24" s="6"/>
      <c r="AH24" s="7">
        <v>0.9727</v>
      </c>
      <c r="AI24" s="4"/>
      <c r="AJ24" s="4">
        <f>=ROUNDDOWN({0},0)</f>
      </c>
      <c r="AK24" s="5"/>
      <c r="AL24" s="2" t="s">
        <v>134</v>
      </c>
      <c r="AM24" s="4"/>
      <c r="AN24" s="4"/>
      <c r="AO24" s="7">
        <v>0</v>
      </c>
      <c r="AP24" s="4">
        <v>1514</v>
      </c>
      <c r="AQ24" s="8">
        <v>22626.12</v>
      </c>
      <c r="AR24" s="4"/>
      <c r="AS24" s="8"/>
      <c r="AT24" s="7"/>
      <c r="AU24" s="7"/>
      <c r="AV24" s="4">
        <v>1514</v>
      </c>
      <c r="AW24" s="8">
        <v>22626.12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0.0676</v>
      </c>
      <c r="BJ24" s="4">
        <v>1514</v>
      </c>
      <c r="BK24" s="8">
        <v>22626.12</v>
      </c>
      <c r="BL24" s="2" t="s">
        <v>574</v>
      </c>
      <c r="BM24" s="7">
        <v>1</v>
      </c>
      <c r="BN24" s="7">
        <v>1</v>
      </c>
      <c r="BO24" s="4">
        <v>1093</v>
      </c>
      <c r="BP24" s="8">
        <v>16493.37</v>
      </c>
      <c r="BQ24" s="4"/>
      <c r="BR24" s="8"/>
      <c r="BS24" s="7"/>
      <c r="BT24" s="7"/>
      <c r="BU24" s="2" t="s">
        <v>140</v>
      </c>
      <c r="BV24" s="2" t="s">
        <v>131</v>
      </c>
      <c r="BW24" s="2" t="s">
        <v>134</v>
      </c>
      <c r="BX24" s="2" t="s">
        <v>451</v>
      </c>
      <c r="BY24" s="2" t="s">
        <v>142</v>
      </c>
      <c r="BZ24" s="2" t="s">
        <v>134</v>
      </c>
      <c r="CA24" s="4">
        <v>73</v>
      </c>
      <c r="CB24" s="8">
        <v>1095</v>
      </c>
      <c r="CC24" s="4"/>
      <c r="CD24" s="8"/>
      <c r="CE24" s="7"/>
      <c r="CF24" s="7"/>
      <c r="CG24" s="2" t="s">
        <v>140</v>
      </c>
      <c r="CH24" s="2" t="s">
        <v>131</v>
      </c>
      <c r="CI24" s="2" t="s">
        <v>145</v>
      </c>
      <c r="CJ24" s="2" t="s">
        <v>575</v>
      </c>
      <c r="CK24" s="2" t="s">
        <v>142</v>
      </c>
      <c r="CL24" s="2" t="s">
        <v>134</v>
      </c>
      <c r="CM24" s="4">
        <v>102</v>
      </c>
      <c r="CN24" s="8">
        <v>1343.56</v>
      </c>
      <c r="CO24" s="4"/>
      <c r="CP24" s="8"/>
      <c r="CQ24" s="7"/>
      <c r="CR24" s="7"/>
      <c r="CS24" s="2" t="s">
        <v>140</v>
      </c>
      <c r="CT24" s="2" t="s">
        <v>131</v>
      </c>
      <c r="CU24" s="2" t="s">
        <v>242</v>
      </c>
      <c r="CV24" s="2" t="s">
        <v>423</v>
      </c>
      <c r="CW24" s="2" t="s">
        <v>142</v>
      </c>
      <c r="CX24" s="2" t="s">
        <v>134</v>
      </c>
      <c r="CY24" s="4">
        <v>37</v>
      </c>
      <c r="CZ24" s="8">
        <v>586.45</v>
      </c>
      <c r="DA24" s="4"/>
      <c r="DB24" s="8"/>
      <c r="DC24" s="7"/>
      <c r="DD24" s="7"/>
      <c r="DE24" s="2" t="s">
        <v>140</v>
      </c>
      <c r="DF24" s="2" t="s">
        <v>131</v>
      </c>
      <c r="DG24" s="2" t="s">
        <v>242</v>
      </c>
      <c r="DH24" s="2" t="s">
        <v>423</v>
      </c>
      <c r="DI24" s="2" t="s">
        <v>142</v>
      </c>
      <c r="DJ24" s="2" t="s">
        <v>134</v>
      </c>
      <c r="DK24" s="4">
        <v>38</v>
      </c>
      <c r="DL24" s="8">
        <v>568.48</v>
      </c>
      <c r="DM24" s="4"/>
      <c r="DN24" s="8"/>
      <c r="DO24" s="7"/>
      <c r="DP24" s="7"/>
      <c r="DQ24" s="2" t="s">
        <v>140</v>
      </c>
      <c r="DR24" s="2" t="s">
        <v>131</v>
      </c>
      <c r="DS24" s="2" t="s">
        <v>242</v>
      </c>
      <c r="DT24" s="2" t="s">
        <v>576</v>
      </c>
      <c r="DU24" s="2" t="s">
        <v>142</v>
      </c>
      <c r="DV24" s="2" t="s">
        <v>134</v>
      </c>
      <c r="DW24" s="4">
        <v>126</v>
      </c>
      <c r="DX24" s="8">
        <v>1833.3</v>
      </c>
      <c r="DY24" s="4"/>
      <c r="DZ24" s="8"/>
      <c r="EA24" s="7"/>
      <c r="EB24" s="7"/>
      <c r="EC24" s="2" t="s">
        <v>140</v>
      </c>
      <c r="ED24" s="2" t="s">
        <v>131</v>
      </c>
      <c r="EE24" s="2" t="s">
        <v>242</v>
      </c>
      <c r="EF24" s="2" t="s">
        <v>423</v>
      </c>
      <c r="EG24" s="2" t="s">
        <v>142</v>
      </c>
      <c r="EH24" s="2" t="s">
        <v>134</v>
      </c>
      <c r="EI24" s="4">
        <v>13</v>
      </c>
      <c r="EJ24" s="8">
        <v>178.79</v>
      </c>
      <c r="EK24" s="4"/>
      <c r="EL24" s="8"/>
      <c r="EM24" s="7"/>
      <c r="EN24" s="7"/>
      <c r="EO24" s="2" t="s">
        <v>140</v>
      </c>
      <c r="EP24" s="2" t="s">
        <v>131</v>
      </c>
      <c r="EQ24" s="2" t="s">
        <v>242</v>
      </c>
      <c r="ER24" s="2" t="s">
        <v>423</v>
      </c>
      <c r="ES24" s="2" t="s">
        <v>142</v>
      </c>
      <c r="ET24" s="2" t="s">
        <v>134</v>
      </c>
      <c r="EU24" s="4">
        <v>2</v>
      </c>
      <c r="EV24" s="8">
        <v>30.21</v>
      </c>
      <c r="EW24" s="4"/>
      <c r="EX24" s="8"/>
      <c r="EY24" s="7"/>
      <c r="EZ24" s="7"/>
      <c r="FA24" s="2" t="s">
        <v>140</v>
      </c>
      <c r="FB24" s="2" t="s">
        <v>131</v>
      </c>
      <c r="FC24" s="2" t="s">
        <v>242</v>
      </c>
      <c r="FD24" s="2" t="s">
        <v>516</v>
      </c>
      <c r="FE24" s="2" t="s">
        <v>142</v>
      </c>
      <c r="FF24" s="2" t="s">
        <v>134</v>
      </c>
      <c r="FG24" s="4">
        <v>15</v>
      </c>
      <c r="FH24" s="8">
        <v>218.25</v>
      </c>
      <c r="FI24" s="4"/>
      <c r="FJ24" s="8"/>
      <c r="FK24" s="7"/>
      <c r="FL24" s="7"/>
      <c r="FM24" s="2" t="s">
        <v>140</v>
      </c>
      <c r="FN24" s="2" t="s">
        <v>131</v>
      </c>
      <c r="FO24" s="2" t="s">
        <v>539</v>
      </c>
      <c r="FP24" s="2" t="s">
        <v>577</v>
      </c>
      <c r="FQ24" s="2" t="s">
        <v>142</v>
      </c>
      <c r="FR24" s="2" t="s">
        <v>134</v>
      </c>
      <c r="FS24" s="4"/>
      <c r="FT24" s="8"/>
      <c r="FU24" s="4"/>
      <c r="FV24" s="8"/>
      <c r="FW24" s="7"/>
      <c r="FX24" s="7"/>
      <c r="FY24" s="2" t="s">
        <v>143</v>
      </c>
      <c r="FZ24" s="2" t="s">
        <v>131</v>
      </c>
      <c r="GA24" s="2" t="s">
        <v>134</v>
      </c>
      <c r="GB24" s="2" t="s">
        <v>134</v>
      </c>
      <c r="GC24" s="2" t="s">
        <v>142</v>
      </c>
      <c r="GD24" s="2" t="s">
        <v>134</v>
      </c>
      <c r="GE24" s="4"/>
      <c r="GF24" s="8"/>
      <c r="GG24" s="4"/>
      <c r="GH24" s="8"/>
      <c r="GI24" s="7"/>
      <c r="GJ24" s="7"/>
      <c r="GK24" s="2" t="s">
        <v>134</v>
      </c>
      <c r="GL24" s="2" t="s">
        <v>134</v>
      </c>
      <c r="GM24" s="2" t="s">
        <v>134</v>
      </c>
      <c r="GN24" s="2" t="s">
        <v>134</v>
      </c>
      <c r="GO24" s="2" t="s">
        <v>134</v>
      </c>
      <c r="GP24" s="2" t="s">
        <v>134</v>
      </c>
      <c r="GQ24" s="4"/>
      <c r="GR24" s="8"/>
      <c r="GS24" s="4"/>
      <c r="GT24" s="8"/>
      <c r="GU24" s="7"/>
      <c r="GV24" s="7"/>
      <c r="GW24" s="2" t="s">
        <v>578</v>
      </c>
      <c r="GX24" s="2" t="s">
        <v>144</v>
      </c>
      <c r="GY24" s="2" t="s">
        <v>253</v>
      </c>
      <c r="GZ24" s="2" t="s">
        <v>369</v>
      </c>
      <c r="HA24" s="2" t="s">
        <v>142</v>
      </c>
      <c r="HB24" s="2" t="s">
        <v>134</v>
      </c>
      <c r="HC24" s="4">
        <v>2</v>
      </c>
      <c r="HD24" s="8">
        <v>56.98</v>
      </c>
      <c r="HE24" s="4"/>
      <c r="HF24" s="8"/>
      <c r="HG24" s="7"/>
      <c r="HH24" s="7"/>
      <c r="HI24" s="2" t="s">
        <v>140</v>
      </c>
      <c r="HJ24" s="2" t="s">
        <v>131</v>
      </c>
      <c r="HK24" s="2" t="s">
        <v>242</v>
      </c>
      <c r="HL24" s="2" t="s">
        <v>423</v>
      </c>
      <c r="HM24" s="2" t="s">
        <v>142</v>
      </c>
      <c r="HN24" s="2" t="s">
        <v>134</v>
      </c>
      <c r="HO24" s="4"/>
      <c r="HP24" s="8"/>
      <c r="HQ24" s="4"/>
      <c r="HR24" s="8"/>
      <c r="HS24" s="7"/>
      <c r="HT24" s="7"/>
      <c r="HU24" s="2" t="s">
        <v>161</v>
      </c>
      <c r="HV24" s="2" t="s">
        <v>131</v>
      </c>
      <c r="HW24" s="2" t="s">
        <v>134</v>
      </c>
      <c r="HX24" s="2" t="s">
        <v>134</v>
      </c>
      <c r="HY24" s="2" t="s">
        <v>142</v>
      </c>
      <c r="HZ24" s="2" t="s">
        <v>134</v>
      </c>
      <c r="IA24" s="4"/>
      <c r="IB24" s="8"/>
      <c r="IC24" s="4"/>
      <c r="ID24" s="8"/>
      <c r="IE24" s="7"/>
      <c r="IF24" s="7"/>
      <c r="IG24" s="2" t="s">
        <v>140</v>
      </c>
      <c r="IH24" s="2" t="s">
        <v>144</v>
      </c>
      <c r="II24" s="2" t="s">
        <v>242</v>
      </c>
      <c r="IJ24" s="2" t="s">
        <v>579</v>
      </c>
      <c r="IK24" s="2" t="s">
        <v>142</v>
      </c>
      <c r="IL24" s="2" t="s">
        <v>168</v>
      </c>
      <c r="IM24" s="4"/>
      <c r="IN24" s="8"/>
      <c r="IO24" s="4"/>
      <c r="IP24" s="8"/>
      <c r="IQ24" s="7"/>
      <c r="IR24" s="7"/>
      <c r="IS24" s="2" t="s">
        <v>161</v>
      </c>
      <c r="IT24" s="2" t="s">
        <v>131</v>
      </c>
      <c r="IU24" s="2" t="s">
        <v>242</v>
      </c>
      <c r="IV24" s="2" t="s">
        <v>134</v>
      </c>
      <c r="IW24" s="2" t="s">
        <v>142</v>
      </c>
      <c r="IX24" s="2" t="s">
        <v>134</v>
      </c>
      <c r="IY24" s="4">
        <v>2</v>
      </c>
      <c r="IZ24" s="8">
        <v>53.98</v>
      </c>
      <c r="JA24" s="4"/>
      <c r="JB24" s="8"/>
      <c r="JC24" s="7"/>
      <c r="JD24" s="7"/>
      <c r="JE24" s="2" t="s">
        <v>140</v>
      </c>
      <c r="JF24" s="2" t="s">
        <v>131</v>
      </c>
      <c r="JG24" s="2" t="s">
        <v>170</v>
      </c>
      <c r="JH24" s="2" t="s">
        <v>543</v>
      </c>
      <c r="JI24" s="2" t="s">
        <v>142</v>
      </c>
      <c r="JJ24" s="2" t="s">
        <v>134</v>
      </c>
      <c r="JK24" s="4"/>
      <c r="JL24" s="8"/>
      <c r="JM24" s="4"/>
      <c r="JN24" s="8"/>
      <c r="JO24" s="7"/>
      <c r="JP24" s="7"/>
      <c r="JQ24" s="2" t="s">
        <v>140</v>
      </c>
      <c r="JR24" s="2" t="s">
        <v>144</v>
      </c>
      <c r="JS24" s="2" t="s">
        <v>434</v>
      </c>
      <c r="JT24" s="2" t="s">
        <v>580</v>
      </c>
      <c r="JU24" s="2" t="s">
        <v>142</v>
      </c>
      <c r="JV24" s="2" t="s">
        <v>134</v>
      </c>
      <c r="JW24" s="4"/>
      <c r="JX24" s="8"/>
      <c r="JY24" s="4"/>
      <c r="JZ24" s="8"/>
      <c r="KA24" s="7"/>
      <c r="KB24" s="7"/>
      <c r="KC24" s="2" t="s">
        <v>436</v>
      </c>
      <c r="KD24" s="2" t="s">
        <v>131</v>
      </c>
      <c r="KE24" s="2" t="s">
        <v>134</v>
      </c>
      <c r="KF24" s="2" t="s">
        <v>134</v>
      </c>
      <c r="KG24" s="2" t="s">
        <v>142</v>
      </c>
      <c r="KH24" s="2" t="s">
        <v>134</v>
      </c>
      <c r="KI24" s="4">
        <v>11</v>
      </c>
      <c r="KJ24" s="8">
        <v>167.75</v>
      </c>
      <c r="KK24" s="4"/>
      <c r="KL24" s="8"/>
      <c r="KM24" s="7"/>
      <c r="KN24" s="7"/>
      <c r="KO24" s="2" t="s">
        <v>140</v>
      </c>
      <c r="KP24" s="2" t="s">
        <v>131</v>
      </c>
      <c r="KQ24" s="2" t="s">
        <v>261</v>
      </c>
      <c r="KR24" s="2" t="s">
        <v>437</v>
      </c>
      <c r="KS24" s="2" t="s">
        <v>142</v>
      </c>
      <c r="KT24" s="2" t="s">
        <v>134</v>
      </c>
      <c r="KU24" s="4"/>
      <c r="KV24" s="8"/>
      <c r="KW24" s="4"/>
      <c r="KX24" s="8"/>
      <c r="KY24" s="7"/>
      <c r="KZ24" s="7"/>
      <c r="LA24" s="2" t="s">
        <v>140</v>
      </c>
      <c r="LB24" s="2" t="s">
        <v>144</v>
      </c>
      <c r="LC24" s="2" t="s">
        <v>438</v>
      </c>
      <c r="LD24" s="2" t="s">
        <v>581</v>
      </c>
      <c r="LE24" s="2" t="s">
        <v>142</v>
      </c>
      <c r="LF24" s="2" t="s">
        <v>134</v>
      </c>
      <c r="LG24" s="4"/>
      <c r="LH24" s="8"/>
      <c r="LI24" s="4"/>
      <c r="LJ24" s="8"/>
      <c r="LK24" s="7"/>
      <c r="LL24" s="7"/>
      <c r="LM24" s="2" t="s">
        <v>134</v>
      </c>
      <c r="LN24" s="2" t="s">
        <v>134</v>
      </c>
      <c r="LO24" s="2" t="s">
        <v>134</v>
      </c>
      <c r="LP24" s="2" t="s">
        <v>134</v>
      </c>
      <c r="LQ24" s="2" t="s">
        <v>134</v>
      </c>
      <c r="LR24" s="2" t="s">
        <v>134</v>
      </c>
      <c r="LS24" s="4"/>
      <c r="LT24" s="8"/>
      <c r="LU24" s="4"/>
      <c r="LV24" s="8"/>
      <c r="LW24" s="7"/>
      <c r="LX24" s="7"/>
      <c r="LY24" s="2" t="s">
        <v>134</v>
      </c>
      <c r="LZ24" s="2" t="s">
        <v>134</v>
      </c>
      <c r="MA24" s="2" t="s">
        <v>134</v>
      </c>
      <c r="MB24" s="2" t="s">
        <v>134</v>
      </c>
      <c r="MC24" s="2" t="s">
        <v>134</v>
      </c>
      <c r="MD24" s="2" t="s">
        <v>134</v>
      </c>
      <c r="ME24" s="4"/>
      <c r="MF24" s="8"/>
      <c r="MG24" s="4"/>
      <c r="MH24" s="8"/>
      <c r="MI24" s="7"/>
      <c r="MJ24" s="7"/>
      <c r="MK24" s="2" t="s">
        <v>140</v>
      </c>
      <c r="ML24" s="2" t="s">
        <v>144</v>
      </c>
      <c r="MM24" s="2" t="s">
        <v>213</v>
      </c>
      <c r="MN24" s="2" t="s">
        <v>134</v>
      </c>
      <c r="MO24" s="2" t="s">
        <v>142</v>
      </c>
      <c r="MP24" s="2" t="s">
        <v>134</v>
      </c>
      <c r="MQ24" s="4"/>
      <c r="MR24" s="8"/>
      <c r="MS24" s="4"/>
      <c r="MT24" s="8"/>
      <c r="MU24" s="7"/>
      <c r="MV24" s="7"/>
      <c r="MW24" s="2" t="s">
        <v>134</v>
      </c>
      <c r="MX24" s="2" t="s">
        <v>134</v>
      </c>
      <c r="MY24" s="2" t="s">
        <v>134</v>
      </c>
      <c r="MZ24" s="2" t="s">
        <v>134</v>
      </c>
      <c r="NA24" s="2" t="s">
        <v>134</v>
      </c>
      <c r="NB24" s="2" t="s">
        <v>134</v>
      </c>
      <c r="NC24" s="4"/>
      <c r="ND24" s="8"/>
      <c r="NE24" s="4"/>
      <c r="NF24" s="8"/>
      <c r="NG24" s="7"/>
      <c r="NH24" s="7"/>
      <c r="NI24" s="2" t="s">
        <v>184</v>
      </c>
      <c r="NJ24" s="2" t="s">
        <v>131</v>
      </c>
      <c r="NK24" s="2" t="s">
        <v>134</v>
      </c>
      <c r="NL24" s="2" t="s">
        <v>134</v>
      </c>
      <c r="NM24" s="2" t="s">
        <v>142</v>
      </c>
      <c r="NN24" s="2" t="s">
        <v>134</v>
      </c>
      <c r="NO24" s="4"/>
      <c r="NP24" s="8"/>
      <c r="NQ24" s="4"/>
      <c r="NR24" s="8"/>
      <c r="NS24" s="7"/>
      <c r="NT24" s="7"/>
      <c r="NU24" s="2" t="s">
        <v>140</v>
      </c>
      <c r="NV24" s="2" t="s">
        <v>131</v>
      </c>
      <c r="NW24" s="2" t="s">
        <v>185</v>
      </c>
      <c r="NX24" s="2" t="s">
        <v>582</v>
      </c>
      <c r="NY24" s="2" t="s">
        <v>142</v>
      </c>
      <c r="NZ24" s="2" t="s">
        <v>134</v>
      </c>
      <c r="OA24" s="4"/>
      <c r="OB24" s="8"/>
      <c r="OC24" s="4"/>
      <c r="OD24" s="8"/>
      <c r="OE24" s="7"/>
      <c r="OF24" s="7"/>
      <c r="OG24" s="2" t="s">
        <v>140</v>
      </c>
      <c r="OH24" s="2" t="s">
        <v>187</v>
      </c>
      <c r="OI24" s="2" t="s">
        <v>268</v>
      </c>
      <c r="OJ24" s="2" t="s">
        <v>583</v>
      </c>
      <c r="OK24" s="2" t="s">
        <v>142</v>
      </c>
      <c r="OL24" s="2" t="s">
        <v>134</v>
      </c>
      <c r="OM24" s="4"/>
      <c r="ON24" s="8"/>
      <c r="OO24" s="4"/>
      <c r="OP24" s="8"/>
      <c r="OQ24" s="7"/>
      <c r="OR24" s="7"/>
      <c r="OS24" s="2" t="s">
        <v>134</v>
      </c>
      <c r="OT24" s="2" t="s">
        <v>134</v>
      </c>
      <c r="OU24" s="2" t="s">
        <v>134</v>
      </c>
      <c r="OV24" s="2" t="s">
        <v>134</v>
      </c>
      <c r="OW24" s="2" t="s">
        <v>134</v>
      </c>
      <c r="OX24" s="2" t="s">
        <v>134</v>
      </c>
      <c r="OY24" s="4"/>
      <c r="OZ24" s="8"/>
      <c r="PA24" s="4"/>
      <c r="PB24" s="8"/>
      <c r="PC24" s="7"/>
      <c r="PD24" s="7"/>
      <c r="PE24" s="2" t="s">
        <v>161</v>
      </c>
      <c r="PF24" s="2" t="s">
        <v>131</v>
      </c>
      <c r="PG24" s="2" t="s">
        <v>134</v>
      </c>
      <c r="PH24" s="2" t="s">
        <v>134</v>
      </c>
      <c r="PI24" s="2" t="s">
        <v>142</v>
      </c>
      <c r="PJ24" s="2" t="s">
        <v>134</v>
      </c>
      <c r="PK24" s="4"/>
      <c r="PL24" s="8"/>
      <c r="PM24" s="4"/>
      <c r="PN24" s="8"/>
      <c r="PO24" s="7"/>
      <c r="PP24" s="7"/>
      <c r="PQ24" s="2" t="s">
        <v>140</v>
      </c>
      <c r="PR24" s="2" t="s">
        <v>131</v>
      </c>
      <c r="PS24" s="2" t="s">
        <v>190</v>
      </c>
      <c r="PT24" s="2" t="s">
        <v>134</v>
      </c>
      <c r="PU24" s="2" t="s">
        <v>142</v>
      </c>
      <c r="PV24" s="2" t="s">
        <v>134</v>
      </c>
      <c r="PW24" s="4"/>
      <c r="PX24" s="8"/>
      <c r="PY24" s="4"/>
      <c r="PZ24" s="8"/>
      <c r="QA24" s="7"/>
      <c r="QB24" s="7"/>
      <c r="QC24" s="2" t="s">
        <v>140</v>
      </c>
      <c r="QD24" s="2" t="s">
        <v>144</v>
      </c>
      <c r="QE24" s="2" t="s">
        <v>149</v>
      </c>
      <c r="QF24" s="2" t="s">
        <v>584</v>
      </c>
      <c r="QG24" s="2" t="s">
        <v>142</v>
      </c>
      <c r="QH24" s="2" t="s">
        <v>134</v>
      </c>
      <c r="QI24" s="4"/>
      <c r="QJ24" s="8"/>
      <c r="QK24" s="4"/>
      <c r="QL24" s="8"/>
      <c r="QM24" s="7"/>
      <c r="QN24" s="7"/>
      <c r="QO24" s="2" t="s">
        <v>184</v>
      </c>
      <c r="QP24" s="2" t="s">
        <v>131</v>
      </c>
      <c r="QQ24" s="2" t="s">
        <v>134</v>
      </c>
      <c r="QR24" s="2" t="s">
        <v>134</v>
      </c>
      <c r="QS24" s="2" t="s">
        <v>142</v>
      </c>
      <c r="QT24" s="2" t="s">
        <v>134</v>
      </c>
      <c r="QU24" s="4"/>
      <c r="QV24" s="8"/>
      <c r="QW24" s="4"/>
      <c r="QX24" s="8"/>
      <c r="QY24" s="7"/>
      <c r="QZ24" s="7"/>
      <c r="RA24" s="2" t="s">
        <v>134</v>
      </c>
      <c r="RB24" s="2" t="s">
        <v>134</v>
      </c>
      <c r="RC24" s="2" t="s">
        <v>134</v>
      </c>
      <c r="RD24" s="2" t="s">
        <v>134</v>
      </c>
      <c r="RE24" s="2" t="s">
        <v>134</v>
      </c>
      <c r="RF24" s="2" t="s">
        <v>134</v>
      </c>
      <c r="RG24" s="4"/>
      <c r="RH24" s="8"/>
      <c r="RI24" s="4"/>
      <c r="RJ24" s="8"/>
      <c r="RK24" s="7"/>
      <c r="RL24" s="7"/>
      <c r="RM24" s="2" t="s">
        <v>134</v>
      </c>
      <c r="RN24" s="2" t="s">
        <v>134</v>
      </c>
      <c r="RO24" s="2" t="s">
        <v>134</v>
      </c>
      <c r="RP24" s="2" t="s">
        <v>134</v>
      </c>
      <c r="RQ24" s="2" t="s">
        <v>134</v>
      </c>
      <c r="RR24" s="2" t="s">
        <v>134</v>
      </c>
      <c r="RS24" s="4"/>
      <c r="RT24" s="8"/>
      <c r="RU24" s="4"/>
      <c r="RV24" s="8"/>
      <c r="RW24" s="7"/>
      <c r="RX24" s="7"/>
      <c r="RY24" s="2" t="s">
        <v>161</v>
      </c>
      <c r="RZ24" s="2" t="s">
        <v>131</v>
      </c>
      <c r="SA24" s="2" t="s">
        <v>134</v>
      </c>
      <c r="SB24" s="2" t="s">
        <v>134</v>
      </c>
      <c r="SC24" s="2" t="s">
        <v>142</v>
      </c>
      <c r="SD24" s="2" t="s">
        <v>134</v>
      </c>
      <c r="SE24" s="4"/>
      <c r="SF24" s="8"/>
      <c r="SG24" s="4"/>
      <c r="SH24" s="8"/>
      <c r="SI24" s="7"/>
      <c r="SJ24" s="7"/>
      <c r="SK24" s="2" t="s">
        <v>140</v>
      </c>
      <c r="SL24" s="2" t="s">
        <v>144</v>
      </c>
      <c r="SM24" s="2" t="s">
        <v>270</v>
      </c>
      <c r="SN24" s="2" t="s">
        <v>585</v>
      </c>
      <c r="SO24" s="2" t="s">
        <v>142</v>
      </c>
      <c r="SP24" s="2" t="s">
        <v>134</v>
      </c>
    </row>
    <row r="25">
      <c r="A25" s="2" t="s">
        <v>586</v>
      </c>
      <c r="B25" s="2" t="s">
        <v>123</v>
      </c>
      <c r="C25" s="2" t="s">
        <v>124</v>
      </c>
      <c r="D25" s="2" t="s">
        <v>125</v>
      </c>
      <c r="E25" s="2" t="s">
        <v>126</v>
      </c>
      <c r="F25" s="2" t="s">
        <v>414</v>
      </c>
      <c r="G25" s="2" t="s">
        <v>415</v>
      </c>
      <c r="H25" s="2" t="s">
        <v>416</v>
      </c>
      <c r="I25" s="2" t="s">
        <v>417</v>
      </c>
      <c r="J25" s="2" t="s">
        <v>234</v>
      </c>
      <c r="K25" s="2" t="s">
        <v>587</v>
      </c>
      <c r="L25" s="3">
        <v>13.2</v>
      </c>
      <c r="M25" s="3">
        <v>13.86</v>
      </c>
      <c r="N25" s="3">
        <v>29.99</v>
      </c>
      <c r="O25" s="2" t="s">
        <v>131</v>
      </c>
      <c r="P25" s="2" t="s">
        <v>395</v>
      </c>
      <c r="Q25" s="2" t="s">
        <v>133</v>
      </c>
      <c r="R25" s="2" t="s">
        <v>134</v>
      </c>
      <c r="S25" s="2" t="s">
        <v>588</v>
      </c>
      <c r="T25" s="2" t="s">
        <v>134</v>
      </c>
      <c r="U25" s="2" t="s">
        <v>134</v>
      </c>
      <c r="V25" s="2" t="s">
        <v>420</v>
      </c>
      <c r="W25" s="2" t="s">
        <v>421</v>
      </c>
      <c r="X25" s="2" t="s">
        <v>134</v>
      </c>
      <c r="Y25" s="2" t="s">
        <v>237</v>
      </c>
      <c r="Z25" s="4">
        <v>1421</v>
      </c>
      <c r="AA25" s="4">
        <f>=ROUNDDOWN(39.4722222222222,0)</f>
      </c>
      <c r="AB25" s="5">
        <v>36</v>
      </c>
      <c r="AC25" s="2" t="s">
        <v>306</v>
      </c>
      <c r="AD25" s="4">
        <v>240</v>
      </c>
      <c r="AE25" s="4">
        <v>444</v>
      </c>
      <c r="AF25" s="6">
        <v>65</v>
      </c>
      <c r="AG25" s="6"/>
      <c r="AH25" s="7">
        <v>0.847</v>
      </c>
      <c r="AI25" s="4"/>
      <c r="AJ25" s="4">
        <f>=ROUNDDOWN({0},0)</f>
      </c>
      <c r="AK25" s="5"/>
      <c r="AL25" s="2" t="s">
        <v>134</v>
      </c>
      <c r="AM25" s="4"/>
      <c r="AN25" s="4"/>
      <c r="AO25" s="7">
        <v>0</v>
      </c>
      <c r="AP25" s="4">
        <v>853</v>
      </c>
      <c r="AQ25" s="8">
        <v>12804.41</v>
      </c>
      <c r="AR25" s="4"/>
      <c r="AS25" s="8"/>
      <c r="AT25" s="7"/>
      <c r="AU25" s="7"/>
      <c r="AV25" s="4">
        <v>853</v>
      </c>
      <c r="AW25" s="8">
        <v>12804.41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0.0383</v>
      </c>
      <c r="BJ25" s="4">
        <v>853</v>
      </c>
      <c r="BK25" s="8">
        <v>12804.41</v>
      </c>
      <c r="BL25" s="2" t="s">
        <v>589</v>
      </c>
      <c r="BM25" s="7">
        <v>1</v>
      </c>
      <c r="BN25" s="7">
        <v>1</v>
      </c>
      <c r="BO25" s="4">
        <v>531</v>
      </c>
      <c r="BP25" s="8">
        <v>8012.79</v>
      </c>
      <c r="BQ25" s="4"/>
      <c r="BR25" s="8"/>
      <c r="BS25" s="7"/>
      <c r="BT25" s="7"/>
      <c r="BU25" s="2" t="s">
        <v>140</v>
      </c>
      <c r="BV25" s="2" t="s">
        <v>131</v>
      </c>
      <c r="BW25" s="2" t="s">
        <v>134</v>
      </c>
      <c r="BX25" s="2" t="s">
        <v>590</v>
      </c>
      <c r="BY25" s="2" t="s">
        <v>142</v>
      </c>
      <c r="BZ25" s="2" t="s">
        <v>134</v>
      </c>
      <c r="CA25" s="4">
        <v>58</v>
      </c>
      <c r="CB25" s="8">
        <v>870</v>
      </c>
      <c r="CC25" s="4"/>
      <c r="CD25" s="8"/>
      <c r="CE25" s="7"/>
      <c r="CF25" s="7"/>
      <c r="CG25" s="2" t="s">
        <v>140</v>
      </c>
      <c r="CH25" s="2" t="s">
        <v>131</v>
      </c>
      <c r="CI25" s="2" t="s">
        <v>468</v>
      </c>
      <c r="CJ25" s="2" t="s">
        <v>591</v>
      </c>
      <c r="CK25" s="2" t="s">
        <v>142</v>
      </c>
      <c r="CL25" s="2" t="s">
        <v>134</v>
      </c>
      <c r="CM25" s="4">
        <v>54</v>
      </c>
      <c r="CN25" s="8">
        <v>708.36</v>
      </c>
      <c r="CO25" s="4"/>
      <c r="CP25" s="8"/>
      <c r="CQ25" s="7"/>
      <c r="CR25" s="7"/>
      <c r="CS25" s="2" t="s">
        <v>140</v>
      </c>
      <c r="CT25" s="2" t="s">
        <v>131</v>
      </c>
      <c r="CU25" s="2" t="s">
        <v>242</v>
      </c>
      <c r="CV25" s="2" t="s">
        <v>423</v>
      </c>
      <c r="CW25" s="2" t="s">
        <v>142</v>
      </c>
      <c r="CX25" s="2" t="s">
        <v>134</v>
      </c>
      <c r="CY25" s="4">
        <v>47</v>
      </c>
      <c r="CZ25" s="8">
        <v>744.95</v>
      </c>
      <c r="DA25" s="4"/>
      <c r="DB25" s="8"/>
      <c r="DC25" s="7"/>
      <c r="DD25" s="7"/>
      <c r="DE25" s="2" t="s">
        <v>140</v>
      </c>
      <c r="DF25" s="2" t="s">
        <v>131</v>
      </c>
      <c r="DG25" s="2" t="s">
        <v>242</v>
      </c>
      <c r="DH25" s="2" t="s">
        <v>423</v>
      </c>
      <c r="DI25" s="2" t="s">
        <v>142</v>
      </c>
      <c r="DJ25" s="2" t="s">
        <v>134</v>
      </c>
      <c r="DK25" s="4">
        <v>30</v>
      </c>
      <c r="DL25" s="8">
        <v>448.8</v>
      </c>
      <c r="DM25" s="4"/>
      <c r="DN25" s="8"/>
      <c r="DO25" s="7"/>
      <c r="DP25" s="7"/>
      <c r="DQ25" s="2" t="s">
        <v>140</v>
      </c>
      <c r="DR25" s="2" t="s">
        <v>131</v>
      </c>
      <c r="DS25" s="2" t="s">
        <v>242</v>
      </c>
      <c r="DT25" s="2" t="s">
        <v>576</v>
      </c>
      <c r="DU25" s="2" t="s">
        <v>142</v>
      </c>
      <c r="DV25" s="2" t="s">
        <v>134</v>
      </c>
      <c r="DW25" s="4">
        <v>65</v>
      </c>
      <c r="DX25" s="8">
        <v>945.75</v>
      </c>
      <c r="DY25" s="4"/>
      <c r="DZ25" s="8"/>
      <c r="EA25" s="7"/>
      <c r="EB25" s="7"/>
      <c r="EC25" s="2" t="s">
        <v>140</v>
      </c>
      <c r="ED25" s="2" t="s">
        <v>131</v>
      </c>
      <c r="EE25" s="2" t="s">
        <v>592</v>
      </c>
      <c r="EF25" s="2" t="s">
        <v>593</v>
      </c>
      <c r="EG25" s="2" t="s">
        <v>142</v>
      </c>
      <c r="EH25" s="2" t="s">
        <v>134</v>
      </c>
      <c r="EI25" s="4">
        <v>24</v>
      </c>
      <c r="EJ25" s="8">
        <v>318.08</v>
      </c>
      <c r="EK25" s="4"/>
      <c r="EL25" s="8"/>
      <c r="EM25" s="7"/>
      <c r="EN25" s="7"/>
      <c r="EO25" s="2" t="s">
        <v>140</v>
      </c>
      <c r="EP25" s="2" t="s">
        <v>131</v>
      </c>
      <c r="EQ25" s="2" t="s">
        <v>242</v>
      </c>
      <c r="ER25" s="2" t="s">
        <v>594</v>
      </c>
      <c r="ES25" s="2" t="s">
        <v>142</v>
      </c>
      <c r="ET25" s="2" t="s">
        <v>134</v>
      </c>
      <c r="EU25" s="4">
        <v>7</v>
      </c>
      <c r="EV25" s="8">
        <v>110.92</v>
      </c>
      <c r="EW25" s="4"/>
      <c r="EX25" s="8"/>
      <c r="EY25" s="7"/>
      <c r="EZ25" s="7"/>
      <c r="FA25" s="2" t="s">
        <v>140</v>
      </c>
      <c r="FB25" s="2" t="s">
        <v>131</v>
      </c>
      <c r="FC25" s="2" t="s">
        <v>242</v>
      </c>
      <c r="FD25" s="2" t="s">
        <v>595</v>
      </c>
      <c r="FE25" s="2" t="s">
        <v>142</v>
      </c>
      <c r="FF25" s="2" t="s">
        <v>134</v>
      </c>
      <c r="FG25" s="4">
        <v>6</v>
      </c>
      <c r="FH25" s="8">
        <v>87.3</v>
      </c>
      <c r="FI25" s="4"/>
      <c r="FJ25" s="8"/>
      <c r="FK25" s="7"/>
      <c r="FL25" s="7"/>
      <c r="FM25" s="2" t="s">
        <v>140</v>
      </c>
      <c r="FN25" s="2" t="s">
        <v>131</v>
      </c>
      <c r="FO25" s="2" t="s">
        <v>539</v>
      </c>
      <c r="FP25" s="2" t="s">
        <v>596</v>
      </c>
      <c r="FQ25" s="2" t="s">
        <v>142</v>
      </c>
      <c r="FR25" s="2" t="s">
        <v>134</v>
      </c>
      <c r="FS25" s="4"/>
      <c r="FT25" s="8"/>
      <c r="FU25" s="4"/>
      <c r="FV25" s="8"/>
      <c r="FW25" s="7"/>
      <c r="FX25" s="7"/>
      <c r="FY25" s="2" t="s">
        <v>176</v>
      </c>
      <c r="FZ25" s="2" t="s">
        <v>131</v>
      </c>
      <c r="GA25" s="2" t="s">
        <v>134</v>
      </c>
      <c r="GB25" s="2" t="s">
        <v>134</v>
      </c>
      <c r="GC25" s="2" t="s">
        <v>142</v>
      </c>
      <c r="GD25" s="2" t="s">
        <v>134</v>
      </c>
      <c r="GE25" s="4"/>
      <c r="GF25" s="8"/>
      <c r="GG25" s="4"/>
      <c r="GH25" s="8"/>
      <c r="GI25" s="7"/>
      <c r="GJ25" s="7"/>
      <c r="GK25" s="2" t="s">
        <v>134</v>
      </c>
      <c r="GL25" s="2" t="s">
        <v>134</v>
      </c>
      <c r="GM25" s="2" t="s">
        <v>134</v>
      </c>
      <c r="GN25" s="2" t="s">
        <v>134</v>
      </c>
      <c r="GO25" s="2" t="s">
        <v>134</v>
      </c>
      <c r="GP25" s="2" t="s">
        <v>134</v>
      </c>
      <c r="GQ25" s="4"/>
      <c r="GR25" s="8"/>
      <c r="GS25" s="4"/>
      <c r="GT25" s="8"/>
      <c r="GU25" s="7"/>
      <c r="GV25" s="7"/>
      <c r="GW25" s="2" t="s">
        <v>578</v>
      </c>
      <c r="GX25" s="2" t="s">
        <v>144</v>
      </c>
      <c r="GY25" s="2" t="s">
        <v>253</v>
      </c>
      <c r="GZ25" s="2" t="s">
        <v>518</v>
      </c>
      <c r="HA25" s="2" t="s">
        <v>142</v>
      </c>
      <c r="HB25" s="2" t="s">
        <v>134</v>
      </c>
      <c r="HC25" s="4">
        <v>6</v>
      </c>
      <c r="HD25" s="8">
        <v>185.94</v>
      </c>
      <c r="HE25" s="4"/>
      <c r="HF25" s="8"/>
      <c r="HG25" s="7"/>
      <c r="HH25" s="7"/>
      <c r="HI25" s="2" t="s">
        <v>140</v>
      </c>
      <c r="HJ25" s="2" t="s">
        <v>131</v>
      </c>
      <c r="HK25" s="2" t="s">
        <v>242</v>
      </c>
      <c r="HL25" s="2" t="s">
        <v>597</v>
      </c>
      <c r="HM25" s="2" t="s">
        <v>142</v>
      </c>
      <c r="HN25" s="2" t="s">
        <v>134</v>
      </c>
      <c r="HO25" s="4"/>
      <c r="HP25" s="8"/>
      <c r="HQ25" s="4"/>
      <c r="HR25" s="8"/>
      <c r="HS25" s="7"/>
      <c r="HT25" s="7"/>
      <c r="HU25" s="2" t="s">
        <v>161</v>
      </c>
      <c r="HV25" s="2" t="s">
        <v>131</v>
      </c>
      <c r="HW25" s="2" t="s">
        <v>134</v>
      </c>
      <c r="HX25" s="2" t="s">
        <v>134</v>
      </c>
      <c r="HY25" s="2" t="s">
        <v>142</v>
      </c>
      <c r="HZ25" s="2" t="s">
        <v>134</v>
      </c>
      <c r="IA25" s="4"/>
      <c r="IB25" s="8"/>
      <c r="IC25" s="4"/>
      <c r="ID25" s="8"/>
      <c r="IE25" s="7"/>
      <c r="IF25" s="7"/>
      <c r="IG25" s="2" t="s">
        <v>140</v>
      </c>
      <c r="IH25" s="2" t="s">
        <v>187</v>
      </c>
      <c r="II25" s="2" t="s">
        <v>242</v>
      </c>
      <c r="IJ25" s="2" t="s">
        <v>598</v>
      </c>
      <c r="IK25" s="2" t="s">
        <v>142</v>
      </c>
      <c r="IL25" s="2" t="s">
        <v>168</v>
      </c>
      <c r="IM25" s="4">
        <v>7</v>
      </c>
      <c r="IN25" s="8">
        <v>97.02</v>
      </c>
      <c r="IO25" s="4"/>
      <c r="IP25" s="8"/>
      <c r="IQ25" s="7"/>
      <c r="IR25" s="7"/>
      <c r="IS25" s="2" t="s">
        <v>140</v>
      </c>
      <c r="IT25" s="2" t="s">
        <v>131</v>
      </c>
      <c r="IU25" s="2" t="s">
        <v>242</v>
      </c>
      <c r="IV25" s="2" t="s">
        <v>599</v>
      </c>
      <c r="IW25" s="2" t="s">
        <v>142</v>
      </c>
      <c r="IX25" s="2" t="s">
        <v>134</v>
      </c>
      <c r="IY25" s="4"/>
      <c r="IZ25" s="8"/>
      <c r="JA25" s="4"/>
      <c r="JB25" s="8"/>
      <c r="JC25" s="7"/>
      <c r="JD25" s="7"/>
      <c r="JE25" s="2" t="s">
        <v>140</v>
      </c>
      <c r="JF25" s="2" t="s">
        <v>131</v>
      </c>
      <c r="JG25" s="2" t="s">
        <v>170</v>
      </c>
      <c r="JH25" s="2" t="s">
        <v>134</v>
      </c>
      <c r="JI25" s="2" t="s">
        <v>142</v>
      </c>
      <c r="JJ25" s="2" t="s">
        <v>134</v>
      </c>
      <c r="JK25" s="4"/>
      <c r="JL25" s="8"/>
      <c r="JM25" s="4"/>
      <c r="JN25" s="8"/>
      <c r="JO25" s="7"/>
      <c r="JP25" s="7"/>
      <c r="JQ25" s="2" t="s">
        <v>140</v>
      </c>
      <c r="JR25" s="2" t="s">
        <v>144</v>
      </c>
      <c r="JS25" s="2" t="s">
        <v>434</v>
      </c>
      <c r="JT25" s="2" t="s">
        <v>600</v>
      </c>
      <c r="JU25" s="2" t="s">
        <v>142</v>
      </c>
      <c r="JV25" s="2" t="s">
        <v>134</v>
      </c>
      <c r="JW25" s="4"/>
      <c r="JX25" s="8"/>
      <c r="JY25" s="4"/>
      <c r="JZ25" s="8"/>
      <c r="KA25" s="7"/>
      <c r="KB25" s="7"/>
      <c r="KC25" s="2" t="s">
        <v>436</v>
      </c>
      <c r="KD25" s="2" t="s">
        <v>131</v>
      </c>
      <c r="KE25" s="2" t="s">
        <v>134</v>
      </c>
      <c r="KF25" s="2" t="s">
        <v>134</v>
      </c>
      <c r="KG25" s="2" t="s">
        <v>142</v>
      </c>
      <c r="KH25" s="2" t="s">
        <v>134</v>
      </c>
      <c r="KI25" s="4">
        <v>18</v>
      </c>
      <c r="KJ25" s="8">
        <v>274.5</v>
      </c>
      <c r="KK25" s="4"/>
      <c r="KL25" s="8"/>
      <c r="KM25" s="7"/>
      <c r="KN25" s="7"/>
      <c r="KO25" s="2" t="s">
        <v>140</v>
      </c>
      <c r="KP25" s="2" t="s">
        <v>131</v>
      </c>
      <c r="KQ25" s="2" t="s">
        <v>261</v>
      </c>
      <c r="KR25" s="2" t="s">
        <v>431</v>
      </c>
      <c r="KS25" s="2" t="s">
        <v>142</v>
      </c>
      <c r="KT25" s="2" t="s">
        <v>134</v>
      </c>
      <c r="KU25" s="4"/>
      <c r="KV25" s="8"/>
      <c r="KW25" s="4"/>
      <c r="KX25" s="8"/>
      <c r="KY25" s="7"/>
      <c r="KZ25" s="7"/>
      <c r="LA25" s="2" t="s">
        <v>140</v>
      </c>
      <c r="LB25" s="2" t="s">
        <v>144</v>
      </c>
      <c r="LC25" s="2" t="s">
        <v>438</v>
      </c>
      <c r="LD25" s="2" t="s">
        <v>439</v>
      </c>
      <c r="LE25" s="2" t="s">
        <v>142</v>
      </c>
      <c r="LF25" s="2" t="s">
        <v>134</v>
      </c>
      <c r="LG25" s="4"/>
      <c r="LH25" s="8"/>
      <c r="LI25" s="4"/>
      <c r="LJ25" s="8"/>
      <c r="LK25" s="7"/>
      <c r="LL25" s="7"/>
      <c r="LM25" s="2" t="s">
        <v>134</v>
      </c>
      <c r="LN25" s="2" t="s">
        <v>134</v>
      </c>
      <c r="LO25" s="2" t="s">
        <v>134</v>
      </c>
      <c r="LP25" s="2" t="s">
        <v>134</v>
      </c>
      <c r="LQ25" s="2" t="s">
        <v>134</v>
      </c>
      <c r="LR25" s="2" t="s">
        <v>134</v>
      </c>
      <c r="LS25" s="4"/>
      <c r="LT25" s="8"/>
      <c r="LU25" s="4"/>
      <c r="LV25" s="8"/>
      <c r="LW25" s="7"/>
      <c r="LX25" s="7"/>
      <c r="LY25" s="2" t="s">
        <v>134</v>
      </c>
      <c r="LZ25" s="2" t="s">
        <v>134</v>
      </c>
      <c r="MA25" s="2" t="s">
        <v>134</v>
      </c>
      <c r="MB25" s="2" t="s">
        <v>134</v>
      </c>
      <c r="MC25" s="2" t="s">
        <v>134</v>
      </c>
      <c r="MD25" s="2" t="s">
        <v>134</v>
      </c>
      <c r="ME25" s="4"/>
      <c r="MF25" s="8"/>
      <c r="MG25" s="4"/>
      <c r="MH25" s="8"/>
      <c r="MI25" s="7"/>
      <c r="MJ25" s="7"/>
      <c r="MK25" s="2" t="s">
        <v>140</v>
      </c>
      <c r="ML25" s="2" t="s">
        <v>144</v>
      </c>
      <c r="MM25" s="2" t="s">
        <v>213</v>
      </c>
      <c r="MN25" s="2" t="s">
        <v>134</v>
      </c>
      <c r="MO25" s="2" t="s">
        <v>142</v>
      </c>
      <c r="MP25" s="2" t="s">
        <v>134</v>
      </c>
      <c r="MQ25" s="4"/>
      <c r="MR25" s="8"/>
      <c r="MS25" s="4"/>
      <c r="MT25" s="8"/>
      <c r="MU25" s="7"/>
      <c r="MV25" s="7"/>
      <c r="MW25" s="2" t="s">
        <v>134</v>
      </c>
      <c r="MX25" s="2" t="s">
        <v>134</v>
      </c>
      <c r="MY25" s="2" t="s">
        <v>134</v>
      </c>
      <c r="MZ25" s="2" t="s">
        <v>134</v>
      </c>
      <c r="NA25" s="2" t="s">
        <v>134</v>
      </c>
      <c r="NB25" s="2" t="s">
        <v>134</v>
      </c>
      <c r="NC25" s="4"/>
      <c r="ND25" s="8"/>
      <c r="NE25" s="4"/>
      <c r="NF25" s="8"/>
      <c r="NG25" s="7"/>
      <c r="NH25" s="7"/>
      <c r="NI25" s="2" t="s">
        <v>184</v>
      </c>
      <c r="NJ25" s="2" t="s">
        <v>131</v>
      </c>
      <c r="NK25" s="2" t="s">
        <v>134</v>
      </c>
      <c r="NL25" s="2" t="s">
        <v>134</v>
      </c>
      <c r="NM25" s="2" t="s">
        <v>142</v>
      </c>
      <c r="NN25" s="2" t="s">
        <v>134</v>
      </c>
      <c r="NO25" s="4"/>
      <c r="NP25" s="8"/>
      <c r="NQ25" s="4"/>
      <c r="NR25" s="8"/>
      <c r="NS25" s="7"/>
      <c r="NT25" s="7"/>
      <c r="NU25" s="2" t="s">
        <v>140</v>
      </c>
      <c r="NV25" s="2" t="s">
        <v>131</v>
      </c>
      <c r="NW25" s="2" t="s">
        <v>185</v>
      </c>
      <c r="NX25" s="2" t="s">
        <v>601</v>
      </c>
      <c r="NY25" s="2" t="s">
        <v>142</v>
      </c>
      <c r="NZ25" s="2" t="s">
        <v>134</v>
      </c>
      <c r="OA25" s="4"/>
      <c r="OB25" s="8"/>
      <c r="OC25" s="4"/>
      <c r="OD25" s="8"/>
      <c r="OE25" s="7"/>
      <c r="OF25" s="7"/>
      <c r="OG25" s="2" t="s">
        <v>140</v>
      </c>
      <c r="OH25" s="2" t="s">
        <v>187</v>
      </c>
      <c r="OI25" s="2" t="s">
        <v>268</v>
      </c>
      <c r="OJ25" s="2" t="s">
        <v>443</v>
      </c>
      <c r="OK25" s="2" t="s">
        <v>142</v>
      </c>
      <c r="OL25" s="2" t="s">
        <v>134</v>
      </c>
      <c r="OM25" s="4"/>
      <c r="ON25" s="8"/>
      <c r="OO25" s="4"/>
      <c r="OP25" s="8"/>
      <c r="OQ25" s="7"/>
      <c r="OR25" s="7"/>
      <c r="OS25" s="2" t="s">
        <v>134</v>
      </c>
      <c r="OT25" s="2" t="s">
        <v>134</v>
      </c>
      <c r="OU25" s="2" t="s">
        <v>134</v>
      </c>
      <c r="OV25" s="2" t="s">
        <v>134</v>
      </c>
      <c r="OW25" s="2" t="s">
        <v>134</v>
      </c>
      <c r="OX25" s="2" t="s">
        <v>134</v>
      </c>
      <c r="OY25" s="4"/>
      <c r="OZ25" s="8"/>
      <c r="PA25" s="4"/>
      <c r="PB25" s="8"/>
      <c r="PC25" s="7"/>
      <c r="PD25" s="7"/>
      <c r="PE25" s="2" t="s">
        <v>161</v>
      </c>
      <c r="PF25" s="2" t="s">
        <v>131</v>
      </c>
      <c r="PG25" s="2" t="s">
        <v>134</v>
      </c>
      <c r="PH25" s="2" t="s">
        <v>134</v>
      </c>
      <c r="PI25" s="2" t="s">
        <v>142</v>
      </c>
      <c r="PJ25" s="2" t="s">
        <v>134</v>
      </c>
      <c r="PK25" s="4"/>
      <c r="PL25" s="8"/>
      <c r="PM25" s="4"/>
      <c r="PN25" s="8"/>
      <c r="PO25" s="7"/>
      <c r="PP25" s="7"/>
      <c r="PQ25" s="2" t="s">
        <v>140</v>
      </c>
      <c r="PR25" s="2" t="s">
        <v>131</v>
      </c>
      <c r="PS25" s="2" t="s">
        <v>602</v>
      </c>
      <c r="PT25" s="2" t="s">
        <v>134</v>
      </c>
      <c r="PU25" s="2" t="s">
        <v>142</v>
      </c>
      <c r="PV25" s="2" t="s">
        <v>134</v>
      </c>
      <c r="PW25" s="4"/>
      <c r="PX25" s="8"/>
      <c r="PY25" s="4"/>
      <c r="PZ25" s="8"/>
      <c r="QA25" s="7"/>
      <c r="QB25" s="7"/>
      <c r="QC25" s="2" t="s">
        <v>140</v>
      </c>
      <c r="QD25" s="2" t="s">
        <v>144</v>
      </c>
      <c r="QE25" s="2" t="s">
        <v>149</v>
      </c>
      <c r="QF25" s="2" t="s">
        <v>603</v>
      </c>
      <c r="QG25" s="2" t="s">
        <v>142</v>
      </c>
      <c r="QH25" s="2" t="s">
        <v>134</v>
      </c>
      <c r="QI25" s="4"/>
      <c r="QJ25" s="8"/>
      <c r="QK25" s="4"/>
      <c r="QL25" s="8"/>
      <c r="QM25" s="7"/>
      <c r="QN25" s="7"/>
      <c r="QO25" s="2" t="s">
        <v>184</v>
      </c>
      <c r="QP25" s="2" t="s">
        <v>131</v>
      </c>
      <c r="QQ25" s="2" t="s">
        <v>134</v>
      </c>
      <c r="QR25" s="2" t="s">
        <v>134</v>
      </c>
      <c r="QS25" s="2" t="s">
        <v>142</v>
      </c>
      <c r="QT25" s="2" t="s">
        <v>134</v>
      </c>
      <c r="QU25" s="4"/>
      <c r="QV25" s="8"/>
      <c r="QW25" s="4"/>
      <c r="QX25" s="8"/>
      <c r="QY25" s="7"/>
      <c r="QZ25" s="7"/>
      <c r="RA25" s="2" t="s">
        <v>134</v>
      </c>
      <c r="RB25" s="2" t="s">
        <v>134</v>
      </c>
      <c r="RC25" s="2" t="s">
        <v>134</v>
      </c>
      <c r="RD25" s="2" t="s">
        <v>134</v>
      </c>
      <c r="RE25" s="2" t="s">
        <v>134</v>
      </c>
      <c r="RF25" s="2" t="s">
        <v>134</v>
      </c>
      <c r="RG25" s="4"/>
      <c r="RH25" s="8"/>
      <c r="RI25" s="4"/>
      <c r="RJ25" s="8"/>
      <c r="RK25" s="7"/>
      <c r="RL25" s="7"/>
      <c r="RM25" s="2" t="s">
        <v>134</v>
      </c>
      <c r="RN25" s="2" t="s">
        <v>134</v>
      </c>
      <c r="RO25" s="2" t="s">
        <v>134</v>
      </c>
      <c r="RP25" s="2" t="s">
        <v>134</v>
      </c>
      <c r="RQ25" s="2" t="s">
        <v>134</v>
      </c>
      <c r="RR25" s="2" t="s">
        <v>134</v>
      </c>
      <c r="RS25" s="4"/>
      <c r="RT25" s="8"/>
      <c r="RU25" s="4"/>
      <c r="RV25" s="8"/>
      <c r="RW25" s="7"/>
      <c r="RX25" s="7"/>
      <c r="RY25" s="2" t="s">
        <v>161</v>
      </c>
      <c r="RZ25" s="2" t="s">
        <v>131</v>
      </c>
      <c r="SA25" s="2" t="s">
        <v>134</v>
      </c>
      <c r="SB25" s="2" t="s">
        <v>134</v>
      </c>
      <c r="SC25" s="2" t="s">
        <v>142</v>
      </c>
      <c r="SD25" s="2" t="s">
        <v>134</v>
      </c>
      <c r="SE25" s="4"/>
      <c r="SF25" s="8"/>
      <c r="SG25" s="4"/>
      <c r="SH25" s="8"/>
      <c r="SI25" s="7"/>
      <c r="SJ25" s="7"/>
      <c r="SK25" s="2" t="s">
        <v>140</v>
      </c>
      <c r="SL25" s="2" t="s">
        <v>144</v>
      </c>
      <c r="SM25" s="2" t="s">
        <v>411</v>
      </c>
      <c r="SN25" s="2" t="s">
        <v>469</v>
      </c>
      <c r="SO25" s="2" t="s">
        <v>142</v>
      </c>
      <c r="SP25" s="2" t="s">
        <v>134</v>
      </c>
    </row>
    <row r="26">
      <c r="A26" s="2" t="s">
        <v>604</v>
      </c>
      <c r="B26" s="2" t="s">
        <v>123</v>
      </c>
      <c r="C26" s="2" t="s">
        <v>124</v>
      </c>
      <c r="D26" s="2" t="s">
        <v>125</v>
      </c>
      <c r="E26" s="2" t="s">
        <v>126</v>
      </c>
      <c r="F26" s="2" t="s">
        <v>414</v>
      </c>
      <c r="G26" s="2" t="s">
        <v>415</v>
      </c>
      <c r="H26" s="2" t="s">
        <v>416</v>
      </c>
      <c r="I26" s="2" t="s">
        <v>417</v>
      </c>
      <c r="J26" s="2" t="s">
        <v>234</v>
      </c>
      <c r="K26" s="2" t="s">
        <v>605</v>
      </c>
      <c r="L26" s="3">
        <v>13.2</v>
      </c>
      <c r="M26" s="3">
        <v>13.86</v>
      </c>
      <c r="N26" s="3">
        <v>29.99</v>
      </c>
      <c r="O26" s="2" t="s">
        <v>131</v>
      </c>
      <c r="P26" s="2" t="s">
        <v>395</v>
      </c>
      <c r="Q26" s="2" t="s">
        <v>133</v>
      </c>
      <c r="R26" s="2" t="s">
        <v>134</v>
      </c>
      <c r="S26" s="2" t="s">
        <v>606</v>
      </c>
      <c r="T26" s="2" t="s">
        <v>134</v>
      </c>
      <c r="U26" s="2" t="s">
        <v>134</v>
      </c>
      <c r="V26" s="2" t="s">
        <v>420</v>
      </c>
      <c r="W26" s="2" t="s">
        <v>421</v>
      </c>
      <c r="X26" s="2" t="s">
        <v>134</v>
      </c>
      <c r="Y26" s="2" t="s">
        <v>237</v>
      </c>
      <c r="Z26" s="4">
        <v>573</v>
      </c>
      <c r="AA26" s="4">
        <f>=ROUNDDOWN(33.7058823529412,0)</f>
      </c>
      <c r="AB26" s="5">
        <v>17</v>
      </c>
      <c r="AC26" s="2" t="s">
        <v>306</v>
      </c>
      <c r="AD26" s="4">
        <v>100</v>
      </c>
      <c r="AE26" s="4">
        <v>100</v>
      </c>
      <c r="AF26" s="6">
        <v>65</v>
      </c>
      <c r="AG26" s="6"/>
      <c r="AH26" s="7">
        <v>0.9126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</v>
      </c>
      <c r="AP26" s="4">
        <v>513</v>
      </c>
      <c r="AQ26" s="8">
        <v>7619.98</v>
      </c>
      <c r="AR26" s="4"/>
      <c r="AS26" s="8"/>
      <c r="AT26" s="7"/>
      <c r="AU26" s="7"/>
      <c r="AV26" s="4">
        <v>513</v>
      </c>
      <c r="AW26" s="8">
        <v>7619.98</v>
      </c>
      <c r="AX26" s="4"/>
      <c r="AY26" s="8"/>
      <c r="AZ26" s="7"/>
      <c r="BA26" s="7"/>
      <c r="BB26" s="7">
        <v>1</v>
      </c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0.0228</v>
      </c>
      <c r="BJ26" s="4">
        <v>513</v>
      </c>
      <c r="BK26" s="8">
        <v>7619.98</v>
      </c>
      <c r="BL26" s="2" t="s">
        <v>607</v>
      </c>
      <c r="BM26" s="7">
        <v>1</v>
      </c>
      <c r="BN26" s="7">
        <v>1</v>
      </c>
      <c r="BO26" s="4">
        <v>336</v>
      </c>
      <c r="BP26" s="8">
        <v>5140.8</v>
      </c>
      <c r="BQ26" s="4"/>
      <c r="BR26" s="8"/>
      <c r="BS26" s="7"/>
      <c r="BT26" s="7"/>
      <c r="BU26" s="2" t="s">
        <v>140</v>
      </c>
      <c r="BV26" s="2" t="s">
        <v>131</v>
      </c>
      <c r="BW26" s="2" t="s">
        <v>134</v>
      </c>
      <c r="BX26" s="2" t="s">
        <v>608</v>
      </c>
      <c r="BY26" s="2" t="s">
        <v>142</v>
      </c>
      <c r="BZ26" s="2" t="s">
        <v>134</v>
      </c>
      <c r="CA26" s="4">
        <v>61</v>
      </c>
      <c r="CB26" s="8">
        <v>915</v>
      </c>
      <c r="CC26" s="4"/>
      <c r="CD26" s="8"/>
      <c r="CE26" s="7"/>
      <c r="CF26" s="7"/>
      <c r="CG26" s="2" t="s">
        <v>140</v>
      </c>
      <c r="CH26" s="2" t="s">
        <v>131</v>
      </c>
      <c r="CI26" s="2" t="s">
        <v>145</v>
      </c>
      <c r="CJ26" s="2" t="s">
        <v>332</v>
      </c>
      <c r="CK26" s="2" t="s">
        <v>142</v>
      </c>
      <c r="CL26" s="2" t="s">
        <v>134</v>
      </c>
      <c r="CM26" s="4">
        <v>79</v>
      </c>
      <c r="CN26" s="8">
        <v>1039.93</v>
      </c>
      <c r="CO26" s="4"/>
      <c r="CP26" s="8"/>
      <c r="CQ26" s="7"/>
      <c r="CR26" s="7"/>
      <c r="CS26" s="2" t="s">
        <v>140</v>
      </c>
      <c r="CT26" s="2" t="s">
        <v>131</v>
      </c>
      <c r="CU26" s="2" t="s">
        <v>242</v>
      </c>
      <c r="CV26" s="2" t="s">
        <v>609</v>
      </c>
      <c r="CW26" s="2" t="s">
        <v>142</v>
      </c>
      <c r="CX26" s="2" t="s">
        <v>134</v>
      </c>
      <c r="CY26" s="4"/>
      <c r="CZ26" s="8"/>
      <c r="DA26" s="4"/>
      <c r="DB26" s="8"/>
      <c r="DC26" s="7"/>
      <c r="DD26" s="7"/>
      <c r="DE26" s="2" t="s">
        <v>140</v>
      </c>
      <c r="DF26" s="2" t="s">
        <v>131</v>
      </c>
      <c r="DG26" s="2" t="s">
        <v>242</v>
      </c>
      <c r="DH26" s="2" t="s">
        <v>456</v>
      </c>
      <c r="DI26" s="2" t="s">
        <v>142</v>
      </c>
      <c r="DJ26" s="2" t="s">
        <v>134</v>
      </c>
      <c r="DK26" s="4">
        <v>8</v>
      </c>
      <c r="DL26" s="8">
        <v>119.68</v>
      </c>
      <c r="DM26" s="4"/>
      <c r="DN26" s="8"/>
      <c r="DO26" s="7"/>
      <c r="DP26" s="7"/>
      <c r="DQ26" s="2" t="s">
        <v>140</v>
      </c>
      <c r="DR26" s="2" t="s">
        <v>131</v>
      </c>
      <c r="DS26" s="2" t="s">
        <v>533</v>
      </c>
      <c r="DT26" s="2" t="s">
        <v>610</v>
      </c>
      <c r="DU26" s="2" t="s">
        <v>142</v>
      </c>
      <c r="DV26" s="2" t="s">
        <v>134</v>
      </c>
      <c r="DW26" s="4">
        <v>6</v>
      </c>
      <c r="DX26" s="8">
        <v>87.3</v>
      </c>
      <c r="DY26" s="4"/>
      <c r="DZ26" s="8"/>
      <c r="EA26" s="7"/>
      <c r="EB26" s="7"/>
      <c r="EC26" s="2" t="s">
        <v>140</v>
      </c>
      <c r="ED26" s="2" t="s">
        <v>131</v>
      </c>
      <c r="EE26" s="2" t="s">
        <v>242</v>
      </c>
      <c r="EF26" s="2" t="s">
        <v>611</v>
      </c>
      <c r="EG26" s="2" t="s">
        <v>142</v>
      </c>
      <c r="EH26" s="2" t="s">
        <v>134</v>
      </c>
      <c r="EI26" s="4">
        <v>14</v>
      </c>
      <c r="EJ26" s="8">
        <v>170.46</v>
      </c>
      <c r="EK26" s="4"/>
      <c r="EL26" s="8"/>
      <c r="EM26" s="7"/>
      <c r="EN26" s="7"/>
      <c r="EO26" s="2" t="s">
        <v>140</v>
      </c>
      <c r="EP26" s="2" t="s">
        <v>131</v>
      </c>
      <c r="EQ26" s="2" t="s">
        <v>242</v>
      </c>
      <c r="ER26" s="2" t="s">
        <v>612</v>
      </c>
      <c r="ES26" s="2" t="s">
        <v>142</v>
      </c>
      <c r="ET26" s="2" t="s">
        <v>134</v>
      </c>
      <c r="EU26" s="4">
        <v>2</v>
      </c>
      <c r="EV26" s="8">
        <v>29.52</v>
      </c>
      <c r="EW26" s="4"/>
      <c r="EX26" s="8"/>
      <c r="EY26" s="7"/>
      <c r="EZ26" s="7"/>
      <c r="FA26" s="2" t="s">
        <v>140</v>
      </c>
      <c r="FB26" s="2" t="s">
        <v>131</v>
      </c>
      <c r="FC26" s="2" t="s">
        <v>242</v>
      </c>
      <c r="FD26" s="2" t="s">
        <v>613</v>
      </c>
      <c r="FE26" s="2" t="s">
        <v>142</v>
      </c>
      <c r="FF26" s="2" t="s">
        <v>134</v>
      </c>
      <c r="FG26" s="4">
        <v>6</v>
      </c>
      <c r="FH26" s="8">
        <v>87.3</v>
      </c>
      <c r="FI26" s="4"/>
      <c r="FJ26" s="8"/>
      <c r="FK26" s="7"/>
      <c r="FL26" s="7"/>
      <c r="FM26" s="2" t="s">
        <v>140</v>
      </c>
      <c r="FN26" s="2" t="s">
        <v>131</v>
      </c>
      <c r="FO26" s="2" t="s">
        <v>539</v>
      </c>
      <c r="FP26" s="2" t="s">
        <v>614</v>
      </c>
      <c r="FQ26" s="2" t="s">
        <v>142</v>
      </c>
      <c r="FR26" s="2" t="s">
        <v>134</v>
      </c>
      <c r="FS26" s="4"/>
      <c r="FT26" s="8"/>
      <c r="FU26" s="4"/>
      <c r="FV26" s="8"/>
      <c r="FW26" s="7"/>
      <c r="FX26" s="7"/>
      <c r="FY26" s="2" t="s">
        <v>176</v>
      </c>
      <c r="FZ26" s="2" t="s">
        <v>131</v>
      </c>
      <c r="GA26" s="2" t="s">
        <v>134</v>
      </c>
      <c r="GB26" s="2" t="s">
        <v>134</v>
      </c>
      <c r="GC26" s="2" t="s">
        <v>142</v>
      </c>
      <c r="GD26" s="2" t="s">
        <v>134</v>
      </c>
      <c r="GE26" s="4"/>
      <c r="GF26" s="8"/>
      <c r="GG26" s="4"/>
      <c r="GH26" s="8"/>
      <c r="GI26" s="7"/>
      <c r="GJ26" s="7"/>
      <c r="GK26" s="2" t="s">
        <v>134</v>
      </c>
      <c r="GL26" s="2" t="s">
        <v>134</v>
      </c>
      <c r="GM26" s="2" t="s">
        <v>134</v>
      </c>
      <c r="GN26" s="2" t="s">
        <v>134</v>
      </c>
      <c r="GO26" s="2" t="s">
        <v>134</v>
      </c>
      <c r="GP26" s="2" t="s">
        <v>134</v>
      </c>
      <c r="GQ26" s="4"/>
      <c r="GR26" s="8"/>
      <c r="GS26" s="4"/>
      <c r="GT26" s="8"/>
      <c r="GU26" s="7"/>
      <c r="GV26" s="7"/>
      <c r="GW26" s="2" t="s">
        <v>578</v>
      </c>
      <c r="GX26" s="2" t="s">
        <v>144</v>
      </c>
      <c r="GY26" s="2" t="s">
        <v>253</v>
      </c>
      <c r="GZ26" s="2" t="s">
        <v>615</v>
      </c>
      <c r="HA26" s="2" t="s">
        <v>142</v>
      </c>
      <c r="HB26" s="2" t="s">
        <v>134</v>
      </c>
      <c r="HC26" s="4">
        <v>1</v>
      </c>
      <c r="HD26" s="8">
        <v>29.99</v>
      </c>
      <c r="HE26" s="4"/>
      <c r="HF26" s="8"/>
      <c r="HG26" s="7"/>
      <c r="HH26" s="7"/>
      <c r="HI26" s="2" t="s">
        <v>140</v>
      </c>
      <c r="HJ26" s="2" t="s">
        <v>131</v>
      </c>
      <c r="HK26" s="2" t="s">
        <v>242</v>
      </c>
      <c r="HL26" s="2" t="s">
        <v>616</v>
      </c>
      <c r="HM26" s="2" t="s">
        <v>142</v>
      </c>
      <c r="HN26" s="2" t="s">
        <v>134</v>
      </c>
      <c r="HO26" s="4"/>
      <c r="HP26" s="8"/>
      <c r="HQ26" s="4"/>
      <c r="HR26" s="8"/>
      <c r="HS26" s="7"/>
      <c r="HT26" s="7"/>
      <c r="HU26" s="2" t="s">
        <v>161</v>
      </c>
      <c r="HV26" s="2" t="s">
        <v>131</v>
      </c>
      <c r="HW26" s="2" t="s">
        <v>134</v>
      </c>
      <c r="HX26" s="2" t="s">
        <v>134</v>
      </c>
      <c r="HY26" s="2" t="s">
        <v>142</v>
      </c>
      <c r="HZ26" s="2" t="s">
        <v>134</v>
      </c>
      <c r="IA26" s="4"/>
      <c r="IB26" s="8"/>
      <c r="IC26" s="4"/>
      <c r="ID26" s="8"/>
      <c r="IE26" s="7"/>
      <c r="IF26" s="7"/>
      <c r="IG26" s="2" t="s">
        <v>140</v>
      </c>
      <c r="IH26" s="2" t="s">
        <v>131</v>
      </c>
      <c r="II26" s="2" t="s">
        <v>242</v>
      </c>
      <c r="IJ26" s="2" t="s">
        <v>617</v>
      </c>
      <c r="IK26" s="2" t="s">
        <v>142</v>
      </c>
      <c r="IL26" s="2" t="s">
        <v>168</v>
      </c>
      <c r="IM26" s="4"/>
      <c r="IN26" s="8"/>
      <c r="IO26" s="4"/>
      <c r="IP26" s="8"/>
      <c r="IQ26" s="7"/>
      <c r="IR26" s="7"/>
      <c r="IS26" s="2" t="s">
        <v>161</v>
      </c>
      <c r="IT26" s="2" t="s">
        <v>131</v>
      </c>
      <c r="IU26" s="2" t="s">
        <v>382</v>
      </c>
      <c r="IV26" s="2" t="s">
        <v>134</v>
      </c>
      <c r="IW26" s="2" t="s">
        <v>142</v>
      </c>
      <c r="IX26" s="2" t="s">
        <v>134</v>
      </c>
      <c r="IY26" s="4"/>
      <c r="IZ26" s="8"/>
      <c r="JA26" s="4"/>
      <c r="JB26" s="8"/>
      <c r="JC26" s="7"/>
      <c r="JD26" s="7"/>
      <c r="JE26" s="2" t="s">
        <v>140</v>
      </c>
      <c r="JF26" s="2" t="s">
        <v>131</v>
      </c>
      <c r="JG26" s="2" t="s">
        <v>170</v>
      </c>
      <c r="JH26" s="2" t="s">
        <v>134</v>
      </c>
      <c r="JI26" s="2" t="s">
        <v>142</v>
      </c>
      <c r="JJ26" s="2" t="s">
        <v>134</v>
      </c>
      <c r="JK26" s="4"/>
      <c r="JL26" s="8"/>
      <c r="JM26" s="4"/>
      <c r="JN26" s="8"/>
      <c r="JO26" s="7"/>
      <c r="JP26" s="7"/>
      <c r="JQ26" s="2" t="s">
        <v>140</v>
      </c>
      <c r="JR26" s="2" t="s">
        <v>144</v>
      </c>
      <c r="JS26" s="2" t="s">
        <v>172</v>
      </c>
      <c r="JT26" s="2" t="s">
        <v>544</v>
      </c>
      <c r="JU26" s="2" t="s">
        <v>142</v>
      </c>
      <c r="JV26" s="2" t="s">
        <v>134</v>
      </c>
      <c r="JW26" s="4"/>
      <c r="JX26" s="8"/>
      <c r="JY26" s="4"/>
      <c r="JZ26" s="8"/>
      <c r="KA26" s="7"/>
      <c r="KB26" s="7"/>
      <c r="KC26" s="2" t="s">
        <v>436</v>
      </c>
      <c r="KD26" s="2" t="s">
        <v>131</v>
      </c>
      <c r="KE26" s="2" t="s">
        <v>134</v>
      </c>
      <c r="KF26" s="2" t="s">
        <v>134</v>
      </c>
      <c r="KG26" s="2" t="s">
        <v>142</v>
      </c>
      <c r="KH26" s="2" t="s">
        <v>134</v>
      </c>
      <c r="KI26" s="4"/>
      <c r="KJ26" s="8"/>
      <c r="KK26" s="4"/>
      <c r="KL26" s="8"/>
      <c r="KM26" s="7"/>
      <c r="KN26" s="7"/>
      <c r="KO26" s="2" t="s">
        <v>176</v>
      </c>
      <c r="KP26" s="2" t="s">
        <v>131</v>
      </c>
      <c r="KQ26" s="2" t="s">
        <v>134</v>
      </c>
      <c r="KR26" s="2" t="s">
        <v>134</v>
      </c>
      <c r="KS26" s="2" t="s">
        <v>142</v>
      </c>
      <c r="KT26" s="2" t="s">
        <v>134</v>
      </c>
      <c r="KU26" s="4"/>
      <c r="KV26" s="8"/>
      <c r="KW26" s="4"/>
      <c r="KX26" s="8"/>
      <c r="KY26" s="7"/>
      <c r="KZ26" s="7"/>
      <c r="LA26" s="2" t="s">
        <v>140</v>
      </c>
      <c r="LB26" s="2" t="s">
        <v>144</v>
      </c>
      <c r="LC26" s="2" t="s">
        <v>438</v>
      </c>
      <c r="LD26" s="2" t="s">
        <v>439</v>
      </c>
      <c r="LE26" s="2" t="s">
        <v>142</v>
      </c>
      <c r="LF26" s="2" t="s">
        <v>134</v>
      </c>
      <c r="LG26" s="4"/>
      <c r="LH26" s="8"/>
      <c r="LI26" s="4"/>
      <c r="LJ26" s="8"/>
      <c r="LK26" s="7"/>
      <c r="LL26" s="7"/>
      <c r="LM26" s="2" t="s">
        <v>134</v>
      </c>
      <c r="LN26" s="2" t="s">
        <v>134</v>
      </c>
      <c r="LO26" s="2" t="s">
        <v>134</v>
      </c>
      <c r="LP26" s="2" t="s">
        <v>134</v>
      </c>
      <c r="LQ26" s="2" t="s">
        <v>134</v>
      </c>
      <c r="LR26" s="2" t="s">
        <v>134</v>
      </c>
      <c r="LS26" s="4"/>
      <c r="LT26" s="8"/>
      <c r="LU26" s="4"/>
      <c r="LV26" s="8"/>
      <c r="LW26" s="7"/>
      <c r="LX26" s="7"/>
      <c r="LY26" s="2" t="s">
        <v>134</v>
      </c>
      <c r="LZ26" s="2" t="s">
        <v>134</v>
      </c>
      <c r="MA26" s="2" t="s">
        <v>134</v>
      </c>
      <c r="MB26" s="2" t="s">
        <v>134</v>
      </c>
      <c r="MC26" s="2" t="s">
        <v>134</v>
      </c>
      <c r="MD26" s="2" t="s">
        <v>134</v>
      </c>
      <c r="ME26" s="4"/>
      <c r="MF26" s="8"/>
      <c r="MG26" s="4"/>
      <c r="MH26" s="8"/>
      <c r="MI26" s="7"/>
      <c r="MJ26" s="7"/>
      <c r="MK26" s="2" t="s">
        <v>140</v>
      </c>
      <c r="ML26" s="2" t="s">
        <v>144</v>
      </c>
      <c r="MM26" s="2" t="s">
        <v>213</v>
      </c>
      <c r="MN26" s="2" t="s">
        <v>134</v>
      </c>
      <c r="MO26" s="2" t="s">
        <v>142</v>
      </c>
      <c r="MP26" s="2" t="s">
        <v>134</v>
      </c>
      <c r="MQ26" s="4"/>
      <c r="MR26" s="8"/>
      <c r="MS26" s="4"/>
      <c r="MT26" s="8"/>
      <c r="MU26" s="7"/>
      <c r="MV26" s="7"/>
      <c r="MW26" s="2" t="s">
        <v>134</v>
      </c>
      <c r="MX26" s="2" t="s">
        <v>134</v>
      </c>
      <c r="MY26" s="2" t="s">
        <v>134</v>
      </c>
      <c r="MZ26" s="2" t="s">
        <v>134</v>
      </c>
      <c r="NA26" s="2" t="s">
        <v>134</v>
      </c>
      <c r="NB26" s="2" t="s">
        <v>134</v>
      </c>
      <c r="NC26" s="4"/>
      <c r="ND26" s="8"/>
      <c r="NE26" s="4"/>
      <c r="NF26" s="8"/>
      <c r="NG26" s="7"/>
      <c r="NH26" s="7"/>
      <c r="NI26" s="2" t="s">
        <v>184</v>
      </c>
      <c r="NJ26" s="2" t="s">
        <v>131</v>
      </c>
      <c r="NK26" s="2" t="s">
        <v>134</v>
      </c>
      <c r="NL26" s="2" t="s">
        <v>134</v>
      </c>
      <c r="NM26" s="2" t="s">
        <v>142</v>
      </c>
      <c r="NN26" s="2" t="s">
        <v>134</v>
      </c>
      <c r="NO26" s="4"/>
      <c r="NP26" s="8"/>
      <c r="NQ26" s="4"/>
      <c r="NR26" s="8"/>
      <c r="NS26" s="7"/>
      <c r="NT26" s="7"/>
      <c r="NU26" s="2" t="s">
        <v>140</v>
      </c>
      <c r="NV26" s="2" t="s">
        <v>131</v>
      </c>
      <c r="NW26" s="2" t="s">
        <v>185</v>
      </c>
      <c r="NX26" s="2" t="s">
        <v>134</v>
      </c>
      <c r="NY26" s="2" t="s">
        <v>142</v>
      </c>
      <c r="NZ26" s="2" t="s">
        <v>134</v>
      </c>
      <c r="OA26" s="4"/>
      <c r="OB26" s="8"/>
      <c r="OC26" s="4"/>
      <c r="OD26" s="8"/>
      <c r="OE26" s="7"/>
      <c r="OF26" s="7"/>
      <c r="OG26" s="2" t="s">
        <v>140</v>
      </c>
      <c r="OH26" s="2" t="s">
        <v>144</v>
      </c>
      <c r="OI26" s="2" t="s">
        <v>268</v>
      </c>
      <c r="OJ26" s="2" t="s">
        <v>454</v>
      </c>
      <c r="OK26" s="2" t="s">
        <v>142</v>
      </c>
      <c r="OL26" s="2" t="s">
        <v>134</v>
      </c>
      <c r="OM26" s="4"/>
      <c r="ON26" s="8"/>
      <c r="OO26" s="4"/>
      <c r="OP26" s="8"/>
      <c r="OQ26" s="7"/>
      <c r="OR26" s="7"/>
      <c r="OS26" s="2" t="s">
        <v>134</v>
      </c>
      <c r="OT26" s="2" t="s">
        <v>134</v>
      </c>
      <c r="OU26" s="2" t="s">
        <v>134</v>
      </c>
      <c r="OV26" s="2" t="s">
        <v>134</v>
      </c>
      <c r="OW26" s="2" t="s">
        <v>134</v>
      </c>
      <c r="OX26" s="2" t="s">
        <v>134</v>
      </c>
      <c r="OY26" s="4"/>
      <c r="OZ26" s="8"/>
      <c r="PA26" s="4"/>
      <c r="PB26" s="8"/>
      <c r="PC26" s="7"/>
      <c r="PD26" s="7"/>
      <c r="PE26" s="2" t="s">
        <v>161</v>
      </c>
      <c r="PF26" s="2" t="s">
        <v>131</v>
      </c>
      <c r="PG26" s="2" t="s">
        <v>134</v>
      </c>
      <c r="PH26" s="2" t="s">
        <v>134</v>
      </c>
      <c r="PI26" s="2" t="s">
        <v>142</v>
      </c>
      <c r="PJ26" s="2" t="s">
        <v>134</v>
      </c>
      <c r="PK26" s="4"/>
      <c r="PL26" s="8"/>
      <c r="PM26" s="4"/>
      <c r="PN26" s="8"/>
      <c r="PO26" s="7"/>
      <c r="PP26" s="7"/>
      <c r="PQ26" s="2" t="s">
        <v>140</v>
      </c>
      <c r="PR26" s="2" t="s">
        <v>131</v>
      </c>
      <c r="PS26" s="2" t="s">
        <v>190</v>
      </c>
      <c r="PT26" s="2" t="s">
        <v>134</v>
      </c>
      <c r="PU26" s="2" t="s">
        <v>142</v>
      </c>
      <c r="PV26" s="2" t="s">
        <v>134</v>
      </c>
      <c r="PW26" s="4"/>
      <c r="PX26" s="8"/>
      <c r="PY26" s="4"/>
      <c r="PZ26" s="8"/>
      <c r="QA26" s="7"/>
      <c r="QB26" s="7"/>
      <c r="QC26" s="2" t="s">
        <v>140</v>
      </c>
      <c r="QD26" s="2" t="s">
        <v>144</v>
      </c>
      <c r="QE26" s="2" t="s">
        <v>149</v>
      </c>
      <c r="QF26" s="2" t="s">
        <v>618</v>
      </c>
      <c r="QG26" s="2" t="s">
        <v>142</v>
      </c>
      <c r="QH26" s="2" t="s">
        <v>134</v>
      </c>
      <c r="QI26" s="4"/>
      <c r="QJ26" s="8"/>
      <c r="QK26" s="4"/>
      <c r="QL26" s="8"/>
      <c r="QM26" s="7"/>
      <c r="QN26" s="7"/>
      <c r="QO26" s="2" t="s">
        <v>184</v>
      </c>
      <c r="QP26" s="2" t="s">
        <v>131</v>
      </c>
      <c r="QQ26" s="2" t="s">
        <v>134</v>
      </c>
      <c r="QR26" s="2" t="s">
        <v>134</v>
      </c>
      <c r="QS26" s="2" t="s">
        <v>142</v>
      </c>
      <c r="QT26" s="2" t="s">
        <v>134</v>
      </c>
      <c r="QU26" s="4"/>
      <c r="QV26" s="8"/>
      <c r="QW26" s="4"/>
      <c r="QX26" s="8"/>
      <c r="QY26" s="7"/>
      <c r="QZ26" s="7"/>
      <c r="RA26" s="2" t="s">
        <v>134</v>
      </c>
      <c r="RB26" s="2" t="s">
        <v>134</v>
      </c>
      <c r="RC26" s="2" t="s">
        <v>134</v>
      </c>
      <c r="RD26" s="2" t="s">
        <v>134</v>
      </c>
      <c r="RE26" s="2" t="s">
        <v>134</v>
      </c>
      <c r="RF26" s="2" t="s">
        <v>134</v>
      </c>
      <c r="RG26" s="4"/>
      <c r="RH26" s="8"/>
      <c r="RI26" s="4"/>
      <c r="RJ26" s="8"/>
      <c r="RK26" s="7"/>
      <c r="RL26" s="7"/>
      <c r="RM26" s="2" t="s">
        <v>134</v>
      </c>
      <c r="RN26" s="2" t="s">
        <v>134</v>
      </c>
      <c r="RO26" s="2" t="s">
        <v>134</v>
      </c>
      <c r="RP26" s="2" t="s">
        <v>134</v>
      </c>
      <c r="RQ26" s="2" t="s">
        <v>134</v>
      </c>
      <c r="RR26" s="2" t="s">
        <v>134</v>
      </c>
      <c r="RS26" s="4"/>
      <c r="RT26" s="8"/>
      <c r="RU26" s="4"/>
      <c r="RV26" s="8"/>
      <c r="RW26" s="7"/>
      <c r="RX26" s="7"/>
      <c r="RY26" s="2" t="s">
        <v>161</v>
      </c>
      <c r="RZ26" s="2" t="s">
        <v>131</v>
      </c>
      <c r="SA26" s="2" t="s">
        <v>134</v>
      </c>
      <c r="SB26" s="2" t="s">
        <v>134</v>
      </c>
      <c r="SC26" s="2" t="s">
        <v>142</v>
      </c>
      <c r="SD26" s="2" t="s">
        <v>134</v>
      </c>
      <c r="SE26" s="4"/>
      <c r="SF26" s="8"/>
      <c r="SG26" s="4"/>
      <c r="SH26" s="8"/>
      <c r="SI26" s="7"/>
      <c r="SJ26" s="7"/>
      <c r="SK26" s="2" t="s">
        <v>140</v>
      </c>
      <c r="SL26" s="2" t="s">
        <v>144</v>
      </c>
      <c r="SM26" s="2" t="s">
        <v>411</v>
      </c>
      <c r="SN26" s="2" t="s">
        <v>619</v>
      </c>
      <c r="SO26" s="2" t="s">
        <v>142</v>
      </c>
      <c r="SP26" s="2" t="s">
        <v>134</v>
      </c>
    </row>
    <row r="27">
      <c r="A27" s="2" t="s">
        <v>620</v>
      </c>
      <c r="B27" s="2" t="s">
        <v>123</v>
      </c>
      <c r="C27" s="2" t="s">
        <v>124</v>
      </c>
      <c r="D27" s="2" t="s">
        <v>125</v>
      </c>
      <c r="E27" s="2" t="s">
        <v>126</v>
      </c>
      <c r="F27" s="2" t="s">
        <v>621</v>
      </c>
      <c r="G27" s="2" t="s">
        <v>622</v>
      </c>
      <c r="H27" s="2" t="s">
        <v>623</v>
      </c>
      <c r="I27" s="2" t="s">
        <v>624</v>
      </c>
      <c r="J27" s="2" t="s">
        <v>234</v>
      </c>
      <c r="K27" s="2" t="s">
        <v>605</v>
      </c>
      <c r="L27" s="3">
        <v>15.84</v>
      </c>
      <c r="M27" s="3">
        <v>16.63</v>
      </c>
      <c r="N27" s="3">
        <v>34.99</v>
      </c>
      <c r="O27" s="2" t="s">
        <v>131</v>
      </c>
      <c r="P27" s="2" t="s">
        <v>132</v>
      </c>
      <c r="Q27" s="2" t="s">
        <v>133</v>
      </c>
      <c r="R27" s="2" t="s">
        <v>134</v>
      </c>
      <c r="S27" s="2" t="s">
        <v>625</v>
      </c>
      <c r="T27" s="2" t="s">
        <v>134</v>
      </c>
      <c r="U27" s="2" t="s">
        <v>134</v>
      </c>
      <c r="V27" s="2" t="s">
        <v>420</v>
      </c>
      <c r="W27" s="2" t="s">
        <v>421</v>
      </c>
      <c r="X27" s="2" t="s">
        <v>134</v>
      </c>
      <c r="Y27" s="2" t="s">
        <v>237</v>
      </c>
      <c r="Z27" s="4">
        <v>1985</v>
      </c>
      <c r="AA27" s="4">
        <f>=ROUNDDOWN(34.8245614035088,0)</f>
      </c>
      <c r="AB27" s="5">
        <v>57</v>
      </c>
      <c r="AC27" s="2" t="s">
        <v>626</v>
      </c>
      <c r="AD27" s="4">
        <v>708</v>
      </c>
      <c r="AE27" s="4">
        <v>708</v>
      </c>
      <c r="AF27" s="6">
        <v>64</v>
      </c>
      <c r="AG27" s="6">
        <v>47</v>
      </c>
      <c r="AH27" s="7">
        <v>0.9672</v>
      </c>
      <c r="AI27" s="4"/>
      <c r="AJ27" s="4">
        <f>=ROUNDDOWN({0},0)</f>
      </c>
      <c r="AK27" s="5"/>
      <c r="AL27" s="2" t="s">
        <v>134</v>
      </c>
      <c r="AM27" s="4"/>
      <c r="AN27" s="4"/>
      <c r="AO27" s="7">
        <v>0</v>
      </c>
      <c r="AP27" s="4">
        <v>1804</v>
      </c>
      <c r="AQ27" s="8">
        <v>34387.6</v>
      </c>
      <c r="AR27" s="4"/>
      <c r="AS27" s="8"/>
      <c r="AT27" s="7"/>
      <c r="AU27" s="7"/>
      <c r="AV27" s="4">
        <v>1804</v>
      </c>
      <c r="AW27" s="8">
        <v>34387.6</v>
      </c>
      <c r="AX27" s="4"/>
      <c r="AY27" s="8"/>
      <c r="AZ27" s="7"/>
      <c r="BA27" s="7"/>
      <c r="BB27" s="7">
        <v>1</v>
      </c>
      <c r="BC27" s="4">
        <v>5569</v>
      </c>
      <c r="BD27" s="8">
        <v>107020.72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0.3213</v>
      </c>
      <c r="BJ27" s="4">
        <v>1804</v>
      </c>
      <c r="BK27" s="8">
        <v>34387.6</v>
      </c>
      <c r="BL27" s="2" t="s">
        <v>627</v>
      </c>
      <c r="BM27" s="7">
        <v>1</v>
      </c>
      <c r="BN27" s="7">
        <v>1</v>
      </c>
      <c r="BO27" s="4">
        <v>851</v>
      </c>
      <c r="BP27" s="8">
        <v>16951.92</v>
      </c>
      <c r="BQ27" s="4"/>
      <c r="BR27" s="8"/>
      <c r="BS27" s="7"/>
      <c r="BT27" s="7"/>
      <c r="BU27" s="2" t="s">
        <v>140</v>
      </c>
      <c r="BV27" s="2" t="s">
        <v>131</v>
      </c>
      <c r="BW27" s="2" t="s">
        <v>134</v>
      </c>
      <c r="BX27" s="2" t="s">
        <v>239</v>
      </c>
      <c r="BY27" s="2" t="s">
        <v>142</v>
      </c>
      <c r="BZ27" s="2" t="s">
        <v>134</v>
      </c>
      <c r="CA27" s="4">
        <v>297</v>
      </c>
      <c r="CB27" s="8">
        <v>5940</v>
      </c>
      <c r="CC27" s="4"/>
      <c r="CD27" s="8"/>
      <c r="CE27" s="7"/>
      <c r="CF27" s="7"/>
      <c r="CG27" s="2" t="s">
        <v>140</v>
      </c>
      <c r="CH27" s="2" t="s">
        <v>131</v>
      </c>
      <c r="CI27" s="2" t="s">
        <v>468</v>
      </c>
      <c r="CJ27" s="2" t="s">
        <v>591</v>
      </c>
      <c r="CK27" s="2" t="s">
        <v>142</v>
      </c>
      <c r="CL27" s="2" t="s">
        <v>134</v>
      </c>
      <c r="CM27" s="4">
        <v>202</v>
      </c>
      <c r="CN27" s="8">
        <v>3509.47</v>
      </c>
      <c r="CO27" s="4"/>
      <c r="CP27" s="8"/>
      <c r="CQ27" s="7"/>
      <c r="CR27" s="7"/>
      <c r="CS27" s="2" t="s">
        <v>140</v>
      </c>
      <c r="CT27" s="2" t="s">
        <v>131</v>
      </c>
      <c r="CU27" s="2" t="s">
        <v>242</v>
      </c>
      <c r="CV27" s="2" t="s">
        <v>423</v>
      </c>
      <c r="CW27" s="2" t="s">
        <v>142</v>
      </c>
      <c r="CX27" s="2" t="s">
        <v>134</v>
      </c>
      <c r="CY27" s="4">
        <v>162</v>
      </c>
      <c r="CZ27" s="8">
        <v>2828.52</v>
      </c>
      <c r="DA27" s="4"/>
      <c r="DB27" s="8"/>
      <c r="DC27" s="7"/>
      <c r="DD27" s="7"/>
      <c r="DE27" s="2" t="s">
        <v>140</v>
      </c>
      <c r="DF27" s="2" t="s">
        <v>131</v>
      </c>
      <c r="DG27" s="2" t="s">
        <v>242</v>
      </c>
      <c r="DH27" s="2" t="s">
        <v>423</v>
      </c>
      <c r="DI27" s="2" t="s">
        <v>142</v>
      </c>
      <c r="DJ27" s="2" t="s">
        <v>134</v>
      </c>
      <c r="DK27" s="4">
        <v>45</v>
      </c>
      <c r="DL27" s="8">
        <v>830.7</v>
      </c>
      <c r="DM27" s="4"/>
      <c r="DN27" s="8"/>
      <c r="DO27" s="7"/>
      <c r="DP27" s="7"/>
      <c r="DQ27" s="2" t="s">
        <v>140</v>
      </c>
      <c r="DR27" s="2" t="s">
        <v>131</v>
      </c>
      <c r="DS27" s="2" t="s">
        <v>242</v>
      </c>
      <c r="DT27" s="2" t="s">
        <v>628</v>
      </c>
      <c r="DU27" s="2" t="s">
        <v>142</v>
      </c>
      <c r="DV27" s="2" t="s">
        <v>134</v>
      </c>
      <c r="DW27" s="4">
        <v>77</v>
      </c>
      <c r="DX27" s="8">
        <v>1369.12</v>
      </c>
      <c r="DY27" s="4"/>
      <c r="DZ27" s="8"/>
      <c r="EA27" s="7"/>
      <c r="EB27" s="7"/>
      <c r="EC27" s="2" t="s">
        <v>140</v>
      </c>
      <c r="ED27" s="2" t="s">
        <v>131</v>
      </c>
      <c r="EE27" s="2" t="s">
        <v>242</v>
      </c>
      <c r="EF27" s="2" t="s">
        <v>257</v>
      </c>
      <c r="EG27" s="2" t="s">
        <v>142</v>
      </c>
      <c r="EH27" s="2" t="s">
        <v>134</v>
      </c>
      <c r="EI27" s="4">
        <v>40</v>
      </c>
      <c r="EJ27" s="8">
        <v>648.55</v>
      </c>
      <c r="EK27" s="4"/>
      <c r="EL27" s="8"/>
      <c r="EM27" s="7"/>
      <c r="EN27" s="7"/>
      <c r="EO27" s="2" t="s">
        <v>140</v>
      </c>
      <c r="EP27" s="2" t="s">
        <v>131</v>
      </c>
      <c r="EQ27" s="2" t="s">
        <v>242</v>
      </c>
      <c r="ER27" s="2" t="s">
        <v>437</v>
      </c>
      <c r="ES27" s="2" t="s">
        <v>142</v>
      </c>
      <c r="ET27" s="2" t="s">
        <v>134</v>
      </c>
      <c r="EU27" s="4">
        <v>3</v>
      </c>
      <c r="EV27" s="8">
        <v>49.89</v>
      </c>
      <c r="EW27" s="4"/>
      <c r="EX27" s="8"/>
      <c r="EY27" s="7"/>
      <c r="EZ27" s="7"/>
      <c r="FA27" s="2" t="s">
        <v>140</v>
      </c>
      <c r="FB27" s="2" t="s">
        <v>131</v>
      </c>
      <c r="FC27" s="2" t="s">
        <v>242</v>
      </c>
      <c r="FD27" s="2" t="s">
        <v>516</v>
      </c>
      <c r="FE27" s="2" t="s">
        <v>142</v>
      </c>
      <c r="FF27" s="2" t="s">
        <v>134</v>
      </c>
      <c r="FG27" s="4">
        <v>6</v>
      </c>
      <c r="FH27" s="8">
        <v>116.4</v>
      </c>
      <c r="FI27" s="4"/>
      <c r="FJ27" s="8"/>
      <c r="FK27" s="7"/>
      <c r="FL27" s="7"/>
      <c r="FM27" s="2" t="s">
        <v>140</v>
      </c>
      <c r="FN27" s="2" t="s">
        <v>131</v>
      </c>
      <c r="FO27" s="2" t="s">
        <v>159</v>
      </c>
      <c r="FP27" s="2" t="s">
        <v>629</v>
      </c>
      <c r="FQ27" s="2" t="s">
        <v>142</v>
      </c>
      <c r="FR27" s="2" t="s">
        <v>134</v>
      </c>
      <c r="FS27" s="4"/>
      <c r="FT27" s="8"/>
      <c r="FU27" s="4"/>
      <c r="FV27" s="8"/>
      <c r="FW27" s="7"/>
      <c r="FX27" s="7"/>
      <c r="FY27" s="2" t="s">
        <v>143</v>
      </c>
      <c r="FZ27" s="2" t="s">
        <v>131</v>
      </c>
      <c r="GA27" s="2" t="s">
        <v>134</v>
      </c>
      <c r="GB27" s="2" t="s">
        <v>134</v>
      </c>
      <c r="GC27" s="2" t="s">
        <v>142</v>
      </c>
      <c r="GD27" s="2" t="s">
        <v>134</v>
      </c>
      <c r="GE27" s="4"/>
      <c r="GF27" s="8"/>
      <c r="GG27" s="4"/>
      <c r="GH27" s="8"/>
      <c r="GI27" s="7"/>
      <c r="GJ27" s="7"/>
      <c r="GK27" s="2" t="s">
        <v>134</v>
      </c>
      <c r="GL27" s="2" t="s">
        <v>134</v>
      </c>
      <c r="GM27" s="2" t="s">
        <v>134</v>
      </c>
      <c r="GN27" s="2" t="s">
        <v>134</v>
      </c>
      <c r="GO27" s="2" t="s">
        <v>134</v>
      </c>
      <c r="GP27" s="2" t="s">
        <v>134</v>
      </c>
      <c r="GQ27" s="4">
        <v>59</v>
      </c>
      <c r="GR27" s="8">
        <v>997.7</v>
      </c>
      <c r="GS27" s="4"/>
      <c r="GT27" s="8"/>
      <c r="GU27" s="7"/>
      <c r="GV27" s="7"/>
      <c r="GW27" s="2" t="s">
        <v>140</v>
      </c>
      <c r="GX27" s="2" t="s">
        <v>131</v>
      </c>
      <c r="GY27" s="2" t="s">
        <v>253</v>
      </c>
      <c r="GZ27" s="2" t="s">
        <v>630</v>
      </c>
      <c r="HA27" s="2" t="s">
        <v>142</v>
      </c>
      <c r="HB27" s="2" t="s">
        <v>134</v>
      </c>
      <c r="HC27" s="4">
        <v>1</v>
      </c>
      <c r="HD27" s="8">
        <v>32.89</v>
      </c>
      <c r="HE27" s="4"/>
      <c r="HF27" s="8"/>
      <c r="HG27" s="7"/>
      <c r="HH27" s="7"/>
      <c r="HI27" s="2" t="s">
        <v>140</v>
      </c>
      <c r="HJ27" s="2" t="s">
        <v>131</v>
      </c>
      <c r="HK27" s="2" t="s">
        <v>242</v>
      </c>
      <c r="HL27" s="2" t="s">
        <v>423</v>
      </c>
      <c r="HM27" s="2" t="s">
        <v>142</v>
      </c>
      <c r="HN27" s="2" t="s">
        <v>134</v>
      </c>
      <c r="HO27" s="4"/>
      <c r="HP27" s="8"/>
      <c r="HQ27" s="4"/>
      <c r="HR27" s="8"/>
      <c r="HS27" s="7"/>
      <c r="HT27" s="7"/>
      <c r="HU27" s="2" t="s">
        <v>161</v>
      </c>
      <c r="HV27" s="2" t="s">
        <v>131</v>
      </c>
      <c r="HW27" s="2" t="s">
        <v>134</v>
      </c>
      <c r="HX27" s="2" t="s">
        <v>134</v>
      </c>
      <c r="HY27" s="2" t="s">
        <v>142</v>
      </c>
      <c r="HZ27" s="2" t="s">
        <v>134</v>
      </c>
      <c r="IA27" s="4">
        <v>30</v>
      </c>
      <c r="IB27" s="8">
        <v>571.8</v>
      </c>
      <c r="IC27" s="4"/>
      <c r="ID27" s="8"/>
      <c r="IE27" s="7"/>
      <c r="IF27" s="7"/>
      <c r="IG27" s="2" t="s">
        <v>140</v>
      </c>
      <c r="IH27" s="2" t="s">
        <v>131</v>
      </c>
      <c r="II27" s="2" t="s">
        <v>242</v>
      </c>
      <c r="IJ27" s="2" t="s">
        <v>423</v>
      </c>
      <c r="IK27" s="2" t="s">
        <v>142</v>
      </c>
      <c r="IL27" s="2" t="s">
        <v>168</v>
      </c>
      <c r="IM27" s="4"/>
      <c r="IN27" s="8"/>
      <c r="IO27" s="4"/>
      <c r="IP27" s="8"/>
      <c r="IQ27" s="7"/>
      <c r="IR27" s="7"/>
      <c r="IS27" s="2" t="s">
        <v>140</v>
      </c>
      <c r="IT27" s="2" t="s">
        <v>131</v>
      </c>
      <c r="IU27" s="2" t="s">
        <v>242</v>
      </c>
      <c r="IV27" s="2" t="s">
        <v>631</v>
      </c>
      <c r="IW27" s="2" t="s">
        <v>142</v>
      </c>
      <c r="IX27" s="2" t="s">
        <v>134</v>
      </c>
      <c r="IY27" s="4">
        <v>15</v>
      </c>
      <c r="IZ27" s="8">
        <v>249.15</v>
      </c>
      <c r="JA27" s="4"/>
      <c r="JB27" s="8"/>
      <c r="JC27" s="7"/>
      <c r="JD27" s="7"/>
      <c r="JE27" s="2" t="s">
        <v>140</v>
      </c>
      <c r="JF27" s="2" t="s">
        <v>131</v>
      </c>
      <c r="JG27" s="2" t="s">
        <v>170</v>
      </c>
      <c r="JH27" s="2" t="s">
        <v>170</v>
      </c>
      <c r="JI27" s="2" t="s">
        <v>142</v>
      </c>
      <c r="JJ27" s="2" t="s">
        <v>134</v>
      </c>
      <c r="JK27" s="4"/>
      <c r="JL27" s="8"/>
      <c r="JM27" s="4"/>
      <c r="JN27" s="8"/>
      <c r="JO27" s="7"/>
      <c r="JP27" s="7"/>
      <c r="JQ27" s="2" t="s">
        <v>140</v>
      </c>
      <c r="JR27" s="2" t="s">
        <v>144</v>
      </c>
      <c r="JS27" s="2" t="s">
        <v>339</v>
      </c>
      <c r="JT27" s="2" t="s">
        <v>632</v>
      </c>
      <c r="JU27" s="2" t="s">
        <v>142</v>
      </c>
      <c r="JV27" s="2" t="s">
        <v>134</v>
      </c>
      <c r="JW27" s="4"/>
      <c r="JX27" s="8"/>
      <c r="JY27" s="4"/>
      <c r="JZ27" s="8"/>
      <c r="KA27" s="7"/>
      <c r="KB27" s="7"/>
      <c r="KC27" s="2" t="s">
        <v>140</v>
      </c>
      <c r="KD27" s="2" t="s">
        <v>131</v>
      </c>
      <c r="KE27" s="2" t="s">
        <v>174</v>
      </c>
      <c r="KF27" s="2" t="s">
        <v>134</v>
      </c>
      <c r="KG27" s="2" t="s">
        <v>142</v>
      </c>
      <c r="KH27" s="2" t="s">
        <v>134</v>
      </c>
      <c r="KI27" s="4">
        <v>14</v>
      </c>
      <c r="KJ27" s="8">
        <v>258.23</v>
      </c>
      <c r="KK27" s="4"/>
      <c r="KL27" s="8"/>
      <c r="KM27" s="7"/>
      <c r="KN27" s="7"/>
      <c r="KO27" s="2" t="s">
        <v>140</v>
      </c>
      <c r="KP27" s="2" t="s">
        <v>131</v>
      </c>
      <c r="KQ27" s="2" t="s">
        <v>261</v>
      </c>
      <c r="KR27" s="2" t="s">
        <v>531</v>
      </c>
      <c r="KS27" s="2" t="s">
        <v>142</v>
      </c>
      <c r="KT27" s="2" t="s">
        <v>134</v>
      </c>
      <c r="KU27" s="4"/>
      <c r="KV27" s="8"/>
      <c r="KW27" s="4"/>
      <c r="KX27" s="8"/>
      <c r="KY27" s="7"/>
      <c r="KZ27" s="7"/>
      <c r="LA27" s="2" t="s">
        <v>140</v>
      </c>
      <c r="LB27" s="2" t="s">
        <v>144</v>
      </c>
      <c r="LC27" s="2" t="s">
        <v>263</v>
      </c>
      <c r="LD27" s="2" t="s">
        <v>445</v>
      </c>
      <c r="LE27" s="2" t="s">
        <v>142</v>
      </c>
      <c r="LF27" s="2" t="s">
        <v>134</v>
      </c>
      <c r="LG27" s="4">
        <v>2</v>
      </c>
      <c r="LH27" s="8">
        <v>33.26</v>
      </c>
      <c r="LI27" s="4"/>
      <c r="LJ27" s="8"/>
      <c r="LK27" s="7"/>
      <c r="LL27" s="7"/>
      <c r="LM27" s="2" t="s">
        <v>140</v>
      </c>
      <c r="LN27" s="2" t="s">
        <v>131</v>
      </c>
      <c r="LO27" s="2" t="s">
        <v>440</v>
      </c>
      <c r="LP27" s="2" t="s">
        <v>633</v>
      </c>
      <c r="LQ27" s="2" t="s">
        <v>142</v>
      </c>
      <c r="LR27" s="2" t="s">
        <v>134</v>
      </c>
      <c r="LS27" s="4"/>
      <c r="LT27" s="8"/>
      <c r="LU27" s="4"/>
      <c r="LV27" s="8"/>
      <c r="LW27" s="7"/>
      <c r="LX27" s="7"/>
      <c r="LY27" s="2" t="s">
        <v>134</v>
      </c>
      <c r="LZ27" s="2" t="s">
        <v>134</v>
      </c>
      <c r="MA27" s="2" t="s">
        <v>134</v>
      </c>
      <c r="MB27" s="2" t="s">
        <v>134</v>
      </c>
      <c r="MC27" s="2" t="s">
        <v>134</v>
      </c>
      <c r="MD27" s="2" t="s">
        <v>134</v>
      </c>
      <c r="ME27" s="4"/>
      <c r="MF27" s="8"/>
      <c r="MG27" s="4"/>
      <c r="MH27" s="8"/>
      <c r="MI27" s="7"/>
      <c r="MJ27" s="7"/>
      <c r="MK27" s="2" t="s">
        <v>140</v>
      </c>
      <c r="ML27" s="2" t="s">
        <v>144</v>
      </c>
      <c r="MM27" s="2" t="s">
        <v>182</v>
      </c>
      <c r="MN27" s="2" t="s">
        <v>634</v>
      </c>
      <c r="MO27" s="2" t="s">
        <v>142</v>
      </c>
      <c r="MP27" s="2" t="s">
        <v>134</v>
      </c>
      <c r="MQ27" s="4"/>
      <c r="MR27" s="8"/>
      <c r="MS27" s="4"/>
      <c r="MT27" s="8"/>
      <c r="MU27" s="7"/>
      <c r="MV27" s="7"/>
      <c r="MW27" s="2" t="s">
        <v>134</v>
      </c>
      <c r="MX27" s="2" t="s">
        <v>134</v>
      </c>
      <c r="MY27" s="2" t="s">
        <v>134</v>
      </c>
      <c r="MZ27" s="2" t="s">
        <v>134</v>
      </c>
      <c r="NA27" s="2" t="s">
        <v>134</v>
      </c>
      <c r="NB27" s="2" t="s">
        <v>134</v>
      </c>
      <c r="NC27" s="4"/>
      <c r="ND27" s="8"/>
      <c r="NE27" s="4"/>
      <c r="NF27" s="8"/>
      <c r="NG27" s="7"/>
      <c r="NH27" s="7"/>
      <c r="NI27" s="2" t="s">
        <v>184</v>
      </c>
      <c r="NJ27" s="2" t="s">
        <v>131</v>
      </c>
      <c r="NK27" s="2" t="s">
        <v>134</v>
      </c>
      <c r="NL27" s="2" t="s">
        <v>134</v>
      </c>
      <c r="NM27" s="2" t="s">
        <v>142</v>
      </c>
      <c r="NN27" s="2" t="s">
        <v>134</v>
      </c>
      <c r="NO27" s="4"/>
      <c r="NP27" s="8"/>
      <c r="NQ27" s="4"/>
      <c r="NR27" s="8"/>
      <c r="NS27" s="7"/>
      <c r="NT27" s="7"/>
      <c r="NU27" s="2" t="s">
        <v>140</v>
      </c>
      <c r="NV27" s="2" t="s">
        <v>131</v>
      </c>
      <c r="NW27" s="2" t="s">
        <v>185</v>
      </c>
      <c r="NX27" s="2" t="s">
        <v>635</v>
      </c>
      <c r="NY27" s="2" t="s">
        <v>142</v>
      </c>
      <c r="NZ27" s="2" t="s">
        <v>134</v>
      </c>
      <c r="OA27" s="4"/>
      <c r="OB27" s="8"/>
      <c r="OC27" s="4"/>
      <c r="OD27" s="8"/>
      <c r="OE27" s="7"/>
      <c r="OF27" s="7"/>
      <c r="OG27" s="2" t="s">
        <v>140</v>
      </c>
      <c r="OH27" s="2" t="s">
        <v>187</v>
      </c>
      <c r="OI27" s="2" t="s">
        <v>268</v>
      </c>
      <c r="OJ27" s="2" t="s">
        <v>636</v>
      </c>
      <c r="OK27" s="2" t="s">
        <v>142</v>
      </c>
      <c r="OL27" s="2" t="s">
        <v>134</v>
      </c>
      <c r="OM27" s="4"/>
      <c r="ON27" s="8"/>
      <c r="OO27" s="4"/>
      <c r="OP27" s="8"/>
      <c r="OQ27" s="7"/>
      <c r="OR27" s="7"/>
      <c r="OS27" s="2" t="s">
        <v>134</v>
      </c>
      <c r="OT27" s="2" t="s">
        <v>134</v>
      </c>
      <c r="OU27" s="2" t="s">
        <v>134</v>
      </c>
      <c r="OV27" s="2" t="s">
        <v>134</v>
      </c>
      <c r="OW27" s="2" t="s">
        <v>134</v>
      </c>
      <c r="OX27" s="2" t="s">
        <v>134</v>
      </c>
      <c r="OY27" s="4"/>
      <c r="OZ27" s="8"/>
      <c r="PA27" s="4"/>
      <c r="PB27" s="8"/>
      <c r="PC27" s="7"/>
      <c r="PD27" s="7"/>
      <c r="PE27" s="2" t="s">
        <v>161</v>
      </c>
      <c r="PF27" s="2" t="s">
        <v>131</v>
      </c>
      <c r="PG27" s="2" t="s">
        <v>134</v>
      </c>
      <c r="PH27" s="2" t="s">
        <v>134</v>
      </c>
      <c r="PI27" s="2" t="s">
        <v>142</v>
      </c>
      <c r="PJ27" s="2" t="s">
        <v>134</v>
      </c>
      <c r="PK27" s="4"/>
      <c r="PL27" s="8"/>
      <c r="PM27" s="4"/>
      <c r="PN27" s="8"/>
      <c r="PO27" s="7"/>
      <c r="PP27" s="7"/>
      <c r="PQ27" s="2" t="s">
        <v>140</v>
      </c>
      <c r="PR27" s="2" t="s">
        <v>131</v>
      </c>
      <c r="PS27" s="2" t="s">
        <v>190</v>
      </c>
      <c r="PT27" s="2" t="s">
        <v>134</v>
      </c>
      <c r="PU27" s="2" t="s">
        <v>142</v>
      </c>
      <c r="PV27" s="2" t="s">
        <v>134</v>
      </c>
      <c r="PW27" s="4"/>
      <c r="PX27" s="8"/>
      <c r="PY27" s="4"/>
      <c r="PZ27" s="8"/>
      <c r="QA27" s="7"/>
      <c r="QB27" s="7"/>
      <c r="QC27" s="2" t="s">
        <v>140</v>
      </c>
      <c r="QD27" s="2" t="s">
        <v>144</v>
      </c>
      <c r="QE27" s="2" t="s">
        <v>149</v>
      </c>
      <c r="QF27" s="2" t="s">
        <v>163</v>
      </c>
      <c r="QG27" s="2" t="s">
        <v>142</v>
      </c>
      <c r="QH27" s="2" t="s">
        <v>134</v>
      </c>
      <c r="QI27" s="4"/>
      <c r="QJ27" s="8"/>
      <c r="QK27" s="4"/>
      <c r="QL27" s="8"/>
      <c r="QM27" s="7"/>
      <c r="QN27" s="7"/>
      <c r="QO27" s="2" t="s">
        <v>184</v>
      </c>
      <c r="QP27" s="2" t="s">
        <v>131</v>
      </c>
      <c r="QQ27" s="2" t="s">
        <v>134</v>
      </c>
      <c r="QR27" s="2" t="s">
        <v>134</v>
      </c>
      <c r="QS27" s="2" t="s">
        <v>142</v>
      </c>
      <c r="QT27" s="2" t="s">
        <v>134</v>
      </c>
      <c r="QU27" s="4"/>
      <c r="QV27" s="8"/>
      <c r="QW27" s="4"/>
      <c r="QX27" s="8"/>
      <c r="QY27" s="7"/>
      <c r="QZ27" s="7"/>
      <c r="RA27" s="2" t="s">
        <v>134</v>
      </c>
      <c r="RB27" s="2" t="s">
        <v>134</v>
      </c>
      <c r="RC27" s="2" t="s">
        <v>134</v>
      </c>
      <c r="RD27" s="2" t="s">
        <v>134</v>
      </c>
      <c r="RE27" s="2" t="s">
        <v>134</v>
      </c>
      <c r="RF27" s="2" t="s">
        <v>134</v>
      </c>
      <c r="RG27" s="4"/>
      <c r="RH27" s="8"/>
      <c r="RI27" s="4"/>
      <c r="RJ27" s="8"/>
      <c r="RK27" s="7"/>
      <c r="RL27" s="7"/>
      <c r="RM27" s="2" t="s">
        <v>134</v>
      </c>
      <c r="RN27" s="2" t="s">
        <v>134</v>
      </c>
      <c r="RO27" s="2" t="s">
        <v>134</v>
      </c>
      <c r="RP27" s="2" t="s">
        <v>134</v>
      </c>
      <c r="RQ27" s="2" t="s">
        <v>134</v>
      </c>
      <c r="RR27" s="2" t="s">
        <v>134</v>
      </c>
      <c r="RS27" s="4"/>
      <c r="RT27" s="8"/>
      <c r="RU27" s="4"/>
      <c r="RV27" s="8"/>
      <c r="RW27" s="7"/>
      <c r="RX27" s="7"/>
      <c r="RY27" s="2" t="s">
        <v>161</v>
      </c>
      <c r="RZ27" s="2" t="s">
        <v>131</v>
      </c>
      <c r="SA27" s="2" t="s">
        <v>134</v>
      </c>
      <c r="SB27" s="2" t="s">
        <v>134</v>
      </c>
      <c r="SC27" s="2" t="s">
        <v>142</v>
      </c>
      <c r="SD27" s="2" t="s">
        <v>134</v>
      </c>
      <c r="SE27" s="4"/>
      <c r="SF27" s="8"/>
      <c r="SG27" s="4"/>
      <c r="SH27" s="8"/>
      <c r="SI27" s="7"/>
      <c r="SJ27" s="7"/>
      <c r="SK27" s="2" t="s">
        <v>140</v>
      </c>
      <c r="SL27" s="2" t="s">
        <v>144</v>
      </c>
      <c r="SM27" s="2" t="s">
        <v>411</v>
      </c>
      <c r="SN27" s="2" t="s">
        <v>637</v>
      </c>
      <c r="SO27" s="2" t="s">
        <v>142</v>
      </c>
      <c r="SP27" s="2" t="s">
        <v>134</v>
      </c>
    </row>
    <row r="28">
      <c r="A28" s="2" t="s">
        <v>638</v>
      </c>
      <c r="B28" s="2" t="s">
        <v>123</v>
      </c>
      <c r="C28" s="2" t="s">
        <v>124</v>
      </c>
      <c r="D28" s="2" t="s">
        <v>125</v>
      </c>
      <c r="E28" s="2" t="s">
        <v>126</v>
      </c>
      <c r="F28" s="2" t="s">
        <v>621</v>
      </c>
      <c r="G28" s="2" t="s">
        <v>622</v>
      </c>
      <c r="H28" s="2" t="s">
        <v>623</v>
      </c>
      <c r="I28" s="2" t="s">
        <v>624</v>
      </c>
      <c r="J28" s="2" t="s">
        <v>234</v>
      </c>
      <c r="K28" s="2" t="s">
        <v>329</v>
      </c>
      <c r="L28" s="3">
        <v>15.84</v>
      </c>
      <c r="M28" s="3">
        <v>16.63</v>
      </c>
      <c r="N28" s="3">
        <v>34.99</v>
      </c>
      <c r="O28" s="2" t="s">
        <v>131</v>
      </c>
      <c r="P28" s="2" t="s">
        <v>275</v>
      </c>
      <c r="Q28" s="2" t="s">
        <v>133</v>
      </c>
      <c r="R28" s="2" t="s">
        <v>134</v>
      </c>
      <c r="S28" s="2" t="s">
        <v>639</v>
      </c>
      <c r="T28" s="2" t="s">
        <v>134</v>
      </c>
      <c r="U28" s="2" t="s">
        <v>134</v>
      </c>
      <c r="V28" s="2" t="s">
        <v>420</v>
      </c>
      <c r="W28" s="2" t="s">
        <v>421</v>
      </c>
      <c r="X28" s="2" t="s">
        <v>134</v>
      </c>
      <c r="Y28" s="2" t="s">
        <v>237</v>
      </c>
      <c r="Z28" s="4">
        <v>90</v>
      </c>
      <c r="AA28" s="4">
        <f>=ROUNDDOWN(4.91803278688525,0)</f>
      </c>
      <c r="AB28" s="5">
        <v>18.3</v>
      </c>
      <c r="AC28" s="2" t="s">
        <v>134</v>
      </c>
      <c r="AD28" s="4"/>
      <c r="AE28" s="4"/>
      <c r="AF28" s="6">
        <v>64</v>
      </c>
      <c r="AG28" s="6">
        <v>47</v>
      </c>
      <c r="AH28" s="7">
        <v>0.9781</v>
      </c>
      <c r="AI28" s="4"/>
      <c r="AJ28" s="4">
        <f>=ROUNDDOWN({0},0)</f>
      </c>
      <c r="AK28" s="5"/>
      <c r="AL28" s="2" t="s">
        <v>134</v>
      </c>
      <c r="AM28" s="4"/>
      <c r="AN28" s="4"/>
      <c r="AO28" s="7">
        <v>0</v>
      </c>
      <c r="AP28" s="4">
        <v>1073</v>
      </c>
      <c r="AQ28" s="8">
        <v>20824.73</v>
      </c>
      <c r="AR28" s="4"/>
      <c r="AS28" s="8"/>
      <c r="AT28" s="7"/>
      <c r="AU28" s="7"/>
      <c r="AV28" s="4">
        <v>1073</v>
      </c>
      <c r="AW28" s="8">
        <v>20824.73</v>
      </c>
      <c r="AX28" s="4"/>
      <c r="AY28" s="8"/>
      <c r="AZ28" s="7"/>
      <c r="BA28" s="7"/>
      <c r="BB28" s="7">
        <v>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0.1946</v>
      </c>
      <c r="BJ28" s="4">
        <v>1073</v>
      </c>
      <c r="BK28" s="8">
        <v>20824.73</v>
      </c>
      <c r="BL28" s="2" t="s">
        <v>640</v>
      </c>
      <c r="BM28" s="7">
        <v>1</v>
      </c>
      <c r="BN28" s="7">
        <v>1</v>
      </c>
      <c r="BO28" s="4">
        <v>376</v>
      </c>
      <c r="BP28" s="8">
        <v>7595.2</v>
      </c>
      <c r="BQ28" s="4"/>
      <c r="BR28" s="8"/>
      <c r="BS28" s="7"/>
      <c r="BT28" s="7"/>
      <c r="BU28" s="2" t="s">
        <v>140</v>
      </c>
      <c r="BV28" s="2" t="s">
        <v>131</v>
      </c>
      <c r="BW28" s="2" t="s">
        <v>134</v>
      </c>
      <c r="BX28" s="2" t="s">
        <v>641</v>
      </c>
      <c r="BY28" s="2" t="s">
        <v>142</v>
      </c>
      <c r="BZ28" s="2" t="s">
        <v>134</v>
      </c>
      <c r="CA28" s="4">
        <v>396</v>
      </c>
      <c r="CB28" s="8">
        <v>7920</v>
      </c>
      <c r="CC28" s="4"/>
      <c r="CD28" s="8"/>
      <c r="CE28" s="7"/>
      <c r="CF28" s="7"/>
      <c r="CG28" s="2" t="s">
        <v>140</v>
      </c>
      <c r="CH28" s="2" t="s">
        <v>131</v>
      </c>
      <c r="CI28" s="2" t="s">
        <v>145</v>
      </c>
      <c r="CJ28" s="2" t="s">
        <v>642</v>
      </c>
      <c r="CK28" s="2" t="s">
        <v>142</v>
      </c>
      <c r="CL28" s="2" t="s">
        <v>134</v>
      </c>
      <c r="CM28" s="4">
        <v>133</v>
      </c>
      <c r="CN28" s="8">
        <v>2311.68</v>
      </c>
      <c r="CO28" s="4"/>
      <c r="CP28" s="8"/>
      <c r="CQ28" s="7"/>
      <c r="CR28" s="7"/>
      <c r="CS28" s="2" t="s">
        <v>140</v>
      </c>
      <c r="CT28" s="2" t="s">
        <v>131</v>
      </c>
      <c r="CU28" s="2" t="s">
        <v>242</v>
      </c>
      <c r="CV28" s="2" t="s">
        <v>423</v>
      </c>
      <c r="CW28" s="2" t="s">
        <v>142</v>
      </c>
      <c r="CX28" s="2" t="s">
        <v>134</v>
      </c>
      <c r="CY28" s="4">
        <v>55</v>
      </c>
      <c r="CZ28" s="8">
        <v>960.3</v>
      </c>
      <c r="DA28" s="4"/>
      <c r="DB28" s="8"/>
      <c r="DC28" s="7"/>
      <c r="DD28" s="7"/>
      <c r="DE28" s="2" t="s">
        <v>140</v>
      </c>
      <c r="DF28" s="2" t="s">
        <v>131</v>
      </c>
      <c r="DG28" s="2" t="s">
        <v>242</v>
      </c>
      <c r="DH28" s="2" t="s">
        <v>427</v>
      </c>
      <c r="DI28" s="2" t="s">
        <v>142</v>
      </c>
      <c r="DJ28" s="2" t="s">
        <v>134</v>
      </c>
      <c r="DK28" s="4">
        <v>15</v>
      </c>
      <c r="DL28" s="8">
        <v>276.9</v>
      </c>
      <c r="DM28" s="4"/>
      <c r="DN28" s="8"/>
      <c r="DO28" s="7"/>
      <c r="DP28" s="7"/>
      <c r="DQ28" s="2" t="s">
        <v>140</v>
      </c>
      <c r="DR28" s="2" t="s">
        <v>131</v>
      </c>
      <c r="DS28" s="2" t="s">
        <v>242</v>
      </c>
      <c r="DT28" s="2" t="s">
        <v>643</v>
      </c>
      <c r="DU28" s="2" t="s">
        <v>142</v>
      </c>
      <c r="DV28" s="2" t="s">
        <v>134</v>
      </c>
      <c r="DW28" s="4">
        <v>68</v>
      </c>
      <c r="DX28" s="8">
        <v>1209.38</v>
      </c>
      <c r="DY28" s="4"/>
      <c r="DZ28" s="8"/>
      <c r="EA28" s="7"/>
      <c r="EB28" s="7"/>
      <c r="EC28" s="2" t="s">
        <v>140</v>
      </c>
      <c r="ED28" s="2" t="s">
        <v>131</v>
      </c>
      <c r="EE28" s="2" t="s">
        <v>242</v>
      </c>
      <c r="EF28" s="2" t="s">
        <v>631</v>
      </c>
      <c r="EG28" s="2" t="s">
        <v>142</v>
      </c>
      <c r="EH28" s="2" t="s">
        <v>134</v>
      </c>
      <c r="EI28" s="4">
        <v>16</v>
      </c>
      <c r="EJ28" s="8">
        <v>256.09</v>
      </c>
      <c r="EK28" s="4"/>
      <c r="EL28" s="8"/>
      <c r="EM28" s="7"/>
      <c r="EN28" s="7"/>
      <c r="EO28" s="2" t="s">
        <v>140</v>
      </c>
      <c r="EP28" s="2" t="s">
        <v>131</v>
      </c>
      <c r="EQ28" s="2" t="s">
        <v>242</v>
      </c>
      <c r="ER28" s="2" t="s">
        <v>644</v>
      </c>
      <c r="ES28" s="2" t="s">
        <v>142</v>
      </c>
      <c r="ET28" s="2" t="s">
        <v>134</v>
      </c>
      <c r="EU28" s="4"/>
      <c r="EV28" s="8"/>
      <c r="EW28" s="4"/>
      <c r="EX28" s="8"/>
      <c r="EY28" s="7"/>
      <c r="EZ28" s="7"/>
      <c r="FA28" s="2" t="s">
        <v>140</v>
      </c>
      <c r="FB28" s="2" t="s">
        <v>131</v>
      </c>
      <c r="FC28" s="2" t="s">
        <v>242</v>
      </c>
      <c r="FD28" s="2" t="s">
        <v>645</v>
      </c>
      <c r="FE28" s="2" t="s">
        <v>142</v>
      </c>
      <c r="FF28" s="2" t="s">
        <v>134</v>
      </c>
      <c r="FG28" s="4"/>
      <c r="FH28" s="8"/>
      <c r="FI28" s="4"/>
      <c r="FJ28" s="8"/>
      <c r="FK28" s="7"/>
      <c r="FL28" s="7"/>
      <c r="FM28" s="2" t="s">
        <v>436</v>
      </c>
      <c r="FN28" s="2" t="s">
        <v>131</v>
      </c>
      <c r="FO28" s="2" t="s">
        <v>134</v>
      </c>
      <c r="FP28" s="2" t="s">
        <v>134</v>
      </c>
      <c r="FQ28" s="2" t="s">
        <v>142</v>
      </c>
      <c r="FR28" s="2" t="s">
        <v>134</v>
      </c>
      <c r="FS28" s="4"/>
      <c r="FT28" s="8"/>
      <c r="FU28" s="4"/>
      <c r="FV28" s="8"/>
      <c r="FW28" s="7"/>
      <c r="FX28" s="7"/>
      <c r="FY28" s="2" t="s">
        <v>143</v>
      </c>
      <c r="FZ28" s="2" t="s">
        <v>131</v>
      </c>
      <c r="GA28" s="2" t="s">
        <v>134</v>
      </c>
      <c r="GB28" s="2" t="s">
        <v>134</v>
      </c>
      <c r="GC28" s="2" t="s">
        <v>142</v>
      </c>
      <c r="GD28" s="2" t="s">
        <v>134</v>
      </c>
      <c r="GE28" s="4"/>
      <c r="GF28" s="8"/>
      <c r="GG28" s="4"/>
      <c r="GH28" s="8"/>
      <c r="GI28" s="7"/>
      <c r="GJ28" s="7"/>
      <c r="GK28" s="2" t="s">
        <v>134</v>
      </c>
      <c r="GL28" s="2" t="s">
        <v>134</v>
      </c>
      <c r="GM28" s="2" t="s">
        <v>134</v>
      </c>
      <c r="GN28" s="2" t="s">
        <v>134</v>
      </c>
      <c r="GO28" s="2" t="s">
        <v>134</v>
      </c>
      <c r="GP28" s="2" t="s">
        <v>134</v>
      </c>
      <c r="GQ28" s="4"/>
      <c r="GR28" s="8"/>
      <c r="GS28" s="4"/>
      <c r="GT28" s="8"/>
      <c r="GU28" s="7"/>
      <c r="GV28" s="7"/>
      <c r="GW28" s="2" t="s">
        <v>184</v>
      </c>
      <c r="GX28" s="2" t="s">
        <v>144</v>
      </c>
      <c r="GY28" s="2" t="s">
        <v>253</v>
      </c>
      <c r="GZ28" s="2" t="s">
        <v>430</v>
      </c>
      <c r="HA28" s="2" t="s">
        <v>142</v>
      </c>
      <c r="HB28" s="2" t="s">
        <v>134</v>
      </c>
      <c r="HC28" s="4">
        <v>2</v>
      </c>
      <c r="HD28" s="8">
        <v>69.98</v>
      </c>
      <c r="HE28" s="4"/>
      <c r="HF28" s="8"/>
      <c r="HG28" s="7"/>
      <c r="HH28" s="7"/>
      <c r="HI28" s="2" t="s">
        <v>140</v>
      </c>
      <c r="HJ28" s="2" t="s">
        <v>131</v>
      </c>
      <c r="HK28" s="2" t="s">
        <v>242</v>
      </c>
      <c r="HL28" s="2" t="s">
        <v>423</v>
      </c>
      <c r="HM28" s="2" t="s">
        <v>142</v>
      </c>
      <c r="HN28" s="2" t="s">
        <v>134</v>
      </c>
      <c r="HO28" s="4"/>
      <c r="HP28" s="8"/>
      <c r="HQ28" s="4"/>
      <c r="HR28" s="8"/>
      <c r="HS28" s="7"/>
      <c r="HT28" s="7"/>
      <c r="HU28" s="2" t="s">
        <v>143</v>
      </c>
      <c r="HV28" s="2" t="s">
        <v>131</v>
      </c>
      <c r="HW28" s="2" t="s">
        <v>134</v>
      </c>
      <c r="HX28" s="2" t="s">
        <v>134</v>
      </c>
      <c r="HY28" s="2" t="s">
        <v>142</v>
      </c>
      <c r="HZ28" s="2" t="s">
        <v>134</v>
      </c>
      <c r="IA28" s="4"/>
      <c r="IB28" s="8"/>
      <c r="IC28" s="4"/>
      <c r="ID28" s="8"/>
      <c r="IE28" s="7"/>
      <c r="IF28" s="7"/>
      <c r="IG28" s="2" t="s">
        <v>140</v>
      </c>
      <c r="IH28" s="2" t="s">
        <v>131</v>
      </c>
      <c r="II28" s="2" t="s">
        <v>242</v>
      </c>
      <c r="IJ28" s="2" t="s">
        <v>646</v>
      </c>
      <c r="IK28" s="2" t="s">
        <v>142</v>
      </c>
      <c r="IL28" s="2" t="s">
        <v>168</v>
      </c>
      <c r="IM28" s="4">
        <v>4</v>
      </c>
      <c r="IN28" s="8">
        <v>68.37</v>
      </c>
      <c r="IO28" s="4"/>
      <c r="IP28" s="8"/>
      <c r="IQ28" s="7"/>
      <c r="IR28" s="7"/>
      <c r="IS28" s="2" t="s">
        <v>140</v>
      </c>
      <c r="IT28" s="2" t="s">
        <v>131</v>
      </c>
      <c r="IU28" s="2" t="s">
        <v>242</v>
      </c>
      <c r="IV28" s="2" t="s">
        <v>247</v>
      </c>
      <c r="IW28" s="2" t="s">
        <v>142</v>
      </c>
      <c r="IX28" s="2" t="s">
        <v>134</v>
      </c>
      <c r="IY28" s="4">
        <v>6</v>
      </c>
      <c r="IZ28" s="8">
        <v>123.56</v>
      </c>
      <c r="JA28" s="4"/>
      <c r="JB28" s="8"/>
      <c r="JC28" s="7"/>
      <c r="JD28" s="7"/>
      <c r="JE28" s="2" t="s">
        <v>140</v>
      </c>
      <c r="JF28" s="2" t="s">
        <v>131</v>
      </c>
      <c r="JG28" s="2" t="s">
        <v>170</v>
      </c>
      <c r="JH28" s="2" t="s">
        <v>488</v>
      </c>
      <c r="JI28" s="2" t="s">
        <v>142</v>
      </c>
      <c r="JJ28" s="2" t="s">
        <v>134</v>
      </c>
      <c r="JK28" s="4"/>
      <c r="JL28" s="8"/>
      <c r="JM28" s="4"/>
      <c r="JN28" s="8"/>
      <c r="JO28" s="7"/>
      <c r="JP28" s="7"/>
      <c r="JQ28" s="2" t="s">
        <v>140</v>
      </c>
      <c r="JR28" s="2" t="s">
        <v>144</v>
      </c>
      <c r="JS28" s="2" t="s">
        <v>339</v>
      </c>
      <c r="JT28" s="2" t="s">
        <v>647</v>
      </c>
      <c r="JU28" s="2" t="s">
        <v>142</v>
      </c>
      <c r="JV28" s="2" t="s">
        <v>134</v>
      </c>
      <c r="JW28" s="4"/>
      <c r="JX28" s="8"/>
      <c r="JY28" s="4"/>
      <c r="JZ28" s="8"/>
      <c r="KA28" s="7"/>
      <c r="KB28" s="7"/>
      <c r="KC28" s="2" t="s">
        <v>140</v>
      </c>
      <c r="KD28" s="2" t="s">
        <v>131</v>
      </c>
      <c r="KE28" s="2" t="s">
        <v>174</v>
      </c>
      <c r="KF28" s="2" t="s">
        <v>134</v>
      </c>
      <c r="KG28" s="2" t="s">
        <v>142</v>
      </c>
      <c r="KH28" s="2" t="s">
        <v>134</v>
      </c>
      <c r="KI28" s="4"/>
      <c r="KJ28" s="8"/>
      <c r="KK28" s="4"/>
      <c r="KL28" s="8"/>
      <c r="KM28" s="7"/>
      <c r="KN28" s="7"/>
      <c r="KO28" s="2" t="s">
        <v>140</v>
      </c>
      <c r="KP28" s="2" t="s">
        <v>144</v>
      </c>
      <c r="KQ28" s="2" t="s">
        <v>261</v>
      </c>
      <c r="KR28" s="2" t="s">
        <v>262</v>
      </c>
      <c r="KS28" s="2" t="s">
        <v>142</v>
      </c>
      <c r="KT28" s="2" t="s">
        <v>134</v>
      </c>
      <c r="KU28" s="4">
        <v>1</v>
      </c>
      <c r="KV28" s="8">
        <v>16.64</v>
      </c>
      <c r="KW28" s="4"/>
      <c r="KX28" s="8"/>
      <c r="KY28" s="7"/>
      <c r="KZ28" s="7"/>
      <c r="LA28" s="2" t="s">
        <v>140</v>
      </c>
      <c r="LB28" s="2" t="s">
        <v>144</v>
      </c>
      <c r="LC28" s="2" t="s">
        <v>263</v>
      </c>
      <c r="LD28" s="2" t="s">
        <v>322</v>
      </c>
      <c r="LE28" s="2" t="s">
        <v>142</v>
      </c>
      <c r="LF28" s="2" t="s">
        <v>134</v>
      </c>
      <c r="LG28" s="4">
        <v>1</v>
      </c>
      <c r="LH28" s="8">
        <v>16.63</v>
      </c>
      <c r="LI28" s="4"/>
      <c r="LJ28" s="8"/>
      <c r="LK28" s="7"/>
      <c r="LL28" s="7"/>
      <c r="LM28" s="2" t="s">
        <v>140</v>
      </c>
      <c r="LN28" s="2" t="s">
        <v>131</v>
      </c>
      <c r="LO28" s="2" t="s">
        <v>440</v>
      </c>
      <c r="LP28" s="2" t="s">
        <v>648</v>
      </c>
      <c r="LQ28" s="2" t="s">
        <v>142</v>
      </c>
      <c r="LR28" s="2" t="s">
        <v>134</v>
      </c>
      <c r="LS28" s="4"/>
      <c r="LT28" s="8"/>
      <c r="LU28" s="4"/>
      <c r="LV28" s="8"/>
      <c r="LW28" s="7"/>
      <c r="LX28" s="7"/>
      <c r="LY28" s="2" t="s">
        <v>134</v>
      </c>
      <c r="LZ28" s="2" t="s">
        <v>134</v>
      </c>
      <c r="MA28" s="2" t="s">
        <v>134</v>
      </c>
      <c r="MB28" s="2" t="s">
        <v>134</v>
      </c>
      <c r="MC28" s="2" t="s">
        <v>134</v>
      </c>
      <c r="MD28" s="2" t="s">
        <v>134</v>
      </c>
      <c r="ME28" s="4"/>
      <c r="MF28" s="8"/>
      <c r="MG28" s="4"/>
      <c r="MH28" s="8"/>
      <c r="MI28" s="7"/>
      <c r="MJ28" s="7"/>
      <c r="MK28" s="2" t="s">
        <v>140</v>
      </c>
      <c r="ML28" s="2" t="s">
        <v>144</v>
      </c>
      <c r="MM28" s="2" t="s">
        <v>250</v>
      </c>
      <c r="MN28" s="2" t="s">
        <v>649</v>
      </c>
      <c r="MO28" s="2" t="s">
        <v>142</v>
      </c>
      <c r="MP28" s="2" t="s">
        <v>134</v>
      </c>
      <c r="MQ28" s="4"/>
      <c r="MR28" s="8"/>
      <c r="MS28" s="4"/>
      <c r="MT28" s="8"/>
      <c r="MU28" s="7"/>
      <c r="MV28" s="7"/>
      <c r="MW28" s="2" t="s">
        <v>134</v>
      </c>
      <c r="MX28" s="2" t="s">
        <v>134</v>
      </c>
      <c r="MY28" s="2" t="s">
        <v>134</v>
      </c>
      <c r="MZ28" s="2" t="s">
        <v>134</v>
      </c>
      <c r="NA28" s="2" t="s">
        <v>134</v>
      </c>
      <c r="NB28" s="2" t="s">
        <v>134</v>
      </c>
      <c r="NC28" s="4"/>
      <c r="ND28" s="8"/>
      <c r="NE28" s="4"/>
      <c r="NF28" s="8"/>
      <c r="NG28" s="7"/>
      <c r="NH28" s="7"/>
      <c r="NI28" s="2" t="s">
        <v>184</v>
      </c>
      <c r="NJ28" s="2" t="s">
        <v>131</v>
      </c>
      <c r="NK28" s="2" t="s">
        <v>134</v>
      </c>
      <c r="NL28" s="2" t="s">
        <v>134</v>
      </c>
      <c r="NM28" s="2" t="s">
        <v>142</v>
      </c>
      <c r="NN28" s="2" t="s">
        <v>134</v>
      </c>
      <c r="NO28" s="4"/>
      <c r="NP28" s="8"/>
      <c r="NQ28" s="4"/>
      <c r="NR28" s="8"/>
      <c r="NS28" s="7"/>
      <c r="NT28" s="7"/>
      <c r="NU28" s="2" t="s">
        <v>140</v>
      </c>
      <c r="NV28" s="2" t="s">
        <v>131</v>
      </c>
      <c r="NW28" s="2" t="s">
        <v>650</v>
      </c>
      <c r="NX28" s="2" t="s">
        <v>651</v>
      </c>
      <c r="NY28" s="2" t="s">
        <v>142</v>
      </c>
      <c r="NZ28" s="2" t="s">
        <v>134</v>
      </c>
      <c r="OA28" s="4"/>
      <c r="OB28" s="8"/>
      <c r="OC28" s="4"/>
      <c r="OD28" s="8"/>
      <c r="OE28" s="7"/>
      <c r="OF28" s="7"/>
      <c r="OG28" s="2" t="s">
        <v>140</v>
      </c>
      <c r="OH28" s="2" t="s">
        <v>187</v>
      </c>
      <c r="OI28" s="2" t="s">
        <v>268</v>
      </c>
      <c r="OJ28" s="2" t="s">
        <v>326</v>
      </c>
      <c r="OK28" s="2" t="s">
        <v>142</v>
      </c>
      <c r="OL28" s="2" t="s">
        <v>134</v>
      </c>
      <c r="OM28" s="4"/>
      <c r="ON28" s="8"/>
      <c r="OO28" s="4"/>
      <c r="OP28" s="8"/>
      <c r="OQ28" s="7"/>
      <c r="OR28" s="7"/>
      <c r="OS28" s="2" t="s">
        <v>134</v>
      </c>
      <c r="OT28" s="2" t="s">
        <v>134</v>
      </c>
      <c r="OU28" s="2" t="s">
        <v>134</v>
      </c>
      <c r="OV28" s="2" t="s">
        <v>134</v>
      </c>
      <c r="OW28" s="2" t="s">
        <v>134</v>
      </c>
      <c r="OX28" s="2" t="s">
        <v>134</v>
      </c>
      <c r="OY28" s="4"/>
      <c r="OZ28" s="8"/>
      <c r="PA28" s="4"/>
      <c r="PB28" s="8"/>
      <c r="PC28" s="7"/>
      <c r="PD28" s="7"/>
      <c r="PE28" s="2" t="s">
        <v>161</v>
      </c>
      <c r="PF28" s="2" t="s">
        <v>131</v>
      </c>
      <c r="PG28" s="2" t="s">
        <v>134</v>
      </c>
      <c r="PH28" s="2" t="s">
        <v>134</v>
      </c>
      <c r="PI28" s="2" t="s">
        <v>142</v>
      </c>
      <c r="PJ28" s="2" t="s">
        <v>134</v>
      </c>
      <c r="PK28" s="4"/>
      <c r="PL28" s="8"/>
      <c r="PM28" s="4"/>
      <c r="PN28" s="8"/>
      <c r="PO28" s="7"/>
      <c r="PP28" s="7"/>
      <c r="PQ28" s="2" t="s">
        <v>140</v>
      </c>
      <c r="PR28" s="2" t="s">
        <v>131</v>
      </c>
      <c r="PS28" s="2" t="s">
        <v>190</v>
      </c>
      <c r="PT28" s="2" t="s">
        <v>134</v>
      </c>
      <c r="PU28" s="2" t="s">
        <v>142</v>
      </c>
      <c r="PV28" s="2" t="s">
        <v>134</v>
      </c>
      <c r="PW28" s="4"/>
      <c r="PX28" s="8"/>
      <c r="PY28" s="4"/>
      <c r="PZ28" s="8"/>
      <c r="QA28" s="7"/>
      <c r="QB28" s="7"/>
      <c r="QC28" s="2" t="s">
        <v>140</v>
      </c>
      <c r="QD28" s="2" t="s">
        <v>144</v>
      </c>
      <c r="QE28" s="2" t="s">
        <v>149</v>
      </c>
      <c r="QF28" s="2" t="s">
        <v>652</v>
      </c>
      <c r="QG28" s="2" t="s">
        <v>142</v>
      </c>
      <c r="QH28" s="2" t="s">
        <v>134</v>
      </c>
      <c r="QI28" s="4"/>
      <c r="QJ28" s="8"/>
      <c r="QK28" s="4"/>
      <c r="QL28" s="8"/>
      <c r="QM28" s="7"/>
      <c r="QN28" s="7"/>
      <c r="QO28" s="2" t="s">
        <v>184</v>
      </c>
      <c r="QP28" s="2" t="s">
        <v>131</v>
      </c>
      <c r="QQ28" s="2" t="s">
        <v>134</v>
      </c>
      <c r="QR28" s="2" t="s">
        <v>134</v>
      </c>
      <c r="QS28" s="2" t="s">
        <v>142</v>
      </c>
      <c r="QT28" s="2" t="s">
        <v>134</v>
      </c>
      <c r="QU28" s="4"/>
      <c r="QV28" s="8"/>
      <c r="QW28" s="4"/>
      <c r="QX28" s="8"/>
      <c r="QY28" s="7"/>
      <c r="QZ28" s="7"/>
      <c r="RA28" s="2" t="s">
        <v>134</v>
      </c>
      <c r="RB28" s="2" t="s">
        <v>134</v>
      </c>
      <c r="RC28" s="2" t="s">
        <v>134</v>
      </c>
      <c r="RD28" s="2" t="s">
        <v>134</v>
      </c>
      <c r="RE28" s="2" t="s">
        <v>134</v>
      </c>
      <c r="RF28" s="2" t="s">
        <v>134</v>
      </c>
      <c r="RG28" s="4"/>
      <c r="RH28" s="8"/>
      <c r="RI28" s="4"/>
      <c r="RJ28" s="8"/>
      <c r="RK28" s="7"/>
      <c r="RL28" s="7"/>
      <c r="RM28" s="2" t="s">
        <v>134</v>
      </c>
      <c r="RN28" s="2" t="s">
        <v>134</v>
      </c>
      <c r="RO28" s="2" t="s">
        <v>134</v>
      </c>
      <c r="RP28" s="2" t="s">
        <v>134</v>
      </c>
      <c r="RQ28" s="2" t="s">
        <v>134</v>
      </c>
      <c r="RR28" s="2" t="s">
        <v>134</v>
      </c>
      <c r="RS28" s="4"/>
      <c r="RT28" s="8"/>
      <c r="RU28" s="4"/>
      <c r="RV28" s="8"/>
      <c r="RW28" s="7"/>
      <c r="RX28" s="7"/>
      <c r="RY28" s="2" t="s">
        <v>161</v>
      </c>
      <c r="RZ28" s="2" t="s">
        <v>131</v>
      </c>
      <c r="SA28" s="2" t="s">
        <v>134</v>
      </c>
      <c r="SB28" s="2" t="s">
        <v>134</v>
      </c>
      <c r="SC28" s="2" t="s">
        <v>142</v>
      </c>
      <c r="SD28" s="2" t="s">
        <v>134</v>
      </c>
      <c r="SE28" s="4"/>
      <c r="SF28" s="8"/>
      <c r="SG28" s="4"/>
      <c r="SH28" s="8"/>
      <c r="SI28" s="7"/>
      <c r="SJ28" s="7"/>
      <c r="SK28" s="2" t="s">
        <v>140</v>
      </c>
      <c r="SL28" s="2" t="s">
        <v>144</v>
      </c>
      <c r="SM28" s="2" t="s">
        <v>411</v>
      </c>
      <c r="SN28" s="2" t="s">
        <v>341</v>
      </c>
      <c r="SO28" s="2" t="s">
        <v>142</v>
      </c>
      <c r="SP28" s="2" t="s">
        <v>134</v>
      </c>
    </row>
    <row r="29">
      <c r="A29" s="2" t="s">
        <v>653</v>
      </c>
      <c r="B29" s="2" t="s">
        <v>123</v>
      </c>
      <c r="C29" s="2" t="s">
        <v>124</v>
      </c>
      <c r="D29" s="2" t="s">
        <v>125</v>
      </c>
      <c r="E29" s="2" t="s">
        <v>126</v>
      </c>
      <c r="F29" s="2" t="s">
        <v>621</v>
      </c>
      <c r="G29" s="2" t="s">
        <v>622</v>
      </c>
      <c r="H29" s="2" t="s">
        <v>623</v>
      </c>
      <c r="I29" s="2" t="s">
        <v>624</v>
      </c>
      <c r="J29" s="2" t="s">
        <v>234</v>
      </c>
      <c r="K29" s="2" t="s">
        <v>654</v>
      </c>
      <c r="L29" s="3">
        <v>15.84</v>
      </c>
      <c r="M29" s="3">
        <v>16.63</v>
      </c>
      <c r="N29" s="3">
        <v>34.99</v>
      </c>
      <c r="O29" s="2" t="s">
        <v>131</v>
      </c>
      <c r="P29" s="2" t="s">
        <v>289</v>
      </c>
      <c r="Q29" s="2" t="s">
        <v>133</v>
      </c>
      <c r="R29" s="2" t="s">
        <v>134</v>
      </c>
      <c r="S29" s="2" t="s">
        <v>655</v>
      </c>
      <c r="T29" s="2" t="s">
        <v>134</v>
      </c>
      <c r="U29" s="2" t="s">
        <v>134</v>
      </c>
      <c r="V29" s="2" t="s">
        <v>420</v>
      </c>
      <c r="W29" s="2" t="s">
        <v>421</v>
      </c>
      <c r="X29" s="2" t="s">
        <v>134</v>
      </c>
      <c r="Y29" s="2" t="s">
        <v>237</v>
      </c>
      <c r="Z29" s="4">
        <v>424</v>
      </c>
      <c r="AA29" s="4">
        <f>=ROUNDDOWN(12.8484848484848,0)</f>
      </c>
      <c r="AB29" s="5">
        <v>33</v>
      </c>
      <c r="AC29" s="2" t="s">
        <v>551</v>
      </c>
      <c r="AD29" s="4">
        <v>660</v>
      </c>
      <c r="AE29" s="4">
        <v>860</v>
      </c>
      <c r="AF29" s="6">
        <v>64</v>
      </c>
      <c r="AG29" s="6"/>
      <c r="AH29" s="7">
        <v>0.7923</v>
      </c>
      <c r="AI29" s="4"/>
      <c r="AJ29" s="4">
        <f>=ROUNDDOWN({0},0)</f>
      </c>
      <c r="AK29" s="5"/>
      <c r="AL29" s="2" t="s">
        <v>134</v>
      </c>
      <c r="AM29" s="4"/>
      <c r="AN29" s="4"/>
      <c r="AO29" s="7">
        <v>0</v>
      </c>
      <c r="AP29" s="4">
        <v>816</v>
      </c>
      <c r="AQ29" s="8">
        <v>15723.08</v>
      </c>
      <c r="AR29" s="4"/>
      <c r="AS29" s="8"/>
      <c r="AT29" s="7"/>
      <c r="AU29" s="7"/>
      <c r="AV29" s="4">
        <v>816</v>
      </c>
      <c r="AW29" s="8">
        <v>15723.08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0.1469</v>
      </c>
      <c r="BJ29" s="4">
        <v>816</v>
      </c>
      <c r="BK29" s="8">
        <v>15723.08</v>
      </c>
      <c r="BL29" s="2" t="s">
        <v>656</v>
      </c>
      <c r="BM29" s="7">
        <v>1</v>
      </c>
      <c r="BN29" s="7">
        <v>1</v>
      </c>
      <c r="BO29" s="4">
        <v>487</v>
      </c>
      <c r="BP29" s="8">
        <v>9701.04</v>
      </c>
      <c r="BQ29" s="4"/>
      <c r="BR29" s="8"/>
      <c r="BS29" s="7"/>
      <c r="BT29" s="7"/>
      <c r="BU29" s="2" t="s">
        <v>140</v>
      </c>
      <c r="BV29" s="2" t="s">
        <v>131</v>
      </c>
      <c r="BW29" s="2" t="s">
        <v>134</v>
      </c>
      <c r="BX29" s="2" t="s">
        <v>641</v>
      </c>
      <c r="BY29" s="2" t="s">
        <v>142</v>
      </c>
      <c r="BZ29" s="2" t="s">
        <v>134</v>
      </c>
      <c r="CA29" s="4">
        <v>91</v>
      </c>
      <c r="CB29" s="8">
        <v>1820</v>
      </c>
      <c r="CC29" s="4"/>
      <c r="CD29" s="8"/>
      <c r="CE29" s="7"/>
      <c r="CF29" s="7"/>
      <c r="CG29" s="2" t="s">
        <v>140</v>
      </c>
      <c r="CH29" s="2" t="s">
        <v>131</v>
      </c>
      <c r="CI29" s="2" t="s">
        <v>145</v>
      </c>
      <c r="CJ29" s="2" t="s">
        <v>657</v>
      </c>
      <c r="CK29" s="2" t="s">
        <v>142</v>
      </c>
      <c r="CL29" s="2" t="s">
        <v>134</v>
      </c>
      <c r="CM29" s="4">
        <v>77</v>
      </c>
      <c r="CN29" s="8">
        <v>1340.57</v>
      </c>
      <c r="CO29" s="4"/>
      <c r="CP29" s="8"/>
      <c r="CQ29" s="7"/>
      <c r="CR29" s="7"/>
      <c r="CS29" s="2" t="s">
        <v>140</v>
      </c>
      <c r="CT29" s="2" t="s">
        <v>131</v>
      </c>
      <c r="CU29" s="2" t="s">
        <v>451</v>
      </c>
      <c r="CV29" s="2" t="s">
        <v>378</v>
      </c>
      <c r="CW29" s="2" t="s">
        <v>142</v>
      </c>
      <c r="CX29" s="2" t="s">
        <v>134</v>
      </c>
      <c r="CY29" s="4">
        <v>46</v>
      </c>
      <c r="CZ29" s="8">
        <v>803.16</v>
      </c>
      <c r="DA29" s="4"/>
      <c r="DB29" s="8"/>
      <c r="DC29" s="7"/>
      <c r="DD29" s="7"/>
      <c r="DE29" s="2" t="s">
        <v>140</v>
      </c>
      <c r="DF29" s="2" t="s">
        <v>131</v>
      </c>
      <c r="DG29" s="2" t="s">
        <v>658</v>
      </c>
      <c r="DH29" s="2" t="s">
        <v>659</v>
      </c>
      <c r="DI29" s="2" t="s">
        <v>142</v>
      </c>
      <c r="DJ29" s="2" t="s">
        <v>134</v>
      </c>
      <c r="DK29" s="4">
        <v>33</v>
      </c>
      <c r="DL29" s="8">
        <v>609.18</v>
      </c>
      <c r="DM29" s="4"/>
      <c r="DN29" s="8"/>
      <c r="DO29" s="7"/>
      <c r="DP29" s="7"/>
      <c r="DQ29" s="2" t="s">
        <v>140</v>
      </c>
      <c r="DR29" s="2" t="s">
        <v>131</v>
      </c>
      <c r="DS29" s="2" t="s">
        <v>151</v>
      </c>
      <c r="DT29" s="2" t="s">
        <v>660</v>
      </c>
      <c r="DU29" s="2" t="s">
        <v>142</v>
      </c>
      <c r="DV29" s="2" t="s">
        <v>134</v>
      </c>
      <c r="DW29" s="4">
        <v>48</v>
      </c>
      <c r="DX29" s="8">
        <v>849.78</v>
      </c>
      <c r="DY29" s="4"/>
      <c r="DZ29" s="8"/>
      <c r="EA29" s="7"/>
      <c r="EB29" s="7"/>
      <c r="EC29" s="2" t="s">
        <v>140</v>
      </c>
      <c r="ED29" s="2" t="s">
        <v>131</v>
      </c>
      <c r="EE29" s="2" t="s">
        <v>371</v>
      </c>
      <c r="EF29" s="2" t="s">
        <v>503</v>
      </c>
      <c r="EG29" s="2" t="s">
        <v>142</v>
      </c>
      <c r="EH29" s="2" t="s">
        <v>134</v>
      </c>
      <c r="EI29" s="4">
        <v>14</v>
      </c>
      <c r="EJ29" s="8">
        <v>214.09</v>
      </c>
      <c r="EK29" s="4"/>
      <c r="EL29" s="8"/>
      <c r="EM29" s="7"/>
      <c r="EN29" s="7"/>
      <c r="EO29" s="2" t="s">
        <v>140</v>
      </c>
      <c r="EP29" s="2" t="s">
        <v>131</v>
      </c>
      <c r="EQ29" s="2" t="s">
        <v>536</v>
      </c>
      <c r="ER29" s="2" t="s">
        <v>661</v>
      </c>
      <c r="ES29" s="2" t="s">
        <v>142</v>
      </c>
      <c r="ET29" s="2" t="s">
        <v>134</v>
      </c>
      <c r="EU29" s="4"/>
      <c r="EV29" s="8"/>
      <c r="EW29" s="4"/>
      <c r="EX29" s="8"/>
      <c r="EY29" s="7"/>
      <c r="EZ29" s="7"/>
      <c r="FA29" s="2" t="s">
        <v>140</v>
      </c>
      <c r="FB29" s="2" t="s">
        <v>131</v>
      </c>
      <c r="FC29" s="2" t="s">
        <v>481</v>
      </c>
      <c r="FD29" s="2" t="s">
        <v>662</v>
      </c>
      <c r="FE29" s="2" t="s">
        <v>142</v>
      </c>
      <c r="FF29" s="2" t="s">
        <v>134</v>
      </c>
      <c r="FG29" s="4">
        <v>3</v>
      </c>
      <c r="FH29" s="8">
        <v>58.2</v>
      </c>
      <c r="FI29" s="4"/>
      <c r="FJ29" s="8"/>
      <c r="FK29" s="7"/>
      <c r="FL29" s="7"/>
      <c r="FM29" s="2" t="s">
        <v>140</v>
      </c>
      <c r="FN29" s="2" t="s">
        <v>131</v>
      </c>
      <c r="FO29" s="2" t="s">
        <v>159</v>
      </c>
      <c r="FP29" s="2" t="s">
        <v>663</v>
      </c>
      <c r="FQ29" s="2" t="s">
        <v>142</v>
      </c>
      <c r="FR29" s="2" t="s">
        <v>134</v>
      </c>
      <c r="FS29" s="4"/>
      <c r="FT29" s="8"/>
      <c r="FU29" s="4"/>
      <c r="FV29" s="8"/>
      <c r="FW29" s="7"/>
      <c r="FX29" s="7"/>
      <c r="FY29" s="2" t="s">
        <v>143</v>
      </c>
      <c r="FZ29" s="2" t="s">
        <v>131</v>
      </c>
      <c r="GA29" s="2" t="s">
        <v>134</v>
      </c>
      <c r="GB29" s="2" t="s">
        <v>134</v>
      </c>
      <c r="GC29" s="2" t="s">
        <v>142</v>
      </c>
      <c r="GD29" s="2" t="s">
        <v>134</v>
      </c>
      <c r="GE29" s="4"/>
      <c r="GF29" s="8"/>
      <c r="GG29" s="4"/>
      <c r="GH29" s="8"/>
      <c r="GI29" s="7"/>
      <c r="GJ29" s="7"/>
      <c r="GK29" s="2" t="s">
        <v>134</v>
      </c>
      <c r="GL29" s="2" t="s">
        <v>134</v>
      </c>
      <c r="GM29" s="2" t="s">
        <v>134</v>
      </c>
      <c r="GN29" s="2" t="s">
        <v>134</v>
      </c>
      <c r="GO29" s="2" t="s">
        <v>134</v>
      </c>
      <c r="GP29" s="2" t="s">
        <v>134</v>
      </c>
      <c r="GQ29" s="4"/>
      <c r="GR29" s="8"/>
      <c r="GS29" s="4"/>
      <c r="GT29" s="8"/>
      <c r="GU29" s="7"/>
      <c r="GV29" s="7"/>
      <c r="GW29" s="2" t="s">
        <v>161</v>
      </c>
      <c r="GX29" s="2" t="s">
        <v>131</v>
      </c>
      <c r="GY29" s="2" t="s">
        <v>151</v>
      </c>
      <c r="GZ29" s="2" t="s">
        <v>134</v>
      </c>
      <c r="HA29" s="2" t="s">
        <v>142</v>
      </c>
      <c r="HB29" s="2" t="s">
        <v>134</v>
      </c>
      <c r="HC29" s="4">
        <v>1</v>
      </c>
      <c r="HD29" s="8">
        <v>17.49</v>
      </c>
      <c r="HE29" s="4"/>
      <c r="HF29" s="8"/>
      <c r="HG29" s="7"/>
      <c r="HH29" s="7"/>
      <c r="HI29" s="2" t="s">
        <v>140</v>
      </c>
      <c r="HJ29" s="2" t="s">
        <v>131</v>
      </c>
      <c r="HK29" s="2" t="s">
        <v>242</v>
      </c>
      <c r="HL29" s="2" t="s">
        <v>664</v>
      </c>
      <c r="HM29" s="2" t="s">
        <v>142</v>
      </c>
      <c r="HN29" s="2" t="s">
        <v>134</v>
      </c>
      <c r="HO29" s="4"/>
      <c r="HP29" s="8"/>
      <c r="HQ29" s="4"/>
      <c r="HR29" s="8"/>
      <c r="HS29" s="7"/>
      <c r="HT29" s="7"/>
      <c r="HU29" s="2" t="s">
        <v>161</v>
      </c>
      <c r="HV29" s="2" t="s">
        <v>131</v>
      </c>
      <c r="HW29" s="2" t="s">
        <v>134</v>
      </c>
      <c r="HX29" s="2" t="s">
        <v>134</v>
      </c>
      <c r="HY29" s="2" t="s">
        <v>142</v>
      </c>
      <c r="HZ29" s="2" t="s">
        <v>134</v>
      </c>
      <c r="IA29" s="4">
        <v>11</v>
      </c>
      <c r="IB29" s="8">
        <v>209.55</v>
      </c>
      <c r="IC29" s="4"/>
      <c r="ID29" s="8"/>
      <c r="IE29" s="7"/>
      <c r="IF29" s="7"/>
      <c r="IG29" s="2" t="s">
        <v>140</v>
      </c>
      <c r="IH29" s="2" t="s">
        <v>131</v>
      </c>
      <c r="II29" s="2" t="s">
        <v>486</v>
      </c>
      <c r="IJ29" s="2" t="s">
        <v>665</v>
      </c>
      <c r="IK29" s="2" t="s">
        <v>142</v>
      </c>
      <c r="IL29" s="2" t="s">
        <v>168</v>
      </c>
      <c r="IM29" s="4"/>
      <c r="IN29" s="8"/>
      <c r="IO29" s="4"/>
      <c r="IP29" s="8"/>
      <c r="IQ29" s="7"/>
      <c r="IR29" s="7"/>
      <c r="IS29" s="2" t="s">
        <v>140</v>
      </c>
      <c r="IT29" s="2" t="s">
        <v>131</v>
      </c>
      <c r="IU29" s="2" t="s">
        <v>382</v>
      </c>
      <c r="IV29" s="2" t="s">
        <v>147</v>
      </c>
      <c r="IW29" s="2" t="s">
        <v>142</v>
      </c>
      <c r="IX29" s="2" t="s">
        <v>134</v>
      </c>
      <c r="IY29" s="4">
        <v>5</v>
      </c>
      <c r="IZ29" s="8">
        <v>100.02</v>
      </c>
      <c r="JA29" s="4"/>
      <c r="JB29" s="8"/>
      <c r="JC29" s="7"/>
      <c r="JD29" s="7"/>
      <c r="JE29" s="2" t="s">
        <v>140</v>
      </c>
      <c r="JF29" s="2" t="s">
        <v>131</v>
      </c>
      <c r="JG29" s="2" t="s">
        <v>666</v>
      </c>
      <c r="JH29" s="2" t="s">
        <v>667</v>
      </c>
      <c r="JI29" s="2" t="s">
        <v>142</v>
      </c>
      <c r="JJ29" s="2" t="s">
        <v>134</v>
      </c>
      <c r="JK29" s="4"/>
      <c r="JL29" s="8"/>
      <c r="JM29" s="4"/>
      <c r="JN29" s="8"/>
      <c r="JO29" s="7"/>
      <c r="JP29" s="7"/>
      <c r="JQ29" s="2" t="s">
        <v>140</v>
      </c>
      <c r="JR29" s="2" t="s">
        <v>144</v>
      </c>
      <c r="JS29" s="2" t="s">
        <v>172</v>
      </c>
      <c r="JT29" s="2" t="s">
        <v>668</v>
      </c>
      <c r="JU29" s="2" t="s">
        <v>142</v>
      </c>
      <c r="JV29" s="2" t="s">
        <v>134</v>
      </c>
      <c r="JW29" s="4"/>
      <c r="JX29" s="8"/>
      <c r="JY29" s="4"/>
      <c r="JZ29" s="8"/>
      <c r="KA29" s="7"/>
      <c r="KB29" s="7"/>
      <c r="KC29" s="2" t="s">
        <v>140</v>
      </c>
      <c r="KD29" s="2" t="s">
        <v>131</v>
      </c>
      <c r="KE29" s="2" t="s">
        <v>174</v>
      </c>
      <c r="KF29" s="2" t="s">
        <v>134</v>
      </c>
      <c r="KG29" s="2" t="s">
        <v>142</v>
      </c>
      <c r="KH29" s="2" t="s">
        <v>134</v>
      </c>
      <c r="KI29" s="4"/>
      <c r="KJ29" s="8"/>
      <c r="KK29" s="4"/>
      <c r="KL29" s="8"/>
      <c r="KM29" s="7"/>
      <c r="KN29" s="7"/>
      <c r="KO29" s="2" t="s">
        <v>176</v>
      </c>
      <c r="KP29" s="2" t="s">
        <v>131</v>
      </c>
      <c r="KQ29" s="2" t="s">
        <v>134</v>
      </c>
      <c r="KR29" s="2" t="s">
        <v>134</v>
      </c>
      <c r="KS29" s="2" t="s">
        <v>142</v>
      </c>
      <c r="KT29" s="2" t="s">
        <v>134</v>
      </c>
      <c r="KU29" s="4"/>
      <c r="KV29" s="8"/>
      <c r="KW29" s="4"/>
      <c r="KX29" s="8"/>
      <c r="KY29" s="7"/>
      <c r="KZ29" s="7"/>
      <c r="LA29" s="2" t="s">
        <v>140</v>
      </c>
      <c r="LB29" s="2" t="s">
        <v>144</v>
      </c>
      <c r="LC29" s="2" t="s">
        <v>510</v>
      </c>
      <c r="LD29" s="2" t="s">
        <v>445</v>
      </c>
      <c r="LE29" s="2" t="s">
        <v>142</v>
      </c>
      <c r="LF29" s="2" t="s">
        <v>134</v>
      </c>
      <c r="LG29" s="4"/>
      <c r="LH29" s="8"/>
      <c r="LI29" s="4"/>
      <c r="LJ29" s="8"/>
      <c r="LK29" s="7"/>
      <c r="LL29" s="7"/>
      <c r="LM29" s="2" t="s">
        <v>140</v>
      </c>
      <c r="LN29" s="2" t="s">
        <v>131</v>
      </c>
      <c r="LO29" s="2" t="s">
        <v>666</v>
      </c>
      <c r="LP29" s="2" t="s">
        <v>134</v>
      </c>
      <c r="LQ29" s="2" t="s">
        <v>142</v>
      </c>
      <c r="LR29" s="2" t="s">
        <v>134</v>
      </c>
      <c r="LS29" s="4"/>
      <c r="LT29" s="8"/>
      <c r="LU29" s="4"/>
      <c r="LV29" s="8"/>
      <c r="LW29" s="7"/>
      <c r="LX29" s="7"/>
      <c r="LY29" s="2" t="s">
        <v>134</v>
      </c>
      <c r="LZ29" s="2" t="s">
        <v>134</v>
      </c>
      <c r="MA29" s="2" t="s">
        <v>134</v>
      </c>
      <c r="MB29" s="2" t="s">
        <v>134</v>
      </c>
      <c r="MC29" s="2" t="s">
        <v>134</v>
      </c>
      <c r="MD29" s="2" t="s">
        <v>134</v>
      </c>
      <c r="ME29" s="4"/>
      <c r="MF29" s="8"/>
      <c r="MG29" s="4"/>
      <c r="MH29" s="8"/>
      <c r="MI29" s="7"/>
      <c r="MJ29" s="7"/>
      <c r="MK29" s="2" t="s">
        <v>140</v>
      </c>
      <c r="ML29" s="2" t="s">
        <v>144</v>
      </c>
      <c r="MM29" s="2" t="s">
        <v>213</v>
      </c>
      <c r="MN29" s="2" t="s">
        <v>134</v>
      </c>
      <c r="MO29" s="2" t="s">
        <v>142</v>
      </c>
      <c r="MP29" s="2" t="s">
        <v>134</v>
      </c>
      <c r="MQ29" s="4"/>
      <c r="MR29" s="8"/>
      <c r="MS29" s="4"/>
      <c r="MT29" s="8"/>
      <c r="MU29" s="7"/>
      <c r="MV29" s="7"/>
      <c r="MW29" s="2" t="s">
        <v>134</v>
      </c>
      <c r="MX29" s="2" t="s">
        <v>134</v>
      </c>
      <c r="MY29" s="2" t="s">
        <v>134</v>
      </c>
      <c r="MZ29" s="2" t="s">
        <v>134</v>
      </c>
      <c r="NA29" s="2" t="s">
        <v>134</v>
      </c>
      <c r="NB29" s="2" t="s">
        <v>134</v>
      </c>
      <c r="NC29" s="4"/>
      <c r="ND29" s="8"/>
      <c r="NE29" s="4"/>
      <c r="NF29" s="8"/>
      <c r="NG29" s="7"/>
      <c r="NH29" s="7"/>
      <c r="NI29" s="2" t="s">
        <v>184</v>
      </c>
      <c r="NJ29" s="2" t="s">
        <v>131</v>
      </c>
      <c r="NK29" s="2" t="s">
        <v>134</v>
      </c>
      <c r="NL29" s="2" t="s">
        <v>134</v>
      </c>
      <c r="NM29" s="2" t="s">
        <v>142</v>
      </c>
      <c r="NN29" s="2" t="s">
        <v>134</v>
      </c>
      <c r="NO29" s="4"/>
      <c r="NP29" s="8"/>
      <c r="NQ29" s="4"/>
      <c r="NR29" s="8"/>
      <c r="NS29" s="7"/>
      <c r="NT29" s="7"/>
      <c r="NU29" s="2" t="s">
        <v>140</v>
      </c>
      <c r="NV29" s="2" t="s">
        <v>131</v>
      </c>
      <c r="NW29" s="2" t="s">
        <v>185</v>
      </c>
      <c r="NX29" s="2" t="s">
        <v>669</v>
      </c>
      <c r="NY29" s="2" t="s">
        <v>142</v>
      </c>
      <c r="NZ29" s="2" t="s">
        <v>134</v>
      </c>
      <c r="OA29" s="4"/>
      <c r="OB29" s="8"/>
      <c r="OC29" s="4"/>
      <c r="OD29" s="8"/>
      <c r="OE29" s="7"/>
      <c r="OF29" s="7"/>
      <c r="OG29" s="2" t="s">
        <v>140</v>
      </c>
      <c r="OH29" s="2" t="s">
        <v>187</v>
      </c>
      <c r="OI29" s="2" t="s">
        <v>670</v>
      </c>
      <c r="OJ29" s="2" t="s">
        <v>671</v>
      </c>
      <c r="OK29" s="2" t="s">
        <v>142</v>
      </c>
      <c r="OL29" s="2" t="s">
        <v>134</v>
      </c>
      <c r="OM29" s="4"/>
      <c r="ON29" s="8"/>
      <c r="OO29" s="4"/>
      <c r="OP29" s="8"/>
      <c r="OQ29" s="7"/>
      <c r="OR29" s="7"/>
      <c r="OS29" s="2" t="s">
        <v>134</v>
      </c>
      <c r="OT29" s="2" t="s">
        <v>134</v>
      </c>
      <c r="OU29" s="2" t="s">
        <v>134</v>
      </c>
      <c r="OV29" s="2" t="s">
        <v>134</v>
      </c>
      <c r="OW29" s="2" t="s">
        <v>134</v>
      </c>
      <c r="OX29" s="2" t="s">
        <v>134</v>
      </c>
      <c r="OY29" s="4"/>
      <c r="OZ29" s="8"/>
      <c r="PA29" s="4"/>
      <c r="PB29" s="8"/>
      <c r="PC29" s="7"/>
      <c r="PD29" s="7"/>
      <c r="PE29" s="2" t="s">
        <v>161</v>
      </c>
      <c r="PF29" s="2" t="s">
        <v>131</v>
      </c>
      <c r="PG29" s="2" t="s">
        <v>134</v>
      </c>
      <c r="PH29" s="2" t="s">
        <v>134</v>
      </c>
      <c r="PI29" s="2" t="s">
        <v>142</v>
      </c>
      <c r="PJ29" s="2" t="s">
        <v>134</v>
      </c>
      <c r="PK29" s="4"/>
      <c r="PL29" s="8"/>
      <c r="PM29" s="4"/>
      <c r="PN29" s="8"/>
      <c r="PO29" s="7"/>
      <c r="PP29" s="7"/>
      <c r="PQ29" s="2" t="s">
        <v>140</v>
      </c>
      <c r="PR29" s="2" t="s">
        <v>131</v>
      </c>
      <c r="PS29" s="2" t="s">
        <v>190</v>
      </c>
      <c r="PT29" s="2" t="s">
        <v>672</v>
      </c>
      <c r="PU29" s="2" t="s">
        <v>142</v>
      </c>
      <c r="PV29" s="2" t="s">
        <v>134</v>
      </c>
      <c r="PW29" s="4"/>
      <c r="PX29" s="8"/>
      <c r="PY29" s="4"/>
      <c r="PZ29" s="8"/>
      <c r="QA29" s="7"/>
      <c r="QB29" s="7"/>
      <c r="QC29" s="2" t="s">
        <v>140</v>
      </c>
      <c r="QD29" s="2" t="s">
        <v>144</v>
      </c>
      <c r="QE29" s="2" t="s">
        <v>149</v>
      </c>
      <c r="QF29" s="2" t="s">
        <v>546</v>
      </c>
      <c r="QG29" s="2" t="s">
        <v>142</v>
      </c>
      <c r="QH29" s="2" t="s">
        <v>134</v>
      </c>
      <c r="QI29" s="4"/>
      <c r="QJ29" s="8"/>
      <c r="QK29" s="4"/>
      <c r="QL29" s="8"/>
      <c r="QM29" s="7"/>
      <c r="QN29" s="7"/>
      <c r="QO29" s="2" t="s">
        <v>184</v>
      </c>
      <c r="QP29" s="2" t="s">
        <v>131</v>
      </c>
      <c r="QQ29" s="2" t="s">
        <v>134</v>
      </c>
      <c r="QR29" s="2" t="s">
        <v>134</v>
      </c>
      <c r="QS29" s="2" t="s">
        <v>142</v>
      </c>
      <c r="QT29" s="2" t="s">
        <v>134</v>
      </c>
      <c r="QU29" s="4"/>
      <c r="QV29" s="8"/>
      <c r="QW29" s="4"/>
      <c r="QX29" s="8"/>
      <c r="QY29" s="7"/>
      <c r="QZ29" s="7"/>
      <c r="RA29" s="2" t="s">
        <v>134</v>
      </c>
      <c r="RB29" s="2" t="s">
        <v>134</v>
      </c>
      <c r="RC29" s="2" t="s">
        <v>134</v>
      </c>
      <c r="RD29" s="2" t="s">
        <v>134</v>
      </c>
      <c r="RE29" s="2" t="s">
        <v>134</v>
      </c>
      <c r="RF29" s="2" t="s">
        <v>134</v>
      </c>
      <c r="RG29" s="4"/>
      <c r="RH29" s="8"/>
      <c r="RI29" s="4"/>
      <c r="RJ29" s="8"/>
      <c r="RK29" s="7"/>
      <c r="RL29" s="7"/>
      <c r="RM29" s="2" t="s">
        <v>134</v>
      </c>
      <c r="RN29" s="2" t="s">
        <v>134</v>
      </c>
      <c r="RO29" s="2" t="s">
        <v>134</v>
      </c>
      <c r="RP29" s="2" t="s">
        <v>134</v>
      </c>
      <c r="RQ29" s="2" t="s">
        <v>134</v>
      </c>
      <c r="RR29" s="2" t="s">
        <v>134</v>
      </c>
      <c r="RS29" s="4"/>
      <c r="RT29" s="8"/>
      <c r="RU29" s="4"/>
      <c r="RV29" s="8"/>
      <c r="RW29" s="7"/>
      <c r="RX29" s="7"/>
      <c r="RY29" s="2" t="s">
        <v>161</v>
      </c>
      <c r="RZ29" s="2" t="s">
        <v>131</v>
      </c>
      <c r="SA29" s="2" t="s">
        <v>134</v>
      </c>
      <c r="SB29" s="2" t="s">
        <v>134</v>
      </c>
      <c r="SC29" s="2" t="s">
        <v>142</v>
      </c>
      <c r="SD29" s="2" t="s">
        <v>134</v>
      </c>
      <c r="SE29" s="4"/>
      <c r="SF29" s="8"/>
      <c r="SG29" s="4"/>
      <c r="SH29" s="8"/>
      <c r="SI29" s="7"/>
      <c r="SJ29" s="7"/>
      <c r="SK29" s="2" t="s">
        <v>140</v>
      </c>
      <c r="SL29" s="2" t="s">
        <v>144</v>
      </c>
      <c r="SM29" s="2" t="s">
        <v>193</v>
      </c>
      <c r="SN29" s="2" t="s">
        <v>673</v>
      </c>
      <c r="SO29" s="2" t="s">
        <v>142</v>
      </c>
      <c r="SP29" s="2" t="s">
        <v>134</v>
      </c>
    </row>
    <row r="30">
      <c r="A30" s="2" t="s">
        <v>674</v>
      </c>
      <c r="B30" s="2" t="s">
        <v>123</v>
      </c>
      <c r="C30" s="2" t="s">
        <v>124</v>
      </c>
      <c r="D30" s="2" t="s">
        <v>125</v>
      </c>
      <c r="E30" s="2" t="s">
        <v>126</v>
      </c>
      <c r="F30" s="2" t="s">
        <v>621</v>
      </c>
      <c r="G30" s="2" t="s">
        <v>622</v>
      </c>
      <c r="H30" s="2" t="s">
        <v>623</v>
      </c>
      <c r="I30" s="2" t="s">
        <v>624</v>
      </c>
      <c r="J30" s="2" t="s">
        <v>234</v>
      </c>
      <c r="K30" s="2" t="s">
        <v>448</v>
      </c>
      <c r="L30" s="3">
        <v>15.84</v>
      </c>
      <c r="M30" s="3">
        <v>16.63</v>
      </c>
      <c r="N30" s="3">
        <v>34.99</v>
      </c>
      <c r="O30" s="2" t="s">
        <v>131</v>
      </c>
      <c r="P30" s="2" t="s">
        <v>395</v>
      </c>
      <c r="Q30" s="2" t="s">
        <v>133</v>
      </c>
      <c r="R30" s="2" t="s">
        <v>134</v>
      </c>
      <c r="S30" s="2" t="s">
        <v>675</v>
      </c>
      <c r="T30" s="2" t="s">
        <v>134</v>
      </c>
      <c r="U30" s="2" t="s">
        <v>134</v>
      </c>
      <c r="V30" s="2" t="s">
        <v>420</v>
      </c>
      <c r="W30" s="2" t="s">
        <v>421</v>
      </c>
      <c r="X30" s="2" t="s">
        <v>134</v>
      </c>
      <c r="Y30" s="2" t="s">
        <v>237</v>
      </c>
      <c r="Z30" s="4">
        <v>386</v>
      </c>
      <c r="AA30" s="4">
        <f>=ROUNDDOWN(15.44,0)</f>
      </c>
      <c r="AB30" s="5">
        <v>25</v>
      </c>
      <c r="AC30" s="2" t="s">
        <v>626</v>
      </c>
      <c r="AD30" s="4">
        <v>292</v>
      </c>
      <c r="AE30" s="4">
        <v>292</v>
      </c>
      <c r="AF30" s="6">
        <v>64</v>
      </c>
      <c r="AG30" s="6"/>
      <c r="AH30" s="7">
        <v>0.8907</v>
      </c>
      <c r="AI30" s="4"/>
      <c r="AJ30" s="4">
        <f>=ROUNDDOWN({0},0)</f>
      </c>
      <c r="AK30" s="5"/>
      <c r="AL30" s="2" t="s">
        <v>134</v>
      </c>
      <c r="AM30" s="4"/>
      <c r="AN30" s="4"/>
      <c r="AO30" s="7">
        <v>0</v>
      </c>
      <c r="AP30" s="4">
        <v>720</v>
      </c>
      <c r="AQ30" s="8">
        <v>13681.76</v>
      </c>
      <c r="AR30" s="4"/>
      <c r="AS30" s="8"/>
      <c r="AT30" s="7"/>
      <c r="AU30" s="7"/>
      <c r="AV30" s="4">
        <v>720</v>
      </c>
      <c r="AW30" s="8">
        <v>13681.76</v>
      </c>
      <c r="AX30" s="4"/>
      <c r="AY30" s="8"/>
      <c r="AZ30" s="7"/>
      <c r="BA30" s="7"/>
      <c r="BB30" s="7">
        <v>1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0.1278</v>
      </c>
      <c r="BJ30" s="4">
        <v>720</v>
      </c>
      <c r="BK30" s="8">
        <v>13681.76</v>
      </c>
      <c r="BL30" s="2" t="s">
        <v>676</v>
      </c>
      <c r="BM30" s="7">
        <v>1</v>
      </c>
      <c r="BN30" s="7">
        <v>1</v>
      </c>
      <c r="BO30" s="4">
        <v>293</v>
      </c>
      <c r="BP30" s="8">
        <v>5836.56</v>
      </c>
      <c r="BQ30" s="4"/>
      <c r="BR30" s="8"/>
      <c r="BS30" s="7"/>
      <c r="BT30" s="7"/>
      <c r="BU30" s="2" t="s">
        <v>140</v>
      </c>
      <c r="BV30" s="2" t="s">
        <v>131</v>
      </c>
      <c r="BW30" s="2" t="s">
        <v>134</v>
      </c>
      <c r="BX30" s="2" t="s">
        <v>677</v>
      </c>
      <c r="BY30" s="2" t="s">
        <v>142</v>
      </c>
      <c r="BZ30" s="2" t="s">
        <v>134</v>
      </c>
      <c r="CA30" s="4">
        <v>161</v>
      </c>
      <c r="CB30" s="8">
        <v>3220</v>
      </c>
      <c r="CC30" s="4"/>
      <c r="CD30" s="8"/>
      <c r="CE30" s="7"/>
      <c r="CF30" s="7"/>
      <c r="CG30" s="2" t="s">
        <v>140</v>
      </c>
      <c r="CH30" s="2" t="s">
        <v>131</v>
      </c>
      <c r="CI30" s="2" t="s">
        <v>145</v>
      </c>
      <c r="CJ30" s="2" t="s">
        <v>678</v>
      </c>
      <c r="CK30" s="2" t="s">
        <v>142</v>
      </c>
      <c r="CL30" s="2" t="s">
        <v>134</v>
      </c>
      <c r="CM30" s="4">
        <v>104</v>
      </c>
      <c r="CN30" s="8">
        <v>1810.64</v>
      </c>
      <c r="CO30" s="4"/>
      <c r="CP30" s="8"/>
      <c r="CQ30" s="7"/>
      <c r="CR30" s="7"/>
      <c r="CS30" s="2" t="s">
        <v>140</v>
      </c>
      <c r="CT30" s="2" t="s">
        <v>131</v>
      </c>
      <c r="CU30" s="2" t="s">
        <v>451</v>
      </c>
      <c r="CV30" s="2" t="s">
        <v>679</v>
      </c>
      <c r="CW30" s="2" t="s">
        <v>142</v>
      </c>
      <c r="CX30" s="2" t="s">
        <v>134</v>
      </c>
      <c r="CY30" s="4">
        <v>36</v>
      </c>
      <c r="CZ30" s="8">
        <v>628.56</v>
      </c>
      <c r="DA30" s="4"/>
      <c r="DB30" s="8"/>
      <c r="DC30" s="7"/>
      <c r="DD30" s="7"/>
      <c r="DE30" s="2" t="s">
        <v>140</v>
      </c>
      <c r="DF30" s="2" t="s">
        <v>131</v>
      </c>
      <c r="DG30" s="2" t="s">
        <v>658</v>
      </c>
      <c r="DH30" s="2" t="s">
        <v>536</v>
      </c>
      <c r="DI30" s="2" t="s">
        <v>142</v>
      </c>
      <c r="DJ30" s="2" t="s">
        <v>134</v>
      </c>
      <c r="DK30" s="4">
        <v>19</v>
      </c>
      <c r="DL30" s="8">
        <v>350.74</v>
      </c>
      <c r="DM30" s="4"/>
      <c r="DN30" s="8"/>
      <c r="DO30" s="7"/>
      <c r="DP30" s="7"/>
      <c r="DQ30" s="2" t="s">
        <v>140</v>
      </c>
      <c r="DR30" s="2" t="s">
        <v>131</v>
      </c>
      <c r="DS30" s="2" t="s">
        <v>151</v>
      </c>
      <c r="DT30" s="2" t="s">
        <v>152</v>
      </c>
      <c r="DU30" s="2" t="s">
        <v>142</v>
      </c>
      <c r="DV30" s="2" t="s">
        <v>134</v>
      </c>
      <c r="DW30" s="4">
        <v>40</v>
      </c>
      <c r="DX30" s="8">
        <v>701.65</v>
      </c>
      <c r="DY30" s="4"/>
      <c r="DZ30" s="8"/>
      <c r="EA30" s="7"/>
      <c r="EB30" s="7"/>
      <c r="EC30" s="2" t="s">
        <v>140</v>
      </c>
      <c r="ED30" s="2" t="s">
        <v>131</v>
      </c>
      <c r="EE30" s="2" t="s">
        <v>371</v>
      </c>
      <c r="EF30" s="2" t="s">
        <v>680</v>
      </c>
      <c r="EG30" s="2" t="s">
        <v>142</v>
      </c>
      <c r="EH30" s="2" t="s">
        <v>134</v>
      </c>
      <c r="EI30" s="4">
        <v>56</v>
      </c>
      <c r="EJ30" s="8">
        <v>897.58</v>
      </c>
      <c r="EK30" s="4"/>
      <c r="EL30" s="8"/>
      <c r="EM30" s="7"/>
      <c r="EN30" s="7"/>
      <c r="EO30" s="2" t="s">
        <v>140</v>
      </c>
      <c r="EP30" s="2" t="s">
        <v>131</v>
      </c>
      <c r="EQ30" s="2" t="s">
        <v>536</v>
      </c>
      <c r="ER30" s="2" t="s">
        <v>664</v>
      </c>
      <c r="ES30" s="2" t="s">
        <v>142</v>
      </c>
      <c r="ET30" s="2" t="s">
        <v>134</v>
      </c>
      <c r="EU30" s="4"/>
      <c r="EV30" s="8"/>
      <c r="EW30" s="4"/>
      <c r="EX30" s="8"/>
      <c r="EY30" s="7"/>
      <c r="EZ30" s="7"/>
      <c r="FA30" s="2" t="s">
        <v>140</v>
      </c>
      <c r="FB30" s="2" t="s">
        <v>131</v>
      </c>
      <c r="FC30" s="2" t="s">
        <v>481</v>
      </c>
      <c r="FD30" s="2" t="s">
        <v>681</v>
      </c>
      <c r="FE30" s="2" t="s">
        <v>142</v>
      </c>
      <c r="FF30" s="2" t="s">
        <v>134</v>
      </c>
      <c r="FG30" s="4">
        <v>4</v>
      </c>
      <c r="FH30" s="8">
        <v>77.6</v>
      </c>
      <c r="FI30" s="4"/>
      <c r="FJ30" s="8"/>
      <c r="FK30" s="7"/>
      <c r="FL30" s="7"/>
      <c r="FM30" s="2" t="s">
        <v>140</v>
      </c>
      <c r="FN30" s="2" t="s">
        <v>131</v>
      </c>
      <c r="FO30" s="2" t="s">
        <v>682</v>
      </c>
      <c r="FP30" s="2" t="s">
        <v>683</v>
      </c>
      <c r="FQ30" s="2" t="s">
        <v>142</v>
      </c>
      <c r="FR30" s="2" t="s">
        <v>134</v>
      </c>
      <c r="FS30" s="4"/>
      <c r="FT30" s="8"/>
      <c r="FU30" s="4"/>
      <c r="FV30" s="8"/>
      <c r="FW30" s="7"/>
      <c r="FX30" s="7"/>
      <c r="FY30" s="2" t="s">
        <v>143</v>
      </c>
      <c r="FZ30" s="2" t="s">
        <v>131</v>
      </c>
      <c r="GA30" s="2" t="s">
        <v>134</v>
      </c>
      <c r="GB30" s="2" t="s">
        <v>134</v>
      </c>
      <c r="GC30" s="2" t="s">
        <v>142</v>
      </c>
      <c r="GD30" s="2" t="s">
        <v>134</v>
      </c>
      <c r="GE30" s="4"/>
      <c r="GF30" s="8"/>
      <c r="GG30" s="4"/>
      <c r="GH30" s="8"/>
      <c r="GI30" s="7"/>
      <c r="GJ30" s="7"/>
      <c r="GK30" s="2" t="s">
        <v>134</v>
      </c>
      <c r="GL30" s="2" t="s">
        <v>134</v>
      </c>
      <c r="GM30" s="2" t="s">
        <v>134</v>
      </c>
      <c r="GN30" s="2" t="s">
        <v>134</v>
      </c>
      <c r="GO30" s="2" t="s">
        <v>134</v>
      </c>
      <c r="GP30" s="2" t="s">
        <v>134</v>
      </c>
      <c r="GQ30" s="4"/>
      <c r="GR30" s="8"/>
      <c r="GS30" s="4"/>
      <c r="GT30" s="8"/>
      <c r="GU30" s="7"/>
      <c r="GV30" s="7"/>
      <c r="GW30" s="2" t="s">
        <v>161</v>
      </c>
      <c r="GX30" s="2" t="s">
        <v>131</v>
      </c>
      <c r="GY30" s="2" t="s">
        <v>151</v>
      </c>
      <c r="GZ30" s="2" t="s">
        <v>134</v>
      </c>
      <c r="HA30" s="2" t="s">
        <v>142</v>
      </c>
      <c r="HB30" s="2" t="s">
        <v>134</v>
      </c>
      <c r="HC30" s="4"/>
      <c r="HD30" s="8"/>
      <c r="HE30" s="4"/>
      <c r="HF30" s="8"/>
      <c r="HG30" s="7"/>
      <c r="HH30" s="7"/>
      <c r="HI30" s="2" t="s">
        <v>140</v>
      </c>
      <c r="HJ30" s="2" t="s">
        <v>131</v>
      </c>
      <c r="HK30" s="2" t="s">
        <v>242</v>
      </c>
      <c r="HL30" s="2" t="s">
        <v>246</v>
      </c>
      <c r="HM30" s="2" t="s">
        <v>142</v>
      </c>
      <c r="HN30" s="2" t="s">
        <v>134</v>
      </c>
      <c r="HO30" s="4"/>
      <c r="HP30" s="8"/>
      <c r="HQ30" s="4"/>
      <c r="HR30" s="8"/>
      <c r="HS30" s="7"/>
      <c r="HT30" s="7"/>
      <c r="HU30" s="2" t="s">
        <v>161</v>
      </c>
      <c r="HV30" s="2" t="s">
        <v>131</v>
      </c>
      <c r="HW30" s="2" t="s">
        <v>134</v>
      </c>
      <c r="HX30" s="2" t="s">
        <v>134</v>
      </c>
      <c r="HY30" s="2" t="s">
        <v>142</v>
      </c>
      <c r="HZ30" s="2" t="s">
        <v>134</v>
      </c>
      <c r="IA30" s="4"/>
      <c r="IB30" s="8"/>
      <c r="IC30" s="4"/>
      <c r="ID30" s="8"/>
      <c r="IE30" s="7"/>
      <c r="IF30" s="7"/>
      <c r="IG30" s="2" t="s">
        <v>140</v>
      </c>
      <c r="IH30" s="2" t="s">
        <v>131</v>
      </c>
      <c r="II30" s="2" t="s">
        <v>486</v>
      </c>
      <c r="IJ30" s="2" t="s">
        <v>684</v>
      </c>
      <c r="IK30" s="2" t="s">
        <v>142</v>
      </c>
      <c r="IL30" s="2" t="s">
        <v>168</v>
      </c>
      <c r="IM30" s="4"/>
      <c r="IN30" s="8"/>
      <c r="IO30" s="4"/>
      <c r="IP30" s="8"/>
      <c r="IQ30" s="7"/>
      <c r="IR30" s="7"/>
      <c r="IS30" s="2" t="s">
        <v>140</v>
      </c>
      <c r="IT30" s="2" t="s">
        <v>131</v>
      </c>
      <c r="IU30" s="2" t="s">
        <v>382</v>
      </c>
      <c r="IV30" s="2" t="s">
        <v>565</v>
      </c>
      <c r="IW30" s="2" t="s">
        <v>142</v>
      </c>
      <c r="IX30" s="2" t="s">
        <v>134</v>
      </c>
      <c r="IY30" s="4">
        <v>7</v>
      </c>
      <c r="IZ30" s="8">
        <v>158.43</v>
      </c>
      <c r="JA30" s="4"/>
      <c r="JB30" s="8"/>
      <c r="JC30" s="7"/>
      <c r="JD30" s="7"/>
      <c r="JE30" s="2" t="s">
        <v>140</v>
      </c>
      <c r="JF30" s="2" t="s">
        <v>131</v>
      </c>
      <c r="JG30" s="2" t="s">
        <v>170</v>
      </c>
      <c r="JH30" s="2" t="s">
        <v>685</v>
      </c>
      <c r="JI30" s="2" t="s">
        <v>142</v>
      </c>
      <c r="JJ30" s="2" t="s">
        <v>134</v>
      </c>
      <c r="JK30" s="4"/>
      <c r="JL30" s="8"/>
      <c r="JM30" s="4"/>
      <c r="JN30" s="8"/>
      <c r="JO30" s="7"/>
      <c r="JP30" s="7"/>
      <c r="JQ30" s="2" t="s">
        <v>140</v>
      </c>
      <c r="JR30" s="2" t="s">
        <v>144</v>
      </c>
      <c r="JS30" s="2" t="s">
        <v>172</v>
      </c>
      <c r="JT30" s="2" t="s">
        <v>686</v>
      </c>
      <c r="JU30" s="2" t="s">
        <v>142</v>
      </c>
      <c r="JV30" s="2" t="s">
        <v>134</v>
      </c>
      <c r="JW30" s="4"/>
      <c r="JX30" s="8"/>
      <c r="JY30" s="4"/>
      <c r="JZ30" s="8"/>
      <c r="KA30" s="7"/>
      <c r="KB30" s="7"/>
      <c r="KC30" s="2" t="s">
        <v>140</v>
      </c>
      <c r="KD30" s="2" t="s">
        <v>131</v>
      </c>
      <c r="KE30" s="2" t="s">
        <v>213</v>
      </c>
      <c r="KF30" s="2" t="s">
        <v>134</v>
      </c>
      <c r="KG30" s="2" t="s">
        <v>142</v>
      </c>
      <c r="KH30" s="2" t="s">
        <v>134</v>
      </c>
      <c r="KI30" s="4"/>
      <c r="KJ30" s="8"/>
      <c r="KK30" s="4"/>
      <c r="KL30" s="8"/>
      <c r="KM30" s="7"/>
      <c r="KN30" s="7"/>
      <c r="KO30" s="2" t="s">
        <v>176</v>
      </c>
      <c r="KP30" s="2" t="s">
        <v>131</v>
      </c>
      <c r="KQ30" s="2" t="s">
        <v>134</v>
      </c>
      <c r="KR30" s="2" t="s">
        <v>134</v>
      </c>
      <c r="KS30" s="2" t="s">
        <v>142</v>
      </c>
      <c r="KT30" s="2" t="s">
        <v>134</v>
      </c>
      <c r="KU30" s="4"/>
      <c r="KV30" s="8"/>
      <c r="KW30" s="4"/>
      <c r="KX30" s="8"/>
      <c r="KY30" s="7"/>
      <c r="KZ30" s="7"/>
      <c r="LA30" s="2" t="s">
        <v>140</v>
      </c>
      <c r="LB30" s="2" t="s">
        <v>144</v>
      </c>
      <c r="LC30" s="2" t="s">
        <v>510</v>
      </c>
      <c r="LD30" s="2" t="s">
        <v>445</v>
      </c>
      <c r="LE30" s="2" t="s">
        <v>142</v>
      </c>
      <c r="LF30" s="2" t="s">
        <v>134</v>
      </c>
      <c r="LG30" s="4"/>
      <c r="LH30" s="8"/>
      <c r="LI30" s="4"/>
      <c r="LJ30" s="8"/>
      <c r="LK30" s="7"/>
      <c r="LL30" s="7"/>
      <c r="LM30" s="2" t="s">
        <v>134</v>
      </c>
      <c r="LN30" s="2" t="s">
        <v>134</v>
      </c>
      <c r="LO30" s="2" t="s">
        <v>134</v>
      </c>
      <c r="LP30" s="2" t="s">
        <v>134</v>
      </c>
      <c r="LQ30" s="2" t="s">
        <v>134</v>
      </c>
      <c r="LR30" s="2" t="s">
        <v>134</v>
      </c>
      <c r="LS30" s="4"/>
      <c r="LT30" s="8"/>
      <c r="LU30" s="4"/>
      <c r="LV30" s="8"/>
      <c r="LW30" s="7"/>
      <c r="LX30" s="7"/>
      <c r="LY30" s="2" t="s">
        <v>134</v>
      </c>
      <c r="LZ30" s="2" t="s">
        <v>134</v>
      </c>
      <c r="MA30" s="2" t="s">
        <v>134</v>
      </c>
      <c r="MB30" s="2" t="s">
        <v>134</v>
      </c>
      <c r="MC30" s="2" t="s">
        <v>134</v>
      </c>
      <c r="MD30" s="2" t="s">
        <v>134</v>
      </c>
      <c r="ME30" s="4"/>
      <c r="MF30" s="8"/>
      <c r="MG30" s="4"/>
      <c r="MH30" s="8"/>
      <c r="MI30" s="7"/>
      <c r="MJ30" s="7"/>
      <c r="MK30" s="2" t="s">
        <v>140</v>
      </c>
      <c r="ML30" s="2" t="s">
        <v>144</v>
      </c>
      <c r="MM30" s="2" t="s">
        <v>687</v>
      </c>
      <c r="MN30" s="2" t="s">
        <v>134</v>
      </c>
      <c r="MO30" s="2" t="s">
        <v>142</v>
      </c>
      <c r="MP30" s="2" t="s">
        <v>134</v>
      </c>
      <c r="MQ30" s="4"/>
      <c r="MR30" s="8"/>
      <c r="MS30" s="4"/>
      <c r="MT30" s="8"/>
      <c r="MU30" s="7"/>
      <c r="MV30" s="7"/>
      <c r="MW30" s="2" t="s">
        <v>134</v>
      </c>
      <c r="MX30" s="2" t="s">
        <v>134</v>
      </c>
      <c r="MY30" s="2" t="s">
        <v>134</v>
      </c>
      <c r="MZ30" s="2" t="s">
        <v>134</v>
      </c>
      <c r="NA30" s="2" t="s">
        <v>134</v>
      </c>
      <c r="NB30" s="2" t="s">
        <v>134</v>
      </c>
      <c r="NC30" s="4"/>
      <c r="ND30" s="8"/>
      <c r="NE30" s="4"/>
      <c r="NF30" s="8"/>
      <c r="NG30" s="7"/>
      <c r="NH30" s="7"/>
      <c r="NI30" s="2" t="s">
        <v>184</v>
      </c>
      <c r="NJ30" s="2" t="s">
        <v>131</v>
      </c>
      <c r="NK30" s="2" t="s">
        <v>134</v>
      </c>
      <c r="NL30" s="2" t="s">
        <v>134</v>
      </c>
      <c r="NM30" s="2" t="s">
        <v>142</v>
      </c>
      <c r="NN30" s="2" t="s">
        <v>134</v>
      </c>
      <c r="NO30" s="4"/>
      <c r="NP30" s="8"/>
      <c r="NQ30" s="4"/>
      <c r="NR30" s="8"/>
      <c r="NS30" s="7"/>
      <c r="NT30" s="7"/>
      <c r="NU30" s="2" t="s">
        <v>140</v>
      </c>
      <c r="NV30" s="2" t="s">
        <v>131</v>
      </c>
      <c r="NW30" s="2" t="s">
        <v>688</v>
      </c>
      <c r="NX30" s="2" t="s">
        <v>689</v>
      </c>
      <c r="NY30" s="2" t="s">
        <v>142</v>
      </c>
      <c r="NZ30" s="2" t="s">
        <v>134</v>
      </c>
      <c r="OA30" s="4"/>
      <c r="OB30" s="8"/>
      <c r="OC30" s="4"/>
      <c r="OD30" s="8"/>
      <c r="OE30" s="7"/>
      <c r="OF30" s="7"/>
      <c r="OG30" s="2" t="s">
        <v>140</v>
      </c>
      <c r="OH30" s="2" t="s">
        <v>187</v>
      </c>
      <c r="OI30" s="2" t="s">
        <v>270</v>
      </c>
      <c r="OJ30" s="2" t="s">
        <v>585</v>
      </c>
      <c r="OK30" s="2" t="s">
        <v>142</v>
      </c>
      <c r="OL30" s="2" t="s">
        <v>134</v>
      </c>
      <c r="OM30" s="4"/>
      <c r="ON30" s="8"/>
      <c r="OO30" s="4"/>
      <c r="OP30" s="8"/>
      <c r="OQ30" s="7"/>
      <c r="OR30" s="7"/>
      <c r="OS30" s="2" t="s">
        <v>134</v>
      </c>
      <c r="OT30" s="2" t="s">
        <v>134</v>
      </c>
      <c r="OU30" s="2" t="s">
        <v>134</v>
      </c>
      <c r="OV30" s="2" t="s">
        <v>134</v>
      </c>
      <c r="OW30" s="2" t="s">
        <v>134</v>
      </c>
      <c r="OX30" s="2" t="s">
        <v>134</v>
      </c>
      <c r="OY30" s="4"/>
      <c r="OZ30" s="8"/>
      <c r="PA30" s="4"/>
      <c r="PB30" s="8"/>
      <c r="PC30" s="7"/>
      <c r="PD30" s="7"/>
      <c r="PE30" s="2" t="s">
        <v>161</v>
      </c>
      <c r="PF30" s="2" t="s">
        <v>131</v>
      </c>
      <c r="PG30" s="2" t="s">
        <v>134</v>
      </c>
      <c r="PH30" s="2" t="s">
        <v>134</v>
      </c>
      <c r="PI30" s="2" t="s">
        <v>142</v>
      </c>
      <c r="PJ30" s="2" t="s">
        <v>134</v>
      </c>
      <c r="PK30" s="4"/>
      <c r="PL30" s="8"/>
      <c r="PM30" s="4"/>
      <c r="PN30" s="8"/>
      <c r="PO30" s="7"/>
      <c r="PP30" s="7"/>
      <c r="PQ30" s="2" t="s">
        <v>140</v>
      </c>
      <c r="PR30" s="2" t="s">
        <v>131</v>
      </c>
      <c r="PS30" s="2" t="s">
        <v>190</v>
      </c>
      <c r="PT30" s="2" t="s">
        <v>134</v>
      </c>
      <c r="PU30" s="2" t="s">
        <v>142</v>
      </c>
      <c r="PV30" s="2" t="s">
        <v>134</v>
      </c>
      <c r="PW30" s="4"/>
      <c r="PX30" s="8"/>
      <c r="PY30" s="4"/>
      <c r="PZ30" s="8"/>
      <c r="QA30" s="7"/>
      <c r="QB30" s="7"/>
      <c r="QC30" s="2" t="s">
        <v>140</v>
      </c>
      <c r="QD30" s="2" t="s">
        <v>144</v>
      </c>
      <c r="QE30" s="2" t="s">
        <v>149</v>
      </c>
      <c r="QF30" s="2" t="s">
        <v>151</v>
      </c>
      <c r="QG30" s="2" t="s">
        <v>142</v>
      </c>
      <c r="QH30" s="2" t="s">
        <v>134</v>
      </c>
      <c r="QI30" s="4"/>
      <c r="QJ30" s="8"/>
      <c r="QK30" s="4"/>
      <c r="QL30" s="8"/>
      <c r="QM30" s="7"/>
      <c r="QN30" s="7"/>
      <c r="QO30" s="2" t="s">
        <v>184</v>
      </c>
      <c r="QP30" s="2" t="s">
        <v>131</v>
      </c>
      <c r="QQ30" s="2" t="s">
        <v>134</v>
      </c>
      <c r="QR30" s="2" t="s">
        <v>134</v>
      </c>
      <c r="QS30" s="2" t="s">
        <v>142</v>
      </c>
      <c r="QT30" s="2" t="s">
        <v>134</v>
      </c>
      <c r="QU30" s="4"/>
      <c r="QV30" s="8"/>
      <c r="QW30" s="4"/>
      <c r="QX30" s="8"/>
      <c r="QY30" s="7"/>
      <c r="QZ30" s="7"/>
      <c r="RA30" s="2" t="s">
        <v>134</v>
      </c>
      <c r="RB30" s="2" t="s">
        <v>134</v>
      </c>
      <c r="RC30" s="2" t="s">
        <v>134</v>
      </c>
      <c r="RD30" s="2" t="s">
        <v>134</v>
      </c>
      <c r="RE30" s="2" t="s">
        <v>134</v>
      </c>
      <c r="RF30" s="2" t="s">
        <v>134</v>
      </c>
      <c r="RG30" s="4"/>
      <c r="RH30" s="8"/>
      <c r="RI30" s="4"/>
      <c r="RJ30" s="8"/>
      <c r="RK30" s="7"/>
      <c r="RL30" s="7"/>
      <c r="RM30" s="2" t="s">
        <v>134</v>
      </c>
      <c r="RN30" s="2" t="s">
        <v>134</v>
      </c>
      <c r="RO30" s="2" t="s">
        <v>134</v>
      </c>
      <c r="RP30" s="2" t="s">
        <v>134</v>
      </c>
      <c r="RQ30" s="2" t="s">
        <v>134</v>
      </c>
      <c r="RR30" s="2" t="s">
        <v>134</v>
      </c>
      <c r="RS30" s="4"/>
      <c r="RT30" s="8"/>
      <c r="RU30" s="4"/>
      <c r="RV30" s="8"/>
      <c r="RW30" s="7"/>
      <c r="RX30" s="7"/>
      <c r="RY30" s="2" t="s">
        <v>161</v>
      </c>
      <c r="RZ30" s="2" t="s">
        <v>131</v>
      </c>
      <c r="SA30" s="2" t="s">
        <v>134</v>
      </c>
      <c r="SB30" s="2" t="s">
        <v>134</v>
      </c>
      <c r="SC30" s="2" t="s">
        <v>142</v>
      </c>
      <c r="SD30" s="2" t="s">
        <v>134</v>
      </c>
      <c r="SE30" s="4"/>
      <c r="SF30" s="8"/>
      <c r="SG30" s="4"/>
      <c r="SH30" s="8"/>
      <c r="SI30" s="7"/>
      <c r="SJ30" s="7"/>
      <c r="SK30" s="2" t="s">
        <v>140</v>
      </c>
      <c r="SL30" s="2" t="s">
        <v>144</v>
      </c>
      <c r="SM30" s="2" t="s">
        <v>411</v>
      </c>
      <c r="SN30" s="2" t="s">
        <v>690</v>
      </c>
      <c r="SO30" s="2" t="s">
        <v>142</v>
      </c>
      <c r="SP30" s="2" t="s">
        <v>134</v>
      </c>
    </row>
    <row r="31">
      <c r="A31" s="2" t="s">
        <v>691</v>
      </c>
      <c r="B31" s="2" t="s">
        <v>123</v>
      </c>
      <c r="C31" s="2" t="s">
        <v>124</v>
      </c>
      <c r="D31" s="2" t="s">
        <v>125</v>
      </c>
      <c r="E31" s="2" t="s">
        <v>126</v>
      </c>
      <c r="F31" s="2" t="s">
        <v>621</v>
      </c>
      <c r="G31" s="2" t="s">
        <v>622</v>
      </c>
      <c r="H31" s="2" t="s">
        <v>623</v>
      </c>
      <c r="I31" s="2" t="s">
        <v>624</v>
      </c>
      <c r="J31" s="2" t="s">
        <v>234</v>
      </c>
      <c r="K31" s="2" t="s">
        <v>587</v>
      </c>
      <c r="L31" s="3">
        <v>15.84</v>
      </c>
      <c r="M31" s="3">
        <v>16.63</v>
      </c>
      <c r="N31" s="3">
        <v>34.99</v>
      </c>
      <c r="O31" s="2" t="s">
        <v>131</v>
      </c>
      <c r="P31" s="2" t="s">
        <v>289</v>
      </c>
      <c r="Q31" s="2" t="s">
        <v>133</v>
      </c>
      <c r="R31" s="2" t="s">
        <v>134</v>
      </c>
      <c r="S31" s="2" t="s">
        <v>692</v>
      </c>
      <c r="T31" s="2" t="s">
        <v>134</v>
      </c>
      <c r="U31" s="2" t="s">
        <v>134</v>
      </c>
      <c r="V31" s="2" t="s">
        <v>420</v>
      </c>
      <c r="W31" s="2" t="s">
        <v>421</v>
      </c>
      <c r="X31" s="2" t="s">
        <v>134</v>
      </c>
      <c r="Y31" s="2" t="s">
        <v>237</v>
      </c>
      <c r="Z31" s="4">
        <v>488</v>
      </c>
      <c r="AA31" s="4">
        <f>=ROUNDDOWN(22.1818181818182,0)</f>
      </c>
      <c r="AB31" s="5">
        <v>22</v>
      </c>
      <c r="AC31" s="2" t="s">
        <v>626</v>
      </c>
      <c r="AD31" s="4">
        <v>152</v>
      </c>
      <c r="AE31" s="4">
        <v>152</v>
      </c>
      <c r="AF31" s="6">
        <v>64</v>
      </c>
      <c r="AG31" s="6"/>
      <c r="AH31" s="7">
        <v>0.9235</v>
      </c>
      <c r="AI31" s="4"/>
      <c r="AJ31" s="4">
        <f>=ROUNDDOWN({0},0)</f>
      </c>
      <c r="AK31" s="5"/>
      <c r="AL31" s="2" t="s">
        <v>134</v>
      </c>
      <c r="AM31" s="4"/>
      <c r="AN31" s="4"/>
      <c r="AO31" s="7">
        <v>0</v>
      </c>
      <c r="AP31" s="4">
        <v>653</v>
      </c>
      <c r="AQ31" s="8">
        <v>12608.85</v>
      </c>
      <c r="AR31" s="4"/>
      <c r="AS31" s="8"/>
      <c r="AT31" s="7"/>
      <c r="AU31" s="7"/>
      <c r="AV31" s="4">
        <v>653</v>
      </c>
      <c r="AW31" s="8">
        <v>12608.85</v>
      </c>
      <c r="AX31" s="4"/>
      <c r="AY31" s="8"/>
      <c r="AZ31" s="7"/>
      <c r="BA31" s="7"/>
      <c r="BB31" s="7">
        <v>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0.1178</v>
      </c>
      <c r="BJ31" s="4">
        <v>653</v>
      </c>
      <c r="BK31" s="8">
        <v>12608.85</v>
      </c>
      <c r="BL31" s="2" t="s">
        <v>693</v>
      </c>
      <c r="BM31" s="7">
        <v>1</v>
      </c>
      <c r="BN31" s="7">
        <v>1</v>
      </c>
      <c r="BO31" s="4">
        <v>350</v>
      </c>
      <c r="BP31" s="8">
        <v>6972</v>
      </c>
      <c r="BQ31" s="4"/>
      <c r="BR31" s="8"/>
      <c r="BS31" s="7"/>
      <c r="BT31" s="7"/>
      <c r="BU31" s="2" t="s">
        <v>140</v>
      </c>
      <c r="BV31" s="2" t="s">
        <v>131</v>
      </c>
      <c r="BW31" s="2" t="s">
        <v>134</v>
      </c>
      <c r="BX31" s="2" t="s">
        <v>239</v>
      </c>
      <c r="BY31" s="2" t="s">
        <v>142</v>
      </c>
      <c r="BZ31" s="2" t="s">
        <v>134</v>
      </c>
      <c r="CA31" s="4">
        <v>109</v>
      </c>
      <c r="CB31" s="8">
        <v>2180</v>
      </c>
      <c r="CC31" s="4"/>
      <c r="CD31" s="8"/>
      <c r="CE31" s="7"/>
      <c r="CF31" s="7"/>
      <c r="CG31" s="2" t="s">
        <v>140</v>
      </c>
      <c r="CH31" s="2" t="s">
        <v>131</v>
      </c>
      <c r="CI31" s="2" t="s">
        <v>145</v>
      </c>
      <c r="CJ31" s="2" t="s">
        <v>642</v>
      </c>
      <c r="CK31" s="2" t="s">
        <v>142</v>
      </c>
      <c r="CL31" s="2" t="s">
        <v>134</v>
      </c>
      <c r="CM31" s="4">
        <v>66</v>
      </c>
      <c r="CN31" s="8">
        <v>1147.66</v>
      </c>
      <c r="CO31" s="4"/>
      <c r="CP31" s="8"/>
      <c r="CQ31" s="7"/>
      <c r="CR31" s="7"/>
      <c r="CS31" s="2" t="s">
        <v>140</v>
      </c>
      <c r="CT31" s="2" t="s">
        <v>131</v>
      </c>
      <c r="CU31" s="2" t="s">
        <v>242</v>
      </c>
      <c r="CV31" s="2" t="s">
        <v>694</v>
      </c>
      <c r="CW31" s="2" t="s">
        <v>142</v>
      </c>
      <c r="CX31" s="2" t="s">
        <v>134</v>
      </c>
      <c r="CY31" s="4">
        <v>29</v>
      </c>
      <c r="CZ31" s="8">
        <v>506.34</v>
      </c>
      <c r="DA31" s="4"/>
      <c r="DB31" s="8"/>
      <c r="DC31" s="7"/>
      <c r="DD31" s="7"/>
      <c r="DE31" s="2" t="s">
        <v>140</v>
      </c>
      <c r="DF31" s="2" t="s">
        <v>131</v>
      </c>
      <c r="DG31" s="2" t="s">
        <v>242</v>
      </c>
      <c r="DH31" s="2" t="s">
        <v>695</v>
      </c>
      <c r="DI31" s="2" t="s">
        <v>142</v>
      </c>
      <c r="DJ31" s="2" t="s">
        <v>134</v>
      </c>
      <c r="DK31" s="4">
        <v>28</v>
      </c>
      <c r="DL31" s="8">
        <v>516.88</v>
      </c>
      <c r="DM31" s="4"/>
      <c r="DN31" s="8"/>
      <c r="DO31" s="7"/>
      <c r="DP31" s="7"/>
      <c r="DQ31" s="2" t="s">
        <v>140</v>
      </c>
      <c r="DR31" s="2" t="s">
        <v>131</v>
      </c>
      <c r="DS31" s="2" t="s">
        <v>242</v>
      </c>
      <c r="DT31" s="2" t="s">
        <v>696</v>
      </c>
      <c r="DU31" s="2" t="s">
        <v>142</v>
      </c>
      <c r="DV31" s="2" t="s">
        <v>134</v>
      </c>
      <c r="DW31" s="4">
        <v>33</v>
      </c>
      <c r="DX31" s="8">
        <v>582.68</v>
      </c>
      <c r="DY31" s="4"/>
      <c r="DZ31" s="8"/>
      <c r="EA31" s="7"/>
      <c r="EB31" s="7"/>
      <c r="EC31" s="2" t="s">
        <v>140</v>
      </c>
      <c r="ED31" s="2" t="s">
        <v>131</v>
      </c>
      <c r="EE31" s="2" t="s">
        <v>242</v>
      </c>
      <c r="EF31" s="2" t="s">
        <v>697</v>
      </c>
      <c r="EG31" s="2" t="s">
        <v>142</v>
      </c>
      <c r="EH31" s="2" t="s">
        <v>134</v>
      </c>
      <c r="EI31" s="4">
        <v>16</v>
      </c>
      <c r="EJ31" s="8">
        <v>248.08</v>
      </c>
      <c r="EK31" s="4"/>
      <c r="EL31" s="8"/>
      <c r="EM31" s="7"/>
      <c r="EN31" s="7"/>
      <c r="EO31" s="2" t="s">
        <v>140</v>
      </c>
      <c r="EP31" s="2" t="s">
        <v>131</v>
      </c>
      <c r="EQ31" s="2" t="s">
        <v>242</v>
      </c>
      <c r="ER31" s="2" t="s">
        <v>698</v>
      </c>
      <c r="ES31" s="2" t="s">
        <v>142</v>
      </c>
      <c r="ET31" s="2" t="s">
        <v>134</v>
      </c>
      <c r="EU31" s="4"/>
      <c r="EV31" s="8"/>
      <c r="EW31" s="4"/>
      <c r="EX31" s="8"/>
      <c r="EY31" s="7"/>
      <c r="EZ31" s="7"/>
      <c r="FA31" s="2" t="s">
        <v>140</v>
      </c>
      <c r="FB31" s="2" t="s">
        <v>131</v>
      </c>
      <c r="FC31" s="2" t="s">
        <v>242</v>
      </c>
      <c r="FD31" s="2" t="s">
        <v>555</v>
      </c>
      <c r="FE31" s="2" t="s">
        <v>142</v>
      </c>
      <c r="FF31" s="2" t="s">
        <v>134</v>
      </c>
      <c r="FG31" s="4">
        <v>3</v>
      </c>
      <c r="FH31" s="8">
        <v>58.2</v>
      </c>
      <c r="FI31" s="4"/>
      <c r="FJ31" s="8"/>
      <c r="FK31" s="7"/>
      <c r="FL31" s="7"/>
      <c r="FM31" s="2" t="s">
        <v>140</v>
      </c>
      <c r="FN31" s="2" t="s">
        <v>131</v>
      </c>
      <c r="FO31" s="2" t="s">
        <v>159</v>
      </c>
      <c r="FP31" s="2" t="s">
        <v>494</v>
      </c>
      <c r="FQ31" s="2" t="s">
        <v>142</v>
      </c>
      <c r="FR31" s="2" t="s">
        <v>134</v>
      </c>
      <c r="FS31" s="4"/>
      <c r="FT31" s="8"/>
      <c r="FU31" s="4"/>
      <c r="FV31" s="8"/>
      <c r="FW31" s="7"/>
      <c r="FX31" s="7"/>
      <c r="FY31" s="2" t="s">
        <v>143</v>
      </c>
      <c r="FZ31" s="2" t="s">
        <v>131</v>
      </c>
      <c r="GA31" s="2" t="s">
        <v>134</v>
      </c>
      <c r="GB31" s="2" t="s">
        <v>134</v>
      </c>
      <c r="GC31" s="2" t="s">
        <v>142</v>
      </c>
      <c r="GD31" s="2" t="s">
        <v>134</v>
      </c>
      <c r="GE31" s="4"/>
      <c r="GF31" s="8"/>
      <c r="GG31" s="4"/>
      <c r="GH31" s="8"/>
      <c r="GI31" s="7"/>
      <c r="GJ31" s="7"/>
      <c r="GK31" s="2" t="s">
        <v>134</v>
      </c>
      <c r="GL31" s="2" t="s">
        <v>134</v>
      </c>
      <c r="GM31" s="2" t="s">
        <v>134</v>
      </c>
      <c r="GN31" s="2" t="s">
        <v>134</v>
      </c>
      <c r="GO31" s="2" t="s">
        <v>134</v>
      </c>
      <c r="GP31" s="2" t="s">
        <v>134</v>
      </c>
      <c r="GQ31" s="4"/>
      <c r="GR31" s="8"/>
      <c r="GS31" s="4"/>
      <c r="GT31" s="8"/>
      <c r="GU31" s="7"/>
      <c r="GV31" s="7"/>
      <c r="GW31" s="2" t="s">
        <v>578</v>
      </c>
      <c r="GX31" s="2" t="s">
        <v>144</v>
      </c>
      <c r="GY31" s="2" t="s">
        <v>253</v>
      </c>
      <c r="GZ31" s="2" t="s">
        <v>518</v>
      </c>
      <c r="HA31" s="2" t="s">
        <v>142</v>
      </c>
      <c r="HB31" s="2" t="s">
        <v>134</v>
      </c>
      <c r="HC31" s="4">
        <v>1</v>
      </c>
      <c r="HD31" s="8">
        <v>41.99</v>
      </c>
      <c r="HE31" s="4"/>
      <c r="HF31" s="8"/>
      <c r="HG31" s="7"/>
      <c r="HH31" s="7"/>
      <c r="HI31" s="2" t="s">
        <v>140</v>
      </c>
      <c r="HJ31" s="2" t="s">
        <v>131</v>
      </c>
      <c r="HK31" s="2" t="s">
        <v>242</v>
      </c>
      <c r="HL31" s="2" t="s">
        <v>699</v>
      </c>
      <c r="HM31" s="2" t="s">
        <v>142</v>
      </c>
      <c r="HN31" s="2" t="s">
        <v>134</v>
      </c>
      <c r="HO31" s="4"/>
      <c r="HP31" s="8"/>
      <c r="HQ31" s="4"/>
      <c r="HR31" s="8"/>
      <c r="HS31" s="7"/>
      <c r="HT31" s="7"/>
      <c r="HU31" s="2" t="s">
        <v>161</v>
      </c>
      <c r="HV31" s="2" t="s">
        <v>131</v>
      </c>
      <c r="HW31" s="2" t="s">
        <v>134</v>
      </c>
      <c r="HX31" s="2" t="s">
        <v>134</v>
      </c>
      <c r="HY31" s="2" t="s">
        <v>142</v>
      </c>
      <c r="HZ31" s="2" t="s">
        <v>134</v>
      </c>
      <c r="IA31" s="4">
        <v>8</v>
      </c>
      <c r="IB31" s="8">
        <v>152.48</v>
      </c>
      <c r="IC31" s="4"/>
      <c r="ID31" s="8"/>
      <c r="IE31" s="7"/>
      <c r="IF31" s="7"/>
      <c r="IG31" s="2" t="s">
        <v>140</v>
      </c>
      <c r="IH31" s="2" t="s">
        <v>131</v>
      </c>
      <c r="II31" s="2" t="s">
        <v>242</v>
      </c>
      <c r="IJ31" s="2" t="s">
        <v>700</v>
      </c>
      <c r="IK31" s="2" t="s">
        <v>142</v>
      </c>
      <c r="IL31" s="2" t="s">
        <v>168</v>
      </c>
      <c r="IM31" s="4">
        <v>2</v>
      </c>
      <c r="IN31" s="8">
        <v>33.26</v>
      </c>
      <c r="IO31" s="4"/>
      <c r="IP31" s="8"/>
      <c r="IQ31" s="7"/>
      <c r="IR31" s="7"/>
      <c r="IS31" s="2" t="s">
        <v>140</v>
      </c>
      <c r="IT31" s="2" t="s">
        <v>131</v>
      </c>
      <c r="IU31" s="2" t="s">
        <v>382</v>
      </c>
      <c r="IV31" s="2" t="s">
        <v>701</v>
      </c>
      <c r="IW31" s="2" t="s">
        <v>142</v>
      </c>
      <c r="IX31" s="2" t="s">
        <v>134</v>
      </c>
      <c r="IY31" s="4">
        <v>7</v>
      </c>
      <c r="IZ31" s="8">
        <v>151.31</v>
      </c>
      <c r="JA31" s="4"/>
      <c r="JB31" s="8"/>
      <c r="JC31" s="7"/>
      <c r="JD31" s="7"/>
      <c r="JE31" s="2" t="s">
        <v>140</v>
      </c>
      <c r="JF31" s="2" t="s">
        <v>131</v>
      </c>
      <c r="JG31" s="2" t="s">
        <v>170</v>
      </c>
      <c r="JH31" s="2" t="s">
        <v>702</v>
      </c>
      <c r="JI31" s="2" t="s">
        <v>142</v>
      </c>
      <c r="JJ31" s="2" t="s">
        <v>134</v>
      </c>
      <c r="JK31" s="4"/>
      <c r="JL31" s="8"/>
      <c r="JM31" s="4"/>
      <c r="JN31" s="8"/>
      <c r="JO31" s="7"/>
      <c r="JP31" s="7"/>
      <c r="JQ31" s="2" t="s">
        <v>140</v>
      </c>
      <c r="JR31" s="2" t="s">
        <v>144</v>
      </c>
      <c r="JS31" s="2" t="s">
        <v>172</v>
      </c>
      <c r="JT31" s="2" t="s">
        <v>703</v>
      </c>
      <c r="JU31" s="2" t="s">
        <v>142</v>
      </c>
      <c r="JV31" s="2" t="s">
        <v>134</v>
      </c>
      <c r="JW31" s="4"/>
      <c r="JX31" s="8"/>
      <c r="JY31" s="4"/>
      <c r="JZ31" s="8"/>
      <c r="KA31" s="7"/>
      <c r="KB31" s="7"/>
      <c r="KC31" s="2" t="s">
        <v>140</v>
      </c>
      <c r="KD31" s="2" t="s">
        <v>131</v>
      </c>
      <c r="KE31" s="2" t="s">
        <v>174</v>
      </c>
      <c r="KF31" s="2" t="s">
        <v>134</v>
      </c>
      <c r="KG31" s="2" t="s">
        <v>142</v>
      </c>
      <c r="KH31" s="2" t="s">
        <v>134</v>
      </c>
      <c r="KI31" s="4"/>
      <c r="KJ31" s="8"/>
      <c r="KK31" s="4"/>
      <c r="KL31" s="8"/>
      <c r="KM31" s="7"/>
      <c r="KN31" s="7"/>
      <c r="KO31" s="2" t="s">
        <v>140</v>
      </c>
      <c r="KP31" s="2" t="s">
        <v>144</v>
      </c>
      <c r="KQ31" s="2" t="s">
        <v>261</v>
      </c>
      <c r="KR31" s="2" t="s">
        <v>536</v>
      </c>
      <c r="KS31" s="2" t="s">
        <v>142</v>
      </c>
      <c r="KT31" s="2" t="s">
        <v>134</v>
      </c>
      <c r="KU31" s="4"/>
      <c r="KV31" s="8"/>
      <c r="KW31" s="4"/>
      <c r="KX31" s="8"/>
      <c r="KY31" s="7"/>
      <c r="KZ31" s="7"/>
      <c r="LA31" s="2" t="s">
        <v>140</v>
      </c>
      <c r="LB31" s="2" t="s">
        <v>144</v>
      </c>
      <c r="LC31" s="2" t="s">
        <v>263</v>
      </c>
      <c r="LD31" s="2" t="s">
        <v>445</v>
      </c>
      <c r="LE31" s="2" t="s">
        <v>142</v>
      </c>
      <c r="LF31" s="2" t="s">
        <v>134</v>
      </c>
      <c r="LG31" s="4"/>
      <c r="LH31" s="8"/>
      <c r="LI31" s="4"/>
      <c r="LJ31" s="8"/>
      <c r="LK31" s="7"/>
      <c r="LL31" s="7"/>
      <c r="LM31" s="2" t="s">
        <v>134</v>
      </c>
      <c r="LN31" s="2" t="s">
        <v>134</v>
      </c>
      <c r="LO31" s="2" t="s">
        <v>134</v>
      </c>
      <c r="LP31" s="2" t="s">
        <v>134</v>
      </c>
      <c r="LQ31" s="2" t="s">
        <v>134</v>
      </c>
      <c r="LR31" s="2" t="s">
        <v>134</v>
      </c>
      <c r="LS31" s="4"/>
      <c r="LT31" s="8"/>
      <c r="LU31" s="4"/>
      <c r="LV31" s="8"/>
      <c r="LW31" s="7"/>
      <c r="LX31" s="7"/>
      <c r="LY31" s="2" t="s">
        <v>134</v>
      </c>
      <c r="LZ31" s="2" t="s">
        <v>134</v>
      </c>
      <c r="MA31" s="2" t="s">
        <v>134</v>
      </c>
      <c r="MB31" s="2" t="s">
        <v>134</v>
      </c>
      <c r="MC31" s="2" t="s">
        <v>134</v>
      </c>
      <c r="MD31" s="2" t="s">
        <v>134</v>
      </c>
      <c r="ME31" s="4">
        <v>1</v>
      </c>
      <c r="MF31" s="8">
        <v>17.97</v>
      </c>
      <c r="MG31" s="4"/>
      <c r="MH31" s="8"/>
      <c r="MI31" s="7"/>
      <c r="MJ31" s="7"/>
      <c r="MK31" s="2" t="s">
        <v>140</v>
      </c>
      <c r="ML31" s="2" t="s">
        <v>144</v>
      </c>
      <c r="MM31" s="2" t="s">
        <v>213</v>
      </c>
      <c r="MN31" s="2" t="s">
        <v>704</v>
      </c>
      <c r="MO31" s="2" t="s">
        <v>142</v>
      </c>
      <c r="MP31" s="2" t="s">
        <v>134</v>
      </c>
      <c r="MQ31" s="4"/>
      <c r="MR31" s="8"/>
      <c r="MS31" s="4"/>
      <c r="MT31" s="8"/>
      <c r="MU31" s="7"/>
      <c r="MV31" s="7"/>
      <c r="MW31" s="2" t="s">
        <v>134</v>
      </c>
      <c r="MX31" s="2" t="s">
        <v>134</v>
      </c>
      <c r="MY31" s="2" t="s">
        <v>134</v>
      </c>
      <c r="MZ31" s="2" t="s">
        <v>134</v>
      </c>
      <c r="NA31" s="2" t="s">
        <v>134</v>
      </c>
      <c r="NB31" s="2" t="s">
        <v>134</v>
      </c>
      <c r="NC31" s="4"/>
      <c r="ND31" s="8"/>
      <c r="NE31" s="4"/>
      <c r="NF31" s="8"/>
      <c r="NG31" s="7"/>
      <c r="NH31" s="7"/>
      <c r="NI31" s="2" t="s">
        <v>184</v>
      </c>
      <c r="NJ31" s="2" t="s">
        <v>131</v>
      </c>
      <c r="NK31" s="2" t="s">
        <v>134</v>
      </c>
      <c r="NL31" s="2" t="s">
        <v>134</v>
      </c>
      <c r="NM31" s="2" t="s">
        <v>142</v>
      </c>
      <c r="NN31" s="2" t="s">
        <v>134</v>
      </c>
      <c r="NO31" s="4"/>
      <c r="NP31" s="8"/>
      <c r="NQ31" s="4"/>
      <c r="NR31" s="8"/>
      <c r="NS31" s="7"/>
      <c r="NT31" s="7"/>
      <c r="NU31" s="2" t="s">
        <v>140</v>
      </c>
      <c r="NV31" s="2" t="s">
        <v>131</v>
      </c>
      <c r="NW31" s="2" t="s">
        <v>185</v>
      </c>
      <c r="NX31" s="2" t="s">
        <v>134</v>
      </c>
      <c r="NY31" s="2" t="s">
        <v>142</v>
      </c>
      <c r="NZ31" s="2" t="s">
        <v>134</v>
      </c>
      <c r="OA31" s="4"/>
      <c r="OB31" s="8"/>
      <c r="OC31" s="4"/>
      <c r="OD31" s="8"/>
      <c r="OE31" s="7"/>
      <c r="OF31" s="7"/>
      <c r="OG31" s="2" t="s">
        <v>140</v>
      </c>
      <c r="OH31" s="2" t="s">
        <v>187</v>
      </c>
      <c r="OI31" s="2" t="s">
        <v>268</v>
      </c>
      <c r="OJ31" s="2" t="s">
        <v>705</v>
      </c>
      <c r="OK31" s="2" t="s">
        <v>142</v>
      </c>
      <c r="OL31" s="2" t="s">
        <v>134</v>
      </c>
      <c r="OM31" s="4"/>
      <c r="ON31" s="8"/>
      <c r="OO31" s="4"/>
      <c r="OP31" s="8"/>
      <c r="OQ31" s="7"/>
      <c r="OR31" s="7"/>
      <c r="OS31" s="2" t="s">
        <v>134</v>
      </c>
      <c r="OT31" s="2" t="s">
        <v>134</v>
      </c>
      <c r="OU31" s="2" t="s">
        <v>134</v>
      </c>
      <c r="OV31" s="2" t="s">
        <v>134</v>
      </c>
      <c r="OW31" s="2" t="s">
        <v>134</v>
      </c>
      <c r="OX31" s="2" t="s">
        <v>134</v>
      </c>
      <c r="OY31" s="4"/>
      <c r="OZ31" s="8"/>
      <c r="PA31" s="4"/>
      <c r="PB31" s="8"/>
      <c r="PC31" s="7"/>
      <c r="PD31" s="7"/>
      <c r="PE31" s="2" t="s">
        <v>161</v>
      </c>
      <c r="PF31" s="2" t="s">
        <v>131</v>
      </c>
      <c r="PG31" s="2" t="s">
        <v>134</v>
      </c>
      <c r="PH31" s="2" t="s">
        <v>134</v>
      </c>
      <c r="PI31" s="2" t="s">
        <v>142</v>
      </c>
      <c r="PJ31" s="2" t="s">
        <v>134</v>
      </c>
      <c r="PK31" s="4"/>
      <c r="PL31" s="8"/>
      <c r="PM31" s="4"/>
      <c r="PN31" s="8"/>
      <c r="PO31" s="7"/>
      <c r="PP31" s="7"/>
      <c r="PQ31" s="2" t="s">
        <v>140</v>
      </c>
      <c r="PR31" s="2" t="s">
        <v>131</v>
      </c>
      <c r="PS31" s="2" t="s">
        <v>190</v>
      </c>
      <c r="PT31" s="2" t="s">
        <v>134</v>
      </c>
      <c r="PU31" s="2" t="s">
        <v>142</v>
      </c>
      <c r="PV31" s="2" t="s">
        <v>134</v>
      </c>
      <c r="PW31" s="4"/>
      <c r="PX31" s="8"/>
      <c r="PY31" s="4"/>
      <c r="PZ31" s="8"/>
      <c r="QA31" s="7"/>
      <c r="QB31" s="7"/>
      <c r="QC31" s="2" t="s">
        <v>140</v>
      </c>
      <c r="QD31" s="2" t="s">
        <v>144</v>
      </c>
      <c r="QE31" s="2" t="s">
        <v>149</v>
      </c>
      <c r="QF31" s="2" t="s">
        <v>150</v>
      </c>
      <c r="QG31" s="2" t="s">
        <v>142</v>
      </c>
      <c r="QH31" s="2" t="s">
        <v>134</v>
      </c>
      <c r="QI31" s="4"/>
      <c r="QJ31" s="8"/>
      <c r="QK31" s="4"/>
      <c r="QL31" s="8"/>
      <c r="QM31" s="7"/>
      <c r="QN31" s="7"/>
      <c r="QO31" s="2" t="s">
        <v>184</v>
      </c>
      <c r="QP31" s="2" t="s">
        <v>131</v>
      </c>
      <c r="QQ31" s="2" t="s">
        <v>134</v>
      </c>
      <c r="QR31" s="2" t="s">
        <v>134</v>
      </c>
      <c r="QS31" s="2" t="s">
        <v>142</v>
      </c>
      <c r="QT31" s="2" t="s">
        <v>134</v>
      </c>
      <c r="QU31" s="4"/>
      <c r="QV31" s="8"/>
      <c r="QW31" s="4"/>
      <c r="QX31" s="8"/>
      <c r="QY31" s="7"/>
      <c r="QZ31" s="7"/>
      <c r="RA31" s="2" t="s">
        <v>134</v>
      </c>
      <c r="RB31" s="2" t="s">
        <v>134</v>
      </c>
      <c r="RC31" s="2" t="s">
        <v>134</v>
      </c>
      <c r="RD31" s="2" t="s">
        <v>134</v>
      </c>
      <c r="RE31" s="2" t="s">
        <v>134</v>
      </c>
      <c r="RF31" s="2" t="s">
        <v>134</v>
      </c>
      <c r="RG31" s="4"/>
      <c r="RH31" s="8"/>
      <c r="RI31" s="4"/>
      <c r="RJ31" s="8"/>
      <c r="RK31" s="7"/>
      <c r="RL31" s="7"/>
      <c r="RM31" s="2" t="s">
        <v>134</v>
      </c>
      <c r="RN31" s="2" t="s">
        <v>134</v>
      </c>
      <c r="RO31" s="2" t="s">
        <v>134</v>
      </c>
      <c r="RP31" s="2" t="s">
        <v>134</v>
      </c>
      <c r="RQ31" s="2" t="s">
        <v>134</v>
      </c>
      <c r="RR31" s="2" t="s">
        <v>134</v>
      </c>
      <c r="RS31" s="4"/>
      <c r="RT31" s="8"/>
      <c r="RU31" s="4"/>
      <c r="RV31" s="8"/>
      <c r="RW31" s="7"/>
      <c r="RX31" s="7"/>
      <c r="RY31" s="2" t="s">
        <v>161</v>
      </c>
      <c r="RZ31" s="2" t="s">
        <v>131</v>
      </c>
      <c r="SA31" s="2" t="s">
        <v>134</v>
      </c>
      <c r="SB31" s="2" t="s">
        <v>134</v>
      </c>
      <c r="SC31" s="2" t="s">
        <v>142</v>
      </c>
      <c r="SD31" s="2" t="s">
        <v>134</v>
      </c>
      <c r="SE31" s="4"/>
      <c r="SF31" s="8"/>
      <c r="SG31" s="4"/>
      <c r="SH31" s="8"/>
      <c r="SI31" s="7"/>
      <c r="SJ31" s="7"/>
      <c r="SK31" s="2" t="s">
        <v>140</v>
      </c>
      <c r="SL31" s="2" t="s">
        <v>144</v>
      </c>
      <c r="SM31" s="2" t="s">
        <v>270</v>
      </c>
      <c r="SN31" s="2" t="s">
        <v>511</v>
      </c>
      <c r="SO31" s="2" t="s">
        <v>142</v>
      </c>
      <c r="SP31" s="2" t="s">
        <v>134</v>
      </c>
    </row>
    <row r="32">
      <c r="A32" s="2" t="s">
        <v>706</v>
      </c>
      <c r="B32" s="2" t="s">
        <v>123</v>
      </c>
      <c r="C32" s="2" t="s">
        <v>124</v>
      </c>
      <c r="D32" s="2" t="s">
        <v>125</v>
      </c>
      <c r="E32" s="2" t="s">
        <v>126</v>
      </c>
      <c r="F32" s="2" t="s">
        <v>621</v>
      </c>
      <c r="G32" s="2" t="s">
        <v>622</v>
      </c>
      <c r="H32" s="2" t="s">
        <v>623</v>
      </c>
      <c r="I32" s="2" t="s">
        <v>624</v>
      </c>
      <c r="J32" s="2" t="s">
        <v>234</v>
      </c>
      <c r="K32" s="2" t="s">
        <v>549</v>
      </c>
      <c r="L32" s="3">
        <v>15.84</v>
      </c>
      <c r="M32" s="3">
        <v>16.63</v>
      </c>
      <c r="N32" s="3">
        <v>34.99</v>
      </c>
      <c r="O32" s="2" t="s">
        <v>131</v>
      </c>
      <c r="P32" s="2" t="s">
        <v>395</v>
      </c>
      <c r="Q32" s="2" t="s">
        <v>133</v>
      </c>
      <c r="R32" s="2" t="s">
        <v>134</v>
      </c>
      <c r="S32" s="2" t="s">
        <v>707</v>
      </c>
      <c r="T32" s="2" t="s">
        <v>134</v>
      </c>
      <c r="U32" s="2" t="s">
        <v>134</v>
      </c>
      <c r="V32" s="2" t="s">
        <v>420</v>
      </c>
      <c r="W32" s="2" t="s">
        <v>421</v>
      </c>
      <c r="X32" s="2" t="s">
        <v>134</v>
      </c>
      <c r="Y32" s="2" t="s">
        <v>154</v>
      </c>
      <c r="Z32" s="4">
        <v>191</v>
      </c>
      <c r="AA32" s="4">
        <f>=ROUNDDOWN(15.0393700787402,0)</f>
      </c>
      <c r="AB32" s="5">
        <v>12.7</v>
      </c>
      <c r="AC32" s="2" t="s">
        <v>551</v>
      </c>
      <c r="AD32" s="4">
        <v>300</v>
      </c>
      <c r="AE32" s="4">
        <v>440</v>
      </c>
      <c r="AF32" s="6">
        <v>64</v>
      </c>
      <c r="AG32" s="6"/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>
        <v>0</v>
      </c>
      <c r="AP32" s="4">
        <v>434</v>
      </c>
      <c r="AQ32" s="8">
        <v>8466.39</v>
      </c>
      <c r="AR32" s="4"/>
      <c r="AS32" s="8"/>
      <c r="AT32" s="7"/>
      <c r="AU32" s="7"/>
      <c r="AV32" s="4">
        <v>434</v>
      </c>
      <c r="AW32" s="8">
        <v>8466.39</v>
      </c>
      <c r="AX32" s="4"/>
      <c r="AY32" s="8"/>
      <c r="AZ32" s="7"/>
      <c r="BA32" s="7"/>
      <c r="BB32" s="7">
        <v>1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>
        <v>0.0791</v>
      </c>
      <c r="BJ32" s="4">
        <v>434</v>
      </c>
      <c r="BK32" s="8">
        <v>8466.39</v>
      </c>
      <c r="BL32" s="2" t="s">
        <v>708</v>
      </c>
      <c r="BM32" s="7">
        <v>1</v>
      </c>
      <c r="BN32" s="7">
        <v>1</v>
      </c>
      <c r="BO32" s="4">
        <v>176</v>
      </c>
      <c r="BP32" s="8">
        <v>3555.2</v>
      </c>
      <c r="BQ32" s="4"/>
      <c r="BR32" s="8"/>
      <c r="BS32" s="7"/>
      <c r="BT32" s="7"/>
      <c r="BU32" s="2" t="s">
        <v>140</v>
      </c>
      <c r="BV32" s="2" t="s">
        <v>131</v>
      </c>
      <c r="BW32" s="2" t="s">
        <v>134</v>
      </c>
      <c r="BX32" s="2" t="s">
        <v>709</v>
      </c>
      <c r="BY32" s="2" t="s">
        <v>142</v>
      </c>
      <c r="BZ32" s="2" t="s">
        <v>134</v>
      </c>
      <c r="CA32" s="4">
        <v>129</v>
      </c>
      <c r="CB32" s="8">
        <v>2580</v>
      </c>
      <c r="CC32" s="4"/>
      <c r="CD32" s="8"/>
      <c r="CE32" s="7"/>
      <c r="CF32" s="7"/>
      <c r="CG32" s="2" t="s">
        <v>140</v>
      </c>
      <c r="CH32" s="2" t="s">
        <v>131</v>
      </c>
      <c r="CI32" s="2" t="s">
        <v>145</v>
      </c>
      <c r="CJ32" s="2" t="s">
        <v>710</v>
      </c>
      <c r="CK32" s="2" t="s">
        <v>142</v>
      </c>
      <c r="CL32" s="2" t="s">
        <v>134</v>
      </c>
      <c r="CM32" s="4">
        <v>58</v>
      </c>
      <c r="CN32" s="8">
        <v>1009.78</v>
      </c>
      <c r="CO32" s="4"/>
      <c r="CP32" s="8"/>
      <c r="CQ32" s="7"/>
      <c r="CR32" s="7"/>
      <c r="CS32" s="2" t="s">
        <v>140</v>
      </c>
      <c r="CT32" s="2" t="s">
        <v>131</v>
      </c>
      <c r="CU32" s="2" t="s">
        <v>502</v>
      </c>
      <c r="CV32" s="2" t="s">
        <v>271</v>
      </c>
      <c r="CW32" s="2" t="s">
        <v>142</v>
      </c>
      <c r="CX32" s="2" t="s">
        <v>134</v>
      </c>
      <c r="CY32" s="4">
        <v>27</v>
      </c>
      <c r="CZ32" s="8">
        <v>471.42</v>
      </c>
      <c r="DA32" s="4"/>
      <c r="DB32" s="8"/>
      <c r="DC32" s="7"/>
      <c r="DD32" s="7"/>
      <c r="DE32" s="2" t="s">
        <v>140</v>
      </c>
      <c r="DF32" s="2" t="s">
        <v>131</v>
      </c>
      <c r="DG32" s="2" t="s">
        <v>150</v>
      </c>
      <c r="DH32" s="2" t="s">
        <v>334</v>
      </c>
      <c r="DI32" s="2" t="s">
        <v>142</v>
      </c>
      <c r="DJ32" s="2" t="s">
        <v>134</v>
      </c>
      <c r="DK32" s="4">
        <v>5</v>
      </c>
      <c r="DL32" s="8">
        <v>92.3</v>
      </c>
      <c r="DM32" s="4"/>
      <c r="DN32" s="8"/>
      <c r="DO32" s="7"/>
      <c r="DP32" s="7"/>
      <c r="DQ32" s="2" t="s">
        <v>140</v>
      </c>
      <c r="DR32" s="2" t="s">
        <v>131</v>
      </c>
      <c r="DS32" s="2" t="s">
        <v>163</v>
      </c>
      <c r="DT32" s="2" t="s">
        <v>502</v>
      </c>
      <c r="DU32" s="2" t="s">
        <v>142</v>
      </c>
      <c r="DV32" s="2" t="s">
        <v>134</v>
      </c>
      <c r="DW32" s="4">
        <v>15</v>
      </c>
      <c r="DX32" s="8">
        <v>264.5</v>
      </c>
      <c r="DY32" s="4"/>
      <c r="DZ32" s="8"/>
      <c r="EA32" s="7"/>
      <c r="EB32" s="7"/>
      <c r="EC32" s="2" t="s">
        <v>140</v>
      </c>
      <c r="ED32" s="2" t="s">
        <v>131</v>
      </c>
      <c r="EE32" s="2" t="s">
        <v>137</v>
      </c>
      <c r="EF32" s="2" t="s">
        <v>333</v>
      </c>
      <c r="EG32" s="2" t="s">
        <v>142</v>
      </c>
      <c r="EH32" s="2" t="s">
        <v>134</v>
      </c>
      <c r="EI32" s="4">
        <v>7</v>
      </c>
      <c r="EJ32" s="8">
        <v>111.43</v>
      </c>
      <c r="EK32" s="4"/>
      <c r="EL32" s="8"/>
      <c r="EM32" s="7"/>
      <c r="EN32" s="7"/>
      <c r="EO32" s="2" t="s">
        <v>140</v>
      </c>
      <c r="EP32" s="2" t="s">
        <v>131</v>
      </c>
      <c r="EQ32" s="2" t="s">
        <v>150</v>
      </c>
      <c r="ER32" s="2" t="s">
        <v>711</v>
      </c>
      <c r="ES32" s="2" t="s">
        <v>142</v>
      </c>
      <c r="ET32" s="2" t="s">
        <v>134</v>
      </c>
      <c r="EU32" s="4"/>
      <c r="EV32" s="8"/>
      <c r="EW32" s="4"/>
      <c r="EX32" s="8"/>
      <c r="EY32" s="7"/>
      <c r="EZ32" s="7"/>
      <c r="FA32" s="2" t="s">
        <v>140</v>
      </c>
      <c r="FB32" s="2" t="s">
        <v>131</v>
      </c>
      <c r="FC32" s="2" t="s">
        <v>712</v>
      </c>
      <c r="FD32" s="2" t="s">
        <v>713</v>
      </c>
      <c r="FE32" s="2" t="s">
        <v>142</v>
      </c>
      <c r="FF32" s="2" t="s">
        <v>134</v>
      </c>
      <c r="FG32" s="4">
        <v>7</v>
      </c>
      <c r="FH32" s="8">
        <v>135.8</v>
      </c>
      <c r="FI32" s="4"/>
      <c r="FJ32" s="8"/>
      <c r="FK32" s="7"/>
      <c r="FL32" s="7"/>
      <c r="FM32" s="2" t="s">
        <v>140</v>
      </c>
      <c r="FN32" s="2" t="s">
        <v>131</v>
      </c>
      <c r="FO32" s="2" t="s">
        <v>159</v>
      </c>
      <c r="FP32" s="2" t="s">
        <v>649</v>
      </c>
      <c r="FQ32" s="2" t="s">
        <v>142</v>
      </c>
      <c r="FR32" s="2" t="s">
        <v>134</v>
      </c>
      <c r="FS32" s="4"/>
      <c r="FT32" s="8"/>
      <c r="FU32" s="4"/>
      <c r="FV32" s="8"/>
      <c r="FW32" s="7"/>
      <c r="FX32" s="7"/>
      <c r="FY32" s="2" t="s">
        <v>143</v>
      </c>
      <c r="FZ32" s="2" t="s">
        <v>131</v>
      </c>
      <c r="GA32" s="2" t="s">
        <v>134</v>
      </c>
      <c r="GB32" s="2" t="s">
        <v>134</v>
      </c>
      <c r="GC32" s="2" t="s">
        <v>142</v>
      </c>
      <c r="GD32" s="2" t="s">
        <v>134</v>
      </c>
      <c r="GE32" s="4"/>
      <c r="GF32" s="8"/>
      <c r="GG32" s="4"/>
      <c r="GH32" s="8"/>
      <c r="GI32" s="7"/>
      <c r="GJ32" s="7"/>
      <c r="GK32" s="2" t="s">
        <v>134</v>
      </c>
      <c r="GL32" s="2" t="s">
        <v>134</v>
      </c>
      <c r="GM32" s="2" t="s">
        <v>134</v>
      </c>
      <c r="GN32" s="2" t="s">
        <v>134</v>
      </c>
      <c r="GO32" s="2" t="s">
        <v>134</v>
      </c>
      <c r="GP32" s="2" t="s">
        <v>134</v>
      </c>
      <c r="GQ32" s="4"/>
      <c r="GR32" s="8"/>
      <c r="GS32" s="4"/>
      <c r="GT32" s="8"/>
      <c r="GU32" s="7"/>
      <c r="GV32" s="7"/>
      <c r="GW32" s="2" t="s">
        <v>161</v>
      </c>
      <c r="GX32" s="2" t="s">
        <v>131</v>
      </c>
      <c r="GY32" s="2" t="s">
        <v>134</v>
      </c>
      <c r="GZ32" s="2" t="s">
        <v>134</v>
      </c>
      <c r="HA32" s="2" t="s">
        <v>142</v>
      </c>
      <c r="HB32" s="2" t="s">
        <v>134</v>
      </c>
      <c r="HC32" s="4">
        <v>2</v>
      </c>
      <c r="HD32" s="8">
        <v>73.58</v>
      </c>
      <c r="HE32" s="4"/>
      <c r="HF32" s="8"/>
      <c r="HG32" s="7"/>
      <c r="HH32" s="7"/>
      <c r="HI32" s="2" t="s">
        <v>140</v>
      </c>
      <c r="HJ32" s="2" t="s">
        <v>131</v>
      </c>
      <c r="HK32" s="2" t="s">
        <v>714</v>
      </c>
      <c r="HL32" s="2" t="s">
        <v>293</v>
      </c>
      <c r="HM32" s="2" t="s">
        <v>142</v>
      </c>
      <c r="HN32" s="2" t="s">
        <v>134</v>
      </c>
      <c r="HO32" s="4"/>
      <c r="HP32" s="8"/>
      <c r="HQ32" s="4"/>
      <c r="HR32" s="8"/>
      <c r="HS32" s="7"/>
      <c r="HT32" s="7"/>
      <c r="HU32" s="2" t="s">
        <v>161</v>
      </c>
      <c r="HV32" s="2" t="s">
        <v>131</v>
      </c>
      <c r="HW32" s="2" t="s">
        <v>134</v>
      </c>
      <c r="HX32" s="2" t="s">
        <v>134</v>
      </c>
      <c r="HY32" s="2" t="s">
        <v>142</v>
      </c>
      <c r="HZ32" s="2" t="s">
        <v>134</v>
      </c>
      <c r="IA32" s="4">
        <v>5</v>
      </c>
      <c r="IB32" s="8">
        <v>95.3</v>
      </c>
      <c r="IC32" s="4"/>
      <c r="ID32" s="8"/>
      <c r="IE32" s="7"/>
      <c r="IF32" s="7"/>
      <c r="IG32" s="2" t="s">
        <v>140</v>
      </c>
      <c r="IH32" s="2" t="s">
        <v>131</v>
      </c>
      <c r="II32" s="2" t="s">
        <v>392</v>
      </c>
      <c r="IJ32" s="2" t="s">
        <v>351</v>
      </c>
      <c r="IK32" s="2" t="s">
        <v>142</v>
      </c>
      <c r="IL32" s="2" t="s">
        <v>168</v>
      </c>
      <c r="IM32" s="4">
        <v>1</v>
      </c>
      <c r="IN32" s="8">
        <v>16.63</v>
      </c>
      <c r="IO32" s="4"/>
      <c r="IP32" s="8"/>
      <c r="IQ32" s="7"/>
      <c r="IR32" s="7"/>
      <c r="IS32" s="2" t="s">
        <v>140</v>
      </c>
      <c r="IT32" s="2" t="s">
        <v>131</v>
      </c>
      <c r="IU32" s="2" t="s">
        <v>169</v>
      </c>
      <c r="IV32" s="2" t="s">
        <v>715</v>
      </c>
      <c r="IW32" s="2" t="s">
        <v>142</v>
      </c>
      <c r="IX32" s="2" t="s">
        <v>134</v>
      </c>
      <c r="IY32" s="4">
        <v>2</v>
      </c>
      <c r="IZ32" s="8">
        <v>60.45</v>
      </c>
      <c r="JA32" s="4"/>
      <c r="JB32" s="8"/>
      <c r="JC32" s="7"/>
      <c r="JD32" s="7"/>
      <c r="JE32" s="2" t="s">
        <v>140</v>
      </c>
      <c r="JF32" s="2" t="s">
        <v>131</v>
      </c>
      <c r="JG32" s="2" t="s">
        <v>170</v>
      </c>
      <c r="JH32" s="2" t="s">
        <v>716</v>
      </c>
      <c r="JI32" s="2" t="s">
        <v>142</v>
      </c>
      <c r="JJ32" s="2" t="s">
        <v>134</v>
      </c>
      <c r="JK32" s="4"/>
      <c r="JL32" s="8"/>
      <c r="JM32" s="4"/>
      <c r="JN32" s="8"/>
      <c r="JO32" s="7"/>
      <c r="JP32" s="7"/>
      <c r="JQ32" s="2" t="s">
        <v>140</v>
      </c>
      <c r="JR32" s="2" t="s">
        <v>144</v>
      </c>
      <c r="JS32" s="2" t="s">
        <v>172</v>
      </c>
      <c r="JT32" s="2" t="s">
        <v>717</v>
      </c>
      <c r="JU32" s="2" t="s">
        <v>142</v>
      </c>
      <c r="JV32" s="2" t="s">
        <v>134</v>
      </c>
      <c r="JW32" s="4"/>
      <c r="JX32" s="8"/>
      <c r="JY32" s="4"/>
      <c r="JZ32" s="8"/>
      <c r="KA32" s="7"/>
      <c r="KB32" s="7"/>
      <c r="KC32" s="2" t="s">
        <v>140</v>
      </c>
      <c r="KD32" s="2" t="s">
        <v>131</v>
      </c>
      <c r="KE32" s="2" t="s">
        <v>174</v>
      </c>
      <c r="KF32" s="2" t="s">
        <v>718</v>
      </c>
      <c r="KG32" s="2" t="s">
        <v>142</v>
      </c>
      <c r="KH32" s="2" t="s">
        <v>134</v>
      </c>
      <c r="KI32" s="4"/>
      <c r="KJ32" s="8"/>
      <c r="KK32" s="4"/>
      <c r="KL32" s="8"/>
      <c r="KM32" s="7"/>
      <c r="KN32" s="7"/>
      <c r="KO32" s="2" t="s">
        <v>176</v>
      </c>
      <c r="KP32" s="2" t="s">
        <v>131</v>
      </c>
      <c r="KQ32" s="2" t="s">
        <v>134</v>
      </c>
      <c r="KR32" s="2" t="s">
        <v>134</v>
      </c>
      <c r="KS32" s="2" t="s">
        <v>142</v>
      </c>
      <c r="KT32" s="2" t="s">
        <v>134</v>
      </c>
      <c r="KU32" s="4"/>
      <c r="KV32" s="8"/>
      <c r="KW32" s="4"/>
      <c r="KX32" s="8"/>
      <c r="KY32" s="7"/>
      <c r="KZ32" s="7"/>
      <c r="LA32" s="2" t="s">
        <v>140</v>
      </c>
      <c r="LB32" s="2" t="s">
        <v>144</v>
      </c>
      <c r="LC32" s="2" t="s">
        <v>178</v>
      </c>
      <c r="LD32" s="2" t="s">
        <v>719</v>
      </c>
      <c r="LE32" s="2" t="s">
        <v>142</v>
      </c>
      <c r="LF32" s="2" t="s">
        <v>134</v>
      </c>
      <c r="LG32" s="4"/>
      <c r="LH32" s="8"/>
      <c r="LI32" s="4"/>
      <c r="LJ32" s="8"/>
      <c r="LK32" s="7"/>
      <c r="LL32" s="7"/>
      <c r="LM32" s="2" t="s">
        <v>134</v>
      </c>
      <c r="LN32" s="2" t="s">
        <v>134</v>
      </c>
      <c r="LO32" s="2" t="s">
        <v>134</v>
      </c>
      <c r="LP32" s="2" t="s">
        <v>134</v>
      </c>
      <c r="LQ32" s="2" t="s">
        <v>134</v>
      </c>
      <c r="LR32" s="2" t="s">
        <v>134</v>
      </c>
      <c r="LS32" s="4"/>
      <c r="LT32" s="8"/>
      <c r="LU32" s="4"/>
      <c r="LV32" s="8"/>
      <c r="LW32" s="7"/>
      <c r="LX32" s="7"/>
      <c r="LY32" s="2" t="s">
        <v>134</v>
      </c>
      <c r="LZ32" s="2" t="s">
        <v>134</v>
      </c>
      <c r="MA32" s="2" t="s">
        <v>134</v>
      </c>
      <c r="MB32" s="2" t="s">
        <v>134</v>
      </c>
      <c r="MC32" s="2" t="s">
        <v>134</v>
      </c>
      <c r="MD32" s="2" t="s">
        <v>134</v>
      </c>
      <c r="ME32" s="4"/>
      <c r="MF32" s="8"/>
      <c r="MG32" s="4"/>
      <c r="MH32" s="8"/>
      <c r="MI32" s="7"/>
      <c r="MJ32" s="7"/>
      <c r="MK32" s="2" t="s">
        <v>140</v>
      </c>
      <c r="ML32" s="2" t="s">
        <v>144</v>
      </c>
      <c r="MM32" s="2" t="s">
        <v>687</v>
      </c>
      <c r="MN32" s="2" t="s">
        <v>134</v>
      </c>
      <c r="MO32" s="2" t="s">
        <v>142</v>
      </c>
      <c r="MP32" s="2" t="s">
        <v>134</v>
      </c>
      <c r="MQ32" s="4"/>
      <c r="MR32" s="8"/>
      <c r="MS32" s="4"/>
      <c r="MT32" s="8"/>
      <c r="MU32" s="7"/>
      <c r="MV32" s="7"/>
      <c r="MW32" s="2" t="s">
        <v>134</v>
      </c>
      <c r="MX32" s="2" t="s">
        <v>134</v>
      </c>
      <c r="MY32" s="2" t="s">
        <v>134</v>
      </c>
      <c r="MZ32" s="2" t="s">
        <v>134</v>
      </c>
      <c r="NA32" s="2" t="s">
        <v>134</v>
      </c>
      <c r="NB32" s="2" t="s">
        <v>134</v>
      </c>
      <c r="NC32" s="4"/>
      <c r="ND32" s="8"/>
      <c r="NE32" s="4"/>
      <c r="NF32" s="8"/>
      <c r="NG32" s="7"/>
      <c r="NH32" s="7"/>
      <c r="NI32" s="2" t="s">
        <v>184</v>
      </c>
      <c r="NJ32" s="2" t="s">
        <v>131</v>
      </c>
      <c r="NK32" s="2" t="s">
        <v>134</v>
      </c>
      <c r="NL32" s="2" t="s">
        <v>134</v>
      </c>
      <c r="NM32" s="2" t="s">
        <v>142</v>
      </c>
      <c r="NN32" s="2" t="s">
        <v>134</v>
      </c>
      <c r="NO32" s="4"/>
      <c r="NP32" s="8"/>
      <c r="NQ32" s="4"/>
      <c r="NR32" s="8"/>
      <c r="NS32" s="7"/>
      <c r="NT32" s="7"/>
      <c r="NU32" s="2" t="s">
        <v>140</v>
      </c>
      <c r="NV32" s="2" t="s">
        <v>131</v>
      </c>
      <c r="NW32" s="2" t="s">
        <v>185</v>
      </c>
      <c r="NX32" s="2" t="s">
        <v>524</v>
      </c>
      <c r="NY32" s="2" t="s">
        <v>142</v>
      </c>
      <c r="NZ32" s="2" t="s">
        <v>134</v>
      </c>
      <c r="OA32" s="4"/>
      <c r="OB32" s="8"/>
      <c r="OC32" s="4"/>
      <c r="OD32" s="8"/>
      <c r="OE32" s="7"/>
      <c r="OF32" s="7"/>
      <c r="OG32" s="2" t="s">
        <v>140</v>
      </c>
      <c r="OH32" s="2" t="s">
        <v>187</v>
      </c>
      <c r="OI32" s="2" t="s">
        <v>167</v>
      </c>
      <c r="OJ32" s="2" t="s">
        <v>720</v>
      </c>
      <c r="OK32" s="2" t="s">
        <v>142</v>
      </c>
      <c r="OL32" s="2" t="s">
        <v>134</v>
      </c>
      <c r="OM32" s="4"/>
      <c r="ON32" s="8"/>
      <c r="OO32" s="4"/>
      <c r="OP32" s="8"/>
      <c r="OQ32" s="7"/>
      <c r="OR32" s="7"/>
      <c r="OS32" s="2" t="s">
        <v>134</v>
      </c>
      <c r="OT32" s="2" t="s">
        <v>134</v>
      </c>
      <c r="OU32" s="2" t="s">
        <v>134</v>
      </c>
      <c r="OV32" s="2" t="s">
        <v>134</v>
      </c>
      <c r="OW32" s="2" t="s">
        <v>134</v>
      </c>
      <c r="OX32" s="2" t="s">
        <v>134</v>
      </c>
      <c r="OY32" s="4"/>
      <c r="OZ32" s="8"/>
      <c r="PA32" s="4"/>
      <c r="PB32" s="8"/>
      <c r="PC32" s="7"/>
      <c r="PD32" s="7"/>
      <c r="PE32" s="2" t="s">
        <v>161</v>
      </c>
      <c r="PF32" s="2" t="s">
        <v>131</v>
      </c>
      <c r="PG32" s="2" t="s">
        <v>134</v>
      </c>
      <c r="PH32" s="2" t="s">
        <v>134</v>
      </c>
      <c r="PI32" s="2" t="s">
        <v>142</v>
      </c>
      <c r="PJ32" s="2" t="s">
        <v>134</v>
      </c>
      <c r="PK32" s="4"/>
      <c r="PL32" s="8"/>
      <c r="PM32" s="4"/>
      <c r="PN32" s="8"/>
      <c r="PO32" s="7"/>
      <c r="PP32" s="7"/>
      <c r="PQ32" s="2" t="s">
        <v>140</v>
      </c>
      <c r="PR32" s="2" t="s">
        <v>131</v>
      </c>
      <c r="PS32" s="2" t="s">
        <v>190</v>
      </c>
      <c r="PT32" s="2" t="s">
        <v>134</v>
      </c>
      <c r="PU32" s="2" t="s">
        <v>142</v>
      </c>
      <c r="PV32" s="2" t="s">
        <v>134</v>
      </c>
      <c r="PW32" s="4"/>
      <c r="PX32" s="8"/>
      <c r="PY32" s="4"/>
      <c r="PZ32" s="8"/>
      <c r="QA32" s="7"/>
      <c r="QB32" s="7"/>
      <c r="QC32" s="2" t="s">
        <v>140</v>
      </c>
      <c r="QD32" s="2" t="s">
        <v>144</v>
      </c>
      <c r="QE32" s="2" t="s">
        <v>191</v>
      </c>
      <c r="QF32" s="2" t="s">
        <v>721</v>
      </c>
      <c r="QG32" s="2" t="s">
        <v>142</v>
      </c>
      <c r="QH32" s="2" t="s">
        <v>134</v>
      </c>
      <c r="QI32" s="4"/>
      <c r="QJ32" s="8"/>
      <c r="QK32" s="4"/>
      <c r="QL32" s="8"/>
      <c r="QM32" s="7"/>
      <c r="QN32" s="7"/>
      <c r="QO32" s="2" t="s">
        <v>184</v>
      </c>
      <c r="QP32" s="2" t="s">
        <v>131</v>
      </c>
      <c r="QQ32" s="2" t="s">
        <v>134</v>
      </c>
      <c r="QR32" s="2" t="s">
        <v>134</v>
      </c>
      <c r="QS32" s="2" t="s">
        <v>142</v>
      </c>
      <c r="QT32" s="2" t="s">
        <v>134</v>
      </c>
      <c r="QU32" s="4"/>
      <c r="QV32" s="8"/>
      <c r="QW32" s="4"/>
      <c r="QX32" s="8"/>
      <c r="QY32" s="7"/>
      <c r="QZ32" s="7"/>
      <c r="RA32" s="2" t="s">
        <v>134</v>
      </c>
      <c r="RB32" s="2" t="s">
        <v>134</v>
      </c>
      <c r="RC32" s="2" t="s">
        <v>134</v>
      </c>
      <c r="RD32" s="2" t="s">
        <v>134</v>
      </c>
      <c r="RE32" s="2" t="s">
        <v>134</v>
      </c>
      <c r="RF32" s="2" t="s">
        <v>134</v>
      </c>
      <c r="RG32" s="4"/>
      <c r="RH32" s="8"/>
      <c r="RI32" s="4"/>
      <c r="RJ32" s="8"/>
      <c r="RK32" s="7"/>
      <c r="RL32" s="7"/>
      <c r="RM32" s="2" t="s">
        <v>134</v>
      </c>
      <c r="RN32" s="2" t="s">
        <v>134</v>
      </c>
      <c r="RO32" s="2" t="s">
        <v>134</v>
      </c>
      <c r="RP32" s="2" t="s">
        <v>134</v>
      </c>
      <c r="RQ32" s="2" t="s">
        <v>134</v>
      </c>
      <c r="RR32" s="2" t="s">
        <v>134</v>
      </c>
      <c r="RS32" s="4"/>
      <c r="RT32" s="8"/>
      <c r="RU32" s="4"/>
      <c r="RV32" s="8"/>
      <c r="RW32" s="7"/>
      <c r="RX32" s="7"/>
      <c r="RY32" s="2" t="s">
        <v>161</v>
      </c>
      <c r="RZ32" s="2" t="s">
        <v>131</v>
      </c>
      <c r="SA32" s="2" t="s">
        <v>134</v>
      </c>
      <c r="SB32" s="2" t="s">
        <v>134</v>
      </c>
      <c r="SC32" s="2" t="s">
        <v>142</v>
      </c>
      <c r="SD32" s="2" t="s">
        <v>134</v>
      </c>
      <c r="SE32" s="4"/>
      <c r="SF32" s="8"/>
      <c r="SG32" s="4"/>
      <c r="SH32" s="8"/>
      <c r="SI32" s="7"/>
      <c r="SJ32" s="7"/>
      <c r="SK32" s="2" t="s">
        <v>140</v>
      </c>
      <c r="SL32" s="2" t="s">
        <v>144</v>
      </c>
      <c r="SM32" s="2" t="s">
        <v>193</v>
      </c>
      <c r="SN32" s="2" t="s">
        <v>722</v>
      </c>
      <c r="SO32" s="2" t="s">
        <v>142</v>
      </c>
      <c r="SP32" s="2" t="s">
        <v>134</v>
      </c>
    </row>
    <row r="33">
      <c r="A33" s="2" t="s">
        <v>723</v>
      </c>
      <c r="B33" s="2" t="s">
        <v>123</v>
      </c>
      <c r="C33" s="2" t="s">
        <v>124</v>
      </c>
      <c r="D33" s="2" t="s">
        <v>125</v>
      </c>
      <c r="E33" s="2" t="s">
        <v>126</v>
      </c>
      <c r="F33" s="2" t="s">
        <v>621</v>
      </c>
      <c r="G33" s="2" t="s">
        <v>622</v>
      </c>
      <c r="H33" s="2" t="s">
        <v>623</v>
      </c>
      <c r="I33" s="2" t="s">
        <v>624</v>
      </c>
      <c r="J33" s="2" t="s">
        <v>234</v>
      </c>
      <c r="K33" s="2" t="s">
        <v>724</v>
      </c>
      <c r="L33" s="3">
        <v>15.84</v>
      </c>
      <c r="M33" s="3">
        <v>16.63</v>
      </c>
      <c r="N33" s="3">
        <v>34.99</v>
      </c>
      <c r="O33" s="2" t="s">
        <v>725</v>
      </c>
      <c r="P33" s="2" t="s">
        <v>275</v>
      </c>
      <c r="Q33" s="2" t="s">
        <v>133</v>
      </c>
      <c r="R33" s="2" t="s">
        <v>134</v>
      </c>
      <c r="S33" s="2" t="s">
        <v>726</v>
      </c>
      <c r="T33" s="2" t="s">
        <v>134</v>
      </c>
      <c r="U33" s="2" t="s">
        <v>134</v>
      </c>
      <c r="V33" s="2" t="s">
        <v>420</v>
      </c>
      <c r="W33" s="2" t="s">
        <v>421</v>
      </c>
      <c r="X33" s="2" t="s">
        <v>134</v>
      </c>
      <c r="Y33" s="2" t="s">
        <v>237</v>
      </c>
      <c r="Z33" s="4"/>
      <c r="AA33" s="4">
        <f>=ROUNDDOWN({0},0)</f>
      </c>
      <c r="AB33" s="5">
        <v>1.4</v>
      </c>
      <c r="AC33" s="2" t="s">
        <v>134</v>
      </c>
      <c r="AD33" s="4"/>
      <c r="AE33" s="4"/>
      <c r="AF33" s="6">
        <v>64</v>
      </c>
      <c r="AG33" s="6"/>
      <c r="AH33" s="7">
        <v>0.0765</v>
      </c>
      <c r="AI33" s="4"/>
      <c r="AJ33" s="4">
        <f>=ROUNDDOWN({0},0)</f>
      </c>
      <c r="AK33" s="5"/>
      <c r="AL33" s="2" t="s">
        <v>134</v>
      </c>
      <c r="AM33" s="4"/>
      <c r="AN33" s="4"/>
      <c r="AO33" s="7">
        <v>0</v>
      </c>
      <c r="AP33" s="4">
        <v>69</v>
      </c>
      <c r="AQ33" s="8">
        <v>1328.31</v>
      </c>
      <c r="AR33" s="4"/>
      <c r="AS33" s="8"/>
      <c r="AT33" s="7"/>
      <c r="AU33" s="7"/>
      <c r="AV33" s="4">
        <v>69</v>
      </c>
      <c r="AW33" s="8">
        <v>1328.31</v>
      </c>
      <c r="AX33" s="4"/>
      <c r="AY33" s="8"/>
      <c r="AZ33" s="7"/>
      <c r="BA33" s="7"/>
      <c r="BB33" s="7">
        <v>1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0.0124</v>
      </c>
      <c r="BJ33" s="4">
        <v>69</v>
      </c>
      <c r="BK33" s="8">
        <v>1328.31</v>
      </c>
      <c r="BL33" s="2" t="s">
        <v>727</v>
      </c>
      <c r="BM33" s="7">
        <v>1</v>
      </c>
      <c r="BN33" s="7">
        <v>1</v>
      </c>
      <c r="BO33" s="4">
        <v>25</v>
      </c>
      <c r="BP33" s="8">
        <v>498</v>
      </c>
      <c r="BQ33" s="4"/>
      <c r="BR33" s="8"/>
      <c r="BS33" s="7"/>
      <c r="BT33" s="7"/>
      <c r="BU33" s="2" t="s">
        <v>140</v>
      </c>
      <c r="BV33" s="2" t="s">
        <v>144</v>
      </c>
      <c r="BW33" s="2" t="s">
        <v>134</v>
      </c>
      <c r="BX33" s="2" t="s">
        <v>277</v>
      </c>
      <c r="BY33" s="2" t="s">
        <v>142</v>
      </c>
      <c r="BZ33" s="2" t="s">
        <v>134</v>
      </c>
      <c r="CA33" s="4">
        <v>28</v>
      </c>
      <c r="CB33" s="8">
        <v>560</v>
      </c>
      <c r="CC33" s="4"/>
      <c r="CD33" s="8"/>
      <c r="CE33" s="7"/>
      <c r="CF33" s="7"/>
      <c r="CG33" s="2" t="s">
        <v>140</v>
      </c>
      <c r="CH33" s="2" t="s">
        <v>144</v>
      </c>
      <c r="CI33" s="2" t="s">
        <v>145</v>
      </c>
      <c r="CJ33" s="2" t="s">
        <v>728</v>
      </c>
      <c r="CK33" s="2" t="s">
        <v>142</v>
      </c>
      <c r="CL33" s="2" t="s">
        <v>134</v>
      </c>
      <c r="CM33" s="4">
        <v>11</v>
      </c>
      <c r="CN33" s="8">
        <v>191.51</v>
      </c>
      <c r="CO33" s="4"/>
      <c r="CP33" s="8"/>
      <c r="CQ33" s="7"/>
      <c r="CR33" s="7"/>
      <c r="CS33" s="2" t="s">
        <v>140</v>
      </c>
      <c r="CT33" s="2" t="s">
        <v>144</v>
      </c>
      <c r="CU33" s="2" t="s">
        <v>729</v>
      </c>
      <c r="CV33" s="2" t="s">
        <v>730</v>
      </c>
      <c r="CW33" s="2" t="s">
        <v>142</v>
      </c>
      <c r="CX33" s="2" t="s">
        <v>134</v>
      </c>
      <c r="CY33" s="4">
        <v>1</v>
      </c>
      <c r="CZ33" s="8">
        <v>17.46</v>
      </c>
      <c r="DA33" s="4"/>
      <c r="DB33" s="8"/>
      <c r="DC33" s="7"/>
      <c r="DD33" s="7"/>
      <c r="DE33" s="2" t="s">
        <v>140</v>
      </c>
      <c r="DF33" s="2" t="s">
        <v>144</v>
      </c>
      <c r="DG33" s="2" t="s">
        <v>242</v>
      </c>
      <c r="DH33" s="2" t="s">
        <v>731</v>
      </c>
      <c r="DI33" s="2" t="s">
        <v>142</v>
      </c>
      <c r="DJ33" s="2" t="s">
        <v>134</v>
      </c>
      <c r="DK33" s="4"/>
      <c r="DL33" s="8"/>
      <c r="DM33" s="4"/>
      <c r="DN33" s="8"/>
      <c r="DO33" s="7"/>
      <c r="DP33" s="7"/>
      <c r="DQ33" s="2" t="s">
        <v>140</v>
      </c>
      <c r="DR33" s="2" t="s">
        <v>144</v>
      </c>
      <c r="DS33" s="2" t="s">
        <v>151</v>
      </c>
      <c r="DT33" s="2" t="s">
        <v>732</v>
      </c>
      <c r="DU33" s="2" t="s">
        <v>142</v>
      </c>
      <c r="DV33" s="2" t="s">
        <v>134</v>
      </c>
      <c r="DW33" s="4">
        <v>1</v>
      </c>
      <c r="DX33" s="8">
        <v>18.11</v>
      </c>
      <c r="DY33" s="4"/>
      <c r="DZ33" s="8"/>
      <c r="EA33" s="7"/>
      <c r="EB33" s="7"/>
      <c r="EC33" s="2" t="s">
        <v>140</v>
      </c>
      <c r="ED33" s="2" t="s">
        <v>144</v>
      </c>
      <c r="EE33" s="2" t="s">
        <v>535</v>
      </c>
      <c r="EF33" s="2" t="s">
        <v>536</v>
      </c>
      <c r="EG33" s="2" t="s">
        <v>142</v>
      </c>
      <c r="EH33" s="2" t="s">
        <v>134</v>
      </c>
      <c r="EI33" s="4">
        <v>3</v>
      </c>
      <c r="EJ33" s="8">
        <v>43.23</v>
      </c>
      <c r="EK33" s="4"/>
      <c r="EL33" s="8"/>
      <c r="EM33" s="7"/>
      <c r="EN33" s="7"/>
      <c r="EO33" s="2" t="s">
        <v>140</v>
      </c>
      <c r="EP33" s="2" t="s">
        <v>144</v>
      </c>
      <c r="EQ33" s="2" t="s">
        <v>733</v>
      </c>
      <c r="ER33" s="2" t="s">
        <v>734</v>
      </c>
      <c r="ES33" s="2" t="s">
        <v>142</v>
      </c>
      <c r="ET33" s="2" t="s">
        <v>134</v>
      </c>
      <c r="EU33" s="4"/>
      <c r="EV33" s="8"/>
      <c r="EW33" s="4"/>
      <c r="EX33" s="8"/>
      <c r="EY33" s="7"/>
      <c r="EZ33" s="7"/>
      <c r="FA33" s="2" t="s">
        <v>140</v>
      </c>
      <c r="FB33" s="2" t="s">
        <v>144</v>
      </c>
      <c r="FC33" s="2" t="s">
        <v>481</v>
      </c>
      <c r="FD33" s="2" t="s">
        <v>381</v>
      </c>
      <c r="FE33" s="2" t="s">
        <v>142</v>
      </c>
      <c r="FF33" s="2" t="s">
        <v>134</v>
      </c>
      <c r="FG33" s="4"/>
      <c r="FH33" s="8"/>
      <c r="FI33" s="4"/>
      <c r="FJ33" s="8"/>
      <c r="FK33" s="7"/>
      <c r="FL33" s="7"/>
      <c r="FM33" s="2" t="s">
        <v>140</v>
      </c>
      <c r="FN33" s="2" t="s">
        <v>144</v>
      </c>
      <c r="FO33" s="2" t="s">
        <v>159</v>
      </c>
      <c r="FP33" s="2" t="s">
        <v>735</v>
      </c>
      <c r="FQ33" s="2" t="s">
        <v>142</v>
      </c>
      <c r="FR33" s="2" t="s">
        <v>134</v>
      </c>
      <c r="FS33" s="4"/>
      <c r="FT33" s="8"/>
      <c r="FU33" s="4"/>
      <c r="FV33" s="8"/>
      <c r="FW33" s="7"/>
      <c r="FX33" s="7"/>
      <c r="FY33" s="2" t="s">
        <v>143</v>
      </c>
      <c r="FZ33" s="2" t="s">
        <v>144</v>
      </c>
      <c r="GA33" s="2" t="s">
        <v>134</v>
      </c>
      <c r="GB33" s="2" t="s">
        <v>134</v>
      </c>
      <c r="GC33" s="2" t="s">
        <v>142</v>
      </c>
      <c r="GD33" s="2" t="s">
        <v>134</v>
      </c>
      <c r="GE33" s="4"/>
      <c r="GF33" s="8"/>
      <c r="GG33" s="4"/>
      <c r="GH33" s="8"/>
      <c r="GI33" s="7"/>
      <c r="GJ33" s="7"/>
      <c r="GK33" s="2" t="s">
        <v>134</v>
      </c>
      <c r="GL33" s="2" t="s">
        <v>134</v>
      </c>
      <c r="GM33" s="2" t="s">
        <v>134</v>
      </c>
      <c r="GN33" s="2" t="s">
        <v>134</v>
      </c>
      <c r="GO33" s="2" t="s">
        <v>134</v>
      </c>
      <c r="GP33" s="2" t="s">
        <v>134</v>
      </c>
      <c r="GQ33" s="4"/>
      <c r="GR33" s="8"/>
      <c r="GS33" s="4"/>
      <c r="GT33" s="8"/>
      <c r="GU33" s="7"/>
      <c r="GV33" s="7"/>
      <c r="GW33" s="2" t="s">
        <v>161</v>
      </c>
      <c r="GX33" s="2" t="s">
        <v>144</v>
      </c>
      <c r="GY33" s="2" t="s">
        <v>151</v>
      </c>
      <c r="GZ33" s="2" t="s">
        <v>134</v>
      </c>
      <c r="HA33" s="2" t="s">
        <v>142</v>
      </c>
      <c r="HB33" s="2" t="s">
        <v>134</v>
      </c>
      <c r="HC33" s="4"/>
      <c r="HD33" s="8"/>
      <c r="HE33" s="4"/>
      <c r="HF33" s="8"/>
      <c r="HG33" s="7"/>
      <c r="HH33" s="7"/>
      <c r="HI33" s="2" t="s">
        <v>140</v>
      </c>
      <c r="HJ33" s="2" t="s">
        <v>144</v>
      </c>
      <c r="HK33" s="2" t="s">
        <v>242</v>
      </c>
      <c r="HL33" s="2" t="s">
        <v>736</v>
      </c>
      <c r="HM33" s="2" t="s">
        <v>142</v>
      </c>
      <c r="HN33" s="2" t="s">
        <v>134</v>
      </c>
      <c r="HO33" s="4"/>
      <c r="HP33" s="8"/>
      <c r="HQ33" s="4"/>
      <c r="HR33" s="8"/>
      <c r="HS33" s="7"/>
      <c r="HT33" s="7"/>
      <c r="HU33" s="2" t="s">
        <v>161</v>
      </c>
      <c r="HV33" s="2" t="s">
        <v>144</v>
      </c>
      <c r="HW33" s="2" t="s">
        <v>134</v>
      </c>
      <c r="HX33" s="2" t="s">
        <v>134</v>
      </c>
      <c r="HY33" s="2" t="s">
        <v>142</v>
      </c>
      <c r="HZ33" s="2" t="s">
        <v>134</v>
      </c>
      <c r="IA33" s="4"/>
      <c r="IB33" s="8"/>
      <c r="IC33" s="4"/>
      <c r="ID33" s="8"/>
      <c r="IE33" s="7"/>
      <c r="IF33" s="7"/>
      <c r="IG33" s="2" t="s">
        <v>140</v>
      </c>
      <c r="IH33" s="2" t="s">
        <v>144</v>
      </c>
      <c r="II33" s="2" t="s">
        <v>486</v>
      </c>
      <c r="IJ33" s="2" t="s">
        <v>737</v>
      </c>
      <c r="IK33" s="2" t="s">
        <v>142</v>
      </c>
      <c r="IL33" s="2" t="s">
        <v>168</v>
      </c>
      <c r="IM33" s="4"/>
      <c r="IN33" s="8"/>
      <c r="IO33" s="4"/>
      <c r="IP33" s="8"/>
      <c r="IQ33" s="7"/>
      <c r="IR33" s="7"/>
      <c r="IS33" s="2" t="s">
        <v>140</v>
      </c>
      <c r="IT33" s="2" t="s">
        <v>144</v>
      </c>
      <c r="IU33" s="2" t="s">
        <v>382</v>
      </c>
      <c r="IV33" s="2" t="s">
        <v>738</v>
      </c>
      <c r="IW33" s="2" t="s">
        <v>142</v>
      </c>
      <c r="IX33" s="2" t="s">
        <v>134</v>
      </c>
      <c r="IY33" s="4"/>
      <c r="IZ33" s="8"/>
      <c r="JA33" s="4"/>
      <c r="JB33" s="8"/>
      <c r="JC33" s="7"/>
      <c r="JD33" s="7"/>
      <c r="JE33" s="2" t="s">
        <v>140</v>
      </c>
      <c r="JF33" s="2" t="s">
        <v>144</v>
      </c>
      <c r="JG33" s="2" t="s">
        <v>134</v>
      </c>
      <c r="JH33" s="2" t="s">
        <v>134</v>
      </c>
      <c r="JI33" s="2" t="s">
        <v>142</v>
      </c>
      <c r="JJ33" s="2" t="s">
        <v>134</v>
      </c>
      <c r="JK33" s="4"/>
      <c r="JL33" s="8"/>
      <c r="JM33" s="4"/>
      <c r="JN33" s="8"/>
      <c r="JO33" s="7"/>
      <c r="JP33" s="7"/>
      <c r="JQ33" s="2" t="s">
        <v>140</v>
      </c>
      <c r="JR33" s="2" t="s">
        <v>144</v>
      </c>
      <c r="JS33" s="2" t="s">
        <v>172</v>
      </c>
      <c r="JT33" s="2" t="s">
        <v>739</v>
      </c>
      <c r="JU33" s="2" t="s">
        <v>142</v>
      </c>
      <c r="JV33" s="2" t="s">
        <v>134</v>
      </c>
      <c r="JW33" s="4"/>
      <c r="JX33" s="8"/>
      <c r="JY33" s="4"/>
      <c r="JZ33" s="8"/>
      <c r="KA33" s="7"/>
      <c r="KB33" s="7"/>
      <c r="KC33" s="2" t="s">
        <v>140</v>
      </c>
      <c r="KD33" s="2" t="s">
        <v>144</v>
      </c>
      <c r="KE33" s="2" t="s">
        <v>174</v>
      </c>
      <c r="KF33" s="2" t="s">
        <v>134</v>
      </c>
      <c r="KG33" s="2" t="s">
        <v>142</v>
      </c>
      <c r="KH33" s="2" t="s">
        <v>134</v>
      </c>
      <c r="KI33" s="4"/>
      <c r="KJ33" s="8"/>
      <c r="KK33" s="4"/>
      <c r="KL33" s="8"/>
      <c r="KM33" s="7"/>
      <c r="KN33" s="7"/>
      <c r="KO33" s="2" t="s">
        <v>176</v>
      </c>
      <c r="KP33" s="2" t="s">
        <v>144</v>
      </c>
      <c r="KQ33" s="2" t="s">
        <v>134</v>
      </c>
      <c r="KR33" s="2" t="s">
        <v>134</v>
      </c>
      <c r="KS33" s="2" t="s">
        <v>142</v>
      </c>
      <c r="KT33" s="2" t="s">
        <v>134</v>
      </c>
      <c r="KU33" s="4"/>
      <c r="KV33" s="8"/>
      <c r="KW33" s="4"/>
      <c r="KX33" s="8"/>
      <c r="KY33" s="7"/>
      <c r="KZ33" s="7"/>
      <c r="LA33" s="2" t="s">
        <v>140</v>
      </c>
      <c r="LB33" s="2" t="s">
        <v>144</v>
      </c>
      <c r="LC33" s="2" t="s">
        <v>510</v>
      </c>
      <c r="LD33" s="2" t="s">
        <v>134</v>
      </c>
      <c r="LE33" s="2" t="s">
        <v>142</v>
      </c>
      <c r="LF33" s="2" t="s">
        <v>134</v>
      </c>
      <c r="LG33" s="4"/>
      <c r="LH33" s="8"/>
      <c r="LI33" s="4"/>
      <c r="LJ33" s="8"/>
      <c r="LK33" s="7"/>
      <c r="LL33" s="7"/>
      <c r="LM33" s="2" t="s">
        <v>134</v>
      </c>
      <c r="LN33" s="2" t="s">
        <v>134</v>
      </c>
      <c r="LO33" s="2" t="s">
        <v>134</v>
      </c>
      <c r="LP33" s="2" t="s">
        <v>134</v>
      </c>
      <c r="LQ33" s="2" t="s">
        <v>134</v>
      </c>
      <c r="LR33" s="2" t="s">
        <v>134</v>
      </c>
      <c r="LS33" s="4"/>
      <c r="LT33" s="8"/>
      <c r="LU33" s="4"/>
      <c r="LV33" s="8"/>
      <c r="LW33" s="7"/>
      <c r="LX33" s="7"/>
      <c r="LY33" s="2" t="s">
        <v>134</v>
      </c>
      <c r="LZ33" s="2" t="s">
        <v>134</v>
      </c>
      <c r="MA33" s="2" t="s">
        <v>134</v>
      </c>
      <c r="MB33" s="2" t="s">
        <v>134</v>
      </c>
      <c r="MC33" s="2" t="s">
        <v>134</v>
      </c>
      <c r="MD33" s="2" t="s">
        <v>134</v>
      </c>
      <c r="ME33" s="4"/>
      <c r="MF33" s="8"/>
      <c r="MG33" s="4"/>
      <c r="MH33" s="8"/>
      <c r="MI33" s="7"/>
      <c r="MJ33" s="7"/>
      <c r="MK33" s="2" t="s">
        <v>140</v>
      </c>
      <c r="ML33" s="2" t="s">
        <v>144</v>
      </c>
      <c r="MM33" s="2" t="s">
        <v>213</v>
      </c>
      <c r="MN33" s="2" t="s">
        <v>134</v>
      </c>
      <c r="MO33" s="2" t="s">
        <v>142</v>
      </c>
      <c r="MP33" s="2" t="s">
        <v>134</v>
      </c>
      <c r="MQ33" s="4"/>
      <c r="MR33" s="8"/>
      <c r="MS33" s="4"/>
      <c r="MT33" s="8"/>
      <c r="MU33" s="7"/>
      <c r="MV33" s="7"/>
      <c r="MW33" s="2" t="s">
        <v>134</v>
      </c>
      <c r="MX33" s="2" t="s">
        <v>134</v>
      </c>
      <c r="MY33" s="2" t="s">
        <v>134</v>
      </c>
      <c r="MZ33" s="2" t="s">
        <v>134</v>
      </c>
      <c r="NA33" s="2" t="s">
        <v>134</v>
      </c>
      <c r="NB33" s="2" t="s">
        <v>134</v>
      </c>
      <c r="NC33" s="4"/>
      <c r="ND33" s="8"/>
      <c r="NE33" s="4"/>
      <c r="NF33" s="8"/>
      <c r="NG33" s="7"/>
      <c r="NH33" s="7"/>
      <c r="NI33" s="2" t="s">
        <v>184</v>
      </c>
      <c r="NJ33" s="2" t="s">
        <v>144</v>
      </c>
      <c r="NK33" s="2" t="s">
        <v>134</v>
      </c>
      <c r="NL33" s="2" t="s">
        <v>134</v>
      </c>
      <c r="NM33" s="2" t="s">
        <v>142</v>
      </c>
      <c r="NN33" s="2" t="s">
        <v>134</v>
      </c>
      <c r="NO33" s="4"/>
      <c r="NP33" s="8"/>
      <c r="NQ33" s="4"/>
      <c r="NR33" s="8"/>
      <c r="NS33" s="7"/>
      <c r="NT33" s="7"/>
      <c r="NU33" s="2" t="s">
        <v>140</v>
      </c>
      <c r="NV33" s="2" t="s">
        <v>144</v>
      </c>
      <c r="NW33" s="2" t="s">
        <v>740</v>
      </c>
      <c r="NX33" s="2" t="s">
        <v>629</v>
      </c>
      <c r="NY33" s="2" t="s">
        <v>142</v>
      </c>
      <c r="NZ33" s="2" t="s">
        <v>134</v>
      </c>
      <c r="OA33" s="4"/>
      <c r="OB33" s="8"/>
      <c r="OC33" s="4"/>
      <c r="OD33" s="8"/>
      <c r="OE33" s="7"/>
      <c r="OF33" s="7"/>
      <c r="OG33" s="2" t="s">
        <v>140</v>
      </c>
      <c r="OH33" s="2" t="s">
        <v>144</v>
      </c>
      <c r="OI33" s="2" t="s">
        <v>268</v>
      </c>
      <c r="OJ33" s="2" t="s">
        <v>570</v>
      </c>
      <c r="OK33" s="2" t="s">
        <v>142</v>
      </c>
      <c r="OL33" s="2" t="s">
        <v>134</v>
      </c>
      <c r="OM33" s="4"/>
      <c r="ON33" s="8"/>
      <c r="OO33" s="4"/>
      <c r="OP33" s="8"/>
      <c r="OQ33" s="7"/>
      <c r="OR33" s="7"/>
      <c r="OS33" s="2" t="s">
        <v>134</v>
      </c>
      <c r="OT33" s="2" t="s">
        <v>134</v>
      </c>
      <c r="OU33" s="2" t="s">
        <v>134</v>
      </c>
      <c r="OV33" s="2" t="s">
        <v>134</v>
      </c>
      <c r="OW33" s="2" t="s">
        <v>134</v>
      </c>
      <c r="OX33" s="2" t="s">
        <v>134</v>
      </c>
      <c r="OY33" s="4"/>
      <c r="OZ33" s="8"/>
      <c r="PA33" s="4"/>
      <c r="PB33" s="8"/>
      <c r="PC33" s="7"/>
      <c r="PD33" s="7"/>
      <c r="PE33" s="2" t="s">
        <v>161</v>
      </c>
      <c r="PF33" s="2" t="s">
        <v>144</v>
      </c>
      <c r="PG33" s="2" t="s">
        <v>134</v>
      </c>
      <c r="PH33" s="2" t="s">
        <v>134</v>
      </c>
      <c r="PI33" s="2" t="s">
        <v>142</v>
      </c>
      <c r="PJ33" s="2" t="s">
        <v>134</v>
      </c>
      <c r="PK33" s="4"/>
      <c r="PL33" s="8"/>
      <c r="PM33" s="4"/>
      <c r="PN33" s="8"/>
      <c r="PO33" s="7"/>
      <c r="PP33" s="7"/>
      <c r="PQ33" s="2" t="s">
        <v>140</v>
      </c>
      <c r="PR33" s="2" t="s">
        <v>144</v>
      </c>
      <c r="PS33" s="2" t="s">
        <v>190</v>
      </c>
      <c r="PT33" s="2" t="s">
        <v>134</v>
      </c>
      <c r="PU33" s="2" t="s">
        <v>142</v>
      </c>
      <c r="PV33" s="2" t="s">
        <v>134</v>
      </c>
      <c r="PW33" s="4"/>
      <c r="PX33" s="8"/>
      <c r="PY33" s="4"/>
      <c r="PZ33" s="8"/>
      <c r="QA33" s="7"/>
      <c r="QB33" s="7"/>
      <c r="QC33" s="2" t="s">
        <v>161</v>
      </c>
      <c r="QD33" s="2" t="s">
        <v>144</v>
      </c>
      <c r="QE33" s="2" t="s">
        <v>134</v>
      </c>
      <c r="QF33" s="2" t="s">
        <v>134</v>
      </c>
      <c r="QG33" s="2" t="s">
        <v>142</v>
      </c>
      <c r="QH33" s="2" t="s">
        <v>134</v>
      </c>
      <c r="QI33" s="4"/>
      <c r="QJ33" s="8"/>
      <c r="QK33" s="4"/>
      <c r="QL33" s="8"/>
      <c r="QM33" s="7"/>
      <c r="QN33" s="7"/>
      <c r="QO33" s="2" t="s">
        <v>184</v>
      </c>
      <c r="QP33" s="2" t="s">
        <v>144</v>
      </c>
      <c r="QQ33" s="2" t="s">
        <v>134</v>
      </c>
      <c r="QR33" s="2" t="s">
        <v>134</v>
      </c>
      <c r="QS33" s="2" t="s">
        <v>142</v>
      </c>
      <c r="QT33" s="2" t="s">
        <v>134</v>
      </c>
      <c r="QU33" s="4"/>
      <c r="QV33" s="8"/>
      <c r="QW33" s="4"/>
      <c r="QX33" s="8"/>
      <c r="QY33" s="7"/>
      <c r="QZ33" s="7"/>
      <c r="RA33" s="2" t="s">
        <v>134</v>
      </c>
      <c r="RB33" s="2" t="s">
        <v>134</v>
      </c>
      <c r="RC33" s="2" t="s">
        <v>134</v>
      </c>
      <c r="RD33" s="2" t="s">
        <v>134</v>
      </c>
      <c r="RE33" s="2" t="s">
        <v>134</v>
      </c>
      <c r="RF33" s="2" t="s">
        <v>134</v>
      </c>
      <c r="RG33" s="4"/>
      <c r="RH33" s="8"/>
      <c r="RI33" s="4"/>
      <c r="RJ33" s="8"/>
      <c r="RK33" s="7"/>
      <c r="RL33" s="7"/>
      <c r="RM33" s="2" t="s">
        <v>134</v>
      </c>
      <c r="RN33" s="2" t="s">
        <v>134</v>
      </c>
      <c r="RO33" s="2" t="s">
        <v>134</v>
      </c>
      <c r="RP33" s="2" t="s">
        <v>134</v>
      </c>
      <c r="RQ33" s="2" t="s">
        <v>134</v>
      </c>
      <c r="RR33" s="2" t="s">
        <v>134</v>
      </c>
      <c r="RS33" s="4"/>
      <c r="RT33" s="8"/>
      <c r="RU33" s="4"/>
      <c r="RV33" s="8"/>
      <c r="RW33" s="7"/>
      <c r="RX33" s="7"/>
      <c r="RY33" s="2" t="s">
        <v>161</v>
      </c>
      <c r="RZ33" s="2" t="s">
        <v>144</v>
      </c>
      <c r="SA33" s="2" t="s">
        <v>134</v>
      </c>
      <c r="SB33" s="2" t="s">
        <v>134</v>
      </c>
      <c r="SC33" s="2" t="s">
        <v>142</v>
      </c>
      <c r="SD33" s="2" t="s">
        <v>134</v>
      </c>
      <c r="SE33" s="4"/>
      <c r="SF33" s="8"/>
      <c r="SG33" s="4"/>
      <c r="SH33" s="8"/>
      <c r="SI33" s="7"/>
      <c r="SJ33" s="7"/>
      <c r="SK33" s="2" t="s">
        <v>140</v>
      </c>
      <c r="SL33" s="2" t="s">
        <v>144</v>
      </c>
      <c r="SM33" s="2" t="s">
        <v>270</v>
      </c>
      <c r="SN33" s="2" t="s">
        <v>446</v>
      </c>
      <c r="SO33" s="2" t="s">
        <v>142</v>
      </c>
      <c r="SP33" s="2" t="s">
        <v>134</v>
      </c>
    </row>
    <row r="34">
      <c r="A34" s="2" t="s">
        <v>741</v>
      </c>
      <c r="B34" s="2" t="s">
        <v>123</v>
      </c>
      <c r="C34" s="2" t="s">
        <v>124</v>
      </c>
      <c r="D34" s="2" t="s">
        <v>125</v>
      </c>
      <c r="E34" s="2" t="s">
        <v>126</v>
      </c>
      <c r="F34" s="2" t="s">
        <v>742</v>
      </c>
      <c r="G34" s="2" t="s">
        <v>743</v>
      </c>
      <c r="H34" s="2" t="s">
        <v>744</v>
      </c>
      <c r="I34" s="2" t="s">
        <v>745</v>
      </c>
      <c r="J34" s="2" t="s">
        <v>234</v>
      </c>
      <c r="K34" s="2" t="s">
        <v>418</v>
      </c>
      <c r="L34" s="3">
        <v>13.11</v>
      </c>
      <c r="M34" s="3">
        <v>13.77</v>
      </c>
      <c r="N34" s="3">
        <v>26.99</v>
      </c>
      <c r="O34" s="2" t="s">
        <v>131</v>
      </c>
      <c r="P34" s="2" t="s">
        <v>132</v>
      </c>
      <c r="Q34" s="2" t="s">
        <v>133</v>
      </c>
      <c r="R34" s="2" t="s">
        <v>134</v>
      </c>
      <c r="S34" s="2" t="s">
        <v>746</v>
      </c>
      <c r="T34" s="2" t="s">
        <v>134</v>
      </c>
      <c r="U34" s="2" t="s">
        <v>134</v>
      </c>
      <c r="V34" s="2" t="s">
        <v>747</v>
      </c>
      <c r="W34" s="2" t="s">
        <v>421</v>
      </c>
      <c r="X34" s="2" t="s">
        <v>134</v>
      </c>
      <c r="Y34" s="2" t="s">
        <v>237</v>
      </c>
      <c r="Z34" s="4">
        <v>2405</v>
      </c>
      <c r="AA34" s="4">
        <f>=ROUNDDOWN(18.5,0)</f>
      </c>
      <c r="AB34" s="5">
        <v>130</v>
      </c>
      <c r="AC34" s="2" t="s">
        <v>748</v>
      </c>
      <c r="AD34" s="4">
        <v>800</v>
      </c>
      <c r="AE34" s="4">
        <v>800</v>
      </c>
      <c r="AF34" s="6">
        <v>65</v>
      </c>
      <c r="AG34" s="6"/>
      <c r="AH34" s="7">
        <v>0.6612</v>
      </c>
      <c r="AI34" s="4"/>
      <c r="AJ34" s="4">
        <f>=ROUNDDOWN({0},0)</f>
      </c>
      <c r="AK34" s="5"/>
      <c r="AL34" s="2" t="s">
        <v>134</v>
      </c>
      <c r="AM34" s="4"/>
      <c r="AN34" s="4"/>
      <c r="AO34" s="7">
        <v>0</v>
      </c>
      <c r="AP34" s="4">
        <v>1719</v>
      </c>
      <c r="AQ34" s="8">
        <v>25714.49</v>
      </c>
      <c r="AR34" s="4"/>
      <c r="AS34" s="8"/>
      <c r="AT34" s="7"/>
      <c r="AU34" s="7"/>
      <c r="AV34" s="4">
        <v>1719</v>
      </c>
      <c r="AW34" s="8">
        <v>25714.49</v>
      </c>
      <c r="AX34" s="4"/>
      <c r="AY34" s="8"/>
      <c r="AZ34" s="7"/>
      <c r="BA34" s="7"/>
      <c r="BB34" s="7">
        <v>1</v>
      </c>
      <c r="BC34" s="4">
        <v>4993</v>
      </c>
      <c r="BD34" s="8">
        <v>74465.06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0.3453</v>
      </c>
      <c r="BJ34" s="4">
        <v>1719</v>
      </c>
      <c r="BK34" s="8">
        <v>25714.49</v>
      </c>
      <c r="BL34" s="2" t="s">
        <v>749</v>
      </c>
      <c r="BM34" s="7">
        <v>1</v>
      </c>
      <c r="BN34" s="7">
        <v>1</v>
      </c>
      <c r="BO34" s="4">
        <v>775</v>
      </c>
      <c r="BP34" s="8">
        <v>11857.5</v>
      </c>
      <c r="BQ34" s="4"/>
      <c r="BR34" s="8"/>
      <c r="BS34" s="7"/>
      <c r="BT34" s="7"/>
      <c r="BU34" s="2" t="s">
        <v>140</v>
      </c>
      <c r="BV34" s="2" t="s">
        <v>131</v>
      </c>
      <c r="BW34" s="2" t="s">
        <v>134</v>
      </c>
      <c r="BX34" s="2" t="s">
        <v>750</v>
      </c>
      <c r="BY34" s="2" t="s">
        <v>142</v>
      </c>
      <c r="BZ34" s="2" t="s">
        <v>134</v>
      </c>
      <c r="CA34" s="4">
        <v>438</v>
      </c>
      <c r="CB34" s="8">
        <v>6570</v>
      </c>
      <c r="CC34" s="4"/>
      <c r="CD34" s="8"/>
      <c r="CE34" s="7"/>
      <c r="CF34" s="7"/>
      <c r="CG34" s="2" t="s">
        <v>140</v>
      </c>
      <c r="CH34" s="2" t="s">
        <v>131</v>
      </c>
      <c r="CI34" s="2" t="s">
        <v>145</v>
      </c>
      <c r="CJ34" s="2" t="s">
        <v>751</v>
      </c>
      <c r="CK34" s="2" t="s">
        <v>142</v>
      </c>
      <c r="CL34" s="2" t="s">
        <v>134</v>
      </c>
      <c r="CM34" s="4">
        <v>113</v>
      </c>
      <c r="CN34" s="8">
        <v>1490.47</v>
      </c>
      <c r="CO34" s="4"/>
      <c r="CP34" s="8"/>
      <c r="CQ34" s="7"/>
      <c r="CR34" s="7"/>
      <c r="CS34" s="2" t="s">
        <v>140</v>
      </c>
      <c r="CT34" s="2" t="s">
        <v>131</v>
      </c>
      <c r="CU34" s="2" t="s">
        <v>451</v>
      </c>
      <c r="CV34" s="2" t="s">
        <v>752</v>
      </c>
      <c r="CW34" s="2" t="s">
        <v>142</v>
      </c>
      <c r="CX34" s="2" t="s">
        <v>134</v>
      </c>
      <c r="CY34" s="4">
        <v>31</v>
      </c>
      <c r="CZ34" s="8">
        <v>447.95</v>
      </c>
      <c r="DA34" s="4"/>
      <c r="DB34" s="8"/>
      <c r="DC34" s="7"/>
      <c r="DD34" s="7"/>
      <c r="DE34" s="2" t="s">
        <v>140</v>
      </c>
      <c r="DF34" s="2" t="s">
        <v>131</v>
      </c>
      <c r="DG34" s="2" t="s">
        <v>242</v>
      </c>
      <c r="DH34" s="2" t="s">
        <v>753</v>
      </c>
      <c r="DI34" s="2" t="s">
        <v>142</v>
      </c>
      <c r="DJ34" s="2" t="s">
        <v>134</v>
      </c>
      <c r="DK34" s="4">
        <v>80</v>
      </c>
      <c r="DL34" s="8">
        <v>1208</v>
      </c>
      <c r="DM34" s="4"/>
      <c r="DN34" s="8"/>
      <c r="DO34" s="7"/>
      <c r="DP34" s="7"/>
      <c r="DQ34" s="2" t="s">
        <v>140</v>
      </c>
      <c r="DR34" s="2" t="s">
        <v>131</v>
      </c>
      <c r="DS34" s="2" t="s">
        <v>754</v>
      </c>
      <c r="DT34" s="2" t="s">
        <v>381</v>
      </c>
      <c r="DU34" s="2" t="s">
        <v>142</v>
      </c>
      <c r="DV34" s="2" t="s">
        <v>134</v>
      </c>
      <c r="DW34" s="4">
        <v>234</v>
      </c>
      <c r="DX34" s="8">
        <v>3385.1</v>
      </c>
      <c r="DY34" s="4"/>
      <c r="DZ34" s="8"/>
      <c r="EA34" s="7"/>
      <c r="EB34" s="7"/>
      <c r="EC34" s="2" t="s">
        <v>140</v>
      </c>
      <c r="ED34" s="2" t="s">
        <v>131</v>
      </c>
      <c r="EE34" s="2" t="s">
        <v>245</v>
      </c>
      <c r="EF34" s="2" t="s">
        <v>378</v>
      </c>
      <c r="EG34" s="2" t="s">
        <v>142</v>
      </c>
      <c r="EH34" s="2" t="s">
        <v>134</v>
      </c>
      <c r="EI34" s="4">
        <v>21</v>
      </c>
      <c r="EJ34" s="8">
        <v>284.22</v>
      </c>
      <c r="EK34" s="4"/>
      <c r="EL34" s="8"/>
      <c r="EM34" s="7"/>
      <c r="EN34" s="7"/>
      <c r="EO34" s="2" t="s">
        <v>140</v>
      </c>
      <c r="EP34" s="2" t="s">
        <v>131</v>
      </c>
      <c r="EQ34" s="2" t="s">
        <v>733</v>
      </c>
      <c r="ER34" s="2" t="s">
        <v>755</v>
      </c>
      <c r="ES34" s="2" t="s">
        <v>142</v>
      </c>
      <c r="ET34" s="2" t="s">
        <v>134</v>
      </c>
      <c r="EU34" s="4">
        <v>6</v>
      </c>
      <c r="EV34" s="8">
        <v>118.3</v>
      </c>
      <c r="EW34" s="4"/>
      <c r="EX34" s="8"/>
      <c r="EY34" s="7"/>
      <c r="EZ34" s="7"/>
      <c r="FA34" s="2" t="s">
        <v>140</v>
      </c>
      <c r="FB34" s="2" t="s">
        <v>131</v>
      </c>
      <c r="FC34" s="2" t="s">
        <v>481</v>
      </c>
      <c r="FD34" s="2" t="s">
        <v>482</v>
      </c>
      <c r="FE34" s="2" t="s">
        <v>142</v>
      </c>
      <c r="FF34" s="2" t="s">
        <v>134</v>
      </c>
      <c r="FG34" s="4">
        <v>13</v>
      </c>
      <c r="FH34" s="8">
        <v>197.73</v>
      </c>
      <c r="FI34" s="4"/>
      <c r="FJ34" s="8"/>
      <c r="FK34" s="7"/>
      <c r="FL34" s="7"/>
      <c r="FM34" s="2" t="s">
        <v>140</v>
      </c>
      <c r="FN34" s="2" t="s">
        <v>131</v>
      </c>
      <c r="FO34" s="2" t="s">
        <v>357</v>
      </c>
      <c r="FP34" s="2" t="s">
        <v>756</v>
      </c>
      <c r="FQ34" s="2" t="s">
        <v>142</v>
      </c>
      <c r="FR34" s="2" t="s">
        <v>134</v>
      </c>
      <c r="FS34" s="4"/>
      <c r="FT34" s="8"/>
      <c r="FU34" s="4"/>
      <c r="FV34" s="8"/>
      <c r="FW34" s="7"/>
      <c r="FX34" s="7"/>
      <c r="FY34" s="2" t="s">
        <v>143</v>
      </c>
      <c r="FZ34" s="2" t="s">
        <v>131</v>
      </c>
      <c r="GA34" s="2" t="s">
        <v>134</v>
      </c>
      <c r="GB34" s="2" t="s">
        <v>134</v>
      </c>
      <c r="GC34" s="2" t="s">
        <v>142</v>
      </c>
      <c r="GD34" s="2" t="s">
        <v>134</v>
      </c>
      <c r="GE34" s="4"/>
      <c r="GF34" s="8"/>
      <c r="GG34" s="4"/>
      <c r="GH34" s="8"/>
      <c r="GI34" s="7"/>
      <c r="GJ34" s="7"/>
      <c r="GK34" s="2" t="s">
        <v>134</v>
      </c>
      <c r="GL34" s="2" t="s">
        <v>134</v>
      </c>
      <c r="GM34" s="2" t="s">
        <v>134</v>
      </c>
      <c r="GN34" s="2" t="s">
        <v>134</v>
      </c>
      <c r="GO34" s="2" t="s">
        <v>134</v>
      </c>
      <c r="GP34" s="2" t="s">
        <v>134</v>
      </c>
      <c r="GQ34" s="4"/>
      <c r="GR34" s="8"/>
      <c r="GS34" s="4"/>
      <c r="GT34" s="8"/>
      <c r="GU34" s="7"/>
      <c r="GV34" s="7"/>
      <c r="GW34" s="2" t="s">
        <v>161</v>
      </c>
      <c r="GX34" s="2" t="s">
        <v>131</v>
      </c>
      <c r="GY34" s="2" t="s">
        <v>151</v>
      </c>
      <c r="GZ34" s="2" t="s">
        <v>134</v>
      </c>
      <c r="HA34" s="2" t="s">
        <v>142</v>
      </c>
      <c r="HB34" s="2" t="s">
        <v>134</v>
      </c>
      <c r="HC34" s="4">
        <v>2</v>
      </c>
      <c r="HD34" s="8">
        <v>59.38</v>
      </c>
      <c r="HE34" s="4"/>
      <c r="HF34" s="8"/>
      <c r="HG34" s="7"/>
      <c r="HH34" s="7"/>
      <c r="HI34" s="2" t="s">
        <v>140</v>
      </c>
      <c r="HJ34" s="2" t="s">
        <v>131</v>
      </c>
      <c r="HK34" s="2" t="s">
        <v>242</v>
      </c>
      <c r="HL34" s="2" t="s">
        <v>537</v>
      </c>
      <c r="HM34" s="2" t="s">
        <v>142</v>
      </c>
      <c r="HN34" s="2" t="s">
        <v>134</v>
      </c>
      <c r="HO34" s="4"/>
      <c r="HP34" s="8"/>
      <c r="HQ34" s="4"/>
      <c r="HR34" s="8"/>
      <c r="HS34" s="7"/>
      <c r="HT34" s="7"/>
      <c r="HU34" s="2" t="s">
        <v>140</v>
      </c>
      <c r="HV34" s="2" t="s">
        <v>131</v>
      </c>
      <c r="HW34" s="2" t="s">
        <v>757</v>
      </c>
      <c r="HX34" s="2" t="s">
        <v>134</v>
      </c>
      <c r="HY34" s="2" t="s">
        <v>142</v>
      </c>
      <c r="HZ34" s="2" t="s">
        <v>134</v>
      </c>
      <c r="IA34" s="4"/>
      <c r="IB34" s="8"/>
      <c r="IC34" s="4"/>
      <c r="ID34" s="8"/>
      <c r="IE34" s="7"/>
      <c r="IF34" s="7"/>
      <c r="IG34" s="2" t="s">
        <v>140</v>
      </c>
      <c r="IH34" s="2" t="s">
        <v>144</v>
      </c>
      <c r="II34" s="2" t="s">
        <v>486</v>
      </c>
      <c r="IJ34" s="2" t="s">
        <v>758</v>
      </c>
      <c r="IK34" s="2" t="s">
        <v>142</v>
      </c>
      <c r="IL34" s="2" t="s">
        <v>168</v>
      </c>
      <c r="IM34" s="4"/>
      <c r="IN34" s="8"/>
      <c r="IO34" s="4"/>
      <c r="IP34" s="8"/>
      <c r="IQ34" s="7"/>
      <c r="IR34" s="7"/>
      <c r="IS34" s="2" t="s">
        <v>140</v>
      </c>
      <c r="IT34" s="2" t="s">
        <v>131</v>
      </c>
      <c r="IU34" s="2" t="s">
        <v>382</v>
      </c>
      <c r="IV34" s="2" t="s">
        <v>759</v>
      </c>
      <c r="IW34" s="2" t="s">
        <v>142</v>
      </c>
      <c r="IX34" s="2" t="s">
        <v>134</v>
      </c>
      <c r="IY34" s="4">
        <v>1</v>
      </c>
      <c r="IZ34" s="8">
        <v>26.99</v>
      </c>
      <c r="JA34" s="4"/>
      <c r="JB34" s="8"/>
      <c r="JC34" s="7"/>
      <c r="JD34" s="7"/>
      <c r="JE34" s="2" t="s">
        <v>140</v>
      </c>
      <c r="JF34" s="2" t="s">
        <v>131</v>
      </c>
      <c r="JG34" s="2" t="s">
        <v>170</v>
      </c>
      <c r="JH34" s="2" t="s">
        <v>760</v>
      </c>
      <c r="JI34" s="2" t="s">
        <v>142</v>
      </c>
      <c r="JJ34" s="2" t="s">
        <v>134</v>
      </c>
      <c r="JK34" s="4"/>
      <c r="JL34" s="8"/>
      <c r="JM34" s="4"/>
      <c r="JN34" s="8"/>
      <c r="JO34" s="7"/>
      <c r="JP34" s="7"/>
      <c r="JQ34" s="2" t="s">
        <v>140</v>
      </c>
      <c r="JR34" s="2" t="s">
        <v>144</v>
      </c>
      <c r="JS34" s="2" t="s">
        <v>172</v>
      </c>
      <c r="JT34" s="2" t="s">
        <v>761</v>
      </c>
      <c r="JU34" s="2" t="s">
        <v>142</v>
      </c>
      <c r="JV34" s="2" t="s">
        <v>134</v>
      </c>
      <c r="JW34" s="4"/>
      <c r="JX34" s="8"/>
      <c r="JY34" s="4"/>
      <c r="JZ34" s="8"/>
      <c r="KA34" s="7"/>
      <c r="KB34" s="7"/>
      <c r="KC34" s="2" t="s">
        <v>140</v>
      </c>
      <c r="KD34" s="2" t="s">
        <v>131</v>
      </c>
      <c r="KE34" s="2" t="s">
        <v>174</v>
      </c>
      <c r="KF34" s="2" t="s">
        <v>134</v>
      </c>
      <c r="KG34" s="2" t="s">
        <v>142</v>
      </c>
      <c r="KH34" s="2" t="s">
        <v>134</v>
      </c>
      <c r="KI34" s="4"/>
      <c r="KJ34" s="8"/>
      <c r="KK34" s="4"/>
      <c r="KL34" s="8"/>
      <c r="KM34" s="7"/>
      <c r="KN34" s="7"/>
      <c r="KO34" s="2" t="s">
        <v>176</v>
      </c>
      <c r="KP34" s="2" t="s">
        <v>131</v>
      </c>
      <c r="KQ34" s="2" t="s">
        <v>134</v>
      </c>
      <c r="KR34" s="2" t="s">
        <v>134</v>
      </c>
      <c r="KS34" s="2" t="s">
        <v>142</v>
      </c>
      <c r="KT34" s="2" t="s">
        <v>134</v>
      </c>
      <c r="KU34" s="4"/>
      <c r="KV34" s="8"/>
      <c r="KW34" s="4"/>
      <c r="KX34" s="8"/>
      <c r="KY34" s="7"/>
      <c r="KZ34" s="7"/>
      <c r="LA34" s="2" t="s">
        <v>140</v>
      </c>
      <c r="LB34" s="2" t="s">
        <v>144</v>
      </c>
      <c r="LC34" s="2" t="s">
        <v>438</v>
      </c>
      <c r="LD34" s="2" t="s">
        <v>762</v>
      </c>
      <c r="LE34" s="2" t="s">
        <v>142</v>
      </c>
      <c r="LF34" s="2" t="s">
        <v>134</v>
      </c>
      <c r="LG34" s="4">
        <v>5</v>
      </c>
      <c r="LH34" s="8">
        <v>68.85</v>
      </c>
      <c r="LI34" s="4"/>
      <c r="LJ34" s="8"/>
      <c r="LK34" s="7"/>
      <c r="LL34" s="7"/>
      <c r="LM34" s="2" t="s">
        <v>140</v>
      </c>
      <c r="LN34" s="2" t="s">
        <v>131</v>
      </c>
      <c r="LO34" s="2" t="s">
        <v>440</v>
      </c>
      <c r="LP34" s="2" t="s">
        <v>763</v>
      </c>
      <c r="LQ34" s="2" t="s">
        <v>142</v>
      </c>
      <c r="LR34" s="2" t="s">
        <v>134</v>
      </c>
      <c r="LS34" s="4"/>
      <c r="LT34" s="8"/>
      <c r="LU34" s="4"/>
      <c r="LV34" s="8"/>
      <c r="LW34" s="7"/>
      <c r="LX34" s="7"/>
      <c r="LY34" s="2" t="s">
        <v>134</v>
      </c>
      <c r="LZ34" s="2" t="s">
        <v>134</v>
      </c>
      <c r="MA34" s="2" t="s">
        <v>134</v>
      </c>
      <c r="MB34" s="2" t="s">
        <v>134</v>
      </c>
      <c r="MC34" s="2" t="s">
        <v>134</v>
      </c>
      <c r="MD34" s="2" t="s">
        <v>134</v>
      </c>
      <c r="ME34" s="4"/>
      <c r="MF34" s="8"/>
      <c r="MG34" s="4"/>
      <c r="MH34" s="8"/>
      <c r="MI34" s="7"/>
      <c r="MJ34" s="7"/>
      <c r="MK34" s="2" t="s">
        <v>140</v>
      </c>
      <c r="ML34" s="2" t="s">
        <v>144</v>
      </c>
      <c r="MM34" s="2" t="s">
        <v>213</v>
      </c>
      <c r="MN34" s="2" t="s">
        <v>764</v>
      </c>
      <c r="MO34" s="2" t="s">
        <v>142</v>
      </c>
      <c r="MP34" s="2" t="s">
        <v>134</v>
      </c>
      <c r="MQ34" s="4"/>
      <c r="MR34" s="8"/>
      <c r="MS34" s="4"/>
      <c r="MT34" s="8"/>
      <c r="MU34" s="7"/>
      <c r="MV34" s="7"/>
      <c r="MW34" s="2" t="s">
        <v>134</v>
      </c>
      <c r="MX34" s="2" t="s">
        <v>134</v>
      </c>
      <c r="MY34" s="2" t="s">
        <v>134</v>
      </c>
      <c r="MZ34" s="2" t="s">
        <v>134</v>
      </c>
      <c r="NA34" s="2" t="s">
        <v>134</v>
      </c>
      <c r="NB34" s="2" t="s">
        <v>134</v>
      </c>
      <c r="NC34" s="4"/>
      <c r="ND34" s="8"/>
      <c r="NE34" s="4"/>
      <c r="NF34" s="8"/>
      <c r="NG34" s="7"/>
      <c r="NH34" s="7"/>
      <c r="NI34" s="2" t="s">
        <v>184</v>
      </c>
      <c r="NJ34" s="2" t="s">
        <v>131</v>
      </c>
      <c r="NK34" s="2" t="s">
        <v>134</v>
      </c>
      <c r="NL34" s="2" t="s">
        <v>134</v>
      </c>
      <c r="NM34" s="2" t="s">
        <v>142</v>
      </c>
      <c r="NN34" s="2" t="s">
        <v>134</v>
      </c>
      <c r="NO34" s="4"/>
      <c r="NP34" s="8"/>
      <c r="NQ34" s="4"/>
      <c r="NR34" s="8"/>
      <c r="NS34" s="7"/>
      <c r="NT34" s="7"/>
      <c r="NU34" s="2" t="s">
        <v>140</v>
      </c>
      <c r="NV34" s="2" t="s">
        <v>131</v>
      </c>
      <c r="NW34" s="2" t="s">
        <v>325</v>
      </c>
      <c r="NX34" s="2" t="s">
        <v>542</v>
      </c>
      <c r="NY34" s="2" t="s">
        <v>142</v>
      </c>
      <c r="NZ34" s="2" t="s">
        <v>134</v>
      </c>
      <c r="OA34" s="4"/>
      <c r="OB34" s="8"/>
      <c r="OC34" s="4"/>
      <c r="OD34" s="8"/>
      <c r="OE34" s="7"/>
      <c r="OF34" s="7"/>
      <c r="OG34" s="2" t="s">
        <v>140</v>
      </c>
      <c r="OH34" s="2" t="s">
        <v>187</v>
      </c>
      <c r="OI34" s="2" t="s">
        <v>270</v>
      </c>
      <c r="OJ34" s="2" t="s">
        <v>365</v>
      </c>
      <c r="OK34" s="2" t="s">
        <v>142</v>
      </c>
      <c r="OL34" s="2" t="s">
        <v>134</v>
      </c>
      <c r="OM34" s="4"/>
      <c r="ON34" s="8"/>
      <c r="OO34" s="4"/>
      <c r="OP34" s="8"/>
      <c r="OQ34" s="7"/>
      <c r="OR34" s="7"/>
      <c r="OS34" s="2" t="s">
        <v>134</v>
      </c>
      <c r="OT34" s="2" t="s">
        <v>134</v>
      </c>
      <c r="OU34" s="2" t="s">
        <v>134</v>
      </c>
      <c r="OV34" s="2" t="s">
        <v>134</v>
      </c>
      <c r="OW34" s="2" t="s">
        <v>134</v>
      </c>
      <c r="OX34" s="2" t="s">
        <v>134</v>
      </c>
      <c r="OY34" s="4"/>
      <c r="OZ34" s="8"/>
      <c r="PA34" s="4"/>
      <c r="PB34" s="8"/>
      <c r="PC34" s="7"/>
      <c r="PD34" s="7"/>
      <c r="PE34" s="2" t="s">
        <v>161</v>
      </c>
      <c r="PF34" s="2" t="s">
        <v>131</v>
      </c>
      <c r="PG34" s="2" t="s">
        <v>134</v>
      </c>
      <c r="PH34" s="2" t="s">
        <v>134</v>
      </c>
      <c r="PI34" s="2" t="s">
        <v>142</v>
      </c>
      <c r="PJ34" s="2" t="s">
        <v>134</v>
      </c>
      <c r="PK34" s="4"/>
      <c r="PL34" s="8"/>
      <c r="PM34" s="4"/>
      <c r="PN34" s="8"/>
      <c r="PO34" s="7"/>
      <c r="PP34" s="7"/>
      <c r="PQ34" s="2" t="s">
        <v>140</v>
      </c>
      <c r="PR34" s="2" t="s">
        <v>131</v>
      </c>
      <c r="PS34" s="2" t="s">
        <v>190</v>
      </c>
      <c r="PT34" s="2" t="s">
        <v>134</v>
      </c>
      <c r="PU34" s="2" t="s">
        <v>142</v>
      </c>
      <c r="PV34" s="2" t="s">
        <v>134</v>
      </c>
      <c r="PW34" s="4"/>
      <c r="PX34" s="8"/>
      <c r="PY34" s="4"/>
      <c r="PZ34" s="8"/>
      <c r="QA34" s="7"/>
      <c r="QB34" s="7"/>
      <c r="QC34" s="2" t="s">
        <v>140</v>
      </c>
      <c r="QD34" s="2" t="s">
        <v>144</v>
      </c>
      <c r="QE34" s="2" t="s">
        <v>149</v>
      </c>
      <c r="QF34" s="2" t="s">
        <v>511</v>
      </c>
      <c r="QG34" s="2" t="s">
        <v>142</v>
      </c>
      <c r="QH34" s="2" t="s">
        <v>134</v>
      </c>
      <c r="QI34" s="4"/>
      <c r="QJ34" s="8"/>
      <c r="QK34" s="4"/>
      <c r="QL34" s="8"/>
      <c r="QM34" s="7"/>
      <c r="QN34" s="7"/>
      <c r="QO34" s="2" t="s">
        <v>184</v>
      </c>
      <c r="QP34" s="2" t="s">
        <v>131</v>
      </c>
      <c r="QQ34" s="2" t="s">
        <v>134</v>
      </c>
      <c r="QR34" s="2" t="s">
        <v>134</v>
      </c>
      <c r="QS34" s="2" t="s">
        <v>142</v>
      </c>
      <c r="QT34" s="2" t="s">
        <v>134</v>
      </c>
      <c r="QU34" s="4"/>
      <c r="QV34" s="8"/>
      <c r="QW34" s="4"/>
      <c r="QX34" s="8"/>
      <c r="QY34" s="7"/>
      <c r="QZ34" s="7"/>
      <c r="RA34" s="2" t="s">
        <v>134</v>
      </c>
      <c r="RB34" s="2" t="s">
        <v>134</v>
      </c>
      <c r="RC34" s="2" t="s">
        <v>134</v>
      </c>
      <c r="RD34" s="2" t="s">
        <v>134</v>
      </c>
      <c r="RE34" s="2" t="s">
        <v>134</v>
      </c>
      <c r="RF34" s="2" t="s">
        <v>134</v>
      </c>
      <c r="RG34" s="4"/>
      <c r="RH34" s="8"/>
      <c r="RI34" s="4"/>
      <c r="RJ34" s="8"/>
      <c r="RK34" s="7"/>
      <c r="RL34" s="7"/>
      <c r="RM34" s="2" t="s">
        <v>134</v>
      </c>
      <c r="RN34" s="2" t="s">
        <v>134</v>
      </c>
      <c r="RO34" s="2" t="s">
        <v>134</v>
      </c>
      <c r="RP34" s="2" t="s">
        <v>134</v>
      </c>
      <c r="RQ34" s="2" t="s">
        <v>134</v>
      </c>
      <c r="RR34" s="2" t="s">
        <v>134</v>
      </c>
      <c r="RS34" s="4"/>
      <c r="RT34" s="8"/>
      <c r="RU34" s="4"/>
      <c r="RV34" s="8"/>
      <c r="RW34" s="7"/>
      <c r="RX34" s="7"/>
      <c r="RY34" s="2" t="s">
        <v>161</v>
      </c>
      <c r="RZ34" s="2" t="s">
        <v>131</v>
      </c>
      <c r="SA34" s="2" t="s">
        <v>134</v>
      </c>
      <c r="SB34" s="2" t="s">
        <v>134</v>
      </c>
      <c r="SC34" s="2" t="s">
        <v>142</v>
      </c>
      <c r="SD34" s="2" t="s">
        <v>134</v>
      </c>
      <c r="SE34" s="4"/>
      <c r="SF34" s="8"/>
      <c r="SG34" s="4"/>
      <c r="SH34" s="8"/>
      <c r="SI34" s="7"/>
      <c r="SJ34" s="7"/>
      <c r="SK34" s="2" t="s">
        <v>140</v>
      </c>
      <c r="SL34" s="2" t="s">
        <v>144</v>
      </c>
      <c r="SM34" s="2" t="s">
        <v>411</v>
      </c>
      <c r="SN34" s="2" t="s">
        <v>619</v>
      </c>
      <c r="SO34" s="2" t="s">
        <v>142</v>
      </c>
      <c r="SP34" s="2" t="s">
        <v>134</v>
      </c>
    </row>
    <row r="35">
      <c r="A35" s="2" t="s">
        <v>765</v>
      </c>
      <c r="B35" s="2" t="s">
        <v>123</v>
      </c>
      <c r="C35" s="2" t="s">
        <v>124</v>
      </c>
      <c r="D35" s="2" t="s">
        <v>125</v>
      </c>
      <c r="E35" s="2" t="s">
        <v>126</v>
      </c>
      <c r="F35" s="2" t="s">
        <v>742</v>
      </c>
      <c r="G35" s="2" t="s">
        <v>743</v>
      </c>
      <c r="H35" s="2" t="s">
        <v>744</v>
      </c>
      <c r="I35" s="2" t="s">
        <v>126</v>
      </c>
      <c r="J35" s="2" t="s">
        <v>497</v>
      </c>
      <c r="K35" s="2" t="s">
        <v>273</v>
      </c>
      <c r="L35" s="3">
        <v>16.8</v>
      </c>
      <c r="M35" s="3">
        <v>17.64</v>
      </c>
      <c r="N35" s="3">
        <v>34.99</v>
      </c>
      <c r="O35" s="2" t="s">
        <v>766</v>
      </c>
      <c r="P35" s="2" t="s">
        <v>275</v>
      </c>
      <c r="Q35" s="2" t="s">
        <v>133</v>
      </c>
      <c r="R35" s="2" t="s">
        <v>134</v>
      </c>
      <c r="S35" s="2" t="s">
        <v>767</v>
      </c>
      <c r="T35" s="2" t="s">
        <v>134</v>
      </c>
      <c r="U35" s="2" t="s">
        <v>134</v>
      </c>
      <c r="V35" s="2" t="s">
        <v>747</v>
      </c>
      <c r="W35" s="2" t="s">
        <v>421</v>
      </c>
      <c r="X35" s="2" t="s">
        <v>134</v>
      </c>
      <c r="Y35" s="2" t="s">
        <v>768</v>
      </c>
      <c r="Z35" s="4"/>
      <c r="AA35" s="4">
        <f>=ROUNDDOWN({0},0)</f>
      </c>
      <c r="AB35" s="5"/>
      <c r="AC35" s="2" t="s">
        <v>134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134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>
        <v>1159</v>
      </c>
      <c r="AW35" s="8">
        <v>17286.53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/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0.2321</v>
      </c>
      <c r="BJ35" s="4"/>
      <c r="BK35" s="8"/>
      <c r="BL35" s="2" t="s">
        <v>134</v>
      </c>
      <c r="BM35" s="7"/>
      <c r="BN35" s="7"/>
      <c r="BO35" s="4"/>
      <c r="BP35" s="8"/>
      <c r="BQ35" s="4"/>
      <c r="BR35" s="8"/>
      <c r="BS35" s="7"/>
      <c r="BT35" s="7"/>
      <c r="BU35" s="2" t="s">
        <v>140</v>
      </c>
      <c r="BV35" s="2" t="s">
        <v>144</v>
      </c>
      <c r="BW35" s="2" t="s">
        <v>134</v>
      </c>
      <c r="BX35" s="2" t="s">
        <v>501</v>
      </c>
      <c r="BY35" s="2" t="s">
        <v>142</v>
      </c>
      <c r="BZ35" s="2" t="s">
        <v>134</v>
      </c>
      <c r="CA35" s="4"/>
      <c r="CB35" s="8"/>
      <c r="CC35" s="4"/>
      <c r="CD35" s="8"/>
      <c r="CE35" s="7"/>
      <c r="CF35" s="7"/>
      <c r="CG35" s="2" t="s">
        <v>161</v>
      </c>
      <c r="CH35" s="2" t="s">
        <v>144</v>
      </c>
      <c r="CI35" s="2" t="s">
        <v>134</v>
      </c>
      <c r="CJ35" s="2" t="s">
        <v>134</v>
      </c>
      <c r="CK35" s="2" t="s">
        <v>142</v>
      </c>
      <c r="CL35" s="2" t="s">
        <v>134</v>
      </c>
      <c r="CM35" s="4"/>
      <c r="CN35" s="8"/>
      <c r="CO35" s="4"/>
      <c r="CP35" s="8"/>
      <c r="CQ35" s="7"/>
      <c r="CR35" s="7"/>
      <c r="CS35" s="2" t="s">
        <v>140</v>
      </c>
      <c r="CT35" s="2" t="s">
        <v>144</v>
      </c>
      <c r="CU35" s="2" t="s">
        <v>769</v>
      </c>
      <c r="CV35" s="2" t="s">
        <v>353</v>
      </c>
      <c r="CW35" s="2" t="s">
        <v>142</v>
      </c>
      <c r="CX35" s="2" t="s">
        <v>134</v>
      </c>
      <c r="CY35" s="4"/>
      <c r="CZ35" s="8"/>
      <c r="DA35" s="4"/>
      <c r="DB35" s="8"/>
      <c r="DC35" s="7"/>
      <c r="DD35" s="7"/>
      <c r="DE35" s="2" t="s">
        <v>140</v>
      </c>
      <c r="DF35" s="2" t="s">
        <v>144</v>
      </c>
      <c r="DG35" s="2" t="s">
        <v>681</v>
      </c>
      <c r="DH35" s="2" t="s">
        <v>500</v>
      </c>
      <c r="DI35" s="2" t="s">
        <v>142</v>
      </c>
      <c r="DJ35" s="2" t="s">
        <v>134</v>
      </c>
      <c r="DK35" s="4"/>
      <c r="DL35" s="8"/>
      <c r="DM35" s="4"/>
      <c r="DN35" s="8"/>
      <c r="DO35" s="7"/>
      <c r="DP35" s="7"/>
      <c r="DQ35" s="2" t="s">
        <v>140</v>
      </c>
      <c r="DR35" s="2" t="s">
        <v>144</v>
      </c>
      <c r="DS35" s="2" t="s">
        <v>292</v>
      </c>
      <c r="DT35" s="2" t="s">
        <v>770</v>
      </c>
      <c r="DU35" s="2" t="s">
        <v>142</v>
      </c>
      <c r="DV35" s="2" t="s">
        <v>134</v>
      </c>
      <c r="DW35" s="4"/>
      <c r="DX35" s="8"/>
      <c r="DY35" s="4"/>
      <c r="DZ35" s="8"/>
      <c r="EA35" s="7"/>
      <c r="EB35" s="7"/>
      <c r="EC35" s="2" t="s">
        <v>140</v>
      </c>
      <c r="ED35" s="2" t="s">
        <v>144</v>
      </c>
      <c r="EE35" s="2" t="s">
        <v>153</v>
      </c>
      <c r="EF35" s="2" t="s">
        <v>507</v>
      </c>
      <c r="EG35" s="2" t="s">
        <v>142</v>
      </c>
      <c r="EH35" s="2" t="s">
        <v>134</v>
      </c>
      <c r="EI35" s="4"/>
      <c r="EJ35" s="8"/>
      <c r="EK35" s="4"/>
      <c r="EL35" s="8"/>
      <c r="EM35" s="7"/>
      <c r="EN35" s="7"/>
      <c r="EO35" s="2" t="s">
        <v>140</v>
      </c>
      <c r="EP35" s="2" t="s">
        <v>144</v>
      </c>
      <c r="EQ35" s="2" t="s">
        <v>771</v>
      </c>
      <c r="ER35" s="2" t="s">
        <v>166</v>
      </c>
      <c r="ES35" s="2" t="s">
        <v>142</v>
      </c>
      <c r="ET35" s="2" t="s">
        <v>134</v>
      </c>
      <c r="EU35" s="4"/>
      <c r="EV35" s="8"/>
      <c r="EW35" s="4"/>
      <c r="EX35" s="8"/>
      <c r="EY35" s="7"/>
      <c r="EZ35" s="7"/>
      <c r="FA35" s="2" t="s">
        <v>140</v>
      </c>
      <c r="FB35" s="2" t="s">
        <v>144</v>
      </c>
      <c r="FC35" s="2" t="s">
        <v>508</v>
      </c>
      <c r="FD35" s="2" t="s">
        <v>293</v>
      </c>
      <c r="FE35" s="2" t="s">
        <v>142</v>
      </c>
      <c r="FF35" s="2" t="s">
        <v>134</v>
      </c>
      <c r="FG35" s="4"/>
      <c r="FH35" s="8"/>
      <c r="FI35" s="4"/>
      <c r="FJ35" s="8"/>
      <c r="FK35" s="7"/>
      <c r="FL35" s="7"/>
      <c r="FM35" s="2" t="s">
        <v>161</v>
      </c>
      <c r="FN35" s="2" t="s">
        <v>144</v>
      </c>
      <c r="FO35" s="2" t="s">
        <v>134</v>
      </c>
      <c r="FP35" s="2" t="s">
        <v>134</v>
      </c>
      <c r="FQ35" s="2" t="s">
        <v>142</v>
      </c>
      <c r="FR35" s="2" t="s">
        <v>134</v>
      </c>
      <c r="FS35" s="4"/>
      <c r="FT35" s="8"/>
      <c r="FU35" s="4"/>
      <c r="FV35" s="8"/>
      <c r="FW35" s="7"/>
      <c r="FX35" s="7"/>
      <c r="FY35" s="2" t="s">
        <v>161</v>
      </c>
      <c r="FZ35" s="2" t="s">
        <v>144</v>
      </c>
      <c r="GA35" s="2" t="s">
        <v>134</v>
      </c>
      <c r="GB35" s="2" t="s">
        <v>134</v>
      </c>
      <c r="GC35" s="2" t="s">
        <v>142</v>
      </c>
      <c r="GD35" s="2" t="s">
        <v>134</v>
      </c>
      <c r="GE35" s="4"/>
      <c r="GF35" s="8"/>
      <c r="GG35" s="4"/>
      <c r="GH35" s="8"/>
      <c r="GI35" s="7"/>
      <c r="GJ35" s="7"/>
      <c r="GK35" s="2" t="s">
        <v>134</v>
      </c>
      <c r="GL35" s="2" t="s">
        <v>134</v>
      </c>
      <c r="GM35" s="2" t="s">
        <v>134</v>
      </c>
      <c r="GN35" s="2" t="s">
        <v>134</v>
      </c>
      <c r="GO35" s="2" t="s">
        <v>134</v>
      </c>
      <c r="GP35" s="2" t="s">
        <v>134</v>
      </c>
      <c r="GQ35" s="4"/>
      <c r="GR35" s="8"/>
      <c r="GS35" s="4"/>
      <c r="GT35" s="8"/>
      <c r="GU35" s="7"/>
      <c r="GV35" s="7"/>
      <c r="GW35" s="2" t="s">
        <v>184</v>
      </c>
      <c r="GX35" s="2" t="s">
        <v>144</v>
      </c>
      <c r="GY35" s="2" t="s">
        <v>134</v>
      </c>
      <c r="GZ35" s="2" t="s">
        <v>134</v>
      </c>
      <c r="HA35" s="2" t="s">
        <v>142</v>
      </c>
      <c r="HB35" s="2" t="s">
        <v>134</v>
      </c>
      <c r="HC35" s="4"/>
      <c r="HD35" s="8"/>
      <c r="HE35" s="4"/>
      <c r="HF35" s="8"/>
      <c r="HG35" s="7"/>
      <c r="HH35" s="7"/>
      <c r="HI35" s="2" t="s">
        <v>140</v>
      </c>
      <c r="HJ35" s="2" t="s">
        <v>144</v>
      </c>
      <c r="HK35" s="2" t="s">
        <v>478</v>
      </c>
      <c r="HL35" s="2" t="s">
        <v>382</v>
      </c>
      <c r="HM35" s="2" t="s">
        <v>142</v>
      </c>
      <c r="HN35" s="2" t="s">
        <v>134</v>
      </c>
      <c r="HO35" s="4"/>
      <c r="HP35" s="8"/>
      <c r="HQ35" s="4"/>
      <c r="HR35" s="8"/>
      <c r="HS35" s="7"/>
      <c r="HT35" s="7"/>
      <c r="HU35" s="2" t="s">
        <v>134</v>
      </c>
      <c r="HV35" s="2" t="s">
        <v>134</v>
      </c>
      <c r="HW35" s="2" t="s">
        <v>134</v>
      </c>
      <c r="HX35" s="2" t="s">
        <v>134</v>
      </c>
      <c r="HY35" s="2" t="s">
        <v>134</v>
      </c>
      <c r="HZ35" s="2" t="s">
        <v>134</v>
      </c>
      <c r="IA35" s="4"/>
      <c r="IB35" s="8"/>
      <c r="IC35" s="4"/>
      <c r="ID35" s="8"/>
      <c r="IE35" s="7"/>
      <c r="IF35" s="7"/>
      <c r="IG35" s="2" t="s">
        <v>140</v>
      </c>
      <c r="IH35" s="2" t="s">
        <v>144</v>
      </c>
      <c r="II35" s="2" t="s">
        <v>166</v>
      </c>
      <c r="IJ35" s="2" t="s">
        <v>772</v>
      </c>
      <c r="IK35" s="2" t="s">
        <v>142</v>
      </c>
      <c r="IL35" s="2" t="s">
        <v>134</v>
      </c>
      <c r="IM35" s="4"/>
      <c r="IN35" s="8"/>
      <c r="IO35" s="4"/>
      <c r="IP35" s="8"/>
      <c r="IQ35" s="7"/>
      <c r="IR35" s="7"/>
      <c r="IS35" s="2" t="s">
        <v>140</v>
      </c>
      <c r="IT35" s="2" t="s">
        <v>144</v>
      </c>
      <c r="IU35" s="2" t="s">
        <v>169</v>
      </c>
      <c r="IV35" s="2" t="s">
        <v>134</v>
      </c>
      <c r="IW35" s="2" t="s">
        <v>142</v>
      </c>
      <c r="IX35" s="2" t="s">
        <v>134</v>
      </c>
      <c r="IY35" s="4"/>
      <c r="IZ35" s="8"/>
      <c r="JA35" s="4"/>
      <c r="JB35" s="8"/>
      <c r="JC35" s="7"/>
      <c r="JD35" s="7"/>
      <c r="JE35" s="2" t="s">
        <v>134</v>
      </c>
      <c r="JF35" s="2" t="s">
        <v>134</v>
      </c>
      <c r="JG35" s="2" t="s">
        <v>134</v>
      </c>
      <c r="JH35" s="2" t="s">
        <v>134</v>
      </c>
      <c r="JI35" s="2" t="s">
        <v>134</v>
      </c>
      <c r="JJ35" s="2" t="s">
        <v>134</v>
      </c>
      <c r="JK35" s="4"/>
      <c r="JL35" s="8"/>
      <c r="JM35" s="4"/>
      <c r="JN35" s="8"/>
      <c r="JO35" s="7"/>
      <c r="JP35" s="7"/>
      <c r="JQ35" s="2" t="s">
        <v>184</v>
      </c>
      <c r="JR35" s="2" t="s">
        <v>144</v>
      </c>
      <c r="JS35" s="2" t="s">
        <v>134</v>
      </c>
      <c r="JT35" s="2" t="s">
        <v>134</v>
      </c>
      <c r="JU35" s="2" t="s">
        <v>142</v>
      </c>
      <c r="JV35" s="2" t="s">
        <v>134</v>
      </c>
      <c r="JW35" s="4"/>
      <c r="JX35" s="8"/>
      <c r="JY35" s="4"/>
      <c r="JZ35" s="8"/>
      <c r="KA35" s="7"/>
      <c r="KB35" s="7"/>
      <c r="KC35" s="2" t="s">
        <v>161</v>
      </c>
      <c r="KD35" s="2" t="s">
        <v>131</v>
      </c>
      <c r="KE35" s="2" t="s">
        <v>134</v>
      </c>
      <c r="KF35" s="2" t="s">
        <v>134</v>
      </c>
      <c r="KG35" s="2" t="s">
        <v>142</v>
      </c>
      <c r="KH35" s="2" t="s">
        <v>134</v>
      </c>
      <c r="KI35" s="4"/>
      <c r="KJ35" s="8"/>
      <c r="KK35" s="4"/>
      <c r="KL35" s="8"/>
      <c r="KM35" s="7"/>
      <c r="KN35" s="7"/>
      <c r="KO35" s="2" t="s">
        <v>176</v>
      </c>
      <c r="KP35" s="2" t="s">
        <v>144</v>
      </c>
      <c r="KQ35" s="2" t="s">
        <v>177</v>
      </c>
      <c r="KR35" s="2" t="s">
        <v>134</v>
      </c>
      <c r="KS35" s="2" t="s">
        <v>142</v>
      </c>
      <c r="KT35" s="2" t="s">
        <v>134</v>
      </c>
      <c r="KU35" s="4"/>
      <c r="KV35" s="8"/>
      <c r="KW35" s="4"/>
      <c r="KX35" s="8"/>
      <c r="KY35" s="7"/>
      <c r="KZ35" s="7"/>
      <c r="LA35" s="2" t="s">
        <v>140</v>
      </c>
      <c r="LB35" s="2" t="s">
        <v>144</v>
      </c>
      <c r="LC35" s="2" t="s">
        <v>510</v>
      </c>
      <c r="LD35" s="2" t="s">
        <v>773</v>
      </c>
      <c r="LE35" s="2" t="s">
        <v>142</v>
      </c>
      <c r="LF35" s="2" t="s">
        <v>134</v>
      </c>
      <c r="LG35" s="4"/>
      <c r="LH35" s="8"/>
      <c r="LI35" s="4"/>
      <c r="LJ35" s="8"/>
      <c r="LK35" s="7"/>
      <c r="LL35" s="7"/>
      <c r="LM35" s="2" t="s">
        <v>134</v>
      </c>
      <c r="LN35" s="2" t="s">
        <v>134</v>
      </c>
      <c r="LO35" s="2" t="s">
        <v>134</v>
      </c>
      <c r="LP35" s="2" t="s">
        <v>134</v>
      </c>
      <c r="LQ35" s="2" t="s">
        <v>134</v>
      </c>
      <c r="LR35" s="2" t="s">
        <v>134</v>
      </c>
      <c r="LS35" s="4"/>
      <c r="LT35" s="8"/>
      <c r="LU35" s="4"/>
      <c r="LV35" s="8"/>
      <c r="LW35" s="7"/>
      <c r="LX35" s="7"/>
      <c r="LY35" s="2" t="s">
        <v>134</v>
      </c>
      <c r="LZ35" s="2" t="s">
        <v>134</v>
      </c>
      <c r="MA35" s="2" t="s">
        <v>134</v>
      </c>
      <c r="MB35" s="2" t="s">
        <v>134</v>
      </c>
      <c r="MC35" s="2" t="s">
        <v>134</v>
      </c>
      <c r="MD35" s="2" t="s">
        <v>134</v>
      </c>
      <c r="ME35" s="4"/>
      <c r="MF35" s="8"/>
      <c r="MG35" s="4"/>
      <c r="MH35" s="8"/>
      <c r="MI35" s="7"/>
      <c r="MJ35" s="7"/>
      <c r="MK35" s="2" t="s">
        <v>161</v>
      </c>
      <c r="ML35" s="2" t="s">
        <v>144</v>
      </c>
      <c r="MM35" s="2" t="s">
        <v>134</v>
      </c>
      <c r="MN35" s="2" t="s">
        <v>134</v>
      </c>
      <c r="MO35" s="2" t="s">
        <v>142</v>
      </c>
      <c r="MP35" s="2" t="s">
        <v>134</v>
      </c>
      <c r="MQ35" s="4"/>
      <c r="MR35" s="8"/>
      <c r="MS35" s="4"/>
      <c r="MT35" s="8"/>
      <c r="MU35" s="7"/>
      <c r="MV35" s="7"/>
      <c r="MW35" s="2" t="s">
        <v>134</v>
      </c>
      <c r="MX35" s="2" t="s">
        <v>134</v>
      </c>
      <c r="MY35" s="2" t="s">
        <v>134</v>
      </c>
      <c r="MZ35" s="2" t="s">
        <v>134</v>
      </c>
      <c r="NA35" s="2" t="s">
        <v>134</v>
      </c>
      <c r="NB35" s="2" t="s">
        <v>134</v>
      </c>
      <c r="NC35" s="4"/>
      <c r="ND35" s="8"/>
      <c r="NE35" s="4"/>
      <c r="NF35" s="8"/>
      <c r="NG35" s="7"/>
      <c r="NH35" s="7"/>
      <c r="NI35" s="2" t="s">
        <v>184</v>
      </c>
      <c r="NJ35" s="2" t="s">
        <v>144</v>
      </c>
      <c r="NK35" s="2" t="s">
        <v>134</v>
      </c>
      <c r="NL35" s="2" t="s">
        <v>134</v>
      </c>
      <c r="NM35" s="2" t="s">
        <v>142</v>
      </c>
      <c r="NN35" s="2" t="s">
        <v>134</v>
      </c>
      <c r="NO35" s="4"/>
      <c r="NP35" s="8"/>
      <c r="NQ35" s="4"/>
      <c r="NR35" s="8"/>
      <c r="NS35" s="7"/>
      <c r="NT35" s="7"/>
      <c r="NU35" s="2" t="s">
        <v>134</v>
      </c>
      <c r="NV35" s="2" t="s">
        <v>134</v>
      </c>
      <c r="NW35" s="2" t="s">
        <v>134</v>
      </c>
      <c r="NX35" s="2" t="s">
        <v>134</v>
      </c>
      <c r="NY35" s="2" t="s">
        <v>134</v>
      </c>
      <c r="NZ35" s="2" t="s">
        <v>134</v>
      </c>
      <c r="OA35" s="4"/>
      <c r="OB35" s="8"/>
      <c r="OC35" s="4"/>
      <c r="OD35" s="8"/>
      <c r="OE35" s="7"/>
      <c r="OF35" s="7"/>
      <c r="OG35" s="2" t="s">
        <v>140</v>
      </c>
      <c r="OH35" s="2" t="s">
        <v>144</v>
      </c>
      <c r="OI35" s="2" t="s">
        <v>270</v>
      </c>
      <c r="OJ35" s="2" t="s">
        <v>774</v>
      </c>
      <c r="OK35" s="2" t="s">
        <v>142</v>
      </c>
      <c r="OL35" s="2" t="s">
        <v>134</v>
      </c>
      <c r="OM35" s="4"/>
      <c r="ON35" s="8"/>
      <c r="OO35" s="4"/>
      <c r="OP35" s="8"/>
      <c r="OQ35" s="7"/>
      <c r="OR35" s="7"/>
      <c r="OS35" s="2" t="s">
        <v>134</v>
      </c>
      <c r="OT35" s="2" t="s">
        <v>134</v>
      </c>
      <c r="OU35" s="2" t="s">
        <v>134</v>
      </c>
      <c r="OV35" s="2" t="s">
        <v>134</v>
      </c>
      <c r="OW35" s="2" t="s">
        <v>134</v>
      </c>
      <c r="OX35" s="2" t="s">
        <v>134</v>
      </c>
      <c r="OY35" s="4"/>
      <c r="OZ35" s="8"/>
      <c r="PA35" s="4"/>
      <c r="PB35" s="8"/>
      <c r="PC35" s="7"/>
      <c r="PD35" s="7"/>
      <c r="PE35" s="2" t="s">
        <v>161</v>
      </c>
      <c r="PF35" s="2" t="s">
        <v>144</v>
      </c>
      <c r="PG35" s="2" t="s">
        <v>134</v>
      </c>
      <c r="PH35" s="2" t="s">
        <v>134</v>
      </c>
      <c r="PI35" s="2" t="s">
        <v>142</v>
      </c>
      <c r="PJ35" s="2" t="s">
        <v>134</v>
      </c>
      <c r="PK35" s="4"/>
      <c r="PL35" s="8"/>
      <c r="PM35" s="4"/>
      <c r="PN35" s="8"/>
      <c r="PO35" s="7"/>
      <c r="PP35" s="7"/>
      <c r="PQ35" s="2" t="s">
        <v>134</v>
      </c>
      <c r="PR35" s="2" t="s">
        <v>134</v>
      </c>
      <c r="PS35" s="2" t="s">
        <v>134</v>
      </c>
      <c r="PT35" s="2" t="s">
        <v>134</v>
      </c>
      <c r="PU35" s="2" t="s">
        <v>134</v>
      </c>
      <c r="PV35" s="2" t="s">
        <v>134</v>
      </c>
      <c r="PW35" s="4"/>
      <c r="PX35" s="8"/>
      <c r="PY35" s="4"/>
      <c r="PZ35" s="8"/>
      <c r="QA35" s="7"/>
      <c r="QB35" s="7"/>
      <c r="QC35" s="2" t="s">
        <v>161</v>
      </c>
      <c r="QD35" s="2" t="s">
        <v>144</v>
      </c>
      <c r="QE35" s="2" t="s">
        <v>134</v>
      </c>
      <c r="QF35" s="2" t="s">
        <v>134</v>
      </c>
      <c r="QG35" s="2" t="s">
        <v>142</v>
      </c>
      <c r="QH35" s="2" t="s">
        <v>134</v>
      </c>
      <c r="QI35" s="4"/>
      <c r="QJ35" s="8"/>
      <c r="QK35" s="4"/>
      <c r="QL35" s="8"/>
      <c r="QM35" s="7"/>
      <c r="QN35" s="7"/>
      <c r="QO35" s="2" t="s">
        <v>184</v>
      </c>
      <c r="QP35" s="2" t="s">
        <v>144</v>
      </c>
      <c r="QQ35" s="2" t="s">
        <v>134</v>
      </c>
      <c r="QR35" s="2" t="s">
        <v>134</v>
      </c>
      <c r="QS35" s="2" t="s">
        <v>142</v>
      </c>
      <c r="QT35" s="2" t="s">
        <v>134</v>
      </c>
      <c r="QU35" s="4"/>
      <c r="QV35" s="8"/>
      <c r="QW35" s="4"/>
      <c r="QX35" s="8"/>
      <c r="QY35" s="7"/>
      <c r="QZ35" s="7"/>
      <c r="RA35" s="2" t="s">
        <v>134</v>
      </c>
      <c r="RB35" s="2" t="s">
        <v>134</v>
      </c>
      <c r="RC35" s="2" t="s">
        <v>134</v>
      </c>
      <c r="RD35" s="2" t="s">
        <v>134</v>
      </c>
      <c r="RE35" s="2" t="s">
        <v>134</v>
      </c>
      <c r="RF35" s="2" t="s">
        <v>134</v>
      </c>
      <c r="RG35" s="4"/>
      <c r="RH35" s="8"/>
      <c r="RI35" s="4"/>
      <c r="RJ35" s="8"/>
      <c r="RK35" s="7"/>
      <c r="RL35" s="7"/>
      <c r="RM35" s="2" t="s">
        <v>134</v>
      </c>
      <c r="RN35" s="2" t="s">
        <v>134</v>
      </c>
      <c r="RO35" s="2" t="s">
        <v>134</v>
      </c>
      <c r="RP35" s="2" t="s">
        <v>134</v>
      </c>
      <c r="RQ35" s="2" t="s">
        <v>134</v>
      </c>
      <c r="RR35" s="2" t="s">
        <v>134</v>
      </c>
      <c r="RS35" s="4"/>
      <c r="RT35" s="8"/>
      <c r="RU35" s="4"/>
      <c r="RV35" s="8"/>
      <c r="RW35" s="7"/>
      <c r="RX35" s="7"/>
      <c r="RY35" s="2" t="s">
        <v>161</v>
      </c>
      <c r="RZ35" s="2" t="s">
        <v>144</v>
      </c>
      <c r="SA35" s="2" t="s">
        <v>134</v>
      </c>
      <c r="SB35" s="2" t="s">
        <v>134</v>
      </c>
      <c r="SC35" s="2" t="s">
        <v>142</v>
      </c>
      <c r="SD35" s="2" t="s">
        <v>134</v>
      </c>
      <c r="SE35" s="4"/>
      <c r="SF35" s="8"/>
      <c r="SG35" s="4"/>
      <c r="SH35" s="8"/>
      <c r="SI35" s="7"/>
      <c r="SJ35" s="7"/>
      <c r="SK35" s="2" t="s">
        <v>161</v>
      </c>
      <c r="SL35" s="2" t="s">
        <v>144</v>
      </c>
      <c r="SM35" s="2" t="s">
        <v>134</v>
      </c>
      <c r="SN35" s="2" t="s">
        <v>134</v>
      </c>
      <c r="SO35" s="2" t="s">
        <v>142</v>
      </c>
      <c r="SP35" s="2" t="s">
        <v>134</v>
      </c>
    </row>
    <row r="36">
      <c r="A36" s="2" t="s">
        <v>775</v>
      </c>
      <c r="B36" s="2" t="s">
        <v>123</v>
      </c>
      <c r="C36" s="2" t="s">
        <v>124</v>
      </c>
      <c r="D36" s="2" t="s">
        <v>125</v>
      </c>
      <c r="E36" s="2" t="s">
        <v>126</v>
      </c>
      <c r="F36" s="2" t="s">
        <v>742</v>
      </c>
      <c r="G36" s="2" t="s">
        <v>743</v>
      </c>
      <c r="H36" s="2" t="s">
        <v>744</v>
      </c>
      <c r="I36" s="2" t="s">
        <v>745</v>
      </c>
      <c r="J36" s="2" t="s">
        <v>234</v>
      </c>
      <c r="K36" s="2" t="s">
        <v>273</v>
      </c>
      <c r="L36" s="3">
        <v>13.11</v>
      </c>
      <c r="M36" s="3">
        <v>13.77</v>
      </c>
      <c r="N36" s="3">
        <v>26.99</v>
      </c>
      <c r="O36" s="2" t="s">
        <v>131</v>
      </c>
      <c r="P36" s="2" t="s">
        <v>289</v>
      </c>
      <c r="Q36" s="2" t="s">
        <v>133</v>
      </c>
      <c r="R36" s="2" t="s">
        <v>134</v>
      </c>
      <c r="S36" s="2" t="s">
        <v>776</v>
      </c>
      <c r="T36" s="2" t="s">
        <v>134</v>
      </c>
      <c r="U36" s="2" t="s">
        <v>134</v>
      </c>
      <c r="V36" s="2" t="s">
        <v>420</v>
      </c>
      <c r="W36" s="2" t="s">
        <v>421</v>
      </c>
      <c r="X36" s="2" t="s">
        <v>134</v>
      </c>
      <c r="Y36" s="2" t="s">
        <v>237</v>
      </c>
      <c r="Z36" s="4">
        <v>439</v>
      </c>
      <c r="AA36" s="4">
        <f>=ROUNDDOWN(9.75555555555555,0)</f>
      </c>
      <c r="AB36" s="5">
        <v>45</v>
      </c>
      <c r="AC36" s="2" t="s">
        <v>777</v>
      </c>
      <c r="AD36" s="4">
        <v>280</v>
      </c>
      <c r="AE36" s="4">
        <v>880</v>
      </c>
      <c r="AF36" s="6">
        <v>65</v>
      </c>
      <c r="AG36" s="6"/>
      <c r="AH36" s="7">
        <v>0.7158</v>
      </c>
      <c r="AI36" s="4"/>
      <c r="AJ36" s="4">
        <f>=ROUNDDOWN({0},0)</f>
      </c>
      <c r="AK36" s="5"/>
      <c r="AL36" s="2" t="s">
        <v>134</v>
      </c>
      <c r="AM36" s="4"/>
      <c r="AN36" s="4"/>
      <c r="AO36" s="7">
        <v>0</v>
      </c>
      <c r="AP36" s="4">
        <v>1159</v>
      </c>
      <c r="AQ36" s="8">
        <v>17286.53</v>
      </c>
      <c r="AR36" s="4"/>
      <c r="AS36" s="8"/>
      <c r="AT36" s="7"/>
      <c r="AU36" s="7"/>
      <c r="AV36" s="4" t="s">
        <v>134</v>
      </c>
      <c r="AW36" s="8" t="s">
        <v>134</v>
      </c>
      <c r="AX36" s="4" t="s">
        <v>134</v>
      </c>
      <c r="AY36" s="8" t="s">
        <v>134</v>
      </c>
      <c r="AZ36" s="7" t="s">
        <v>134</v>
      </c>
      <c r="BA36" s="7" t="s">
        <v>134</v>
      </c>
      <c r="BB36" s="7">
        <v>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 t="s">
        <v>134</v>
      </c>
      <c r="BJ36" s="4">
        <v>1159</v>
      </c>
      <c r="BK36" s="8">
        <v>17286.53</v>
      </c>
      <c r="BL36" s="2" t="s">
        <v>778</v>
      </c>
      <c r="BM36" s="7">
        <v>1</v>
      </c>
      <c r="BN36" s="7">
        <v>1</v>
      </c>
      <c r="BO36" s="4">
        <v>223</v>
      </c>
      <c r="BP36" s="8">
        <v>3411.9</v>
      </c>
      <c r="BQ36" s="4"/>
      <c r="BR36" s="8"/>
      <c r="BS36" s="7"/>
      <c r="BT36" s="7"/>
      <c r="BU36" s="2" t="s">
        <v>140</v>
      </c>
      <c r="BV36" s="2" t="s">
        <v>131</v>
      </c>
      <c r="BW36" s="2" t="s">
        <v>134</v>
      </c>
      <c r="BX36" s="2" t="s">
        <v>239</v>
      </c>
      <c r="BY36" s="2" t="s">
        <v>142</v>
      </c>
      <c r="BZ36" s="2" t="s">
        <v>134</v>
      </c>
      <c r="CA36" s="4">
        <v>595</v>
      </c>
      <c r="CB36" s="8">
        <v>8925</v>
      </c>
      <c r="CC36" s="4"/>
      <c r="CD36" s="8"/>
      <c r="CE36" s="7"/>
      <c r="CF36" s="7"/>
      <c r="CG36" s="2" t="s">
        <v>140</v>
      </c>
      <c r="CH36" s="2" t="s">
        <v>131</v>
      </c>
      <c r="CI36" s="2" t="s">
        <v>145</v>
      </c>
      <c r="CJ36" s="2" t="s">
        <v>779</v>
      </c>
      <c r="CK36" s="2" t="s">
        <v>142</v>
      </c>
      <c r="CL36" s="2" t="s">
        <v>134</v>
      </c>
      <c r="CM36" s="4">
        <v>56</v>
      </c>
      <c r="CN36" s="8">
        <v>738.64</v>
      </c>
      <c r="CO36" s="4"/>
      <c r="CP36" s="8"/>
      <c r="CQ36" s="7"/>
      <c r="CR36" s="7"/>
      <c r="CS36" s="2" t="s">
        <v>140</v>
      </c>
      <c r="CT36" s="2" t="s">
        <v>131</v>
      </c>
      <c r="CU36" s="2" t="s">
        <v>242</v>
      </c>
      <c r="CV36" s="2" t="s">
        <v>423</v>
      </c>
      <c r="CW36" s="2" t="s">
        <v>142</v>
      </c>
      <c r="CX36" s="2" t="s">
        <v>134</v>
      </c>
      <c r="CY36" s="4">
        <v>38</v>
      </c>
      <c r="CZ36" s="8">
        <v>549.1</v>
      </c>
      <c r="DA36" s="4"/>
      <c r="DB36" s="8"/>
      <c r="DC36" s="7"/>
      <c r="DD36" s="7"/>
      <c r="DE36" s="2" t="s">
        <v>140</v>
      </c>
      <c r="DF36" s="2" t="s">
        <v>131</v>
      </c>
      <c r="DG36" s="2" t="s">
        <v>242</v>
      </c>
      <c r="DH36" s="2" t="s">
        <v>437</v>
      </c>
      <c r="DI36" s="2" t="s">
        <v>142</v>
      </c>
      <c r="DJ36" s="2" t="s">
        <v>134</v>
      </c>
      <c r="DK36" s="4">
        <v>16</v>
      </c>
      <c r="DL36" s="8">
        <v>241.6</v>
      </c>
      <c r="DM36" s="4"/>
      <c r="DN36" s="8"/>
      <c r="DO36" s="7"/>
      <c r="DP36" s="7"/>
      <c r="DQ36" s="2" t="s">
        <v>140</v>
      </c>
      <c r="DR36" s="2" t="s">
        <v>131</v>
      </c>
      <c r="DS36" s="2" t="s">
        <v>242</v>
      </c>
      <c r="DT36" s="2" t="s">
        <v>515</v>
      </c>
      <c r="DU36" s="2" t="s">
        <v>142</v>
      </c>
      <c r="DV36" s="2" t="s">
        <v>134</v>
      </c>
      <c r="DW36" s="4">
        <v>183</v>
      </c>
      <c r="DX36" s="8">
        <v>2699.83</v>
      </c>
      <c r="DY36" s="4"/>
      <c r="DZ36" s="8"/>
      <c r="EA36" s="7"/>
      <c r="EB36" s="7"/>
      <c r="EC36" s="2" t="s">
        <v>140</v>
      </c>
      <c r="ED36" s="2" t="s">
        <v>131</v>
      </c>
      <c r="EE36" s="2" t="s">
        <v>535</v>
      </c>
      <c r="EF36" s="2" t="s">
        <v>780</v>
      </c>
      <c r="EG36" s="2" t="s">
        <v>142</v>
      </c>
      <c r="EH36" s="2" t="s">
        <v>134</v>
      </c>
      <c r="EI36" s="4">
        <v>22</v>
      </c>
      <c r="EJ36" s="8">
        <v>286.42</v>
      </c>
      <c r="EK36" s="4"/>
      <c r="EL36" s="8"/>
      <c r="EM36" s="7"/>
      <c r="EN36" s="7"/>
      <c r="EO36" s="2" t="s">
        <v>140</v>
      </c>
      <c r="EP36" s="2" t="s">
        <v>131</v>
      </c>
      <c r="EQ36" s="2" t="s">
        <v>242</v>
      </c>
      <c r="ER36" s="2" t="s">
        <v>431</v>
      </c>
      <c r="ES36" s="2" t="s">
        <v>142</v>
      </c>
      <c r="ET36" s="2" t="s">
        <v>134</v>
      </c>
      <c r="EU36" s="4">
        <v>8</v>
      </c>
      <c r="EV36" s="8">
        <v>133.02</v>
      </c>
      <c r="EW36" s="4"/>
      <c r="EX36" s="8"/>
      <c r="EY36" s="7"/>
      <c r="EZ36" s="7"/>
      <c r="FA36" s="2" t="s">
        <v>140</v>
      </c>
      <c r="FB36" s="2" t="s">
        <v>131</v>
      </c>
      <c r="FC36" s="2" t="s">
        <v>242</v>
      </c>
      <c r="FD36" s="2" t="s">
        <v>516</v>
      </c>
      <c r="FE36" s="2" t="s">
        <v>142</v>
      </c>
      <c r="FF36" s="2" t="s">
        <v>134</v>
      </c>
      <c r="FG36" s="4">
        <v>5</v>
      </c>
      <c r="FH36" s="8">
        <v>76.05</v>
      </c>
      <c r="FI36" s="4"/>
      <c r="FJ36" s="8"/>
      <c r="FK36" s="7"/>
      <c r="FL36" s="7"/>
      <c r="FM36" s="2" t="s">
        <v>140</v>
      </c>
      <c r="FN36" s="2" t="s">
        <v>131</v>
      </c>
      <c r="FO36" s="2" t="s">
        <v>357</v>
      </c>
      <c r="FP36" s="2" t="s">
        <v>781</v>
      </c>
      <c r="FQ36" s="2" t="s">
        <v>142</v>
      </c>
      <c r="FR36" s="2" t="s">
        <v>134</v>
      </c>
      <c r="FS36" s="4"/>
      <c r="FT36" s="8"/>
      <c r="FU36" s="4"/>
      <c r="FV36" s="8"/>
      <c r="FW36" s="7"/>
      <c r="FX36" s="7"/>
      <c r="FY36" s="2" t="s">
        <v>143</v>
      </c>
      <c r="FZ36" s="2" t="s">
        <v>131</v>
      </c>
      <c r="GA36" s="2" t="s">
        <v>134</v>
      </c>
      <c r="GB36" s="2" t="s">
        <v>134</v>
      </c>
      <c r="GC36" s="2" t="s">
        <v>142</v>
      </c>
      <c r="GD36" s="2" t="s">
        <v>134</v>
      </c>
      <c r="GE36" s="4"/>
      <c r="GF36" s="8"/>
      <c r="GG36" s="4"/>
      <c r="GH36" s="8"/>
      <c r="GI36" s="7"/>
      <c r="GJ36" s="7"/>
      <c r="GK36" s="2" t="s">
        <v>134</v>
      </c>
      <c r="GL36" s="2" t="s">
        <v>134</v>
      </c>
      <c r="GM36" s="2" t="s">
        <v>134</v>
      </c>
      <c r="GN36" s="2" t="s">
        <v>134</v>
      </c>
      <c r="GO36" s="2" t="s">
        <v>134</v>
      </c>
      <c r="GP36" s="2" t="s">
        <v>134</v>
      </c>
      <c r="GQ36" s="4"/>
      <c r="GR36" s="8"/>
      <c r="GS36" s="4"/>
      <c r="GT36" s="8"/>
      <c r="GU36" s="7"/>
      <c r="GV36" s="7"/>
      <c r="GW36" s="2" t="s">
        <v>578</v>
      </c>
      <c r="GX36" s="2" t="s">
        <v>144</v>
      </c>
      <c r="GY36" s="2" t="s">
        <v>253</v>
      </c>
      <c r="GZ36" s="2" t="s">
        <v>366</v>
      </c>
      <c r="HA36" s="2" t="s">
        <v>142</v>
      </c>
      <c r="HB36" s="2" t="s">
        <v>134</v>
      </c>
      <c r="HC36" s="4">
        <v>4</v>
      </c>
      <c r="HD36" s="8">
        <v>109.34</v>
      </c>
      <c r="HE36" s="4"/>
      <c r="HF36" s="8"/>
      <c r="HG36" s="7"/>
      <c r="HH36" s="7"/>
      <c r="HI36" s="2" t="s">
        <v>140</v>
      </c>
      <c r="HJ36" s="2" t="s">
        <v>131</v>
      </c>
      <c r="HK36" s="2" t="s">
        <v>242</v>
      </c>
      <c r="HL36" s="2" t="s">
        <v>423</v>
      </c>
      <c r="HM36" s="2" t="s">
        <v>142</v>
      </c>
      <c r="HN36" s="2" t="s">
        <v>134</v>
      </c>
      <c r="HO36" s="4"/>
      <c r="HP36" s="8"/>
      <c r="HQ36" s="4"/>
      <c r="HR36" s="8"/>
      <c r="HS36" s="7"/>
      <c r="HT36" s="7"/>
      <c r="HU36" s="2" t="s">
        <v>161</v>
      </c>
      <c r="HV36" s="2" t="s">
        <v>131</v>
      </c>
      <c r="HW36" s="2" t="s">
        <v>134</v>
      </c>
      <c r="HX36" s="2" t="s">
        <v>134</v>
      </c>
      <c r="HY36" s="2" t="s">
        <v>142</v>
      </c>
      <c r="HZ36" s="2" t="s">
        <v>134</v>
      </c>
      <c r="IA36" s="4"/>
      <c r="IB36" s="8"/>
      <c r="IC36" s="4"/>
      <c r="ID36" s="8"/>
      <c r="IE36" s="7"/>
      <c r="IF36" s="7"/>
      <c r="IG36" s="2" t="s">
        <v>140</v>
      </c>
      <c r="IH36" s="2" t="s">
        <v>131</v>
      </c>
      <c r="II36" s="2" t="s">
        <v>782</v>
      </c>
      <c r="IJ36" s="2" t="s">
        <v>783</v>
      </c>
      <c r="IK36" s="2" t="s">
        <v>142</v>
      </c>
      <c r="IL36" s="2" t="s">
        <v>168</v>
      </c>
      <c r="IM36" s="4">
        <v>1</v>
      </c>
      <c r="IN36" s="8">
        <v>13.77</v>
      </c>
      <c r="IO36" s="4"/>
      <c r="IP36" s="8"/>
      <c r="IQ36" s="7"/>
      <c r="IR36" s="7"/>
      <c r="IS36" s="2" t="s">
        <v>140</v>
      </c>
      <c r="IT36" s="2" t="s">
        <v>131</v>
      </c>
      <c r="IU36" s="2" t="s">
        <v>242</v>
      </c>
      <c r="IV36" s="2" t="s">
        <v>784</v>
      </c>
      <c r="IW36" s="2" t="s">
        <v>142</v>
      </c>
      <c r="IX36" s="2" t="s">
        <v>134</v>
      </c>
      <c r="IY36" s="4">
        <v>2</v>
      </c>
      <c r="IZ36" s="8">
        <v>10.22</v>
      </c>
      <c r="JA36" s="4"/>
      <c r="JB36" s="8"/>
      <c r="JC36" s="7"/>
      <c r="JD36" s="7"/>
      <c r="JE36" s="2" t="s">
        <v>140</v>
      </c>
      <c r="JF36" s="2" t="s">
        <v>131</v>
      </c>
      <c r="JG36" s="2" t="s">
        <v>170</v>
      </c>
      <c r="JH36" s="2" t="s">
        <v>785</v>
      </c>
      <c r="JI36" s="2" t="s">
        <v>142</v>
      </c>
      <c r="JJ36" s="2" t="s">
        <v>134</v>
      </c>
      <c r="JK36" s="4"/>
      <c r="JL36" s="8"/>
      <c r="JM36" s="4"/>
      <c r="JN36" s="8"/>
      <c r="JO36" s="7"/>
      <c r="JP36" s="7"/>
      <c r="JQ36" s="2" t="s">
        <v>140</v>
      </c>
      <c r="JR36" s="2" t="s">
        <v>144</v>
      </c>
      <c r="JS36" s="2" t="s">
        <v>434</v>
      </c>
      <c r="JT36" s="2" t="s">
        <v>786</v>
      </c>
      <c r="JU36" s="2" t="s">
        <v>142</v>
      </c>
      <c r="JV36" s="2" t="s">
        <v>134</v>
      </c>
      <c r="JW36" s="4"/>
      <c r="JX36" s="8"/>
      <c r="JY36" s="4"/>
      <c r="JZ36" s="8"/>
      <c r="KA36" s="7"/>
      <c r="KB36" s="7"/>
      <c r="KC36" s="2" t="s">
        <v>140</v>
      </c>
      <c r="KD36" s="2" t="s">
        <v>131</v>
      </c>
      <c r="KE36" s="2" t="s">
        <v>174</v>
      </c>
      <c r="KF36" s="2" t="s">
        <v>134</v>
      </c>
      <c r="KG36" s="2" t="s">
        <v>142</v>
      </c>
      <c r="KH36" s="2" t="s">
        <v>134</v>
      </c>
      <c r="KI36" s="4">
        <v>6</v>
      </c>
      <c r="KJ36" s="8">
        <v>91.64</v>
      </c>
      <c r="KK36" s="4"/>
      <c r="KL36" s="8"/>
      <c r="KM36" s="7"/>
      <c r="KN36" s="7"/>
      <c r="KO36" s="2" t="s">
        <v>140</v>
      </c>
      <c r="KP36" s="2" t="s">
        <v>131</v>
      </c>
      <c r="KQ36" s="2" t="s">
        <v>261</v>
      </c>
      <c r="KR36" s="2" t="s">
        <v>787</v>
      </c>
      <c r="KS36" s="2" t="s">
        <v>142</v>
      </c>
      <c r="KT36" s="2" t="s">
        <v>134</v>
      </c>
      <c r="KU36" s="4"/>
      <c r="KV36" s="8"/>
      <c r="KW36" s="4"/>
      <c r="KX36" s="8"/>
      <c r="KY36" s="7"/>
      <c r="KZ36" s="7"/>
      <c r="LA36" s="2" t="s">
        <v>140</v>
      </c>
      <c r="LB36" s="2" t="s">
        <v>144</v>
      </c>
      <c r="LC36" s="2" t="s">
        <v>263</v>
      </c>
      <c r="LD36" s="2" t="s">
        <v>490</v>
      </c>
      <c r="LE36" s="2" t="s">
        <v>142</v>
      </c>
      <c r="LF36" s="2" t="s">
        <v>134</v>
      </c>
      <c r="LG36" s="4"/>
      <c r="LH36" s="8"/>
      <c r="LI36" s="4"/>
      <c r="LJ36" s="8"/>
      <c r="LK36" s="7"/>
      <c r="LL36" s="7"/>
      <c r="LM36" s="2" t="s">
        <v>134</v>
      </c>
      <c r="LN36" s="2" t="s">
        <v>134</v>
      </c>
      <c r="LO36" s="2" t="s">
        <v>134</v>
      </c>
      <c r="LP36" s="2" t="s">
        <v>134</v>
      </c>
      <c r="LQ36" s="2" t="s">
        <v>134</v>
      </c>
      <c r="LR36" s="2" t="s">
        <v>134</v>
      </c>
      <c r="LS36" s="4"/>
      <c r="LT36" s="8"/>
      <c r="LU36" s="4"/>
      <c r="LV36" s="8"/>
      <c r="LW36" s="7"/>
      <c r="LX36" s="7"/>
      <c r="LY36" s="2" t="s">
        <v>134</v>
      </c>
      <c r="LZ36" s="2" t="s">
        <v>134</v>
      </c>
      <c r="MA36" s="2" t="s">
        <v>134</v>
      </c>
      <c r="MB36" s="2" t="s">
        <v>134</v>
      </c>
      <c r="MC36" s="2" t="s">
        <v>134</v>
      </c>
      <c r="MD36" s="2" t="s">
        <v>134</v>
      </c>
      <c r="ME36" s="4"/>
      <c r="MF36" s="8"/>
      <c r="MG36" s="4"/>
      <c r="MH36" s="8"/>
      <c r="MI36" s="7"/>
      <c r="MJ36" s="7"/>
      <c r="MK36" s="2" t="s">
        <v>140</v>
      </c>
      <c r="ML36" s="2" t="s">
        <v>144</v>
      </c>
      <c r="MM36" s="2" t="s">
        <v>788</v>
      </c>
      <c r="MN36" s="2" t="s">
        <v>134</v>
      </c>
      <c r="MO36" s="2" t="s">
        <v>142</v>
      </c>
      <c r="MP36" s="2" t="s">
        <v>134</v>
      </c>
      <c r="MQ36" s="4"/>
      <c r="MR36" s="8"/>
      <c r="MS36" s="4"/>
      <c r="MT36" s="8"/>
      <c r="MU36" s="7"/>
      <c r="MV36" s="7"/>
      <c r="MW36" s="2" t="s">
        <v>134</v>
      </c>
      <c r="MX36" s="2" t="s">
        <v>134</v>
      </c>
      <c r="MY36" s="2" t="s">
        <v>134</v>
      </c>
      <c r="MZ36" s="2" t="s">
        <v>134</v>
      </c>
      <c r="NA36" s="2" t="s">
        <v>134</v>
      </c>
      <c r="NB36" s="2" t="s">
        <v>134</v>
      </c>
      <c r="NC36" s="4"/>
      <c r="ND36" s="8"/>
      <c r="NE36" s="4"/>
      <c r="NF36" s="8"/>
      <c r="NG36" s="7"/>
      <c r="NH36" s="7"/>
      <c r="NI36" s="2" t="s">
        <v>184</v>
      </c>
      <c r="NJ36" s="2" t="s">
        <v>131</v>
      </c>
      <c r="NK36" s="2" t="s">
        <v>134</v>
      </c>
      <c r="NL36" s="2" t="s">
        <v>134</v>
      </c>
      <c r="NM36" s="2" t="s">
        <v>142</v>
      </c>
      <c r="NN36" s="2" t="s">
        <v>134</v>
      </c>
      <c r="NO36" s="4"/>
      <c r="NP36" s="8"/>
      <c r="NQ36" s="4"/>
      <c r="NR36" s="8"/>
      <c r="NS36" s="7"/>
      <c r="NT36" s="7"/>
      <c r="NU36" s="2" t="s">
        <v>140</v>
      </c>
      <c r="NV36" s="2" t="s">
        <v>131</v>
      </c>
      <c r="NW36" s="2" t="s">
        <v>185</v>
      </c>
      <c r="NX36" s="2" t="s">
        <v>789</v>
      </c>
      <c r="NY36" s="2" t="s">
        <v>142</v>
      </c>
      <c r="NZ36" s="2" t="s">
        <v>134</v>
      </c>
      <c r="OA36" s="4"/>
      <c r="OB36" s="8"/>
      <c r="OC36" s="4"/>
      <c r="OD36" s="8"/>
      <c r="OE36" s="7"/>
      <c r="OF36" s="7"/>
      <c r="OG36" s="2" t="s">
        <v>140</v>
      </c>
      <c r="OH36" s="2" t="s">
        <v>187</v>
      </c>
      <c r="OI36" s="2" t="s">
        <v>268</v>
      </c>
      <c r="OJ36" s="2" t="s">
        <v>570</v>
      </c>
      <c r="OK36" s="2" t="s">
        <v>142</v>
      </c>
      <c r="OL36" s="2" t="s">
        <v>134</v>
      </c>
      <c r="OM36" s="4"/>
      <c r="ON36" s="8"/>
      <c r="OO36" s="4"/>
      <c r="OP36" s="8"/>
      <c r="OQ36" s="7"/>
      <c r="OR36" s="7"/>
      <c r="OS36" s="2" t="s">
        <v>134</v>
      </c>
      <c r="OT36" s="2" t="s">
        <v>134</v>
      </c>
      <c r="OU36" s="2" t="s">
        <v>134</v>
      </c>
      <c r="OV36" s="2" t="s">
        <v>134</v>
      </c>
      <c r="OW36" s="2" t="s">
        <v>134</v>
      </c>
      <c r="OX36" s="2" t="s">
        <v>134</v>
      </c>
      <c r="OY36" s="4"/>
      <c r="OZ36" s="8"/>
      <c r="PA36" s="4"/>
      <c r="PB36" s="8"/>
      <c r="PC36" s="7"/>
      <c r="PD36" s="7"/>
      <c r="PE36" s="2" t="s">
        <v>161</v>
      </c>
      <c r="PF36" s="2" t="s">
        <v>131</v>
      </c>
      <c r="PG36" s="2" t="s">
        <v>134</v>
      </c>
      <c r="PH36" s="2" t="s">
        <v>134</v>
      </c>
      <c r="PI36" s="2" t="s">
        <v>142</v>
      </c>
      <c r="PJ36" s="2" t="s">
        <v>134</v>
      </c>
      <c r="PK36" s="4"/>
      <c r="PL36" s="8"/>
      <c r="PM36" s="4"/>
      <c r="PN36" s="8"/>
      <c r="PO36" s="7"/>
      <c r="PP36" s="7"/>
      <c r="PQ36" s="2" t="s">
        <v>140</v>
      </c>
      <c r="PR36" s="2" t="s">
        <v>131</v>
      </c>
      <c r="PS36" s="2" t="s">
        <v>190</v>
      </c>
      <c r="PT36" s="2" t="s">
        <v>134</v>
      </c>
      <c r="PU36" s="2" t="s">
        <v>142</v>
      </c>
      <c r="PV36" s="2" t="s">
        <v>134</v>
      </c>
      <c r="PW36" s="4"/>
      <c r="PX36" s="8"/>
      <c r="PY36" s="4"/>
      <c r="PZ36" s="8"/>
      <c r="QA36" s="7"/>
      <c r="QB36" s="7"/>
      <c r="QC36" s="2" t="s">
        <v>140</v>
      </c>
      <c r="QD36" s="2" t="s">
        <v>144</v>
      </c>
      <c r="QE36" s="2" t="s">
        <v>191</v>
      </c>
      <c r="QF36" s="2" t="s">
        <v>134</v>
      </c>
      <c r="QG36" s="2" t="s">
        <v>142</v>
      </c>
      <c r="QH36" s="2" t="s">
        <v>134</v>
      </c>
      <c r="QI36" s="4"/>
      <c r="QJ36" s="8"/>
      <c r="QK36" s="4"/>
      <c r="QL36" s="8"/>
      <c r="QM36" s="7"/>
      <c r="QN36" s="7"/>
      <c r="QO36" s="2" t="s">
        <v>184</v>
      </c>
      <c r="QP36" s="2" t="s">
        <v>131</v>
      </c>
      <c r="QQ36" s="2" t="s">
        <v>134</v>
      </c>
      <c r="QR36" s="2" t="s">
        <v>134</v>
      </c>
      <c r="QS36" s="2" t="s">
        <v>142</v>
      </c>
      <c r="QT36" s="2" t="s">
        <v>134</v>
      </c>
      <c r="QU36" s="4"/>
      <c r="QV36" s="8"/>
      <c r="QW36" s="4"/>
      <c r="QX36" s="8"/>
      <c r="QY36" s="7"/>
      <c r="QZ36" s="7"/>
      <c r="RA36" s="2" t="s">
        <v>134</v>
      </c>
      <c r="RB36" s="2" t="s">
        <v>134</v>
      </c>
      <c r="RC36" s="2" t="s">
        <v>134</v>
      </c>
      <c r="RD36" s="2" t="s">
        <v>134</v>
      </c>
      <c r="RE36" s="2" t="s">
        <v>134</v>
      </c>
      <c r="RF36" s="2" t="s">
        <v>134</v>
      </c>
      <c r="RG36" s="4"/>
      <c r="RH36" s="8"/>
      <c r="RI36" s="4"/>
      <c r="RJ36" s="8"/>
      <c r="RK36" s="7"/>
      <c r="RL36" s="7"/>
      <c r="RM36" s="2" t="s">
        <v>134</v>
      </c>
      <c r="RN36" s="2" t="s">
        <v>134</v>
      </c>
      <c r="RO36" s="2" t="s">
        <v>134</v>
      </c>
      <c r="RP36" s="2" t="s">
        <v>134</v>
      </c>
      <c r="RQ36" s="2" t="s">
        <v>134</v>
      </c>
      <c r="RR36" s="2" t="s">
        <v>134</v>
      </c>
      <c r="RS36" s="4"/>
      <c r="RT36" s="8"/>
      <c r="RU36" s="4"/>
      <c r="RV36" s="8"/>
      <c r="RW36" s="7"/>
      <c r="RX36" s="7"/>
      <c r="RY36" s="2" t="s">
        <v>161</v>
      </c>
      <c r="RZ36" s="2" t="s">
        <v>131</v>
      </c>
      <c r="SA36" s="2" t="s">
        <v>134</v>
      </c>
      <c r="SB36" s="2" t="s">
        <v>134</v>
      </c>
      <c r="SC36" s="2" t="s">
        <v>142</v>
      </c>
      <c r="SD36" s="2" t="s">
        <v>134</v>
      </c>
      <c r="SE36" s="4"/>
      <c r="SF36" s="8"/>
      <c r="SG36" s="4"/>
      <c r="SH36" s="8"/>
      <c r="SI36" s="7"/>
      <c r="SJ36" s="7"/>
      <c r="SK36" s="2" t="s">
        <v>140</v>
      </c>
      <c r="SL36" s="2" t="s">
        <v>144</v>
      </c>
      <c r="SM36" s="2" t="s">
        <v>411</v>
      </c>
      <c r="SN36" s="2" t="s">
        <v>790</v>
      </c>
      <c r="SO36" s="2" t="s">
        <v>142</v>
      </c>
      <c r="SP36" s="2" t="s">
        <v>134</v>
      </c>
    </row>
    <row r="37">
      <c r="A37" s="2" t="s">
        <v>791</v>
      </c>
      <c r="B37" s="2" t="s">
        <v>123</v>
      </c>
      <c r="C37" s="2" t="s">
        <v>124</v>
      </c>
      <c r="D37" s="2" t="s">
        <v>125</v>
      </c>
      <c r="E37" s="2" t="s">
        <v>126</v>
      </c>
      <c r="F37" s="2" t="s">
        <v>742</v>
      </c>
      <c r="G37" s="2" t="s">
        <v>743</v>
      </c>
      <c r="H37" s="2" t="s">
        <v>744</v>
      </c>
      <c r="I37" s="2" t="s">
        <v>745</v>
      </c>
      <c r="J37" s="2" t="s">
        <v>234</v>
      </c>
      <c r="K37" s="2" t="s">
        <v>792</v>
      </c>
      <c r="L37" s="3">
        <v>13.11</v>
      </c>
      <c r="M37" s="3">
        <v>13.77</v>
      </c>
      <c r="N37" s="3">
        <v>26.99</v>
      </c>
      <c r="O37" s="2" t="s">
        <v>131</v>
      </c>
      <c r="P37" s="2" t="s">
        <v>395</v>
      </c>
      <c r="Q37" s="2" t="s">
        <v>133</v>
      </c>
      <c r="R37" s="2" t="s">
        <v>134</v>
      </c>
      <c r="S37" s="2" t="s">
        <v>793</v>
      </c>
      <c r="T37" s="2" t="s">
        <v>134</v>
      </c>
      <c r="U37" s="2" t="s">
        <v>134</v>
      </c>
      <c r="V37" s="2" t="s">
        <v>747</v>
      </c>
      <c r="W37" s="2" t="s">
        <v>421</v>
      </c>
      <c r="X37" s="2" t="s">
        <v>134</v>
      </c>
      <c r="Y37" s="2" t="s">
        <v>237</v>
      </c>
      <c r="Z37" s="4">
        <v>146</v>
      </c>
      <c r="AA37" s="4">
        <f>=ROUNDDOWN(4.5625,0)</f>
      </c>
      <c r="AB37" s="5">
        <v>32</v>
      </c>
      <c r="AC37" s="2" t="s">
        <v>794</v>
      </c>
      <c r="AD37" s="4">
        <v>120</v>
      </c>
      <c r="AE37" s="4">
        <v>700</v>
      </c>
      <c r="AF37" s="6">
        <v>65</v>
      </c>
      <c r="AG37" s="6"/>
      <c r="AH37" s="7">
        <v>0.9836</v>
      </c>
      <c r="AI37" s="4"/>
      <c r="AJ37" s="4">
        <f>=ROUNDDOWN({0},0)</f>
      </c>
      <c r="AK37" s="5"/>
      <c r="AL37" s="2" t="s">
        <v>134</v>
      </c>
      <c r="AM37" s="4"/>
      <c r="AN37" s="4"/>
      <c r="AO37" s="7">
        <v>0</v>
      </c>
      <c r="AP37" s="4">
        <v>927</v>
      </c>
      <c r="AQ37" s="8">
        <v>13756</v>
      </c>
      <c r="AR37" s="4"/>
      <c r="AS37" s="8"/>
      <c r="AT37" s="7"/>
      <c r="AU37" s="7"/>
      <c r="AV37" s="4">
        <v>927</v>
      </c>
      <c r="AW37" s="8">
        <v>13756</v>
      </c>
      <c r="AX37" s="4"/>
      <c r="AY37" s="8"/>
      <c r="AZ37" s="7"/>
      <c r="BA37" s="7"/>
      <c r="BB37" s="7">
        <v>1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>
        <v>0.1847</v>
      </c>
      <c r="BJ37" s="4">
        <v>927</v>
      </c>
      <c r="BK37" s="8">
        <v>13756</v>
      </c>
      <c r="BL37" s="2" t="s">
        <v>795</v>
      </c>
      <c r="BM37" s="7">
        <v>1</v>
      </c>
      <c r="BN37" s="7">
        <v>1</v>
      </c>
      <c r="BO37" s="4">
        <v>168</v>
      </c>
      <c r="BP37" s="8">
        <v>2535.12</v>
      </c>
      <c r="BQ37" s="4"/>
      <c r="BR37" s="8"/>
      <c r="BS37" s="7"/>
      <c r="BT37" s="7"/>
      <c r="BU37" s="2" t="s">
        <v>140</v>
      </c>
      <c r="BV37" s="2" t="s">
        <v>131</v>
      </c>
      <c r="BW37" s="2" t="s">
        <v>134</v>
      </c>
      <c r="BX37" s="2" t="s">
        <v>239</v>
      </c>
      <c r="BY37" s="2" t="s">
        <v>142</v>
      </c>
      <c r="BZ37" s="2" t="s">
        <v>134</v>
      </c>
      <c r="CA37" s="4">
        <v>539</v>
      </c>
      <c r="CB37" s="8">
        <v>8085</v>
      </c>
      <c r="CC37" s="4"/>
      <c r="CD37" s="8"/>
      <c r="CE37" s="7"/>
      <c r="CF37" s="7"/>
      <c r="CG37" s="2" t="s">
        <v>140</v>
      </c>
      <c r="CH37" s="2" t="s">
        <v>131</v>
      </c>
      <c r="CI37" s="2" t="s">
        <v>145</v>
      </c>
      <c r="CJ37" s="2" t="s">
        <v>779</v>
      </c>
      <c r="CK37" s="2" t="s">
        <v>142</v>
      </c>
      <c r="CL37" s="2" t="s">
        <v>134</v>
      </c>
      <c r="CM37" s="4">
        <v>114</v>
      </c>
      <c r="CN37" s="8">
        <v>1503.66</v>
      </c>
      <c r="CO37" s="4"/>
      <c r="CP37" s="8"/>
      <c r="CQ37" s="7"/>
      <c r="CR37" s="7"/>
      <c r="CS37" s="2" t="s">
        <v>140</v>
      </c>
      <c r="CT37" s="2" t="s">
        <v>131</v>
      </c>
      <c r="CU37" s="2" t="s">
        <v>242</v>
      </c>
      <c r="CV37" s="2" t="s">
        <v>423</v>
      </c>
      <c r="CW37" s="2" t="s">
        <v>142</v>
      </c>
      <c r="CX37" s="2" t="s">
        <v>134</v>
      </c>
      <c r="CY37" s="4">
        <v>28</v>
      </c>
      <c r="CZ37" s="8">
        <v>404.6</v>
      </c>
      <c r="DA37" s="4"/>
      <c r="DB37" s="8"/>
      <c r="DC37" s="7"/>
      <c r="DD37" s="7"/>
      <c r="DE37" s="2" t="s">
        <v>140</v>
      </c>
      <c r="DF37" s="2" t="s">
        <v>131</v>
      </c>
      <c r="DG37" s="2" t="s">
        <v>242</v>
      </c>
      <c r="DH37" s="2" t="s">
        <v>431</v>
      </c>
      <c r="DI37" s="2" t="s">
        <v>142</v>
      </c>
      <c r="DJ37" s="2" t="s">
        <v>134</v>
      </c>
      <c r="DK37" s="4">
        <v>31</v>
      </c>
      <c r="DL37" s="8">
        <v>468.1</v>
      </c>
      <c r="DM37" s="4"/>
      <c r="DN37" s="8"/>
      <c r="DO37" s="7"/>
      <c r="DP37" s="7"/>
      <c r="DQ37" s="2" t="s">
        <v>140</v>
      </c>
      <c r="DR37" s="2" t="s">
        <v>131</v>
      </c>
      <c r="DS37" s="2" t="s">
        <v>242</v>
      </c>
      <c r="DT37" s="2" t="s">
        <v>644</v>
      </c>
      <c r="DU37" s="2" t="s">
        <v>142</v>
      </c>
      <c r="DV37" s="2" t="s">
        <v>134</v>
      </c>
      <c r="DW37" s="4"/>
      <c r="DX37" s="8"/>
      <c r="DY37" s="4"/>
      <c r="DZ37" s="8"/>
      <c r="EA37" s="7"/>
      <c r="EB37" s="7"/>
      <c r="EC37" s="2" t="s">
        <v>140</v>
      </c>
      <c r="ED37" s="2" t="s">
        <v>144</v>
      </c>
      <c r="EE37" s="2" t="s">
        <v>242</v>
      </c>
      <c r="EF37" s="2" t="s">
        <v>796</v>
      </c>
      <c r="EG37" s="2" t="s">
        <v>142</v>
      </c>
      <c r="EH37" s="2" t="s">
        <v>134</v>
      </c>
      <c r="EI37" s="4">
        <v>19</v>
      </c>
      <c r="EJ37" s="8">
        <v>232.72</v>
      </c>
      <c r="EK37" s="4"/>
      <c r="EL37" s="8"/>
      <c r="EM37" s="7"/>
      <c r="EN37" s="7"/>
      <c r="EO37" s="2" t="s">
        <v>140</v>
      </c>
      <c r="EP37" s="2" t="s">
        <v>131</v>
      </c>
      <c r="EQ37" s="2" t="s">
        <v>242</v>
      </c>
      <c r="ER37" s="2" t="s">
        <v>431</v>
      </c>
      <c r="ES37" s="2" t="s">
        <v>142</v>
      </c>
      <c r="ET37" s="2" t="s">
        <v>134</v>
      </c>
      <c r="EU37" s="4">
        <v>7</v>
      </c>
      <c r="EV37" s="8">
        <v>114.18</v>
      </c>
      <c r="EW37" s="4"/>
      <c r="EX37" s="8"/>
      <c r="EY37" s="7"/>
      <c r="EZ37" s="7"/>
      <c r="FA37" s="2" t="s">
        <v>140</v>
      </c>
      <c r="FB37" s="2" t="s">
        <v>131</v>
      </c>
      <c r="FC37" s="2" t="s">
        <v>242</v>
      </c>
      <c r="FD37" s="2" t="s">
        <v>797</v>
      </c>
      <c r="FE37" s="2" t="s">
        <v>142</v>
      </c>
      <c r="FF37" s="2" t="s">
        <v>134</v>
      </c>
      <c r="FG37" s="4">
        <v>11</v>
      </c>
      <c r="FH37" s="8">
        <v>167.31</v>
      </c>
      <c r="FI37" s="4"/>
      <c r="FJ37" s="8"/>
      <c r="FK37" s="7"/>
      <c r="FL37" s="7"/>
      <c r="FM37" s="2" t="s">
        <v>140</v>
      </c>
      <c r="FN37" s="2" t="s">
        <v>131</v>
      </c>
      <c r="FO37" s="2" t="s">
        <v>357</v>
      </c>
      <c r="FP37" s="2" t="s">
        <v>798</v>
      </c>
      <c r="FQ37" s="2" t="s">
        <v>142</v>
      </c>
      <c r="FR37" s="2" t="s">
        <v>134</v>
      </c>
      <c r="FS37" s="4"/>
      <c r="FT37" s="8"/>
      <c r="FU37" s="4"/>
      <c r="FV37" s="8"/>
      <c r="FW37" s="7"/>
      <c r="FX37" s="7"/>
      <c r="FY37" s="2" t="s">
        <v>143</v>
      </c>
      <c r="FZ37" s="2" t="s">
        <v>131</v>
      </c>
      <c r="GA37" s="2" t="s">
        <v>134</v>
      </c>
      <c r="GB37" s="2" t="s">
        <v>134</v>
      </c>
      <c r="GC37" s="2" t="s">
        <v>142</v>
      </c>
      <c r="GD37" s="2" t="s">
        <v>134</v>
      </c>
      <c r="GE37" s="4"/>
      <c r="GF37" s="8"/>
      <c r="GG37" s="4"/>
      <c r="GH37" s="8"/>
      <c r="GI37" s="7"/>
      <c r="GJ37" s="7"/>
      <c r="GK37" s="2" t="s">
        <v>134</v>
      </c>
      <c r="GL37" s="2" t="s">
        <v>134</v>
      </c>
      <c r="GM37" s="2" t="s">
        <v>134</v>
      </c>
      <c r="GN37" s="2" t="s">
        <v>134</v>
      </c>
      <c r="GO37" s="2" t="s">
        <v>134</v>
      </c>
      <c r="GP37" s="2" t="s">
        <v>134</v>
      </c>
      <c r="GQ37" s="4"/>
      <c r="GR37" s="8"/>
      <c r="GS37" s="4"/>
      <c r="GT37" s="8"/>
      <c r="GU37" s="7"/>
      <c r="GV37" s="7"/>
      <c r="GW37" s="2" t="s">
        <v>578</v>
      </c>
      <c r="GX37" s="2" t="s">
        <v>144</v>
      </c>
      <c r="GY37" s="2" t="s">
        <v>253</v>
      </c>
      <c r="GZ37" s="2" t="s">
        <v>799</v>
      </c>
      <c r="HA37" s="2" t="s">
        <v>142</v>
      </c>
      <c r="HB37" s="2" t="s">
        <v>134</v>
      </c>
      <c r="HC37" s="4">
        <v>8</v>
      </c>
      <c r="HD37" s="8">
        <v>216.68</v>
      </c>
      <c r="HE37" s="4"/>
      <c r="HF37" s="8"/>
      <c r="HG37" s="7"/>
      <c r="HH37" s="7"/>
      <c r="HI37" s="2" t="s">
        <v>140</v>
      </c>
      <c r="HJ37" s="2" t="s">
        <v>131</v>
      </c>
      <c r="HK37" s="2" t="s">
        <v>242</v>
      </c>
      <c r="HL37" s="2" t="s">
        <v>423</v>
      </c>
      <c r="HM37" s="2" t="s">
        <v>142</v>
      </c>
      <c r="HN37" s="2" t="s">
        <v>134</v>
      </c>
      <c r="HO37" s="4"/>
      <c r="HP37" s="8"/>
      <c r="HQ37" s="4"/>
      <c r="HR37" s="8"/>
      <c r="HS37" s="7"/>
      <c r="HT37" s="7"/>
      <c r="HU37" s="2" t="s">
        <v>161</v>
      </c>
      <c r="HV37" s="2" t="s">
        <v>131</v>
      </c>
      <c r="HW37" s="2" t="s">
        <v>134</v>
      </c>
      <c r="HX37" s="2" t="s">
        <v>134</v>
      </c>
      <c r="HY37" s="2" t="s">
        <v>142</v>
      </c>
      <c r="HZ37" s="2" t="s">
        <v>134</v>
      </c>
      <c r="IA37" s="4"/>
      <c r="IB37" s="8"/>
      <c r="IC37" s="4"/>
      <c r="ID37" s="8"/>
      <c r="IE37" s="7"/>
      <c r="IF37" s="7"/>
      <c r="IG37" s="2" t="s">
        <v>140</v>
      </c>
      <c r="IH37" s="2" t="s">
        <v>187</v>
      </c>
      <c r="II37" s="2" t="s">
        <v>242</v>
      </c>
      <c r="IJ37" s="2" t="s">
        <v>423</v>
      </c>
      <c r="IK37" s="2" t="s">
        <v>142</v>
      </c>
      <c r="IL37" s="2" t="s">
        <v>168</v>
      </c>
      <c r="IM37" s="4">
        <v>1</v>
      </c>
      <c r="IN37" s="8">
        <v>13.77</v>
      </c>
      <c r="IO37" s="4"/>
      <c r="IP37" s="8"/>
      <c r="IQ37" s="7"/>
      <c r="IR37" s="7"/>
      <c r="IS37" s="2" t="s">
        <v>140</v>
      </c>
      <c r="IT37" s="2" t="s">
        <v>131</v>
      </c>
      <c r="IU37" s="2" t="s">
        <v>242</v>
      </c>
      <c r="IV37" s="2" t="s">
        <v>800</v>
      </c>
      <c r="IW37" s="2" t="s">
        <v>142</v>
      </c>
      <c r="IX37" s="2" t="s">
        <v>134</v>
      </c>
      <c r="IY37" s="4"/>
      <c r="IZ37" s="8"/>
      <c r="JA37" s="4"/>
      <c r="JB37" s="8"/>
      <c r="JC37" s="7"/>
      <c r="JD37" s="7"/>
      <c r="JE37" s="2" t="s">
        <v>140</v>
      </c>
      <c r="JF37" s="2" t="s">
        <v>131</v>
      </c>
      <c r="JG37" s="2" t="s">
        <v>170</v>
      </c>
      <c r="JH37" s="2" t="s">
        <v>134</v>
      </c>
      <c r="JI37" s="2" t="s">
        <v>142</v>
      </c>
      <c r="JJ37" s="2" t="s">
        <v>134</v>
      </c>
      <c r="JK37" s="4"/>
      <c r="JL37" s="8"/>
      <c r="JM37" s="4"/>
      <c r="JN37" s="8"/>
      <c r="JO37" s="7"/>
      <c r="JP37" s="7"/>
      <c r="JQ37" s="2" t="s">
        <v>140</v>
      </c>
      <c r="JR37" s="2" t="s">
        <v>144</v>
      </c>
      <c r="JS37" s="2" t="s">
        <v>172</v>
      </c>
      <c r="JT37" s="2" t="s">
        <v>465</v>
      </c>
      <c r="JU37" s="2" t="s">
        <v>142</v>
      </c>
      <c r="JV37" s="2" t="s">
        <v>134</v>
      </c>
      <c r="JW37" s="4">
        <v>1</v>
      </c>
      <c r="JX37" s="8">
        <v>14.86</v>
      </c>
      <c r="JY37" s="4"/>
      <c r="JZ37" s="8"/>
      <c r="KA37" s="7"/>
      <c r="KB37" s="7"/>
      <c r="KC37" s="2" t="s">
        <v>140</v>
      </c>
      <c r="KD37" s="2" t="s">
        <v>131</v>
      </c>
      <c r="KE37" s="2" t="s">
        <v>174</v>
      </c>
      <c r="KF37" s="2" t="s">
        <v>387</v>
      </c>
      <c r="KG37" s="2" t="s">
        <v>142</v>
      </c>
      <c r="KH37" s="2" t="s">
        <v>134</v>
      </c>
      <c r="KI37" s="4"/>
      <c r="KJ37" s="8"/>
      <c r="KK37" s="4"/>
      <c r="KL37" s="8"/>
      <c r="KM37" s="7"/>
      <c r="KN37" s="7"/>
      <c r="KO37" s="2" t="s">
        <v>176</v>
      </c>
      <c r="KP37" s="2" t="s">
        <v>131</v>
      </c>
      <c r="KQ37" s="2" t="s">
        <v>134</v>
      </c>
      <c r="KR37" s="2" t="s">
        <v>134</v>
      </c>
      <c r="KS37" s="2" t="s">
        <v>142</v>
      </c>
      <c r="KT37" s="2" t="s">
        <v>134</v>
      </c>
      <c r="KU37" s="4"/>
      <c r="KV37" s="8"/>
      <c r="KW37" s="4"/>
      <c r="KX37" s="8"/>
      <c r="KY37" s="7"/>
      <c r="KZ37" s="7"/>
      <c r="LA37" s="2" t="s">
        <v>140</v>
      </c>
      <c r="LB37" s="2" t="s">
        <v>144</v>
      </c>
      <c r="LC37" s="2" t="s">
        <v>438</v>
      </c>
      <c r="LD37" s="2" t="s">
        <v>439</v>
      </c>
      <c r="LE37" s="2" t="s">
        <v>142</v>
      </c>
      <c r="LF37" s="2" t="s">
        <v>134</v>
      </c>
      <c r="LG37" s="4"/>
      <c r="LH37" s="8"/>
      <c r="LI37" s="4"/>
      <c r="LJ37" s="8"/>
      <c r="LK37" s="7"/>
      <c r="LL37" s="7"/>
      <c r="LM37" s="2" t="s">
        <v>134</v>
      </c>
      <c r="LN37" s="2" t="s">
        <v>134</v>
      </c>
      <c r="LO37" s="2" t="s">
        <v>134</v>
      </c>
      <c r="LP37" s="2" t="s">
        <v>134</v>
      </c>
      <c r="LQ37" s="2" t="s">
        <v>134</v>
      </c>
      <c r="LR37" s="2" t="s">
        <v>134</v>
      </c>
      <c r="LS37" s="4"/>
      <c r="LT37" s="8"/>
      <c r="LU37" s="4"/>
      <c r="LV37" s="8"/>
      <c r="LW37" s="7"/>
      <c r="LX37" s="7"/>
      <c r="LY37" s="2" t="s">
        <v>134</v>
      </c>
      <c r="LZ37" s="2" t="s">
        <v>134</v>
      </c>
      <c r="MA37" s="2" t="s">
        <v>134</v>
      </c>
      <c r="MB37" s="2" t="s">
        <v>134</v>
      </c>
      <c r="MC37" s="2" t="s">
        <v>134</v>
      </c>
      <c r="MD37" s="2" t="s">
        <v>134</v>
      </c>
      <c r="ME37" s="4"/>
      <c r="MF37" s="8"/>
      <c r="MG37" s="4"/>
      <c r="MH37" s="8"/>
      <c r="MI37" s="7"/>
      <c r="MJ37" s="7"/>
      <c r="MK37" s="2" t="s">
        <v>140</v>
      </c>
      <c r="ML37" s="2" t="s">
        <v>144</v>
      </c>
      <c r="MM37" s="2" t="s">
        <v>213</v>
      </c>
      <c r="MN37" s="2" t="s">
        <v>134</v>
      </c>
      <c r="MO37" s="2" t="s">
        <v>142</v>
      </c>
      <c r="MP37" s="2" t="s">
        <v>134</v>
      </c>
      <c r="MQ37" s="4"/>
      <c r="MR37" s="8"/>
      <c r="MS37" s="4"/>
      <c r="MT37" s="8"/>
      <c r="MU37" s="7"/>
      <c r="MV37" s="7"/>
      <c r="MW37" s="2" t="s">
        <v>134</v>
      </c>
      <c r="MX37" s="2" t="s">
        <v>134</v>
      </c>
      <c r="MY37" s="2" t="s">
        <v>134</v>
      </c>
      <c r="MZ37" s="2" t="s">
        <v>134</v>
      </c>
      <c r="NA37" s="2" t="s">
        <v>134</v>
      </c>
      <c r="NB37" s="2" t="s">
        <v>134</v>
      </c>
      <c r="NC37" s="4"/>
      <c r="ND37" s="8"/>
      <c r="NE37" s="4"/>
      <c r="NF37" s="8"/>
      <c r="NG37" s="7"/>
      <c r="NH37" s="7"/>
      <c r="NI37" s="2" t="s">
        <v>184</v>
      </c>
      <c r="NJ37" s="2" t="s">
        <v>131</v>
      </c>
      <c r="NK37" s="2" t="s">
        <v>134</v>
      </c>
      <c r="NL37" s="2" t="s">
        <v>134</v>
      </c>
      <c r="NM37" s="2" t="s">
        <v>142</v>
      </c>
      <c r="NN37" s="2" t="s">
        <v>134</v>
      </c>
      <c r="NO37" s="4"/>
      <c r="NP37" s="8"/>
      <c r="NQ37" s="4"/>
      <c r="NR37" s="8"/>
      <c r="NS37" s="7"/>
      <c r="NT37" s="7"/>
      <c r="NU37" s="2" t="s">
        <v>140</v>
      </c>
      <c r="NV37" s="2" t="s">
        <v>131</v>
      </c>
      <c r="NW37" s="2" t="s">
        <v>185</v>
      </c>
      <c r="NX37" s="2" t="s">
        <v>801</v>
      </c>
      <c r="NY37" s="2" t="s">
        <v>142</v>
      </c>
      <c r="NZ37" s="2" t="s">
        <v>134</v>
      </c>
      <c r="OA37" s="4"/>
      <c r="OB37" s="8"/>
      <c r="OC37" s="4"/>
      <c r="OD37" s="8"/>
      <c r="OE37" s="7"/>
      <c r="OF37" s="7"/>
      <c r="OG37" s="2" t="s">
        <v>140</v>
      </c>
      <c r="OH37" s="2" t="s">
        <v>187</v>
      </c>
      <c r="OI37" s="2" t="s">
        <v>268</v>
      </c>
      <c r="OJ37" s="2" t="s">
        <v>454</v>
      </c>
      <c r="OK37" s="2" t="s">
        <v>142</v>
      </c>
      <c r="OL37" s="2" t="s">
        <v>134</v>
      </c>
      <c r="OM37" s="4"/>
      <c r="ON37" s="8"/>
      <c r="OO37" s="4"/>
      <c r="OP37" s="8"/>
      <c r="OQ37" s="7"/>
      <c r="OR37" s="7"/>
      <c r="OS37" s="2" t="s">
        <v>134</v>
      </c>
      <c r="OT37" s="2" t="s">
        <v>134</v>
      </c>
      <c r="OU37" s="2" t="s">
        <v>134</v>
      </c>
      <c r="OV37" s="2" t="s">
        <v>134</v>
      </c>
      <c r="OW37" s="2" t="s">
        <v>134</v>
      </c>
      <c r="OX37" s="2" t="s">
        <v>134</v>
      </c>
      <c r="OY37" s="4"/>
      <c r="OZ37" s="8"/>
      <c r="PA37" s="4"/>
      <c r="PB37" s="8"/>
      <c r="PC37" s="7"/>
      <c r="PD37" s="7"/>
      <c r="PE37" s="2" t="s">
        <v>161</v>
      </c>
      <c r="PF37" s="2" t="s">
        <v>131</v>
      </c>
      <c r="PG37" s="2" t="s">
        <v>134</v>
      </c>
      <c r="PH37" s="2" t="s">
        <v>134</v>
      </c>
      <c r="PI37" s="2" t="s">
        <v>142</v>
      </c>
      <c r="PJ37" s="2" t="s">
        <v>134</v>
      </c>
      <c r="PK37" s="4"/>
      <c r="PL37" s="8"/>
      <c r="PM37" s="4"/>
      <c r="PN37" s="8"/>
      <c r="PO37" s="7"/>
      <c r="PP37" s="7"/>
      <c r="PQ37" s="2" t="s">
        <v>140</v>
      </c>
      <c r="PR37" s="2" t="s">
        <v>131</v>
      </c>
      <c r="PS37" s="2" t="s">
        <v>190</v>
      </c>
      <c r="PT37" s="2" t="s">
        <v>134</v>
      </c>
      <c r="PU37" s="2" t="s">
        <v>142</v>
      </c>
      <c r="PV37" s="2" t="s">
        <v>134</v>
      </c>
      <c r="PW37" s="4"/>
      <c r="PX37" s="8"/>
      <c r="PY37" s="4"/>
      <c r="PZ37" s="8"/>
      <c r="QA37" s="7"/>
      <c r="QB37" s="7"/>
      <c r="QC37" s="2" t="s">
        <v>140</v>
      </c>
      <c r="QD37" s="2" t="s">
        <v>144</v>
      </c>
      <c r="QE37" s="2" t="s">
        <v>149</v>
      </c>
      <c r="QF37" s="2" t="s">
        <v>148</v>
      </c>
      <c r="QG37" s="2" t="s">
        <v>142</v>
      </c>
      <c r="QH37" s="2" t="s">
        <v>134</v>
      </c>
      <c r="QI37" s="4"/>
      <c r="QJ37" s="8"/>
      <c r="QK37" s="4"/>
      <c r="QL37" s="8"/>
      <c r="QM37" s="7"/>
      <c r="QN37" s="7"/>
      <c r="QO37" s="2" t="s">
        <v>184</v>
      </c>
      <c r="QP37" s="2" t="s">
        <v>131</v>
      </c>
      <c r="QQ37" s="2" t="s">
        <v>134</v>
      </c>
      <c r="QR37" s="2" t="s">
        <v>134</v>
      </c>
      <c r="QS37" s="2" t="s">
        <v>142</v>
      </c>
      <c r="QT37" s="2" t="s">
        <v>134</v>
      </c>
      <c r="QU37" s="4"/>
      <c r="QV37" s="8"/>
      <c r="QW37" s="4"/>
      <c r="QX37" s="8"/>
      <c r="QY37" s="7"/>
      <c r="QZ37" s="7"/>
      <c r="RA37" s="2" t="s">
        <v>134</v>
      </c>
      <c r="RB37" s="2" t="s">
        <v>134</v>
      </c>
      <c r="RC37" s="2" t="s">
        <v>134</v>
      </c>
      <c r="RD37" s="2" t="s">
        <v>134</v>
      </c>
      <c r="RE37" s="2" t="s">
        <v>134</v>
      </c>
      <c r="RF37" s="2" t="s">
        <v>134</v>
      </c>
      <c r="RG37" s="4"/>
      <c r="RH37" s="8"/>
      <c r="RI37" s="4"/>
      <c r="RJ37" s="8"/>
      <c r="RK37" s="7"/>
      <c r="RL37" s="7"/>
      <c r="RM37" s="2" t="s">
        <v>134</v>
      </c>
      <c r="RN37" s="2" t="s">
        <v>134</v>
      </c>
      <c r="RO37" s="2" t="s">
        <v>134</v>
      </c>
      <c r="RP37" s="2" t="s">
        <v>134</v>
      </c>
      <c r="RQ37" s="2" t="s">
        <v>134</v>
      </c>
      <c r="RR37" s="2" t="s">
        <v>134</v>
      </c>
      <c r="RS37" s="4"/>
      <c r="RT37" s="8"/>
      <c r="RU37" s="4"/>
      <c r="RV37" s="8"/>
      <c r="RW37" s="7"/>
      <c r="RX37" s="7"/>
      <c r="RY37" s="2" t="s">
        <v>161</v>
      </c>
      <c r="RZ37" s="2" t="s">
        <v>131</v>
      </c>
      <c r="SA37" s="2" t="s">
        <v>134</v>
      </c>
      <c r="SB37" s="2" t="s">
        <v>134</v>
      </c>
      <c r="SC37" s="2" t="s">
        <v>142</v>
      </c>
      <c r="SD37" s="2" t="s">
        <v>134</v>
      </c>
      <c r="SE37" s="4"/>
      <c r="SF37" s="8"/>
      <c r="SG37" s="4"/>
      <c r="SH37" s="8"/>
      <c r="SI37" s="7"/>
      <c r="SJ37" s="7"/>
      <c r="SK37" s="2" t="s">
        <v>140</v>
      </c>
      <c r="SL37" s="2" t="s">
        <v>144</v>
      </c>
      <c r="SM37" s="2" t="s">
        <v>270</v>
      </c>
      <c r="SN37" s="2" t="s">
        <v>166</v>
      </c>
      <c r="SO37" s="2" t="s">
        <v>142</v>
      </c>
      <c r="SP37" s="2" t="s">
        <v>134</v>
      </c>
    </row>
    <row r="38">
      <c r="A38" s="2" t="s">
        <v>802</v>
      </c>
      <c r="B38" s="2" t="s">
        <v>123</v>
      </c>
      <c r="C38" s="2" t="s">
        <v>124</v>
      </c>
      <c r="D38" s="2" t="s">
        <v>125</v>
      </c>
      <c r="E38" s="2" t="s">
        <v>126</v>
      </c>
      <c r="F38" s="2" t="s">
        <v>742</v>
      </c>
      <c r="G38" s="2" t="s">
        <v>743</v>
      </c>
      <c r="H38" s="2" t="s">
        <v>744</v>
      </c>
      <c r="I38" s="2" t="s">
        <v>745</v>
      </c>
      <c r="J38" s="2" t="s">
        <v>234</v>
      </c>
      <c r="K38" s="2" t="s">
        <v>803</v>
      </c>
      <c r="L38" s="3">
        <v>13.11</v>
      </c>
      <c r="M38" s="3">
        <v>13.77</v>
      </c>
      <c r="N38" s="3">
        <v>26.99</v>
      </c>
      <c r="O38" s="2" t="s">
        <v>131</v>
      </c>
      <c r="P38" s="2" t="s">
        <v>395</v>
      </c>
      <c r="Q38" s="2" t="s">
        <v>133</v>
      </c>
      <c r="R38" s="2" t="s">
        <v>134</v>
      </c>
      <c r="S38" s="2" t="s">
        <v>804</v>
      </c>
      <c r="T38" s="2" t="s">
        <v>134</v>
      </c>
      <c r="U38" s="2" t="s">
        <v>134</v>
      </c>
      <c r="V38" s="2" t="s">
        <v>420</v>
      </c>
      <c r="W38" s="2" t="s">
        <v>421</v>
      </c>
      <c r="X38" s="2" t="s">
        <v>134</v>
      </c>
      <c r="Y38" s="2" t="s">
        <v>237</v>
      </c>
      <c r="Z38" s="4">
        <v>533</v>
      </c>
      <c r="AA38" s="4">
        <f>=ROUNDDOWN(21.32,0)</f>
      </c>
      <c r="AB38" s="5">
        <v>25</v>
      </c>
      <c r="AC38" s="2" t="s">
        <v>805</v>
      </c>
      <c r="AD38" s="4">
        <v>360</v>
      </c>
      <c r="AE38" s="4">
        <v>480</v>
      </c>
      <c r="AF38" s="6">
        <v>65</v>
      </c>
      <c r="AG38" s="6"/>
      <c r="AH38" s="7">
        <v>0.8907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</v>
      </c>
      <c r="AP38" s="4">
        <v>809</v>
      </c>
      <c r="AQ38" s="8">
        <v>12030.53</v>
      </c>
      <c r="AR38" s="4"/>
      <c r="AS38" s="8"/>
      <c r="AT38" s="7"/>
      <c r="AU38" s="7"/>
      <c r="AV38" s="4">
        <v>809</v>
      </c>
      <c r="AW38" s="8">
        <v>12030.53</v>
      </c>
      <c r="AX38" s="4"/>
      <c r="AY38" s="8"/>
      <c r="AZ38" s="7"/>
      <c r="BA38" s="7"/>
      <c r="BB38" s="7">
        <v>1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0.1616</v>
      </c>
      <c r="BJ38" s="4">
        <v>809</v>
      </c>
      <c r="BK38" s="8">
        <v>12030.53</v>
      </c>
      <c r="BL38" s="2" t="s">
        <v>806</v>
      </c>
      <c r="BM38" s="7">
        <v>1</v>
      </c>
      <c r="BN38" s="7">
        <v>1</v>
      </c>
      <c r="BO38" s="4">
        <v>202</v>
      </c>
      <c r="BP38" s="8">
        <v>3090.6</v>
      </c>
      <c r="BQ38" s="4"/>
      <c r="BR38" s="8"/>
      <c r="BS38" s="7"/>
      <c r="BT38" s="7"/>
      <c r="BU38" s="2" t="s">
        <v>140</v>
      </c>
      <c r="BV38" s="2" t="s">
        <v>131</v>
      </c>
      <c r="BW38" s="2" t="s">
        <v>134</v>
      </c>
      <c r="BX38" s="2" t="s">
        <v>531</v>
      </c>
      <c r="BY38" s="2" t="s">
        <v>142</v>
      </c>
      <c r="BZ38" s="2" t="s">
        <v>134</v>
      </c>
      <c r="CA38" s="4">
        <v>465</v>
      </c>
      <c r="CB38" s="8">
        <v>6975</v>
      </c>
      <c r="CC38" s="4"/>
      <c r="CD38" s="8"/>
      <c r="CE38" s="7"/>
      <c r="CF38" s="7"/>
      <c r="CG38" s="2" t="s">
        <v>140</v>
      </c>
      <c r="CH38" s="2" t="s">
        <v>131</v>
      </c>
      <c r="CI38" s="2" t="s">
        <v>145</v>
      </c>
      <c r="CJ38" s="2" t="s">
        <v>146</v>
      </c>
      <c r="CK38" s="2" t="s">
        <v>142</v>
      </c>
      <c r="CL38" s="2" t="s">
        <v>134</v>
      </c>
      <c r="CM38" s="4">
        <v>64</v>
      </c>
      <c r="CN38" s="8">
        <v>844.16</v>
      </c>
      <c r="CO38" s="4"/>
      <c r="CP38" s="8"/>
      <c r="CQ38" s="7"/>
      <c r="CR38" s="7"/>
      <c r="CS38" s="2" t="s">
        <v>140</v>
      </c>
      <c r="CT38" s="2" t="s">
        <v>131</v>
      </c>
      <c r="CU38" s="2" t="s">
        <v>242</v>
      </c>
      <c r="CV38" s="2" t="s">
        <v>423</v>
      </c>
      <c r="CW38" s="2" t="s">
        <v>142</v>
      </c>
      <c r="CX38" s="2" t="s">
        <v>134</v>
      </c>
      <c r="CY38" s="4">
        <v>22</v>
      </c>
      <c r="CZ38" s="8">
        <v>317.9</v>
      </c>
      <c r="DA38" s="4"/>
      <c r="DB38" s="8"/>
      <c r="DC38" s="7"/>
      <c r="DD38" s="7"/>
      <c r="DE38" s="2" t="s">
        <v>140</v>
      </c>
      <c r="DF38" s="2" t="s">
        <v>131</v>
      </c>
      <c r="DG38" s="2" t="s">
        <v>242</v>
      </c>
      <c r="DH38" s="2" t="s">
        <v>423</v>
      </c>
      <c r="DI38" s="2" t="s">
        <v>142</v>
      </c>
      <c r="DJ38" s="2" t="s">
        <v>134</v>
      </c>
      <c r="DK38" s="4">
        <v>5</v>
      </c>
      <c r="DL38" s="8">
        <v>75.5</v>
      </c>
      <c r="DM38" s="4"/>
      <c r="DN38" s="8"/>
      <c r="DO38" s="7"/>
      <c r="DP38" s="7"/>
      <c r="DQ38" s="2" t="s">
        <v>140</v>
      </c>
      <c r="DR38" s="2" t="s">
        <v>131</v>
      </c>
      <c r="DS38" s="2" t="s">
        <v>242</v>
      </c>
      <c r="DT38" s="2" t="s">
        <v>807</v>
      </c>
      <c r="DU38" s="2" t="s">
        <v>142</v>
      </c>
      <c r="DV38" s="2" t="s">
        <v>134</v>
      </c>
      <c r="DW38" s="4"/>
      <c r="DX38" s="8"/>
      <c r="DY38" s="4"/>
      <c r="DZ38" s="8"/>
      <c r="EA38" s="7"/>
      <c r="EB38" s="7"/>
      <c r="EC38" s="2" t="s">
        <v>140</v>
      </c>
      <c r="ED38" s="2" t="s">
        <v>144</v>
      </c>
      <c r="EE38" s="2" t="s">
        <v>535</v>
      </c>
      <c r="EF38" s="2" t="s">
        <v>536</v>
      </c>
      <c r="EG38" s="2" t="s">
        <v>142</v>
      </c>
      <c r="EH38" s="2" t="s">
        <v>134</v>
      </c>
      <c r="EI38" s="4">
        <v>16</v>
      </c>
      <c r="EJ38" s="8">
        <v>207.9</v>
      </c>
      <c r="EK38" s="4"/>
      <c r="EL38" s="8"/>
      <c r="EM38" s="7"/>
      <c r="EN38" s="7"/>
      <c r="EO38" s="2" t="s">
        <v>140</v>
      </c>
      <c r="EP38" s="2" t="s">
        <v>131</v>
      </c>
      <c r="EQ38" s="2" t="s">
        <v>242</v>
      </c>
      <c r="ER38" s="2" t="s">
        <v>423</v>
      </c>
      <c r="ES38" s="2" t="s">
        <v>142</v>
      </c>
      <c r="ET38" s="2" t="s">
        <v>134</v>
      </c>
      <c r="EU38" s="4">
        <v>8</v>
      </c>
      <c r="EV38" s="8">
        <v>116.05</v>
      </c>
      <c r="EW38" s="4"/>
      <c r="EX38" s="8"/>
      <c r="EY38" s="7"/>
      <c r="EZ38" s="7"/>
      <c r="FA38" s="2" t="s">
        <v>140</v>
      </c>
      <c r="FB38" s="2" t="s">
        <v>131</v>
      </c>
      <c r="FC38" s="2" t="s">
        <v>242</v>
      </c>
      <c r="FD38" s="2" t="s">
        <v>516</v>
      </c>
      <c r="FE38" s="2" t="s">
        <v>142</v>
      </c>
      <c r="FF38" s="2" t="s">
        <v>134</v>
      </c>
      <c r="FG38" s="4">
        <v>10</v>
      </c>
      <c r="FH38" s="8">
        <v>152.1</v>
      </c>
      <c r="FI38" s="4"/>
      <c r="FJ38" s="8"/>
      <c r="FK38" s="7"/>
      <c r="FL38" s="7"/>
      <c r="FM38" s="2" t="s">
        <v>140</v>
      </c>
      <c r="FN38" s="2" t="s">
        <v>131</v>
      </c>
      <c r="FO38" s="2" t="s">
        <v>357</v>
      </c>
      <c r="FP38" s="2" t="s">
        <v>808</v>
      </c>
      <c r="FQ38" s="2" t="s">
        <v>142</v>
      </c>
      <c r="FR38" s="2" t="s">
        <v>134</v>
      </c>
      <c r="FS38" s="4"/>
      <c r="FT38" s="8"/>
      <c r="FU38" s="4"/>
      <c r="FV38" s="8"/>
      <c r="FW38" s="7"/>
      <c r="FX38" s="7"/>
      <c r="FY38" s="2" t="s">
        <v>143</v>
      </c>
      <c r="FZ38" s="2" t="s">
        <v>131</v>
      </c>
      <c r="GA38" s="2" t="s">
        <v>134</v>
      </c>
      <c r="GB38" s="2" t="s">
        <v>134</v>
      </c>
      <c r="GC38" s="2" t="s">
        <v>142</v>
      </c>
      <c r="GD38" s="2" t="s">
        <v>134</v>
      </c>
      <c r="GE38" s="4"/>
      <c r="GF38" s="8"/>
      <c r="GG38" s="4"/>
      <c r="GH38" s="8"/>
      <c r="GI38" s="7"/>
      <c r="GJ38" s="7"/>
      <c r="GK38" s="2" t="s">
        <v>134</v>
      </c>
      <c r="GL38" s="2" t="s">
        <v>134</v>
      </c>
      <c r="GM38" s="2" t="s">
        <v>134</v>
      </c>
      <c r="GN38" s="2" t="s">
        <v>134</v>
      </c>
      <c r="GO38" s="2" t="s">
        <v>134</v>
      </c>
      <c r="GP38" s="2" t="s">
        <v>134</v>
      </c>
      <c r="GQ38" s="4"/>
      <c r="GR38" s="8"/>
      <c r="GS38" s="4"/>
      <c r="GT38" s="8"/>
      <c r="GU38" s="7"/>
      <c r="GV38" s="7"/>
      <c r="GW38" s="2" t="s">
        <v>578</v>
      </c>
      <c r="GX38" s="2" t="s">
        <v>144</v>
      </c>
      <c r="GY38" s="2" t="s">
        <v>253</v>
      </c>
      <c r="GZ38" s="2" t="s">
        <v>799</v>
      </c>
      <c r="HA38" s="2" t="s">
        <v>142</v>
      </c>
      <c r="HB38" s="2" t="s">
        <v>134</v>
      </c>
      <c r="HC38" s="4"/>
      <c r="HD38" s="8"/>
      <c r="HE38" s="4"/>
      <c r="HF38" s="8"/>
      <c r="HG38" s="7"/>
      <c r="HH38" s="7"/>
      <c r="HI38" s="2" t="s">
        <v>140</v>
      </c>
      <c r="HJ38" s="2" t="s">
        <v>131</v>
      </c>
      <c r="HK38" s="2" t="s">
        <v>242</v>
      </c>
      <c r="HL38" s="2" t="s">
        <v>423</v>
      </c>
      <c r="HM38" s="2" t="s">
        <v>142</v>
      </c>
      <c r="HN38" s="2" t="s">
        <v>134</v>
      </c>
      <c r="HO38" s="4"/>
      <c r="HP38" s="8"/>
      <c r="HQ38" s="4"/>
      <c r="HR38" s="8"/>
      <c r="HS38" s="7"/>
      <c r="HT38" s="7"/>
      <c r="HU38" s="2" t="s">
        <v>161</v>
      </c>
      <c r="HV38" s="2" t="s">
        <v>131</v>
      </c>
      <c r="HW38" s="2" t="s">
        <v>134</v>
      </c>
      <c r="HX38" s="2" t="s">
        <v>134</v>
      </c>
      <c r="HY38" s="2" t="s">
        <v>142</v>
      </c>
      <c r="HZ38" s="2" t="s">
        <v>134</v>
      </c>
      <c r="IA38" s="4">
        <v>5</v>
      </c>
      <c r="IB38" s="8">
        <v>71.85</v>
      </c>
      <c r="IC38" s="4"/>
      <c r="ID38" s="8"/>
      <c r="IE38" s="7"/>
      <c r="IF38" s="7"/>
      <c r="IG38" s="2" t="s">
        <v>140</v>
      </c>
      <c r="IH38" s="2" t="s">
        <v>131</v>
      </c>
      <c r="II38" s="2" t="s">
        <v>782</v>
      </c>
      <c r="IJ38" s="2" t="s">
        <v>783</v>
      </c>
      <c r="IK38" s="2" t="s">
        <v>142</v>
      </c>
      <c r="IL38" s="2" t="s">
        <v>168</v>
      </c>
      <c r="IM38" s="4">
        <v>1</v>
      </c>
      <c r="IN38" s="8">
        <v>13.77</v>
      </c>
      <c r="IO38" s="4"/>
      <c r="IP38" s="8"/>
      <c r="IQ38" s="7"/>
      <c r="IR38" s="7"/>
      <c r="IS38" s="2" t="s">
        <v>140</v>
      </c>
      <c r="IT38" s="2" t="s">
        <v>131</v>
      </c>
      <c r="IU38" s="2" t="s">
        <v>242</v>
      </c>
      <c r="IV38" s="2" t="s">
        <v>259</v>
      </c>
      <c r="IW38" s="2" t="s">
        <v>142</v>
      </c>
      <c r="IX38" s="2" t="s">
        <v>134</v>
      </c>
      <c r="IY38" s="4"/>
      <c r="IZ38" s="8"/>
      <c r="JA38" s="4"/>
      <c r="JB38" s="8"/>
      <c r="JC38" s="7"/>
      <c r="JD38" s="7"/>
      <c r="JE38" s="2" t="s">
        <v>140</v>
      </c>
      <c r="JF38" s="2" t="s">
        <v>131</v>
      </c>
      <c r="JG38" s="2" t="s">
        <v>170</v>
      </c>
      <c r="JH38" s="2" t="s">
        <v>134</v>
      </c>
      <c r="JI38" s="2" t="s">
        <v>142</v>
      </c>
      <c r="JJ38" s="2" t="s">
        <v>134</v>
      </c>
      <c r="JK38" s="4"/>
      <c r="JL38" s="8"/>
      <c r="JM38" s="4"/>
      <c r="JN38" s="8"/>
      <c r="JO38" s="7"/>
      <c r="JP38" s="7"/>
      <c r="JQ38" s="2" t="s">
        <v>140</v>
      </c>
      <c r="JR38" s="2" t="s">
        <v>144</v>
      </c>
      <c r="JS38" s="2" t="s">
        <v>434</v>
      </c>
      <c r="JT38" s="2" t="s">
        <v>809</v>
      </c>
      <c r="JU38" s="2" t="s">
        <v>142</v>
      </c>
      <c r="JV38" s="2" t="s">
        <v>134</v>
      </c>
      <c r="JW38" s="4"/>
      <c r="JX38" s="8"/>
      <c r="JY38" s="4"/>
      <c r="JZ38" s="8"/>
      <c r="KA38" s="7"/>
      <c r="KB38" s="7"/>
      <c r="KC38" s="2" t="s">
        <v>140</v>
      </c>
      <c r="KD38" s="2" t="s">
        <v>131</v>
      </c>
      <c r="KE38" s="2" t="s">
        <v>174</v>
      </c>
      <c r="KF38" s="2" t="s">
        <v>134</v>
      </c>
      <c r="KG38" s="2" t="s">
        <v>142</v>
      </c>
      <c r="KH38" s="2" t="s">
        <v>134</v>
      </c>
      <c r="KI38" s="4">
        <v>8</v>
      </c>
      <c r="KJ38" s="8">
        <v>121.12</v>
      </c>
      <c r="KK38" s="4"/>
      <c r="KL38" s="8"/>
      <c r="KM38" s="7"/>
      <c r="KN38" s="7"/>
      <c r="KO38" s="2" t="s">
        <v>140</v>
      </c>
      <c r="KP38" s="2" t="s">
        <v>131</v>
      </c>
      <c r="KQ38" s="2" t="s">
        <v>261</v>
      </c>
      <c r="KR38" s="2" t="s">
        <v>431</v>
      </c>
      <c r="KS38" s="2" t="s">
        <v>142</v>
      </c>
      <c r="KT38" s="2" t="s">
        <v>134</v>
      </c>
      <c r="KU38" s="4"/>
      <c r="KV38" s="8"/>
      <c r="KW38" s="4"/>
      <c r="KX38" s="8"/>
      <c r="KY38" s="7"/>
      <c r="KZ38" s="7"/>
      <c r="LA38" s="2" t="s">
        <v>140</v>
      </c>
      <c r="LB38" s="2" t="s">
        <v>144</v>
      </c>
      <c r="LC38" s="2" t="s">
        <v>438</v>
      </c>
      <c r="LD38" s="2" t="s">
        <v>581</v>
      </c>
      <c r="LE38" s="2" t="s">
        <v>142</v>
      </c>
      <c r="LF38" s="2" t="s">
        <v>134</v>
      </c>
      <c r="LG38" s="4"/>
      <c r="LH38" s="8"/>
      <c r="LI38" s="4"/>
      <c r="LJ38" s="8"/>
      <c r="LK38" s="7"/>
      <c r="LL38" s="7"/>
      <c r="LM38" s="2" t="s">
        <v>134</v>
      </c>
      <c r="LN38" s="2" t="s">
        <v>134</v>
      </c>
      <c r="LO38" s="2" t="s">
        <v>134</v>
      </c>
      <c r="LP38" s="2" t="s">
        <v>134</v>
      </c>
      <c r="LQ38" s="2" t="s">
        <v>134</v>
      </c>
      <c r="LR38" s="2" t="s">
        <v>134</v>
      </c>
      <c r="LS38" s="4"/>
      <c r="LT38" s="8"/>
      <c r="LU38" s="4"/>
      <c r="LV38" s="8"/>
      <c r="LW38" s="7"/>
      <c r="LX38" s="7"/>
      <c r="LY38" s="2" t="s">
        <v>134</v>
      </c>
      <c r="LZ38" s="2" t="s">
        <v>134</v>
      </c>
      <c r="MA38" s="2" t="s">
        <v>134</v>
      </c>
      <c r="MB38" s="2" t="s">
        <v>134</v>
      </c>
      <c r="MC38" s="2" t="s">
        <v>134</v>
      </c>
      <c r="MD38" s="2" t="s">
        <v>134</v>
      </c>
      <c r="ME38" s="4">
        <v>3</v>
      </c>
      <c r="MF38" s="8">
        <v>44.58</v>
      </c>
      <c r="MG38" s="4"/>
      <c r="MH38" s="8"/>
      <c r="MI38" s="7"/>
      <c r="MJ38" s="7"/>
      <c r="MK38" s="2" t="s">
        <v>140</v>
      </c>
      <c r="ML38" s="2" t="s">
        <v>144</v>
      </c>
      <c r="MM38" s="2" t="s">
        <v>213</v>
      </c>
      <c r="MN38" s="2" t="s">
        <v>810</v>
      </c>
      <c r="MO38" s="2" t="s">
        <v>142</v>
      </c>
      <c r="MP38" s="2" t="s">
        <v>134</v>
      </c>
      <c r="MQ38" s="4"/>
      <c r="MR38" s="8"/>
      <c r="MS38" s="4"/>
      <c r="MT38" s="8"/>
      <c r="MU38" s="7"/>
      <c r="MV38" s="7"/>
      <c r="MW38" s="2" t="s">
        <v>134</v>
      </c>
      <c r="MX38" s="2" t="s">
        <v>134</v>
      </c>
      <c r="MY38" s="2" t="s">
        <v>134</v>
      </c>
      <c r="MZ38" s="2" t="s">
        <v>134</v>
      </c>
      <c r="NA38" s="2" t="s">
        <v>134</v>
      </c>
      <c r="NB38" s="2" t="s">
        <v>134</v>
      </c>
      <c r="NC38" s="4"/>
      <c r="ND38" s="8"/>
      <c r="NE38" s="4"/>
      <c r="NF38" s="8"/>
      <c r="NG38" s="7"/>
      <c r="NH38" s="7"/>
      <c r="NI38" s="2" t="s">
        <v>184</v>
      </c>
      <c r="NJ38" s="2" t="s">
        <v>131</v>
      </c>
      <c r="NK38" s="2" t="s">
        <v>134</v>
      </c>
      <c r="NL38" s="2" t="s">
        <v>134</v>
      </c>
      <c r="NM38" s="2" t="s">
        <v>142</v>
      </c>
      <c r="NN38" s="2" t="s">
        <v>134</v>
      </c>
      <c r="NO38" s="4"/>
      <c r="NP38" s="8"/>
      <c r="NQ38" s="4"/>
      <c r="NR38" s="8"/>
      <c r="NS38" s="7"/>
      <c r="NT38" s="7"/>
      <c r="NU38" s="2" t="s">
        <v>140</v>
      </c>
      <c r="NV38" s="2" t="s">
        <v>131</v>
      </c>
      <c r="NW38" s="2" t="s">
        <v>185</v>
      </c>
      <c r="NX38" s="2" t="s">
        <v>669</v>
      </c>
      <c r="NY38" s="2" t="s">
        <v>142</v>
      </c>
      <c r="NZ38" s="2" t="s">
        <v>134</v>
      </c>
      <c r="OA38" s="4"/>
      <c r="OB38" s="8"/>
      <c r="OC38" s="4"/>
      <c r="OD38" s="8"/>
      <c r="OE38" s="7"/>
      <c r="OF38" s="7"/>
      <c r="OG38" s="2" t="s">
        <v>140</v>
      </c>
      <c r="OH38" s="2" t="s">
        <v>187</v>
      </c>
      <c r="OI38" s="2" t="s">
        <v>268</v>
      </c>
      <c r="OJ38" s="2" t="s">
        <v>400</v>
      </c>
      <c r="OK38" s="2" t="s">
        <v>142</v>
      </c>
      <c r="OL38" s="2" t="s">
        <v>134</v>
      </c>
      <c r="OM38" s="4"/>
      <c r="ON38" s="8"/>
      <c r="OO38" s="4"/>
      <c r="OP38" s="8"/>
      <c r="OQ38" s="7"/>
      <c r="OR38" s="7"/>
      <c r="OS38" s="2" t="s">
        <v>134</v>
      </c>
      <c r="OT38" s="2" t="s">
        <v>134</v>
      </c>
      <c r="OU38" s="2" t="s">
        <v>134</v>
      </c>
      <c r="OV38" s="2" t="s">
        <v>134</v>
      </c>
      <c r="OW38" s="2" t="s">
        <v>134</v>
      </c>
      <c r="OX38" s="2" t="s">
        <v>134</v>
      </c>
      <c r="OY38" s="4"/>
      <c r="OZ38" s="8"/>
      <c r="PA38" s="4"/>
      <c r="PB38" s="8"/>
      <c r="PC38" s="7"/>
      <c r="PD38" s="7"/>
      <c r="PE38" s="2" t="s">
        <v>161</v>
      </c>
      <c r="PF38" s="2" t="s">
        <v>131</v>
      </c>
      <c r="PG38" s="2" t="s">
        <v>134</v>
      </c>
      <c r="PH38" s="2" t="s">
        <v>134</v>
      </c>
      <c r="PI38" s="2" t="s">
        <v>142</v>
      </c>
      <c r="PJ38" s="2" t="s">
        <v>134</v>
      </c>
      <c r="PK38" s="4"/>
      <c r="PL38" s="8"/>
      <c r="PM38" s="4"/>
      <c r="PN38" s="8"/>
      <c r="PO38" s="7"/>
      <c r="PP38" s="7"/>
      <c r="PQ38" s="2" t="s">
        <v>140</v>
      </c>
      <c r="PR38" s="2" t="s">
        <v>131</v>
      </c>
      <c r="PS38" s="2" t="s">
        <v>190</v>
      </c>
      <c r="PT38" s="2" t="s">
        <v>134</v>
      </c>
      <c r="PU38" s="2" t="s">
        <v>142</v>
      </c>
      <c r="PV38" s="2" t="s">
        <v>134</v>
      </c>
      <c r="PW38" s="4"/>
      <c r="PX38" s="8"/>
      <c r="PY38" s="4"/>
      <c r="PZ38" s="8"/>
      <c r="QA38" s="7"/>
      <c r="QB38" s="7"/>
      <c r="QC38" s="2" t="s">
        <v>811</v>
      </c>
      <c r="QD38" s="2" t="s">
        <v>144</v>
      </c>
      <c r="QE38" s="2" t="s">
        <v>134</v>
      </c>
      <c r="QF38" s="2" t="s">
        <v>134</v>
      </c>
      <c r="QG38" s="2" t="s">
        <v>142</v>
      </c>
      <c r="QH38" s="2" t="s">
        <v>134</v>
      </c>
      <c r="QI38" s="4"/>
      <c r="QJ38" s="8"/>
      <c r="QK38" s="4"/>
      <c r="QL38" s="8"/>
      <c r="QM38" s="7"/>
      <c r="QN38" s="7"/>
      <c r="QO38" s="2" t="s">
        <v>184</v>
      </c>
      <c r="QP38" s="2" t="s">
        <v>131</v>
      </c>
      <c r="QQ38" s="2" t="s">
        <v>134</v>
      </c>
      <c r="QR38" s="2" t="s">
        <v>134</v>
      </c>
      <c r="QS38" s="2" t="s">
        <v>142</v>
      </c>
      <c r="QT38" s="2" t="s">
        <v>134</v>
      </c>
      <c r="QU38" s="4"/>
      <c r="QV38" s="8"/>
      <c r="QW38" s="4"/>
      <c r="QX38" s="8"/>
      <c r="QY38" s="7"/>
      <c r="QZ38" s="7"/>
      <c r="RA38" s="2" t="s">
        <v>134</v>
      </c>
      <c r="RB38" s="2" t="s">
        <v>134</v>
      </c>
      <c r="RC38" s="2" t="s">
        <v>134</v>
      </c>
      <c r="RD38" s="2" t="s">
        <v>134</v>
      </c>
      <c r="RE38" s="2" t="s">
        <v>134</v>
      </c>
      <c r="RF38" s="2" t="s">
        <v>134</v>
      </c>
      <c r="RG38" s="4"/>
      <c r="RH38" s="8"/>
      <c r="RI38" s="4"/>
      <c r="RJ38" s="8"/>
      <c r="RK38" s="7"/>
      <c r="RL38" s="7"/>
      <c r="RM38" s="2" t="s">
        <v>134</v>
      </c>
      <c r="RN38" s="2" t="s">
        <v>134</v>
      </c>
      <c r="RO38" s="2" t="s">
        <v>134</v>
      </c>
      <c r="RP38" s="2" t="s">
        <v>134</v>
      </c>
      <c r="RQ38" s="2" t="s">
        <v>134</v>
      </c>
      <c r="RR38" s="2" t="s">
        <v>134</v>
      </c>
      <c r="RS38" s="4"/>
      <c r="RT38" s="8"/>
      <c r="RU38" s="4"/>
      <c r="RV38" s="8"/>
      <c r="RW38" s="7"/>
      <c r="RX38" s="7"/>
      <c r="RY38" s="2" t="s">
        <v>161</v>
      </c>
      <c r="RZ38" s="2" t="s">
        <v>131</v>
      </c>
      <c r="SA38" s="2" t="s">
        <v>134</v>
      </c>
      <c r="SB38" s="2" t="s">
        <v>134</v>
      </c>
      <c r="SC38" s="2" t="s">
        <v>142</v>
      </c>
      <c r="SD38" s="2" t="s">
        <v>134</v>
      </c>
      <c r="SE38" s="4"/>
      <c r="SF38" s="8"/>
      <c r="SG38" s="4"/>
      <c r="SH38" s="8"/>
      <c r="SI38" s="7"/>
      <c r="SJ38" s="7"/>
      <c r="SK38" s="2" t="s">
        <v>140</v>
      </c>
      <c r="SL38" s="2" t="s">
        <v>144</v>
      </c>
      <c r="SM38" s="2" t="s">
        <v>270</v>
      </c>
      <c r="SN38" s="2" t="s">
        <v>812</v>
      </c>
      <c r="SO38" s="2" t="s">
        <v>142</v>
      </c>
      <c r="SP38" s="2" t="s">
        <v>134</v>
      </c>
    </row>
    <row r="39">
      <c r="A39" s="2" t="s">
        <v>813</v>
      </c>
      <c r="B39" s="2" t="s">
        <v>123</v>
      </c>
      <c r="C39" s="2" t="s">
        <v>124</v>
      </c>
      <c r="D39" s="2" t="s">
        <v>125</v>
      </c>
      <c r="E39" s="2" t="s">
        <v>126</v>
      </c>
      <c r="F39" s="2" t="s">
        <v>742</v>
      </c>
      <c r="G39" s="2" t="s">
        <v>743</v>
      </c>
      <c r="H39" s="2" t="s">
        <v>744</v>
      </c>
      <c r="I39" s="2" t="s">
        <v>745</v>
      </c>
      <c r="J39" s="2" t="s">
        <v>234</v>
      </c>
      <c r="K39" s="2" t="s">
        <v>814</v>
      </c>
      <c r="L39" s="3">
        <v>13.11</v>
      </c>
      <c r="M39" s="3">
        <v>13.77</v>
      </c>
      <c r="N39" s="3">
        <v>26.99</v>
      </c>
      <c r="O39" s="2" t="s">
        <v>131</v>
      </c>
      <c r="P39" s="2" t="s">
        <v>395</v>
      </c>
      <c r="Q39" s="2" t="s">
        <v>133</v>
      </c>
      <c r="R39" s="2" t="s">
        <v>134</v>
      </c>
      <c r="S39" s="2" t="s">
        <v>815</v>
      </c>
      <c r="T39" s="2" t="s">
        <v>134</v>
      </c>
      <c r="U39" s="2" t="s">
        <v>134</v>
      </c>
      <c r="V39" s="2" t="s">
        <v>420</v>
      </c>
      <c r="W39" s="2" t="s">
        <v>421</v>
      </c>
      <c r="X39" s="2" t="s">
        <v>134</v>
      </c>
      <c r="Y39" s="2" t="s">
        <v>237</v>
      </c>
      <c r="Z39" s="4">
        <v>332</v>
      </c>
      <c r="AA39" s="4">
        <f>=ROUNDDOWN(14.2489270386266,0)</f>
      </c>
      <c r="AB39" s="5">
        <v>23.3</v>
      </c>
      <c r="AC39" s="2" t="s">
        <v>777</v>
      </c>
      <c r="AD39" s="4">
        <v>140</v>
      </c>
      <c r="AE39" s="4">
        <v>620</v>
      </c>
      <c r="AF39" s="6">
        <v>65</v>
      </c>
      <c r="AG39" s="6"/>
      <c r="AH39" s="7">
        <v>0.5355</v>
      </c>
      <c r="AI39" s="4"/>
      <c r="AJ39" s="4">
        <f>=ROUNDDOWN({0},0)</f>
      </c>
      <c r="AK39" s="5"/>
      <c r="AL39" s="2" t="s">
        <v>134</v>
      </c>
      <c r="AM39" s="4"/>
      <c r="AN39" s="4"/>
      <c r="AO39" s="7">
        <v>0</v>
      </c>
      <c r="AP39" s="4">
        <v>379</v>
      </c>
      <c r="AQ39" s="8">
        <v>5677.51</v>
      </c>
      <c r="AR39" s="4"/>
      <c r="AS39" s="8"/>
      <c r="AT39" s="7"/>
      <c r="AU39" s="7"/>
      <c r="AV39" s="4">
        <v>379</v>
      </c>
      <c r="AW39" s="8">
        <v>5677.51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0.0762</v>
      </c>
      <c r="BJ39" s="4">
        <v>379</v>
      </c>
      <c r="BK39" s="8">
        <v>5677.51</v>
      </c>
      <c r="BL39" s="2" t="s">
        <v>816</v>
      </c>
      <c r="BM39" s="7">
        <v>1</v>
      </c>
      <c r="BN39" s="7">
        <v>1</v>
      </c>
      <c r="BO39" s="4">
        <v>163</v>
      </c>
      <c r="BP39" s="8">
        <v>2459.67</v>
      </c>
      <c r="BQ39" s="4"/>
      <c r="BR39" s="8"/>
      <c r="BS39" s="7"/>
      <c r="BT39" s="7"/>
      <c r="BU39" s="2" t="s">
        <v>140</v>
      </c>
      <c r="BV39" s="2" t="s">
        <v>131</v>
      </c>
      <c r="BW39" s="2" t="s">
        <v>134</v>
      </c>
      <c r="BX39" s="2" t="s">
        <v>239</v>
      </c>
      <c r="BY39" s="2" t="s">
        <v>142</v>
      </c>
      <c r="BZ39" s="2" t="s">
        <v>134</v>
      </c>
      <c r="CA39" s="4">
        <v>124</v>
      </c>
      <c r="CB39" s="8">
        <v>1860</v>
      </c>
      <c r="CC39" s="4"/>
      <c r="CD39" s="8"/>
      <c r="CE39" s="7"/>
      <c r="CF39" s="7"/>
      <c r="CG39" s="2" t="s">
        <v>140</v>
      </c>
      <c r="CH39" s="2" t="s">
        <v>131</v>
      </c>
      <c r="CI39" s="2" t="s">
        <v>145</v>
      </c>
      <c r="CJ39" s="2" t="s">
        <v>779</v>
      </c>
      <c r="CK39" s="2" t="s">
        <v>142</v>
      </c>
      <c r="CL39" s="2" t="s">
        <v>134</v>
      </c>
      <c r="CM39" s="4">
        <v>43</v>
      </c>
      <c r="CN39" s="8">
        <v>567.17</v>
      </c>
      <c r="CO39" s="4"/>
      <c r="CP39" s="8"/>
      <c r="CQ39" s="7"/>
      <c r="CR39" s="7"/>
      <c r="CS39" s="2" t="s">
        <v>140</v>
      </c>
      <c r="CT39" s="2" t="s">
        <v>131</v>
      </c>
      <c r="CU39" s="2" t="s">
        <v>242</v>
      </c>
      <c r="CV39" s="2" t="s">
        <v>423</v>
      </c>
      <c r="CW39" s="2" t="s">
        <v>142</v>
      </c>
      <c r="CX39" s="2" t="s">
        <v>134</v>
      </c>
      <c r="CY39" s="4">
        <v>13</v>
      </c>
      <c r="CZ39" s="8">
        <v>187.85</v>
      </c>
      <c r="DA39" s="4"/>
      <c r="DB39" s="8"/>
      <c r="DC39" s="7"/>
      <c r="DD39" s="7"/>
      <c r="DE39" s="2" t="s">
        <v>140</v>
      </c>
      <c r="DF39" s="2" t="s">
        <v>131</v>
      </c>
      <c r="DG39" s="2" t="s">
        <v>242</v>
      </c>
      <c r="DH39" s="2" t="s">
        <v>423</v>
      </c>
      <c r="DI39" s="2" t="s">
        <v>142</v>
      </c>
      <c r="DJ39" s="2" t="s">
        <v>134</v>
      </c>
      <c r="DK39" s="4">
        <v>16</v>
      </c>
      <c r="DL39" s="8">
        <v>241.6</v>
      </c>
      <c r="DM39" s="4"/>
      <c r="DN39" s="8"/>
      <c r="DO39" s="7"/>
      <c r="DP39" s="7"/>
      <c r="DQ39" s="2" t="s">
        <v>140</v>
      </c>
      <c r="DR39" s="2" t="s">
        <v>131</v>
      </c>
      <c r="DS39" s="2" t="s">
        <v>242</v>
      </c>
      <c r="DT39" s="2" t="s">
        <v>515</v>
      </c>
      <c r="DU39" s="2" t="s">
        <v>142</v>
      </c>
      <c r="DV39" s="2" t="s">
        <v>134</v>
      </c>
      <c r="DW39" s="4"/>
      <c r="DX39" s="8"/>
      <c r="DY39" s="4"/>
      <c r="DZ39" s="8"/>
      <c r="EA39" s="7"/>
      <c r="EB39" s="7"/>
      <c r="EC39" s="2" t="s">
        <v>140</v>
      </c>
      <c r="ED39" s="2" t="s">
        <v>144</v>
      </c>
      <c r="EE39" s="2" t="s">
        <v>535</v>
      </c>
      <c r="EF39" s="2" t="s">
        <v>536</v>
      </c>
      <c r="EG39" s="2" t="s">
        <v>142</v>
      </c>
      <c r="EH39" s="2" t="s">
        <v>134</v>
      </c>
      <c r="EI39" s="4">
        <v>5</v>
      </c>
      <c r="EJ39" s="8">
        <v>68.85</v>
      </c>
      <c r="EK39" s="4"/>
      <c r="EL39" s="8"/>
      <c r="EM39" s="7"/>
      <c r="EN39" s="7"/>
      <c r="EO39" s="2" t="s">
        <v>140</v>
      </c>
      <c r="EP39" s="2" t="s">
        <v>131</v>
      </c>
      <c r="EQ39" s="2" t="s">
        <v>242</v>
      </c>
      <c r="ER39" s="2" t="s">
        <v>817</v>
      </c>
      <c r="ES39" s="2" t="s">
        <v>142</v>
      </c>
      <c r="ET39" s="2" t="s">
        <v>134</v>
      </c>
      <c r="EU39" s="4"/>
      <c r="EV39" s="8"/>
      <c r="EW39" s="4"/>
      <c r="EX39" s="8"/>
      <c r="EY39" s="7"/>
      <c r="EZ39" s="7"/>
      <c r="FA39" s="2" t="s">
        <v>140</v>
      </c>
      <c r="FB39" s="2" t="s">
        <v>131</v>
      </c>
      <c r="FC39" s="2" t="s">
        <v>242</v>
      </c>
      <c r="FD39" s="2" t="s">
        <v>818</v>
      </c>
      <c r="FE39" s="2" t="s">
        <v>142</v>
      </c>
      <c r="FF39" s="2" t="s">
        <v>134</v>
      </c>
      <c r="FG39" s="4">
        <v>6</v>
      </c>
      <c r="FH39" s="8">
        <v>91.26</v>
      </c>
      <c r="FI39" s="4"/>
      <c r="FJ39" s="8"/>
      <c r="FK39" s="7"/>
      <c r="FL39" s="7"/>
      <c r="FM39" s="2" t="s">
        <v>140</v>
      </c>
      <c r="FN39" s="2" t="s">
        <v>131</v>
      </c>
      <c r="FO39" s="2" t="s">
        <v>357</v>
      </c>
      <c r="FP39" s="2" t="s">
        <v>819</v>
      </c>
      <c r="FQ39" s="2" t="s">
        <v>142</v>
      </c>
      <c r="FR39" s="2" t="s">
        <v>134</v>
      </c>
      <c r="FS39" s="4"/>
      <c r="FT39" s="8"/>
      <c r="FU39" s="4"/>
      <c r="FV39" s="8"/>
      <c r="FW39" s="7"/>
      <c r="FX39" s="7"/>
      <c r="FY39" s="2" t="s">
        <v>143</v>
      </c>
      <c r="FZ39" s="2" t="s">
        <v>131</v>
      </c>
      <c r="GA39" s="2" t="s">
        <v>134</v>
      </c>
      <c r="GB39" s="2" t="s">
        <v>134</v>
      </c>
      <c r="GC39" s="2" t="s">
        <v>142</v>
      </c>
      <c r="GD39" s="2" t="s">
        <v>134</v>
      </c>
      <c r="GE39" s="4"/>
      <c r="GF39" s="8"/>
      <c r="GG39" s="4"/>
      <c r="GH39" s="8"/>
      <c r="GI39" s="7"/>
      <c r="GJ39" s="7"/>
      <c r="GK39" s="2" t="s">
        <v>134</v>
      </c>
      <c r="GL39" s="2" t="s">
        <v>134</v>
      </c>
      <c r="GM39" s="2" t="s">
        <v>134</v>
      </c>
      <c r="GN39" s="2" t="s">
        <v>134</v>
      </c>
      <c r="GO39" s="2" t="s">
        <v>134</v>
      </c>
      <c r="GP39" s="2" t="s">
        <v>134</v>
      </c>
      <c r="GQ39" s="4"/>
      <c r="GR39" s="8"/>
      <c r="GS39" s="4"/>
      <c r="GT39" s="8"/>
      <c r="GU39" s="7"/>
      <c r="GV39" s="7"/>
      <c r="GW39" s="2" t="s">
        <v>578</v>
      </c>
      <c r="GX39" s="2" t="s">
        <v>144</v>
      </c>
      <c r="GY39" s="2" t="s">
        <v>253</v>
      </c>
      <c r="GZ39" s="2" t="s">
        <v>799</v>
      </c>
      <c r="HA39" s="2" t="s">
        <v>142</v>
      </c>
      <c r="HB39" s="2" t="s">
        <v>134</v>
      </c>
      <c r="HC39" s="4">
        <v>4</v>
      </c>
      <c r="HD39" s="8">
        <v>111.96</v>
      </c>
      <c r="HE39" s="4"/>
      <c r="HF39" s="8"/>
      <c r="HG39" s="7"/>
      <c r="HH39" s="7"/>
      <c r="HI39" s="2" t="s">
        <v>140</v>
      </c>
      <c r="HJ39" s="2" t="s">
        <v>131</v>
      </c>
      <c r="HK39" s="2" t="s">
        <v>242</v>
      </c>
      <c r="HL39" s="2" t="s">
        <v>423</v>
      </c>
      <c r="HM39" s="2" t="s">
        <v>142</v>
      </c>
      <c r="HN39" s="2" t="s">
        <v>134</v>
      </c>
      <c r="HO39" s="4"/>
      <c r="HP39" s="8"/>
      <c r="HQ39" s="4"/>
      <c r="HR39" s="8"/>
      <c r="HS39" s="7"/>
      <c r="HT39" s="7"/>
      <c r="HU39" s="2" t="s">
        <v>161</v>
      </c>
      <c r="HV39" s="2" t="s">
        <v>131</v>
      </c>
      <c r="HW39" s="2" t="s">
        <v>134</v>
      </c>
      <c r="HX39" s="2" t="s">
        <v>134</v>
      </c>
      <c r="HY39" s="2" t="s">
        <v>142</v>
      </c>
      <c r="HZ39" s="2" t="s">
        <v>134</v>
      </c>
      <c r="IA39" s="4"/>
      <c r="IB39" s="8"/>
      <c r="IC39" s="4"/>
      <c r="ID39" s="8"/>
      <c r="IE39" s="7"/>
      <c r="IF39" s="7"/>
      <c r="IG39" s="2" t="s">
        <v>140</v>
      </c>
      <c r="IH39" s="2" t="s">
        <v>131</v>
      </c>
      <c r="II39" s="2" t="s">
        <v>782</v>
      </c>
      <c r="IJ39" s="2" t="s">
        <v>783</v>
      </c>
      <c r="IK39" s="2" t="s">
        <v>142</v>
      </c>
      <c r="IL39" s="2" t="s">
        <v>168</v>
      </c>
      <c r="IM39" s="4"/>
      <c r="IN39" s="8"/>
      <c r="IO39" s="4"/>
      <c r="IP39" s="8"/>
      <c r="IQ39" s="7"/>
      <c r="IR39" s="7"/>
      <c r="IS39" s="2" t="s">
        <v>140</v>
      </c>
      <c r="IT39" s="2" t="s">
        <v>131</v>
      </c>
      <c r="IU39" s="2" t="s">
        <v>242</v>
      </c>
      <c r="IV39" s="2" t="s">
        <v>820</v>
      </c>
      <c r="IW39" s="2" t="s">
        <v>142</v>
      </c>
      <c r="IX39" s="2" t="s">
        <v>134</v>
      </c>
      <c r="IY39" s="4">
        <v>1</v>
      </c>
      <c r="IZ39" s="8">
        <v>26.99</v>
      </c>
      <c r="JA39" s="4"/>
      <c r="JB39" s="8"/>
      <c r="JC39" s="7"/>
      <c r="JD39" s="7"/>
      <c r="JE39" s="2" t="s">
        <v>140</v>
      </c>
      <c r="JF39" s="2" t="s">
        <v>131</v>
      </c>
      <c r="JG39" s="2" t="s">
        <v>821</v>
      </c>
      <c r="JH39" s="2" t="s">
        <v>568</v>
      </c>
      <c r="JI39" s="2" t="s">
        <v>142</v>
      </c>
      <c r="JJ39" s="2" t="s">
        <v>134</v>
      </c>
      <c r="JK39" s="4"/>
      <c r="JL39" s="8"/>
      <c r="JM39" s="4"/>
      <c r="JN39" s="8"/>
      <c r="JO39" s="7"/>
      <c r="JP39" s="7"/>
      <c r="JQ39" s="2" t="s">
        <v>140</v>
      </c>
      <c r="JR39" s="2" t="s">
        <v>144</v>
      </c>
      <c r="JS39" s="2" t="s">
        <v>434</v>
      </c>
      <c r="JT39" s="2" t="s">
        <v>822</v>
      </c>
      <c r="JU39" s="2" t="s">
        <v>142</v>
      </c>
      <c r="JV39" s="2" t="s">
        <v>134</v>
      </c>
      <c r="JW39" s="4"/>
      <c r="JX39" s="8"/>
      <c r="JY39" s="4"/>
      <c r="JZ39" s="8"/>
      <c r="KA39" s="7"/>
      <c r="KB39" s="7"/>
      <c r="KC39" s="2" t="s">
        <v>140</v>
      </c>
      <c r="KD39" s="2" t="s">
        <v>131</v>
      </c>
      <c r="KE39" s="2" t="s">
        <v>823</v>
      </c>
      <c r="KF39" s="2" t="s">
        <v>134</v>
      </c>
      <c r="KG39" s="2" t="s">
        <v>142</v>
      </c>
      <c r="KH39" s="2" t="s">
        <v>134</v>
      </c>
      <c r="KI39" s="4">
        <v>4</v>
      </c>
      <c r="KJ39" s="8">
        <v>62.16</v>
      </c>
      <c r="KK39" s="4"/>
      <c r="KL39" s="8"/>
      <c r="KM39" s="7"/>
      <c r="KN39" s="7"/>
      <c r="KO39" s="2" t="s">
        <v>140</v>
      </c>
      <c r="KP39" s="2" t="s">
        <v>131</v>
      </c>
      <c r="KQ39" s="2" t="s">
        <v>261</v>
      </c>
      <c r="KR39" s="2" t="s">
        <v>431</v>
      </c>
      <c r="KS39" s="2" t="s">
        <v>142</v>
      </c>
      <c r="KT39" s="2" t="s">
        <v>134</v>
      </c>
      <c r="KU39" s="4"/>
      <c r="KV39" s="8"/>
      <c r="KW39" s="4"/>
      <c r="KX39" s="8"/>
      <c r="KY39" s="7"/>
      <c r="KZ39" s="7"/>
      <c r="LA39" s="2" t="s">
        <v>140</v>
      </c>
      <c r="LB39" s="2" t="s">
        <v>144</v>
      </c>
      <c r="LC39" s="2" t="s">
        <v>438</v>
      </c>
      <c r="LD39" s="2" t="s">
        <v>439</v>
      </c>
      <c r="LE39" s="2" t="s">
        <v>142</v>
      </c>
      <c r="LF39" s="2" t="s">
        <v>134</v>
      </c>
      <c r="LG39" s="4"/>
      <c r="LH39" s="8"/>
      <c r="LI39" s="4"/>
      <c r="LJ39" s="8"/>
      <c r="LK39" s="7"/>
      <c r="LL39" s="7"/>
      <c r="LM39" s="2" t="s">
        <v>134</v>
      </c>
      <c r="LN39" s="2" t="s">
        <v>134</v>
      </c>
      <c r="LO39" s="2" t="s">
        <v>134</v>
      </c>
      <c r="LP39" s="2" t="s">
        <v>134</v>
      </c>
      <c r="LQ39" s="2" t="s">
        <v>134</v>
      </c>
      <c r="LR39" s="2" t="s">
        <v>134</v>
      </c>
      <c r="LS39" s="4"/>
      <c r="LT39" s="8"/>
      <c r="LU39" s="4"/>
      <c r="LV39" s="8"/>
      <c r="LW39" s="7"/>
      <c r="LX39" s="7"/>
      <c r="LY39" s="2" t="s">
        <v>134</v>
      </c>
      <c r="LZ39" s="2" t="s">
        <v>134</v>
      </c>
      <c r="MA39" s="2" t="s">
        <v>134</v>
      </c>
      <c r="MB39" s="2" t="s">
        <v>134</v>
      </c>
      <c r="MC39" s="2" t="s">
        <v>134</v>
      </c>
      <c r="MD39" s="2" t="s">
        <v>134</v>
      </c>
      <c r="ME39" s="4"/>
      <c r="MF39" s="8"/>
      <c r="MG39" s="4"/>
      <c r="MH39" s="8"/>
      <c r="MI39" s="7"/>
      <c r="MJ39" s="7"/>
      <c r="MK39" s="2" t="s">
        <v>140</v>
      </c>
      <c r="ML39" s="2" t="s">
        <v>144</v>
      </c>
      <c r="MM39" s="2" t="s">
        <v>183</v>
      </c>
      <c r="MN39" s="2" t="s">
        <v>134</v>
      </c>
      <c r="MO39" s="2" t="s">
        <v>142</v>
      </c>
      <c r="MP39" s="2" t="s">
        <v>134</v>
      </c>
      <c r="MQ39" s="4"/>
      <c r="MR39" s="8"/>
      <c r="MS39" s="4"/>
      <c r="MT39" s="8"/>
      <c r="MU39" s="7"/>
      <c r="MV39" s="7"/>
      <c r="MW39" s="2" t="s">
        <v>134</v>
      </c>
      <c r="MX39" s="2" t="s">
        <v>134</v>
      </c>
      <c r="MY39" s="2" t="s">
        <v>134</v>
      </c>
      <c r="MZ39" s="2" t="s">
        <v>134</v>
      </c>
      <c r="NA39" s="2" t="s">
        <v>134</v>
      </c>
      <c r="NB39" s="2" t="s">
        <v>134</v>
      </c>
      <c r="NC39" s="4"/>
      <c r="ND39" s="8"/>
      <c r="NE39" s="4"/>
      <c r="NF39" s="8"/>
      <c r="NG39" s="7"/>
      <c r="NH39" s="7"/>
      <c r="NI39" s="2" t="s">
        <v>184</v>
      </c>
      <c r="NJ39" s="2" t="s">
        <v>131</v>
      </c>
      <c r="NK39" s="2" t="s">
        <v>134</v>
      </c>
      <c r="NL39" s="2" t="s">
        <v>134</v>
      </c>
      <c r="NM39" s="2" t="s">
        <v>142</v>
      </c>
      <c r="NN39" s="2" t="s">
        <v>134</v>
      </c>
      <c r="NO39" s="4"/>
      <c r="NP39" s="8"/>
      <c r="NQ39" s="4"/>
      <c r="NR39" s="8"/>
      <c r="NS39" s="7"/>
      <c r="NT39" s="7"/>
      <c r="NU39" s="2" t="s">
        <v>140</v>
      </c>
      <c r="NV39" s="2" t="s">
        <v>131</v>
      </c>
      <c r="NW39" s="2" t="s">
        <v>185</v>
      </c>
      <c r="NX39" s="2" t="s">
        <v>134</v>
      </c>
      <c r="NY39" s="2" t="s">
        <v>142</v>
      </c>
      <c r="NZ39" s="2" t="s">
        <v>134</v>
      </c>
      <c r="OA39" s="4"/>
      <c r="OB39" s="8"/>
      <c r="OC39" s="4"/>
      <c r="OD39" s="8"/>
      <c r="OE39" s="7"/>
      <c r="OF39" s="7"/>
      <c r="OG39" s="2" t="s">
        <v>140</v>
      </c>
      <c r="OH39" s="2" t="s">
        <v>187</v>
      </c>
      <c r="OI39" s="2" t="s">
        <v>268</v>
      </c>
      <c r="OJ39" s="2" t="s">
        <v>824</v>
      </c>
      <c r="OK39" s="2" t="s">
        <v>142</v>
      </c>
      <c r="OL39" s="2" t="s">
        <v>134</v>
      </c>
      <c r="OM39" s="4"/>
      <c r="ON39" s="8"/>
      <c r="OO39" s="4"/>
      <c r="OP39" s="8"/>
      <c r="OQ39" s="7"/>
      <c r="OR39" s="7"/>
      <c r="OS39" s="2" t="s">
        <v>134</v>
      </c>
      <c r="OT39" s="2" t="s">
        <v>134</v>
      </c>
      <c r="OU39" s="2" t="s">
        <v>134</v>
      </c>
      <c r="OV39" s="2" t="s">
        <v>134</v>
      </c>
      <c r="OW39" s="2" t="s">
        <v>134</v>
      </c>
      <c r="OX39" s="2" t="s">
        <v>134</v>
      </c>
      <c r="OY39" s="4"/>
      <c r="OZ39" s="8"/>
      <c r="PA39" s="4"/>
      <c r="PB39" s="8"/>
      <c r="PC39" s="7"/>
      <c r="PD39" s="7"/>
      <c r="PE39" s="2" t="s">
        <v>161</v>
      </c>
      <c r="PF39" s="2" t="s">
        <v>131</v>
      </c>
      <c r="PG39" s="2" t="s">
        <v>134</v>
      </c>
      <c r="PH39" s="2" t="s">
        <v>134</v>
      </c>
      <c r="PI39" s="2" t="s">
        <v>142</v>
      </c>
      <c r="PJ39" s="2" t="s">
        <v>134</v>
      </c>
      <c r="PK39" s="4"/>
      <c r="PL39" s="8"/>
      <c r="PM39" s="4"/>
      <c r="PN39" s="8"/>
      <c r="PO39" s="7"/>
      <c r="PP39" s="7"/>
      <c r="PQ39" s="2" t="s">
        <v>140</v>
      </c>
      <c r="PR39" s="2" t="s">
        <v>131</v>
      </c>
      <c r="PS39" s="2" t="s">
        <v>190</v>
      </c>
      <c r="PT39" s="2" t="s">
        <v>134</v>
      </c>
      <c r="PU39" s="2" t="s">
        <v>142</v>
      </c>
      <c r="PV39" s="2" t="s">
        <v>134</v>
      </c>
      <c r="PW39" s="4"/>
      <c r="PX39" s="8"/>
      <c r="PY39" s="4"/>
      <c r="PZ39" s="8"/>
      <c r="QA39" s="7"/>
      <c r="QB39" s="7"/>
      <c r="QC39" s="2" t="s">
        <v>140</v>
      </c>
      <c r="QD39" s="2" t="s">
        <v>144</v>
      </c>
      <c r="QE39" s="2" t="s">
        <v>191</v>
      </c>
      <c r="QF39" s="2" t="s">
        <v>825</v>
      </c>
      <c r="QG39" s="2" t="s">
        <v>142</v>
      </c>
      <c r="QH39" s="2" t="s">
        <v>134</v>
      </c>
      <c r="QI39" s="4"/>
      <c r="QJ39" s="8"/>
      <c r="QK39" s="4"/>
      <c r="QL39" s="8"/>
      <c r="QM39" s="7"/>
      <c r="QN39" s="7"/>
      <c r="QO39" s="2" t="s">
        <v>184</v>
      </c>
      <c r="QP39" s="2" t="s">
        <v>131</v>
      </c>
      <c r="QQ39" s="2" t="s">
        <v>134</v>
      </c>
      <c r="QR39" s="2" t="s">
        <v>134</v>
      </c>
      <c r="QS39" s="2" t="s">
        <v>142</v>
      </c>
      <c r="QT39" s="2" t="s">
        <v>134</v>
      </c>
      <c r="QU39" s="4"/>
      <c r="QV39" s="8"/>
      <c r="QW39" s="4"/>
      <c r="QX39" s="8"/>
      <c r="QY39" s="7"/>
      <c r="QZ39" s="7"/>
      <c r="RA39" s="2" t="s">
        <v>134</v>
      </c>
      <c r="RB39" s="2" t="s">
        <v>134</v>
      </c>
      <c r="RC39" s="2" t="s">
        <v>134</v>
      </c>
      <c r="RD39" s="2" t="s">
        <v>134</v>
      </c>
      <c r="RE39" s="2" t="s">
        <v>134</v>
      </c>
      <c r="RF39" s="2" t="s">
        <v>134</v>
      </c>
      <c r="RG39" s="4"/>
      <c r="RH39" s="8"/>
      <c r="RI39" s="4"/>
      <c r="RJ39" s="8"/>
      <c r="RK39" s="7"/>
      <c r="RL39" s="7"/>
      <c r="RM39" s="2" t="s">
        <v>134</v>
      </c>
      <c r="RN39" s="2" t="s">
        <v>134</v>
      </c>
      <c r="RO39" s="2" t="s">
        <v>134</v>
      </c>
      <c r="RP39" s="2" t="s">
        <v>134</v>
      </c>
      <c r="RQ39" s="2" t="s">
        <v>134</v>
      </c>
      <c r="RR39" s="2" t="s">
        <v>134</v>
      </c>
      <c r="RS39" s="4"/>
      <c r="RT39" s="8"/>
      <c r="RU39" s="4"/>
      <c r="RV39" s="8"/>
      <c r="RW39" s="7"/>
      <c r="RX39" s="7"/>
      <c r="RY39" s="2" t="s">
        <v>161</v>
      </c>
      <c r="RZ39" s="2" t="s">
        <v>131</v>
      </c>
      <c r="SA39" s="2" t="s">
        <v>134</v>
      </c>
      <c r="SB39" s="2" t="s">
        <v>134</v>
      </c>
      <c r="SC39" s="2" t="s">
        <v>142</v>
      </c>
      <c r="SD39" s="2" t="s">
        <v>134</v>
      </c>
      <c r="SE39" s="4"/>
      <c r="SF39" s="8"/>
      <c r="SG39" s="4"/>
      <c r="SH39" s="8"/>
      <c r="SI39" s="7"/>
      <c r="SJ39" s="7"/>
      <c r="SK39" s="2" t="s">
        <v>140</v>
      </c>
      <c r="SL39" s="2" t="s">
        <v>144</v>
      </c>
      <c r="SM39" s="2" t="s">
        <v>411</v>
      </c>
      <c r="SN39" s="2" t="s">
        <v>469</v>
      </c>
      <c r="SO39" s="2" t="s">
        <v>142</v>
      </c>
      <c r="SP39" s="2" t="s">
        <v>134</v>
      </c>
    </row>
    <row r="40">
      <c r="A40" s="2" t="s">
        <v>826</v>
      </c>
      <c r="B40" s="2" t="s">
        <v>123</v>
      </c>
      <c r="C40" s="2" t="s">
        <v>124</v>
      </c>
      <c r="D40" s="2" t="s">
        <v>125</v>
      </c>
      <c r="E40" s="2" t="s">
        <v>126</v>
      </c>
      <c r="F40" s="2" t="s">
        <v>827</v>
      </c>
      <c r="G40" s="2" t="s">
        <v>828</v>
      </c>
      <c r="H40" s="2" t="s">
        <v>829</v>
      </c>
      <c r="I40" s="2" t="s">
        <v>830</v>
      </c>
      <c r="J40" s="2" t="s">
        <v>234</v>
      </c>
      <c r="K40" s="2" t="s">
        <v>273</v>
      </c>
      <c r="L40" s="3">
        <v>13.07</v>
      </c>
      <c r="M40" s="3">
        <v>13.72</v>
      </c>
      <c r="N40" s="3">
        <v>27.99</v>
      </c>
      <c r="O40" s="2" t="s">
        <v>131</v>
      </c>
      <c r="P40" s="2" t="s">
        <v>289</v>
      </c>
      <c r="Q40" s="2" t="s">
        <v>133</v>
      </c>
      <c r="R40" s="2" t="s">
        <v>134</v>
      </c>
      <c r="S40" s="2" t="s">
        <v>831</v>
      </c>
      <c r="T40" s="2" t="s">
        <v>134</v>
      </c>
      <c r="U40" s="2" t="s">
        <v>832</v>
      </c>
      <c r="V40" s="2" t="s">
        <v>833</v>
      </c>
      <c r="W40" s="2" t="s">
        <v>834</v>
      </c>
      <c r="X40" s="2" t="s">
        <v>835</v>
      </c>
      <c r="Y40" s="2" t="s">
        <v>836</v>
      </c>
      <c r="Z40" s="4">
        <v>560</v>
      </c>
      <c r="AA40" s="4">
        <f>=ROUNDDOWN(8.35820895522388,0)</f>
      </c>
      <c r="AB40" s="5">
        <v>67</v>
      </c>
      <c r="AC40" s="2" t="s">
        <v>837</v>
      </c>
      <c r="AD40" s="4">
        <v>300</v>
      </c>
      <c r="AE40" s="4">
        <v>1200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>
        <v>0</v>
      </c>
      <c r="AP40" s="4">
        <v>1715</v>
      </c>
      <c r="AQ40" s="8">
        <v>26675.79</v>
      </c>
      <c r="AR40" s="4"/>
      <c r="AS40" s="8"/>
      <c r="AT40" s="7"/>
      <c r="AU40" s="7"/>
      <c r="AV40" s="4">
        <v>1715</v>
      </c>
      <c r="AW40" s="8">
        <v>26675.79</v>
      </c>
      <c r="AX40" s="4"/>
      <c r="AY40" s="8"/>
      <c r="AZ40" s="7"/>
      <c r="BA40" s="7"/>
      <c r="BB40" s="7">
        <v>1</v>
      </c>
      <c r="BC40" s="4">
        <v>4310</v>
      </c>
      <c r="BD40" s="8">
        <v>64251.39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0.4152</v>
      </c>
      <c r="BJ40" s="4">
        <v>1715</v>
      </c>
      <c r="BK40" s="8">
        <v>26675.79</v>
      </c>
      <c r="BL40" s="2" t="s">
        <v>838</v>
      </c>
      <c r="BM40" s="7">
        <v>1</v>
      </c>
      <c r="BN40" s="7">
        <v>1</v>
      </c>
      <c r="BO40" s="4">
        <v>539</v>
      </c>
      <c r="BP40" s="8">
        <v>8607.83</v>
      </c>
      <c r="BQ40" s="4"/>
      <c r="BR40" s="8"/>
      <c r="BS40" s="7"/>
      <c r="BT40" s="7"/>
      <c r="BU40" s="2" t="s">
        <v>140</v>
      </c>
      <c r="BV40" s="2" t="s">
        <v>131</v>
      </c>
      <c r="BW40" s="2" t="s">
        <v>134</v>
      </c>
      <c r="BX40" s="2" t="s">
        <v>839</v>
      </c>
      <c r="BY40" s="2" t="s">
        <v>142</v>
      </c>
      <c r="BZ40" s="2" t="s">
        <v>134</v>
      </c>
      <c r="CA40" s="4">
        <v>186</v>
      </c>
      <c r="CB40" s="8">
        <v>3063.42</v>
      </c>
      <c r="CC40" s="4"/>
      <c r="CD40" s="8"/>
      <c r="CE40" s="7"/>
      <c r="CF40" s="7"/>
      <c r="CG40" s="2" t="s">
        <v>140</v>
      </c>
      <c r="CH40" s="2" t="s">
        <v>131</v>
      </c>
      <c r="CI40" s="2" t="s">
        <v>840</v>
      </c>
      <c r="CJ40" s="2" t="s">
        <v>841</v>
      </c>
      <c r="CK40" s="2" t="s">
        <v>142</v>
      </c>
      <c r="CL40" s="2" t="s">
        <v>134</v>
      </c>
      <c r="CM40" s="4">
        <v>282</v>
      </c>
      <c r="CN40" s="8">
        <v>3902.88</v>
      </c>
      <c r="CO40" s="4"/>
      <c r="CP40" s="8"/>
      <c r="CQ40" s="7"/>
      <c r="CR40" s="7"/>
      <c r="CS40" s="2" t="s">
        <v>140</v>
      </c>
      <c r="CT40" s="2" t="s">
        <v>131</v>
      </c>
      <c r="CU40" s="2" t="s">
        <v>842</v>
      </c>
      <c r="CV40" s="2" t="s">
        <v>843</v>
      </c>
      <c r="CW40" s="2" t="s">
        <v>142</v>
      </c>
      <c r="CX40" s="2" t="s">
        <v>134</v>
      </c>
      <c r="CY40" s="4">
        <v>130</v>
      </c>
      <c r="CZ40" s="8">
        <v>1873.3</v>
      </c>
      <c r="DA40" s="4"/>
      <c r="DB40" s="8"/>
      <c r="DC40" s="7"/>
      <c r="DD40" s="7"/>
      <c r="DE40" s="2" t="s">
        <v>140</v>
      </c>
      <c r="DF40" s="2" t="s">
        <v>131</v>
      </c>
      <c r="DG40" s="2" t="s">
        <v>844</v>
      </c>
      <c r="DH40" s="2" t="s">
        <v>845</v>
      </c>
      <c r="DI40" s="2" t="s">
        <v>142</v>
      </c>
      <c r="DJ40" s="2" t="s">
        <v>134</v>
      </c>
      <c r="DK40" s="4">
        <v>277</v>
      </c>
      <c r="DL40" s="8">
        <v>4562.19</v>
      </c>
      <c r="DM40" s="4"/>
      <c r="DN40" s="8"/>
      <c r="DO40" s="7"/>
      <c r="DP40" s="7"/>
      <c r="DQ40" s="2" t="s">
        <v>140</v>
      </c>
      <c r="DR40" s="2" t="s">
        <v>131</v>
      </c>
      <c r="DS40" s="2" t="s">
        <v>844</v>
      </c>
      <c r="DT40" s="2" t="s">
        <v>846</v>
      </c>
      <c r="DU40" s="2" t="s">
        <v>142</v>
      </c>
      <c r="DV40" s="2" t="s">
        <v>134</v>
      </c>
      <c r="DW40" s="4">
        <v>164</v>
      </c>
      <c r="DX40" s="8">
        <v>2465.64</v>
      </c>
      <c r="DY40" s="4"/>
      <c r="DZ40" s="8"/>
      <c r="EA40" s="7"/>
      <c r="EB40" s="7"/>
      <c r="EC40" s="2" t="s">
        <v>140</v>
      </c>
      <c r="ED40" s="2" t="s">
        <v>131</v>
      </c>
      <c r="EE40" s="2" t="s">
        <v>756</v>
      </c>
      <c r="EF40" s="2" t="s">
        <v>847</v>
      </c>
      <c r="EG40" s="2" t="s">
        <v>142</v>
      </c>
      <c r="EH40" s="2" t="s">
        <v>134</v>
      </c>
      <c r="EI40" s="4">
        <v>71</v>
      </c>
      <c r="EJ40" s="8">
        <v>951.52</v>
      </c>
      <c r="EK40" s="4"/>
      <c r="EL40" s="8"/>
      <c r="EM40" s="7"/>
      <c r="EN40" s="7"/>
      <c r="EO40" s="2" t="s">
        <v>140</v>
      </c>
      <c r="EP40" s="2" t="s">
        <v>131</v>
      </c>
      <c r="EQ40" s="2" t="s">
        <v>848</v>
      </c>
      <c r="ER40" s="2" t="s">
        <v>849</v>
      </c>
      <c r="ES40" s="2" t="s">
        <v>142</v>
      </c>
      <c r="ET40" s="2" t="s">
        <v>134</v>
      </c>
      <c r="EU40" s="4">
        <v>18</v>
      </c>
      <c r="EV40" s="8">
        <v>274.81</v>
      </c>
      <c r="EW40" s="4"/>
      <c r="EX40" s="8"/>
      <c r="EY40" s="7"/>
      <c r="EZ40" s="7"/>
      <c r="FA40" s="2" t="s">
        <v>140</v>
      </c>
      <c r="FB40" s="2" t="s">
        <v>131</v>
      </c>
      <c r="FC40" s="2" t="s">
        <v>850</v>
      </c>
      <c r="FD40" s="2" t="s">
        <v>851</v>
      </c>
      <c r="FE40" s="2" t="s">
        <v>142</v>
      </c>
      <c r="FF40" s="2" t="s">
        <v>134</v>
      </c>
      <c r="FG40" s="4">
        <v>31</v>
      </c>
      <c r="FH40" s="8">
        <v>496.31</v>
      </c>
      <c r="FI40" s="4"/>
      <c r="FJ40" s="8"/>
      <c r="FK40" s="7"/>
      <c r="FL40" s="7"/>
      <c r="FM40" s="2" t="s">
        <v>140</v>
      </c>
      <c r="FN40" s="2" t="s">
        <v>131</v>
      </c>
      <c r="FO40" s="2" t="s">
        <v>357</v>
      </c>
      <c r="FP40" s="2" t="s">
        <v>756</v>
      </c>
      <c r="FQ40" s="2" t="s">
        <v>142</v>
      </c>
      <c r="FR40" s="2" t="s">
        <v>134</v>
      </c>
      <c r="FS40" s="4"/>
      <c r="FT40" s="8"/>
      <c r="FU40" s="4"/>
      <c r="FV40" s="8"/>
      <c r="FW40" s="7"/>
      <c r="FX40" s="7"/>
      <c r="FY40" s="2" t="s">
        <v>161</v>
      </c>
      <c r="FZ40" s="2" t="s">
        <v>131</v>
      </c>
      <c r="GA40" s="2" t="s">
        <v>134</v>
      </c>
      <c r="GB40" s="2" t="s">
        <v>134</v>
      </c>
      <c r="GC40" s="2" t="s">
        <v>142</v>
      </c>
      <c r="GD40" s="2" t="s">
        <v>134</v>
      </c>
      <c r="GE40" s="4"/>
      <c r="GF40" s="8"/>
      <c r="GG40" s="4"/>
      <c r="GH40" s="8"/>
      <c r="GI40" s="7"/>
      <c r="GJ40" s="7"/>
      <c r="GK40" s="2" t="s">
        <v>161</v>
      </c>
      <c r="GL40" s="2" t="s">
        <v>131</v>
      </c>
      <c r="GM40" s="2" t="s">
        <v>134</v>
      </c>
      <c r="GN40" s="2" t="s">
        <v>134</v>
      </c>
      <c r="GO40" s="2" t="s">
        <v>142</v>
      </c>
      <c r="GP40" s="2" t="s">
        <v>134</v>
      </c>
      <c r="GQ40" s="4"/>
      <c r="GR40" s="8"/>
      <c r="GS40" s="4"/>
      <c r="GT40" s="8"/>
      <c r="GU40" s="7"/>
      <c r="GV40" s="7"/>
      <c r="GW40" s="2" t="s">
        <v>161</v>
      </c>
      <c r="GX40" s="2" t="s">
        <v>131</v>
      </c>
      <c r="GY40" s="2" t="s">
        <v>134</v>
      </c>
      <c r="GZ40" s="2" t="s">
        <v>134</v>
      </c>
      <c r="HA40" s="2" t="s">
        <v>142</v>
      </c>
      <c r="HB40" s="2" t="s">
        <v>134</v>
      </c>
      <c r="HC40" s="4">
        <v>16</v>
      </c>
      <c r="HD40" s="8">
        <v>464.16</v>
      </c>
      <c r="HE40" s="4"/>
      <c r="HF40" s="8"/>
      <c r="HG40" s="7"/>
      <c r="HH40" s="7"/>
      <c r="HI40" s="2" t="s">
        <v>140</v>
      </c>
      <c r="HJ40" s="2" t="s">
        <v>131</v>
      </c>
      <c r="HK40" s="2" t="s">
        <v>844</v>
      </c>
      <c r="HL40" s="2" t="s">
        <v>848</v>
      </c>
      <c r="HM40" s="2" t="s">
        <v>142</v>
      </c>
      <c r="HN40" s="2" t="s">
        <v>134</v>
      </c>
      <c r="HO40" s="4"/>
      <c r="HP40" s="8"/>
      <c r="HQ40" s="4"/>
      <c r="HR40" s="8"/>
      <c r="HS40" s="7"/>
      <c r="HT40" s="7"/>
      <c r="HU40" s="2" t="s">
        <v>140</v>
      </c>
      <c r="HV40" s="2" t="s">
        <v>131</v>
      </c>
      <c r="HW40" s="2" t="s">
        <v>852</v>
      </c>
      <c r="HX40" s="2" t="s">
        <v>134</v>
      </c>
      <c r="HY40" s="2" t="s">
        <v>142</v>
      </c>
      <c r="HZ40" s="2" t="s">
        <v>134</v>
      </c>
      <c r="IA40" s="4"/>
      <c r="IB40" s="8"/>
      <c r="IC40" s="4"/>
      <c r="ID40" s="8"/>
      <c r="IE40" s="7"/>
      <c r="IF40" s="7"/>
      <c r="IG40" s="2" t="s">
        <v>176</v>
      </c>
      <c r="IH40" s="2" t="s">
        <v>131</v>
      </c>
      <c r="II40" s="2" t="s">
        <v>134</v>
      </c>
      <c r="IJ40" s="2" t="s">
        <v>134</v>
      </c>
      <c r="IK40" s="2" t="s">
        <v>142</v>
      </c>
      <c r="IL40" s="2" t="s">
        <v>168</v>
      </c>
      <c r="IM40" s="4"/>
      <c r="IN40" s="8"/>
      <c r="IO40" s="4"/>
      <c r="IP40" s="8"/>
      <c r="IQ40" s="7"/>
      <c r="IR40" s="7"/>
      <c r="IS40" s="2" t="s">
        <v>161</v>
      </c>
      <c r="IT40" s="2" t="s">
        <v>131</v>
      </c>
      <c r="IU40" s="2" t="s">
        <v>134</v>
      </c>
      <c r="IV40" s="2" t="s">
        <v>134</v>
      </c>
      <c r="IW40" s="2" t="s">
        <v>142</v>
      </c>
      <c r="IX40" s="2" t="s">
        <v>134</v>
      </c>
      <c r="IY40" s="4"/>
      <c r="IZ40" s="8"/>
      <c r="JA40" s="4"/>
      <c r="JB40" s="8"/>
      <c r="JC40" s="7"/>
      <c r="JD40" s="7"/>
      <c r="JE40" s="2" t="s">
        <v>140</v>
      </c>
      <c r="JF40" s="2" t="s">
        <v>131</v>
      </c>
      <c r="JG40" s="2" t="s">
        <v>170</v>
      </c>
      <c r="JH40" s="2" t="s">
        <v>134</v>
      </c>
      <c r="JI40" s="2" t="s">
        <v>142</v>
      </c>
      <c r="JJ40" s="2" t="s">
        <v>134</v>
      </c>
      <c r="JK40" s="4"/>
      <c r="JL40" s="8"/>
      <c r="JM40" s="4"/>
      <c r="JN40" s="8"/>
      <c r="JO40" s="7"/>
      <c r="JP40" s="7"/>
      <c r="JQ40" s="2" t="s">
        <v>176</v>
      </c>
      <c r="JR40" s="2" t="s">
        <v>131</v>
      </c>
      <c r="JS40" s="2" t="s">
        <v>134</v>
      </c>
      <c r="JT40" s="2" t="s">
        <v>134</v>
      </c>
      <c r="JU40" s="2" t="s">
        <v>142</v>
      </c>
      <c r="JV40" s="2" t="s">
        <v>134</v>
      </c>
      <c r="JW40" s="4"/>
      <c r="JX40" s="8"/>
      <c r="JY40" s="4"/>
      <c r="JZ40" s="8"/>
      <c r="KA40" s="7"/>
      <c r="KB40" s="7"/>
      <c r="KC40" s="2" t="s">
        <v>140</v>
      </c>
      <c r="KD40" s="2" t="s">
        <v>131</v>
      </c>
      <c r="KE40" s="2" t="s">
        <v>853</v>
      </c>
      <c r="KF40" s="2" t="s">
        <v>134</v>
      </c>
      <c r="KG40" s="2" t="s">
        <v>142</v>
      </c>
      <c r="KH40" s="2" t="s">
        <v>134</v>
      </c>
      <c r="KI40" s="4"/>
      <c r="KJ40" s="8"/>
      <c r="KK40" s="4"/>
      <c r="KL40" s="8"/>
      <c r="KM40" s="7"/>
      <c r="KN40" s="7"/>
      <c r="KO40" s="2" t="s">
        <v>176</v>
      </c>
      <c r="KP40" s="2" t="s">
        <v>131</v>
      </c>
      <c r="KQ40" s="2" t="s">
        <v>134</v>
      </c>
      <c r="KR40" s="2" t="s">
        <v>134</v>
      </c>
      <c r="KS40" s="2" t="s">
        <v>142</v>
      </c>
      <c r="KT40" s="2" t="s">
        <v>134</v>
      </c>
      <c r="KU40" s="4">
        <v>1</v>
      </c>
      <c r="KV40" s="8">
        <v>13.73</v>
      </c>
      <c r="KW40" s="4"/>
      <c r="KX40" s="8"/>
      <c r="KY40" s="7"/>
      <c r="KZ40" s="7"/>
      <c r="LA40" s="2" t="s">
        <v>140</v>
      </c>
      <c r="LB40" s="2" t="s">
        <v>144</v>
      </c>
      <c r="LC40" s="2" t="s">
        <v>854</v>
      </c>
      <c r="LD40" s="2" t="s">
        <v>855</v>
      </c>
      <c r="LE40" s="2" t="s">
        <v>142</v>
      </c>
      <c r="LF40" s="2" t="s">
        <v>134</v>
      </c>
      <c r="LG40" s="4"/>
      <c r="LH40" s="8"/>
      <c r="LI40" s="4"/>
      <c r="LJ40" s="8"/>
      <c r="LK40" s="7"/>
      <c r="LL40" s="7"/>
      <c r="LM40" s="2" t="s">
        <v>134</v>
      </c>
      <c r="LN40" s="2" t="s">
        <v>134</v>
      </c>
      <c r="LO40" s="2" t="s">
        <v>134</v>
      </c>
      <c r="LP40" s="2" t="s">
        <v>134</v>
      </c>
      <c r="LQ40" s="2" t="s">
        <v>134</v>
      </c>
      <c r="LR40" s="2" t="s">
        <v>134</v>
      </c>
      <c r="LS40" s="4"/>
      <c r="LT40" s="8"/>
      <c r="LU40" s="4"/>
      <c r="LV40" s="8"/>
      <c r="LW40" s="7"/>
      <c r="LX40" s="7"/>
      <c r="LY40" s="2" t="s">
        <v>134</v>
      </c>
      <c r="LZ40" s="2" t="s">
        <v>134</v>
      </c>
      <c r="MA40" s="2" t="s">
        <v>134</v>
      </c>
      <c r="MB40" s="2" t="s">
        <v>134</v>
      </c>
      <c r="MC40" s="2" t="s">
        <v>134</v>
      </c>
      <c r="MD40" s="2" t="s">
        <v>134</v>
      </c>
      <c r="ME40" s="4"/>
      <c r="MF40" s="8"/>
      <c r="MG40" s="4"/>
      <c r="MH40" s="8"/>
      <c r="MI40" s="7"/>
      <c r="MJ40" s="7"/>
      <c r="MK40" s="2" t="s">
        <v>140</v>
      </c>
      <c r="ML40" s="2" t="s">
        <v>144</v>
      </c>
      <c r="MM40" s="2" t="s">
        <v>213</v>
      </c>
      <c r="MN40" s="2" t="s">
        <v>134</v>
      </c>
      <c r="MO40" s="2" t="s">
        <v>142</v>
      </c>
      <c r="MP40" s="2" t="s">
        <v>134</v>
      </c>
      <c r="MQ40" s="4"/>
      <c r="MR40" s="8"/>
      <c r="MS40" s="4"/>
      <c r="MT40" s="8"/>
      <c r="MU40" s="7"/>
      <c r="MV40" s="7"/>
      <c r="MW40" s="2" t="s">
        <v>134</v>
      </c>
      <c r="MX40" s="2" t="s">
        <v>134</v>
      </c>
      <c r="MY40" s="2" t="s">
        <v>134</v>
      </c>
      <c r="MZ40" s="2" t="s">
        <v>134</v>
      </c>
      <c r="NA40" s="2" t="s">
        <v>134</v>
      </c>
      <c r="NB40" s="2" t="s">
        <v>134</v>
      </c>
      <c r="NC40" s="4"/>
      <c r="ND40" s="8"/>
      <c r="NE40" s="4"/>
      <c r="NF40" s="8"/>
      <c r="NG40" s="7"/>
      <c r="NH40" s="7"/>
      <c r="NI40" s="2" t="s">
        <v>184</v>
      </c>
      <c r="NJ40" s="2" t="s">
        <v>131</v>
      </c>
      <c r="NK40" s="2" t="s">
        <v>134</v>
      </c>
      <c r="NL40" s="2" t="s">
        <v>134</v>
      </c>
      <c r="NM40" s="2" t="s">
        <v>142</v>
      </c>
      <c r="NN40" s="2" t="s">
        <v>134</v>
      </c>
      <c r="NO40" s="4"/>
      <c r="NP40" s="8"/>
      <c r="NQ40" s="4"/>
      <c r="NR40" s="8"/>
      <c r="NS40" s="7"/>
      <c r="NT40" s="7"/>
      <c r="NU40" s="2" t="s">
        <v>140</v>
      </c>
      <c r="NV40" s="2" t="s">
        <v>131</v>
      </c>
      <c r="NW40" s="2" t="s">
        <v>325</v>
      </c>
      <c r="NX40" s="2" t="s">
        <v>669</v>
      </c>
      <c r="NY40" s="2" t="s">
        <v>142</v>
      </c>
      <c r="NZ40" s="2" t="s">
        <v>134</v>
      </c>
      <c r="OA40" s="4"/>
      <c r="OB40" s="8"/>
      <c r="OC40" s="4"/>
      <c r="OD40" s="8"/>
      <c r="OE40" s="7"/>
      <c r="OF40" s="7"/>
      <c r="OG40" s="2" t="s">
        <v>140</v>
      </c>
      <c r="OH40" s="2" t="s">
        <v>187</v>
      </c>
      <c r="OI40" s="2" t="s">
        <v>844</v>
      </c>
      <c r="OJ40" s="2" t="s">
        <v>856</v>
      </c>
      <c r="OK40" s="2" t="s">
        <v>142</v>
      </c>
      <c r="OL40" s="2" t="s">
        <v>134</v>
      </c>
      <c r="OM40" s="4"/>
      <c r="ON40" s="8"/>
      <c r="OO40" s="4"/>
      <c r="OP40" s="8"/>
      <c r="OQ40" s="7"/>
      <c r="OR40" s="7"/>
      <c r="OS40" s="2" t="s">
        <v>161</v>
      </c>
      <c r="OT40" s="2" t="s">
        <v>131</v>
      </c>
      <c r="OU40" s="2" t="s">
        <v>134</v>
      </c>
      <c r="OV40" s="2" t="s">
        <v>134</v>
      </c>
      <c r="OW40" s="2" t="s">
        <v>142</v>
      </c>
      <c r="OX40" s="2" t="s">
        <v>134</v>
      </c>
      <c r="OY40" s="4"/>
      <c r="OZ40" s="8"/>
      <c r="PA40" s="4"/>
      <c r="PB40" s="8"/>
      <c r="PC40" s="7"/>
      <c r="PD40" s="7"/>
      <c r="PE40" s="2" t="s">
        <v>161</v>
      </c>
      <c r="PF40" s="2" t="s">
        <v>131</v>
      </c>
      <c r="PG40" s="2" t="s">
        <v>134</v>
      </c>
      <c r="PH40" s="2" t="s">
        <v>134</v>
      </c>
      <c r="PI40" s="2" t="s">
        <v>142</v>
      </c>
      <c r="PJ40" s="2" t="s">
        <v>134</v>
      </c>
      <c r="PK40" s="4"/>
      <c r="PL40" s="8"/>
      <c r="PM40" s="4"/>
      <c r="PN40" s="8"/>
      <c r="PO40" s="7"/>
      <c r="PP40" s="7"/>
      <c r="PQ40" s="2" t="s">
        <v>140</v>
      </c>
      <c r="PR40" s="2" t="s">
        <v>131</v>
      </c>
      <c r="PS40" s="2" t="s">
        <v>190</v>
      </c>
      <c r="PT40" s="2" t="s">
        <v>134</v>
      </c>
      <c r="PU40" s="2" t="s">
        <v>142</v>
      </c>
      <c r="PV40" s="2" t="s">
        <v>134</v>
      </c>
      <c r="PW40" s="4"/>
      <c r="PX40" s="8"/>
      <c r="PY40" s="4"/>
      <c r="PZ40" s="8"/>
      <c r="QA40" s="7"/>
      <c r="QB40" s="7"/>
      <c r="QC40" s="2" t="s">
        <v>161</v>
      </c>
      <c r="QD40" s="2" t="s">
        <v>144</v>
      </c>
      <c r="QE40" s="2" t="s">
        <v>134</v>
      </c>
      <c r="QF40" s="2" t="s">
        <v>134</v>
      </c>
      <c r="QG40" s="2" t="s">
        <v>142</v>
      </c>
      <c r="QH40" s="2" t="s">
        <v>134</v>
      </c>
      <c r="QI40" s="4"/>
      <c r="QJ40" s="8"/>
      <c r="QK40" s="4"/>
      <c r="QL40" s="8"/>
      <c r="QM40" s="7"/>
      <c r="QN40" s="7"/>
      <c r="QO40" s="2" t="s">
        <v>184</v>
      </c>
      <c r="QP40" s="2" t="s">
        <v>131</v>
      </c>
      <c r="QQ40" s="2" t="s">
        <v>134</v>
      </c>
      <c r="QR40" s="2" t="s">
        <v>134</v>
      </c>
      <c r="QS40" s="2" t="s">
        <v>142</v>
      </c>
      <c r="QT40" s="2" t="s">
        <v>134</v>
      </c>
      <c r="QU40" s="4"/>
      <c r="QV40" s="8"/>
      <c r="QW40" s="4"/>
      <c r="QX40" s="8"/>
      <c r="QY40" s="7"/>
      <c r="QZ40" s="7"/>
      <c r="RA40" s="2" t="s">
        <v>134</v>
      </c>
      <c r="RB40" s="2" t="s">
        <v>134</v>
      </c>
      <c r="RC40" s="2" t="s">
        <v>134</v>
      </c>
      <c r="RD40" s="2" t="s">
        <v>134</v>
      </c>
      <c r="RE40" s="2" t="s">
        <v>134</v>
      </c>
      <c r="RF40" s="2" t="s">
        <v>134</v>
      </c>
      <c r="RG40" s="4"/>
      <c r="RH40" s="8"/>
      <c r="RI40" s="4"/>
      <c r="RJ40" s="8"/>
      <c r="RK40" s="7"/>
      <c r="RL40" s="7"/>
      <c r="RM40" s="2" t="s">
        <v>161</v>
      </c>
      <c r="RN40" s="2" t="s">
        <v>131</v>
      </c>
      <c r="RO40" s="2" t="s">
        <v>134</v>
      </c>
      <c r="RP40" s="2" t="s">
        <v>134</v>
      </c>
      <c r="RQ40" s="2" t="s">
        <v>142</v>
      </c>
      <c r="RR40" s="2" t="s">
        <v>134</v>
      </c>
      <c r="RS40" s="4"/>
      <c r="RT40" s="8"/>
      <c r="RU40" s="4"/>
      <c r="RV40" s="8"/>
      <c r="RW40" s="7"/>
      <c r="RX40" s="7"/>
      <c r="RY40" s="2" t="s">
        <v>161</v>
      </c>
      <c r="RZ40" s="2" t="s">
        <v>131</v>
      </c>
      <c r="SA40" s="2" t="s">
        <v>134</v>
      </c>
      <c r="SB40" s="2" t="s">
        <v>134</v>
      </c>
      <c r="SC40" s="2" t="s">
        <v>142</v>
      </c>
      <c r="SD40" s="2" t="s">
        <v>134</v>
      </c>
      <c r="SE40" s="4"/>
      <c r="SF40" s="8"/>
      <c r="SG40" s="4"/>
      <c r="SH40" s="8"/>
      <c r="SI40" s="7"/>
      <c r="SJ40" s="7"/>
      <c r="SK40" s="2" t="s">
        <v>176</v>
      </c>
      <c r="SL40" s="2" t="s">
        <v>144</v>
      </c>
      <c r="SM40" s="2" t="s">
        <v>134</v>
      </c>
      <c r="SN40" s="2" t="s">
        <v>134</v>
      </c>
      <c r="SO40" s="2" t="s">
        <v>142</v>
      </c>
      <c r="SP40" s="2" t="s">
        <v>134</v>
      </c>
    </row>
    <row r="41">
      <c r="A41" s="2" t="s">
        <v>857</v>
      </c>
      <c r="B41" s="2" t="s">
        <v>123</v>
      </c>
      <c r="C41" s="2" t="s">
        <v>124</v>
      </c>
      <c r="D41" s="2" t="s">
        <v>125</v>
      </c>
      <c r="E41" s="2" t="s">
        <v>126</v>
      </c>
      <c r="F41" s="2" t="s">
        <v>827</v>
      </c>
      <c r="G41" s="2" t="s">
        <v>828</v>
      </c>
      <c r="H41" s="2" t="s">
        <v>829</v>
      </c>
      <c r="I41" s="2" t="s">
        <v>830</v>
      </c>
      <c r="J41" s="2" t="s">
        <v>234</v>
      </c>
      <c r="K41" s="2" t="s">
        <v>329</v>
      </c>
      <c r="L41" s="3">
        <v>13.07</v>
      </c>
      <c r="M41" s="3">
        <v>13.72</v>
      </c>
      <c r="N41" s="3">
        <v>27.99</v>
      </c>
      <c r="O41" s="2" t="s">
        <v>131</v>
      </c>
      <c r="P41" s="2" t="s">
        <v>289</v>
      </c>
      <c r="Q41" s="2" t="s">
        <v>133</v>
      </c>
      <c r="R41" s="2" t="s">
        <v>134</v>
      </c>
      <c r="S41" s="2" t="s">
        <v>858</v>
      </c>
      <c r="T41" s="2" t="s">
        <v>134</v>
      </c>
      <c r="U41" s="2" t="s">
        <v>832</v>
      </c>
      <c r="V41" s="2" t="s">
        <v>833</v>
      </c>
      <c r="W41" s="2" t="s">
        <v>834</v>
      </c>
      <c r="X41" s="2" t="s">
        <v>835</v>
      </c>
      <c r="Y41" s="2" t="s">
        <v>859</v>
      </c>
      <c r="Z41" s="4">
        <v>1072</v>
      </c>
      <c r="AA41" s="4">
        <f>=ROUNDDOWN(21.8775510204082,0)</f>
      </c>
      <c r="AB41" s="5">
        <v>49</v>
      </c>
      <c r="AC41" s="2" t="s">
        <v>198</v>
      </c>
      <c r="AD41" s="4">
        <v>600</v>
      </c>
      <c r="AE41" s="4">
        <v>600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>
        <v>0</v>
      </c>
      <c r="AP41" s="4">
        <v>1435</v>
      </c>
      <c r="AQ41" s="8">
        <v>20778.47</v>
      </c>
      <c r="AR41" s="4"/>
      <c r="AS41" s="8"/>
      <c r="AT41" s="7"/>
      <c r="AU41" s="7"/>
      <c r="AV41" s="4">
        <v>1435</v>
      </c>
      <c r="AW41" s="8">
        <v>20778.47</v>
      </c>
      <c r="AX41" s="4"/>
      <c r="AY41" s="8"/>
      <c r="AZ41" s="7"/>
      <c r="BA41" s="7"/>
      <c r="BB41" s="7">
        <v>1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0.3234</v>
      </c>
      <c r="BJ41" s="4">
        <v>1435</v>
      </c>
      <c r="BK41" s="8">
        <v>20778.47</v>
      </c>
      <c r="BL41" s="2" t="s">
        <v>860</v>
      </c>
      <c r="BM41" s="7">
        <v>1</v>
      </c>
      <c r="BN41" s="7">
        <v>1</v>
      </c>
      <c r="BO41" s="4">
        <v>128</v>
      </c>
      <c r="BP41" s="8">
        <v>2096.64</v>
      </c>
      <c r="BQ41" s="4"/>
      <c r="BR41" s="8"/>
      <c r="BS41" s="7"/>
      <c r="BT41" s="7"/>
      <c r="BU41" s="2" t="s">
        <v>140</v>
      </c>
      <c r="BV41" s="2" t="s">
        <v>131</v>
      </c>
      <c r="BW41" s="2" t="s">
        <v>134</v>
      </c>
      <c r="BX41" s="2" t="s">
        <v>861</v>
      </c>
      <c r="BY41" s="2" t="s">
        <v>142</v>
      </c>
      <c r="BZ41" s="2" t="s">
        <v>134</v>
      </c>
      <c r="CA41" s="4">
        <v>75</v>
      </c>
      <c r="CB41" s="8">
        <v>1235.25</v>
      </c>
      <c r="CC41" s="4"/>
      <c r="CD41" s="8"/>
      <c r="CE41" s="7"/>
      <c r="CF41" s="7"/>
      <c r="CG41" s="2" t="s">
        <v>140</v>
      </c>
      <c r="CH41" s="2" t="s">
        <v>131</v>
      </c>
      <c r="CI41" s="2" t="s">
        <v>862</v>
      </c>
      <c r="CJ41" s="2" t="s">
        <v>863</v>
      </c>
      <c r="CK41" s="2" t="s">
        <v>142</v>
      </c>
      <c r="CL41" s="2" t="s">
        <v>134</v>
      </c>
      <c r="CM41" s="4">
        <v>581</v>
      </c>
      <c r="CN41" s="8">
        <v>7883.03</v>
      </c>
      <c r="CO41" s="4"/>
      <c r="CP41" s="8"/>
      <c r="CQ41" s="7"/>
      <c r="CR41" s="7"/>
      <c r="CS41" s="2" t="s">
        <v>140</v>
      </c>
      <c r="CT41" s="2" t="s">
        <v>131</v>
      </c>
      <c r="CU41" s="2" t="s">
        <v>320</v>
      </c>
      <c r="CV41" s="2" t="s">
        <v>864</v>
      </c>
      <c r="CW41" s="2" t="s">
        <v>142</v>
      </c>
      <c r="CX41" s="2" t="s">
        <v>134</v>
      </c>
      <c r="CY41" s="4">
        <v>151</v>
      </c>
      <c r="CZ41" s="8">
        <v>2175.91</v>
      </c>
      <c r="DA41" s="4"/>
      <c r="DB41" s="8"/>
      <c r="DC41" s="7"/>
      <c r="DD41" s="7"/>
      <c r="DE41" s="2" t="s">
        <v>140</v>
      </c>
      <c r="DF41" s="2" t="s">
        <v>131</v>
      </c>
      <c r="DG41" s="2" t="s">
        <v>865</v>
      </c>
      <c r="DH41" s="2" t="s">
        <v>384</v>
      </c>
      <c r="DI41" s="2" t="s">
        <v>142</v>
      </c>
      <c r="DJ41" s="2" t="s">
        <v>134</v>
      </c>
      <c r="DK41" s="4">
        <v>177</v>
      </c>
      <c r="DL41" s="8">
        <v>2474.46</v>
      </c>
      <c r="DM41" s="4"/>
      <c r="DN41" s="8"/>
      <c r="DO41" s="7"/>
      <c r="DP41" s="7"/>
      <c r="DQ41" s="2" t="s">
        <v>140</v>
      </c>
      <c r="DR41" s="2" t="s">
        <v>131</v>
      </c>
      <c r="DS41" s="2" t="s">
        <v>320</v>
      </c>
      <c r="DT41" s="2" t="s">
        <v>647</v>
      </c>
      <c r="DU41" s="2" t="s">
        <v>142</v>
      </c>
      <c r="DV41" s="2" t="s">
        <v>134</v>
      </c>
      <c r="DW41" s="4">
        <v>121</v>
      </c>
      <c r="DX41" s="8">
        <v>1817.21</v>
      </c>
      <c r="DY41" s="4"/>
      <c r="DZ41" s="8"/>
      <c r="EA41" s="7"/>
      <c r="EB41" s="7"/>
      <c r="EC41" s="2" t="s">
        <v>140</v>
      </c>
      <c r="ED41" s="2" t="s">
        <v>131</v>
      </c>
      <c r="EE41" s="2" t="s">
        <v>756</v>
      </c>
      <c r="EF41" s="2" t="s">
        <v>866</v>
      </c>
      <c r="EG41" s="2" t="s">
        <v>142</v>
      </c>
      <c r="EH41" s="2" t="s">
        <v>134</v>
      </c>
      <c r="EI41" s="4">
        <v>24</v>
      </c>
      <c r="EJ41" s="8">
        <v>300.74</v>
      </c>
      <c r="EK41" s="4"/>
      <c r="EL41" s="8"/>
      <c r="EM41" s="7"/>
      <c r="EN41" s="7"/>
      <c r="EO41" s="2" t="s">
        <v>140</v>
      </c>
      <c r="EP41" s="2" t="s">
        <v>131</v>
      </c>
      <c r="EQ41" s="2" t="s">
        <v>867</v>
      </c>
      <c r="ER41" s="2" t="s">
        <v>868</v>
      </c>
      <c r="ES41" s="2" t="s">
        <v>142</v>
      </c>
      <c r="ET41" s="2" t="s">
        <v>134</v>
      </c>
      <c r="EU41" s="4">
        <v>8</v>
      </c>
      <c r="EV41" s="8">
        <v>120.5</v>
      </c>
      <c r="EW41" s="4"/>
      <c r="EX41" s="8"/>
      <c r="EY41" s="7"/>
      <c r="EZ41" s="7"/>
      <c r="FA41" s="2" t="s">
        <v>140</v>
      </c>
      <c r="FB41" s="2" t="s">
        <v>131</v>
      </c>
      <c r="FC41" s="2" t="s">
        <v>869</v>
      </c>
      <c r="FD41" s="2" t="s">
        <v>870</v>
      </c>
      <c r="FE41" s="2" t="s">
        <v>142</v>
      </c>
      <c r="FF41" s="2" t="s">
        <v>134</v>
      </c>
      <c r="FG41" s="4">
        <v>49</v>
      </c>
      <c r="FH41" s="8">
        <v>784.49</v>
      </c>
      <c r="FI41" s="4"/>
      <c r="FJ41" s="8"/>
      <c r="FK41" s="7"/>
      <c r="FL41" s="7"/>
      <c r="FM41" s="2" t="s">
        <v>140</v>
      </c>
      <c r="FN41" s="2" t="s">
        <v>131</v>
      </c>
      <c r="FO41" s="2" t="s">
        <v>357</v>
      </c>
      <c r="FP41" s="2" t="s">
        <v>756</v>
      </c>
      <c r="FQ41" s="2" t="s">
        <v>142</v>
      </c>
      <c r="FR41" s="2" t="s">
        <v>134</v>
      </c>
      <c r="FS41" s="4">
        <v>2</v>
      </c>
      <c r="FT41" s="8">
        <v>28.82</v>
      </c>
      <c r="FU41" s="4"/>
      <c r="FV41" s="8"/>
      <c r="FW41" s="7"/>
      <c r="FX41" s="7"/>
      <c r="FY41" s="2" t="s">
        <v>140</v>
      </c>
      <c r="FZ41" s="2" t="s">
        <v>131</v>
      </c>
      <c r="GA41" s="2" t="s">
        <v>337</v>
      </c>
      <c r="GB41" s="2" t="s">
        <v>871</v>
      </c>
      <c r="GC41" s="2" t="s">
        <v>142</v>
      </c>
      <c r="GD41" s="2" t="s">
        <v>134</v>
      </c>
      <c r="GE41" s="4"/>
      <c r="GF41" s="8"/>
      <c r="GG41" s="4"/>
      <c r="GH41" s="8"/>
      <c r="GI41" s="7"/>
      <c r="GJ41" s="7"/>
      <c r="GK41" s="2" t="s">
        <v>161</v>
      </c>
      <c r="GL41" s="2" t="s">
        <v>131</v>
      </c>
      <c r="GM41" s="2" t="s">
        <v>134</v>
      </c>
      <c r="GN41" s="2" t="s">
        <v>134</v>
      </c>
      <c r="GO41" s="2" t="s">
        <v>142</v>
      </c>
      <c r="GP41" s="2" t="s">
        <v>134</v>
      </c>
      <c r="GQ41" s="4">
        <v>103</v>
      </c>
      <c r="GR41" s="8">
        <v>1442.93</v>
      </c>
      <c r="GS41" s="4"/>
      <c r="GT41" s="8"/>
      <c r="GU41" s="7"/>
      <c r="GV41" s="7"/>
      <c r="GW41" s="2" t="s">
        <v>140</v>
      </c>
      <c r="GX41" s="2" t="s">
        <v>131</v>
      </c>
      <c r="GY41" s="2" t="s">
        <v>872</v>
      </c>
      <c r="GZ41" s="2" t="s">
        <v>873</v>
      </c>
      <c r="HA41" s="2" t="s">
        <v>142</v>
      </c>
      <c r="HB41" s="2" t="s">
        <v>134</v>
      </c>
      <c r="HC41" s="4">
        <v>16</v>
      </c>
      <c r="HD41" s="8">
        <v>418.49</v>
      </c>
      <c r="HE41" s="4"/>
      <c r="HF41" s="8"/>
      <c r="HG41" s="7"/>
      <c r="HH41" s="7"/>
      <c r="HI41" s="2" t="s">
        <v>140</v>
      </c>
      <c r="HJ41" s="2" t="s">
        <v>131</v>
      </c>
      <c r="HK41" s="2" t="s">
        <v>865</v>
      </c>
      <c r="HL41" s="2" t="s">
        <v>874</v>
      </c>
      <c r="HM41" s="2" t="s">
        <v>142</v>
      </c>
      <c r="HN41" s="2" t="s">
        <v>134</v>
      </c>
      <c r="HO41" s="4"/>
      <c r="HP41" s="8"/>
      <c r="HQ41" s="4"/>
      <c r="HR41" s="8"/>
      <c r="HS41" s="7"/>
      <c r="HT41" s="7"/>
      <c r="HU41" s="2" t="s">
        <v>143</v>
      </c>
      <c r="HV41" s="2" t="s">
        <v>131</v>
      </c>
      <c r="HW41" s="2" t="s">
        <v>134</v>
      </c>
      <c r="HX41" s="2" t="s">
        <v>134</v>
      </c>
      <c r="HY41" s="2" t="s">
        <v>142</v>
      </c>
      <c r="HZ41" s="2" t="s">
        <v>134</v>
      </c>
      <c r="IA41" s="4"/>
      <c r="IB41" s="8"/>
      <c r="IC41" s="4"/>
      <c r="ID41" s="8"/>
      <c r="IE41" s="7"/>
      <c r="IF41" s="7"/>
      <c r="IG41" s="2" t="s">
        <v>140</v>
      </c>
      <c r="IH41" s="2" t="s">
        <v>187</v>
      </c>
      <c r="II41" s="2" t="s">
        <v>862</v>
      </c>
      <c r="IJ41" s="2" t="s">
        <v>875</v>
      </c>
      <c r="IK41" s="2" t="s">
        <v>142</v>
      </c>
      <c r="IL41" s="2" t="s">
        <v>168</v>
      </c>
      <c r="IM41" s="4"/>
      <c r="IN41" s="8"/>
      <c r="IO41" s="4"/>
      <c r="IP41" s="8"/>
      <c r="IQ41" s="7"/>
      <c r="IR41" s="7"/>
      <c r="IS41" s="2" t="s">
        <v>161</v>
      </c>
      <c r="IT41" s="2" t="s">
        <v>131</v>
      </c>
      <c r="IU41" s="2" t="s">
        <v>134</v>
      </c>
      <c r="IV41" s="2" t="s">
        <v>134</v>
      </c>
      <c r="IW41" s="2" t="s">
        <v>142</v>
      </c>
      <c r="IX41" s="2" t="s">
        <v>134</v>
      </c>
      <c r="IY41" s="4"/>
      <c r="IZ41" s="8"/>
      <c r="JA41" s="4"/>
      <c r="JB41" s="8"/>
      <c r="JC41" s="7"/>
      <c r="JD41" s="7"/>
      <c r="JE41" s="2" t="s">
        <v>140</v>
      </c>
      <c r="JF41" s="2" t="s">
        <v>131</v>
      </c>
      <c r="JG41" s="2" t="s">
        <v>170</v>
      </c>
      <c r="JH41" s="2" t="s">
        <v>134</v>
      </c>
      <c r="JI41" s="2" t="s">
        <v>142</v>
      </c>
      <c r="JJ41" s="2" t="s">
        <v>134</v>
      </c>
      <c r="JK41" s="4"/>
      <c r="JL41" s="8"/>
      <c r="JM41" s="4"/>
      <c r="JN41" s="8"/>
      <c r="JO41" s="7"/>
      <c r="JP41" s="7"/>
      <c r="JQ41" s="2" t="s">
        <v>140</v>
      </c>
      <c r="JR41" s="2" t="s">
        <v>144</v>
      </c>
      <c r="JS41" s="2" t="s">
        <v>876</v>
      </c>
      <c r="JT41" s="2" t="s">
        <v>877</v>
      </c>
      <c r="JU41" s="2" t="s">
        <v>142</v>
      </c>
      <c r="JV41" s="2" t="s">
        <v>134</v>
      </c>
      <c r="JW41" s="4"/>
      <c r="JX41" s="8"/>
      <c r="JY41" s="4"/>
      <c r="JZ41" s="8"/>
      <c r="KA41" s="7"/>
      <c r="KB41" s="7"/>
      <c r="KC41" s="2" t="s">
        <v>140</v>
      </c>
      <c r="KD41" s="2" t="s">
        <v>131</v>
      </c>
      <c r="KE41" s="2" t="s">
        <v>853</v>
      </c>
      <c r="KF41" s="2" t="s">
        <v>134</v>
      </c>
      <c r="KG41" s="2" t="s">
        <v>142</v>
      </c>
      <c r="KH41" s="2" t="s">
        <v>134</v>
      </c>
      <c r="KI41" s="4"/>
      <c r="KJ41" s="8"/>
      <c r="KK41" s="4"/>
      <c r="KL41" s="8"/>
      <c r="KM41" s="7"/>
      <c r="KN41" s="7"/>
      <c r="KO41" s="2" t="s">
        <v>176</v>
      </c>
      <c r="KP41" s="2" t="s">
        <v>131</v>
      </c>
      <c r="KQ41" s="2" t="s">
        <v>134</v>
      </c>
      <c r="KR41" s="2" t="s">
        <v>134</v>
      </c>
      <c r="KS41" s="2" t="s">
        <v>142</v>
      </c>
      <c r="KT41" s="2" t="s">
        <v>134</v>
      </c>
      <c r="KU41" s="4"/>
      <c r="KV41" s="8"/>
      <c r="KW41" s="4"/>
      <c r="KX41" s="8"/>
      <c r="KY41" s="7"/>
      <c r="KZ41" s="7"/>
      <c r="LA41" s="2" t="s">
        <v>140</v>
      </c>
      <c r="LB41" s="2" t="s">
        <v>144</v>
      </c>
      <c r="LC41" s="2" t="s">
        <v>227</v>
      </c>
      <c r="LD41" s="2" t="s">
        <v>878</v>
      </c>
      <c r="LE41" s="2" t="s">
        <v>142</v>
      </c>
      <c r="LF41" s="2" t="s">
        <v>134</v>
      </c>
      <c r="LG41" s="4"/>
      <c r="LH41" s="8"/>
      <c r="LI41" s="4"/>
      <c r="LJ41" s="8"/>
      <c r="LK41" s="7"/>
      <c r="LL41" s="7"/>
      <c r="LM41" s="2" t="s">
        <v>134</v>
      </c>
      <c r="LN41" s="2" t="s">
        <v>134</v>
      </c>
      <c r="LO41" s="2" t="s">
        <v>134</v>
      </c>
      <c r="LP41" s="2" t="s">
        <v>134</v>
      </c>
      <c r="LQ41" s="2" t="s">
        <v>134</v>
      </c>
      <c r="LR41" s="2" t="s">
        <v>134</v>
      </c>
      <c r="LS41" s="4"/>
      <c r="LT41" s="8"/>
      <c r="LU41" s="4"/>
      <c r="LV41" s="8"/>
      <c r="LW41" s="7"/>
      <c r="LX41" s="7"/>
      <c r="LY41" s="2" t="s">
        <v>134</v>
      </c>
      <c r="LZ41" s="2" t="s">
        <v>134</v>
      </c>
      <c r="MA41" s="2" t="s">
        <v>134</v>
      </c>
      <c r="MB41" s="2" t="s">
        <v>134</v>
      </c>
      <c r="MC41" s="2" t="s">
        <v>134</v>
      </c>
      <c r="MD41" s="2" t="s">
        <v>134</v>
      </c>
      <c r="ME41" s="4"/>
      <c r="MF41" s="8"/>
      <c r="MG41" s="4"/>
      <c r="MH41" s="8"/>
      <c r="MI41" s="7"/>
      <c r="MJ41" s="7"/>
      <c r="MK41" s="2" t="s">
        <v>140</v>
      </c>
      <c r="ML41" s="2" t="s">
        <v>144</v>
      </c>
      <c r="MM41" s="2" t="s">
        <v>213</v>
      </c>
      <c r="MN41" s="2" t="s">
        <v>134</v>
      </c>
      <c r="MO41" s="2" t="s">
        <v>142</v>
      </c>
      <c r="MP41" s="2" t="s">
        <v>134</v>
      </c>
      <c r="MQ41" s="4"/>
      <c r="MR41" s="8"/>
      <c r="MS41" s="4"/>
      <c r="MT41" s="8"/>
      <c r="MU41" s="7"/>
      <c r="MV41" s="7"/>
      <c r="MW41" s="2" t="s">
        <v>134</v>
      </c>
      <c r="MX41" s="2" t="s">
        <v>134</v>
      </c>
      <c r="MY41" s="2" t="s">
        <v>134</v>
      </c>
      <c r="MZ41" s="2" t="s">
        <v>134</v>
      </c>
      <c r="NA41" s="2" t="s">
        <v>134</v>
      </c>
      <c r="NB41" s="2" t="s">
        <v>134</v>
      </c>
      <c r="NC41" s="4"/>
      <c r="ND41" s="8"/>
      <c r="NE41" s="4"/>
      <c r="NF41" s="8"/>
      <c r="NG41" s="7"/>
      <c r="NH41" s="7"/>
      <c r="NI41" s="2" t="s">
        <v>184</v>
      </c>
      <c r="NJ41" s="2" t="s">
        <v>131</v>
      </c>
      <c r="NK41" s="2" t="s">
        <v>134</v>
      </c>
      <c r="NL41" s="2" t="s">
        <v>134</v>
      </c>
      <c r="NM41" s="2" t="s">
        <v>142</v>
      </c>
      <c r="NN41" s="2" t="s">
        <v>134</v>
      </c>
      <c r="NO41" s="4"/>
      <c r="NP41" s="8"/>
      <c r="NQ41" s="4"/>
      <c r="NR41" s="8"/>
      <c r="NS41" s="7"/>
      <c r="NT41" s="7"/>
      <c r="NU41" s="2" t="s">
        <v>140</v>
      </c>
      <c r="NV41" s="2" t="s">
        <v>131</v>
      </c>
      <c r="NW41" s="2" t="s">
        <v>185</v>
      </c>
      <c r="NX41" s="2" t="s">
        <v>669</v>
      </c>
      <c r="NY41" s="2" t="s">
        <v>142</v>
      </c>
      <c r="NZ41" s="2" t="s">
        <v>134</v>
      </c>
      <c r="OA41" s="4"/>
      <c r="OB41" s="8"/>
      <c r="OC41" s="4"/>
      <c r="OD41" s="8"/>
      <c r="OE41" s="7"/>
      <c r="OF41" s="7"/>
      <c r="OG41" s="2" t="s">
        <v>140</v>
      </c>
      <c r="OH41" s="2" t="s">
        <v>187</v>
      </c>
      <c r="OI41" s="2" t="s">
        <v>647</v>
      </c>
      <c r="OJ41" s="2" t="s">
        <v>227</v>
      </c>
      <c r="OK41" s="2" t="s">
        <v>142</v>
      </c>
      <c r="OL41" s="2" t="s">
        <v>134</v>
      </c>
      <c r="OM41" s="4"/>
      <c r="ON41" s="8"/>
      <c r="OO41" s="4"/>
      <c r="OP41" s="8"/>
      <c r="OQ41" s="7"/>
      <c r="OR41" s="7"/>
      <c r="OS41" s="2" t="s">
        <v>134</v>
      </c>
      <c r="OT41" s="2" t="s">
        <v>134</v>
      </c>
      <c r="OU41" s="2" t="s">
        <v>134</v>
      </c>
      <c r="OV41" s="2" t="s">
        <v>134</v>
      </c>
      <c r="OW41" s="2" t="s">
        <v>134</v>
      </c>
      <c r="OX41" s="2" t="s">
        <v>134</v>
      </c>
      <c r="OY41" s="4"/>
      <c r="OZ41" s="8"/>
      <c r="PA41" s="4"/>
      <c r="PB41" s="8"/>
      <c r="PC41" s="7"/>
      <c r="PD41" s="7"/>
      <c r="PE41" s="2" t="s">
        <v>161</v>
      </c>
      <c r="PF41" s="2" t="s">
        <v>131</v>
      </c>
      <c r="PG41" s="2" t="s">
        <v>134</v>
      </c>
      <c r="PH41" s="2" t="s">
        <v>134</v>
      </c>
      <c r="PI41" s="2" t="s">
        <v>142</v>
      </c>
      <c r="PJ41" s="2" t="s">
        <v>134</v>
      </c>
      <c r="PK41" s="4"/>
      <c r="PL41" s="8"/>
      <c r="PM41" s="4"/>
      <c r="PN41" s="8"/>
      <c r="PO41" s="7"/>
      <c r="PP41" s="7"/>
      <c r="PQ41" s="2" t="s">
        <v>140</v>
      </c>
      <c r="PR41" s="2" t="s">
        <v>131</v>
      </c>
      <c r="PS41" s="2" t="s">
        <v>190</v>
      </c>
      <c r="PT41" s="2" t="s">
        <v>134</v>
      </c>
      <c r="PU41" s="2" t="s">
        <v>142</v>
      </c>
      <c r="PV41" s="2" t="s">
        <v>134</v>
      </c>
      <c r="PW41" s="4"/>
      <c r="PX41" s="8"/>
      <c r="PY41" s="4"/>
      <c r="PZ41" s="8"/>
      <c r="QA41" s="7"/>
      <c r="QB41" s="7"/>
      <c r="QC41" s="2" t="s">
        <v>161</v>
      </c>
      <c r="QD41" s="2" t="s">
        <v>144</v>
      </c>
      <c r="QE41" s="2" t="s">
        <v>134</v>
      </c>
      <c r="QF41" s="2" t="s">
        <v>134</v>
      </c>
      <c r="QG41" s="2" t="s">
        <v>142</v>
      </c>
      <c r="QH41" s="2" t="s">
        <v>134</v>
      </c>
      <c r="QI41" s="4"/>
      <c r="QJ41" s="8"/>
      <c r="QK41" s="4"/>
      <c r="QL41" s="8"/>
      <c r="QM41" s="7"/>
      <c r="QN41" s="7"/>
      <c r="QO41" s="2" t="s">
        <v>184</v>
      </c>
      <c r="QP41" s="2" t="s">
        <v>131</v>
      </c>
      <c r="QQ41" s="2" t="s">
        <v>134</v>
      </c>
      <c r="QR41" s="2" t="s">
        <v>134</v>
      </c>
      <c r="QS41" s="2" t="s">
        <v>142</v>
      </c>
      <c r="QT41" s="2" t="s">
        <v>134</v>
      </c>
      <c r="QU41" s="4"/>
      <c r="QV41" s="8"/>
      <c r="QW41" s="4"/>
      <c r="QX41" s="8"/>
      <c r="QY41" s="7"/>
      <c r="QZ41" s="7"/>
      <c r="RA41" s="2" t="s">
        <v>134</v>
      </c>
      <c r="RB41" s="2" t="s">
        <v>134</v>
      </c>
      <c r="RC41" s="2" t="s">
        <v>134</v>
      </c>
      <c r="RD41" s="2" t="s">
        <v>134</v>
      </c>
      <c r="RE41" s="2" t="s">
        <v>134</v>
      </c>
      <c r="RF41" s="2" t="s">
        <v>134</v>
      </c>
      <c r="RG41" s="4"/>
      <c r="RH41" s="8"/>
      <c r="RI41" s="4"/>
      <c r="RJ41" s="8"/>
      <c r="RK41" s="7"/>
      <c r="RL41" s="7"/>
      <c r="RM41" s="2" t="s">
        <v>161</v>
      </c>
      <c r="RN41" s="2" t="s">
        <v>131</v>
      </c>
      <c r="RO41" s="2" t="s">
        <v>134</v>
      </c>
      <c r="RP41" s="2" t="s">
        <v>134</v>
      </c>
      <c r="RQ41" s="2" t="s">
        <v>142</v>
      </c>
      <c r="RR41" s="2" t="s">
        <v>134</v>
      </c>
      <c r="RS41" s="4"/>
      <c r="RT41" s="8"/>
      <c r="RU41" s="4"/>
      <c r="RV41" s="8"/>
      <c r="RW41" s="7"/>
      <c r="RX41" s="7"/>
      <c r="RY41" s="2" t="s">
        <v>161</v>
      </c>
      <c r="RZ41" s="2" t="s">
        <v>131</v>
      </c>
      <c r="SA41" s="2" t="s">
        <v>134</v>
      </c>
      <c r="SB41" s="2" t="s">
        <v>134</v>
      </c>
      <c r="SC41" s="2" t="s">
        <v>142</v>
      </c>
      <c r="SD41" s="2" t="s">
        <v>134</v>
      </c>
      <c r="SE41" s="4"/>
      <c r="SF41" s="8"/>
      <c r="SG41" s="4"/>
      <c r="SH41" s="8"/>
      <c r="SI41" s="7"/>
      <c r="SJ41" s="7"/>
      <c r="SK41" s="2" t="s">
        <v>176</v>
      </c>
      <c r="SL41" s="2" t="s">
        <v>144</v>
      </c>
      <c r="SM41" s="2" t="s">
        <v>134</v>
      </c>
      <c r="SN41" s="2" t="s">
        <v>134</v>
      </c>
      <c r="SO41" s="2" t="s">
        <v>142</v>
      </c>
      <c r="SP41" s="2" t="s">
        <v>134</v>
      </c>
    </row>
    <row r="42">
      <c r="A42" s="2" t="s">
        <v>879</v>
      </c>
      <c r="B42" s="2" t="s">
        <v>123</v>
      </c>
      <c r="C42" s="2" t="s">
        <v>124</v>
      </c>
      <c r="D42" s="2" t="s">
        <v>125</v>
      </c>
      <c r="E42" s="2" t="s">
        <v>126</v>
      </c>
      <c r="F42" s="2" t="s">
        <v>827</v>
      </c>
      <c r="G42" s="2" t="s">
        <v>828</v>
      </c>
      <c r="H42" s="2" t="s">
        <v>829</v>
      </c>
      <c r="I42" s="2" t="s">
        <v>830</v>
      </c>
      <c r="J42" s="2" t="s">
        <v>234</v>
      </c>
      <c r="K42" s="2" t="s">
        <v>130</v>
      </c>
      <c r="L42" s="3">
        <v>13.07</v>
      </c>
      <c r="M42" s="3">
        <v>13.72</v>
      </c>
      <c r="N42" s="3">
        <v>27.99</v>
      </c>
      <c r="O42" s="2" t="s">
        <v>131</v>
      </c>
      <c r="P42" s="2" t="s">
        <v>395</v>
      </c>
      <c r="Q42" s="2" t="s">
        <v>133</v>
      </c>
      <c r="R42" s="2" t="s">
        <v>134</v>
      </c>
      <c r="S42" s="2" t="s">
        <v>858</v>
      </c>
      <c r="T42" s="2" t="s">
        <v>134</v>
      </c>
      <c r="U42" s="2" t="s">
        <v>832</v>
      </c>
      <c r="V42" s="2" t="s">
        <v>833</v>
      </c>
      <c r="W42" s="2" t="s">
        <v>834</v>
      </c>
      <c r="X42" s="2" t="s">
        <v>835</v>
      </c>
      <c r="Y42" s="2" t="s">
        <v>859</v>
      </c>
      <c r="Z42" s="4">
        <v>702</v>
      </c>
      <c r="AA42" s="4">
        <f>=ROUNDDOWN(18.4736842105263,0)</f>
      </c>
      <c r="AB42" s="5">
        <v>38</v>
      </c>
      <c r="AC42" s="2" t="s">
        <v>880</v>
      </c>
      <c r="AD42" s="4">
        <v>300</v>
      </c>
      <c r="AE42" s="4">
        <v>600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>
        <v>0</v>
      </c>
      <c r="AP42" s="4">
        <v>1160</v>
      </c>
      <c r="AQ42" s="8">
        <v>16797.13</v>
      </c>
      <c r="AR42" s="4"/>
      <c r="AS42" s="8"/>
      <c r="AT42" s="7"/>
      <c r="AU42" s="7"/>
      <c r="AV42" s="4">
        <v>1160</v>
      </c>
      <c r="AW42" s="8">
        <v>16797.13</v>
      </c>
      <c r="AX42" s="4"/>
      <c r="AY42" s="8"/>
      <c r="AZ42" s="7"/>
      <c r="BA42" s="7"/>
      <c r="BB42" s="7">
        <v>1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0.2614</v>
      </c>
      <c r="BJ42" s="4">
        <v>1160</v>
      </c>
      <c r="BK42" s="8">
        <v>16797.13</v>
      </c>
      <c r="BL42" s="2" t="s">
        <v>881</v>
      </c>
      <c r="BM42" s="7">
        <v>1</v>
      </c>
      <c r="BN42" s="7">
        <v>1</v>
      </c>
      <c r="BO42" s="4">
        <v>89</v>
      </c>
      <c r="BP42" s="8">
        <v>1457.82</v>
      </c>
      <c r="BQ42" s="4"/>
      <c r="BR42" s="8"/>
      <c r="BS42" s="7"/>
      <c r="BT42" s="7"/>
      <c r="BU42" s="2" t="s">
        <v>140</v>
      </c>
      <c r="BV42" s="2" t="s">
        <v>131</v>
      </c>
      <c r="BW42" s="2" t="s">
        <v>134</v>
      </c>
      <c r="BX42" s="2" t="s">
        <v>882</v>
      </c>
      <c r="BY42" s="2" t="s">
        <v>142</v>
      </c>
      <c r="BZ42" s="2" t="s">
        <v>134</v>
      </c>
      <c r="CA42" s="4">
        <v>86</v>
      </c>
      <c r="CB42" s="8">
        <v>1416.42</v>
      </c>
      <c r="CC42" s="4"/>
      <c r="CD42" s="8"/>
      <c r="CE42" s="7"/>
      <c r="CF42" s="7"/>
      <c r="CG42" s="2" t="s">
        <v>140</v>
      </c>
      <c r="CH42" s="2" t="s">
        <v>131</v>
      </c>
      <c r="CI42" s="2" t="s">
        <v>862</v>
      </c>
      <c r="CJ42" s="2" t="s">
        <v>704</v>
      </c>
      <c r="CK42" s="2" t="s">
        <v>142</v>
      </c>
      <c r="CL42" s="2" t="s">
        <v>134</v>
      </c>
      <c r="CM42" s="4">
        <v>426</v>
      </c>
      <c r="CN42" s="8">
        <v>5782.68</v>
      </c>
      <c r="CO42" s="4"/>
      <c r="CP42" s="8"/>
      <c r="CQ42" s="7"/>
      <c r="CR42" s="7"/>
      <c r="CS42" s="2" t="s">
        <v>140</v>
      </c>
      <c r="CT42" s="2" t="s">
        <v>131</v>
      </c>
      <c r="CU42" s="2" t="s">
        <v>320</v>
      </c>
      <c r="CV42" s="2" t="s">
        <v>883</v>
      </c>
      <c r="CW42" s="2" t="s">
        <v>142</v>
      </c>
      <c r="CX42" s="2" t="s">
        <v>134</v>
      </c>
      <c r="CY42" s="4">
        <v>210</v>
      </c>
      <c r="CZ42" s="8">
        <v>3026.1</v>
      </c>
      <c r="DA42" s="4"/>
      <c r="DB42" s="8"/>
      <c r="DC42" s="7"/>
      <c r="DD42" s="7"/>
      <c r="DE42" s="2" t="s">
        <v>140</v>
      </c>
      <c r="DF42" s="2" t="s">
        <v>131</v>
      </c>
      <c r="DG42" s="2" t="s">
        <v>884</v>
      </c>
      <c r="DH42" s="2" t="s">
        <v>885</v>
      </c>
      <c r="DI42" s="2" t="s">
        <v>142</v>
      </c>
      <c r="DJ42" s="2" t="s">
        <v>134</v>
      </c>
      <c r="DK42" s="4">
        <v>89</v>
      </c>
      <c r="DL42" s="8">
        <v>1244.22</v>
      </c>
      <c r="DM42" s="4"/>
      <c r="DN42" s="8"/>
      <c r="DO42" s="7"/>
      <c r="DP42" s="7"/>
      <c r="DQ42" s="2" t="s">
        <v>140</v>
      </c>
      <c r="DR42" s="2" t="s">
        <v>131</v>
      </c>
      <c r="DS42" s="2" t="s">
        <v>320</v>
      </c>
      <c r="DT42" s="2" t="s">
        <v>647</v>
      </c>
      <c r="DU42" s="2" t="s">
        <v>142</v>
      </c>
      <c r="DV42" s="2" t="s">
        <v>134</v>
      </c>
      <c r="DW42" s="4">
        <v>108</v>
      </c>
      <c r="DX42" s="8">
        <v>1650.68</v>
      </c>
      <c r="DY42" s="4"/>
      <c r="DZ42" s="8"/>
      <c r="EA42" s="7"/>
      <c r="EB42" s="7"/>
      <c r="EC42" s="2" t="s">
        <v>140</v>
      </c>
      <c r="ED42" s="2" t="s">
        <v>131</v>
      </c>
      <c r="EE42" s="2" t="s">
        <v>756</v>
      </c>
      <c r="EF42" s="2" t="s">
        <v>886</v>
      </c>
      <c r="EG42" s="2" t="s">
        <v>142</v>
      </c>
      <c r="EH42" s="2" t="s">
        <v>134</v>
      </c>
      <c r="EI42" s="4">
        <v>45</v>
      </c>
      <c r="EJ42" s="8">
        <v>580.63</v>
      </c>
      <c r="EK42" s="4"/>
      <c r="EL42" s="8"/>
      <c r="EM42" s="7"/>
      <c r="EN42" s="7"/>
      <c r="EO42" s="2" t="s">
        <v>140</v>
      </c>
      <c r="EP42" s="2" t="s">
        <v>131</v>
      </c>
      <c r="EQ42" s="2" t="s">
        <v>867</v>
      </c>
      <c r="ER42" s="2" t="s">
        <v>647</v>
      </c>
      <c r="ES42" s="2" t="s">
        <v>142</v>
      </c>
      <c r="ET42" s="2" t="s">
        <v>134</v>
      </c>
      <c r="EU42" s="4">
        <v>12</v>
      </c>
      <c r="EV42" s="8">
        <v>188.5</v>
      </c>
      <c r="EW42" s="4"/>
      <c r="EX42" s="8"/>
      <c r="EY42" s="7"/>
      <c r="EZ42" s="7"/>
      <c r="FA42" s="2" t="s">
        <v>140</v>
      </c>
      <c r="FB42" s="2" t="s">
        <v>131</v>
      </c>
      <c r="FC42" s="2" t="s">
        <v>869</v>
      </c>
      <c r="FD42" s="2" t="s">
        <v>870</v>
      </c>
      <c r="FE42" s="2" t="s">
        <v>142</v>
      </c>
      <c r="FF42" s="2" t="s">
        <v>134</v>
      </c>
      <c r="FG42" s="4">
        <v>32</v>
      </c>
      <c r="FH42" s="8">
        <v>512.32</v>
      </c>
      <c r="FI42" s="4"/>
      <c r="FJ42" s="8"/>
      <c r="FK42" s="7"/>
      <c r="FL42" s="7"/>
      <c r="FM42" s="2" t="s">
        <v>140</v>
      </c>
      <c r="FN42" s="2" t="s">
        <v>131</v>
      </c>
      <c r="FO42" s="2" t="s">
        <v>357</v>
      </c>
      <c r="FP42" s="2" t="s">
        <v>886</v>
      </c>
      <c r="FQ42" s="2" t="s">
        <v>142</v>
      </c>
      <c r="FR42" s="2" t="s">
        <v>134</v>
      </c>
      <c r="FS42" s="4"/>
      <c r="FT42" s="8"/>
      <c r="FU42" s="4"/>
      <c r="FV42" s="8"/>
      <c r="FW42" s="7"/>
      <c r="FX42" s="7"/>
      <c r="FY42" s="2" t="s">
        <v>143</v>
      </c>
      <c r="FZ42" s="2" t="s">
        <v>131</v>
      </c>
      <c r="GA42" s="2" t="s">
        <v>134</v>
      </c>
      <c r="GB42" s="2" t="s">
        <v>134</v>
      </c>
      <c r="GC42" s="2" t="s">
        <v>142</v>
      </c>
      <c r="GD42" s="2" t="s">
        <v>134</v>
      </c>
      <c r="GE42" s="4"/>
      <c r="GF42" s="8"/>
      <c r="GG42" s="4"/>
      <c r="GH42" s="8"/>
      <c r="GI42" s="7"/>
      <c r="GJ42" s="7"/>
      <c r="GK42" s="2" t="s">
        <v>161</v>
      </c>
      <c r="GL42" s="2" t="s">
        <v>131</v>
      </c>
      <c r="GM42" s="2" t="s">
        <v>134</v>
      </c>
      <c r="GN42" s="2" t="s">
        <v>134</v>
      </c>
      <c r="GO42" s="2" t="s">
        <v>142</v>
      </c>
      <c r="GP42" s="2" t="s">
        <v>134</v>
      </c>
      <c r="GQ42" s="4">
        <v>49</v>
      </c>
      <c r="GR42" s="8">
        <v>695.18</v>
      </c>
      <c r="GS42" s="4"/>
      <c r="GT42" s="8"/>
      <c r="GU42" s="7"/>
      <c r="GV42" s="7"/>
      <c r="GW42" s="2" t="s">
        <v>140</v>
      </c>
      <c r="GX42" s="2" t="s">
        <v>131</v>
      </c>
      <c r="GY42" s="2" t="s">
        <v>872</v>
      </c>
      <c r="GZ42" s="2" t="s">
        <v>873</v>
      </c>
      <c r="HA42" s="2" t="s">
        <v>142</v>
      </c>
      <c r="HB42" s="2" t="s">
        <v>134</v>
      </c>
      <c r="HC42" s="4">
        <v>4</v>
      </c>
      <c r="HD42" s="8">
        <v>90.48</v>
      </c>
      <c r="HE42" s="4"/>
      <c r="HF42" s="8"/>
      <c r="HG42" s="7"/>
      <c r="HH42" s="7"/>
      <c r="HI42" s="2" t="s">
        <v>140</v>
      </c>
      <c r="HJ42" s="2" t="s">
        <v>131</v>
      </c>
      <c r="HK42" s="2" t="s">
        <v>884</v>
      </c>
      <c r="HL42" s="2" t="s">
        <v>300</v>
      </c>
      <c r="HM42" s="2" t="s">
        <v>142</v>
      </c>
      <c r="HN42" s="2" t="s">
        <v>134</v>
      </c>
      <c r="HO42" s="4">
        <v>4</v>
      </c>
      <c r="HP42" s="8">
        <v>59.28</v>
      </c>
      <c r="HQ42" s="4"/>
      <c r="HR42" s="8"/>
      <c r="HS42" s="7"/>
      <c r="HT42" s="7"/>
      <c r="HU42" s="2" t="s">
        <v>140</v>
      </c>
      <c r="HV42" s="2" t="s">
        <v>131</v>
      </c>
      <c r="HW42" s="2" t="s">
        <v>852</v>
      </c>
      <c r="HX42" s="2" t="s">
        <v>763</v>
      </c>
      <c r="HY42" s="2" t="s">
        <v>142</v>
      </c>
      <c r="HZ42" s="2" t="s">
        <v>134</v>
      </c>
      <c r="IA42" s="4">
        <v>5</v>
      </c>
      <c r="IB42" s="8">
        <v>78</v>
      </c>
      <c r="IC42" s="4"/>
      <c r="ID42" s="8"/>
      <c r="IE42" s="7"/>
      <c r="IF42" s="7"/>
      <c r="IG42" s="2" t="s">
        <v>140</v>
      </c>
      <c r="IH42" s="2" t="s">
        <v>131</v>
      </c>
      <c r="II42" s="2" t="s">
        <v>862</v>
      </c>
      <c r="IJ42" s="2" t="s">
        <v>887</v>
      </c>
      <c r="IK42" s="2" t="s">
        <v>142</v>
      </c>
      <c r="IL42" s="2" t="s">
        <v>168</v>
      </c>
      <c r="IM42" s="4"/>
      <c r="IN42" s="8"/>
      <c r="IO42" s="4"/>
      <c r="IP42" s="8"/>
      <c r="IQ42" s="7"/>
      <c r="IR42" s="7"/>
      <c r="IS42" s="2" t="s">
        <v>161</v>
      </c>
      <c r="IT42" s="2" t="s">
        <v>131</v>
      </c>
      <c r="IU42" s="2" t="s">
        <v>134</v>
      </c>
      <c r="IV42" s="2" t="s">
        <v>134</v>
      </c>
      <c r="IW42" s="2" t="s">
        <v>142</v>
      </c>
      <c r="IX42" s="2" t="s">
        <v>134</v>
      </c>
      <c r="IY42" s="4"/>
      <c r="IZ42" s="8"/>
      <c r="JA42" s="4"/>
      <c r="JB42" s="8"/>
      <c r="JC42" s="7"/>
      <c r="JD42" s="7"/>
      <c r="JE42" s="2" t="s">
        <v>140</v>
      </c>
      <c r="JF42" s="2" t="s">
        <v>131</v>
      </c>
      <c r="JG42" s="2" t="s">
        <v>170</v>
      </c>
      <c r="JH42" s="2" t="s">
        <v>134</v>
      </c>
      <c r="JI42" s="2" t="s">
        <v>142</v>
      </c>
      <c r="JJ42" s="2" t="s">
        <v>134</v>
      </c>
      <c r="JK42" s="4"/>
      <c r="JL42" s="8"/>
      <c r="JM42" s="4"/>
      <c r="JN42" s="8"/>
      <c r="JO42" s="7"/>
      <c r="JP42" s="7"/>
      <c r="JQ42" s="2" t="s">
        <v>140</v>
      </c>
      <c r="JR42" s="2" t="s">
        <v>144</v>
      </c>
      <c r="JS42" s="2" t="s">
        <v>876</v>
      </c>
      <c r="JT42" s="2" t="s">
        <v>185</v>
      </c>
      <c r="JU42" s="2" t="s">
        <v>142</v>
      </c>
      <c r="JV42" s="2" t="s">
        <v>134</v>
      </c>
      <c r="JW42" s="4">
        <v>1</v>
      </c>
      <c r="JX42" s="8">
        <v>14.82</v>
      </c>
      <c r="JY42" s="4"/>
      <c r="JZ42" s="8"/>
      <c r="KA42" s="7"/>
      <c r="KB42" s="7"/>
      <c r="KC42" s="2" t="s">
        <v>140</v>
      </c>
      <c r="KD42" s="2" t="s">
        <v>131</v>
      </c>
      <c r="KE42" s="2" t="s">
        <v>853</v>
      </c>
      <c r="KF42" s="2" t="s">
        <v>888</v>
      </c>
      <c r="KG42" s="2" t="s">
        <v>142</v>
      </c>
      <c r="KH42" s="2" t="s">
        <v>134</v>
      </c>
      <c r="KI42" s="4"/>
      <c r="KJ42" s="8"/>
      <c r="KK42" s="4"/>
      <c r="KL42" s="8"/>
      <c r="KM42" s="7"/>
      <c r="KN42" s="7"/>
      <c r="KO42" s="2" t="s">
        <v>176</v>
      </c>
      <c r="KP42" s="2" t="s">
        <v>131</v>
      </c>
      <c r="KQ42" s="2" t="s">
        <v>134</v>
      </c>
      <c r="KR42" s="2" t="s">
        <v>134</v>
      </c>
      <c r="KS42" s="2" t="s">
        <v>142</v>
      </c>
      <c r="KT42" s="2" t="s">
        <v>134</v>
      </c>
      <c r="KU42" s="4"/>
      <c r="KV42" s="8"/>
      <c r="KW42" s="4"/>
      <c r="KX42" s="8"/>
      <c r="KY42" s="7"/>
      <c r="KZ42" s="7"/>
      <c r="LA42" s="2" t="s">
        <v>140</v>
      </c>
      <c r="LB42" s="2" t="s">
        <v>144</v>
      </c>
      <c r="LC42" s="2" t="s">
        <v>227</v>
      </c>
      <c r="LD42" s="2" t="s">
        <v>889</v>
      </c>
      <c r="LE42" s="2" t="s">
        <v>142</v>
      </c>
      <c r="LF42" s="2" t="s">
        <v>134</v>
      </c>
      <c r="LG42" s="4"/>
      <c r="LH42" s="8"/>
      <c r="LI42" s="4"/>
      <c r="LJ42" s="8"/>
      <c r="LK42" s="7"/>
      <c r="LL42" s="7"/>
      <c r="LM42" s="2" t="s">
        <v>134</v>
      </c>
      <c r="LN42" s="2" t="s">
        <v>134</v>
      </c>
      <c r="LO42" s="2" t="s">
        <v>134</v>
      </c>
      <c r="LP42" s="2" t="s">
        <v>134</v>
      </c>
      <c r="LQ42" s="2" t="s">
        <v>134</v>
      </c>
      <c r="LR42" s="2" t="s">
        <v>134</v>
      </c>
      <c r="LS42" s="4"/>
      <c r="LT42" s="8"/>
      <c r="LU42" s="4"/>
      <c r="LV42" s="8"/>
      <c r="LW42" s="7"/>
      <c r="LX42" s="7"/>
      <c r="LY42" s="2" t="s">
        <v>134</v>
      </c>
      <c r="LZ42" s="2" t="s">
        <v>134</v>
      </c>
      <c r="MA42" s="2" t="s">
        <v>134</v>
      </c>
      <c r="MB42" s="2" t="s">
        <v>134</v>
      </c>
      <c r="MC42" s="2" t="s">
        <v>134</v>
      </c>
      <c r="MD42" s="2" t="s">
        <v>134</v>
      </c>
      <c r="ME42" s="4"/>
      <c r="MF42" s="8"/>
      <c r="MG42" s="4"/>
      <c r="MH42" s="8"/>
      <c r="MI42" s="7"/>
      <c r="MJ42" s="7"/>
      <c r="MK42" s="2" t="s">
        <v>140</v>
      </c>
      <c r="ML42" s="2" t="s">
        <v>144</v>
      </c>
      <c r="MM42" s="2" t="s">
        <v>213</v>
      </c>
      <c r="MN42" s="2" t="s">
        <v>890</v>
      </c>
      <c r="MO42" s="2" t="s">
        <v>142</v>
      </c>
      <c r="MP42" s="2" t="s">
        <v>134</v>
      </c>
      <c r="MQ42" s="4"/>
      <c r="MR42" s="8"/>
      <c r="MS42" s="4"/>
      <c r="MT42" s="8"/>
      <c r="MU42" s="7"/>
      <c r="MV42" s="7"/>
      <c r="MW42" s="2" t="s">
        <v>134</v>
      </c>
      <c r="MX42" s="2" t="s">
        <v>134</v>
      </c>
      <c r="MY42" s="2" t="s">
        <v>134</v>
      </c>
      <c r="MZ42" s="2" t="s">
        <v>134</v>
      </c>
      <c r="NA42" s="2" t="s">
        <v>134</v>
      </c>
      <c r="NB42" s="2" t="s">
        <v>134</v>
      </c>
      <c r="NC42" s="4"/>
      <c r="ND42" s="8"/>
      <c r="NE42" s="4"/>
      <c r="NF42" s="8"/>
      <c r="NG42" s="7"/>
      <c r="NH42" s="7"/>
      <c r="NI42" s="2" t="s">
        <v>184</v>
      </c>
      <c r="NJ42" s="2" t="s">
        <v>131</v>
      </c>
      <c r="NK42" s="2" t="s">
        <v>134</v>
      </c>
      <c r="NL42" s="2" t="s">
        <v>134</v>
      </c>
      <c r="NM42" s="2" t="s">
        <v>142</v>
      </c>
      <c r="NN42" s="2" t="s">
        <v>134</v>
      </c>
      <c r="NO42" s="4"/>
      <c r="NP42" s="8"/>
      <c r="NQ42" s="4"/>
      <c r="NR42" s="8"/>
      <c r="NS42" s="7"/>
      <c r="NT42" s="7"/>
      <c r="NU42" s="2" t="s">
        <v>140</v>
      </c>
      <c r="NV42" s="2" t="s">
        <v>131</v>
      </c>
      <c r="NW42" s="2" t="s">
        <v>185</v>
      </c>
      <c r="NX42" s="2" t="s">
        <v>891</v>
      </c>
      <c r="NY42" s="2" t="s">
        <v>142</v>
      </c>
      <c r="NZ42" s="2" t="s">
        <v>134</v>
      </c>
      <c r="OA42" s="4"/>
      <c r="OB42" s="8"/>
      <c r="OC42" s="4"/>
      <c r="OD42" s="8"/>
      <c r="OE42" s="7"/>
      <c r="OF42" s="7"/>
      <c r="OG42" s="2" t="s">
        <v>140</v>
      </c>
      <c r="OH42" s="2" t="s">
        <v>187</v>
      </c>
      <c r="OI42" s="2" t="s">
        <v>647</v>
      </c>
      <c r="OJ42" s="2" t="s">
        <v>227</v>
      </c>
      <c r="OK42" s="2" t="s">
        <v>142</v>
      </c>
      <c r="OL42" s="2" t="s">
        <v>134</v>
      </c>
      <c r="OM42" s="4"/>
      <c r="ON42" s="8"/>
      <c r="OO42" s="4"/>
      <c r="OP42" s="8"/>
      <c r="OQ42" s="7"/>
      <c r="OR42" s="7"/>
      <c r="OS42" s="2" t="s">
        <v>134</v>
      </c>
      <c r="OT42" s="2" t="s">
        <v>134</v>
      </c>
      <c r="OU42" s="2" t="s">
        <v>134</v>
      </c>
      <c r="OV42" s="2" t="s">
        <v>134</v>
      </c>
      <c r="OW42" s="2" t="s">
        <v>134</v>
      </c>
      <c r="OX42" s="2" t="s">
        <v>134</v>
      </c>
      <c r="OY42" s="4"/>
      <c r="OZ42" s="8"/>
      <c r="PA42" s="4"/>
      <c r="PB42" s="8"/>
      <c r="PC42" s="7"/>
      <c r="PD42" s="7"/>
      <c r="PE42" s="2" t="s">
        <v>161</v>
      </c>
      <c r="PF42" s="2" t="s">
        <v>131</v>
      </c>
      <c r="PG42" s="2" t="s">
        <v>134</v>
      </c>
      <c r="PH42" s="2" t="s">
        <v>134</v>
      </c>
      <c r="PI42" s="2" t="s">
        <v>142</v>
      </c>
      <c r="PJ42" s="2" t="s">
        <v>134</v>
      </c>
      <c r="PK42" s="4"/>
      <c r="PL42" s="8"/>
      <c r="PM42" s="4"/>
      <c r="PN42" s="8"/>
      <c r="PO42" s="7"/>
      <c r="PP42" s="7"/>
      <c r="PQ42" s="2" t="s">
        <v>140</v>
      </c>
      <c r="PR42" s="2" t="s">
        <v>131</v>
      </c>
      <c r="PS42" s="2" t="s">
        <v>190</v>
      </c>
      <c r="PT42" s="2" t="s">
        <v>134</v>
      </c>
      <c r="PU42" s="2" t="s">
        <v>142</v>
      </c>
      <c r="PV42" s="2" t="s">
        <v>134</v>
      </c>
      <c r="PW42" s="4"/>
      <c r="PX42" s="8"/>
      <c r="PY42" s="4"/>
      <c r="PZ42" s="8"/>
      <c r="QA42" s="7"/>
      <c r="QB42" s="7"/>
      <c r="QC42" s="2" t="s">
        <v>161</v>
      </c>
      <c r="QD42" s="2" t="s">
        <v>144</v>
      </c>
      <c r="QE42" s="2" t="s">
        <v>134</v>
      </c>
      <c r="QF42" s="2" t="s">
        <v>134</v>
      </c>
      <c r="QG42" s="2" t="s">
        <v>142</v>
      </c>
      <c r="QH42" s="2" t="s">
        <v>134</v>
      </c>
      <c r="QI42" s="4"/>
      <c r="QJ42" s="8"/>
      <c r="QK42" s="4"/>
      <c r="QL42" s="8"/>
      <c r="QM42" s="7"/>
      <c r="QN42" s="7"/>
      <c r="QO42" s="2" t="s">
        <v>184</v>
      </c>
      <c r="QP42" s="2" t="s">
        <v>131</v>
      </c>
      <c r="QQ42" s="2" t="s">
        <v>134</v>
      </c>
      <c r="QR42" s="2" t="s">
        <v>134</v>
      </c>
      <c r="QS42" s="2" t="s">
        <v>142</v>
      </c>
      <c r="QT42" s="2" t="s">
        <v>134</v>
      </c>
      <c r="QU42" s="4"/>
      <c r="QV42" s="8"/>
      <c r="QW42" s="4"/>
      <c r="QX42" s="8"/>
      <c r="QY42" s="7"/>
      <c r="QZ42" s="7"/>
      <c r="RA42" s="2" t="s">
        <v>134</v>
      </c>
      <c r="RB42" s="2" t="s">
        <v>134</v>
      </c>
      <c r="RC42" s="2" t="s">
        <v>134</v>
      </c>
      <c r="RD42" s="2" t="s">
        <v>134</v>
      </c>
      <c r="RE42" s="2" t="s">
        <v>134</v>
      </c>
      <c r="RF42" s="2" t="s">
        <v>134</v>
      </c>
      <c r="RG42" s="4"/>
      <c r="RH42" s="8"/>
      <c r="RI42" s="4"/>
      <c r="RJ42" s="8"/>
      <c r="RK42" s="7"/>
      <c r="RL42" s="7"/>
      <c r="RM42" s="2" t="s">
        <v>161</v>
      </c>
      <c r="RN42" s="2" t="s">
        <v>131</v>
      </c>
      <c r="RO42" s="2" t="s">
        <v>134</v>
      </c>
      <c r="RP42" s="2" t="s">
        <v>134</v>
      </c>
      <c r="RQ42" s="2" t="s">
        <v>142</v>
      </c>
      <c r="RR42" s="2" t="s">
        <v>134</v>
      </c>
      <c r="RS42" s="4"/>
      <c r="RT42" s="8"/>
      <c r="RU42" s="4"/>
      <c r="RV42" s="8"/>
      <c r="RW42" s="7"/>
      <c r="RX42" s="7"/>
      <c r="RY42" s="2" t="s">
        <v>161</v>
      </c>
      <c r="RZ42" s="2" t="s">
        <v>131</v>
      </c>
      <c r="SA42" s="2" t="s">
        <v>134</v>
      </c>
      <c r="SB42" s="2" t="s">
        <v>134</v>
      </c>
      <c r="SC42" s="2" t="s">
        <v>142</v>
      </c>
      <c r="SD42" s="2" t="s">
        <v>134</v>
      </c>
      <c r="SE42" s="4"/>
      <c r="SF42" s="8"/>
      <c r="SG42" s="4"/>
      <c r="SH42" s="8"/>
      <c r="SI42" s="7"/>
      <c r="SJ42" s="7"/>
      <c r="SK42" s="2" t="s">
        <v>176</v>
      </c>
      <c r="SL42" s="2" t="s">
        <v>144</v>
      </c>
      <c r="SM42" s="2" t="s">
        <v>134</v>
      </c>
      <c r="SN42" s="2" t="s">
        <v>134</v>
      </c>
      <c r="SO42" s="2" t="s">
        <v>142</v>
      </c>
      <c r="SP42" s="2" t="s">
        <v>134</v>
      </c>
    </row>
    <row r="43">
      <c r="A43" s="2" t="s">
        <v>892</v>
      </c>
      <c r="B43" s="2" t="s">
        <v>123</v>
      </c>
      <c r="C43" s="2" t="s">
        <v>124</v>
      </c>
      <c r="D43" s="2" t="s">
        <v>125</v>
      </c>
      <c r="E43" s="2" t="s">
        <v>126</v>
      </c>
      <c r="F43" s="2" t="s">
        <v>893</v>
      </c>
      <c r="G43" s="2" t="s">
        <v>894</v>
      </c>
      <c r="H43" s="2" t="s">
        <v>895</v>
      </c>
      <c r="I43" s="2" t="s">
        <v>896</v>
      </c>
      <c r="J43" s="2" t="s">
        <v>234</v>
      </c>
      <c r="K43" s="2" t="s">
        <v>418</v>
      </c>
      <c r="L43" s="3">
        <v>13.2</v>
      </c>
      <c r="M43" s="3">
        <v>13.86</v>
      </c>
      <c r="N43" s="3">
        <v>29.99</v>
      </c>
      <c r="O43" s="2" t="s">
        <v>131</v>
      </c>
      <c r="P43" s="2" t="s">
        <v>197</v>
      </c>
      <c r="Q43" s="2" t="s">
        <v>133</v>
      </c>
      <c r="R43" s="2" t="s">
        <v>134</v>
      </c>
      <c r="S43" s="2" t="s">
        <v>897</v>
      </c>
      <c r="T43" s="2" t="s">
        <v>134</v>
      </c>
      <c r="U43" s="2" t="s">
        <v>134</v>
      </c>
      <c r="V43" s="2" t="s">
        <v>898</v>
      </c>
      <c r="W43" s="2" t="s">
        <v>899</v>
      </c>
      <c r="X43" s="2" t="s">
        <v>134</v>
      </c>
      <c r="Y43" s="2" t="s">
        <v>237</v>
      </c>
      <c r="Z43" s="4">
        <v>868</v>
      </c>
      <c r="AA43" s="4">
        <f>=ROUNDDOWN(18.468085106383,0)</f>
      </c>
      <c r="AB43" s="5">
        <v>47</v>
      </c>
      <c r="AC43" s="2" t="s">
        <v>900</v>
      </c>
      <c r="AD43" s="4">
        <v>102</v>
      </c>
      <c r="AE43" s="4">
        <v>894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</v>
      </c>
      <c r="AP43" s="4">
        <v>1462</v>
      </c>
      <c r="AQ43" s="8">
        <v>21828.18</v>
      </c>
      <c r="AR43" s="4"/>
      <c r="AS43" s="8"/>
      <c r="AT43" s="7"/>
      <c r="AU43" s="7"/>
      <c r="AV43" s="4">
        <v>1462</v>
      </c>
      <c r="AW43" s="8">
        <v>21828.18</v>
      </c>
      <c r="AX43" s="4"/>
      <c r="AY43" s="8"/>
      <c r="AZ43" s="7"/>
      <c r="BA43" s="7"/>
      <c r="BB43" s="7">
        <v>1</v>
      </c>
      <c r="BC43" s="4">
        <v>4267</v>
      </c>
      <c r="BD43" s="8">
        <v>64097.15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0.3405</v>
      </c>
      <c r="BJ43" s="4">
        <v>1462</v>
      </c>
      <c r="BK43" s="8">
        <v>21828.18</v>
      </c>
      <c r="BL43" s="2" t="s">
        <v>901</v>
      </c>
      <c r="BM43" s="7">
        <v>1</v>
      </c>
      <c r="BN43" s="7">
        <v>1</v>
      </c>
      <c r="BO43" s="4">
        <v>675</v>
      </c>
      <c r="BP43" s="8">
        <v>10327.5</v>
      </c>
      <c r="BQ43" s="4"/>
      <c r="BR43" s="8"/>
      <c r="BS43" s="7"/>
      <c r="BT43" s="7"/>
      <c r="BU43" s="2" t="s">
        <v>140</v>
      </c>
      <c r="BV43" s="2" t="s">
        <v>131</v>
      </c>
      <c r="BW43" s="2" t="s">
        <v>134</v>
      </c>
      <c r="BX43" s="2" t="s">
        <v>239</v>
      </c>
      <c r="BY43" s="2" t="s">
        <v>142</v>
      </c>
      <c r="BZ43" s="2" t="s">
        <v>134</v>
      </c>
      <c r="CA43" s="4">
        <v>178</v>
      </c>
      <c r="CB43" s="8">
        <v>2703.82</v>
      </c>
      <c r="CC43" s="4"/>
      <c r="CD43" s="8"/>
      <c r="CE43" s="7"/>
      <c r="CF43" s="7"/>
      <c r="CG43" s="2" t="s">
        <v>140</v>
      </c>
      <c r="CH43" s="2" t="s">
        <v>131</v>
      </c>
      <c r="CI43" s="2" t="s">
        <v>145</v>
      </c>
      <c r="CJ43" s="2" t="s">
        <v>332</v>
      </c>
      <c r="CK43" s="2" t="s">
        <v>142</v>
      </c>
      <c r="CL43" s="2" t="s">
        <v>134</v>
      </c>
      <c r="CM43" s="4">
        <v>146</v>
      </c>
      <c r="CN43" s="8">
        <v>2026.48</v>
      </c>
      <c r="CO43" s="4"/>
      <c r="CP43" s="8"/>
      <c r="CQ43" s="7"/>
      <c r="CR43" s="7"/>
      <c r="CS43" s="2" t="s">
        <v>140</v>
      </c>
      <c r="CT43" s="2" t="s">
        <v>131</v>
      </c>
      <c r="CU43" s="2" t="s">
        <v>242</v>
      </c>
      <c r="CV43" s="2" t="s">
        <v>423</v>
      </c>
      <c r="CW43" s="2" t="s">
        <v>142</v>
      </c>
      <c r="CX43" s="2" t="s">
        <v>134</v>
      </c>
      <c r="CY43" s="4">
        <v>53</v>
      </c>
      <c r="CZ43" s="8">
        <v>808.25</v>
      </c>
      <c r="DA43" s="4"/>
      <c r="DB43" s="8"/>
      <c r="DC43" s="7"/>
      <c r="DD43" s="7"/>
      <c r="DE43" s="2" t="s">
        <v>140</v>
      </c>
      <c r="DF43" s="2" t="s">
        <v>131</v>
      </c>
      <c r="DG43" s="2" t="s">
        <v>242</v>
      </c>
      <c r="DH43" s="2" t="s">
        <v>423</v>
      </c>
      <c r="DI43" s="2" t="s">
        <v>142</v>
      </c>
      <c r="DJ43" s="2" t="s">
        <v>134</v>
      </c>
      <c r="DK43" s="4">
        <v>62</v>
      </c>
      <c r="DL43" s="8">
        <v>927.52</v>
      </c>
      <c r="DM43" s="4"/>
      <c r="DN43" s="8"/>
      <c r="DO43" s="7"/>
      <c r="DP43" s="7"/>
      <c r="DQ43" s="2" t="s">
        <v>140</v>
      </c>
      <c r="DR43" s="2" t="s">
        <v>131</v>
      </c>
      <c r="DS43" s="2" t="s">
        <v>242</v>
      </c>
      <c r="DT43" s="2" t="s">
        <v>576</v>
      </c>
      <c r="DU43" s="2" t="s">
        <v>142</v>
      </c>
      <c r="DV43" s="2" t="s">
        <v>134</v>
      </c>
      <c r="DW43" s="4">
        <v>227</v>
      </c>
      <c r="DX43" s="8">
        <v>3302.85</v>
      </c>
      <c r="DY43" s="4"/>
      <c r="DZ43" s="8"/>
      <c r="EA43" s="7"/>
      <c r="EB43" s="7"/>
      <c r="EC43" s="2" t="s">
        <v>140</v>
      </c>
      <c r="ED43" s="2" t="s">
        <v>131</v>
      </c>
      <c r="EE43" s="2" t="s">
        <v>535</v>
      </c>
      <c r="EF43" s="2" t="s">
        <v>536</v>
      </c>
      <c r="EG43" s="2" t="s">
        <v>142</v>
      </c>
      <c r="EH43" s="2" t="s">
        <v>134</v>
      </c>
      <c r="EI43" s="4">
        <v>34</v>
      </c>
      <c r="EJ43" s="8">
        <v>452.76</v>
      </c>
      <c r="EK43" s="4"/>
      <c r="EL43" s="8"/>
      <c r="EM43" s="7"/>
      <c r="EN43" s="7"/>
      <c r="EO43" s="2" t="s">
        <v>140</v>
      </c>
      <c r="EP43" s="2" t="s">
        <v>131</v>
      </c>
      <c r="EQ43" s="2" t="s">
        <v>242</v>
      </c>
      <c r="ER43" s="2" t="s">
        <v>597</v>
      </c>
      <c r="ES43" s="2" t="s">
        <v>142</v>
      </c>
      <c r="ET43" s="2" t="s">
        <v>134</v>
      </c>
      <c r="EU43" s="4">
        <v>2</v>
      </c>
      <c r="EV43" s="8">
        <v>35.11</v>
      </c>
      <c r="EW43" s="4"/>
      <c r="EX43" s="8"/>
      <c r="EY43" s="7"/>
      <c r="EZ43" s="7"/>
      <c r="FA43" s="2" t="s">
        <v>140</v>
      </c>
      <c r="FB43" s="2" t="s">
        <v>131</v>
      </c>
      <c r="FC43" s="2" t="s">
        <v>242</v>
      </c>
      <c r="FD43" s="2" t="s">
        <v>902</v>
      </c>
      <c r="FE43" s="2" t="s">
        <v>142</v>
      </c>
      <c r="FF43" s="2" t="s">
        <v>134</v>
      </c>
      <c r="FG43" s="4"/>
      <c r="FH43" s="8"/>
      <c r="FI43" s="4"/>
      <c r="FJ43" s="8"/>
      <c r="FK43" s="7"/>
      <c r="FL43" s="7"/>
      <c r="FM43" s="2" t="s">
        <v>140</v>
      </c>
      <c r="FN43" s="2" t="s">
        <v>131</v>
      </c>
      <c r="FO43" s="2" t="s">
        <v>903</v>
      </c>
      <c r="FP43" s="2" t="s">
        <v>134</v>
      </c>
      <c r="FQ43" s="2" t="s">
        <v>142</v>
      </c>
      <c r="FR43" s="2" t="s">
        <v>134</v>
      </c>
      <c r="FS43" s="4"/>
      <c r="FT43" s="8"/>
      <c r="FU43" s="4"/>
      <c r="FV43" s="8"/>
      <c r="FW43" s="7"/>
      <c r="FX43" s="7"/>
      <c r="FY43" s="2" t="s">
        <v>143</v>
      </c>
      <c r="FZ43" s="2" t="s">
        <v>131</v>
      </c>
      <c r="GA43" s="2" t="s">
        <v>134</v>
      </c>
      <c r="GB43" s="2" t="s">
        <v>134</v>
      </c>
      <c r="GC43" s="2" t="s">
        <v>142</v>
      </c>
      <c r="GD43" s="2" t="s">
        <v>134</v>
      </c>
      <c r="GE43" s="4"/>
      <c r="GF43" s="8"/>
      <c r="GG43" s="4"/>
      <c r="GH43" s="8"/>
      <c r="GI43" s="7"/>
      <c r="GJ43" s="7"/>
      <c r="GK43" s="2" t="s">
        <v>134</v>
      </c>
      <c r="GL43" s="2" t="s">
        <v>134</v>
      </c>
      <c r="GM43" s="2" t="s">
        <v>134</v>
      </c>
      <c r="GN43" s="2" t="s">
        <v>134</v>
      </c>
      <c r="GO43" s="2" t="s">
        <v>134</v>
      </c>
      <c r="GP43" s="2" t="s">
        <v>134</v>
      </c>
      <c r="GQ43" s="4">
        <v>47</v>
      </c>
      <c r="GR43" s="8">
        <v>680.56</v>
      </c>
      <c r="GS43" s="4"/>
      <c r="GT43" s="8"/>
      <c r="GU43" s="7"/>
      <c r="GV43" s="7"/>
      <c r="GW43" s="2" t="s">
        <v>140</v>
      </c>
      <c r="GX43" s="2" t="s">
        <v>131</v>
      </c>
      <c r="GY43" s="2" t="s">
        <v>253</v>
      </c>
      <c r="GZ43" s="2" t="s">
        <v>904</v>
      </c>
      <c r="HA43" s="2" t="s">
        <v>142</v>
      </c>
      <c r="HB43" s="2" t="s">
        <v>134</v>
      </c>
      <c r="HC43" s="4">
        <v>1</v>
      </c>
      <c r="HD43" s="8">
        <v>29.99</v>
      </c>
      <c r="HE43" s="4"/>
      <c r="HF43" s="8"/>
      <c r="HG43" s="7"/>
      <c r="HH43" s="7"/>
      <c r="HI43" s="2" t="s">
        <v>140</v>
      </c>
      <c r="HJ43" s="2" t="s">
        <v>131</v>
      </c>
      <c r="HK43" s="2" t="s">
        <v>242</v>
      </c>
      <c r="HL43" s="2" t="s">
        <v>431</v>
      </c>
      <c r="HM43" s="2" t="s">
        <v>142</v>
      </c>
      <c r="HN43" s="2" t="s">
        <v>134</v>
      </c>
      <c r="HO43" s="4"/>
      <c r="HP43" s="8"/>
      <c r="HQ43" s="4"/>
      <c r="HR43" s="8"/>
      <c r="HS43" s="7"/>
      <c r="HT43" s="7"/>
      <c r="HU43" s="2" t="s">
        <v>161</v>
      </c>
      <c r="HV43" s="2" t="s">
        <v>131</v>
      </c>
      <c r="HW43" s="2" t="s">
        <v>134</v>
      </c>
      <c r="HX43" s="2" t="s">
        <v>134</v>
      </c>
      <c r="HY43" s="2" t="s">
        <v>142</v>
      </c>
      <c r="HZ43" s="2" t="s">
        <v>134</v>
      </c>
      <c r="IA43" s="4">
        <v>36</v>
      </c>
      <c r="IB43" s="8">
        <v>519.48</v>
      </c>
      <c r="IC43" s="4"/>
      <c r="ID43" s="8"/>
      <c r="IE43" s="7"/>
      <c r="IF43" s="7"/>
      <c r="IG43" s="2" t="s">
        <v>140</v>
      </c>
      <c r="IH43" s="2" t="s">
        <v>131</v>
      </c>
      <c r="II43" s="2" t="s">
        <v>486</v>
      </c>
      <c r="IJ43" s="2" t="s">
        <v>905</v>
      </c>
      <c r="IK43" s="2" t="s">
        <v>142</v>
      </c>
      <c r="IL43" s="2" t="s">
        <v>168</v>
      </c>
      <c r="IM43" s="4"/>
      <c r="IN43" s="8"/>
      <c r="IO43" s="4"/>
      <c r="IP43" s="8"/>
      <c r="IQ43" s="7"/>
      <c r="IR43" s="7"/>
      <c r="IS43" s="2" t="s">
        <v>140</v>
      </c>
      <c r="IT43" s="2" t="s">
        <v>131</v>
      </c>
      <c r="IU43" s="2" t="s">
        <v>382</v>
      </c>
      <c r="IV43" s="2" t="s">
        <v>906</v>
      </c>
      <c r="IW43" s="2" t="s">
        <v>142</v>
      </c>
      <c r="IX43" s="2" t="s">
        <v>134</v>
      </c>
      <c r="IY43" s="4"/>
      <c r="IZ43" s="8"/>
      <c r="JA43" s="4"/>
      <c r="JB43" s="8"/>
      <c r="JC43" s="7"/>
      <c r="JD43" s="7"/>
      <c r="JE43" s="2" t="s">
        <v>140</v>
      </c>
      <c r="JF43" s="2" t="s">
        <v>131</v>
      </c>
      <c r="JG43" s="2" t="s">
        <v>170</v>
      </c>
      <c r="JH43" s="2" t="s">
        <v>134</v>
      </c>
      <c r="JI43" s="2" t="s">
        <v>142</v>
      </c>
      <c r="JJ43" s="2" t="s">
        <v>134</v>
      </c>
      <c r="JK43" s="4"/>
      <c r="JL43" s="8"/>
      <c r="JM43" s="4"/>
      <c r="JN43" s="8"/>
      <c r="JO43" s="7"/>
      <c r="JP43" s="7"/>
      <c r="JQ43" s="2" t="s">
        <v>140</v>
      </c>
      <c r="JR43" s="2" t="s">
        <v>144</v>
      </c>
      <c r="JS43" s="2" t="s">
        <v>172</v>
      </c>
      <c r="JT43" s="2" t="s">
        <v>907</v>
      </c>
      <c r="JU43" s="2" t="s">
        <v>142</v>
      </c>
      <c r="JV43" s="2" t="s">
        <v>134</v>
      </c>
      <c r="JW43" s="4"/>
      <c r="JX43" s="8"/>
      <c r="JY43" s="4"/>
      <c r="JZ43" s="8"/>
      <c r="KA43" s="7"/>
      <c r="KB43" s="7"/>
      <c r="KC43" s="2" t="s">
        <v>436</v>
      </c>
      <c r="KD43" s="2" t="s">
        <v>131</v>
      </c>
      <c r="KE43" s="2" t="s">
        <v>134</v>
      </c>
      <c r="KF43" s="2" t="s">
        <v>134</v>
      </c>
      <c r="KG43" s="2" t="s">
        <v>142</v>
      </c>
      <c r="KH43" s="2" t="s">
        <v>134</v>
      </c>
      <c r="KI43" s="4"/>
      <c r="KJ43" s="8"/>
      <c r="KK43" s="4"/>
      <c r="KL43" s="8"/>
      <c r="KM43" s="7"/>
      <c r="KN43" s="7"/>
      <c r="KO43" s="2" t="s">
        <v>176</v>
      </c>
      <c r="KP43" s="2" t="s">
        <v>131</v>
      </c>
      <c r="KQ43" s="2" t="s">
        <v>134</v>
      </c>
      <c r="KR43" s="2" t="s">
        <v>134</v>
      </c>
      <c r="KS43" s="2" t="s">
        <v>142</v>
      </c>
      <c r="KT43" s="2" t="s">
        <v>134</v>
      </c>
      <c r="KU43" s="4">
        <v>1</v>
      </c>
      <c r="KV43" s="8">
        <v>13.86</v>
      </c>
      <c r="KW43" s="4"/>
      <c r="KX43" s="8"/>
      <c r="KY43" s="7"/>
      <c r="KZ43" s="7"/>
      <c r="LA43" s="2" t="s">
        <v>140</v>
      </c>
      <c r="LB43" s="2" t="s">
        <v>144</v>
      </c>
      <c r="LC43" s="2" t="s">
        <v>438</v>
      </c>
      <c r="LD43" s="2" t="s">
        <v>490</v>
      </c>
      <c r="LE43" s="2" t="s">
        <v>142</v>
      </c>
      <c r="LF43" s="2" t="s">
        <v>134</v>
      </c>
      <c r="LG43" s="4"/>
      <c r="LH43" s="8"/>
      <c r="LI43" s="4"/>
      <c r="LJ43" s="8"/>
      <c r="LK43" s="7"/>
      <c r="LL43" s="7"/>
      <c r="LM43" s="2" t="s">
        <v>134</v>
      </c>
      <c r="LN43" s="2" t="s">
        <v>134</v>
      </c>
      <c r="LO43" s="2" t="s">
        <v>134</v>
      </c>
      <c r="LP43" s="2" t="s">
        <v>134</v>
      </c>
      <c r="LQ43" s="2" t="s">
        <v>134</v>
      </c>
      <c r="LR43" s="2" t="s">
        <v>134</v>
      </c>
      <c r="LS43" s="4"/>
      <c r="LT43" s="8"/>
      <c r="LU43" s="4"/>
      <c r="LV43" s="8"/>
      <c r="LW43" s="7"/>
      <c r="LX43" s="7"/>
      <c r="LY43" s="2" t="s">
        <v>134</v>
      </c>
      <c r="LZ43" s="2" t="s">
        <v>134</v>
      </c>
      <c r="MA43" s="2" t="s">
        <v>134</v>
      </c>
      <c r="MB43" s="2" t="s">
        <v>134</v>
      </c>
      <c r="MC43" s="2" t="s">
        <v>134</v>
      </c>
      <c r="MD43" s="2" t="s">
        <v>134</v>
      </c>
      <c r="ME43" s="4"/>
      <c r="MF43" s="8"/>
      <c r="MG43" s="4"/>
      <c r="MH43" s="8"/>
      <c r="MI43" s="7"/>
      <c r="MJ43" s="7"/>
      <c r="MK43" s="2" t="s">
        <v>140</v>
      </c>
      <c r="ML43" s="2" t="s">
        <v>144</v>
      </c>
      <c r="MM43" s="2" t="s">
        <v>213</v>
      </c>
      <c r="MN43" s="2" t="s">
        <v>134</v>
      </c>
      <c r="MO43" s="2" t="s">
        <v>142</v>
      </c>
      <c r="MP43" s="2" t="s">
        <v>134</v>
      </c>
      <c r="MQ43" s="4"/>
      <c r="MR43" s="8"/>
      <c r="MS43" s="4"/>
      <c r="MT43" s="8"/>
      <c r="MU43" s="7"/>
      <c r="MV43" s="7"/>
      <c r="MW43" s="2" t="s">
        <v>134</v>
      </c>
      <c r="MX43" s="2" t="s">
        <v>134</v>
      </c>
      <c r="MY43" s="2" t="s">
        <v>134</v>
      </c>
      <c r="MZ43" s="2" t="s">
        <v>134</v>
      </c>
      <c r="NA43" s="2" t="s">
        <v>134</v>
      </c>
      <c r="NB43" s="2" t="s">
        <v>134</v>
      </c>
      <c r="NC43" s="4"/>
      <c r="ND43" s="8"/>
      <c r="NE43" s="4"/>
      <c r="NF43" s="8"/>
      <c r="NG43" s="7"/>
      <c r="NH43" s="7"/>
      <c r="NI43" s="2" t="s">
        <v>184</v>
      </c>
      <c r="NJ43" s="2" t="s">
        <v>131</v>
      </c>
      <c r="NK43" s="2" t="s">
        <v>134</v>
      </c>
      <c r="NL43" s="2" t="s">
        <v>134</v>
      </c>
      <c r="NM43" s="2" t="s">
        <v>142</v>
      </c>
      <c r="NN43" s="2" t="s">
        <v>134</v>
      </c>
      <c r="NO43" s="4"/>
      <c r="NP43" s="8"/>
      <c r="NQ43" s="4"/>
      <c r="NR43" s="8"/>
      <c r="NS43" s="7"/>
      <c r="NT43" s="7"/>
      <c r="NU43" s="2" t="s">
        <v>140</v>
      </c>
      <c r="NV43" s="2" t="s">
        <v>131</v>
      </c>
      <c r="NW43" s="2" t="s">
        <v>185</v>
      </c>
      <c r="NX43" s="2" t="s">
        <v>358</v>
      </c>
      <c r="NY43" s="2" t="s">
        <v>142</v>
      </c>
      <c r="NZ43" s="2" t="s">
        <v>134</v>
      </c>
      <c r="OA43" s="4"/>
      <c r="OB43" s="8"/>
      <c r="OC43" s="4"/>
      <c r="OD43" s="8"/>
      <c r="OE43" s="7"/>
      <c r="OF43" s="7"/>
      <c r="OG43" s="2" t="s">
        <v>140</v>
      </c>
      <c r="OH43" s="2" t="s">
        <v>187</v>
      </c>
      <c r="OI43" s="2" t="s">
        <v>268</v>
      </c>
      <c r="OJ43" s="2" t="s">
        <v>461</v>
      </c>
      <c r="OK43" s="2" t="s">
        <v>142</v>
      </c>
      <c r="OL43" s="2" t="s">
        <v>134</v>
      </c>
      <c r="OM43" s="4"/>
      <c r="ON43" s="8"/>
      <c r="OO43" s="4"/>
      <c r="OP43" s="8"/>
      <c r="OQ43" s="7"/>
      <c r="OR43" s="7"/>
      <c r="OS43" s="2" t="s">
        <v>134</v>
      </c>
      <c r="OT43" s="2" t="s">
        <v>134</v>
      </c>
      <c r="OU43" s="2" t="s">
        <v>134</v>
      </c>
      <c r="OV43" s="2" t="s">
        <v>134</v>
      </c>
      <c r="OW43" s="2" t="s">
        <v>134</v>
      </c>
      <c r="OX43" s="2" t="s">
        <v>134</v>
      </c>
      <c r="OY43" s="4"/>
      <c r="OZ43" s="8"/>
      <c r="PA43" s="4"/>
      <c r="PB43" s="8"/>
      <c r="PC43" s="7"/>
      <c r="PD43" s="7"/>
      <c r="PE43" s="2" t="s">
        <v>161</v>
      </c>
      <c r="PF43" s="2" t="s">
        <v>131</v>
      </c>
      <c r="PG43" s="2" t="s">
        <v>134</v>
      </c>
      <c r="PH43" s="2" t="s">
        <v>134</v>
      </c>
      <c r="PI43" s="2" t="s">
        <v>142</v>
      </c>
      <c r="PJ43" s="2" t="s">
        <v>134</v>
      </c>
      <c r="PK43" s="4"/>
      <c r="PL43" s="8"/>
      <c r="PM43" s="4"/>
      <c r="PN43" s="8"/>
      <c r="PO43" s="7"/>
      <c r="PP43" s="7"/>
      <c r="PQ43" s="2" t="s">
        <v>140</v>
      </c>
      <c r="PR43" s="2" t="s">
        <v>131</v>
      </c>
      <c r="PS43" s="2" t="s">
        <v>190</v>
      </c>
      <c r="PT43" s="2" t="s">
        <v>134</v>
      </c>
      <c r="PU43" s="2" t="s">
        <v>142</v>
      </c>
      <c r="PV43" s="2" t="s">
        <v>134</v>
      </c>
      <c r="PW43" s="4"/>
      <c r="PX43" s="8"/>
      <c r="PY43" s="4"/>
      <c r="PZ43" s="8"/>
      <c r="QA43" s="7"/>
      <c r="QB43" s="7"/>
      <c r="QC43" s="2" t="s">
        <v>140</v>
      </c>
      <c r="QD43" s="2" t="s">
        <v>144</v>
      </c>
      <c r="QE43" s="2" t="s">
        <v>149</v>
      </c>
      <c r="QF43" s="2" t="s">
        <v>147</v>
      </c>
      <c r="QG43" s="2" t="s">
        <v>142</v>
      </c>
      <c r="QH43" s="2" t="s">
        <v>134</v>
      </c>
      <c r="QI43" s="4"/>
      <c r="QJ43" s="8"/>
      <c r="QK43" s="4"/>
      <c r="QL43" s="8"/>
      <c r="QM43" s="7"/>
      <c r="QN43" s="7"/>
      <c r="QO43" s="2" t="s">
        <v>184</v>
      </c>
      <c r="QP43" s="2" t="s">
        <v>131</v>
      </c>
      <c r="QQ43" s="2" t="s">
        <v>134</v>
      </c>
      <c r="QR43" s="2" t="s">
        <v>134</v>
      </c>
      <c r="QS43" s="2" t="s">
        <v>142</v>
      </c>
      <c r="QT43" s="2" t="s">
        <v>134</v>
      </c>
      <c r="QU43" s="4"/>
      <c r="QV43" s="8"/>
      <c r="QW43" s="4"/>
      <c r="QX43" s="8"/>
      <c r="QY43" s="7"/>
      <c r="QZ43" s="7"/>
      <c r="RA43" s="2" t="s">
        <v>134</v>
      </c>
      <c r="RB43" s="2" t="s">
        <v>134</v>
      </c>
      <c r="RC43" s="2" t="s">
        <v>134</v>
      </c>
      <c r="RD43" s="2" t="s">
        <v>134</v>
      </c>
      <c r="RE43" s="2" t="s">
        <v>134</v>
      </c>
      <c r="RF43" s="2" t="s">
        <v>134</v>
      </c>
      <c r="RG43" s="4"/>
      <c r="RH43" s="8"/>
      <c r="RI43" s="4"/>
      <c r="RJ43" s="8"/>
      <c r="RK43" s="7"/>
      <c r="RL43" s="7"/>
      <c r="RM43" s="2" t="s">
        <v>134</v>
      </c>
      <c r="RN43" s="2" t="s">
        <v>134</v>
      </c>
      <c r="RO43" s="2" t="s">
        <v>134</v>
      </c>
      <c r="RP43" s="2" t="s">
        <v>134</v>
      </c>
      <c r="RQ43" s="2" t="s">
        <v>134</v>
      </c>
      <c r="RR43" s="2" t="s">
        <v>134</v>
      </c>
      <c r="RS43" s="4"/>
      <c r="RT43" s="8"/>
      <c r="RU43" s="4"/>
      <c r="RV43" s="8"/>
      <c r="RW43" s="7"/>
      <c r="RX43" s="7"/>
      <c r="RY43" s="2" t="s">
        <v>161</v>
      </c>
      <c r="RZ43" s="2" t="s">
        <v>131</v>
      </c>
      <c r="SA43" s="2" t="s">
        <v>134</v>
      </c>
      <c r="SB43" s="2" t="s">
        <v>134</v>
      </c>
      <c r="SC43" s="2" t="s">
        <v>142</v>
      </c>
      <c r="SD43" s="2" t="s">
        <v>134</v>
      </c>
      <c r="SE43" s="4"/>
      <c r="SF43" s="8"/>
      <c r="SG43" s="4"/>
      <c r="SH43" s="8"/>
      <c r="SI43" s="7"/>
      <c r="SJ43" s="7"/>
      <c r="SK43" s="2" t="s">
        <v>140</v>
      </c>
      <c r="SL43" s="2" t="s">
        <v>144</v>
      </c>
      <c r="SM43" s="2" t="s">
        <v>270</v>
      </c>
      <c r="SN43" s="2" t="s">
        <v>446</v>
      </c>
      <c r="SO43" s="2" t="s">
        <v>142</v>
      </c>
      <c r="SP43" s="2" t="s">
        <v>134</v>
      </c>
    </row>
    <row r="44">
      <c r="A44" s="2" t="s">
        <v>908</v>
      </c>
      <c r="B44" s="2" t="s">
        <v>123</v>
      </c>
      <c r="C44" s="2" t="s">
        <v>124</v>
      </c>
      <c r="D44" s="2" t="s">
        <v>125</v>
      </c>
      <c r="E44" s="2" t="s">
        <v>126</v>
      </c>
      <c r="F44" s="2" t="s">
        <v>893</v>
      </c>
      <c r="G44" s="2" t="s">
        <v>894</v>
      </c>
      <c r="H44" s="2" t="s">
        <v>895</v>
      </c>
      <c r="I44" s="2" t="s">
        <v>896</v>
      </c>
      <c r="J44" s="2" t="s">
        <v>234</v>
      </c>
      <c r="K44" s="2" t="s">
        <v>448</v>
      </c>
      <c r="L44" s="3">
        <v>13.2</v>
      </c>
      <c r="M44" s="3">
        <v>13.86</v>
      </c>
      <c r="N44" s="3">
        <v>29.99</v>
      </c>
      <c r="O44" s="2" t="s">
        <v>131</v>
      </c>
      <c r="P44" s="2" t="s">
        <v>395</v>
      </c>
      <c r="Q44" s="2" t="s">
        <v>133</v>
      </c>
      <c r="R44" s="2" t="s">
        <v>134</v>
      </c>
      <c r="S44" s="2" t="s">
        <v>909</v>
      </c>
      <c r="T44" s="2" t="s">
        <v>134</v>
      </c>
      <c r="U44" s="2" t="s">
        <v>832</v>
      </c>
      <c r="V44" s="2" t="s">
        <v>898</v>
      </c>
      <c r="W44" s="2" t="s">
        <v>899</v>
      </c>
      <c r="X44" s="2" t="s">
        <v>134</v>
      </c>
      <c r="Y44" s="2" t="s">
        <v>910</v>
      </c>
      <c r="Z44" s="4">
        <v>712</v>
      </c>
      <c r="AA44" s="4">
        <f>=ROUNDDOWN(14.24,0)</f>
      </c>
      <c r="AB44" s="5">
        <v>50</v>
      </c>
      <c r="AC44" s="2" t="s">
        <v>911</v>
      </c>
      <c r="AD44" s="4">
        <v>40</v>
      </c>
      <c r="AE44" s="4">
        <v>924</v>
      </c>
      <c r="AF44" s="6">
        <v>65</v>
      </c>
      <c r="AG44" s="6">
        <v>48</v>
      </c>
      <c r="AH44" s="7">
        <v>0.8306</v>
      </c>
      <c r="AI44" s="4"/>
      <c r="AJ44" s="4">
        <f>=ROUNDDOWN({0},0)</f>
      </c>
      <c r="AK44" s="5"/>
      <c r="AL44" s="2" t="s">
        <v>134</v>
      </c>
      <c r="AM44" s="4"/>
      <c r="AN44" s="4"/>
      <c r="AO44" s="7">
        <v>0</v>
      </c>
      <c r="AP44" s="4">
        <v>1258</v>
      </c>
      <c r="AQ44" s="8">
        <v>19280.94</v>
      </c>
      <c r="AR44" s="4"/>
      <c r="AS44" s="8"/>
      <c r="AT44" s="7"/>
      <c r="AU44" s="7"/>
      <c r="AV44" s="4">
        <v>1258</v>
      </c>
      <c r="AW44" s="8">
        <v>19280.94</v>
      </c>
      <c r="AX44" s="4"/>
      <c r="AY44" s="8"/>
      <c r="AZ44" s="7"/>
      <c r="BA44" s="7"/>
      <c r="BB44" s="7">
        <v>1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0.3008</v>
      </c>
      <c r="BJ44" s="4">
        <v>1258</v>
      </c>
      <c r="BK44" s="8">
        <v>19280.94</v>
      </c>
      <c r="BL44" s="2" t="s">
        <v>290</v>
      </c>
      <c r="BM44" s="7">
        <v>1</v>
      </c>
      <c r="BN44" s="7">
        <v>1</v>
      </c>
      <c r="BO44" s="4">
        <v>536</v>
      </c>
      <c r="BP44" s="8">
        <v>8661.76</v>
      </c>
      <c r="BQ44" s="4"/>
      <c r="BR44" s="8"/>
      <c r="BS44" s="7"/>
      <c r="BT44" s="7"/>
      <c r="BU44" s="2" t="s">
        <v>140</v>
      </c>
      <c r="BV44" s="2" t="s">
        <v>131</v>
      </c>
      <c r="BW44" s="2" t="s">
        <v>134</v>
      </c>
      <c r="BX44" s="2" t="s">
        <v>912</v>
      </c>
      <c r="BY44" s="2" t="s">
        <v>142</v>
      </c>
      <c r="BZ44" s="2" t="s">
        <v>134</v>
      </c>
      <c r="CA44" s="4">
        <v>188</v>
      </c>
      <c r="CB44" s="8">
        <v>2855.72</v>
      </c>
      <c r="CC44" s="4"/>
      <c r="CD44" s="8"/>
      <c r="CE44" s="7"/>
      <c r="CF44" s="7"/>
      <c r="CG44" s="2" t="s">
        <v>140</v>
      </c>
      <c r="CH44" s="2" t="s">
        <v>131</v>
      </c>
      <c r="CI44" s="2" t="s">
        <v>913</v>
      </c>
      <c r="CJ44" s="2" t="s">
        <v>914</v>
      </c>
      <c r="CK44" s="2" t="s">
        <v>142</v>
      </c>
      <c r="CL44" s="2" t="s">
        <v>134</v>
      </c>
      <c r="CM44" s="4">
        <v>98</v>
      </c>
      <c r="CN44" s="8">
        <v>1360.24</v>
      </c>
      <c r="CO44" s="4"/>
      <c r="CP44" s="8"/>
      <c r="CQ44" s="7"/>
      <c r="CR44" s="7"/>
      <c r="CS44" s="2" t="s">
        <v>140</v>
      </c>
      <c r="CT44" s="2" t="s">
        <v>131</v>
      </c>
      <c r="CU44" s="2" t="s">
        <v>915</v>
      </c>
      <c r="CV44" s="2" t="s">
        <v>916</v>
      </c>
      <c r="CW44" s="2" t="s">
        <v>142</v>
      </c>
      <c r="CX44" s="2" t="s">
        <v>134</v>
      </c>
      <c r="CY44" s="4">
        <v>21</v>
      </c>
      <c r="CZ44" s="8">
        <v>332.85</v>
      </c>
      <c r="DA44" s="4"/>
      <c r="DB44" s="8"/>
      <c r="DC44" s="7"/>
      <c r="DD44" s="7"/>
      <c r="DE44" s="2" t="s">
        <v>140</v>
      </c>
      <c r="DF44" s="2" t="s">
        <v>131</v>
      </c>
      <c r="DG44" s="2" t="s">
        <v>915</v>
      </c>
      <c r="DH44" s="2" t="s">
        <v>917</v>
      </c>
      <c r="DI44" s="2" t="s">
        <v>142</v>
      </c>
      <c r="DJ44" s="2" t="s">
        <v>134</v>
      </c>
      <c r="DK44" s="4">
        <v>46</v>
      </c>
      <c r="DL44" s="8">
        <v>688.16</v>
      </c>
      <c r="DM44" s="4"/>
      <c r="DN44" s="8"/>
      <c r="DO44" s="7"/>
      <c r="DP44" s="7"/>
      <c r="DQ44" s="2" t="s">
        <v>140</v>
      </c>
      <c r="DR44" s="2" t="s">
        <v>131</v>
      </c>
      <c r="DS44" s="2" t="s">
        <v>918</v>
      </c>
      <c r="DT44" s="2" t="s">
        <v>919</v>
      </c>
      <c r="DU44" s="2" t="s">
        <v>142</v>
      </c>
      <c r="DV44" s="2" t="s">
        <v>134</v>
      </c>
      <c r="DW44" s="4">
        <v>335</v>
      </c>
      <c r="DX44" s="8">
        <v>4874.25</v>
      </c>
      <c r="DY44" s="4"/>
      <c r="DZ44" s="8"/>
      <c r="EA44" s="7"/>
      <c r="EB44" s="7"/>
      <c r="EC44" s="2" t="s">
        <v>140</v>
      </c>
      <c r="ED44" s="2" t="s">
        <v>131</v>
      </c>
      <c r="EE44" s="2" t="s">
        <v>920</v>
      </c>
      <c r="EF44" s="2" t="s">
        <v>921</v>
      </c>
      <c r="EG44" s="2" t="s">
        <v>142</v>
      </c>
      <c r="EH44" s="2" t="s">
        <v>134</v>
      </c>
      <c r="EI44" s="4">
        <v>20</v>
      </c>
      <c r="EJ44" s="8">
        <v>250.66</v>
      </c>
      <c r="EK44" s="4"/>
      <c r="EL44" s="8"/>
      <c r="EM44" s="7"/>
      <c r="EN44" s="7"/>
      <c r="EO44" s="2" t="s">
        <v>140</v>
      </c>
      <c r="EP44" s="2" t="s">
        <v>131</v>
      </c>
      <c r="EQ44" s="2" t="s">
        <v>915</v>
      </c>
      <c r="ER44" s="2" t="s">
        <v>922</v>
      </c>
      <c r="ES44" s="2" t="s">
        <v>142</v>
      </c>
      <c r="ET44" s="2" t="s">
        <v>134</v>
      </c>
      <c r="EU44" s="4">
        <v>5</v>
      </c>
      <c r="EV44" s="8">
        <v>76.43</v>
      </c>
      <c r="EW44" s="4"/>
      <c r="EX44" s="8"/>
      <c r="EY44" s="7"/>
      <c r="EZ44" s="7"/>
      <c r="FA44" s="2" t="s">
        <v>140</v>
      </c>
      <c r="FB44" s="2" t="s">
        <v>131</v>
      </c>
      <c r="FC44" s="2" t="s">
        <v>923</v>
      </c>
      <c r="FD44" s="2" t="s">
        <v>356</v>
      </c>
      <c r="FE44" s="2" t="s">
        <v>142</v>
      </c>
      <c r="FF44" s="2" t="s">
        <v>134</v>
      </c>
      <c r="FG44" s="4">
        <v>6</v>
      </c>
      <c r="FH44" s="8">
        <v>87.3</v>
      </c>
      <c r="FI44" s="4"/>
      <c r="FJ44" s="8"/>
      <c r="FK44" s="7"/>
      <c r="FL44" s="7"/>
      <c r="FM44" s="2" t="s">
        <v>140</v>
      </c>
      <c r="FN44" s="2" t="s">
        <v>131</v>
      </c>
      <c r="FO44" s="2" t="s">
        <v>924</v>
      </c>
      <c r="FP44" s="2" t="s">
        <v>925</v>
      </c>
      <c r="FQ44" s="2" t="s">
        <v>142</v>
      </c>
      <c r="FR44" s="2" t="s">
        <v>134</v>
      </c>
      <c r="FS44" s="4"/>
      <c r="FT44" s="8"/>
      <c r="FU44" s="4"/>
      <c r="FV44" s="8"/>
      <c r="FW44" s="7"/>
      <c r="FX44" s="7"/>
      <c r="FY44" s="2" t="s">
        <v>143</v>
      </c>
      <c r="FZ44" s="2" t="s">
        <v>131</v>
      </c>
      <c r="GA44" s="2" t="s">
        <v>134</v>
      </c>
      <c r="GB44" s="2" t="s">
        <v>134</v>
      </c>
      <c r="GC44" s="2" t="s">
        <v>142</v>
      </c>
      <c r="GD44" s="2" t="s">
        <v>134</v>
      </c>
      <c r="GE44" s="4"/>
      <c r="GF44" s="8"/>
      <c r="GG44" s="4"/>
      <c r="GH44" s="8"/>
      <c r="GI44" s="7"/>
      <c r="GJ44" s="7"/>
      <c r="GK44" s="2" t="s">
        <v>161</v>
      </c>
      <c r="GL44" s="2" t="s">
        <v>131</v>
      </c>
      <c r="GM44" s="2" t="s">
        <v>134</v>
      </c>
      <c r="GN44" s="2" t="s">
        <v>134</v>
      </c>
      <c r="GO44" s="2" t="s">
        <v>142</v>
      </c>
      <c r="GP44" s="2" t="s">
        <v>134</v>
      </c>
      <c r="GQ44" s="4"/>
      <c r="GR44" s="8"/>
      <c r="GS44" s="4"/>
      <c r="GT44" s="8"/>
      <c r="GU44" s="7"/>
      <c r="GV44" s="7"/>
      <c r="GW44" s="2" t="s">
        <v>578</v>
      </c>
      <c r="GX44" s="2" t="s">
        <v>144</v>
      </c>
      <c r="GY44" s="2" t="s">
        <v>926</v>
      </c>
      <c r="GZ44" s="2" t="s">
        <v>927</v>
      </c>
      <c r="HA44" s="2" t="s">
        <v>142</v>
      </c>
      <c r="HB44" s="2" t="s">
        <v>134</v>
      </c>
      <c r="HC44" s="4">
        <v>3</v>
      </c>
      <c r="HD44" s="8">
        <v>93.57</v>
      </c>
      <c r="HE44" s="4"/>
      <c r="HF44" s="8"/>
      <c r="HG44" s="7"/>
      <c r="HH44" s="7"/>
      <c r="HI44" s="2" t="s">
        <v>140</v>
      </c>
      <c r="HJ44" s="2" t="s">
        <v>131</v>
      </c>
      <c r="HK44" s="2" t="s">
        <v>915</v>
      </c>
      <c r="HL44" s="2" t="s">
        <v>928</v>
      </c>
      <c r="HM44" s="2" t="s">
        <v>142</v>
      </c>
      <c r="HN44" s="2" t="s">
        <v>134</v>
      </c>
      <c r="HO44" s="4"/>
      <c r="HP44" s="8"/>
      <c r="HQ44" s="4"/>
      <c r="HR44" s="8"/>
      <c r="HS44" s="7"/>
      <c r="HT44" s="7"/>
      <c r="HU44" s="2" t="s">
        <v>161</v>
      </c>
      <c r="HV44" s="2" t="s">
        <v>131</v>
      </c>
      <c r="HW44" s="2" t="s">
        <v>134</v>
      </c>
      <c r="HX44" s="2" t="s">
        <v>134</v>
      </c>
      <c r="HY44" s="2" t="s">
        <v>142</v>
      </c>
      <c r="HZ44" s="2" t="s">
        <v>134</v>
      </c>
      <c r="IA44" s="4"/>
      <c r="IB44" s="8"/>
      <c r="IC44" s="4"/>
      <c r="ID44" s="8"/>
      <c r="IE44" s="7"/>
      <c r="IF44" s="7"/>
      <c r="IG44" s="2" t="s">
        <v>140</v>
      </c>
      <c r="IH44" s="2" t="s">
        <v>144</v>
      </c>
      <c r="II44" s="2" t="s">
        <v>929</v>
      </c>
      <c r="IJ44" s="2" t="s">
        <v>930</v>
      </c>
      <c r="IK44" s="2" t="s">
        <v>142</v>
      </c>
      <c r="IL44" s="2" t="s">
        <v>168</v>
      </c>
      <c r="IM44" s="4"/>
      <c r="IN44" s="8"/>
      <c r="IO44" s="4"/>
      <c r="IP44" s="8"/>
      <c r="IQ44" s="7"/>
      <c r="IR44" s="7"/>
      <c r="IS44" s="2" t="s">
        <v>161</v>
      </c>
      <c r="IT44" s="2" t="s">
        <v>131</v>
      </c>
      <c r="IU44" s="2" t="s">
        <v>134</v>
      </c>
      <c r="IV44" s="2" t="s">
        <v>134</v>
      </c>
      <c r="IW44" s="2" t="s">
        <v>142</v>
      </c>
      <c r="IX44" s="2" t="s">
        <v>134</v>
      </c>
      <c r="IY44" s="4"/>
      <c r="IZ44" s="8"/>
      <c r="JA44" s="4"/>
      <c r="JB44" s="8"/>
      <c r="JC44" s="7"/>
      <c r="JD44" s="7"/>
      <c r="JE44" s="2" t="s">
        <v>140</v>
      </c>
      <c r="JF44" s="2" t="s">
        <v>131</v>
      </c>
      <c r="JG44" s="2" t="s">
        <v>931</v>
      </c>
      <c r="JH44" s="2" t="s">
        <v>134</v>
      </c>
      <c r="JI44" s="2" t="s">
        <v>142</v>
      </c>
      <c r="JJ44" s="2" t="s">
        <v>134</v>
      </c>
      <c r="JK44" s="4"/>
      <c r="JL44" s="8"/>
      <c r="JM44" s="4"/>
      <c r="JN44" s="8"/>
      <c r="JO44" s="7"/>
      <c r="JP44" s="7"/>
      <c r="JQ44" s="2" t="s">
        <v>140</v>
      </c>
      <c r="JR44" s="2" t="s">
        <v>144</v>
      </c>
      <c r="JS44" s="2" t="s">
        <v>932</v>
      </c>
      <c r="JT44" s="2" t="s">
        <v>542</v>
      </c>
      <c r="JU44" s="2" t="s">
        <v>142</v>
      </c>
      <c r="JV44" s="2" t="s">
        <v>134</v>
      </c>
      <c r="JW44" s="4"/>
      <c r="JX44" s="8"/>
      <c r="JY44" s="4"/>
      <c r="JZ44" s="8"/>
      <c r="KA44" s="7"/>
      <c r="KB44" s="7"/>
      <c r="KC44" s="2" t="s">
        <v>436</v>
      </c>
      <c r="KD44" s="2" t="s">
        <v>131</v>
      </c>
      <c r="KE44" s="2" t="s">
        <v>134</v>
      </c>
      <c r="KF44" s="2" t="s">
        <v>134</v>
      </c>
      <c r="KG44" s="2" t="s">
        <v>142</v>
      </c>
      <c r="KH44" s="2" t="s">
        <v>134</v>
      </c>
      <c r="KI44" s="4"/>
      <c r="KJ44" s="8"/>
      <c r="KK44" s="4"/>
      <c r="KL44" s="8"/>
      <c r="KM44" s="7"/>
      <c r="KN44" s="7"/>
      <c r="KO44" s="2" t="s">
        <v>176</v>
      </c>
      <c r="KP44" s="2" t="s">
        <v>131</v>
      </c>
      <c r="KQ44" s="2" t="s">
        <v>134</v>
      </c>
      <c r="KR44" s="2" t="s">
        <v>134</v>
      </c>
      <c r="KS44" s="2" t="s">
        <v>142</v>
      </c>
      <c r="KT44" s="2" t="s">
        <v>134</v>
      </c>
      <c r="KU44" s="4"/>
      <c r="KV44" s="8"/>
      <c r="KW44" s="4"/>
      <c r="KX44" s="8"/>
      <c r="KY44" s="7"/>
      <c r="KZ44" s="7"/>
      <c r="LA44" s="2" t="s">
        <v>140</v>
      </c>
      <c r="LB44" s="2" t="s">
        <v>144</v>
      </c>
      <c r="LC44" s="2" t="s">
        <v>933</v>
      </c>
      <c r="LD44" s="2" t="s">
        <v>179</v>
      </c>
      <c r="LE44" s="2" t="s">
        <v>142</v>
      </c>
      <c r="LF44" s="2" t="s">
        <v>134</v>
      </c>
      <c r="LG44" s="4"/>
      <c r="LH44" s="8"/>
      <c r="LI44" s="4"/>
      <c r="LJ44" s="8"/>
      <c r="LK44" s="7"/>
      <c r="LL44" s="7"/>
      <c r="LM44" s="2" t="s">
        <v>134</v>
      </c>
      <c r="LN44" s="2" t="s">
        <v>134</v>
      </c>
      <c r="LO44" s="2" t="s">
        <v>134</v>
      </c>
      <c r="LP44" s="2" t="s">
        <v>134</v>
      </c>
      <c r="LQ44" s="2" t="s">
        <v>134</v>
      </c>
      <c r="LR44" s="2" t="s">
        <v>134</v>
      </c>
      <c r="LS44" s="4"/>
      <c r="LT44" s="8"/>
      <c r="LU44" s="4"/>
      <c r="LV44" s="8"/>
      <c r="LW44" s="7"/>
      <c r="LX44" s="7"/>
      <c r="LY44" s="2" t="s">
        <v>134</v>
      </c>
      <c r="LZ44" s="2" t="s">
        <v>134</v>
      </c>
      <c r="MA44" s="2" t="s">
        <v>134</v>
      </c>
      <c r="MB44" s="2" t="s">
        <v>134</v>
      </c>
      <c r="MC44" s="2" t="s">
        <v>134</v>
      </c>
      <c r="MD44" s="2" t="s">
        <v>134</v>
      </c>
      <c r="ME44" s="4"/>
      <c r="MF44" s="8"/>
      <c r="MG44" s="4"/>
      <c r="MH44" s="8"/>
      <c r="MI44" s="7"/>
      <c r="MJ44" s="7"/>
      <c r="MK44" s="2" t="s">
        <v>140</v>
      </c>
      <c r="ML44" s="2" t="s">
        <v>144</v>
      </c>
      <c r="MM44" s="2" t="s">
        <v>213</v>
      </c>
      <c r="MN44" s="2" t="s">
        <v>134</v>
      </c>
      <c r="MO44" s="2" t="s">
        <v>142</v>
      </c>
      <c r="MP44" s="2" t="s">
        <v>134</v>
      </c>
      <c r="MQ44" s="4"/>
      <c r="MR44" s="8"/>
      <c r="MS44" s="4"/>
      <c r="MT44" s="8"/>
      <c r="MU44" s="7"/>
      <c r="MV44" s="7"/>
      <c r="MW44" s="2" t="s">
        <v>134</v>
      </c>
      <c r="MX44" s="2" t="s">
        <v>134</v>
      </c>
      <c r="MY44" s="2" t="s">
        <v>134</v>
      </c>
      <c r="MZ44" s="2" t="s">
        <v>134</v>
      </c>
      <c r="NA44" s="2" t="s">
        <v>134</v>
      </c>
      <c r="NB44" s="2" t="s">
        <v>134</v>
      </c>
      <c r="NC44" s="4"/>
      <c r="ND44" s="8"/>
      <c r="NE44" s="4"/>
      <c r="NF44" s="8"/>
      <c r="NG44" s="7"/>
      <c r="NH44" s="7"/>
      <c r="NI44" s="2" t="s">
        <v>184</v>
      </c>
      <c r="NJ44" s="2" t="s">
        <v>131</v>
      </c>
      <c r="NK44" s="2" t="s">
        <v>134</v>
      </c>
      <c r="NL44" s="2" t="s">
        <v>134</v>
      </c>
      <c r="NM44" s="2" t="s">
        <v>142</v>
      </c>
      <c r="NN44" s="2" t="s">
        <v>134</v>
      </c>
      <c r="NO44" s="4"/>
      <c r="NP44" s="8"/>
      <c r="NQ44" s="4"/>
      <c r="NR44" s="8"/>
      <c r="NS44" s="7"/>
      <c r="NT44" s="7"/>
      <c r="NU44" s="2" t="s">
        <v>140</v>
      </c>
      <c r="NV44" s="2" t="s">
        <v>131</v>
      </c>
      <c r="NW44" s="2" t="s">
        <v>932</v>
      </c>
      <c r="NX44" s="2" t="s">
        <v>934</v>
      </c>
      <c r="NY44" s="2" t="s">
        <v>142</v>
      </c>
      <c r="NZ44" s="2" t="s">
        <v>134</v>
      </c>
      <c r="OA44" s="4"/>
      <c r="OB44" s="8"/>
      <c r="OC44" s="4"/>
      <c r="OD44" s="8"/>
      <c r="OE44" s="7"/>
      <c r="OF44" s="7"/>
      <c r="OG44" s="2" t="s">
        <v>140</v>
      </c>
      <c r="OH44" s="2" t="s">
        <v>187</v>
      </c>
      <c r="OI44" s="2" t="s">
        <v>915</v>
      </c>
      <c r="OJ44" s="2" t="s">
        <v>935</v>
      </c>
      <c r="OK44" s="2" t="s">
        <v>142</v>
      </c>
      <c r="OL44" s="2" t="s">
        <v>134</v>
      </c>
      <c r="OM44" s="4"/>
      <c r="ON44" s="8"/>
      <c r="OO44" s="4"/>
      <c r="OP44" s="8"/>
      <c r="OQ44" s="7"/>
      <c r="OR44" s="7"/>
      <c r="OS44" s="2" t="s">
        <v>134</v>
      </c>
      <c r="OT44" s="2" t="s">
        <v>134</v>
      </c>
      <c r="OU44" s="2" t="s">
        <v>134</v>
      </c>
      <c r="OV44" s="2" t="s">
        <v>134</v>
      </c>
      <c r="OW44" s="2" t="s">
        <v>134</v>
      </c>
      <c r="OX44" s="2" t="s">
        <v>134</v>
      </c>
      <c r="OY44" s="4"/>
      <c r="OZ44" s="8"/>
      <c r="PA44" s="4"/>
      <c r="PB44" s="8"/>
      <c r="PC44" s="7"/>
      <c r="PD44" s="7"/>
      <c r="PE44" s="2" t="s">
        <v>161</v>
      </c>
      <c r="PF44" s="2" t="s">
        <v>131</v>
      </c>
      <c r="PG44" s="2" t="s">
        <v>134</v>
      </c>
      <c r="PH44" s="2" t="s">
        <v>134</v>
      </c>
      <c r="PI44" s="2" t="s">
        <v>142</v>
      </c>
      <c r="PJ44" s="2" t="s">
        <v>134</v>
      </c>
      <c r="PK44" s="4"/>
      <c r="PL44" s="8"/>
      <c r="PM44" s="4"/>
      <c r="PN44" s="8"/>
      <c r="PO44" s="7"/>
      <c r="PP44" s="7"/>
      <c r="PQ44" s="2" t="s">
        <v>140</v>
      </c>
      <c r="PR44" s="2" t="s">
        <v>131</v>
      </c>
      <c r="PS44" s="2" t="s">
        <v>190</v>
      </c>
      <c r="PT44" s="2" t="s">
        <v>134</v>
      </c>
      <c r="PU44" s="2" t="s">
        <v>142</v>
      </c>
      <c r="PV44" s="2" t="s">
        <v>134</v>
      </c>
      <c r="PW44" s="4"/>
      <c r="PX44" s="8"/>
      <c r="PY44" s="4"/>
      <c r="PZ44" s="8"/>
      <c r="QA44" s="7"/>
      <c r="QB44" s="7"/>
      <c r="QC44" s="2" t="s">
        <v>161</v>
      </c>
      <c r="QD44" s="2" t="s">
        <v>144</v>
      </c>
      <c r="QE44" s="2" t="s">
        <v>134</v>
      </c>
      <c r="QF44" s="2" t="s">
        <v>134</v>
      </c>
      <c r="QG44" s="2" t="s">
        <v>142</v>
      </c>
      <c r="QH44" s="2" t="s">
        <v>134</v>
      </c>
      <c r="QI44" s="4"/>
      <c r="QJ44" s="8"/>
      <c r="QK44" s="4"/>
      <c r="QL44" s="8"/>
      <c r="QM44" s="7"/>
      <c r="QN44" s="7"/>
      <c r="QO44" s="2" t="s">
        <v>184</v>
      </c>
      <c r="QP44" s="2" t="s">
        <v>131</v>
      </c>
      <c r="QQ44" s="2" t="s">
        <v>134</v>
      </c>
      <c r="QR44" s="2" t="s">
        <v>134</v>
      </c>
      <c r="QS44" s="2" t="s">
        <v>142</v>
      </c>
      <c r="QT44" s="2" t="s">
        <v>134</v>
      </c>
      <c r="QU44" s="4"/>
      <c r="QV44" s="8"/>
      <c r="QW44" s="4"/>
      <c r="QX44" s="8"/>
      <c r="QY44" s="7"/>
      <c r="QZ44" s="7"/>
      <c r="RA44" s="2" t="s">
        <v>134</v>
      </c>
      <c r="RB44" s="2" t="s">
        <v>134</v>
      </c>
      <c r="RC44" s="2" t="s">
        <v>134</v>
      </c>
      <c r="RD44" s="2" t="s">
        <v>134</v>
      </c>
      <c r="RE44" s="2" t="s">
        <v>134</v>
      </c>
      <c r="RF44" s="2" t="s">
        <v>134</v>
      </c>
      <c r="RG44" s="4"/>
      <c r="RH44" s="8"/>
      <c r="RI44" s="4"/>
      <c r="RJ44" s="8"/>
      <c r="RK44" s="7"/>
      <c r="RL44" s="7"/>
      <c r="RM44" s="2" t="s">
        <v>134</v>
      </c>
      <c r="RN44" s="2" t="s">
        <v>134</v>
      </c>
      <c r="RO44" s="2" t="s">
        <v>134</v>
      </c>
      <c r="RP44" s="2" t="s">
        <v>134</v>
      </c>
      <c r="RQ44" s="2" t="s">
        <v>134</v>
      </c>
      <c r="RR44" s="2" t="s">
        <v>134</v>
      </c>
      <c r="RS44" s="4"/>
      <c r="RT44" s="8"/>
      <c r="RU44" s="4"/>
      <c r="RV44" s="8"/>
      <c r="RW44" s="7"/>
      <c r="RX44" s="7"/>
      <c r="RY44" s="2" t="s">
        <v>161</v>
      </c>
      <c r="RZ44" s="2" t="s">
        <v>131</v>
      </c>
      <c r="SA44" s="2" t="s">
        <v>134</v>
      </c>
      <c r="SB44" s="2" t="s">
        <v>134</v>
      </c>
      <c r="SC44" s="2" t="s">
        <v>142</v>
      </c>
      <c r="SD44" s="2" t="s">
        <v>134</v>
      </c>
      <c r="SE44" s="4"/>
      <c r="SF44" s="8"/>
      <c r="SG44" s="4"/>
      <c r="SH44" s="8"/>
      <c r="SI44" s="7"/>
      <c r="SJ44" s="7"/>
      <c r="SK44" s="2" t="s">
        <v>176</v>
      </c>
      <c r="SL44" s="2" t="s">
        <v>144</v>
      </c>
      <c r="SM44" s="2" t="s">
        <v>134</v>
      </c>
      <c r="SN44" s="2" t="s">
        <v>134</v>
      </c>
      <c r="SO44" s="2" t="s">
        <v>142</v>
      </c>
      <c r="SP44" s="2" t="s">
        <v>134</v>
      </c>
    </row>
    <row r="45">
      <c r="A45" s="2" t="s">
        <v>936</v>
      </c>
      <c r="B45" s="2" t="s">
        <v>123</v>
      </c>
      <c r="C45" s="2" t="s">
        <v>124</v>
      </c>
      <c r="D45" s="2" t="s">
        <v>125</v>
      </c>
      <c r="E45" s="2" t="s">
        <v>126</v>
      </c>
      <c r="F45" s="2" t="s">
        <v>893</v>
      </c>
      <c r="G45" s="2" t="s">
        <v>894</v>
      </c>
      <c r="H45" s="2" t="s">
        <v>895</v>
      </c>
      <c r="I45" s="2" t="s">
        <v>896</v>
      </c>
      <c r="J45" s="2" t="s">
        <v>234</v>
      </c>
      <c r="K45" s="2" t="s">
        <v>937</v>
      </c>
      <c r="L45" s="3">
        <v>13.2</v>
      </c>
      <c r="M45" s="3">
        <v>13.86</v>
      </c>
      <c r="N45" s="3">
        <v>29.99</v>
      </c>
      <c r="O45" s="2" t="s">
        <v>131</v>
      </c>
      <c r="P45" s="2" t="s">
        <v>395</v>
      </c>
      <c r="Q45" s="2" t="s">
        <v>133</v>
      </c>
      <c r="R45" s="2" t="s">
        <v>134</v>
      </c>
      <c r="S45" s="2" t="s">
        <v>938</v>
      </c>
      <c r="T45" s="2" t="s">
        <v>134</v>
      </c>
      <c r="U45" s="2" t="s">
        <v>134</v>
      </c>
      <c r="V45" s="2" t="s">
        <v>898</v>
      </c>
      <c r="W45" s="2" t="s">
        <v>899</v>
      </c>
      <c r="X45" s="2" t="s">
        <v>134</v>
      </c>
      <c r="Y45" s="2" t="s">
        <v>237</v>
      </c>
      <c r="Z45" s="4">
        <v>426</v>
      </c>
      <c r="AA45" s="4">
        <f>=ROUNDDOWN(10.65,0)</f>
      </c>
      <c r="AB45" s="5">
        <v>40</v>
      </c>
      <c r="AC45" s="2" t="s">
        <v>900</v>
      </c>
      <c r="AD45" s="4">
        <v>120</v>
      </c>
      <c r="AE45" s="4">
        <v>690</v>
      </c>
      <c r="AF45" s="6">
        <v>65</v>
      </c>
      <c r="AG45" s="6"/>
      <c r="AH45" s="7">
        <v>0.9235</v>
      </c>
      <c r="AI45" s="4"/>
      <c r="AJ45" s="4">
        <f>=ROUNDDOWN({0},0)</f>
      </c>
      <c r="AK45" s="5"/>
      <c r="AL45" s="2" t="s">
        <v>134</v>
      </c>
      <c r="AM45" s="4"/>
      <c r="AN45" s="4"/>
      <c r="AO45" s="7">
        <v>0</v>
      </c>
      <c r="AP45" s="4">
        <v>795</v>
      </c>
      <c r="AQ45" s="8">
        <v>11768.21</v>
      </c>
      <c r="AR45" s="4"/>
      <c r="AS45" s="8"/>
      <c r="AT45" s="7"/>
      <c r="AU45" s="7"/>
      <c r="AV45" s="4">
        <v>795</v>
      </c>
      <c r="AW45" s="8">
        <v>11768.21</v>
      </c>
      <c r="AX45" s="4"/>
      <c r="AY45" s="8"/>
      <c r="AZ45" s="7"/>
      <c r="BA45" s="7"/>
      <c r="BB45" s="7">
        <v>1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0.1836</v>
      </c>
      <c r="BJ45" s="4">
        <v>795</v>
      </c>
      <c r="BK45" s="8">
        <v>11768.21</v>
      </c>
      <c r="BL45" s="2" t="s">
        <v>939</v>
      </c>
      <c r="BM45" s="7">
        <v>1</v>
      </c>
      <c r="BN45" s="7">
        <v>1</v>
      </c>
      <c r="BO45" s="4">
        <v>181</v>
      </c>
      <c r="BP45" s="8">
        <v>2731.29</v>
      </c>
      <c r="BQ45" s="4"/>
      <c r="BR45" s="8"/>
      <c r="BS45" s="7"/>
      <c r="BT45" s="7"/>
      <c r="BU45" s="2" t="s">
        <v>140</v>
      </c>
      <c r="BV45" s="2" t="s">
        <v>131</v>
      </c>
      <c r="BW45" s="2" t="s">
        <v>134</v>
      </c>
      <c r="BX45" s="2" t="s">
        <v>239</v>
      </c>
      <c r="BY45" s="2" t="s">
        <v>142</v>
      </c>
      <c r="BZ45" s="2" t="s">
        <v>134</v>
      </c>
      <c r="CA45" s="4">
        <v>195</v>
      </c>
      <c r="CB45" s="8">
        <v>2962.05</v>
      </c>
      <c r="CC45" s="4"/>
      <c r="CD45" s="8"/>
      <c r="CE45" s="7"/>
      <c r="CF45" s="7"/>
      <c r="CG45" s="2" t="s">
        <v>140</v>
      </c>
      <c r="CH45" s="2" t="s">
        <v>131</v>
      </c>
      <c r="CI45" s="2" t="s">
        <v>145</v>
      </c>
      <c r="CJ45" s="2" t="s">
        <v>291</v>
      </c>
      <c r="CK45" s="2" t="s">
        <v>142</v>
      </c>
      <c r="CL45" s="2" t="s">
        <v>134</v>
      </c>
      <c r="CM45" s="4">
        <v>162</v>
      </c>
      <c r="CN45" s="8">
        <v>2248.56</v>
      </c>
      <c r="CO45" s="4"/>
      <c r="CP45" s="8"/>
      <c r="CQ45" s="7"/>
      <c r="CR45" s="7"/>
      <c r="CS45" s="2" t="s">
        <v>140</v>
      </c>
      <c r="CT45" s="2" t="s">
        <v>131</v>
      </c>
      <c r="CU45" s="2" t="s">
        <v>242</v>
      </c>
      <c r="CV45" s="2" t="s">
        <v>423</v>
      </c>
      <c r="CW45" s="2" t="s">
        <v>142</v>
      </c>
      <c r="CX45" s="2" t="s">
        <v>134</v>
      </c>
      <c r="CY45" s="4">
        <v>49</v>
      </c>
      <c r="CZ45" s="8">
        <v>776.65</v>
      </c>
      <c r="DA45" s="4"/>
      <c r="DB45" s="8"/>
      <c r="DC45" s="7"/>
      <c r="DD45" s="7"/>
      <c r="DE45" s="2" t="s">
        <v>140</v>
      </c>
      <c r="DF45" s="2" t="s">
        <v>131</v>
      </c>
      <c r="DG45" s="2" t="s">
        <v>242</v>
      </c>
      <c r="DH45" s="2" t="s">
        <v>423</v>
      </c>
      <c r="DI45" s="2" t="s">
        <v>142</v>
      </c>
      <c r="DJ45" s="2" t="s">
        <v>134</v>
      </c>
      <c r="DK45" s="4">
        <v>6</v>
      </c>
      <c r="DL45" s="8">
        <v>89.76</v>
      </c>
      <c r="DM45" s="4"/>
      <c r="DN45" s="8"/>
      <c r="DO45" s="7"/>
      <c r="DP45" s="7"/>
      <c r="DQ45" s="2" t="s">
        <v>140</v>
      </c>
      <c r="DR45" s="2" t="s">
        <v>131</v>
      </c>
      <c r="DS45" s="2" t="s">
        <v>242</v>
      </c>
      <c r="DT45" s="2" t="s">
        <v>628</v>
      </c>
      <c r="DU45" s="2" t="s">
        <v>142</v>
      </c>
      <c r="DV45" s="2" t="s">
        <v>134</v>
      </c>
      <c r="DW45" s="4">
        <v>167</v>
      </c>
      <c r="DX45" s="8">
        <v>2429.85</v>
      </c>
      <c r="DY45" s="4"/>
      <c r="DZ45" s="8"/>
      <c r="EA45" s="7"/>
      <c r="EB45" s="7"/>
      <c r="EC45" s="2" t="s">
        <v>140</v>
      </c>
      <c r="ED45" s="2" t="s">
        <v>131</v>
      </c>
      <c r="EE45" s="2" t="s">
        <v>242</v>
      </c>
      <c r="EF45" s="2" t="s">
        <v>423</v>
      </c>
      <c r="EG45" s="2" t="s">
        <v>142</v>
      </c>
      <c r="EH45" s="2" t="s">
        <v>134</v>
      </c>
      <c r="EI45" s="4">
        <v>13</v>
      </c>
      <c r="EJ45" s="8">
        <v>173.25</v>
      </c>
      <c r="EK45" s="4"/>
      <c r="EL45" s="8"/>
      <c r="EM45" s="7"/>
      <c r="EN45" s="7"/>
      <c r="EO45" s="2" t="s">
        <v>140</v>
      </c>
      <c r="EP45" s="2" t="s">
        <v>131</v>
      </c>
      <c r="EQ45" s="2" t="s">
        <v>242</v>
      </c>
      <c r="ER45" s="2" t="s">
        <v>423</v>
      </c>
      <c r="ES45" s="2" t="s">
        <v>142</v>
      </c>
      <c r="ET45" s="2" t="s">
        <v>134</v>
      </c>
      <c r="EU45" s="4">
        <v>3</v>
      </c>
      <c r="EV45" s="8">
        <v>44.07</v>
      </c>
      <c r="EW45" s="4"/>
      <c r="EX45" s="8"/>
      <c r="EY45" s="7"/>
      <c r="EZ45" s="7"/>
      <c r="FA45" s="2" t="s">
        <v>140</v>
      </c>
      <c r="FB45" s="2" t="s">
        <v>131</v>
      </c>
      <c r="FC45" s="2" t="s">
        <v>242</v>
      </c>
      <c r="FD45" s="2" t="s">
        <v>516</v>
      </c>
      <c r="FE45" s="2" t="s">
        <v>142</v>
      </c>
      <c r="FF45" s="2" t="s">
        <v>134</v>
      </c>
      <c r="FG45" s="4"/>
      <c r="FH45" s="8"/>
      <c r="FI45" s="4"/>
      <c r="FJ45" s="8"/>
      <c r="FK45" s="7"/>
      <c r="FL45" s="7"/>
      <c r="FM45" s="2" t="s">
        <v>140</v>
      </c>
      <c r="FN45" s="2" t="s">
        <v>131</v>
      </c>
      <c r="FO45" s="2" t="s">
        <v>903</v>
      </c>
      <c r="FP45" s="2" t="s">
        <v>940</v>
      </c>
      <c r="FQ45" s="2" t="s">
        <v>142</v>
      </c>
      <c r="FR45" s="2" t="s">
        <v>134</v>
      </c>
      <c r="FS45" s="4"/>
      <c r="FT45" s="8"/>
      <c r="FU45" s="4"/>
      <c r="FV45" s="8"/>
      <c r="FW45" s="7"/>
      <c r="FX45" s="7"/>
      <c r="FY45" s="2" t="s">
        <v>143</v>
      </c>
      <c r="FZ45" s="2" t="s">
        <v>131</v>
      </c>
      <c r="GA45" s="2" t="s">
        <v>134</v>
      </c>
      <c r="GB45" s="2" t="s">
        <v>134</v>
      </c>
      <c r="GC45" s="2" t="s">
        <v>142</v>
      </c>
      <c r="GD45" s="2" t="s">
        <v>134</v>
      </c>
      <c r="GE45" s="4"/>
      <c r="GF45" s="8"/>
      <c r="GG45" s="4"/>
      <c r="GH45" s="8"/>
      <c r="GI45" s="7"/>
      <c r="GJ45" s="7"/>
      <c r="GK45" s="2" t="s">
        <v>134</v>
      </c>
      <c r="GL45" s="2" t="s">
        <v>134</v>
      </c>
      <c r="GM45" s="2" t="s">
        <v>134</v>
      </c>
      <c r="GN45" s="2" t="s">
        <v>134</v>
      </c>
      <c r="GO45" s="2" t="s">
        <v>134</v>
      </c>
      <c r="GP45" s="2" t="s">
        <v>134</v>
      </c>
      <c r="GQ45" s="4"/>
      <c r="GR45" s="8"/>
      <c r="GS45" s="4"/>
      <c r="GT45" s="8"/>
      <c r="GU45" s="7"/>
      <c r="GV45" s="7"/>
      <c r="GW45" s="2" t="s">
        <v>578</v>
      </c>
      <c r="GX45" s="2" t="s">
        <v>144</v>
      </c>
      <c r="GY45" s="2" t="s">
        <v>253</v>
      </c>
      <c r="GZ45" s="2" t="s">
        <v>630</v>
      </c>
      <c r="HA45" s="2" t="s">
        <v>142</v>
      </c>
      <c r="HB45" s="2" t="s">
        <v>134</v>
      </c>
      <c r="HC45" s="4">
        <v>2</v>
      </c>
      <c r="HD45" s="8">
        <v>57.58</v>
      </c>
      <c r="HE45" s="4"/>
      <c r="HF45" s="8"/>
      <c r="HG45" s="7"/>
      <c r="HH45" s="7"/>
      <c r="HI45" s="2" t="s">
        <v>140</v>
      </c>
      <c r="HJ45" s="2" t="s">
        <v>131</v>
      </c>
      <c r="HK45" s="2" t="s">
        <v>242</v>
      </c>
      <c r="HL45" s="2" t="s">
        <v>423</v>
      </c>
      <c r="HM45" s="2" t="s">
        <v>142</v>
      </c>
      <c r="HN45" s="2" t="s">
        <v>134</v>
      </c>
      <c r="HO45" s="4"/>
      <c r="HP45" s="8"/>
      <c r="HQ45" s="4"/>
      <c r="HR45" s="8"/>
      <c r="HS45" s="7"/>
      <c r="HT45" s="7"/>
      <c r="HU45" s="2" t="s">
        <v>161</v>
      </c>
      <c r="HV45" s="2" t="s">
        <v>131</v>
      </c>
      <c r="HW45" s="2" t="s">
        <v>134</v>
      </c>
      <c r="HX45" s="2" t="s">
        <v>134</v>
      </c>
      <c r="HY45" s="2" t="s">
        <v>142</v>
      </c>
      <c r="HZ45" s="2" t="s">
        <v>134</v>
      </c>
      <c r="IA45" s="4">
        <v>5</v>
      </c>
      <c r="IB45" s="8">
        <v>72.15</v>
      </c>
      <c r="IC45" s="4"/>
      <c r="ID45" s="8"/>
      <c r="IE45" s="7"/>
      <c r="IF45" s="7"/>
      <c r="IG45" s="2" t="s">
        <v>140</v>
      </c>
      <c r="IH45" s="2" t="s">
        <v>131</v>
      </c>
      <c r="II45" s="2" t="s">
        <v>486</v>
      </c>
      <c r="IJ45" s="2" t="s">
        <v>941</v>
      </c>
      <c r="IK45" s="2" t="s">
        <v>142</v>
      </c>
      <c r="IL45" s="2" t="s">
        <v>168</v>
      </c>
      <c r="IM45" s="4"/>
      <c r="IN45" s="8"/>
      <c r="IO45" s="4"/>
      <c r="IP45" s="8"/>
      <c r="IQ45" s="7"/>
      <c r="IR45" s="7"/>
      <c r="IS45" s="2" t="s">
        <v>140</v>
      </c>
      <c r="IT45" s="2" t="s">
        <v>131</v>
      </c>
      <c r="IU45" s="2" t="s">
        <v>382</v>
      </c>
      <c r="IV45" s="2" t="s">
        <v>511</v>
      </c>
      <c r="IW45" s="2" t="s">
        <v>142</v>
      </c>
      <c r="IX45" s="2" t="s">
        <v>134</v>
      </c>
      <c r="IY45" s="4"/>
      <c r="IZ45" s="8"/>
      <c r="JA45" s="4"/>
      <c r="JB45" s="8"/>
      <c r="JC45" s="7"/>
      <c r="JD45" s="7"/>
      <c r="JE45" s="2" t="s">
        <v>140</v>
      </c>
      <c r="JF45" s="2" t="s">
        <v>131</v>
      </c>
      <c r="JG45" s="2" t="s">
        <v>931</v>
      </c>
      <c r="JH45" s="2" t="s">
        <v>134</v>
      </c>
      <c r="JI45" s="2" t="s">
        <v>142</v>
      </c>
      <c r="JJ45" s="2" t="s">
        <v>134</v>
      </c>
      <c r="JK45" s="4"/>
      <c r="JL45" s="8"/>
      <c r="JM45" s="4"/>
      <c r="JN45" s="8"/>
      <c r="JO45" s="7"/>
      <c r="JP45" s="7"/>
      <c r="JQ45" s="2" t="s">
        <v>140</v>
      </c>
      <c r="JR45" s="2" t="s">
        <v>144</v>
      </c>
      <c r="JS45" s="2" t="s">
        <v>434</v>
      </c>
      <c r="JT45" s="2" t="s">
        <v>809</v>
      </c>
      <c r="JU45" s="2" t="s">
        <v>142</v>
      </c>
      <c r="JV45" s="2" t="s">
        <v>134</v>
      </c>
      <c r="JW45" s="4"/>
      <c r="JX45" s="8"/>
      <c r="JY45" s="4"/>
      <c r="JZ45" s="8"/>
      <c r="KA45" s="7"/>
      <c r="KB45" s="7"/>
      <c r="KC45" s="2" t="s">
        <v>436</v>
      </c>
      <c r="KD45" s="2" t="s">
        <v>131</v>
      </c>
      <c r="KE45" s="2" t="s">
        <v>134</v>
      </c>
      <c r="KF45" s="2" t="s">
        <v>134</v>
      </c>
      <c r="KG45" s="2" t="s">
        <v>142</v>
      </c>
      <c r="KH45" s="2" t="s">
        <v>134</v>
      </c>
      <c r="KI45" s="4">
        <v>12</v>
      </c>
      <c r="KJ45" s="8">
        <v>183</v>
      </c>
      <c r="KK45" s="4"/>
      <c r="KL45" s="8"/>
      <c r="KM45" s="7"/>
      <c r="KN45" s="7"/>
      <c r="KO45" s="2" t="s">
        <v>140</v>
      </c>
      <c r="KP45" s="2" t="s">
        <v>131</v>
      </c>
      <c r="KQ45" s="2" t="s">
        <v>261</v>
      </c>
      <c r="KR45" s="2" t="s">
        <v>817</v>
      </c>
      <c r="KS45" s="2" t="s">
        <v>142</v>
      </c>
      <c r="KT45" s="2" t="s">
        <v>134</v>
      </c>
      <c r="KU45" s="4"/>
      <c r="KV45" s="8"/>
      <c r="KW45" s="4"/>
      <c r="KX45" s="8"/>
      <c r="KY45" s="7"/>
      <c r="KZ45" s="7"/>
      <c r="LA45" s="2" t="s">
        <v>140</v>
      </c>
      <c r="LB45" s="2" t="s">
        <v>144</v>
      </c>
      <c r="LC45" s="2" t="s">
        <v>438</v>
      </c>
      <c r="LD45" s="2" t="s">
        <v>942</v>
      </c>
      <c r="LE45" s="2" t="s">
        <v>142</v>
      </c>
      <c r="LF45" s="2" t="s">
        <v>134</v>
      </c>
      <c r="LG45" s="4"/>
      <c r="LH45" s="8"/>
      <c r="LI45" s="4"/>
      <c r="LJ45" s="8"/>
      <c r="LK45" s="7"/>
      <c r="LL45" s="7"/>
      <c r="LM45" s="2" t="s">
        <v>134</v>
      </c>
      <c r="LN45" s="2" t="s">
        <v>134</v>
      </c>
      <c r="LO45" s="2" t="s">
        <v>134</v>
      </c>
      <c r="LP45" s="2" t="s">
        <v>134</v>
      </c>
      <c r="LQ45" s="2" t="s">
        <v>134</v>
      </c>
      <c r="LR45" s="2" t="s">
        <v>134</v>
      </c>
      <c r="LS45" s="4"/>
      <c r="LT45" s="8"/>
      <c r="LU45" s="4"/>
      <c r="LV45" s="8"/>
      <c r="LW45" s="7"/>
      <c r="LX45" s="7"/>
      <c r="LY45" s="2" t="s">
        <v>134</v>
      </c>
      <c r="LZ45" s="2" t="s">
        <v>134</v>
      </c>
      <c r="MA45" s="2" t="s">
        <v>134</v>
      </c>
      <c r="MB45" s="2" t="s">
        <v>134</v>
      </c>
      <c r="MC45" s="2" t="s">
        <v>134</v>
      </c>
      <c r="MD45" s="2" t="s">
        <v>134</v>
      </c>
      <c r="ME45" s="4"/>
      <c r="MF45" s="8"/>
      <c r="MG45" s="4"/>
      <c r="MH45" s="8"/>
      <c r="MI45" s="7"/>
      <c r="MJ45" s="7"/>
      <c r="MK45" s="2" t="s">
        <v>140</v>
      </c>
      <c r="ML45" s="2" t="s">
        <v>144</v>
      </c>
      <c r="MM45" s="2" t="s">
        <v>213</v>
      </c>
      <c r="MN45" s="2" t="s">
        <v>134</v>
      </c>
      <c r="MO45" s="2" t="s">
        <v>142</v>
      </c>
      <c r="MP45" s="2" t="s">
        <v>134</v>
      </c>
      <c r="MQ45" s="4"/>
      <c r="MR45" s="8"/>
      <c r="MS45" s="4"/>
      <c r="MT45" s="8"/>
      <c r="MU45" s="7"/>
      <c r="MV45" s="7"/>
      <c r="MW45" s="2" t="s">
        <v>134</v>
      </c>
      <c r="MX45" s="2" t="s">
        <v>134</v>
      </c>
      <c r="MY45" s="2" t="s">
        <v>134</v>
      </c>
      <c r="MZ45" s="2" t="s">
        <v>134</v>
      </c>
      <c r="NA45" s="2" t="s">
        <v>134</v>
      </c>
      <c r="NB45" s="2" t="s">
        <v>134</v>
      </c>
      <c r="NC45" s="4"/>
      <c r="ND45" s="8"/>
      <c r="NE45" s="4"/>
      <c r="NF45" s="8"/>
      <c r="NG45" s="7"/>
      <c r="NH45" s="7"/>
      <c r="NI45" s="2" t="s">
        <v>184</v>
      </c>
      <c r="NJ45" s="2" t="s">
        <v>131</v>
      </c>
      <c r="NK45" s="2" t="s">
        <v>134</v>
      </c>
      <c r="NL45" s="2" t="s">
        <v>134</v>
      </c>
      <c r="NM45" s="2" t="s">
        <v>142</v>
      </c>
      <c r="NN45" s="2" t="s">
        <v>134</v>
      </c>
      <c r="NO45" s="4"/>
      <c r="NP45" s="8"/>
      <c r="NQ45" s="4"/>
      <c r="NR45" s="8"/>
      <c r="NS45" s="7"/>
      <c r="NT45" s="7"/>
      <c r="NU45" s="2" t="s">
        <v>140</v>
      </c>
      <c r="NV45" s="2" t="s">
        <v>131</v>
      </c>
      <c r="NW45" s="2" t="s">
        <v>185</v>
      </c>
      <c r="NX45" s="2" t="s">
        <v>943</v>
      </c>
      <c r="NY45" s="2" t="s">
        <v>142</v>
      </c>
      <c r="NZ45" s="2" t="s">
        <v>134</v>
      </c>
      <c r="OA45" s="4"/>
      <c r="OB45" s="8"/>
      <c r="OC45" s="4"/>
      <c r="OD45" s="8"/>
      <c r="OE45" s="7"/>
      <c r="OF45" s="7"/>
      <c r="OG45" s="2" t="s">
        <v>140</v>
      </c>
      <c r="OH45" s="2" t="s">
        <v>187</v>
      </c>
      <c r="OI45" s="2" t="s">
        <v>268</v>
      </c>
      <c r="OJ45" s="2" t="s">
        <v>944</v>
      </c>
      <c r="OK45" s="2" t="s">
        <v>142</v>
      </c>
      <c r="OL45" s="2" t="s">
        <v>134</v>
      </c>
      <c r="OM45" s="4"/>
      <c r="ON45" s="8"/>
      <c r="OO45" s="4"/>
      <c r="OP45" s="8"/>
      <c r="OQ45" s="7"/>
      <c r="OR45" s="7"/>
      <c r="OS45" s="2" t="s">
        <v>134</v>
      </c>
      <c r="OT45" s="2" t="s">
        <v>134</v>
      </c>
      <c r="OU45" s="2" t="s">
        <v>134</v>
      </c>
      <c r="OV45" s="2" t="s">
        <v>134</v>
      </c>
      <c r="OW45" s="2" t="s">
        <v>134</v>
      </c>
      <c r="OX45" s="2" t="s">
        <v>134</v>
      </c>
      <c r="OY45" s="4"/>
      <c r="OZ45" s="8"/>
      <c r="PA45" s="4"/>
      <c r="PB45" s="8"/>
      <c r="PC45" s="7"/>
      <c r="PD45" s="7"/>
      <c r="PE45" s="2" t="s">
        <v>161</v>
      </c>
      <c r="PF45" s="2" t="s">
        <v>131</v>
      </c>
      <c r="PG45" s="2" t="s">
        <v>134</v>
      </c>
      <c r="PH45" s="2" t="s">
        <v>134</v>
      </c>
      <c r="PI45" s="2" t="s">
        <v>142</v>
      </c>
      <c r="PJ45" s="2" t="s">
        <v>134</v>
      </c>
      <c r="PK45" s="4"/>
      <c r="PL45" s="8"/>
      <c r="PM45" s="4"/>
      <c r="PN45" s="8"/>
      <c r="PO45" s="7"/>
      <c r="PP45" s="7"/>
      <c r="PQ45" s="2" t="s">
        <v>140</v>
      </c>
      <c r="PR45" s="2" t="s">
        <v>131</v>
      </c>
      <c r="PS45" s="2" t="s">
        <v>190</v>
      </c>
      <c r="PT45" s="2" t="s">
        <v>134</v>
      </c>
      <c r="PU45" s="2" t="s">
        <v>142</v>
      </c>
      <c r="PV45" s="2" t="s">
        <v>134</v>
      </c>
      <c r="PW45" s="4"/>
      <c r="PX45" s="8"/>
      <c r="PY45" s="4"/>
      <c r="PZ45" s="8"/>
      <c r="QA45" s="7"/>
      <c r="QB45" s="7"/>
      <c r="QC45" s="2" t="s">
        <v>140</v>
      </c>
      <c r="QD45" s="2" t="s">
        <v>144</v>
      </c>
      <c r="QE45" s="2" t="s">
        <v>149</v>
      </c>
      <c r="QF45" s="2" t="s">
        <v>335</v>
      </c>
      <c r="QG45" s="2" t="s">
        <v>142</v>
      </c>
      <c r="QH45" s="2" t="s">
        <v>134</v>
      </c>
      <c r="QI45" s="4"/>
      <c r="QJ45" s="8"/>
      <c r="QK45" s="4"/>
      <c r="QL45" s="8"/>
      <c r="QM45" s="7"/>
      <c r="QN45" s="7"/>
      <c r="QO45" s="2" t="s">
        <v>184</v>
      </c>
      <c r="QP45" s="2" t="s">
        <v>131</v>
      </c>
      <c r="QQ45" s="2" t="s">
        <v>134</v>
      </c>
      <c r="QR45" s="2" t="s">
        <v>134</v>
      </c>
      <c r="QS45" s="2" t="s">
        <v>142</v>
      </c>
      <c r="QT45" s="2" t="s">
        <v>134</v>
      </c>
      <c r="QU45" s="4"/>
      <c r="QV45" s="8"/>
      <c r="QW45" s="4"/>
      <c r="QX45" s="8"/>
      <c r="QY45" s="7"/>
      <c r="QZ45" s="7"/>
      <c r="RA45" s="2" t="s">
        <v>134</v>
      </c>
      <c r="RB45" s="2" t="s">
        <v>134</v>
      </c>
      <c r="RC45" s="2" t="s">
        <v>134</v>
      </c>
      <c r="RD45" s="2" t="s">
        <v>134</v>
      </c>
      <c r="RE45" s="2" t="s">
        <v>134</v>
      </c>
      <c r="RF45" s="2" t="s">
        <v>134</v>
      </c>
      <c r="RG45" s="4"/>
      <c r="RH45" s="8"/>
      <c r="RI45" s="4"/>
      <c r="RJ45" s="8"/>
      <c r="RK45" s="7"/>
      <c r="RL45" s="7"/>
      <c r="RM45" s="2" t="s">
        <v>134</v>
      </c>
      <c r="RN45" s="2" t="s">
        <v>134</v>
      </c>
      <c r="RO45" s="2" t="s">
        <v>134</v>
      </c>
      <c r="RP45" s="2" t="s">
        <v>134</v>
      </c>
      <c r="RQ45" s="2" t="s">
        <v>134</v>
      </c>
      <c r="RR45" s="2" t="s">
        <v>134</v>
      </c>
      <c r="RS45" s="4"/>
      <c r="RT45" s="8"/>
      <c r="RU45" s="4"/>
      <c r="RV45" s="8"/>
      <c r="RW45" s="7"/>
      <c r="RX45" s="7"/>
      <c r="RY45" s="2" t="s">
        <v>161</v>
      </c>
      <c r="RZ45" s="2" t="s">
        <v>131</v>
      </c>
      <c r="SA45" s="2" t="s">
        <v>134</v>
      </c>
      <c r="SB45" s="2" t="s">
        <v>134</v>
      </c>
      <c r="SC45" s="2" t="s">
        <v>142</v>
      </c>
      <c r="SD45" s="2" t="s">
        <v>134</v>
      </c>
      <c r="SE45" s="4"/>
      <c r="SF45" s="8"/>
      <c r="SG45" s="4"/>
      <c r="SH45" s="8"/>
      <c r="SI45" s="7"/>
      <c r="SJ45" s="7"/>
      <c r="SK45" s="2" t="s">
        <v>140</v>
      </c>
      <c r="SL45" s="2" t="s">
        <v>144</v>
      </c>
      <c r="SM45" s="2" t="s">
        <v>270</v>
      </c>
      <c r="SN45" s="2" t="s">
        <v>945</v>
      </c>
      <c r="SO45" s="2" t="s">
        <v>142</v>
      </c>
      <c r="SP45" s="2" t="s">
        <v>134</v>
      </c>
    </row>
    <row r="46">
      <c r="A46" s="2" t="s">
        <v>946</v>
      </c>
      <c r="B46" s="2" t="s">
        <v>123</v>
      </c>
      <c r="C46" s="2" t="s">
        <v>124</v>
      </c>
      <c r="D46" s="2" t="s">
        <v>125</v>
      </c>
      <c r="E46" s="2" t="s">
        <v>126</v>
      </c>
      <c r="F46" s="2" t="s">
        <v>893</v>
      </c>
      <c r="G46" s="2" t="s">
        <v>894</v>
      </c>
      <c r="H46" s="2" t="s">
        <v>895</v>
      </c>
      <c r="I46" s="2" t="s">
        <v>896</v>
      </c>
      <c r="J46" s="2" t="s">
        <v>234</v>
      </c>
      <c r="K46" s="2" t="s">
        <v>947</v>
      </c>
      <c r="L46" s="3">
        <v>13.2</v>
      </c>
      <c r="M46" s="3">
        <v>13.86</v>
      </c>
      <c r="N46" s="3">
        <v>29.99</v>
      </c>
      <c r="O46" s="2" t="s">
        <v>131</v>
      </c>
      <c r="P46" s="2" t="s">
        <v>395</v>
      </c>
      <c r="Q46" s="2" t="s">
        <v>133</v>
      </c>
      <c r="R46" s="2" t="s">
        <v>134</v>
      </c>
      <c r="S46" s="2" t="s">
        <v>948</v>
      </c>
      <c r="T46" s="2" t="s">
        <v>134</v>
      </c>
      <c r="U46" s="2" t="s">
        <v>134</v>
      </c>
      <c r="V46" s="2" t="s">
        <v>898</v>
      </c>
      <c r="W46" s="2" t="s">
        <v>899</v>
      </c>
      <c r="X46" s="2" t="s">
        <v>134</v>
      </c>
      <c r="Y46" s="2" t="s">
        <v>237</v>
      </c>
      <c r="Z46" s="4">
        <v>549</v>
      </c>
      <c r="AA46" s="4">
        <f>=ROUNDDOWN(21.96,0)</f>
      </c>
      <c r="AB46" s="5">
        <v>25</v>
      </c>
      <c r="AC46" s="2" t="s">
        <v>551</v>
      </c>
      <c r="AD46" s="4">
        <v>252</v>
      </c>
      <c r="AE46" s="4">
        <v>604</v>
      </c>
      <c r="AF46" s="6">
        <v>65</v>
      </c>
      <c r="AG46" s="6"/>
      <c r="AH46" s="7">
        <v>0.8251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</v>
      </c>
      <c r="AP46" s="4">
        <v>616</v>
      </c>
      <c r="AQ46" s="8">
        <v>9181.67</v>
      </c>
      <c r="AR46" s="4"/>
      <c r="AS46" s="8"/>
      <c r="AT46" s="7"/>
      <c r="AU46" s="7"/>
      <c r="AV46" s="4">
        <v>616</v>
      </c>
      <c r="AW46" s="8">
        <v>9181.67</v>
      </c>
      <c r="AX46" s="4"/>
      <c r="AY46" s="8"/>
      <c r="AZ46" s="7"/>
      <c r="BA46" s="7"/>
      <c r="BB46" s="7">
        <v>1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0.1432</v>
      </c>
      <c r="BJ46" s="4">
        <v>616</v>
      </c>
      <c r="BK46" s="8">
        <v>9181.67</v>
      </c>
      <c r="BL46" s="2" t="s">
        <v>949</v>
      </c>
      <c r="BM46" s="7">
        <v>1</v>
      </c>
      <c r="BN46" s="7">
        <v>1</v>
      </c>
      <c r="BO46" s="4">
        <v>305</v>
      </c>
      <c r="BP46" s="8">
        <v>4602.45</v>
      </c>
      <c r="BQ46" s="4"/>
      <c r="BR46" s="8"/>
      <c r="BS46" s="7"/>
      <c r="BT46" s="7"/>
      <c r="BU46" s="2" t="s">
        <v>140</v>
      </c>
      <c r="BV46" s="2" t="s">
        <v>131</v>
      </c>
      <c r="BW46" s="2" t="s">
        <v>134</v>
      </c>
      <c r="BX46" s="2" t="s">
        <v>641</v>
      </c>
      <c r="BY46" s="2" t="s">
        <v>142</v>
      </c>
      <c r="BZ46" s="2" t="s">
        <v>134</v>
      </c>
      <c r="CA46" s="4">
        <v>119</v>
      </c>
      <c r="CB46" s="8">
        <v>1807.61</v>
      </c>
      <c r="CC46" s="4"/>
      <c r="CD46" s="8"/>
      <c r="CE46" s="7"/>
      <c r="CF46" s="7"/>
      <c r="CG46" s="2" t="s">
        <v>140</v>
      </c>
      <c r="CH46" s="2" t="s">
        <v>131</v>
      </c>
      <c r="CI46" s="2" t="s">
        <v>145</v>
      </c>
      <c r="CJ46" s="2" t="s">
        <v>332</v>
      </c>
      <c r="CK46" s="2" t="s">
        <v>142</v>
      </c>
      <c r="CL46" s="2" t="s">
        <v>134</v>
      </c>
      <c r="CM46" s="4">
        <v>45</v>
      </c>
      <c r="CN46" s="8">
        <v>624.6</v>
      </c>
      <c r="CO46" s="4"/>
      <c r="CP46" s="8"/>
      <c r="CQ46" s="7"/>
      <c r="CR46" s="7"/>
      <c r="CS46" s="2" t="s">
        <v>140</v>
      </c>
      <c r="CT46" s="2" t="s">
        <v>131</v>
      </c>
      <c r="CU46" s="2" t="s">
        <v>242</v>
      </c>
      <c r="CV46" s="2" t="s">
        <v>261</v>
      </c>
      <c r="CW46" s="2" t="s">
        <v>142</v>
      </c>
      <c r="CX46" s="2" t="s">
        <v>134</v>
      </c>
      <c r="CY46" s="4">
        <v>13</v>
      </c>
      <c r="CZ46" s="8">
        <v>195.78</v>
      </c>
      <c r="DA46" s="4"/>
      <c r="DB46" s="8"/>
      <c r="DC46" s="7"/>
      <c r="DD46" s="7"/>
      <c r="DE46" s="2" t="s">
        <v>140</v>
      </c>
      <c r="DF46" s="2" t="s">
        <v>131</v>
      </c>
      <c r="DG46" s="2" t="s">
        <v>242</v>
      </c>
      <c r="DH46" s="2" t="s">
        <v>950</v>
      </c>
      <c r="DI46" s="2" t="s">
        <v>142</v>
      </c>
      <c r="DJ46" s="2" t="s">
        <v>134</v>
      </c>
      <c r="DK46" s="4">
        <v>20</v>
      </c>
      <c r="DL46" s="8">
        <v>299.2</v>
      </c>
      <c r="DM46" s="4"/>
      <c r="DN46" s="8"/>
      <c r="DO46" s="7"/>
      <c r="DP46" s="7"/>
      <c r="DQ46" s="2" t="s">
        <v>140</v>
      </c>
      <c r="DR46" s="2" t="s">
        <v>131</v>
      </c>
      <c r="DS46" s="2" t="s">
        <v>754</v>
      </c>
      <c r="DT46" s="2" t="s">
        <v>681</v>
      </c>
      <c r="DU46" s="2" t="s">
        <v>142</v>
      </c>
      <c r="DV46" s="2" t="s">
        <v>134</v>
      </c>
      <c r="DW46" s="4">
        <v>92</v>
      </c>
      <c r="DX46" s="8">
        <v>1338.6</v>
      </c>
      <c r="DY46" s="4"/>
      <c r="DZ46" s="8"/>
      <c r="EA46" s="7"/>
      <c r="EB46" s="7"/>
      <c r="EC46" s="2" t="s">
        <v>140</v>
      </c>
      <c r="ED46" s="2" t="s">
        <v>131</v>
      </c>
      <c r="EE46" s="2" t="s">
        <v>535</v>
      </c>
      <c r="EF46" s="2" t="s">
        <v>425</v>
      </c>
      <c r="EG46" s="2" t="s">
        <v>142</v>
      </c>
      <c r="EH46" s="2" t="s">
        <v>134</v>
      </c>
      <c r="EI46" s="4">
        <v>12</v>
      </c>
      <c r="EJ46" s="8">
        <v>155.94</v>
      </c>
      <c r="EK46" s="4"/>
      <c r="EL46" s="8"/>
      <c r="EM46" s="7"/>
      <c r="EN46" s="7"/>
      <c r="EO46" s="2" t="s">
        <v>140</v>
      </c>
      <c r="EP46" s="2" t="s">
        <v>131</v>
      </c>
      <c r="EQ46" s="2" t="s">
        <v>733</v>
      </c>
      <c r="ER46" s="2" t="s">
        <v>951</v>
      </c>
      <c r="ES46" s="2" t="s">
        <v>142</v>
      </c>
      <c r="ET46" s="2" t="s">
        <v>134</v>
      </c>
      <c r="EU46" s="4">
        <v>1</v>
      </c>
      <c r="EV46" s="8">
        <v>13.86</v>
      </c>
      <c r="EW46" s="4"/>
      <c r="EX46" s="8"/>
      <c r="EY46" s="7"/>
      <c r="EZ46" s="7"/>
      <c r="FA46" s="2" t="s">
        <v>140</v>
      </c>
      <c r="FB46" s="2" t="s">
        <v>131</v>
      </c>
      <c r="FC46" s="2" t="s">
        <v>481</v>
      </c>
      <c r="FD46" s="2" t="s">
        <v>952</v>
      </c>
      <c r="FE46" s="2" t="s">
        <v>142</v>
      </c>
      <c r="FF46" s="2" t="s">
        <v>134</v>
      </c>
      <c r="FG46" s="4"/>
      <c r="FH46" s="8"/>
      <c r="FI46" s="4"/>
      <c r="FJ46" s="8"/>
      <c r="FK46" s="7"/>
      <c r="FL46" s="7"/>
      <c r="FM46" s="2" t="s">
        <v>140</v>
      </c>
      <c r="FN46" s="2" t="s">
        <v>131</v>
      </c>
      <c r="FO46" s="2" t="s">
        <v>903</v>
      </c>
      <c r="FP46" s="2" t="s">
        <v>208</v>
      </c>
      <c r="FQ46" s="2" t="s">
        <v>142</v>
      </c>
      <c r="FR46" s="2" t="s">
        <v>134</v>
      </c>
      <c r="FS46" s="4"/>
      <c r="FT46" s="8"/>
      <c r="FU46" s="4"/>
      <c r="FV46" s="8"/>
      <c r="FW46" s="7"/>
      <c r="FX46" s="7"/>
      <c r="FY46" s="2" t="s">
        <v>143</v>
      </c>
      <c r="FZ46" s="2" t="s">
        <v>131</v>
      </c>
      <c r="GA46" s="2" t="s">
        <v>134</v>
      </c>
      <c r="GB46" s="2" t="s">
        <v>134</v>
      </c>
      <c r="GC46" s="2" t="s">
        <v>142</v>
      </c>
      <c r="GD46" s="2" t="s">
        <v>134</v>
      </c>
      <c r="GE46" s="4"/>
      <c r="GF46" s="8"/>
      <c r="GG46" s="4"/>
      <c r="GH46" s="8"/>
      <c r="GI46" s="7"/>
      <c r="GJ46" s="7"/>
      <c r="GK46" s="2" t="s">
        <v>134</v>
      </c>
      <c r="GL46" s="2" t="s">
        <v>134</v>
      </c>
      <c r="GM46" s="2" t="s">
        <v>134</v>
      </c>
      <c r="GN46" s="2" t="s">
        <v>134</v>
      </c>
      <c r="GO46" s="2" t="s">
        <v>134</v>
      </c>
      <c r="GP46" s="2" t="s">
        <v>134</v>
      </c>
      <c r="GQ46" s="4"/>
      <c r="GR46" s="8"/>
      <c r="GS46" s="4"/>
      <c r="GT46" s="8"/>
      <c r="GU46" s="7"/>
      <c r="GV46" s="7"/>
      <c r="GW46" s="2" t="s">
        <v>578</v>
      </c>
      <c r="GX46" s="2" t="s">
        <v>144</v>
      </c>
      <c r="GY46" s="2" t="s">
        <v>151</v>
      </c>
      <c r="GZ46" s="2" t="s">
        <v>953</v>
      </c>
      <c r="HA46" s="2" t="s">
        <v>142</v>
      </c>
      <c r="HB46" s="2" t="s">
        <v>134</v>
      </c>
      <c r="HC46" s="4">
        <v>1</v>
      </c>
      <c r="HD46" s="8">
        <v>28.19</v>
      </c>
      <c r="HE46" s="4"/>
      <c r="HF46" s="8"/>
      <c r="HG46" s="7"/>
      <c r="HH46" s="7"/>
      <c r="HI46" s="2" t="s">
        <v>140</v>
      </c>
      <c r="HJ46" s="2" t="s">
        <v>131</v>
      </c>
      <c r="HK46" s="2" t="s">
        <v>242</v>
      </c>
      <c r="HL46" s="2" t="s">
        <v>954</v>
      </c>
      <c r="HM46" s="2" t="s">
        <v>142</v>
      </c>
      <c r="HN46" s="2" t="s">
        <v>134</v>
      </c>
      <c r="HO46" s="4"/>
      <c r="HP46" s="8"/>
      <c r="HQ46" s="4"/>
      <c r="HR46" s="8"/>
      <c r="HS46" s="7"/>
      <c r="HT46" s="7"/>
      <c r="HU46" s="2" t="s">
        <v>161</v>
      </c>
      <c r="HV46" s="2" t="s">
        <v>131</v>
      </c>
      <c r="HW46" s="2" t="s">
        <v>134</v>
      </c>
      <c r="HX46" s="2" t="s">
        <v>134</v>
      </c>
      <c r="HY46" s="2" t="s">
        <v>142</v>
      </c>
      <c r="HZ46" s="2" t="s">
        <v>134</v>
      </c>
      <c r="IA46" s="4">
        <v>8</v>
      </c>
      <c r="IB46" s="8">
        <v>115.44</v>
      </c>
      <c r="IC46" s="4"/>
      <c r="ID46" s="8"/>
      <c r="IE46" s="7"/>
      <c r="IF46" s="7"/>
      <c r="IG46" s="2" t="s">
        <v>140</v>
      </c>
      <c r="IH46" s="2" t="s">
        <v>131</v>
      </c>
      <c r="II46" s="2" t="s">
        <v>486</v>
      </c>
      <c r="IJ46" s="2" t="s">
        <v>955</v>
      </c>
      <c r="IK46" s="2" t="s">
        <v>142</v>
      </c>
      <c r="IL46" s="2" t="s">
        <v>168</v>
      </c>
      <c r="IM46" s="4"/>
      <c r="IN46" s="8"/>
      <c r="IO46" s="4"/>
      <c r="IP46" s="8"/>
      <c r="IQ46" s="7"/>
      <c r="IR46" s="7"/>
      <c r="IS46" s="2" t="s">
        <v>140</v>
      </c>
      <c r="IT46" s="2" t="s">
        <v>131</v>
      </c>
      <c r="IU46" s="2" t="s">
        <v>382</v>
      </c>
      <c r="IV46" s="2" t="s">
        <v>956</v>
      </c>
      <c r="IW46" s="2" t="s">
        <v>142</v>
      </c>
      <c r="IX46" s="2" t="s">
        <v>134</v>
      </c>
      <c r="IY46" s="4"/>
      <c r="IZ46" s="8"/>
      <c r="JA46" s="4"/>
      <c r="JB46" s="8"/>
      <c r="JC46" s="7"/>
      <c r="JD46" s="7"/>
      <c r="JE46" s="2" t="s">
        <v>140</v>
      </c>
      <c r="JF46" s="2" t="s">
        <v>131</v>
      </c>
      <c r="JG46" s="2" t="s">
        <v>931</v>
      </c>
      <c r="JH46" s="2" t="s">
        <v>134</v>
      </c>
      <c r="JI46" s="2" t="s">
        <v>142</v>
      </c>
      <c r="JJ46" s="2" t="s">
        <v>134</v>
      </c>
      <c r="JK46" s="4"/>
      <c r="JL46" s="8"/>
      <c r="JM46" s="4"/>
      <c r="JN46" s="8"/>
      <c r="JO46" s="7"/>
      <c r="JP46" s="7"/>
      <c r="JQ46" s="2" t="s">
        <v>140</v>
      </c>
      <c r="JR46" s="2" t="s">
        <v>144</v>
      </c>
      <c r="JS46" s="2" t="s">
        <v>339</v>
      </c>
      <c r="JT46" s="2" t="s">
        <v>957</v>
      </c>
      <c r="JU46" s="2" t="s">
        <v>142</v>
      </c>
      <c r="JV46" s="2" t="s">
        <v>134</v>
      </c>
      <c r="JW46" s="4"/>
      <c r="JX46" s="8"/>
      <c r="JY46" s="4"/>
      <c r="JZ46" s="8"/>
      <c r="KA46" s="7"/>
      <c r="KB46" s="7"/>
      <c r="KC46" s="2" t="s">
        <v>436</v>
      </c>
      <c r="KD46" s="2" t="s">
        <v>131</v>
      </c>
      <c r="KE46" s="2" t="s">
        <v>134</v>
      </c>
      <c r="KF46" s="2" t="s">
        <v>134</v>
      </c>
      <c r="KG46" s="2" t="s">
        <v>142</v>
      </c>
      <c r="KH46" s="2" t="s">
        <v>134</v>
      </c>
      <c r="KI46" s="4"/>
      <c r="KJ46" s="8"/>
      <c r="KK46" s="4"/>
      <c r="KL46" s="8"/>
      <c r="KM46" s="7"/>
      <c r="KN46" s="7"/>
      <c r="KO46" s="2" t="s">
        <v>176</v>
      </c>
      <c r="KP46" s="2" t="s">
        <v>131</v>
      </c>
      <c r="KQ46" s="2" t="s">
        <v>134</v>
      </c>
      <c r="KR46" s="2" t="s">
        <v>134</v>
      </c>
      <c r="KS46" s="2" t="s">
        <v>142</v>
      </c>
      <c r="KT46" s="2" t="s">
        <v>134</v>
      </c>
      <c r="KU46" s="4"/>
      <c r="KV46" s="8"/>
      <c r="KW46" s="4"/>
      <c r="KX46" s="8"/>
      <c r="KY46" s="7"/>
      <c r="KZ46" s="7"/>
      <c r="LA46" s="2" t="s">
        <v>140</v>
      </c>
      <c r="LB46" s="2" t="s">
        <v>144</v>
      </c>
      <c r="LC46" s="2" t="s">
        <v>438</v>
      </c>
      <c r="LD46" s="2" t="s">
        <v>958</v>
      </c>
      <c r="LE46" s="2" t="s">
        <v>142</v>
      </c>
      <c r="LF46" s="2" t="s">
        <v>134</v>
      </c>
      <c r="LG46" s="4"/>
      <c r="LH46" s="8"/>
      <c r="LI46" s="4"/>
      <c r="LJ46" s="8"/>
      <c r="LK46" s="7"/>
      <c r="LL46" s="7"/>
      <c r="LM46" s="2" t="s">
        <v>134</v>
      </c>
      <c r="LN46" s="2" t="s">
        <v>134</v>
      </c>
      <c r="LO46" s="2" t="s">
        <v>134</v>
      </c>
      <c r="LP46" s="2" t="s">
        <v>134</v>
      </c>
      <c r="LQ46" s="2" t="s">
        <v>134</v>
      </c>
      <c r="LR46" s="2" t="s">
        <v>134</v>
      </c>
      <c r="LS46" s="4"/>
      <c r="LT46" s="8"/>
      <c r="LU46" s="4"/>
      <c r="LV46" s="8"/>
      <c r="LW46" s="7"/>
      <c r="LX46" s="7"/>
      <c r="LY46" s="2" t="s">
        <v>134</v>
      </c>
      <c r="LZ46" s="2" t="s">
        <v>134</v>
      </c>
      <c r="MA46" s="2" t="s">
        <v>134</v>
      </c>
      <c r="MB46" s="2" t="s">
        <v>134</v>
      </c>
      <c r="MC46" s="2" t="s">
        <v>134</v>
      </c>
      <c r="MD46" s="2" t="s">
        <v>134</v>
      </c>
      <c r="ME46" s="4"/>
      <c r="MF46" s="8"/>
      <c r="MG46" s="4"/>
      <c r="MH46" s="8"/>
      <c r="MI46" s="7"/>
      <c r="MJ46" s="7"/>
      <c r="MK46" s="2" t="s">
        <v>140</v>
      </c>
      <c r="ML46" s="2" t="s">
        <v>144</v>
      </c>
      <c r="MM46" s="2" t="s">
        <v>213</v>
      </c>
      <c r="MN46" s="2" t="s">
        <v>134</v>
      </c>
      <c r="MO46" s="2" t="s">
        <v>142</v>
      </c>
      <c r="MP46" s="2" t="s">
        <v>134</v>
      </c>
      <c r="MQ46" s="4"/>
      <c r="MR46" s="8"/>
      <c r="MS46" s="4"/>
      <c r="MT46" s="8"/>
      <c r="MU46" s="7"/>
      <c r="MV46" s="7"/>
      <c r="MW46" s="2" t="s">
        <v>134</v>
      </c>
      <c r="MX46" s="2" t="s">
        <v>134</v>
      </c>
      <c r="MY46" s="2" t="s">
        <v>134</v>
      </c>
      <c r="MZ46" s="2" t="s">
        <v>134</v>
      </c>
      <c r="NA46" s="2" t="s">
        <v>134</v>
      </c>
      <c r="NB46" s="2" t="s">
        <v>134</v>
      </c>
      <c r="NC46" s="4"/>
      <c r="ND46" s="8"/>
      <c r="NE46" s="4"/>
      <c r="NF46" s="8"/>
      <c r="NG46" s="7"/>
      <c r="NH46" s="7"/>
      <c r="NI46" s="2" t="s">
        <v>184</v>
      </c>
      <c r="NJ46" s="2" t="s">
        <v>131</v>
      </c>
      <c r="NK46" s="2" t="s">
        <v>134</v>
      </c>
      <c r="NL46" s="2" t="s">
        <v>134</v>
      </c>
      <c r="NM46" s="2" t="s">
        <v>142</v>
      </c>
      <c r="NN46" s="2" t="s">
        <v>134</v>
      </c>
      <c r="NO46" s="4"/>
      <c r="NP46" s="8"/>
      <c r="NQ46" s="4"/>
      <c r="NR46" s="8"/>
      <c r="NS46" s="7"/>
      <c r="NT46" s="7"/>
      <c r="NU46" s="2" t="s">
        <v>140</v>
      </c>
      <c r="NV46" s="2" t="s">
        <v>131</v>
      </c>
      <c r="NW46" s="2" t="s">
        <v>185</v>
      </c>
      <c r="NX46" s="2" t="s">
        <v>959</v>
      </c>
      <c r="NY46" s="2" t="s">
        <v>142</v>
      </c>
      <c r="NZ46" s="2" t="s">
        <v>134</v>
      </c>
      <c r="OA46" s="4"/>
      <c r="OB46" s="8"/>
      <c r="OC46" s="4"/>
      <c r="OD46" s="8"/>
      <c r="OE46" s="7"/>
      <c r="OF46" s="7"/>
      <c r="OG46" s="2" t="s">
        <v>140</v>
      </c>
      <c r="OH46" s="2" t="s">
        <v>187</v>
      </c>
      <c r="OI46" s="2" t="s">
        <v>239</v>
      </c>
      <c r="OJ46" s="2" t="s">
        <v>451</v>
      </c>
      <c r="OK46" s="2" t="s">
        <v>142</v>
      </c>
      <c r="OL46" s="2" t="s">
        <v>134</v>
      </c>
      <c r="OM46" s="4"/>
      <c r="ON46" s="8"/>
      <c r="OO46" s="4"/>
      <c r="OP46" s="8"/>
      <c r="OQ46" s="7"/>
      <c r="OR46" s="7"/>
      <c r="OS46" s="2" t="s">
        <v>134</v>
      </c>
      <c r="OT46" s="2" t="s">
        <v>134</v>
      </c>
      <c r="OU46" s="2" t="s">
        <v>134</v>
      </c>
      <c r="OV46" s="2" t="s">
        <v>134</v>
      </c>
      <c r="OW46" s="2" t="s">
        <v>134</v>
      </c>
      <c r="OX46" s="2" t="s">
        <v>134</v>
      </c>
      <c r="OY46" s="4"/>
      <c r="OZ46" s="8"/>
      <c r="PA46" s="4"/>
      <c r="PB46" s="8"/>
      <c r="PC46" s="7"/>
      <c r="PD46" s="7"/>
      <c r="PE46" s="2" t="s">
        <v>161</v>
      </c>
      <c r="PF46" s="2" t="s">
        <v>131</v>
      </c>
      <c r="PG46" s="2" t="s">
        <v>134</v>
      </c>
      <c r="PH46" s="2" t="s">
        <v>134</v>
      </c>
      <c r="PI46" s="2" t="s">
        <v>142</v>
      </c>
      <c r="PJ46" s="2" t="s">
        <v>134</v>
      </c>
      <c r="PK46" s="4"/>
      <c r="PL46" s="8"/>
      <c r="PM46" s="4"/>
      <c r="PN46" s="8"/>
      <c r="PO46" s="7"/>
      <c r="PP46" s="7"/>
      <c r="PQ46" s="2" t="s">
        <v>140</v>
      </c>
      <c r="PR46" s="2" t="s">
        <v>131</v>
      </c>
      <c r="PS46" s="2" t="s">
        <v>190</v>
      </c>
      <c r="PT46" s="2" t="s">
        <v>134</v>
      </c>
      <c r="PU46" s="2" t="s">
        <v>142</v>
      </c>
      <c r="PV46" s="2" t="s">
        <v>134</v>
      </c>
      <c r="PW46" s="4"/>
      <c r="PX46" s="8"/>
      <c r="PY46" s="4"/>
      <c r="PZ46" s="8"/>
      <c r="QA46" s="7"/>
      <c r="QB46" s="7"/>
      <c r="QC46" s="2" t="s">
        <v>140</v>
      </c>
      <c r="QD46" s="2" t="s">
        <v>144</v>
      </c>
      <c r="QE46" s="2" t="s">
        <v>149</v>
      </c>
      <c r="QF46" s="2" t="s">
        <v>773</v>
      </c>
      <c r="QG46" s="2" t="s">
        <v>142</v>
      </c>
      <c r="QH46" s="2" t="s">
        <v>134</v>
      </c>
      <c r="QI46" s="4"/>
      <c r="QJ46" s="8"/>
      <c r="QK46" s="4"/>
      <c r="QL46" s="8"/>
      <c r="QM46" s="7"/>
      <c r="QN46" s="7"/>
      <c r="QO46" s="2" t="s">
        <v>184</v>
      </c>
      <c r="QP46" s="2" t="s">
        <v>131</v>
      </c>
      <c r="QQ46" s="2" t="s">
        <v>134</v>
      </c>
      <c r="QR46" s="2" t="s">
        <v>134</v>
      </c>
      <c r="QS46" s="2" t="s">
        <v>142</v>
      </c>
      <c r="QT46" s="2" t="s">
        <v>134</v>
      </c>
      <c r="QU46" s="4"/>
      <c r="QV46" s="8"/>
      <c r="QW46" s="4"/>
      <c r="QX46" s="8"/>
      <c r="QY46" s="7"/>
      <c r="QZ46" s="7"/>
      <c r="RA46" s="2" t="s">
        <v>134</v>
      </c>
      <c r="RB46" s="2" t="s">
        <v>134</v>
      </c>
      <c r="RC46" s="2" t="s">
        <v>134</v>
      </c>
      <c r="RD46" s="2" t="s">
        <v>134</v>
      </c>
      <c r="RE46" s="2" t="s">
        <v>134</v>
      </c>
      <c r="RF46" s="2" t="s">
        <v>134</v>
      </c>
      <c r="RG46" s="4"/>
      <c r="RH46" s="8"/>
      <c r="RI46" s="4"/>
      <c r="RJ46" s="8"/>
      <c r="RK46" s="7"/>
      <c r="RL46" s="7"/>
      <c r="RM46" s="2" t="s">
        <v>134</v>
      </c>
      <c r="RN46" s="2" t="s">
        <v>134</v>
      </c>
      <c r="RO46" s="2" t="s">
        <v>134</v>
      </c>
      <c r="RP46" s="2" t="s">
        <v>134</v>
      </c>
      <c r="RQ46" s="2" t="s">
        <v>134</v>
      </c>
      <c r="RR46" s="2" t="s">
        <v>134</v>
      </c>
      <c r="RS46" s="4"/>
      <c r="RT46" s="8"/>
      <c r="RU46" s="4"/>
      <c r="RV46" s="8"/>
      <c r="RW46" s="7"/>
      <c r="RX46" s="7"/>
      <c r="RY46" s="2" t="s">
        <v>161</v>
      </c>
      <c r="RZ46" s="2" t="s">
        <v>131</v>
      </c>
      <c r="SA46" s="2" t="s">
        <v>134</v>
      </c>
      <c r="SB46" s="2" t="s">
        <v>134</v>
      </c>
      <c r="SC46" s="2" t="s">
        <v>142</v>
      </c>
      <c r="SD46" s="2" t="s">
        <v>134</v>
      </c>
      <c r="SE46" s="4"/>
      <c r="SF46" s="8"/>
      <c r="SG46" s="4"/>
      <c r="SH46" s="8"/>
      <c r="SI46" s="7"/>
      <c r="SJ46" s="7"/>
      <c r="SK46" s="2" t="s">
        <v>140</v>
      </c>
      <c r="SL46" s="2" t="s">
        <v>144</v>
      </c>
      <c r="SM46" s="2" t="s">
        <v>411</v>
      </c>
      <c r="SN46" s="2" t="s">
        <v>960</v>
      </c>
      <c r="SO46" s="2" t="s">
        <v>142</v>
      </c>
      <c r="SP46" s="2" t="s">
        <v>134</v>
      </c>
    </row>
    <row r="47">
      <c r="A47" s="2" t="s">
        <v>961</v>
      </c>
      <c r="B47" s="2" t="s">
        <v>123</v>
      </c>
      <c r="C47" s="2" t="s">
        <v>124</v>
      </c>
      <c r="D47" s="2" t="s">
        <v>125</v>
      </c>
      <c r="E47" s="2" t="s">
        <v>126</v>
      </c>
      <c r="F47" s="2" t="s">
        <v>893</v>
      </c>
      <c r="G47" s="2" t="s">
        <v>894</v>
      </c>
      <c r="H47" s="2" t="s">
        <v>895</v>
      </c>
      <c r="I47" s="2" t="s">
        <v>896</v>
      </c>
      <c r="J47" s="2" t="s">
        <v>234</v>
      </c>
      <c r="K47" s="2" t="s">
        <v>962</v>
      </c>
      <c r="L47" s="3">
        <v>13.2</v>
      </c>
      <c r="M47" s="3">
        <v>13.86</v>
      </c>
      <c r="N47" s="3">
        <v>29.99</v>
      </c>
      <c r="O47" s="2" t="s">
        <v>131</v>
      </c>
      <c r="P47" s="2" t="s">
        <v>963</v>
      </c>
      <c r="Q47" s="2" t="s">
        <v>133</v>
      </c>
      <c r="R47" s="2" t="s">
        <v>134</v>
      </c>
      <c r="S47" s="2" t="s">
        <v>964</v>
      </c>
      <c r="T47" s="2" t="s">
        <v>134</v>
      </c>
      <c r="U47" s="2" t="s">
        <v>832</v>
      </c>
      <c r="V47" s="2" t="s">
        <v>898</v>
      </c>
      <c r="W47" s="2" t="s">
        <v>899</v>
      </c>
      <c r="X47" s="2" t="s">
        <v>134</v>
      </c>
      <c r="Y47" s="2" t="s">
        <v>965</v>
      </c>
      <c r="Z47" s="4">
        <v>140</v>
      </c>
      <c r="AA47" s="4">
        <f>=ROUNDDOWN(10,0)</f>
      </c>
      <c r="AB47" s="5">
        <v>14</v>
      </c>
      <c r="AC47" s="2" t="s">
        <v>966</v>
      </c>
      <c r="AD47" s="4">
        <v>52</v>
      </c>
      <c r="AE47" s="4">
        <v>52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>
        <v>0</v>
      </c>
      <c r="AP47" s="4">
        <v>136</v>
      </c>
      <c r="AQ47" s="8">
        <v>2038.15</v>
      </c>
      <c r="AR47" s="4"/>
      <c r="AS47" s="8"/>
      <c r="AT47" s="7"/>
      <c r="AU47" s="7"/>
      <c r="AV47" s="4">
        <v>136</v>
      </c>
      <c r="AW47" s="8">
        <v>2038.15</v>
      </c>
      <c r="AX47" s="4"/>
      <c r="AY47" s="8"/>
      <c r="AZ47" s="7"/>
      <c r="BA47" s="7"/>
      <c r="BB47" s="7">
        <v>1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0.0318</v>
      </c>
      <c r="BJ47" s="4">
        <v>136</v>
      </c>
      <c r="BK47" s="8">
        <v>2038.15</v>
      </c>
      <c r="BL47" s="2" t="s">
        <v>967</v>
      </c>
      <c r="BM47" s="7">
        <v>1</v>
      </c>
      <c r="BN47" s="7">
        <v>1</v>
      </c>
      <c r="BO47" s="4">
        <v>58</v>
      </c>
      <c r="BP47" s="8">
        <v>880.44</v>
      </c>
      <c r="BQ47" s="4"/>
      <c r="BR47" s="8"/>
      <c r="BS47" s="7"/>
      <c r="BT47" s="7"/>
      <c r="BU47" s="2" t="s">
        <v>140</v>
      </c>
      <c r="BV47" s="2" t="s">
        <v>131</v>
      </c>
      <c r="BW47" s="2" t="s">
        <v>134</v>
      </c>
      <c r="BX47" s="2" t="s">
        <v>871</v>
      </c>
      <c r="BY47" s="2" t="s">
        <v>142</v>
      </c>
      <c r="BZ47" s="2" t="s">
        <v>134</v>
      </c>
      <c r="CA47" s="4">
        <v>13</v>
      </c>
      <c r="CB47" s="8">
        <v>197.47</v>
      </c>
      <c r="CC47" s="4"/>
      <c r="CD47" s="8"/>
      <c r="CE47" s="7"/>
      <c r="CF47" s="7"/>
      <c r="CG47" s="2" t="s">
        <v>140</v>
      </c>
      <c r="CH47" s="2" t="s">
        <v>131</v>
      </c>
      <c r="CI47" s="2" t="s">
        <v>968</v>
      </c>
      <c r="CJ47" s="2" t="s">
        <v>541</v>
      </c>
      <c r="CK47" s="2" t="s">
        <v>142</v>
      </c>
      <c r="CL47" s="2" t="s">
        <v>134</v>
      </c>
      <c r="CM47" s="4">
        <v>36</v>
      </c>
      <c r="CN47" s="8">
        <v>499.68</v>
      </c>
      <c r="CO47" s="4"/>
      <c r="CP47" s="8"/>
      <c r="CQ47" s="7"/>
      <c r="CR47" s="7"/>
      <c r="CS47" s="2" t="s">
        <v>140</v>
      </c>
      <c r="CT47" s="2" t="s">
        <v>131</v>
      </c>
      <c r="CU47" s="2" t="s">
        <v>969</v>
      </c>
      <c r="CV47" s="2" t="s">
        <v>667</v>
      </c>
      <c r="CW47" s="2" t="s">
        <v>142</v>
      </c>
      <c r="CX47" s="2" t="s">
        <v>134</v>
      </c>
      <c r="CY47" s="4">
        <v>10</v>
      </c>
      <c r="CZ47" s="8">
        <v>158.5</v>
      </c>
      <c r="DA47" s="4"/>
      <c r="DB47" s="8"/>
      <c r="DC47" s="7"/>
      <c r="DD47" s="7"/>
      <c r="DE47" s="2" t="s">
        <v>140</v>
      </c>
      <c r="DF47" s="2" t="s">
        <v>131</v>
      </c>
      <c r="DG47" s="2" t="s">
        <v>667</v>
      </c>
      <c r="DH47" s="2" t="s">
        <v>970</v>
      </c>
      <c r="DI47" s="2" t="s">
        <v>142</v>
      </c>
      <c r="DJ47" s="2" t="s">
        <v>134</v>
      </c>
      <c r="DK47" s="4">
        <v>5</v>
      </c>
      <c r="DL47" s="8">
        <v>74.85</v>
      </c>
      <c r="DM47" s="4"/>
      <c r="DN47" s="8"/>
      <c r="DO47" s="7"/>
      <c r="DP47" s="7"/>
      <c r="DQ47" s="2" t="s">
        <v>140</v>
      </c>
      <c r="DR47" s="2" t="s">
        <v>131</v>
      </c>
      <c r="DS47" s="2" t="s">
        <v>387</v>
      </c>
      <c r="DT47" s="2" t="s">
        <v>971</v>
      </c>
      <c r="DU47" s="2" t="s">
        <v>142</v>
      </c>
      <c r="DV47" s="2" t="s">
        <v>134</v>
      </c>
      <c r="DW47" s="4"/>
      <c r="DX47" s="8"/>
      <c r="DY47" s="4"/>
      <c r="DZ47" s="8"/>
      <c r="EA47" s="7"/>
      <c r="EB47" s="7"/>
      <c r="EC47" s="2" t="s">
        <v>176</v>
      </c>
      <c r="ED47" s="2" t="s">
        <v>131</v>
      </c>
      <c r="EE47" s="2" t="s">
        <v>134</v>
      </c>
      <c r="EF47" s="2" t="s">
        <v>134</v>
      </c>
      <c r="EG47" s="2" t="s">
        <v>142</v>
      </c>
      <c r="EH47" s="2" t="s">
        <v>134</v>
      </c>
      <c r="EI47" s="4">
        <v>11</v>
      </c>
      <c r="EJ47" s="8">
        <v>140.68</v>
      </c>
      <c r="EK47" s="4"/>
      <c r="EL47" s="8"/>
      <c r="EM47" s="7"/>
      <c r="EN47" s="7"/>
      <c r="EO47" s="2" t="s">
        <v>140</v>
      </c>
      <c r="EP47" s="2" t="s">
        <v>131</v>
      </c>
      <c r="EQ47" s="2" t="s">
        <v>972</v>
      </c>
      <c r="ER47" s="2" t="s">
        <v>973</v>
      </c>
      <c r="ES47" s="2" t="s">
        <v>142</v>
      </c>
      <c r="ET47" s="2" t="s">
        <v>134</v>
      </c>
      <c r="EU47" s="4"/>
      <c r="EV47" s="8"/>
      <c r="EW47" s="4"/>
      <c r="EX47" s="8"/>
      <c r="EY47" s="7"/>
      <c r="EZ47" s="7"/>
      <c r="FA47" s="2" t="s">
        <v>140</v>
      </c>
      <c r="FB47" s="2" t="s">
        <v>131</v>
      </c>
      <c r="FC47" s="2" t="s">
        <v>969</v>
      </c>
      <c r="FD47" s="2" t="s">
        <v>134</v>
      </c>
      <c r="FE47" s="2" t="s">
        <v>142</v>
      </c>
      <c r="FF47" s="2" t="s">
        <v>134</v>
      </c>
      <c r="FG47" s="4">
        <v>1</v>
      </c>
      <c r="FH47" s="8">
        <v>14.55</v>
      </c>
      <c r="FI47" s="4"/>
      <c r="FJ47" s="8"/>
      <c r="FK47" s="7"/>
      <c r="FL47" s="7"/>
      <c r="FM47" s="2" t="s">
        <v>140</v>
      </c>
      <c r="FN47" s="2" t="s">
        <v>131</v>
      </c>
      <c r="FO47" s="2" t="s">
        <v>974</v>
      </c>
      <c r="FP47" s="2" t="s">
        <v>975</v>
      </c>
      <c r="FQ47" s="2" t="s">
        <v>142</v>
      </c>
      <c r="FR47" s="2" t="s">
        <v>134</v>
      </c>
      <c r="FS47" s="4"/>
      <c r="FT47" s="8"/>
      <c r="FU47" s="4"/>
      <c r="FV47" s="8"/>
      <c r="FW47" s="7"/>
      <c r="FX47" s="7"/>
      <c r="FY47" s="2" t="s">
        <v>161</v>
      </c>
      <c r="FZ47" s="2" t="s">
        <v>131</v>
      </c>
      <c r="GA47" s="2" t="s">
        <v>134</v>
      </c>
      <c r="GB47" s="2" t="s">
        <v>134</v>
      </c>
      <c r="GC47" s="2" t="s">
        <v>142</v>
      </c>
      <c r="GD47" s="2" t="s">
        <v>134</v>
      </c>
      <c r="GE47" s="4"/>
      <c r="GF47" s="8"/>
      <c r="GG47" s="4"/>
      <c r="GH47" s="8"/>
      <c r="GI47" s="7"/>
      <c r="GJ47" s="7"/>
      <c r="GK47" s="2" t="s">
        <v>134</v>
      </c>
      <c r="GL47" s="2" t="s">
        <v>134</v>
      </c>
      <c r="GM47" s="2" t="s">
        <v>134</v>
      </c>
      <c r="GN47" s="2" t="s">
        <v>134</v>
      </c>
      <c r="GO47" s="2" t="s">
        <v>134</v>
      </c>
      <c r="GP47" s="2" t="s">
        <v>134</v>
      </c>
      <c r="GQ47" s="4"/>
      <c r="GR47" s="8"/>
      <c r="GS47" s="4"/>
      <c r="GT47" s="8"/>
      <c r="GU47" s="7"/>
      <c r="GV47" s="7"/>
      <c r="GW47" s="2" t="s">
        <v>184</v>
      </c>
      <c r="GX47" s="2" t="s">
        <v>131</v>
      </c>
      <c r="GY47" s="2" t="s">
        <v>134</v>
      </c>
      <c r="GZ47" s="2" t="s">
        <v>134</v>
      </c>
      <c r="HA47" s="2" t="s">
        <v>142</v>
      </c>
      <c r="HB47" s="2" t="s">
        <v>134</v>
      </c>
      <c r="HC47" s="4">
        <v>2</v>
      </c>
      <c r="HD47" s="8">
        <v>71.98</v>
      </c>
      <c r="HE47" s="4"/>
      <c r="HF47" s="8"/>
      <c r="HG47" s="7"/>
      <c r="HH47" s="7"/>
      <c r="HI47" s="2" t="s">
        <v>140</v>
      </c>
      <c r="HJ47" s="2" t="s">
        <v>131</v>
      </c>
      <c r="HK47" s="2" t="s">
        <v>969</v>
      </c>
      <c r="HL47" s="2" t="s">
        <v>976</v>
      </c>
      <c r="HM47" s="2" t="s">
        <v>142</v>
      </c>
      <c r="HN47" s="2" t="s">
        <v>134</v>
      </c>
      <c r="HO47" s="4"/>
      <c r="HP47" s="8"/>
      <c r="HQ47" s="4"/>
      <c r="HR47" s="8"/>
      <c r="HS47" s="7"/>
      <c r="HT47" s="7"/>
      <c r="HU47" s="2" t="s">
        <v>161</v>
      </c>
      <c r="HV47" s="2" t="s">
        <v>131</v>
      </c>
      <c r="HW47" s="2" t="s">
        <v>134</v>
      </c>
      <c r="HX47" s="2" t="s">
        <v>134</v>
      </c>
      <c r="HY47" s="2" t="s">
        <v>142</v>
      </c>
      <c r="HZ47" s="2" t="s">
        <v>134</v>
      </c>
      <c r="IA47" s="4"/>
      <c r="IB47" s="8"/>
      <c r="IC47" s="4"/>
      <c r="ID47" s="8"/>
      <c r="IE47" s="7"/>
      <c r="IF47" s="7"/>
      <c r="IG47" s="2" t="s">
        <v>176</v>
      </c>
      <c r="IH47" s="2" t="s">
        <v>131</v>
      </c>
      <c r="II47" s="2" t="s">
        <v>134</v>
      </c>
      <c r="IJ47" s="2" t="s">
        <v>134</v>
      </c>
      <c r="IK47" s="2" t="s">
        <v>142</v>
      </c>
      <c r="IL47" s="2" t="s">
        <v>168</v>
      </c>
      <c r="IM47" s="4"/>
      <c r="IN47" s="8"/>
      <c r="IO47" s="4"/>
      <c r="IP47" s="8"/>
      <c r="IQ47" s="7"/>
      <c r="IR47" s="7"/>
      <c r="IS47" s="2" t="s">
        <v>161</v>
      </c>
      <c r="IT47" s="2" t="s">
        <v>131</v>
      </c>
      <c r="IU47" s="2" t="s">
        <v>134</v>
      </c>
      <c r="IV47" s="2" t="s">
        <v>134</v>
      </c>
      <c r="IW47" s="2" t="s">
        <v>142</v>
      </c>
      <c r="IX47" s="2" t="s">
        <v>134</v>
      </c>
      <c r="IY47" s="4"/>
      <c r="IZ47" s="8"/>
      <c r="JA47" s="4"/>
      <c r="JB47" s="8"/>
      <c r="JC47" s="7"/>
      <c r="JD47" s="7"/>
      <c r="JE47" s="2" t="s">
        <v>140</v>
      </c>
      <c r="JF47" s="2" t="s">
        <v>131</v>
      </c>
      <c r="JG47" s="2" t="s">
        <v>170</v>
      </c>
      <c r="JH47" s="2" t="s">
        <v>134</v>
      </c>
      <c r="JI47" s="2" t="s">
        <v>142</v>
      </c>
      <c r="JJ47" s="2" t="s">
        <v>134</v>
      </c>
      <c r="JK47" s="4"/>
      <c r="JL47" s="8"/>
      <c r="JM47" s="4"/>
      <c r="JN47" s="8"/>
      <c r="JO47" s="7"/>
      <c r="JP47" s="7"/>
      <c r="JQ47" s="2" t="s">
        <v>176</v>
      </c>
      <c r="JR47" s="2" t="s">
        <v>131</v>
      </c>
      <c r="JS47" s="2" t="s">
        <v>134</v>
      </c>
      <c r="JT47" s="2" t="s">
        <v>134</v>
      </c>
      <c r="JU47" s="2" t="s">
        <v>142</v>
      </c>
      <c r="JV47" s="2" t="s">
        <v>134</v>
      </c>
      <c r="JW47" s="4"/>
      <c r="JX47" s="8"/>
      <c r="JY47" s="4"/>
      <c r="JZ47" s="8"/>
      <c r="KA47" s="7"/>
      <c r="KB47" s="7"/>
      <c r="KC47" s="2" t="s">
        <v>176</v>
      </c>
      <c r="KD47" s="2" t="s">
        <v>131</v>
      </c>
      <c r="KE47" s="2" t="s">
        <v>134</v>
      </c>
      <c r="KF47" s="2" t="s">
        <v>134</v>
      </c>
      <c r="KG47" s="2" t="s">
        <v>142</v>
      </c>
      <c r="KH47" s="2" t="s">
        <v>134</v>
      </c>
      <c r="KI47" s="4"/>
      <c r="KJ47" s="8"/>
      <c r="KK47" s="4"/>
      <c r="KL47" s="8"/>
      <c r="KM47" s="7"/>
      <c r="KN47" s="7"/>
      <c r="KO47" s="2" t="s">
        <v>176</v>
      </c>
      <c r="KP47" s="2" t="s">
        <v>131</v>
      </c>
      <c r="KQ47" s="2" t="s">
        <v>134</v>
      </c>
      <c r="KR47" s="2" t="s">
        <v>134</v>
      </c>
      <c r="KS47" s="2" t="s">
        <v>142</v>
      </c>
      <c r="KT47" s="2" t="s">
        <v>134</v>
      </c>
      <c r="KU47" s="4"/>
      <c r="KV47" s="8"/>
      <c r="KW47" s="4"/>
      <c r="KX47" s="8"/>
      <c r="KY47" s="7"/>
      <c r="KZ47" s="7"/>
      <c r="LA47" s="2" t="s">
        <v>161</v>
      </c>
      <c r="LB47" s="2" t="s">
        <v>131</v>
      </c>
      <c r="LC47" s="2" t="s">
        <v>134</v>
      </c>
      <c r="LD47" s="2" t="s">
        <v>134</v>
      </c>
      <c r="LE47" s="2" t="s">
        <v>142</v>
      </c>
      <c r="LF47" s="2" t="s">
        <v>134</v>
      </c>
      <c r="LG47" s="4"/>
      <c r="LH47" s="8"/>
      <c r="LI47" s="4"/>
      <c r="LJ47" s="8"/>
      <c r="LK47" s="7"/>
      <c r="LL47" s="7"/>
      <c r="LM47" s="2" t="s">
        <v>134</v>
      </c>
      <c r="LN47" s="2" t="s">
        <v>134</v>
      </c>
      <c r="LO47" s="2" t="s">
        <v>134</v>
      </c>
      <c r="LP47" s="2" t="s">
        <v>134</v>
      </c>
      <c r="LQ47" s="2" t="s">
        <v>134</v>
      </c>
      <c r="LR47" s="2" t="s">
        <v>134</v>
      </c>
      <c r="LS47" s="4"/>
      <c r="LT47" s="8"/>
      <c r="LU47" s="4"/>
      <c r="LV47" s="8"/>
      <c r="LW47" s="7"/>
      <c r="LX47" s="7"/>
      <c r="LY47" s="2" t="s">
        <v>134</v>
      </c>
      <c r="LZ47" s="2" t="s">
        <v>134</v>
      </c>
      <c r="MA47" s="2" t="s">
        <v>134</v>
      </c>
      <c r="MB47" s="2" t="s">
        <v>134</v>
      </c>
      <c r="MC47" s="2" t="s">
        <v>134</v>
      </c>
      <c r="MD47" s="2" t="s">
        <v>134</v>
      </c>
      <c r="ME47" s="4"/>
      <c r="MF47" s="8"/>
      <c r="MG47" s="4"/>
      <c r="MH47" s="8"/>
      <c r="MI47" s="7"/>
      <c r="MJ47" s="7"/>
      <c r="MK47" s="2" t="s">
        <v>161</v>
      </c>
      <c r="ML47" s="2" t="s">
        <v>131</v>
      </c>
      <c r="MM47" s="2" t="s">
        <v>134</v>
      </c>
      <c r="MN47" s="2" t="s">
        <v>134</v>
      </c>
      <c r="MO47" s="2" t="s">
        <v>142</v>
      </c>
      <c r="MP47" s="2" t="s">
        <v>134</v>
      </c>
      <c r="MQ47" s="4"/>
      <c r="MR47" s="8"/>
      <c r="MS47" s="4"/>
      <c r="MT47" s="8"/>
      <c r="MU47" s="7"/>
      <c r="MV47" s="7"/>
      <c r="MW47" s="2" t="s">
        <v>134</v>
      </c>
      <c r="MX47" s="2" t="s">
        <v>134</v>
      </c>
      <c r="MY47" s="2" t="s">
        <v>134</v>
      </c>
      <c r="MZ47" s="2" t="s">
        <v>134</v>
      </c>
      <c r="NA47" s="2" t="s">
        <v>134</v>
      </c>
      <c r="NB47" s="2" t="s">
        <v>134</v>
      </c>
      <c r="NC47" s="4"/>
      <c r="ND47" s="8"/>
      <c r="NE47" s="4"/>
      <c r="NF47" s="8"/>
      <c r="NG47" s="7"/>
      <c r="NH47" s="7"/>
      <c r="NI47" s="2" t="s">
        <v>184</v>
      </c>
      <c r="NJ47" s="2" t="s">
        <v>131</v>
      </c>
      <c r="NK47" s="2" t="s">
        <v>134</v>
      </c>
      <c r="NL47" s="2" t="s">
        <v>134</v>
      </c>
      <c r="NM47" s="2" t="s">
        <v>142</v>
      </c>
      <c r="NN47" s="2" t="s">
        <v>134</v>
      </c>
      <c r="NO47" s="4"/>
      <c r="NP47" s="8"/>
      <c r="NQ47" s="4"/>
      <c r="NR47" s="8"/>
      <c r="NS47" s="7"/>
      <c r="NT47" s="7"/>
      <c r="NU47" s="2" t="s">
        <v>161</v>
      </c>
      <c r="NV47" s="2" t="s">
        <v>131</v>
      </c>
      <c r="NW47" s="2" t="s">
        <v>134</v>
      </c>
      <c r="NX47" s="2" t="s">
        <v>134</v>
      </c>
      <c r="NY47" s="2" t="s">
        <v>142</v>
      </c>
      <c r="NZ47" s="2" t="s">
        <v>134</v>
      </c>
      <c r="OA47" s="4"/>
      <c r="OB47" s="8"/>
      <c r="OC47" s="4"/>
      <c r="OD47" s="8"/>
      <c r="OE47" s="7"/>
      <c r="OF47" s="7"/>
      <c r="OG47" s="2" t="s">
        <v>134</v>
      </c>
      <c r="OH47" s="2" t="s">
        <v>134</v>
      </c>
      <c r="OI47" s="2" t="s">
        <v>134</v>
      </c>
      <c r="OJ47" s="2" t="s">
        <v>134</v>
      </c>
      <c r="OK47" s="2" t="s">
        <v>134</v>
      </c>
      <c r="OL47" s="2" t="s">
        <v>134</v>
      </c>
      <c r="OM47" s="4"/>
      <c r="ON47" s="8"/>
      <c r="OO47" s="4"/>
      <c r="OP47" s="8"/>
      <c r="OQ47" s="7"/>
      <c r="OR47" s="7"/>
      <c r="OS47" s="2" t="s">
        <v>161</v>
      </c>
      <c r="OT47" s="2" t="s">
        <v>131</v>
      </c>
      <c r="OU47" s="2" t="s">
        <v>134</v>
      </c>
      <c r="OV47" s="2" t="s">
        <v>134</v>
      </c>
      <c r="OW47" s="2" t="s">
        <v>142</v>
      </c>
      <c r="OX47" s="2" t="s">
        <v>134</v>
      </c>
      <c r="OY47" s="4"/>
      <c r="OZ47" s="8"/>
      <c r="PA47" s="4"/>
      <c r="PB47" s="8"/>
      <c r="PC47" s="7"/>
      <c r="PD47" s="7"/>
      <c r="PE47" s="2" t="s">
        <v>161</v>
      </c>
      <c r="PF47" s="2" t="s">
        <v>131</v>
      </c>
      <c r="PG47" s="2" t="s">
        <v>134</v>
      </c>
      <c r="PH47" s="2" t="s">
        <v>134</v>
      </c>
      <c r="PI47" s="2" t="s">
        <v>142</v>
      </c>
      <c r="PJ47" s="2" t="s">
        <v>134</v>
      </c>
      <c r="PK47" s="4"/>
      <c r="PL47" s="8"/>
      <c r="PM47" s="4"/>
      <c r="PN47" s="8"/>
      <c r="PO47" s="7"/>
      <c r="PP47" s="7"/>
      <c r="PQ47" s="2" t="s">
        <v>176</v>
      </c>
      <c r="PR47" s="2" t="s">
        <v>131</v>
      </c>
      <c r="PS47" s="2" t="s">
        <v>134</v>
      </c>
      <c r="PT47" s="2" t="s">
        <v>134</v>
      </c>
      <c r="PU47" s="2" t="s">
        <v>142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184</v>
      </c>
      <c r="QP47" s="2" t="s">
        <v>131</v>
      </c>
      <c r="QQ47" s="2" t="s">
        <v>134</v>
      </c>
      <c r="QR47" s="2" t="s">
        <v>134</v>
      </c>
      <c r="QS47" s="2" t="s">
        <v>142</v>
      </c>
      <c r="QT47" s="2" t="s">
        <v>134</v>
      </c>
      <c r="QU47" s="4"/>
      <c r="QV47" s="8"/>
      <c r="QW47" s="4"/>
      <c r="QX47" s="8"/>
      <c r="QY47" s="7"/>
      <c r="QZ47" s="7"/>
      <c r="RA47" s="2" t="s">
        <v>161</v>
      </c>
      <c r="RB47" s="2" t="s">
        <v>131</v>
      </c>
      <c r="RC47" s="2" t="s">
        <v>134</v>
      </c>
      <c r="RD47" s="2" t="s">
        <v>134</v>
      </c>
      <c r="RE47" s="2" t="s">
        <v>142</v>
      </c>
      <c r="RF47" s="2" t="s">
        <v>134</v>
      </c>
      <c r="RG47" s="4"/>
      <c r="RH47" s="8"/>
      <c r="RI47" s="4"/>
      <c r="RJ47" s="8"/>
      <c r="RK47" s="7"/>
      <c r="RL47" s="7"/>
      <c r="RM47" s="2" t="s">
        <v>161</v>
      </c>
      <c r="RN47" s="2" t="s">
        <v>131</v>
      </c>
      <c r="RO47" s="2" t="s">
        <v>134</v>
      </c>
      <c r="RP47" s="2" t="s">
        <v>134</v>
      </c>
      <c r="RQ47" s="2" t="s">
        <v>142</v>
      </c>
      <c r="RR47" s="2" t="s">
        <v>134</v>
      </c>
      <c r="RS47" s="4"/>
      <c r="RT47" s="8"/>
      <c r="RU47" s="4"/>
      <c r="RV47" s="8"/>
      <c r="RW47" s="7"/>
      <c r="RX47" s="7"/>
      <c r="RY47" s="2" t="s">
        <v>977</v>
      </c>
      <c r="RZ47" s="2" t="s">
        <v>131</v>
      </c>
      <c r="SA47" s="2" t="s">
        <v>134</v>
      </c>
      <c r="SB47" s="2" t="s">
        <v>134</v>
      </c>
      <c r="SC47" s="2" t="s">
        <v>142</v>
      </c>
      <c r="SD47" s="2" t="s">
        <v>134</v>
      </c>
      <c r="SE47" s="4"/>
      <c r="SF47" s="8"/>
      <c r="SG47" s="4"/>
      <c r="SH47" s="8"/>
      <c r="SI47" s="7"/>
      <c r="SJ47" s="7"/>
      <c r="SK47" s="2" t="s">
        <v>134</v>
      </c>
      <c r="SL47" s="2" t="s">
        <v>134</v>
      </c>
      <c r="SM47" s="2" t="s">
        <v>134</v>
      </c>
      <c r="SN47" s="2" t="s">
        <v>134</v>
      </c>
      <c r="SO47" s="2" t="s">
        <v>134</v>
      </c>
      <c r="SP47" s="2" t="s">
        <v>134</v>
      </c>
    </row>
    <row r="48">
      <c r="A48" s="2" t="s">
        <v>978</v>
      </c>
      <c r="B48" s="2" t="s">
        <v>123</v>
      </c>
      <c r="C48" s="2" t="s">
        <v>124</v>
      </c>
      <c r="D48" s="2" t="s">
        <v>125</v>
      </c>
      <c r="E48" s="2" t="s">
        <v>126</v>
      </c>
      <c r="F48" s="2" t="s">
        <v>893</v>
      </c>
      <c r="G48" s="2" t="s">
        <v>894</v>
      </c>
      <c r="H48" s="2" t="s">
        <v>895</v>
      </c>
      <c r="I48" s="2" t="s">
        <v>896</v>
      </c>
      <c r="J48" s="2" t="s">
        <v>129</v>
      </c>
      <c r="K48" s="2" t="s">
        <v>329</v>
      </c>
      <c r="L48" s="3">
        <v>15.84</v>
      </c>
      <c r="M48" s="3">
        <v>16.63</v>
      </c>
      <c r="N48" s="3">
        <v>32.99</v>
      </c>
      <c r="O48" s="2" t="s">
        <v>131</v>
      </c>
      <c r="P48" s="2" t="s">
        <v>275</v>
      </c>
      <c r="Q48" s="2" t="s">
        <v>133</v>
      </c>
      <c r="R48" s="2" t="s">
        <v>134</v>
      </c>
      <c r="S48" s="2" t="s">
        <v>979</v>
      </c>
      <c r="T48" s="2" t="s">
        <v>134</v>
      </c>
      <c r="U48" s="2" t="s">
        <v>134</v>
      </c>
      <c r="V48" s="2" t="s">
        <v>898</v>
      </c>
      <c r="W48" s="2" t="s">
        <v>899</v>
      </c>
      <c r="X48" s="2" t="s">
        <v>134</v>
      </c>
      <c r="Y48" s="2" t="s">
        <v>565</v>
      </c>
      <c r="Z48" s="4"/>
      <c r="AA48" s="4">
        <f>=ROUNDDOWN({0},0)</f>
      </c>
      <c r="AB48" s="5"/>
      <c r="AC48" s="2" t="s">
        <v>134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134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/>
      <c r="BJ48" s="4"/>
      <c r="BK48" s="8"/>
      <c r="BL48" s="2" t="s">
        <v>134</v>
      </c>
      <c r="BM48" s="7"/>
      <c r="BN48" s="7"/>
      <c r="BO48" s="4"/>
      <c r="BP48" s="8"/>
      <c r="BQ48" s="4"/>
      <c r="BR48" s="8"/>
      <c r="BS48" s="7"/>
      <c r="BT48" s="7"/>
      <c r="BU48" s="2" t="s">
        <v>140</v>
      </c>
      <c r="BV48" s="2" t="s">
        <v>144</v>
      </c>
      <c r="BW48" s="2" t="s">
        <v>134</v>
      </c>
      <c r="BX48" s="2" t="s">
        <v>280</v>
      </c>
      <c r="BY48" s="2" t="s">
        <v>142</v>
      </c>
      <c r="BZ48" s="2" t="s">
        <v>134</v>
      </c>
      <c r="CA48" s="4"/>
      <c r="CB48" s="8"/>
      <c r="CC48" s="4"/>
      <c r="CD48" s="8"/>
      <c r="CE48" s="7"/>
      <c r="CF48" s="7"/>
      <c r="CG48" s="2" t="s">
        <v>161</v>
      </c>
      <c r="CH48" s="2" t="s">
        <v>144</v>
      </c>
      <c r="CI48" s="2" t="s">
        <v>134</v>
      </c>
      <c r="CJ48" s="2" t="s">
        <v>134</v>
      </c>
      <c r="CK48" s="2" t="s">
        <v>142</v>
      </c>
      <c r="CL48" s="2" t="s">
        <v>134</v>
      </c>
      <c r="CM48" s="4"/>
      <c r="CN48" s="8"/>
      <c r="CO48" s="4"/>
      <c r="CP48" s="8"/>
      <c r="CQ48" s="7"/>
      <c r="CR48" s="7"/>
      <c r="CS48" s="2" t="s">
        <v>140</v>
      </c>
      <c r="CT48" s="2" t="s">
        <v>144</v>
      </c>
      <c r="CU48" s="2" t="s">
        <v>157</v>
      </c>
      <c r="CV48" s="2" t="s">
        <v>359</v>
      </c>
      <c r="CW48" s="2" t="s">
        <v>142</v>
      </c>
      <c r="CX48" s="2" t="s">
        <v>134</v>
      </c>
      <c r="CY48" s="4"/>
      <c r="CZ48" s="8"/>
      <c r="DA48" s="4"/>
      <c r="DB48" s="8"/>
      <c r="DC48" s="7"/>
      <c r="DD48" s="7"/>
      <c r="DE48" s="2" t="s">
        <v>140</v>
      </c>
      <c r="DF48" s="2" t="s">
        <v>144</v>
      </c>
      <c r="DG48" s="2" t="s">
        <v>980</v>
      </c>
      <c r="DH48" s="2" t="s">
        <v>204</v>
      </c>
      <c r="DI48" s="2" t="s">
        <v>142</v>
      </c>
      <c r="DJ48" s="2" t="s">
        <v>134</v>
      </c>
      <c r="DK48" s="4"/>
      <c r="DL48" s="8"/>
      <c r="DM48" s="4"/>
      <c r="DN48" s="8"/>
      <c r="DO48" s="7"/>
      <c r="DP48" s="7"/>
      <c r="DQ48" s="2" t="s">
        <v>140</v>
      </c>
      <c r="DR48" s="2" t="s">
        <v>144</v>
      </c>
      <c r="DS48" s="2" t="s">
        <v>554</v>
      </c>
      <c r="DT48" s="2" t="s">
        <v>189</v>
      </c>
      <c r="DU48" s="2" t="s">
        <v>142</v>
      </c>
      <c r="DV48" s="2" t="s">
        <v>134</v>
      </c>
      <c r="DW48" s="4"/>
      <c r="DX48" s="8"/>
      <c r="DY48" s="4"/>
      <c r="DZ48" s="8"/>
      <c r="EA48" s="7"/>
      <c r="EB48" s="7"/>
      <c r="EC48" s="2" t="s">
        <v>140</v>
      </c>
      <c r="ED48" s="2" t="s">
        <v>144</v>
      </c>
      <c r="EE48" s="2" t="s">
        <v>153</v>
      </c>
      <c r="EF48" s="2" t="s">
        <v>157</v>
      </c>
      <c r="EG48" s="2" t="s">
        <v>142</v>
      </c>
      <c r="EH48" s="2" t="s">
        <v>134</v>
      </c>
      <c r="EI48" s="4"/>
      <c r="EJ48" s="8"/>
      <c r="EK48" s="4"/>
      <c r="EL48" s="8"/>
      <c r="EM48" s="7"/>
      <c r="EN48" s="7"/>
      <c r="EO48" s="2" t="s">
        <v>140</v>
      </c>
      <c r="EP48" s="2" t="s">
        <v>144</v>
      </c>
      <c r="EQ48" s="2" t="s">
        <v>981</v>
      </c>
      <c r="ER48" s="2" t="s">
        <v>982</v>
      </c>
      <c r="ES48" s="2" t="s">
        <v>142</v>
      </c>
      <c r="ET48" s="2" t="s">
        <v>134</v>
      </c>
      <c r="EU48" s="4"/>
      <c r="EV48" s="8"/>
      <c r="EW48" s="4"/>
      <c r="EX48" s="8"/>
      <c r="EY48" s="7"/>
      <c r="EZ48" s="7"/>
      <c r="FA48" s="2" t="s">
        <v>140</v>
      </c>
      <c r="FB48" s="2" t="s">
        <v>144</v>
      </c>
      <c r="FC48" s="2" t="s">
        <v>712</v>
      </c>
      <c r="FD48" s="2" t="s">
        <v>134</v>
      </c>
      <c r="FE48" s="2" t="s">
        <v>142</v>
      </c>
      <c r="FF48" s="2" t="s">
        <v>134</v>
      </c>
      <c r="FG48" s="4"/>
      <c r="FH48" s="8"/>
      <c r="FI48" s="4"/>
      <c r="FJ48" s="8"/>
      <c r="FK48" s="7"/>
      <c r="FL48" s="7"/>
      <c r="FM48" s="2" t="s">
        <v>161</v>
      </c>
      <c r="FN48" s="2" t="s">
        <v>144</v>
      </c>
      <c r="FO48" s="2" t="s">
        <v>134</v>
      </c>
      <c r="FP48" s="2" t="s">
        <v>134</v>
      </c>
      <c r="FQ48" s="2" t="s">
        <v>142</v>
      </c>
      <c r="FR48" s="2" t="s">
        <v>134</v>
      </c>
      <c r="FS48" s="4"/>
      <c r="FT48" s="8"/>
      <c r="FU48" s="4"/>
      <c r="FV48" s="8"/>
      <c r="FW48" s="7"/>
      <c r="FX48" s="7"/>
      <c r="FY48" s="2" t="s">
        <v>161</v>
      </c>
      <c r="FZ48" s="2" t="s">
        <v>144</v>
      </c>
      <c r="GA48" s="2" t="s">
        <v>134</v>
      </c>
      <c r="GB48" s="2" t="s">
        <v>134</v>
      </c>
      <c r="GC48" s="2" t="s">
        <v>142</v>
      </c>
      <c r="GD48" s="2" t="s">
        <v>134</v>
      </c>
      <c r="GE48" s="4"/>
      <c r="GF48" s="8"/>
      <c r="GG48" s="4"/>
      <c r="GH48" s="8"/>
      <c r="GI48" s="7"/>
      <c r="GJ48" s="7"/>
      <c r="GK48" s="2" t="s">
        <v>134</v>
      </c>
      <c r="GL48" s="2" t="s">
        <v>134</v>
      </c>
      <c r="GM48" s="2" t="s">
        <v>134</v>
      </c>
      <c r="GN48" s="2" t="s">
        <v>134</v>
      </c>
      <c r="GO48" s="2" t="s">
        <v>134</v>
      </c>
      <c r="GP48" s="2" t="s">
        <v>134</v>
      </c>
      <c r="GQ48" s="4"/>
      <c r="GR48" s="8"/>
      <c r="GS48" s="4"/>
      <c r="GT48" s="8"/>
      <c r="GU48" s="7"/>
      <c r="GV48" s="7"/>
      <c r="GW48" s="2" t="s">
        <v>184</v>
      </c>
      <c r="GX48" s="2" t="s">
        <v>144</v>
      </c>
      <c r="GY48" s="2" t="s">
        <v>134</v>
      </c>
      <c r="GZ48" s="2" t="s">
        <v>134</v>
      </c>
      <c r="HA48" s="2" t="s">
        <v>142</v>
      </c>
      <c r="HB48" s="2" t="s">
        <v>134</v>
      </c>
      <c r="HC48" s="4"/>
      <c r="HD48" s="8"/>
      <c r="HE48" s="4"/>
      <c r="HF48" s="8"/>
      <c r="HG48" s="7"/>
      <c r="HH48" s="7"/>
      <c r="HI48" s="2" t="s">
        <v>140</v>
      </c>
      <c r="HJ48" s="2" t="s">
        <v>144</v>
      </c>
      <c r="HK48" s="2" t="s">
        <v>983</v>
      </c>
      <c r="HL48" s="2" t="s">
        <v>189</v>
      </c>
      <c r="HM48" s="2" t="s">
        <v>142</v>
      </c>
      <c r="HN48" s="2" t="s">
        <v>134</v>
      </c>
      <c r="HO48" s="4"/>
      <c r="HP48" s="8"/>
      <c r="HQ48" s="4"/>
      <c r="HR48" s="8"/>
      <c r="HS48" s="7"/>
      <c r="HT48" s="7"/>
      <c r="HU48" s="2" t="s">
        <v>161</v>
      </c>
      <c r="HV48" s="2" t="s">
        <v>144</v>
      </c>
      <c r="HW48" s="2" t="s">
        <v>134</v>
      </c>
      <c r="HX48" s="2" t="s">
        <v>134</v>
      </c>
      <c r="HY48" s="2" t="s">
        <v>142</v>
      </c>
      <c r="HZ48" s="2" t="s">
        <v>134</v>
      </c>
      <c r="IA48" s="4"/>
      <c r="IB48" s="8"/>
      <c r="IC48" s="4"/>
      <c r="ID48" s="8"/>
      <c r="IE48" s="7"/>
      <c r="IF48" s="7"/>
      <c r="IG48" s="2" t="s">
        <v>140</v>
      </c>
      <c r="IH48" s="2" t="s">
        <v>144</v>
      </c>
      <c r="II48" s="2" t="s">
        <v>166</v>
      </c>
      <c r="IJ48" s="2" t="s">
        <v>411</v>
      </c>
      <c r="IK48" s="2" t="s">
        <v>142</v>
      </c>
      <c r="IL48" s="2" t="s">
        <v>134</v>
      </c>
      <c r="IM48" s="4"/>
      <c r="IN48" s="8"/>
      <c r="IO48" s="4"/>
      <c r="IP48" s="8"/>
      <c r="IQ48" s="7"/>
      <c r="IR48" s="7"/>
      <c r="IS48" s="2" t="s">
        <v>140</v>
      </c>
      <c r="IT48" s="2" t="s">
        <v>144</v>
      </c>
      <c r="IU48" s="2" t="s">
        <v>169</v>
      </c>
      <c r="IV48" s="2" t="s">
        <v>134</v>
      </c>
      <c r="IW48" s="2" t="s">
        <v>142</v>
      </c>
      <c r="IX48" s="2" t="s">
        <v>134</v>
      </c>
      <c r="IY48" s="4"/>
      <c r="IZ48" s="8"/>
      <c r="JA48" s="4"/>
      <c r="JB48" s="8"/>
      <c r="JC48" s="7"/>
      <c r="JD48" s="7"/>
      <c r="JE48" s="2" t="s">
        <v>134</v>
      </c>
      <c r="JF48" s="2" t="s">
        <v>134</v>
      </c>
      <c r="JG48" s="2" t="s">
        <v>134</v>
      </c>
      <c r="JH48" s="2" t="s">
        <v>134</v>
      </c>
      <c r="JI48" s="2" t="s">
        <v>134</v>
      </c>
      <c r="JJ48" s="2" t="s">
        <v>134</v>
      </c>
      <c r="JK48" s="4"/>
      <c r="JL48" s="8"/>
      <c r="JM48" s="4"/>
      <c r="JN48" s="8"/>
      <c r="JO48" s="7"/>
      <c r="JP48" s="7"/>
      <c r="JQ48" s="2" t="s">
        <v>184</v>
      </c>
      <c r="JR48" s="2" t="s">
        <v>144</v>
      </c>
      <c r="JS48" s="2" t="s">
        <v>134</v>
      </c>
      <c r="JT48" s="2" t="s">
        <v>134</v>
      </c>
      <c r="JU48" s="2" t="s">
        <v>142</v>
      </c>
      <c r="JV48" s="2" t="s">
        <v>134</v>
      </c>
      <c r="JW48" s="4"/>
      <c r="JX48" s="8"/>
      <c r="JY48" s="4"/>
      <c r="JZ48" s="8"/>
      <c r="KA48" s="7"/>
      <c r="KB48" s="7"/>
      <c r="KC48" s="2" t="s">
        <v>161</v>
      </c>
      <c r="KD48" s="2" t="s">
        <v>144</v>
      </c>
      <c r="KE48" s="2" t="s">
        <v>134</v>
      </c>
      <c r="KF48" s="2" t="s">
        <v>134</v>
      </c>
      <c r="KG48" s="2" t="s">
        <v>142</v>
      </c>
      <c r="KH48" s="2" t="s">
        <v>134</v>
      </c>
      <c r="KI48" s="4"/>
      <c r="KJ48" s="8"/>
      <c r="KK48" s="4"/>
      <c r="KL48" s="8"/>
      <c r="KM48" s="7"/>
      <c r="KN48" s="7"/>
      <c r="KO48" s="2" t="s">
        <v>176</v>
      </c>
      <c r="KP48" s="2" t="s">
        <v>144</v>
      </c>
      <c r="KQ48" s="2" t="s">
        <v>134</v>
      </c>
      <c r="KR48" s="2" t="s">
        <v>134</v>
      </c>
      <c r="KS48" s="2" t="s">
        <v>142</v>
      </c>
      <c r="KT48" s="2" t="s">
        <v>134</v>
      </c>
      <c r="KU48" s="4"/>
      <c r="KV48" s="8"/>
      <c r="KW48" s="4"/>
      <c r="KX48" s="8"/>
      <c r="KY48" s="7"/>
      <c r="KZ48" s="7"/>
      <c r="LA48" s="2" t="s">
        <v>140</v>
      </c>
      <c r="LB48" s="2" t="s">
        <v>144</v>
      </c>
      <c r="LC48" s="2" t="s">
        <v>438</v>
      </c>
      <c r="LD48" s="2" t="s">
        <v>134</v>
      </c>
      <c r="LE48" s="2" t="s">
        <v>142</v>
      </c>
      <c r="LF48" s="2" t="s">
        <v>134</v>
      </c>
      <c r="LG48" s="4"/>
      <c r="LH48" s="8"/>
      <c r="LI48" s="4"/>
      <c r="LJ48" s="8"/>
      <c r="LK48" s="7"/>
      <c r="LL48" s="7"/>
      <c r="LM48" s="2" t="s">
        <v>134</v>
      </c>
      <c r="LN48" s="2" t="s">
        <v>134</v>
      </c>
      <c r="LO48" s="2" t="s">
        <v>134</v>
      </c>
      <c r="LP48" s="2" t="s">
        <v>134</v>
      </c>
      <c r="LQ48" s="2" t="s">
        <v>134</v>
      </c>
      <c r="LR48" s="2" t="s">
        <v>134</v>
      </c>
      <c r="LS48" s="4"/>
      <c r="LT48" s="8"/>
      <c r="LU48" s="4"/>
      <c r="LV48" s="8"/>
      <c r="LW48" s="7"/>
      <c r="LX48" s="7"/>
      <c r="LY48" s="2" t="s">
        <v>134</v>
      </c>
      <c r="LZ48" s="2" t="s">
        <v>134</v>
      </c>
      <c r="MA48" s="2" t="s">
        <v>134</v>
      </c>
      <c r="MB48" s="2" t="s">
        <v>134</v>
      </c>
      <c r="MC48" s="2" t="s">
        <v>134</v>
      </c>
      <c r="MD48" s="2" t="s">
        <v>134</v>
      </c>
      <c r="ME48" s="4"/>
      <c r="MF48" s="8"/>
      <c r="MG48" s="4"/>
      <c r="MH48" s="8"/>
      <c r="MI48" s="7"/>
      <c r="MJ48" s="7"/>
      <c r="MK48" s="2" t="s">
        <v>161</v>
      </c>
      <c r="ML48" s="2" t="s">
        <v>144</v>
      </c>
      <c r="MM48" s="2" t="s">
        <v>134</v>
      </c>
      <c r="MN48" s="2" t="s">
        <v>134</v>
      </c>
      <c r="MO48" s="2" t="s">
        <v>142</v>
      </c>
      <c r="MP48" s="2" t="s">
        <v>134</v>
      </c>
      <c r="MQ48" s="4"/>
      <c r="MR48" s="8"/>
      <c r="MS48" s="4"/>
      <c r="MT48" s="8"/>
      <c r="MU48" s="7"/>
      <c r="MV48" s="7"/>
      <c r="MW48" s="2" t="s">
        <v>134</v>
      </c>
      <c r="MX48" s="2" t="s">
        <v>134</v>
      </c>
      <c r="MY48" s="2" t="s">
        <v>134</v>
      </c>
      <c r="MZ48" s="2" t="s">
        <v>134</v>
      </c>
      <c r="NA48" s="2" t="s">
        <v>134</v>
      </c>
      <c r="NB48" s="2" t="s">
        <v>134</v>
      </c>
      <c r="NC48" s="4"/>
      <c r="ND48" s="8"/>
      <c r="NE48" s="4"/>
      <c r="NF48" s="8"/>
      <c r="NG48" s="7"/>
      <c r="NH48" s="7"/>
      <c r="NI48" s="2" t="s">
        <v>184</v>
      </c>
      <c r="NJ48" s="2" t="s">
        <v>144</v>
      </c>
      <c r="NK48" s="2" t="s">
        <v>134</v>
      </c>
      <c r="NL48" s="2" t="s">
        <v>134</v>
      </c>
      <c r="NM48" s="2" t="s">
        <v>142</v>
      </c>
      <c r="NN48" s="2" t="s">
        <v>134</v>
      </c>
      <c r="NO48" s="4"/>
      <c r="NP48" s="8"/>
      <c r="NQ48" s="4"/>
      <c r="NR48" s="8"/>
      <c r="NS48" s="7"/>
      <c r="NT48" s="7"/>
      <c r="NU48" s="2" t="s">
        <v>161</v>
      </c>
      <c r="NV48" s="2" t="s">
        <v>131</v>
      </c>
      <c r="NW48" s="2" t="s">
        <v>134</v>
      </c>
      <c r="NX48" s="2" t="s">
        <v>134</v>
      </c>
      <c r="NY48" s="2" t="s">
        <v>142</v>
      </c>
      <c r="NZ48" s="2" t="s">
        <v>134</v>
      </c>
      <c r="OA48" s="4"/>
      <c r="OB48" s="8"/>
      <c r="OC48" s="4"/>
      <c r="OD48" s="8"/>
      <c r="OE48" s="7"/>
      <c r="OF48" s="7"/>
      <c r="OG48" s="2" t="s">
        <v>140</v>
      </c>
      <c r="OH48" s="2" t="s">
        <v>144</v>
      </c>
      <c r="OI48" s="2" t="s">
        <v>270</v>
      </c>
      <c r="OJ48" s="2" t="s">
        <v>286</v>
      </c>
      <c r="OK48" s="2" t="s">
        <v>142</v>
      </c>
      <c r="OL48" s="2" t="s">
        <v>134</v>
      </c>
      <c r="OM48" s="4"/>
      <c r="ON48" s="8"/>
      <c r="OO48" s="4"/>
      <c r="OP48" s="8"/>
      <c r="OQ48" s="7"/>
      <c r="OR48" s="7"/>
      <c r="OS48" s="2" t="s">
        <v>134</v>
      </c>
      <c r="OT48" s="2" t="s">
        <v>134</v>
      </c>
      <c r="OU48" s="2" t="s">
        <v>134</v>
      </c>
      <c r="OV48" s="2" t="s">
        <v>134</v>
      </c>
      <c r="OW48" s="2" t="s">
        <v>134</v>
      </c>
      <c r="OX48" s="2" t="s">
        <v>134</v>
      </c>
      <c r="OY48" s="4"/>
      <c r="OZ48" s="8"/>
      <c r="PA48" s="4"/>
      <c r="PB48" s="8"/>
      <c r="PC48" s="7"/>
      <c r="PD48" s="7"/>
      <c r="PE48" s="2" t="s">
        <v>161</v>
      </c>
      <c r="PF48" s="2" t="s">
        <v>144</v>
      </c>
      <c r="PG48" s="2" t="s">
        <v>134</v>
      </c>
      <c r="PH48" s="2" t="s">
        <v>134</v>
      </c>
      <c r="PI48" s="2" t="s">
        <v>142</v>
      </c>
      <c r="PJ48" s="2" t="s">
        <v>134</v>
      </c>
      <c r="PK48" s="4"/>
      <c r="PL48" s="8"/>
      <c r="PM48" s="4"/>
      <c r="PN48" s="8"/>
      <c r="PO48" s="7"/>
      <c r="PP48" s="7"/>
      <c r="PQ48" s="2" t="s">
        <v>134</v>
      </c>
      <c r="PR48" s="2" t="s">
        <v>134</v>
      </c>
      <c r="PS48" s="2" t="s">
        <v>134</v>
      </c>
      <c r="PT48" s="2" t="s">
        <v>134</v>
      </c>
      <c r="PU48" s="2" t="s">
        <v>134</v>
      </c>
      <c r="PV48" s="2" t="s">
        <v>134</v>
      </c>
      <c r="PW48" s="4"/>
      <c r="PX48" s="8"/>
      <c r="PY48" s="4"/>
      <c r="PZ48" s="8"/>
      <c r="QA48" s="7"/>
      <c r="QB48" s="7"/>
      <c r="QC48" s="2" t="s">
        <v>161</v>
      </c>
      <c r="QD48" s="2" t="s">
        <v>144</v>
      </c>
      <c r="QE48" s="2" t="s">
        <v>134</v>
      </c>
      <c r="QF48" s="2" t="s">
        <v>134</v>
      </c>
      <c r="QG48" s="2" t="s">
        <v>142</v>
      </c>
      <c r="QH48" s="2" t="s">
        <v>134</v>
      </c>
      <c r="QI48" s="4"/>
      <c r="QJ48" s="8"/>
      <c r="QK48" s="4"/>
      <c r="QL48" s="8"/>
      <c r="QM48" s="7"/>
      <c r="QN48" s="7"/>
      <c r="QO48" s="2" t="s">
        <v>184</v>
      </c>
      <c r="QP48" s="2" t="s">
        <v>144</v>
      </c>
      <c r="QQ48" s="2" t="s">
        <v>134</v>
      </c>
      <c r="QR48" s="2" t="s">
        <v>134</v>
      </c>
      <c r="QS48" s="2" t="s">
        <v>142</v>
      </c>
      <c r="QT48" s="2" t="s">
        <v>134</v>
      </c>
      <c r="QU48" s="4"/>
      <c r="QV48" s="8"/>
      <c r="QW48" s="4"/>
      <c r="QX48" s="8"/>
      <c r="QY48" s="7"/>
      <c r="QZ48" s="7"/>
      <c r="RA48" s="2" t="s">
        <v>134</v>
      </c>
      <c r="RB48" s="2" t="s">
        <v>134</v>
      </c>
      <c r="RC48" s="2" t="s">
        <v>134</v>
      </c>
      <c r="RD48" s="2" t="s">
        <v>134</v>
      </c>
      <c r="RE48" s="2" t="s">
        <v>134</v>
      </c>
      <c r="RF48" s="2" t="s">
        <v>134</v>
      </c>
      <c r="RG48" s="4"/>
      <c r="RH48" s="8"/>
      <c r="RI48" s="4"/>
      <c r="RJ48" s="8"/>
      <c r="RK48" s="7"/>
      <c r="RL48" s="7"/>
      <c r="RM48" s="2" t="s">
        <v>134</v>
      </c>
      <c r="RN48" s="2" t="s">
        <v>134</v>
      </c>
      <c r="RO48" s="2" t="s">
        <v>134</v>
      </c>
      <c r="RP48" s="2" t="s">
        <v>134</v>
      </c>
      <c r="RQ48" s="2" t="s">
        <v>134</v>
      </c>
      <c r="RR48" s="2" t="s">
        <v>134</v>
      </c>
      <c r="RS48" s="4"/>
      <c r="RT48" s="8"/>
      <c r="RU48" s="4"/>
      <c r="RV48" s="8"/>
      <c r="RW48" s="7"/>
      <c r="RX48" s="7"/>
      <c r="RY48" s="2" t="s">
        <v>161</v>
      </c>
      <c r="RZ48" s="2" t="s">
        <v>144</v>
      </c>
      <c r="SA48" s="2" t="s">
        <v>134</v>
      </c>
      <c r="SB48" s="2" t="s">
        <v>134</v>
      </c>
      <c r="SC48" s="2" t="s">
        <v>142</v>
      </c>
      <c r="SD48" s="2" t="s">
        <v>134</v>
      </c>
      <c r="SE48" s="4"/>
      <c r="SF48" s="8"/>
      <c r="SG48" s="4"/>
      <c r="SH48" s="8"/>
      <c r="SI48" s="7"/>
      <c r="SJ48" s="7"/>
      <c r="SK48" s="2" t="s">
        <v>161</v>
      </c>
      <c r="SL48" s="2" t="s">
        <v>144</v>
      </c>
      <c r="SM48" s="2" t="s">
        <v>134</v>
      </c>
      <c r="SN48" s="2" t="s">
        <v>134</v>
      </c>
      <c r="SO48" s="2" t="s">
        <v>142</v>
      </c>
      <c r="SP48" s="2" t="s">
        <v>134</v>
      </c>
    </row>
    <row r="49">
      <c r="A49" s="2" t="s">
        <v>984</v>
      </c>
      <c r="B49" s="2" t="s">
        <v>123</v>
      </c>
      <c r="C49" s="2" t="s">
        <v>124</v>
      </c>
      <c r="D49" s="2" t="s">
        <v>125</v>
      </c>
      <c r="E49" s="2" t="s">
        <v>126</v>
      </c>
      <c r="F49" s="2" t="s">
        <v>985</v>
      </c>
      <c r="G49" s="2" t="s">
        <v>986</v>
      </c>
      <c r="H49" s="2" t="s">
        <v>987</v>
      </c>
      <c r="I49" s="2" t="s">
        <v>988</v>
      </c>
      <c r="J49" s="2" t="s">
        <v>234</v>
      </c>
      <c r="K49" s="2" t="s">
        <v>792</v>
      </c>
      <c r="L49" s="3">
        <v>16.28</v>
      </c>
      <c r="M49" s="3">
        <v>17.09</v>
      </c>
      <c r="N49" s="3">
        <v>36.99</v>
      </c>
      <c r="O49" s="2" t="s">
        <v>131</v>
      </c>
      <c r="P49" s="2" t="s">
        <v>289</v>
      </c>
      <c r="Q49" s="2" t="s">
        <v>133</v>
      </c>
      <c r="R49" s="2" t="s">
        <v>134</v>
      </c>
      <c r="S49" s="2" t="s">
        <v>989</v>
      </c>
      <c r="T49" s="2" t="s">
        <v>134</v>
      </c>
      <c r="U49" s="2" t="s">
        <v>134</v>
      </c>
      <c r="V49" s="2" t="s">
        <v>747</v>
      </c>
      <c r="W49" s="2" t="s">
        <v>990</v>
      </c>
      <c r="X49" s="2" t="s">
        <v>835</v>
      </c>
      <c r="Y49" s="2" t="s">
        <v>991</v>
      </c>
      <c r="Z49" s="4">
        <v>1696</v>
      </c>
      <c r="AA49" s="4">
        <f>=ROUNDDOWN(22.025974025974,0)</f>
      </c>
      <c r="AB49" s="5">
        <v>77</v>
      </c>
      <c r="AC49" s="2" t="s">
        <v>837</v>
      </c>
      <c r="AD49" s="4">
        <v>200</v>
      </c>
      <c r="AE49" s="4">
        <v>600</v>
      </c>
      <c r="AF49" s="6">
        <v>65</v>
      </c>
      <c r="AG49" s="6"/>
      <c r="AH49" s="7">
        <v>0.9399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0</v>
      </c>
      <c r="AP49" s="4">
        <v>2079</v>
      </c>
      <c r="AQ49" s="8">
        <v>37322.24</v>
      </c>
      <c r="AR49" s="4"/>
      <c r="AS49" s="8"/>
      <c r="AT49" s="7"/>
      <c r="AU49" s="7"/>
      <c r="AV49" s="4">
        <v>2079</v>
      </c>
      <c r="AW49" s="8">
        <v>37322.24</v>
      </c>
      <c r="AX49" s="4"/>
      <c r="AY49" s="8"/>
      <c r="AZ49" s="7"/>
      <c r="BA49" s="7"/>
      <c r="BB49" s="7">
        <v>1</v>
      </c>
      <c r="BC49" s="4">
        <v>2858</v>
      </c>
      <c r="BD49" s="8">
        <v>50928.63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0.7328</v>
      </c>
      <c r="BJ49" s="4">
        <v>2079</v>
      </c>
      <c r="BK49" s="8">
        <v>37322.24</v>
      </c>
      <c r="BL49" s="2" t="s">
        <v>992</v>
      </c>
      <c r="BM49" s="7">
        <v>1</v>
      </c>
      <c r="BN49" s="7">
        <v>1</v>
      </c>
      <c r="BO49" s="4">
        <v>1573</v>
      </c>
      <c r="BP49" s="8">
        <v>28581.41</v>
      </c>
      <c r="BQ49" s="4"/>
      <c r="BR49" s="8"/>
      <c r="BS49" s="7"/>
      <c r="BT49" s="7"/>
      <c r="BU49" s="2" t="s">
        <v>140</v>
      </c>
      <c r="BV49" s="2" t="s">
        <v>131</v>
      </c>
      <c r="BW49" s="2" t="s">
        <v>134</v>
      </c>
      <c r="BX49" s="2" t="s">
        <v>993</v>
      </c>
      <c r="BY49" s="2" t="s">
        <v>142</v>
      </c>
      <c r="BZ49" s="2" t="s">
        <v>134</v>
      </c>
      <c r="CA49" s="4">
        <v>111</v>
      </c>
      <c r="CB49" s="8">
        <v>1971.36</v>
      </c>
      <c r="CC49" s="4"/>
      <c r="CD49" s="8"/>
      <c r="CE49" s="7"/>
      <c r="CF49" s="7"/>
      <c r="CG49" s="2" t="s">
        <v>140</v>
      </c>
      <c r="CH49" s="2" t="s">
        <v>131</v>
      </c>
      <c r="CI49" s="2" t="s">
        <v>145</v>
      </c>
      <c r="CJ49" s="2" t="s">
        <v>146</v>
      </c>
      <c r="CK49" s="2" t="s">
        <v>142</v>
      </c>
      <c r="CL49" s="2" t="s">
        <v>134</v>
      </c>
      <c r="CM49" s="4">
        <v>80</v>
      </c>
      <c r="CN49" s="8">
        <v>1276</v>
      </c>
      <c r="CO49" s="4"/>
      <c r="CP49" s="8"/>
      <c r="CQ49" s="7"/>
      <c r="CR49" s="7"/>
      <c r="CS49" s="2" t="s">
        <v>140</v>
      </c>
      <c r="CT49" s="2" t="s">
        <v>131</v>
      </c>
      <c r="CU49" s="2" t="s">
        <v>994</v>
      </c>
      <c r="CV49" s="2" t="s">
        <v>995</v>
      </c>
      <c r="CW49" s="2" t="s">
        <v>142</v>
      </c>
      <c r="CX49" s="2" t="s">
        <v>134</v>
      </c>
      <c r="CY49" s="4">
        <v>30</v>
      </c>
      <c r="CZ49" s="8">
        <v>531.3</v>
      </c>
      <c r="DA49" s="4"/>
      <c r="DB49" s="8"/>
      <c r="DC49" s="7"/>
      <c r="DD49" s="7"/>
      <c r="DE49" s="2" t="s">
        <v>140</v>
      </c>
      <c r="DF49" s="2" t="s">
        <v>131</v>
      </c>
      <c r="DG49" s="2" t="s">
        <v>996</v>
      </c>
      <c r="DH49" s="2" t="s">
        <v>619</v>
      </c>
      <c r="DI49" s="2" t="s">
        <v>142</v>
      </c>
      <c r="DJ49" s="2" t="s">
        <v>134</v>
      </c>
      <c r="DK49" s="4">
        <v>162</v>
      </c>
      <c r="DL49" s="8">
        <v>2608.2</v>
      </c>
      <c r="DM49" s="4"/>
      <c r="DN49" s="8"/>
      <c r="DO49" s="7"/>
      <c r="DP49" s="7"/>
      <c r="DQ49" s="2" t="s">
        <v>140</v>
      </c>
      <c r="DR49" s="2" t="s">
        <v>131</v>
      </c>
      <c r="DS49" s="2" t="s">
        <v>178</v>
      </c>
      <c r="DT49" s="2" t="s">
        <v>657</v>
      </c>
      <c r="DU49" s="2" t="s">
        <v>142</v>
      </c>
      <c r="DV49" s="2" t="s">
        <v>134</v>
      </c>
      <c r="DW49" s="4">
        <v>34</v>
      </c>
      <c r="DX49" s="8">
        <v>610.3</v>
      </c>
      <c r="DY49" s="4"/>
      <c r="DZ49" s="8"/>
      <c r="EA49" s="7"/>
      <c r="EB49" s="7"/>
      <c r="EC49" s="2" t="s">
        <v>140</v>
      </c>
      <c r="ED49" s="2" t="s">
        <v>131</v>
      </c>
      <c r="EE49" s="2" t="s">
        <v>997</v>
      </c>
      <c r="EF49" s="2" t="s">
        <v>998</v>
      </c>
      <c r="EG49" s="2" t="s">
        <v>142</v>
      </c>
      <c r="EH49" s="2" t="s">
        <v>134</v>
      </c>
      <c r="EI49" s="4">
        <v>47</v>
      </c>
      <c r="EJ49" s="8">
        <v>786.44</v>
      </c>
      <c r="EK49" s="4"/>
      <c r="EL49" s="8"/>
      <c r="EM49" s="7"/>
      <c r="EN49" s="7"/>
      <c r="EO49" s="2" t="s">
        <v>140</v>
      </c>
      <c r="EP49" s="2" t="s">
        <v>131</v>
      </c>
      <c r="EQ49" s="2" t="s">
        <v>960</v>
      </c>
      <c r="ER49" s="2" t="s">
        <v>999</v>
      </c>
      <c r="ES49" s="2" t="s">
        <v>142</v>
      </c>
      <c r="ET49" s="2" t="s">
        <v>134</v>
      </c>
      <c r="EU49" s="4">
        <v>22</v>
      </c>
      <c r="EV49" s="8">
        <v>526.9</v>
      </c>
      <c r="EW49" s="4"/>
      <c r="EX49" s="8"/>
      <c r="EY49" s="7"/>
      <c r="EZ49" s="7"/>
      <c r="FA49" s="2" t="s">
        <v>140</v>
      </c>
      <c r="FB49" s="2" t="s">
        <v>131</v>
      </c>
      <c r="FC49" s="2" t="s">
        <v>1000</v>
      </c>
      <c r="FD49" s="2" t="s">
        <v>332</v>
      </c>
      <c r="FE49" s="2" t="s">
        <v>142</v>
      </c>
      <c r="FF49" s="2" t="s">
        <v>134</v>
      </c>
      <c r="FG49" s="4">
        <v>3</v>
      </c>
      <c r="FH49" s="8">
        <v>53.85</v>
      </c>
      <c r="FI49" s="4"/>
      <c r="FJ49" s="8"/>
      <c r="FK49" s="7"/>
      <c r="FL49" s="7"/>
      <c r="FM49" s="2" t="s">
        <v>140</v>
      </c>
      <c r="FN49" s="2" t="s">
        <v>131</v>
      </c>
      <c r="FO49" s="2" t="s">
        <v>357</v>
      </c>
      <c r="FP49" s="2" t="s">
        <v>1001</v>
      </c>
      <c r="FQ49" s="2" t="s">
        <v>142</v>
      </c>
      <c r="FR49" s="2" t="s">
        <v>134</v>
      </c>
      <c r="FS49" s="4">
        <v>5</v>
      </c>
      <c r="FT49" s="8">
        <v>90.7</v>
      </c>
      <c r="FU49" s="4"/>
      <c r="FV49" s="8"/>
      <c r="FW49" s="7"/>
      <c r="FX49" s="7"/>
      <c r="FY49" s="2" t="s">
        <v>140</v>
      </c>
      <c r="FZ49" s="2" t="s">
        <v>131</v>
      </c>
      <c r="GA49" s="2" t="s">
        <v>1002</v>
      </c>
      <c r="GB49" s="2" t="s">
        <v>1003</v>
      </c>
      <c r="GC49" s="2" t="s">
        <v>142</v>
      </c>
      <c r="GD49" s="2" t="s">
        <v>134</v>
      </c>
      <c r="GE49" s="4"/>
      <c r="GF49" s="8"/>
      <c r="GG49" s="4"/>
      <c r="GH49" s="8"/>
      <c r="GI49" s="7"/>
      <c r="GJ49" s="7"/>
      <c r="GK49" s="2" t="s">
        <v>134</v>
      </c>
      <c r="GL49" s="2" t="s">
        <v>134</v>
      </c>
      <c r="GM49" s="2" t="s">
        <v>134</v>
      </c>
      <c r="GN49" s="2" t="s">
        <v>134</v>
      </c>
      <c r="GO49" s="2" t="s">
        <v>134</v>
      </c>
      <c r="GP49" s="2" t="s">
        <v>134</v>
      </c>
      <c r="GQ49" s="4"/>
      <c r="GR49" s="8"/>
      <c r="GS49" s="4"/>
      <c r="GT49" s="8"/>
      <c r="GU49" s="7"/>
      <c r="GV49" s="7"/>
      <c r="GW49" s="2" t="s">
        <v>161</v>
      </c>
      <c r="GX49" s="2" t="s">
        <v>131</v>
      </c>
      <c r="GY49" s="2" t="s">
        <v>134</v>
      </c>
      <c r="GZ49" s="2" t="s">
        <v>134</v>
      </c>
      <c r="HA49" s="2" t="s">
        <v>142</v>
      </c>
      <c r="HB49" s="2" t="s">
        <v>134</v>
      </c>
      <c r="HC49" s="4">
        <v>8</v>
      </c>
      <c r="HD49" s="8">
        <v>217.42</v>
      </c>
      <c r="HE49" s="4"/>
      <c r="HF49" s="8"/>
      <c r="HG49" s="7"/>
      <c r="HH49" s="7"/>
      <c r="HI49" s="2" t="s">
        <v>140</v>
      </c>
      <c r="HJ49" s="2" t="s">
        <v>131</v>
      </c>
      <c r="HK49" s="2" t="s">
        <v>1004</v>
      </c>
      <c r="HL49" s="2" t="s">
        <v>1005</v>
      </c>
      <c r="HM49" s="2" t="s">
        <v>142</v>
      </c>
      <c r="HN49" s="2" t="s">
        <v>134</v>
      </c>
      <c r="HO49" s="4"/>
      <c r="HP49" s="8"/>
      <c r="HQ49" s="4"/>
      <c r="HR49" s="8"/>
      <c r="HS49" s="7"/>
      <c r="HT49" s="7"/>
      <c r="HU49" s="2" t="s">
        <v>143</v>
      </c>
      <c r="HV49" s="2" t="s">
        <v>131</v>
      </c>
      <c r="HW49" s="2" t="s">
        <v>134</v>
      </c>
      <c r="HX49" s="2" t="s">
        <v>134</v>
      </c>
      <c r="HY49" s="2" t="s">
        <v>142</v>
      </c>
      <c r="HZ49" s="2" t="s">
        <v>134</v>
      </c>
      <c r="IA49" s="4"/>
      <c r="IB49" s="8"/>
      <c r="IC49" s="4"/>
      <c r="ID49" s="8"/>
      <c r="IE49" s="7"/>
      <c r="IF49" s="7"/>
      <c r="IG49" s="2" t="s">
        <v>140</v>
      </c>
      <c r="IH49" s="2" t="s">
        <v>144</v>
      </c>
      <c r="II49" s="2" t="s">
        <v>1006</v>
      </c>
      <c r="IJ49" s="2" t="s">
        <v>1007</v>
      </c>
      <c r="IK49" s="2" t="s">
        <v>142</v>
      </c>
      <c r="IL49" s="2" t="s">
        <v>168</v>
      </c>
      <c r="IM49" s="4">
        <v>4</v>
      </c>
      <c r="IN49" s="8">
        <v>68.36</v>
      </c>
      <c r="IO49" s="4"/>
      <c r="IP49" s="8"/>
      <c r="IQ49" s="7"/>
      <c r="IR49" s="7"/>
      <c r="IS49" s="2" t="s">
        <v>140</v>
      </c>
      <c r="IT49" s="2" t="s">
        <v>131</v>
      </c>
      <c r="IU49" s="2" t="s">
        <v>1008</v>
      </c>
      <c r="IV49" s="2" t="s">
        <v>1009</v>
      </c>
      <c r="IW49" s="2" t="s">
        <v>142</v>
      </c>
      <c r="IX49" s="2" t="s">
        <v>134</v>
      </c>
      <c r="IY49" s="4"/>
      <c r="IZ49" s="8"/>
      <c r="JA49" s="4"/>
      <c r="JB49" s="8"/>
      <c r="JC49" s="7"/>
      <c r="JD49" s="7"/>
      <c r="JE49" s="2" t="s">
        <v>140</v>
      </c>
      <c r="JF49" s="2" t="s">
        <v>131</v>
      </c>
      <c r="JG49" s="2" t="s">
        <v>170</v>
      </c>
      <c r="JH49" s="2" t="s">
        <v>134</v>
      </c>
      <c r="JI49" s="2" t="s">
        <v>142</v>
      </c>
      <c r="JJ49" s="2" t="s">
        <v>134</v>
      </c>
      <c r="JK49" s="4"/>
      <c r="JL49" s="8"/>
      <c r="JM49" s="4"/>
      <c r="JN49" s="8"/>
      <c r="JO49" s="7"/>
      <c r="JP49" s="7"/>
      <c r="JQ49" s="2" t="s">
        <v>140</v>
      </c>
      <c r="JR49" s="2" t="s">
        <v>144</v>
      </c>
      <c r="JS49" s="2" t="s">
        <v>172</v>
      </c>
      <c r="JT49" s="2" t="s">
        <v>1010</v>
      </c>
      <c r="JU49" s="2" t="s">
        <v>142</v>
      </c>
      <c r="JV49" s="2" t="s">
        <v>134</v>
      </c>
      <c r="JW49" s="4"/>
      <c r="JX49" s="8"/>
      <c r="JY49" s="4"/>
      <c r="JZ49" s="8"/>
      <c r="KA49" s="7"/>
      <c r="KB49" s="7"/>
      <c r="KC49" s="2" t="s">
        <v>140</v>
      </c>
      <c r="KD49" s="2" t="s">
        <v>131</v>
      </c>
      <c r="KE49" s="2" t="s">
        <v>704</v>
      </c>
      <c r="KF49" s="2" t="s">
        <v>134</v>
      </c>
      <c r="KG49" s="2" t="s">
        <v>142</v>
      </c>
      <c r="KH49" s="2" t="s">
        <v>134</v>
      </c>
      <c r="KI49" s="4"/>
      <c r="KJ49" s="8"/>
      <c r="KK49" s="4"/>
      <c r="KL49" s="8"/>
      <c r="KM49" s="7"/>
      <c r="KN49" s="7"/>
      <c r="KO49" s="2" t="s">
        <v>176</v>
      </c>
      <c r="KP49" s="2" t="s">
        <v>131</v>
      </c>
      <c r="KQ49" s="2" t="s">
        <v>134</v>
      </c>
      <c r="KR49" s="2" t="s">
        <v>134</v>
      </c>
      <c r="KS49" s="2" t="s">
        <v>142</v>
      </c>
      <c r="KT49" s="2" t="s">
        <v>134</v>
      </c>
      <c r="KU49" s="4"/>
      <c r="KV49" s="8"/>
      <c r="KW49" s="4"/>
      <c r="KX49" s="8"/>
      <c r="KY49" s="7"/>
      <c r="KZ49" s="7"/>
      <c r="LA49" s="2" t="s">
        <v>140</v>
      </c>
      <c r="LB49" s="2" t="s">
        <v>144</v>
      </c>
      <c r="LC49" s="2" t="s">
        <v>1011</v>
      </c>
      <c r="LD49" s="2" t="s">
        <v>1012</v>
      </c>
      <c r="LE49" s="2" t="s">
        <v>142</v>
      </c>
      <c r="LF49" s="2" t="s">
        <v>134</v>
      </c>
      <c r="LG49" s="4"/>
      <c r="LH49" s="8"/>
      <c r="LI49" s="4"/>
      <c r="LJ49" s="8"/>
      <c r="LK49" s="7"/>
      <c r="LL49" s="7"/>
      <c r="LM49" s="2" t="s">
        <v>134</v>
      </c>
      <c r="LN49" s="2" t="s">
        <v>134</v>
      </c>
      <c r="LO49" s="2" t="s">
        <v>134</v>
      </c>
      <c r="LP49" s="2" t="s">
        <v>134</v>
      </c>
      <c r="LQ49" s="2" t="s">
        <v>134</v>
      </c>
      <c r="LR49" s="2" t="s">
        <v>134</v>
      </c>
      <c r="LS49" s="4"/>
      <c r="LT49" s="8"/>
      <c r="LU49" s="4"/>
      <c r="LV49" s="8"/>
      <c r="LW49" s="7"/>
      <c r="LX49" s="7"/>
      <c r="LY49" s="2" t="s">
        <v>134</v>
      </c>
      <c r="LZ49" s="2" t="s">
        <v>134</v>
      </c>
      <c r="MA49" s="2" t="s">
        <v>134</v>
      </c>
      <c r="MB49" s="2" t="s">
        <v>134</v>
      </c>
      <c r="MC49" s="2" t="s">
        <v>134</v>
      </c>
      <c r="MD49" s="2" t="s">
        <v>134</v>
      </c>
      <c r="ME49" s="4"/>
      <c r="MF49" s="8"/>
      <c r="MG49" s="4"/>
      <c r="MH49" s="8"/>
      <c r="MI49" s="7"/>
      <c r="MJ49" s="7"/>
      <c r="MK49" s="2" t="s">
        <v>140</v>
      </c>
      <c r="ML49" s="2" t="s">
        <v>144</v>
      </c>
      <c r="MM49" s="2" t="s">
        <v>210</v>
      </c>
      <c r="MN49" s="2" t="s">
        <v>1013</v>
      </c>
      <c r="MO49" s="2" t="s">
        <v>142</v>
      </c>
      <c r="MP49" s="2" t="s">
        <v>134</v>
      </c>
      <c r="MQ49" s="4"/>
      <c r="MR49" s="8"/>
      <c r="MS49" s="4"/>
      <c r="MT49" s="8"/>
      <c r="MU49" s="7"/>
      <c r="MV49" s="7"/>
      <c r="MW49" s="2" t="s">
        <v>134</v>
      </c>
      <c r="MX49" s="2" t="s">
        <v>134</v>
      </c>
      <c r="MY49" s="2" t="s">
        <v>134</v>
      </c>
      <c r="MZ49" s="2" t="s">
        <v>134</v>
      </c>
      <c r="NA49" s="2" t="s">
        <v>134</v>
      </c>
      <c r="NB49" s="2" t="s">
        <v>134</v>
      </c>
      <c r="NC49" s="4"/>
      <c r="ND49" s="8"/>
      <c r="NE49" s="4"/>
      <c r="NF49" s="8"/>
      <c r="NG49" s="7"/>
      <c r="NH49" s="7"/>
      <c r="NI49" s="2" t="s">
        <v>184</v>
      </c>
      <c r="NJ49" s="2" t="s">
        <v>131</v>
      </c>
      <c r="NK49" s="2" t="s">
        <v>134</v>
      </c>
      <c r="NL49" s="2" t="s">
        <v>134</v>
      </c>
      <c r="NM49" s="2" t="s">
        <v>142</v>
      </c>
      <c r="NN49" s="2" t="s">
        <v>134</v>
      </c>
      <c r="NO49" s="4"/>
      <c r="NP49" s="8"/>
      <c r="NQ49" s="4"/>
      <c r="NR49" s="8"/>
      <c r="NS49" s="7"/>
      <c r="NT49" s="7"/>
      <c r="NU49" s="2" t="s">
        <v>140</v>
      </c>
      <c r="NV49" s="2" t="s">
        <v>131</v>
      </c>
      <c r="NW49" s="2" t="s">
        <v>959</v>
      </c>
      <c r="NX49" s="2" t="s">
        <v>1014</v>
      </c>
      <c r="NY49" s="2" t="s">
        <v>142</v>
      </c>
      <c r="NZ49" s="2" t="s">
        <v>134</v>
      </c>
      <c r="OA49" s="4"/>
      <c r="OB49" s="8"/>
      <c r="OC49" s="4"/>
      <c r="OD49" s="8"/>
      <c r="OE49" s="7"/>
      <c r="OF49" s="7"/>
      <c r="OG49" s="2" t="s">
        <v>140</v>
      </c>
      <c r="OH49" s="2" t="s">
        <v>187</v>
      </c>
      <c r="OI49" s="2" t="s">
        <v>1015</v>
      </c>
      <c r="OJ49" s="2" t="s">
        <v>751</v>
      </c>
      <c r="OK49" s="2" t="s">
        <v>142</v>
      </c>
      <c r="OL49" s="2" t="s">
        <v>134</v>
      </c>
      <c r="OM49" s="4"/>
      <c r="ON49" s="8"/>
      <c r="OO49" s="4"/>
      <c r="OP49" s="8"/>
      <c r="OQ49" s="7"/>
      <c r="OR49" s="7"/>
      <c r="OS49" s="2" t="s">
        <v>134</v>
      </c>
      <c r="OT49" s="2" t="s">
        <v>134</v>
      </c>
      <c r="OU49" s="2" t="s">
        <v>134</v>
      </c>
      <c r="OV49" s="2" t="s">
        <v>134</v>
      </c>
      <c r="OW49" s="2" t="s">
        <v>134</v>
      </c>
      <c r="OX49" s="2" t="s">
        <v>134</v>
      </c>
      <c r="OY49" s="4"/>
      <c r="OZ49" s="8"/>
      <c r="PA49" s="4"/>
      <c r="PB49" s="8"/>
      <c r="PC49" s="7"/>
      <c r="PD49" s="7"/>
      <c r="PE49" s="2" t="s">
        <v>161</v>
      </c>
      <c r="PF49" s="2" t="s">
        <v>131</v>
      </c>
      <c r="PG49" s="2" t="s">
        <v>134</v>
      </c>
      <c r="PH49" s="2" t="s">
        <v>134</v>
      </c>
      <c r="PI49" s="2" t="s">
        <v>142</v>
      </c>
      <c r="PJ49" s="2" t="s">
        <v>134</v>
      </c>
      <c r="PK49" s="4"/>
      <c r="PL49" s="8"/>
      <c r="PM49" s="4"/>
      <c r="PN49" s="8"/>
      <c r="PO49" s="7"/>
      <c r="PP49" s="7"/>
      <c r="PQ49" s="2" t="s">
        <v>140</v>
      </c>
      <c r="PR49" s="2" t="s">
        <v>131</v>
      </c>
      <c r="PS49" s="2" t="s">
        <v>190</v>
      </c>
      <c r="PT49" s="2" t="s">
        <v>134</v>
      </c>
      <c r="PU49" s="2" t="s">
        <v>142</v>
      </c>
      <c r="PV49" s="2" t="s">
        <v>134</v>
      </c>
      <c r="PW49" s="4"/>
      <c r="PX49" s="8"/>
      <c r="PY49" s="4"/>
      <c r="PZ49" s="8"/>
      <c r="QA49" s="7"/>
      <c r="QB49" s="7"/>
      <c r="QC49" s="2" t="s">
        <v>161</v>
      </c>
      <c r="QD49" s="2" t="s">
        <v>144</v>
      </c>
      <c r="QE49" s="2" t="s">
        <v>134</v>
      </c>
      <c r="QF49" s="2" t="s">
        <v>134</v>
      </c>
      <c r="QG49" s="2" t="s">
        <v>142</v>
      </c>
      <c r="QH49" s="2" t="s">
        <v>134</v>
      </c>
      <c r="QI49" s="4"/>
      <c r="QJ49" s="8"/>
      <c r="QK49" s="4"/>
      <c r="QL49" s="8"/>
      <c r="QM49" s="7"/>
      <c r="QN49" s="7"/>
      <c r="QO49" s="2" t="s">
        <v>184</v>
      </c>
      <c r="QP49" s="2" t="s">
        <v>131</v>
      </c>
      <c r="QQ49" s="2" t="s">
        <v>134</v>
      </c>
      <c r="QR49" s="2" t="s">
        <v>134</v>
      </c>
      <c r="QS49" s="2" t="s">
        <v>142</v>
      </c>
      <c r="QT49" s="2" t="s">
        <v>134</v>
      </c>
      <c r="QU49" s="4"/>
      <c r="QV49" s="8"/>
      <c r="QW49" s="4"/>
      <c r="QX49" s="8"/>
      <c r="QY49" s="7"/>
      <c r="QZ49" s="7"/>
      <c r="RA49" s="2" t="s">
        <v>134</v>
      </c>
      <c r="RB49" s="2" t="s">
        <v>134</v>
      </c>
      <c r="RC49" s="2" t="s">
        <v>134</v>
      </c>
      <c r="RD49" s="2" t="s">
        <v>134</v>
      </c>
      <c r="RE49" s="2" t="s">
        <v>134</v>
      </c>
      <c r="RF49" s="2" t="s">
        <v>134</v>
      </c>
      <c r="RG49" s="4"/>
      <c r="RH49" s="8"/>
      <c r="RI49" s="4"/>
      <c r="RJ49" s="8"/>
      <c r="RK49" s="7"/>
      <c r="RL49" s="7"/>
      <c r="RM49" s="2" t="s">
        <v>134</v>
      </c>
      <c r="RN49" s="2" t="s">
        <v>134</v>
      </c>
      <c r="RO49" s="2" t="s">
        <v>134</v>
      </c>
      <c r="RP49" s="2" t="s">
        <v>134</v>
      </c>
      <c r="RQ49" s="2" t="s">
        <v>134</v>
      </c>
      <c r="RR49" s="2" t="s">
        <v>134</v>
      </c>
      <c r="RS49" s="4"/>
      <c r="RT49" s="8"/>
      <c r="RU49" s="4"/>
      <c r="RV49" s="8"/>
      <c r="RW49" s="7"/>
      <c r="RX49" s="7"/>
      <c r="RY49" s="2" t="s">
        <v>161</v>
      </c>
      <c r="RZ49" s="2" t="s">
        <v>131</v>
      </c>
      <c r="SA49" s="2" t="s">
        <v>134</v>
      </c>
      <c r="SB49" s="2" t="s">
        <v>134</v>
      </c>
      <c r="SC49" s="2" t="s">
        <v>142</v>
      </c>
      <c r="SD49" s="2" t="s">
        <v>134</v>
      </c>
      <c r="SE49" s="4"/>
      <c r="SF49" s="8"/>
      <c r="SG49" s="4"/>
      <c r="SH49" s="8"/>
      <c r="SI49" s="7"/>
      <c r="SJ49" s="7"/>
      <c r="SK49" s="2" t="s">
        <v>140</v>
      </c>
      <c r="SL49" s="2" t="s">
        <v>144</v>
      </c>
      <c r="SM49" s="2" t="s">
        <v>1016</v>
      </c>
      <c r="SN49" s="2" t="s">
        <v>1017</v>
      </c>
      <c r="SO49" s="2" t="s">
        <v>142</v>
      </c>
      <c r="SP49" s="2" t="s">
        <v>134</v>
      </c>
    </row>
    <row r="50">
      <c r="A50" s="2" t="s">
        <v>1018</v>
      </c>
      <c r="B50" s="2" t="s">
        <v>123</v>
      </c>
      <c r="C50" s="2" t="s">
        <v>124</v>
      </c>
      <c r="D50" s="2" t="s">
        <v>125</v>
      </c>
      <c r="E50" s="2" t="s">
        <v>126</v>
      </c>
      <c r="F50" s="2" t="s">
        <v>985</v>
      </c>
      <c r="G50" s="2" t="s">
        <v>1019</v>
      </c>
      <c r="H50" s="2" t="s">
        <v>987</v>
      </c>
      <c r="I50" s="2" t="s">
        <v>988</v>
      </c>
      <c r="J50" s="2" t="s">
        <v>234</v>
      </c>
      <c r="K50" s="2" t="s">
        <v>130</v>
      </c>
      <c r="L50" s="3">
        <v>16.28</v>
      </c>
      <c r="M50" s="3">
        <v>17.09</v>
      </c>
      <c r="N50" s="3">
        <v>36.99</v>
      </c>
      <c r="O50" s="2" t="s">
        <v>131</v>
      </c>
      <c r="P50" s="2" t="s">
        <v>395</v>
      </c>
      <c r="Q50" s="2" t="s">
        <v>133</v>
      </c>
      <c r="R50" s="2" t="s">
        <v>134</v>
      </c>
      <c r="S50" s="2" t="s">
        <v>1020</v>
      </c>
      <c r="T50" s="2" t="s">
        <v>134</v>
      </c>
      <c r="U50" s="2" t="s">
        <v>134</v>
      </c>
      <c r="V50" s="2" t="s">
        <v>747</v>
      </c>
      <c r="W50" s="2" t="s">
        <v>835</v>
      </c>
      <c r="X50" s="2" t="s">
        <v>134</v>
      </c>
      <c r="Y50" s="2" t="s">
        <v>237</v>
      </c>
      <c r="Z50" s="4">
        <v>813</v>
      </c>
      <c r="AA50" s="4">
        <f>=ROUNDDOWN(28.0344827586207,0)</f>
      </c>
      <c r="AB50" s="5">
        <v>29</v>
      </c>
      <c r="AC50" s="2" t="s">
        <v>134</v>
      </c>
      <c r="AD50" s="4"/>
      <c r="AE50" s="4"/>
      <c r="AF50" s="6">
        <v>65</v>
      </c>
      <c r="AG50" s="6"/>
      <c r="AH50" s="7">
        <v>0.9891</v>
      </c>
      <c r="AI50" s="4"/>
      <c r="AJ50" s="4">
        <f>=ROUNDDOWN({0},0)</f>
      </c>
      <c r="AK50" s="5"/>
      <c r="AL50" s="2" t="s">
        <v>134</v>
      </c>
      <c r="AM50" s="4"/>
      <c r="AN50" s="4"/>
      <c r="AO50" s="7">
        <v>0</v>
      </c>
      <c r="AP50" s="4">
        <v>720</v>
      </c>
      <c r="AQ50" s="8">
        <v>12558.67</v>
      </c>
      <c r="AR50" s="4"/>
      <c r="AS50" s="8"/>
      <c r="AT50" s="7"/>
      <c r="AU50" s="7"/>
      <c r="AV50" s="4">
        <v>720</v>
      </c>
      <c r="AW50" s="8">
        <v>12558.67</v>
      </c>
      <c r="AX50" s="4"/>
      <c r="AY50" s="8"/>
      <c r="AZ50" s="7"/>
      <c r="BA50" s="7"/>
      <c r="BB50" s="7">
        <v>1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0.2466</v>
      </c>
      <c r="BJ50" s="4">
        <v>720</v>
      </c>
      <c r="BK50" s="8">
        <v>12558.67</v>
      </c>
      <c r="BL50" s="2" t="s">
        <v>1021</v>
      </c>
      <c r="BM50" s="7">
        <v>1</v>
      </c>
      <c r="BN50" s="7">
        <v>1</v>
      </c>
      <c r="BO50" s="4">
        <v>488</v>
      </c>
      <c r="BP50" s="8">
        <v>8598.56</v>
      </c>
      <c r="BQ50" s="4"/>
      <c r="BR50" s="8"/>
      <c r="BS50" s="7"/>
      <c r="BT50" s="7"/>
      <c r="BU50" s="2" t="s">
        <v>140</v>
      </c>
      <c r="BV50" s="2" t="s">
        <v>131</v>
      </c>
      <c r="BW50" s="2" t="s">
        <v>134</v>
      </c>
      <c r="BX50" s="2" t="s">
        <v>1022</v>
      </c>
      <c r="BY50" s="2" t="s">
        <v>142</v>
      </c>
      <c r="BZ50" s="2" t="s">
        <v>134</v>
      </c>
      <c r="CA50" s="4">
        <v>83</v>
      </c>
      <c r="CB50" s="8">
        <v>1474.08</v>
      </c>
      <c r="CC50" s="4"/>
      <c r="CD50" s="8"/>
      <c r="CE50" s="7"/>
      <c r="CF50" s="7"/>
      <c r="CG50" s="2" t="s">
        <v>140</v>
      </c>
      <c r="CH50" s="2" t="s">
        <v>131</v>
      </c>
      <c r="CI50" s="2" t="s">
        <v>145</v>
      </c>
      <c r="CJ50" s="2" t="s">
        <v>751</v>
      </c>
      <c r="CK50" s="2" t="s">
        <v>142</v>
      </c>
      <c r="CL50" s="2" t="s">
        <v>134</v>
      </c>
      <c r="CM50" s="4">
        <v>19</v>
      </c>
      <c r="CN50" s="8">
        <v>303.05</v>
      </c>
      <c r="CO50" s="4"/>
      <c r="CP50" s="8"/>
      <c r="CQ50" s="7"/>
      <c r="CR50" s="7"/>
      <c r="CS50" s="2" t="s">
        <v>140</v>
      </c>
      <c r="CT50" s="2" t="s">
        <v>131</v>
      </c>
      <c r="CU50" s="2" t="s">
        <v>451</v>
      </c>
      <c r="CV50" s="2" t="s">
        <v>679</v>
      </c>
      <c r="CW50" s="2" t="s">
        <v>142</v>
      </c>
      <c r="CX50" s="2" t="s">
        <v>134</v>
      </c>
      <c r="CY50" s="4">
        <v>16</v>
      </c>
      <c r="CZ50" s="8">
        <v>283.36</v>
      </c>
      <c r="DA50" s="4"/>
      <c r="DB50" s="8"/>
      <c r="DC50" s="7"/>
      <c r="DD50" s="7"/>
      <c r="DE50" s="2" t="s">
        <v>140</v>
      </c>
      <c r="DF50" s="2" t="s">
        <v>131</v>
      </c>
      <c r="DG50" s="2" t="s">
        <v>1023</v>
      </c>
      <c r="DH50" s="2" t="s">
        <v>1024</v>
      </c>
      <c r="DI50" s="2" t="s">
        <v>142</v>
      </c>
      <c r="DJ50" s="2" t="s">
        <v>134</v>
      </c>
      <c r="DK50" s="4">
        <v>69</v>
      </c>
      <c r="DL50" s="8">
        <v>1110.9</v>
      </c>
      <c r="DM50" s="4"/>
      <c r="DN50" s="8"/>
      <c r="DO50" s="7"/>
      <c r="DP50" s="7"/>
      <c r="DQ50" s="2" t="s">
        <v>140</v>
      </c>
      <c r="DR50" s="2" t="s">
        <v>131</v>
      </c>
      <c r="DS50" s="2" t="s">
        <v>754</v>
      </c>
      <c r="DT50" s="2" t="s">
        <v>1025</v>
      </c>
      <c r="DU50" s="2" t="s">
        <v>142</v>
      </c>
      <c r="DV50" s="2" t="s">
        <v>134</v>
      </c>
      <c r="DW50" s="4">
        <v>17</v>
      </c>
      <c r="DX50" s="8">
        <v>305.15</v>
      </c>
      <c r="DY50" s="4"/>
      <c r="DZ50" s="8"/>
      <c r="EA50" s="7"/>
      <c r="EB50" s="7"/>
      <c r="EC50" s="2" t="s">
        <v>140</v>
      </c>
      <c r="ED50" s="2" t="s">
        <v>131</v>
      </c>
      <c r="EE50" s="2" t="s">
        <v>592</v>
      </c>
      <c r="EF50" s="2" t="s">
        <v>1026</v>
      </c>
      <c r="EG50" s="2" t="s">
        <v>142</v>
      </c>
      <c r="EH50" s="2" t="s">
        <v>134</v>
      </c>
      <c r="EI50" s="4">
        <v>15</v>
      </c>
      <c r="EJ50" s="8">
        <v>248.66</v>
      </c>
      <c r="EK50" s="4"/>
      <c r="EL50" s="8"/>
      <c r="EM50" s="7"/>
      <c r="EN50" s="7"/>
      <c r="EO50" s="2" t="s">
        <v>140</v>
      </c>
      <c r="EP50" s="2" t="s">
        <v>131</v>
      </c>
      <c r="EQ50" s="2" t="s">
        <v>733</v>
      </c>
      <c r="ER50" s="2" t="s">
        <v>679</v>
      </c>
      <c r="ES50" s="2" t="s">
        <v>142</v>
      </c>
      <c r="ET50" s="2" t="s">
        <v>134</v>
      </c>
      <c r="EU50" s="4">
        <v>1</v>
      </c>
      <c r="EV50" s="8">
        <v>19.31</v>
      </c>
      <c r="EW50" s="4"/>
      <c r="EX50" s="8"/>
      <c r="EY50" s="7"/>
      <c r="EZ50" s="7"/>
      <c r="FA50" s="2" t="s">
        <v>140</v>
      </c>
      <c r="FB50" s="2" t="s">
        <v>131</v>
      </c>
      <c r="FC50" s="2" t="s">
        <v>1027</v>
      </c>
      <c r="FD50" s="2" t="s">
        <v>1028</v>
      </c>
      <c r="FE50" s="2" t="s">
        <v>142</v>
      </c>
      <c r="FF50" s="2" t="s">
        <v>134</v>
      </c>
      <c r="FG50" s="4">
        <v>3</v>
      </c>
      <c r="FH50" s="8">
        <v>53.85</v>
      </c>
      <c r="FI50" s="4"/>
      <c r="FJ50" s="8"/>
      <c r="FK50" s="7"/>
      <c r="FL50" s="7"/>
      <c r="FM50" s="2" t="s">
        <v>140</v>
      </c>
      <c r="FN50" s="2" t="s">
        <v>131</v>
      </c>
      <c r="FO50" s="2" t="s">
        <v>357</v>
      </c>
      <c r="FP50" s="2" t="s">
        <v>1029</v>
      </c>
      <c r="FQ50" s="2" t="s">
        <v>142</v>
      </c>
      <c r="FR50" s="2" t="s">
        <v>134</v>
      </c>
      <c r="FS50" s="4">
        <v>8</v>
      </c>
      <c r="FT50" s="8">
        <v>145.12</v>
      </c>
      <c r="FU50" s="4"/>
      <c r="FV50" s="8"/>
      <c r="FW50" s="7"/>
      <c r="FX50" s="7"/>
      <c r="FY50" s="2" t="s">
        <v>140</v>
      </c>
      <c r="FZ50" s="2" t="s">
        <v>131</v>
      </c>
      <c r="GA50" s="2" t="s">
        <v>1002</v>
      </c>
      <c r="GB50" s="2" t="s">
        <v>1030</v>
      </c>
      <c r="GC50" s="2" t="s">
        <v>142</v>
      </c>
      <c r="GD50" s="2" t="s">
        <v>134</v>
      </c>
      <c r="GE50" s="4"/>
      <c r="GF50" s="8"/>
      <c r="GG50" s="4"/>
      <c r="GH50" s="8"/>
      <c r="GI50" s="7"/>
      <c r="GJ50" s="7"/>
      <c r="GK50" s="2" t="s">
        <v>134</v>
      </c>
      <c r="GL50" s="2" t="s">
        <v>134</v>
      </c>
      <c r="GM50" s="2" t="s">
        <v>134</v>
      </c>
      <c r="GN50" s="2" t="s">
        <v>134</v>
      </c>
      <c r="GO50" s="2" t="s">
        <v>134</v>
      </c>
      <c r="GP50" s="2" t="s">
        <v>134</v>
      </c>
      <c r="GQ50" s="4"/>
      <c r="GR50" s="8"/>
      <c r="GS50" s="4"/>
      <c r="GT50" s="8"/>
      <c r="GU50" s="7"/>
      <c r="GV50" s="7"/>
      <c r="GW50" s="2" t="s">
        <v>161</v>
      </c>
      <c r="GX50" s="2" t="s">
        <v>131</v>
      </c>
      <c r="GY50" s="2" t="s">
        <v>151</v>
      </c>
      <c r="GZ50" s="2" t="s">
        <v>134</v>
      </c>
      <c r="HA50" s="2" t="s">
        <v>142</v>
      </c>
      <c r="HB50" s="2" t="s">
        <v>134</v>
      </c>
      <c r="HC50" s="4"/>
      <c r="HD50" s="8"/>
      <c r="HE50" s="4"/>
      <c r="HF50" s="8"/>
      <c r="HG50" s="7"/>
      <c r="HH50" s="7"/>
      <c r="HI50" s="2" t="s">
        <v>140</v>
      </c>
      <c r="HJ50" s="2" t="s">
        <v>131</v>
      </c>
      <c r="HK50" s="2" t="s">
        <v>537</v>
      </c>
      <c r="HL50" s="2" t="s">
        <v>1031</v>
      </c>
      <c r="HM50" s="2" t="s">
        <v>142</v>
      </c>
      <c r="HN50" s="2" t="s">
        <v>134</v>
      </c>
      <c r="HO50" s="4"/>
      <c r="HP50" s="8"/>
      <c r="HQ50" s="4"/>
      <c r="HR50" s="8"/>
      <c r="HS50" s="7"/>
      <c r="HT50" s="7"/>
      <c r="HU50" s="2" t="s">
        <v>161</v>
      </c>
      <c r="HV50" s="2" t="s">
        <v>131</v>
      </c>
      <c r="HW50" s="2" t="s">
        <v>134</v>
      </c>
      <c r="HX50" s="2" t="s">
        <v>134</v>
      </c>
      <c r="HY50" s="2" t="s">
        <v>142</v>
      </c>
      <c r="HZ50" s="2" t="s">
        <v>134</v>
      </c>
      <c r="IA50" s="4">
        <v>1</v>
      </c>
      <c r="IB50" s="8">
        <v>16.63</v>
      </c>
      <c r="IC50" s="4"/>
      <c r="ID50" s="8"/>
      <c r="IE50" s="7"/>
      <c r="IF50" s="7"/>
      <c r="IG50" s="2" t="s">
        <v>140</v>
      </c>
      <c r="IH50" s="2" t="s">
        <v>131</v>
      </c>
      <c r="II50" s="2" t="s">
        <v>486</v>
      </c>
      <c r="IJ50" s="2" t="s">
        <v>684</v>
      </c>
      <c r="IK50" s="2" t="s">
        <v>142</v>
      </c>
      <c r="IL50" s="2" t="s">
        <v>168</v>
      </c>
      <c r="IM50" s="4"/>
      <c r="IN50" s="8"/>
      <c r="IO50" s="4"/>
      <c r="IP50" s="8"/>
      <c r="IQ50" s="7"/>
      <c r="IR50" s="7"/>
      <c r="IS50" s="2" t="s">
        <v>161</v>
      </c>
      <c r="IT50" s="2" t="s">
        <v>131</v>
      </c>
      <c r="IU50" s="2" t="s">
        <v>382</v>
      </c>
      <c r="IV50" s="2" t="s">
        <v>134</v>
      </c>
      <c r="IW50" s="2" t="s">
        <v>142</v>
      </c>
      <c r="IX50" s="2" t="s">
        <v>134</v>
      </c>
      <c r="IY50" s="4"/>
      <c r="IZ50" s="8"/>
      <c r="JA50" s="4"/>
      <c r="JB50" s="8"/>
      <c r="JC50" s="7"/>
      <c r="JD50" s="7"/>
      <c r="JE50" s="2" t="s">
        <v>140</v>
      </c>
      <c r="JF50" s="2" t="s">
        <v>131</v>
      </c>
      <c r="JG50" s="2" t="s">
        <v>170</v>
      </c>
      <c r="JH50" s="2" t="s">
        <v>134</v>
      </c>
      <c r="JI50" s="2" t="s">
        <v>142</v>
      </c>
      <c r="JJ50" s="2" t="s">
        <v>134</v>
      </c>
      <c r="JK50" s="4"/>
      <c r="JL50" s="8"/>
      <c r="JM50" s="4"/>
      <c r="JN50" s="8"/>
      <c r="JO50" s="7"/>
      <c r="JP50" s="7"/>
      <c r="JQ50" s="2" t="s">
        <v>140</v>
      </c>
      <c r="JR50" s="2" t="s">
        <v>144</v>
      </c>
      <c r="JS50" s="2" t="s">
        <v>172</v>
      </c>
      <c r="JT50" s="2" t="s">
        <v>1032</v>
      </c>
      <c r="JU50" s="2" t="s">
        <v>142</v>
      </c>
      <c r="JV50" s="2" t="s">
        <v>134</v>
      </c>
      <c r="JW50" s="4"/>
      <c r="JX50" s="8"/>
      <c r="JY50" s="4"/>
      <c r="JZ50" s="8"/>
      <c r="KA50" s="7"/>
      <c r="KB50" s="7"/>
      <c r="KC50" s="2" t="s">
        <v>140</v>
      </c>
      <c r="KD50" s="2" t="s">
        <v>131</v>
      </c>
      <c r="KE50" s="2" t="s">
        <v>853</v>
      </c>
      <c r="KF50" s="2" t="s">
        <v>134</v>
      </c>
      <c r="KG50" s="2" t="s">
        <v>142</v>
      </c>
      <c r="KH50" s="2" t="s">
        <v>134</v>
      </c>
      <c r="KI50" s="4"/>
      <c r="KJ50" s="8"/>
      <c r="KK50" s="4"/>
      <c r="KL50" s="8"/>
      <c r="KM50" s="7"/>
      <c r="KN50" s="7"/>
      <c r="KO50" s="2" t="s">
        <v>176</v>
      </c>
      <c r="KP50" s="2" t="s">
        <v>131</v>
      </c>
      <c r="KQ50" s="2" t="s">
        <v>134</v>
      </c>
      <c r="KR50" s="2" t="s">
        <v>134</v>
      </c>
      <c r="KS50" s="2" t="s">
        <v>142</v>
      </c>
      <c r="KT50" s="2" t="s">
        <v>134</v>
      </c>
      <c r="KU50" s="4"/>
      <c r="KV50" s="8"/>
      <c r="KW50" s="4"/>
      <c r="KX50" s="8"/>
      <c r="KY50" s="7"/>
      <c r="KZ50" s="7"/>
      <c r="LA50" s="2" t="s">
        <v>140</v>
      </c>
      <c r="LB50" s="2" t="s">
        <v>144</v>
      </c>
      <c r="LC50" s="2" t="s">
        <v>385</v>
      </c>
      <c r="LD50" s="2" t="s">
        <v>445</v>
      </c>
      <c r="LE50" s="2" t="s">
        <v>142</v>
      </c>
      <c r="LF50" s="2" t="s">
        <v>134</v>
      </c>
      <c r="LG50" s="4"/>
      <c r="LH50" s="8"/>
      <c r="LI50" s="4"/>
      <c r="LJ50" s="8"/>
      <c r="LK50" s="7"/>
      <c r="LL50" s="7"/>
      <c r="LM50" s="2" t="s">
        <v>134</v>
      </c>
      <c r="LN50" s="2" t="s">
        <v>134</v>
      </c>
      <c r="LO50" s="2" t="s">
        <v>134</v>
      </c>
      <c r="LP50" s="2" t="s">
        <v>134</v>
      </c>
      <c r="LQ50" s="2" t="s">
        <v>134</v>
      </c>
      <c r="LR50" s="2" t="s">
        <v>134</v>
      </c>
      <c r="LS50" s="4"/>
      <c r="LT50" s="8"/>
      <c r="LU50" s="4"/>
      <c r="LV50" s="8"/>
      <c r="LW50" s="7"/>
      <c r="LX50" s="7"/>
      <c r="LY50" s="2" t="s">
        <v>134</v>
      </c>
      <c r="LZ50" s="2" t="s">
        <v>134</v>
      </c>
      <c r="MA50" s="2" t="s">
        <v>134</v>
      </c>
      <c r="MB50" s="2" t="s">
        <v>134</v>
      </c>
      <c r="MC50" s="2" t="s">
        <v>134</v>
      </c>
      <c r="MD50" s="2" t="s">
        <v>134</v>
      </c>
      <c r="ME50" s="4"/>
      <c r="MF50" s="8"/>
      <c r="MG50" s="4"/>
      <c r="MH50" s="8"/>
      <c r="MI50" s="7"/>
      <c r="MJ50" s="7"/>
      <c r="MK50" s="2" t="s">
        <v>140</v>
      </c>
      <c r="ML50" s="2" t="s">
        <v>144</v>
      </c>
      <c r="MM50" s="2" t="s">
        <v>213</v>
      </c>
      <c r="MN50" s="2" t="s">
        <v>134</v>
      </c>
      <c r="MO50" s="2" t="s">
        <v>142</v>
      </c>
      <c r="MP50" s="2" t="s">
        <v>134</v>
      </c>
      <c r="MQ50" s="4"/>
      <c r="MR50" s="8"/>
      <c r="MS50" s="4"/>
      <c r="MT50" s="8"/>
      <c r="MU50" s="7"/>
      <c r="MV50" s="7"/>
      <c r="MW50" s="2" t="s">
        <v>134</v>
      </c>
      <c r="MX50" s="2" t="s">
        <v>134</v>
      </c>
      <c r="MY50" s="2" t="s">
        <v>134</v>
      </c>
      <c r="MZ50" s="2" t="s">
        <v>134</v>
      </c>
      <c r="NA50" s="2" t="s">
        <v>134</v>
      </c>
      <c r="NB50" s="2" t="s">
        <v>134</v>
      </c>
      <c r="NC50" s="4"/>
      <c r="ND50" s="8"/>
      <c r="NE50" s="4"/>
      <c r="NF50" s="8"/>
      <c r="NG50" s="7"/>
      <c r="NH50" s="7"/>
      <c r="NI50" s="2" t="s">
        <v>184</v>
      </c>
      <c r="NJ50" s="2" t="s">
        <v>131</v>
      </c>
      <c r="NK50" s="2" t="s">
        <v>134</v>
      </c>
      <c r="NL50" s="2" t="s">
        <v>134</v>
      </c>
      <c r="NM50" s="2" t="s">
        <v>142</v>
      </c>
      <c r="NN50" s="2" t="s">
        <v>134</v>
      </c>
      <c r="NO50" s="4"/>
      <c r="NP50" s="8"/>
      <c r="NQ50" s="4"/>
      <c r="NR50" s="8"/>
      <c r="NS50" s="7"/>
      <c r="NT50" s="7"/>
      <c r="NU50" s="2" t="s">
        <v>140</v>
      </c>
      <c r="NV50" s="2" t="s">
        <v>131</v>
      </c>
      <c r="NW50" s="2" t="s">
        <v>185</v>
      </c>
      <c r="NX50" s="2" t="s">
        <v>1033</v>
      </c>
      <c r="NY50" s="2" t="s">
        <v>142</v>
      </c>
      <c r="NZ50" s="2" t="s">
        <v>134</v>
      </c>
      <c r="OA50" s="4"/>
      <c r="OB50" s="8"/>
      <c r="OC50" s="4"/>
      <c r="OD50" s="8"/>
      <c r="OE50" s="7"/>
      <c r="OF50" s="7"/>
      <c r="OG50" s="2" t="s">
        <v>140</v>
      </c>
      <c r="OH50" s="2" t="s">
        <v>187</v>
      </c>
      <c r="OI50" s="2" t="s">
        <v>270</v>
      </c>
      <c r="OJ50" s="2" t="s">
        <v>1034</v>
      </c>
      <c r="OK50" s="2" t="s">
        <v>142</v>
      </c>
      <c r="OL50" s="2" t="s">
        <v>134</v>
      </c>
      <c r="OM50" s="4"/>
      <c r="ON50" s="8"/>
      <c r="OO50" s="4"/>
      <c r="OP50" s="8"/>
      <c r="OQ50" s="7"/>
      <c r="OR50" s="7"/>
      <c r="OS50" s="2" t="s">
        <v>134</v>
      </c>
      <c r="OT50" s="2" t="s">
        <v>134</v>
      </c>
      <c r="OU50" s="2" t="s">
        <v>134</v>
      </c>
      <c r="OV50" s="2" t="s">
        <v>134</v>
      </c>
      <c r="OW50" s="2" t="s">
        <v>134</v>
      </c>
      <c r="OX50" s="2" t="s">
        <v>134</v>
      </c>
      <c r="OY50" s="4"/>
      <c r="OZ50" s="8"/>
      <c r="PA50" s="4"/>
      <c r="PB50" s="8"/>
      <c r="PC50" s="7"/>
      <c r="PD50" s="7"/>
      <c r="PE50" s="2" t="s">
        <v>161</v>
      </c>
      <c r="PF50" s="2" t="s">
        <v>131</v>
      </c>
      <c r="PG50" s="2" t="s">
        <v>134</v>
      </c>
      <c r="PH50" s="2" t="s">
        <v>134</v>
      </c>
      <c r="PI50" s="2" t="s">
        <v>142</v>
      </c>
      <c r="PJ50" s="2" t="s">
        <v>134</v>
      </c>
      <c r="PK50" s="4"/>
      <c r="PL50" s="8"/>
      <c r="PM50" s="4"/>
      <c r="PN50" s="8"/>
      <c r="PO50" s="7"/>
      <c r="PP50" s="7"/>
      <c r="PQ50" s="2" t="s">
        <v>140</v>
      </c>
      <c r="PR50" s="2" t="s">
        <v>131</v>
      </c>
      <c r="PS50" s="2" t="s">
        <v>190</v>
      </c>
      <c r="PT50" s="2" t="s">
        <v>134</v>
      </c>
      <c r="PU50" s="2" t="s">
        <v>142</v>
      </c>
      <c r="PV50" s="2" t="s">
        <v>134</v>
      </c>
      <c r="PW50" s="4"/>
      <c r="PX50" s="8"/>
      <c r="PY50" s="4"/>
      <c r="PZ50" s="8"/>
      <c r="QA50" s="7"/>
      <c r="QB50" s="7"/>
      <c r="QC50" s="2" t="s">
        <v>140</v>
      </c>
      <c r="QD50" s="2" t="s">
        <v>144</v>
      </c>
      <c r="QE50" s="2" t="s">
        <v>149</v>
      </c>
      <c r="QF50" s="2" t="s">
        <v>137</v>
      </c>
      <c r="QG50" s="2" t="s">
        <v>142</v>
      </c>
      <c r="QH50" s="2" t="s">
        <v>134</v>
      </c>
      <c r="QI50" s="4"/>
      <c r="QJ50" s="8"/>
      <c r="QK50" s="4"/>
      <c r="QL50" s="8"/>
      <c r="QM50" s="7"/>
      <c r="QN50" s="7"/>
      <c r="QO50" s="2" t="s">
        <v>184</v>
      </c>
      <c r="QP50" s="2" t="s">
        <v>131</v>
      </c>
      <c r="QQ50" s="2" t="s">
        <v>134</v>
      </c>
      <c r="QR50" s="2" t="s">
        <v>134</v>
      </c>
      <c r="QS50" s="2" t="s">
        <v>142</v>
      </c>
      <c r="QT50" s="2" t="s">
        <v>134</v>
      </c>
      <c r="QU50" s="4"/>
      <c r="QV50" s="8"/>
      <c r="QW50" s="4"/>
      <c r="QX50" s="8"/>
      <c r="QY50" s="7"/>
      <c r="QZ50" s="7"/>
      <c r="RA50" s="2" t="s">
        <v>134</v>
      </c>
      <c r="RB50" s="2" t="s">
        <v>134</v>
      </c>
      <c r="RC50" s="2" t="s">
        <v>134</v>
      </c>
      <c r="RD50" s="2" t="s">
        <v>134</v>
      </c>
      <c r="RE50" s="2" t="s">
        <v>134</v>
      </c>
      <c r="RF50" s="2" t="s">
        <v>134</v>
      </c>
      <c r="RG50" s="4"/>
      <c r="RH50" s="8"/>
      <c r="RI50" s="4"/>
      <c r="RJ50" s="8"/>
      <c r="RK50" s="7"/>
      <c r="RL50" s="7"/>
      <c r="RM50" s="2" t="s">
        <v>134</v>
      </c>
      <c r="RN50" s="2" t="s">
        <v>134</v>
      </c>
      <c r="RO50" s="2" t="s">
        <v>134</v>
      </c>
      <c r="RP50" s="2" t="s">
        <v>134</v>
      </c>
      <c r="RQ50" s="2" t="s">
        <v>134</v>
      </c>
      <c r="RR50" s="2" t="s">
        <v>134</v>
      </c>
      <c r="RS50" s="4"/>
      <c r="RT50" s="8"/>
      <c r="RU50" s="4"/>
      <c r="RV50" s="8"/>
      <c r="RW50" s="7"/>
      <c r="RX50" s="7"/>
      <c r="RY50" s="2" t="s">
        <v>161</v>
      </c>
      <c r="RZ50" s="2" t="s">
        <v>131</v>
      </c>
      <c r="SA50" s="2" t="s">
        <v>134</v>
      </c>
      <c r="SB50" s="2" t="s">
        <v>134</v>
      </c>
      <c r="SC50" s="2" t="s">
        <v>142</v>
      </c>
      <c r="SD50" s="2" t="s">
        <v>134</v>
      </c>
      <c r="SE50" s="4"/>
      <c r="SF50" s="8"/>
      <c r="SG50" s="4"/>
      <c r="SH50" s="8"/>
      <c r="SI50" s="7"/>
      <c r="SJ50" s="7"/>
      <c r="SK50" s="2" t="s">
        <v>140</v>
      </c>
      <c r="SL50" s="2" t="s">
        <v>144</v>
      </c>
      <c r="SM50" s="2" t="s">
        <v>270</v>
      </c>
      <c r="SN50" s="2" t="s">
        <v>508</v>
      </c>
      <c r="SO50" s="2" t="s">
        <v>142</v>
      </c>
      <c r="SP50" s="2" t="s">
        <v>134</v>
      </c>
    </row>
    <row r="51">
      <c r="A51" s="2" t="s">
        <v>1035</v>
      </c>
      <c r="B51" s="2" t="s">
        <v>123</v>
      </c>
      <c r="C51" s="2" t="s">
        <v>124</v>
      </c>
      <c r="D51" s="2" t="s">
        <v>125</v>
      </c>
      <c r="E51" s="2" t="s">
        <v>126</v>
      </c>
      <c r="F51" s="2" t="s">
        <v>985</v>
      </c>
      <c r="G51" s="2" t="s">
        <v>1019</v>
      </c>
      <c r="H51" s="2" t="s">
        <v>987</v>
      </c>
      <c r="I51" s="2" t="s">
        <v>988</v>
      </c>
      <c r="J51" s="2" t="s">
        <v>234</v>
      </c>
      <c r="K51" s="2" t="s">
        <v>1036</v>
      </c>
      <c r="L51" s="3">
        <v>16.28</v>
      </c>
      <c r="M51" s="3">
        <v>17.09</v>
      </c>
      <c r="N51" s="3">
        <v>36.99</v>
      </c>
      <c r="O51" s="2" t="s">
        <v>274</v>
      </c>
      <c r="P51" s="2" t="s">
        <v>275</v>
      </c>
      <c r="Q51" s="2" t="s">
        <v>133</v>
      </c>
      <c r="R51" s="2" t="s">
        <v>134</v>
      </c>
      <c r="S51" s="2" t="s">
        <v>1037</v>
      </c>
      <c r="T51" s="2" t="s">
        <v>1038</v>
      </c>
      <c r="U51" s="2" t="s">
        <v>832</v>
      </c>
      <c r="V51" s="2" t="s">
        <v>747</v>
      </c>
      <c r="W51" s="2" t="s">
        <v>990</v>
      </c>
      <c r="X51" s="2" t="s">
        <v>835</v>
      </c>
      <c r="Y51" s="2" t="s">
        <v>1039</v>
      </c>
      <c r="Z51" s="4"/>
      <c r="AA51" s="4">
        <f>=ROUNDDOWN({0},0)</f>
      </c>
      <c r="AB51" s="5">
        <v>1.2</v>
      </c>
      <c r="AC51" s="2" t="s">
        <v>134</v>
      </c>
      <c r="AD51" s="4"/>
      <c r="AE51" s="4"/>
      <c r="AF51" s="6">
        <v>65</v>
      </c>
      <c r="AG51" s="6"/>
      <c r="AH51" s="7">
        <v>0.6175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</v>
      </c>
      <c r="AP51" s="4">
        <v>59</v>
      </c>
      <c r="AQ51" s="8">
        <v>1047.72</v>
      </c>
      <c r="AR51" s="4"/>
      <c r="AS51" s="8"/>
      <c r="AT51" s="7"/>
      <c r="AU51" s="7"/>
      <c r="AV51" s="4">
        <v>59</v>
      </c>
      <c r="AW51" s="8">
        <v>1047.72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0.0206</v>
      </c>
      <c r="BJ51" s="4">
        <v>59</v>
      </c>
      <c r="BK51" s="8">
        <v>1047.72</v>
      </c>
      <c r="BL51" s="2" t="s">
        <v>1040</v>
      </c>
      <c r="BM51" s="7">
        <v>1</v>
      </c>
      <c r="BN51" s="7">
        <v>1</v>
      </c>
      <c r="BO51" s="4">
        <v>18</v>
      </c>
      <c r="BP51" s="8">
        <v>336.96</v>
      </c>
      <c r="BQ51" s="4"/>
      <c r="BR51" s="8"/>
      <c r="BS51" s="7"/>
      <c r="BT51" s="7"/>
      <c r="BU51" s="2" t="s">
        <v>140</v>
      </c>
      <c r="BV51" s="2" t="s">
        <v>144</v>
      </c>
      <c r="BW51" s="2" t="s">
        <v>134</v>
      </c>
      <c r="BX51" s="2" t="s">
        <v>134</v>
      </c>
      <c r="BY51" s="2" t="s">
        <v>142</v>
      </c>
      <c r="BZ51" s="2" t="s">
        <v>134</v>
      </c>
      <c r="CA51" s="4">
        <v>7</v>
      </c>
      <c r="CB51" s="8">
        <v>124.32</v>
      </c>
      <c r="CC51" s="4"/>
      <c r="CD51" s="8"/>
      <c r="CE51" s="7"/>
      <c r="CF51" s="7"/>
      <c r="CG51" s="2" t="s">
        <v>140</v>
      </c>
      <c r="CH51" s="2" t="s">
        <v>144</v>
      </c>
      <c r="CI51" s="2" t="s">
        <v>1041</v>
      </c>
      <c r="CJ51" s="2" t="s">
        <v>1042</v>
      </c>
      <c r="CK51" s="2" t="s">
        <v>142</v>
      </c>
      <c r="CL51" s="2" t="s">
        <v>134</v>
      </c>
      <c r="CM51" s="4">
        <v>14</v>
      </c>
      <c r="CN51" s="8">
        <v>223.3</v>
      </c>
      <c r="CO51" s="4"/>
      <c r="CP51" s="8"/>
      <c r="CQ51" s="7"/>
      <c r="CR51" s="7"/>
      <c r="CS51" s="2" t="s">
        <v>140</v>
      </c>
      <c r="CT51" s="2" t="s">
        <v>144</v>
      </c>
      <c r="CU51" s="2" t="s">
        <v>1043</v>
      </c>
      <c r="CV51" s="2" t="s">
        <v>1044</v>
      </c>
      <c r="CW51" s="2" t="s">
        <v>142</v>
      </c>
      <c r="CX51" s="2" t="s">
        <v>134</v>
      </c>
      <c r="CY51" s="4">
        <v>4</v>
      </c>
      <c r="CZ51" s="8">
        <v>70.84</v>
      </c>
      <c r="DA51" s="4"/>
      <c r="DB51" s="8"/>
      <c r="DC51" s="7"/>
      <c r="DD51" s="7"/>
      <c r="DE51" s="2" t="s">
        <v>140</v>
      </c>
      <c r="DF51" s="2" t="s">
        <v>144</v>
      </c>
      <c r="DG51" s="2" t="s">
        <v>1039</v>
      </c>
      <c r="DH51" s="2" t="s">
        <v>1045</v>
      </c>
      <c r="DI51" s="2" t="s">
        <v>142</v>
      </c>
      <c r="DJ51" s="2" t="s">
        <v>134</v>
      </c>
      <c r="DK51" s="4">
        <v>7</v>
      </c>
      <c r="DL51" s="8">
        <v>129.22</v>
      </c>
      <c r="DM51" s="4"/>
      <c r="DN51" s="8"/>
      <c r="DO51" s="7"/>
      <c r="DP51" s="7"/>
      <c r="DQ51" s="2" t="s">
        <v>140</v>
      </c>
      <c r="DR51" s="2" t="s">
        <v>144</v>
      </c>
      <c r="DS51" s="2" t="s">
        <v>1046</v>
      </c>
      <c r="DT51" s="2" t="s">
        <v>1047</v>
      </c>
      <c r="DU51" s="2" t="s">
        <v>142</v>
      </c>
      <c r="DV51" s="2" t="s">
        <v>134</v>
      </c>
      <c r="DW51" s="4">
        <v>6</v>
      </c>
      <c r="DX51" s="8">
        <v>107.7</v>
      </c>
      <c r="DY51" s="4"/>
      <c r="DZ51" s="8"/>
      <c r="EA51" s="7"/>
      <c r="EB51" s="7"/>
      <c r="EC51" s="2" t="s">
        <v>140</v>
      </c>
      <c r="ED51" s="2" t="s">
        <v>144</v>
      </c>
      <c r="EE51" s="2" t="s">
        <v>1043</v>
      </c>
      <c r="EF51" s="2" t="s">
        <v>1048</v>
      </c>
      <c r="EG51" s="2" t="s">
        <v>142</v>
      </c>
      <c r="EH51" s="2" t="s">
        <v>134</v>
      </c>
      <c r="EI51" s="4"/>
      <c r="EJ51" s="8"/>
      <c r="EK51" s="4"/>
      <c r="EL51" s="8"/>
      <c r="EM51" s="7"/>
      <c r="EN51" s="7"/>
      <c r="EO51" s="2" t="s">
        <v>140</v>
      </c>
      <c r="EP51" s="2" t="s">
        <v>144</v>
      </c>
      <c r="EQ51" s="2" t="s">
        <v>1049</v>
      </c>
      <c r="ER51" s="2" t="s">
        <v>582</v>
      </c>
      <c r="ES51" s="2" t="s">
        <v>168</v>
      </c>
      <c r="ET51" s="2" t="s">
        <v>134</v>
      </c>
      <c r="EU51" s="4"/>
      <c r="EV51" s="8"/>
      <c r="EW51" s="4"/>
      <c r="EX51" s="8"/>
      <c r="EY51" s="7"/>
      <c r="EZ51" s="7"/>
      <c r="FA51" s="2" t="s">
        <v>140</v>
      </c>
      <c r="FB51" s="2" t="s">
        <v>144</v>
      </c>
      <c r="FC51" s="2" t="s">
        <v>1043</v>
      </c>
      <c r="FD51" s="2" t="s">
        <v>577</v>
      </c>
      <c r="FE51" s="2" t="s">
        <v>142</v>
      </c>
      <c r="FF51" s="2" t="s">
        <v>134</v>
      </c>
      <c r="FG51" s="4"/>
      <c r="FH51" s="8"/>
      <c r="FI51" s="4"/>
      <c r="FJ51" s="8"/>
      <c r="FK51" s="7"/>
      <c r="FL51" s="7"/>
      <c r="FM51" s="2" t="s">
        <v>176</v>
      </c>
      <c r="FN51" s="2" t="s">
        <v>144</v>
      </c>
      <c r="FO51" s="2" t="s">
        <v>134</v>
      </c>
      <c r="FP51" s="2" t="s">
        <v>134</v>
      </c>
      <c r="FQ51" s="2" t="s">
        <v>142</v>
      </c>
      <c r="FR51" s="2" t="s">
        <v>134</v>
      </c>
      <c r="FS51" s="4"/>
      <c r="FT51" s="8"/>
      <c r="FU51" s="4"/>
      <c r="FV51" s="8"/>
      <c r="FW51" s="7"/>
      <c r="FX51" s="7"/>
      <c r="FY51" s="2" t="s">
        <v>161</v>
      </c>
      <c r="FZ51" s="2" t="s">
        <v>144</v>
      </c>
      <c r="GA51" s="2" t="s">
        <v>134</v>
      </c>
      <c r="GB51" s="2" t="s">
        <v>134</v>
      </c>
      <c r="GC51" s="2" t="s">
        <v>142</v>
      </c>
      <c r="GD51" s="2" t="s">
        <v>134</v>
      </c>
      <c r="GE51" s="4"/>
      <c r="GF51" s="8"/>
      <c r="GG51" s="4"/>
      <c r="GH51" s="8"/>
      <c r="GI51" s="7"/>
      <c r="GJ51" s="7"/>
      <c r="GK51" s="2" t="s">
        <v>161</v>
      </c>
      <c r="GL51" s="2" t="s">
        <v>144</v>
      </c>
      <c r="GM51" s="2" t="s">
        <v>134</v>
      </c>
      <c r="GN51" s="2" t="s">
        <v>134</v>
      </c>
      <c r="GO51" s="2" t="s">
        <v>142</v>
      </c>
      <c r="GP51" s="2" t="s">
        <v>134</v>
      </c>
      <c r="GQ51" s="4"/>
      <c r="GR51" s="8"/>
      <c r="GS51" s="4"/>
      <c r="GT51" s="8"/>
      <c r="GU51" s="7"/>
      <c r="GV51" s="7"/>
      <c r="GW51" s="2" t="s">
        <v>184</v>
      </c>
      <c r="GX51" s="2" t="s">
        <v>144</v>
      </c>
      <c r="GY51" s="2" t="s">
        <v>134</v>
      </c>
      <c r="GZ51" s="2" t="s">
        <v>134</v>
      </c>
      <c r="HA51" s="2" t="s">
        <v>142</v>
      </c>
      <c r="HB51" s="2" t="s">
        <v>134</v>
      </c>
      <c r="HC51" s="4"/>
      <c r="HD51" s="8"/>
      <c r="HE51" s="4"/>
      <c r="HF51" s="8"/>
      <c r="HG51" s="7"/>
      <c r="HH51" s="7"/>
      <c r="HI51" s="2" t="s">
        <v>140</v>
      </c>
      <c r="HJ51" s="2" t="s">
        <v>144</v>
      </c>
      <c r="HK51" s="2" t="s">
        <v>1043</v>
      </c>
      <c r="HL51" s="2" t="s">
        <v>539</v>
      </c>
      <c r="HM51" s="2" t="s">
        <v>142</v>
      </c>
      <c r="HN51" s="2" t="s">
        <v>134</v>
      </c>
      <c r="HO51" s="4">
        <v>3</v>
      </c>
      <c r="HP51" s="8">
        <v>55.38</v>
      </c>
      <c r="HQ51" s="4"/>
      <c r="HR51" s="8"/>
      <c r="HS51" s="7"/>
      <c r="HT51" s="7"/>
      <c r="HU51" s="2" t="s">
        <v>140</v>
      </c>
      <c r="HV51" s="2" t="s">
        <v>144</v>
      </c>
      <c r="HW51" s="2" t="s">
        <v>1050</v>
      </c>
      <c r="HX51" s="2" t="s">
        <v>1051</v>
      </c>
      <c r="HY51" s="2" t="s">
        <v>142</v>
      </c>
      <c r="HZ51" s="2" t="s">
        <v>134</v>
      </c>
      <c r="IA51" s="4"/>
      <c r="IB51" s="8"/>
      <c r="IC51" s="4"/>
      <c r="ID51" s="8"/>
      <c r="IE51" s="7"/>
      <c r="IF51" s="7"/>
      <c r="IG51" s="2" t="s">
        <v>176</v>
      </c>
      <c r="IH51" s="2" t="s">
        <v>144</v>
      </c>
      <c r="II51" s="2" t="s">
        <v>134</v>
      </c>
      <c r="IJ51" s="2" t="s">
        <v>134</v>
      </c>
      <c r="IK51" s="2" t="s">
        <v>142</v>
      </c>
      <c r="IL51" s="2" t="s">
        <v>168</v>
      </c>
      <c r="IM51" s="4"/>
      <c r="IN51" s="8"/>
      <c r="IO51" s="4"/>
      <c r="IP51" s="8"/>
      <c r="IQ51" s="7"/>
      <c r="IR51" s="7"/>
      <c r="IS51" s="2" t="s">
        <v>161</v>
      </c>
      <c r="IT51" s="2" t="s">
        <v>144</v>
      </c>
      <c r="IU51" s="2" t="s">
        <v>134</v>
      </c>
      <c r="IV51" s="2" t="s">
        <v>134</v>
      </c>
      <c r="IW51" s="2" t="s">
        <v>142</v>
      </c>
      <c r="IX51" s="2" t="s">
        <v>134</v>
      </c>
      <c r="IY51" s="4"/>
      <c r="IZ51" s="8"/>
      <c r="JA51" s="4"/>
      <c r="JB51" s="8"/>
      <c r="JC51" s="7"/>
      <c r="JD51" s="7"/>
      <c r="JE51" s="2" t="s">
        <v>134</v>
      </c>
      <c r="JF51" s="2" t="s">
        <v>134</v>
      </c>
      <c r="JG51" s="2" t="s">
        <v>134</v>
      </c>
      <c r="JH51" s="2" t="s">
        <v>134</v>
      </c>
      <c r="JI51" s="2" t="s">
        <v>134</v>
      </c>
      <c r="JJ51" s="2" t="s">
        <v>134</v>
      </c>
      <c r="JK51" s="4"/>
      <c r="JL51" s="8"/>
      <c r="JM51" s="4"/>
      <c r="JN51" s="8"/>
      <c r="JO51" s="7"/>
      <c r="JP51" s="7"/>
      <c r="JQ51" s="2" t="s">
        <v>140</v>
      </c>
      <c r="JR51" s="2" t="s">
        <v>144</v>
      </c>
      <c r="JS51" s="2" t="s">
        <v>1052</v>
      </c>
      <c r="JT51" s="2" t="s">
        <v>134</v>
      </c>
      <c r="JU51" s="2" t="s">
        <v>142</v>
      </c>
      <c r="JV51" s="2" t="s">
        <v>134</v>
      </c>
      <c r="JW51" s="4"/>
      <c r="JX51" s="8"/>
      <c r="JY51" s="4"/>
      <c r="JZ51" s="8"/>
      <c r="KA51" s="7"/>
      <c r="KB51" s="7"/>
      <c r="KC51" s="2" t="s">
        <v>140</v>
      </c>
      <c r="KD51" s="2" t="s">
        <v>144</v>
      </c>
      <c r="KE51" s="2" t="s">
        <v>1053</v>
      </c>
      <c r="KF51" s="2" t="s">
        <v>134</v>
      </c>
      <c r="KG51" s="2" t="s">
        <v>142</v>
      </c>
      <c r="KH51" s="2" t="s">
        <v>134</v>
      </c>
      <c r="KI51" s="4"/>
      <c r="KJ51" s="8"/>
      <c r="KK51" s="4"/>
      <c r="KL51" s="8"/>
      <c r="KM51" s="7"/>
      <c r="KN51" s="7"/>
      <c r="KO51" s="2" t="s">
        <v>176</v>
      </c>
      <c r="KP51" s="2" t="s">
        <v>144</v>
      </c>
      <c r="KQ51" s="2" t="s">
        <v>134</v>
      </c>
      <c r="KR51" s="2" t="s">
        <v>134</v>
      </c>
      <c r="KS51" s="2" t="s">
        <v>142</v>
      </c>
      <c r="KT51" s="2" t="s">
        <v>134</v>
      </c>
      <c r="KU51" s="4"/>
      <c r="KV51" s="8"/>
      <c r="KW51" s="4"/>
      <c r="KX51" s="8"/>
      <c r="KY51" s="7"/>
      <c r="KZ51" s="7"/>
      <c r="LA51" s="2" t="s">
        <v>140</v>
      </c>
      <c r="LB51" s="2" t="s">
        <v>144</v>
      </c>
      <c r="LC51" s="2" t="s">
        <v>1054</v>
      </c>
      <c r="LD51" s="2" t="s">
        <v>134</v>
      </c>
      <c r="LE51" s="2" t="s">
        <v>142</v>
      </c>
      <c r="LF51" s="2" t="s">
        <v>134</v>
      </c>
      <c r="LG51" s="4"/>
      <c r="LH51" s="8"/>
      <c r="LI51" s="4"/>
      <c r="LJ51" s="8"/>
      <c r="LK51" s="7"/>
      <c r="LL51" s="7"/>
      <c r="LM51" s="2" t="s">
        <v>134</v>
      </c>
      <c r="LN51" s="2" t="s">
        <v>134</v>
      </c>
      <c r="LO51" s="2" t="s">
        <v>134</v>
      </c>
      <c r="LP51" s="2" t="s">
        <v>134</v>
      </c>
      <c r="LQ51" s="2" t="s">
        <v>134</v>
      </c>
      <c r="LR51" s="2" t="s">
        <v>134</v>
      </c>
      <c r="LS51" s="4"/>
      <c r="LT51" s="8"/>
      <c r="LU51" s="4"/>
      <c r="LV51" s="8"/>
      <c r="LW51" s="7"/>
      <c r="LX51" s="7"/>
      <c r="LY51" s="2" t="s">
        <v>134</v>
      </c>
      <c r="LZ51" s="2" t="s">
        <v>134</v>
      </c>
      <c r="MA51" s="2" t="s">
        <v>134</v>
      </c>
      <c r="MB51" s="2" t="s">
        <v>134</v>
      </c>
      <c r="MC51" s="2" t="s">
        <v>134</v>
      </c>
      <c r="MD51" s="2" t="s">
        <v>134</v>
      </c>
      <c r="ME51" s="4"/>
      <c r="MF51" s="8"/>
      <c r="MG51" s="4"/>
      <c r="MH51" s="8"/>
      <c r="MI51" s="7"/>
      <c r="MJ51" s="7"/>
      <c r="MK51" s="2" t="s">
        <v>140</v>
      </c>
      <c r="ML51" s="2" t="s">
        <v>144</v>
      </c>
      <c r="MM51" s="2" t="s">
        <v>210</v>
      </c>
      <c r="MN51" s="2" t="s">
        <v>134</v>
      </c>
      <c r="MO51" s="2" t="s">
        <v>142</v>
      </c>
      <c r="MP51" s="2" t="s">
        <v>134</v>
      </c>
      <c r="MQ51" s="4"/>
      <c r="MR51" s="8"/>
      <c r="MS51" s="4"/>
      <c r="MT51" s="8"/>
      <c r="MU51" s="7"/>
      <c r="MV51" s="7"/>
      <c r="MW51" s="2" t="s">
        <v>134</v>
      </c>
      <c r="MX51" s="2" t="s">
        <v>134</v>
      </c>
      <c r="MY51" s="2" t="s">
        <v>134</v>
      </c>
      <c r="MZ51" s="2" t="s">
        <v>134</v>
      </c>
      <c r="NA51" s="2" t="s">
        <v>134</v>
      </c>
      <c r="NB51" s="2" t="s">
        <v>134</v>
      </c>
      <c r="NC51" s="4"/>
      <c r="ND51" s="8"/>
      <c r="NE51" s="4"/>
      <c r="NF51" s="8"/>
      <c r="NG51" s="7"/>
      <c r="NH51" s="7"/>
      <c r="NI51" s="2" t="s">
        <v>184</v>
      </c>
      <c r="NJ51" s="2" t="s">
        <v>144</v>
      </c>
      <c r="NK51" s="2" t="s">
        <v>134</v>
      </c>
      <c r="NL51" s="2" t="s">
        <v>134</v>
      </c>
      <c r="NM51" s="2" t="s">
        <v>142</v>
      </c>
      <c r="NN51" s="2" t="s">
        <v>134</v>
      </c>
      <c r="NO51" s="4"/>
      <c r="NP51" s="8"/>
      <c r="NQ51" s="4"/>
      <c r="NR51" s="8"/>
      <c r="NS51" s="7"/>
      <c r="NT51" s="7"/>
      <c r="NU51" s="2" t="s">
        <v>161</v>
      </c>
      <c r="NV51" s="2" t="s">
        <v>144</v>
      </c>
      <c r="NW51" s="2" t="s">
        <v>134</v>
      </c>
      <c r="NX51" s="2" t="s">
        <v>134</v>
      </c>
      <c r="NY51" s="2" t="s">
        <v>142</v>
      </c>
      <c r="NZ51" s="2" t="s">
        <v>134</v>
      </c>
      <c r="OA51" s="4"/>
      <c r="OB51" s="8"/>
      <c r="OC51" s="4"/>
      <c r="OD51" s="8"/>
      <c r="OE51" s="7"/>
      <c r="OF51" s="7"/>
      <c r="OG51" s="2" t="s">
        <v>140</v>
      </c>
      <c r="OH51" s="2" t="s">
        <v>144</v>
      </c>
      <c r="OI51" s="2" t="s">
        <v>1043</v>
      </c>
      <c r="OJ51" s="2" t="s">
        <v>1055</v>
      </c>
      <c r="OK51" s="2" t="s">
        <v>142</v>
      </c>
      <c r="OL51" s="2" t="s">
        <v>134</v>
      </c>
      <c r="OM51" s="4"/>
      <c r="ON51" s="8"/>
      <c r="OO51" s="4"/>
      <c r="OP51" s="8"/>
      <c r="OQ51" s="7"/>
      <c r="OR51" s="7"/>
      <c r="OS51" s="2" t="s">
        <v>161</v>
      </c>
      <c r="OT51" s="2" t="s">
        <v>144</v>
      </c>
      <c r="OU51" s="2" t="s">
        <v>134</v>
      </c>
      <c r="OV51" s="2" t="s">
        <v>134</v>
      </c>
      <c r="OW51" s="2" t="s">
        <v>142</v>
      </c>
      <c r="OX51" s="2" t="s">
        <v>134</v>
      </c>
      <c r="OY51" s="4"/>
      <c r="OZ51" s="8"/>
      <c r="PA51" s="4"/>
      <c r="PB51" s="8"/>
      <c r="PC51" s="7"/>
      <c r="PD51" s="7"/>
      <c r="PE51" s="2" t="s">
        <v>161</v>
      </c>
      <c r="PF51" s="2" t="s">
        <v>144</v>
      </c>
      <c r="PG51" s="2" t="s">
        <v>134</v>
      </c>
      <c r="PH51" s="2" t="s">
        <v>134</v>
      </c>
      <c r="PI51" s="2" t="s">
        <v>142</v>
      </c>
      <c r="PJ51" s="2" t="s">
        <v>134</v>
      </c>
      <c r="PK51" s="4"/>
      <c r="PL51" s="8"/>
      <c r="PM51" s="4"/>
      <c r="PN51" s="8"/>
      <c r="PO51" s="7"/>
      <c r="PP51" s="7"/>
      <c r="PQ51" s="2" t="s">
        <v>161</v>
      </c>
      <c r="PR51" s="2" t="s">
        <v>144</v>
      </c>
      <c r="PS51" s="2" t="s">
        <v>134</v>
      </c>
      <c r="PT51" s="2" t="s">
        <v>134</v>
      </c>
      <c r="PU51" s="2" t="s">
        <v>142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184</v>
      </c>
      <c r="QP51" s="2" t="s">
        <v>144</v>
      </c>
      <c r="QQ51" s="2" t="s">
        <v>134</v>
      </c>
      <c r="QR51" s="2" t="s">
        <v>134</v>
      </c>
      <c r="QS51" s="2" t="s">
        <v>142</v>
      </c>
      <c r="QT51" s="2" t="s">
        <v>134</v>
      </c>
      <c r="QU51" s="4"/>
      <c r="QV51" s="8"/>
      <c r="QW51" s="4"/>
      <c r="QX51" s="8"/>
      <c r="QY51" s="7"/>
      <c r="QZ51" s="7"/>
      <c r="RA51" s="2" t="s">
        <v>134</v>
      </c>
      <c r="RB51" s="2" t="s">
        <v>134</v>
      </c>
      <c r="RC51" s="2" t="s">
        <v>134</v>
      </c>
      <c r="RD51" s="2" t="s">
        <v>134</v>
      </c>
      <c r="RE51" s="2" t="s">
        <v>134</v>
      </c>
      <c r="RF51" s="2" t="s">
        <v>134</v>
      </c>
      <c r="RG51" s="4"/>
      <c r="RH51" s="8"/>
      <c r="RI51" s="4"/>
      <c r="RJ51" s="8"/>
      <c r="RK51" s="7"/>
      <c r="RL51" s="7"/>
      <c r="RM51" s="2" t="s">
        <v>161</v>
      </c>
      <c r="RN51" s="2" t="s">
        <v>144</v>
      </c>
      <c r="RO51" s="2" t="s">
        <v>134</v>
      </c>
      <c r="RP51" s="2" t="s">
        <v>134</v>
      </c>
      <c r="RQ51" s="2" t="s">
        <v>142</v>
      </c>
      <c r="RR51" s="2" t="s">
        <v>134</v>
      </c>
      <c r="RS51" s="4"/>
      <c r="RT51" s="8"/>
      <c r="RU51" s="4"/>
      <c r="RV51" s="8"/>
      <c r="RW51" s="7"/>
      <c r="RX51" s="7"/>
      <c r="RY51" s="2" t="s">
        <v>161</v>
      </c>
      <c r="RZ51" s="2" t="s">
        <v>144</v>
      </c>
      <c r="SA51" s="2" t="s">
        <v>134</v>
      </c>
      <c r="SB51" s="2" t="s">
        <v>134</v>
      </c>
      <c r="SC51" s="2" t="s">
        <v>142</v>
      </c>
      <c r="SD51" s="2" t="s">
        <v>134</v>
      </c>
      <c r="SE51" s="4"/>
      <c r="SF51" s="8"/>
      <c r="SG51" s="4"/>
      <c r="SH51" s="8"/>
      <c r="SI51" s="7"/>
      <c r="SJ51" s="7"/>
      <c r="SK51" s="2" t="s">
        <v>134</v>
      </c>
      <c r="SL51" s="2" t="s">
        <v>134</v>
      </c>
      <c r="SM51" s="2" t="s">
        <v>134</v>
      </c>
      <c r="SN51" s="2" t="s">
        <v>134</v>
      </c>
      <c r="SO51" s="2" t="s">
        <v>134</v>
      </c>
      <c r="SP51" s="2" t="s">
        <v>134</v>
      </c>
    </row>
    <row r="52">
      <c r="A52" s="2" t="s">
        <v>1056</v>
      </c>
      <c r="B52" s="2" t="s">
        <v>123</v>
      </c>
      <c r="C52" s="2" t="s">
        <v>124</v>
      </c>
      <c r="D52" s="2" t="s">
        <v>125</v>
      </c>
      <c r="E52" s="2" t="s">
        <v>126</v>
      </c>
      <c r="F52" s="2" t="s">
        <v>1057</v>
      </c>
      <c r="G52" s="2" t="s">
        <v>1058</v>
      </c>
      <c r="H52" s="2" t="s">
        <v>1059</v>
      </c>
      <c r="I52" s="2" t="s">
        <v>1060</v>
      </c>
      <c r="J52" s="2" t="s">
        <v>234</v>
      </c>
      <c r="K52" s="2" t="s">
        <v>792</v>
      </c>
      <c r="L52" s="3">
        <v>20.68</v>
      </c>
      <c r="M52" s="3">
        <v>21.71</v>
      </c>
      <c r="N52" s="3">
        <v>46.99</v>
      </c>
      <c r="O52" s="2" t="s">
        <v>131</v>
      </c>
      <c r="P52" s="2" t="s">
        <v>289</v>
      </c>
      <c r="Q52" s="2" t="s">
        <v>133</v>
      </c>
      <c r="R52" s="2" t="s">
        <v>134</v>
      </c>
      <c r="S52" s="2" t="s">
        <v>1061</v>
      </c>
      <c r="T52" s="2" t="s">
        <v>1062</v>
      </c>
      <c r="U52" s="2" t="s">
        <v>832</v>
      </c>
      <c r="V52" s="2" t="s">
        <v>747</v>
      </c>
      <c r="W52" s="2" t="s">
        <v>834</v>
      </c>
      <c r="X52" s="2" t="s">
        <v>835</v>
      </c>
      <c r="Y52" s="2" t="s">
        <v>1063</v>
      </c>
      <c r="Z52" s="4">
        <v>668</v>
      </c>
      <c r="AA52" s="4">
        <f>=ROUNDDOWN(8.24691358024691,0)</f>
      </c>
      <c r="AB52" s="5">
        <v>81</v>
      </c>
      <c r="AC52" s="2" t="s">
        <v>900</v>
      </c>
      <c r="AD52" s="4">
        <v>960</v>
      </c>
      <c r="AE52" s="4">
        <v>1912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</v>
      </c>
      <c r="AP52" s="4">
        <v>1960</v>
      </c>
      <c r="AQ52" s="8">
        <v>46809.73</v>
      </c>
      <c r="AR52" s="4"/>
      <c r="AS52" s="8"/>
      <c r="AT52" s="7"/>
      <c r="AU52" s="7"/>
      <c r="AV52" s="4">
        <v>1960</v>
      </c>
      <c r="AW52" s="8">
        <v>46809.73</v>
      </c>
      <c r="AX52" s="4"/>
      <c r="AY52" s="8"/>
      <c r="AZ52" s="7"/>
      <c r="BA52" s="7"/>
      <c r="BB52" s="7">
        <v>1</v>
      </c>
      <c r="BC52" s="4">
        <v>1960</v>
      </c>
      <c r="BD52" s="8">
        <v>46809.73</v>
      </c>
      <c r="BE52" s="4"/>
      <c r="BF52" s="8"/>
      <c r="BG52" s="7"/>
      <c r="BH52" s="7"/>
      <c r="BI52" s="7">
        <v>1</v>
      </c>
      <c r="BJ52" s="4">
        <v>1960</v>
      </c>
      <c r="BK52" s="8">
        <v>46809.73</v>
      </c>
      <c r="BL52" s="2" t="s">
        <v>1064</v>
      </c>
      <c r="BM52" s="7">
        <v>1</v>
      </c>
      <c r="BN52" s="7">
        <v>1</v>
      </c>
      <c r="BO52" s="4">
        <v>1040</v>
      </c>
      <c r="BP52" s="8">
        <v>24731.2</v>
      </c>
      <c r="BQ52" s="4"/>
      <c r="BR52" s="8"/>
      <c r="BS52" s="7"/>
      <c r="BT52" s="7"/>
      <c r="BU52" s="2" t="s">
        <v>140</v>
      </c>
      <c r="BV52" s="2" t="s">
        <v>131</v>
      </c>
      <c r="BW52" s="2" t="s">
        <v>134</v>
      </c>
      <c r="BX52" s="2" t="s">
        <v>1065</v>
      </c>
      <c r="BY52" s="2" t="s">
        <v>142</v>
      </c>
      <c r="BZ52" s="2" t="s">
        <v>134</v>
      </c>
      <c r="CA52" s="4">
        <v>120</v>
      </c>
      <c r="CB52" s="8">
        <v>2881.2</v>
      </c>
      <c r="CC52" s="4"/>
      <c r="CD52" s="8"/>
      <c r="CE52" s="7"/>
      <c r="CF52" s="7"/>
      <c r="CG52" s="2" t="s">
        <v>140</v>
      </c>
      <c r="CH52" s="2" t="s">
        <v>131</v>
      </c>
      <c r="CI52" s="2" t="s">
        <v>1066</v>
      </c>
      <c r="CJ52" s="2" t="s">
        <v>1067</v>
      </c>
      <c r="CK52" s="2" t="s">
        <v>142</v>
      </c>
      <c r="CL52" s="2" t="s">
        <v>134</v>
      </c>
      <c r="CM52" s="4">
        <v>216</v>
      </c>
      <c r="CN52" s="8">
        <v>5013.36</v>
      </c>
      <c r="CO52" s="4"/>
      <c r="CP52" s="8"/>
      <c r="CQ52" s="7"/>
      <c r="CR52" s="7"/>
      <c r="CS52" s="2" t="s">
        <v>140</v>
      </c>
      <c r="CT52" s="2" t="s">
        <v>131</v>
      </c>
      <c r="CU52" s="2" t="s">
        <v>1063</v>
      </c>
      <c r="CV52" s="2" t="s">
        <v>1068</v>
      </c>
      <c r="CW52" s="2" t="s">
        <v>142</v>
      </c>
      <c r="CX52" s="2" t="s">
        <v>134</v>
      </c>
      <c r="CY52" s="4">
        <v>45</v>
      </c>
      <c r="CZ52" s="8">
        <v>1086.75</v>
      </c>
      <c r="DA52" s="4"/>
      <c r="DB52" s="8"/>
      <c r="DC52" s="7"/>
      <c r="DD52" s="7"/>
      <c r="DE52" s="2" t="s">
        <v>140</v>
      </c>
      <c r="DF52" s="2" t="s">
        <v>131</v>
      </c>
      <c r="DG52" s="2" t="s">
        <v>1063</v>
      </c>
      <c r="DH52" s="2" t="s">
        <v>1069</v>
      </c>
      <c r="DI52" s="2" t="s">
        <v>142</v>
      </c>
      <c r="DJ52" s="2" t="s">
        <v>134</v>
      </c>
      <c r="DK52" s="4">
        <v>203</v>
      </c>
      <c r="DL52" s="8">
        <v>5448.52</v>
      </c>
      <c r="DM52" s="4"/>
      <c r="DN52" s="8"/>
      <c r="DO52" s="7"/>
      <c r="DP52" s="7"/>
      <c r="DQ52" s="2" t="s">
        <v>140</v>
      </c>
      <c r="DR52" s="2" t="s">
        <v>131</v>
      </c>
      <c r="DS52" s="2" t="s">
        <v>1070</v>
      </c>
      <c r="DT52" s="2" t="s">
        <v>1071</v>
      </c>
      <c r="DU52" s="2" t="s">
        <v>142</v>
      </c>
      <c r="DV52" s="2" t="s">
        <v>134</v>
      </c>
      <c r="DW52" s="4">
        <v>13</v>
      </c>
      <c r="DX52" s="8">
        <v>296.4</v>
      </c>
      <c r="DY52" s="4"/>
      <c r="DZ52" s="8"/>
      <c r="EA52" s="7"/>
      <c r="EB52" s="7"/>
      <c r="EC52" s="2" t="s">
        <v>140</v>
      </c>
      <c r="ED52" s="2" t="s">
        <v>131</v>
      </c>
      <c r="EE52" s="2" t="s">
        <v>756</v>
      </c>
      <c r="EF52" s="2" t="s">
        <v>1001</v>
      </c>
      <c r="EG52" s="2" t="s">
        <v>142</v>
      </c>
      <c r="EH52" s="2" t="s">
        <v>134</v>
      </c>
      <c r="EI52" s="4">
        <v>116</v>
      </c>
      <c r="EJ52" s="8">
        <v>2524.69</v>
      </c>
      <c r="EK52" s="4"/>
      <c r="EL52" s="8"/>
      <c r="EM52" s="7"/>
      <c r="EN52" s="7"/>
      <c r="EO52" s="2" t="s">
        <v>140</v>
      </c>
      <c r="EP52" s="2" t="s">
        <v>131</v>
      </c>
      <c r="EQ52" s="2" t="s">
        <v>1063</v>
      </c>
      <c r="ER52" s="2" t="s">
        <v>1072</v>
      </c>
      <c r="ES52" s="2" t="s">
        <v>142</v>
      </c>
      <c r="ET52" s="2" t="s">
        <v>134</v>
      </c>
      <c r="EU52" s="4">
        <v>79</v>
      </c>
      <c r="EV52" s="8">
        <v>1846.05</v>
      </c>
      <c r="EW52" s="4"/>
      <c r="EX52" s="8"/>
      <c r="EY52" s="7"/>
      <c r="EZ52" s="7"/>
      <c r="FA52" s="2" t="s">
        <v>140</v>
      </c>
      <c r="FB52" s="2" t="s">
        <v>131</v>
      </c>
      <c r="FC52" s="2" t="s">
        <v>1073</v>
      </c>
      <c r="FD52" s="2" t="s">
        <v>1074</v>
      </c>
      <c r="FE52" s="2" t="s">
        <v>142</v>
      </c>
      <c r="FF52" s="2" t="s">
        <v>134</v>
      </c>
      <c r="FG52" s="4">
        <v>62</v>
      </c>
      <c r="FH52" s="8">
        <v>1442.12</v>
      </c>
      <c r="FI52" s="4"/>
      <c r="FJ52" s="8"/>
      <c r="FK52" s="7"/>
      <c r="FL52" s="7"/>
      <c r="FM52" s="2" t="s">
        <v>140</v>
      </c>
      <c r="FN52" s="2" t="s">
        <v>131</v>
      </c>
      <c r="FO52" s="2" t="s">
        <v>1075</v>
      </c>
      <c r="FP52" s="2" t="s">
        <v>1076</v>
      </c>
      <c r="FQ52" s="2" t="s">
        <v>142</v>
      </c>
      <c r="FR52" s="2" t="s">
        <v>134</v>
      </c>
      <c r="FS52" s="4">
        <v>15</v>
      </c>
      <c r="FT52" s="8">
        <v>342</v>
      </c>
      <c r="FU52" s="4"/>
      <c r="FV52" s="8"/>
      <c r="FW52" s="7"/>
      <c r="FX52" s="7"/>
      <c r="FY52" s="2" t="s">
        <v>140</v>
      </c>
      <c r="FZ52" s="2" t="s">
        <v>131</v>
      </c>
      <c r="GA52" s="2" t="s">
        <v>1077</v>
      </c>
      <c r="GB52" s="2" t="s">
        <v>1078</v>
      </c>
      <c r="GC52" s="2" t="s">
        <v>142</v>
      </c>
      <c r="GD52" s="2" t="s">
        <v>134</v>
      </c>
      <c r="GE52" s="4"/>
      <c r="GF52" s="8"/>
      <c r="GG52" s="4"/>
      <c r="GH52" s="8"/>
      <c r="GI52" s="7"/>
      <c r="GJ52" s="7"/>
      <c r="GK52" s="2" t="s">
        <v>161</v>
      </c>
      <c r="GL52" s="2" t="s">
        <v>131</v>
      </c>
      <c r="GM52" s="2" t="s">
        <v>134</v>
      </c>
      <c r="GN52" s="2" t="s">
        <v>134</v>
      </c>
      <c r="GO52" s="2" t="s">
        <v>142</v>
      </c>
      <c r="GP52" s="2" t="s">
        <v>134</v>
      </c>
      <c r="GQ52" s="4"/>
      <c r="GR52" s="8"/>
      <c r="GS52" s="4"/>
      <c r="GT52" s="8"/>
      <c r="GU52" s="7"/>
      <c r="GV52" s="7"/>
      <c r="GW52" s="2" t="s">
        <v>161</v>
      </c>
      <c r="GX52" s="2" t="s">
        <v>131</v>
      </c>
      <c r="GY52" s="2" t="s">
        <v>134</v>
      </c>
      <c r="GZ52" s="2" t="s">
        <v>134</v>
      </c>
      <c r="HA52" s="2" t="s">
        <v>142</v>
      </c>
      <c r="HB52" s="2" t="s">
        <v>134</v>
      </c>
      <c r="HC52" s="4">
        <v>1</v>
      </c>
      <c r="HD52" s="8">
        <v>46.99</v>
      </c>
      <c r="HE52" s="4"/>
      <c r="HF52" s="8"/>
      <c r="HG52" s="7"/>
      <c r="HH52" s="7"/>
      <c r="HI52" s="2" t="s">
        <v>140</v>
      </c>
      <c r="HJ52" s="2" t="s">
        <v>131</v>
      </c>
      <c r="HK52" s="2" t="s">
        <v>1063</v>
      </c>
      <c r="HL52" s="2" t="s">
        <v>1079</v>
      </c>
      <c r="HM52" s="2" t="s">
        <v>142</v>
      </c>
      <c r="HN52" s="2" t="s">
        <v>134</v>
      </c>
      <c r="HO52" s="4">
        <v>38</v>
      </c>
      <c r="HP52" s="8">
        <v>891.1</v>
      </c>
      <c r="HQ52" s="4"/>
      <c r="HR52" s="8"/>
      <c r="HS52" s="7"/>
      <c r="HT52" s="7"/>
      <c r="HU52" s="2" t="s">
        <v>140</v>
      </c>
      <c r="HV52" s="2" t="s">
        <v>131</v>
      </c>
      <c r="HW52" s="2" t="s">
        <v>562</v>
      </c>
      <c r="HX52" s="2" t="s">
        <v>1080</v>
      </c>
      <c r="HY52" s="2" t="s">
        <v>142</v>
      </c>
      <c r="HZ52" s="2" t="s">
        <v>134</v>
      </c>
      <c r="IA52" s="4">
        <v>9</v>
      </c>
      <c r="IB52" s="8">
        <v>189</v>
      </c>
      <c r="IC52" s="4"/>
      <c r="ID52" s="8"/>
      <c r="IE52" s="7"/>
      <c r="IF52" s="7"/>
      <c r="IG52" s="2" t="s">
        <v>140</v>
      </c>
      <c r="IH52" s="2" t="s">
        <v>131</v>
      </c>
      <c r="II52" s="2" t="s">
        <v>1081</v>
      </c>
      <c r="IJ52" s="2" t="s">
        <v>930</v>
      </c>
      <c r="IK52" s="2" t="s">
        <v>142</v>
      </c>
      <c r="IL52" s="2" t="s">
        <v>168</v>
      </c>
      <c r="IM52" s="4"/>
      <c r="IN52" s="8"/>
      <c r="IO52" s="4"/>
      <c r="IP52" s="8"/>
      <c r="IQ52" s="7"/>
      <c r="IR52" s="7"/>
      <c r="IS52" s="2" t="s">
        <v>161</v>
      </c>
      <c r="IT52" s="2" t="s">
        <v>131</v>
      </c>
      <c r="IU52" s="2" t="s">
        <v>134</v>
      </c>
      <c r="IV52" s="2" t="s">
        <v>134</v>
      </c>
      <c r="IW52" s="2" t="s">
        <v>142</v>
      </c>
      <c r="IX52" s="2" t="s">
        <v>134</v>
      </c>
      <c r="IY52" s="4"/>
      <c r="IZ52" s="8"/>
      <c r="JA52" s="4"/>
      <c r="JB52" s="8"/>
      <c r="JC52" s="7"/>
      <c r="JD52" s="7"/>
      <c r="JE52" s="2" t="s">
        <v>140</v>
      </c>
      <c r="JF52" s="2" t="s">
        <v>131</v>
      </c>
      <c r="JG52" s="2" t="s">
        <v>170</v>
      </c>
      <c r="JH52" s="2" t="s">
        <v>1082</v>
      </c>
      <c r="JI52" s="2" t="s">
        <v>142</v>
      </c>
      <c r="JJ52" s="2" t="s">
        <v>134</v>
      </c>
      <c r="JK52" s="4"/>
      <c r="JL52" s="8"/>
      <c r="JM52" s="4"/>
      <c r="JN52" s="8"/>
      <c r="JO52" s="7"/>
      <c r="JP52" s="7"/>
      <c r="JQ52" s="2" t="s">
        <v>140</v>
      </c>
      <c r="JR52" s="2" t="s">
        <v>144</v>
      </c>
      <c r="JS52" s="2" t="s">
        <v>1083</v>
      </c>
      <c r="JT52" s="2" t="s">
        <v>877</v>
      </c>
      <c r="JU52" s="2" t="s">
        <v>142</v>
      </c>
      <c r="JV52" s="2" t="s">
        <v>134</v>
      </c>
      <c r="JW52" s="4">
        <v>3</v>
      </c>
      <c r="JX52" s="8">
        <v>70.35</v>
      </c>
      <c r="JY52" s="4"/>
      <c r="JZ52" s="8"/>
      <c r="KA52" s="7"/>
      <c r="KB52" s="7"/>
      <c r="KC52" s="2" t="s">
        <v>140</v>
      </c>
      <c r="KD52" s="2" t="s">
        <v>131</v>
      </c>
      <c r="KE52" s="2" t="s">
        <v>853</v>
      </c>
      <c r="KF52" s="2" t="s">
        <v>343</v>
      </c>
      <c r="KG52" s="2" t="s">
        <v>142</v>
      </c>
      <c r="KH52" s="2" t="s">
        <v>134</v>
      </c>
      <c r="KI52" s="4"/>
      <c r="KJ52" s="8"/>
      <c r="KK52" s="4"/>
      <c r="KL52" s="8"/>
      <c r="KM52" s="7"/>
      <c r="KN52" s="7"/>
      <c r="KO52" s="2" t="s">
        <v>176</v>
      </c>
      <c r="KP52" s="2" t="s">
        <v>131</v>
      </c>
      <c r="KQ52" s="2" t="s">
        <v>134</v>
      </c>
      <c r="KR52" s="2" t="s">
        <v>134</v>
      </c>
      <c r="KS52" s="2" t="s">
        <v>142</v>
      </c>
      <c r="KT52" s="2" t="s">
        <v>134</v>
      </c>
      <c r="KU52" s="4"/>
      <c r="KV52" s="8"/>
      <c r="KW52" s="4"/>
      <c r="KX52" s="8"/>
      <c r="KY52" s="7"/>
      <c r="KZ52" s="7"/>
      <c r="LA52" s="2" t="s">
        <v>140</v>
      </c>
      <c r="LB52" s="2" t="s">
        <v>144</v>
      </c>
      <c r="LC52" s="2" t="s">
        <v>1084</v>
      </c>
      <c r="LD52" s="2" t="s">
        <v>1085</v>
      </c>
      <c r="LE52" s="2" t="s">
        <v>142</v>
      </c>
      <c r="LF52" s="2" t="s">
        <v>134</v>
      </c>
      <c r="LG52" s="4"/>
      <c r="LH52" s="8"/>
      <c r="LI52" s="4"/>
      <c r="LJ52" s="8"/>
      <c r="LK52" s="7"/>
      <c r="LL52" s="7"/>
      <c r="LM52" s="2" t="s">
        <v>140</v>
      </c>
      <c r="LN52" s="2" t="s">
        <v>131</v>
      </c>
      <c r="LO52" s="2" t="s">
        <v>440</v>
      </c>
      <c r="LP52" s="2" t="s">
        <v>134</v>
      </c>
      <c r="LQ52" s="2" t="s">
        <v>142</v>
      </c>
      <c r="LR52" s="2" t="s">
        <v>134</v>
      </c>
      <c r="LS52" s="4"/>
      <c r="LT52" s="8"/>
      <c r="LU52" s="4"/>
      <c r="LV52" s="8"/>
      <c r="LW52" s="7"/>
      <c r="LX52" s="7"/>
      <c r="LY52" s="2" t="s">
        <v>134</v>
      </c>
      <c r="LZ52" s="2" t="s">
        <v>134</v>
      </c>
      <c r="MA52" s="2" t="s">
        <v>134</v>
      </c>
      <c r="MB52" s="2" t="s">
        <v>134</v>
      </c>
      <c r="MC52" s="2" t="s">
        <v>134</v>
      </c>
      <c r="MD52" s="2" t="s">
        <v>134</v>
      </c>
      <c r="ME52" s="4"/>
      <c r="MF52" s="8"/>
      <c r="MG52" s="4"/>
      <c r="MH52" s="8"/>
      <c r="MI52" s="7"/>
      <c r="MJ52" s="7"/>
      <c r="MK52" s="2" t="s">
        <v>140</v>
      </c>
      <c r="ML52" s="2" t="s">
        <v>144</v>
      </c>
      <c r="MM52" s="2" t="s">
        <v>213</v>
      </c>
      <c r="MN52" s="2" t="s">
        <v>134</v>
      </c>
      <c r="MO52" s="2" t="s">
        <v>142</v>
      </c>
      <c r="MP52" s="2" t="s">
        <v>134</v>
      </c>
      <c r="MQ52" s="4"/>
      <c r="MR52" s="8"/>
      <c r="MS52" s="4"/>
      <c r="MT52" s="8"/>
      <c r="MU52" s="7"/>
      <c r="MV52" s="7"/>
      <c r="MW52" s="2" t="s">
        <v>134</v>
      </c>
      <c r="MX52" s="2" t="s">
        <v>134</v>
      </c>
      <c r="MY52" s="2" t="s">
        <v>134</v>
      </c>
      <c r="MZ52" s="2" t="s">
        <v>134</v>
      </c>
      <c r="NA52" s="2" t="s">
        <v>134</v>
      </c>
      <c r="NB52" s="2" t="s">
        <v>134</v>
      </c>
      <c r="NC52" s="4"/>
      <c r="ND52" s="8"/>
      <c r="NE52" s="4"/>
      <c r="NF52" s="8"/>
      <c r="NG52" s="7"/>
      <c r="NH52" s="7"/>
      <c r="NI52" s="2" t="s">
        <v>184</v>
      </c>
      <c r="NJ52" s="2" t="s">
        <v>131</v>
      </c>
      <c r="NK52" s="2" t="s">
        <v>134</v>
      </c>
      <c r="NL52" s="2" t="s">
        <v>134</v>
      </c>
      <c r="NM52" s="2" t="s">
        <v>142</v>
      </c>
      <c r="NN52" s="2" t="s">
        <v>134</v>
      </c>
      <c r="NO52" s="4"/>
      <c r="NP52" s="8"/>
      <c r="NQ52" s="4"/>
      <c r="NR52" s="8"/>
      <c r="NS52" s="7"/>
      <c r="NT52" s="7"/>
      <c r="NU52" s="2" t="s">
        <v>140</v>
      </c>
      <c r="NV52" s="2" t="s">
        <v>131</v>
      </c>
      <c r="NW52" s="2" t="s">
        <v>185</v>
      </c>
      <c r="NX52" s="2" t="s">
        <v>1086</v>
      </c>
      <c r="NY52" s="2" t="s">
        <v>142</v>
      </c>
      <c r="NZ52" s="2" t="s">
        <v>134</v>
      </c>
      <c r="OA52" s="4"/>
      <c r="OB52" s="8"/>
      <c r="OC52" s="4"/>
      <c r="OD52" s="8"/>
      <c r="OE52" s="7"/>
      <c r="OF52" s="7"/>
      <c r="OG52" s="2" t="s">
        <v>140</v>
      </c>
      <c r="OH52" s="2" t="s">
        <v>187</v>
      </c>
      <c r="OI52" s="2" t="s">
        <v>1063</v>
      </c>
      <c r="OJ52" s="2" t="s">
        <v>1079</v>
      </c>
      <c r="OK52" s="2" t="s">
        <v>142</v>
      </c>
      <c r="OL52" s="2" t="s">
        <v>134</v>
      </c>
      <c r="OM52" s="4"/>
      <c r="ON52" s="8"/>
      <c r="OO52" s="4"/>
      <c r="OP52" s="8"/>
      <c r="OQ52" s="7"/>
      <c r="OR52" s="7"/>
      <c r="OS52" s="2" t="s">
        <v>134</v>
      </c>
      <c r="OT52" s="2" t="s">
        <v>134</v>
      </c>
      <c r="OU52" s="2" t="s">
        <v>134</v>
      </c>
      <c r="OV52" s="2" t="s">
        <v>134</v>
      </c>
      <c r="OW52" s="2" t="s">
        <v>134</v>
      </c>
      <c r="OX52" s="2" t="s">
        <v>134</v>
      </c>
      <c r="OY52" s="4"/>
      <c r="OZ52" s="8"/>
      <c r="PA52" s="4"/>
      <c r="PB52" s="8"/>
      <c r="PC52" s="7"/>
      <c r="PD52" s="7"/>
      <c r="PE52" s="2" t="s">
        <v>161</v>
      </c>
      <c r="PF52" s="2" t="s">
        <v>131</v>
      </c>
      <c r="PG52" s="2" t="s">
        <v>134</v>
      </c>
      <c r="PH52" s="2" t="s">
        <v>134</v>
      </c>
      <c r="PI52" s="2" t="s">
        <v>142</v>
      </c>
      <c r="PJ52" s="2" t="s">
        <v>134</v>
      </c>
      <c r="PK52" s="4"/>
      <c r="PL52" s="8"/>
      <c r="PM52" s="4"/>
      <c r="PN52" s="8"/>
      <c r="PO52" s="7"/>
      <c r="PP52" s="7"/>
      <c r="PQ52" s="2" t="s">
        <v>140</v>
      </c>
      <c r="PR52" s="2" t="s">
        <v>131</v>
      </c>
      <c r="PS52" s="2" t="s">
        <v>190</v>
      </c>
      <c r="PT52" s="2" t="s">
        <v>134</v>
      </c>
      <c r="PU52" s="2" t="s">
        <v>142</v>
      </c>
      <c r="PV52" s="2" t="s">
        <v>134</v>
      </c>
      <c r="PW52" s="4"/>
      <c r="PX52" s="8"/>
      <c r="PY52" s="4"/>
      <c r="PZ52" s="8"/>
      <c r="QA52" s="7"/>
      <c r="QB52" s="7"/>
      <c r="QC52" s="2" t="s">
        <v>161</v>
      </c>
      <c r="QD52" s="2" t="s">
        <v>144</v>
      </c>
      <c r="QE52" s="2" t="s">
        <v>134</v>
      </c>
      <c r="QF52" s="2" t="s">
        <v>134</v>
      </c>
      <c r="QG52" s="2" t="s">
        <v>142</v>
      </c>
      <c r="QH52" s="2" t="s">
        <v>134</v>
      </c>
      <c r="QI52" s="4"/>
      <c r="QJ52" s="8"/>
      <c r="QK52" s="4"/>
      <c r="QL52" s="8"/>
      <c r="QM52" s="7"/>
      <c r="QN52" s="7"/>
      <c r="QO52" s="2" t="s">
        <v>184</v>
      </c>
      <c r="QP52" s="2" t="s">
        <v>131</v>
      </c>
      <c r="QQ52" s="2" t="s">
        <v>134</v>
      </c>
      <c r="QR52" s="2" t="s">
        <v>134</v>
      </c>
      <c r="QS52" s="2" t="s">
        <v>142</v>
      </c>
      <c r="QT52" s="2" t="s">
        <v>134</v>
      </c>
      <c r="QU52" s="4"/>
      <c r="QV52" s="8"/>
      <c r="QW52" s="4"/>
      <c r="QX52" s="8"/>
      <c r="QY52" s="7"/>
      <c r="QZ52" s="7"/>
      <c r="RA52" s="2" t="s">
        <v>134</v>
      </c>
      <c r="RB52" s="2" t="s">
        <v>134</v>
      </c>
      <c r="RC52" s="2" t="s">
        <v>134</v>
      </c>
      <c r="RD52" s="2" t="s">
        <v>134</v>
      </c>
      <c r="RE52" s="2" t="s">
        <v>134</v>
      </c>
      <c r="RF52" s="2" t="s">
        <v>134</v>
      </c>
      <c r="RG52" s="4"/>
      <c r="RH52" s="8"/>
      <c r="RI52" s="4"/>
      <c r="RJ52" s="8"/>
      <c r="RK52" s="7"/>
      <c r="RL52" s="7"/>
      <c r="RM52" s="2" t="s">
        <v>134</v>
      </c>
      <c r="RN52" s="2" t="s">
        <v>134</v>
      </c>
      <c r="RO52" s="2" t="s">
        <v>134</v>
      </c>
      <c r="RP52" s="2" t="s">
        <v>134</v>
      </c>
      <c r="RQ52" s="2" t="s">
        <v>134</v>
      </c>
      <c r="RR52" s="2" t="s">
        <v>134</v>
      </c>
      <c r="RS52" s="4"/>
      <c r="RT52" s="8"/>
      <c r="RU52" s="4"/>
      <c r="RV52" s="8"/>
      <c r="RW52" s="7"/>
      <c r="RX52" s="7"/>
      <c r="RY52" s="2" t="s">
        <v>161</v>
      </c>
      <c r="RZ52" s="2" t="s">
        <v>131</v>
      </c>
      <c r="SA52" s="2" t="s">
        <v>134</v>
      </c>
      <c r="SB52" s="2" t="s">
        <v>134</v>
      </c>
      <c r="SC52" s="2" t="s">
        <v>142</v>
      </c>
      <c r="SD52" s="2" t="s">
        <v>134</v>
      </c>
      <c r="SE52" s="4"/>
      <c r="SF52" s="8"/>
      <c r="SG52" s="4"/>
      <c r="SH52" s="8"/>
      <c r="SI52" s="7"/>
      <c r="SJ52" s="7"/>
      <c r="SK52" s="2" t="s">
        <v>176</v>
      </c>
      <c r="SL52" s="2" t="s">
        <v>144</v>
      </c>
      <c r="SM52" s="2" t="s">
        <v>134</v>
      </c>
      <c r="SN52" s="2" t="s">
        <v>134</v>
      </c>
      <c r="SO52" s="2" t="s">
        <v>142</v>
      </c>
      <c r="SP52" s="2" t="s">
        <v>134</v>
      </c>
    </row>
    <row r="53">
      <c r="A53" s="2" t="s">
        <v>1087</v>
      </c>
      <c r="B53" s="2" t="s">
        <v>123</v>
      </c>
      <c r="C53" s="2" t="s">
        <v>124</v>
      </c>
      <c r="D53" s="2" t="s">
        <v>125</v>
      </c>
      <c r="E53" s="2" t="s">
        <v>126</v>
      </c>
      <c r="F53" s="2" t="s">
        <v>1088</v>
      </c>
      <c r="G53" s="2" t="s">
        <v>1089</v>
      </c>
      <c r="H53" s="2" t="s">
        <v>1090</v>
      </c>
      <c r="I53" s="2" t="s">
        <v>896</v>
      </c>
      <c r="J53" s="2" t="s">
        <v>234</v>
      </c>
      <c r="K53" s="2" t="s">
        <v>1091</v>
      </c>
      <c r="L53" s="3">
        <v>23</v>
      </c>
      <c r="M53" s="3">
        <v>24.15</v>
      </c>
      <c r="N53" s="3">
        <v>49.99</v>
      </c>
      <c r="O53" s="2" t="s">
        <v>131</v>
      </c>
      <c r="P53" s="2" t="s">
        <v>395</v>
      </c>
      <c r="Q53" s="2" t="s">
        <v>133</v>
      </c>
      <c r="R53" s="2" t="s">
        <v>134</v>
      </c>
      <c r="S53" s="2" t="s">
        <v>1092</v>
      </c>
      <c r="T53" s="2" t="s">
        <v>134</v>
      </c>
      <c r="U53" s="2" t="s">
        <v>832</v>
      </c>
      <c r="V53" s="2" t="s">
        <v>1093</v>
      </c>
      <c r="W53" s="2" t="s">
        <v>899</v>
      </c>
      <c r="X53" s="2" t="s">
        <v>134</v>
      </c>
      <c r="Y53" s="2" t="s">
        <v>1094</v>
      </c>
      <c r="Z53" s="4">
        <v>495</v>
      </c>
      <c r="AA53" s="4">
        <f>=ROUNDDOWN(23.5714285714286,0)</f>
      </c>
      <c r="AB53" s="5">
        <v>21</v>
      </c>
      <c r="AC53" s="2" t="s">
        <v>794</v>
      </c>
      <c r="AD53" s="4">
        <v>152</v>
      </c>
      <c r="AE53" s="4">
        <v>472</v>
      </c>
      <c r="AF53" s="6">
        <v>64</v>
      </c>
      <c r="AG53" s="6"/>
      <c r="AH53" s="7">
        <v>0.9235</v>
      </c>
      <c r="AI53" s="4"/>
      <c r="AJ53" s="4">
        <f>=ROUNDDOWN({0},0)</f>
      </c>
      <c r="AK53" s="5"/>
      <c r="AL53" s="2" t="s">
        <v>134</v>
      </c>
      <c r="AM53" s="4"/>
      <c r="AN53" s="4"/>
      <c r="AO53" s="7">
        <v>0</v>
      </c>
      <c r="AP53" s="4">
        <v>553</v>
      </c>
      <c r="AQ53" s="8">
        <v>14714.26</v>
      </c>
      <c r="AR53" s="4"/>
      <c r="AS53" s="8"/>
      <c r="AT53" s="7"/>
      <c r="AU53" s="7"/>
      <c r="AV53" s="4">
        <v>553</v>
      </c>
      <c r="AW53" s="8">
        <v>14714.26</v>
      </c>
      <c r="AX53" s="4"/>
      <c r="AY53" s="8"/>
      <c r="AZ53" s="7"/>
      <c r="BA53" s="7"/>
      <c r="BB53" s="7">
        <v>1</v>
      </c>
      <c r="BC53" s="4">
        <v>1592</v>
      </c>
      <c r="BD53" s="8">
        <v>41782.08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0.3522</v>
      </c>
      <c r="BJ53" s="4">
        <v>553</v>
      </c>
      <c r="BK53" s="8">
        <v>14714.26</v>
      </c>
      <c r="BL53" s="2" t="s">
        <v>1095</v>
      </c>
      <c r="BM53" s="7">
        <v>1</v>
      </c>
      <c r="BN53" s="7">
        <v>1</v>
      </c>
      <c r="BO53" s="4">
        <v>201</v>
      </c>
      <c r="BP53" s="8">
        <v>5487.3</v>
      </c>
      <c r="BQ53" s="4"/>
      <c r="BR53" s="8"/>
      <c r="BS53" s="7"/>
      <c r="BT53" s="7"/>
      <c r="BU53" s="2" t="s">
        <v>140</v>
      </c>
      <c r="BV53" s="2" t="s">
        <v>131</v>
      </c>
      <c r="BW53" s="2" t="s">
        <v>134</v>
      </c>
      <c r="BX53" s="2" t="s">
        <v>1096</v>
      </c>
      <c r="BY53" s="2" t="s">
        <v>142</v>
      </c>
      <c r="BZ53" s="2" t="s">
        <v>134</v>
      </c>
      <c r="CA53" s="4">
        <v>167</v>
      </c>
      <c r="CB53" s="8">
        <v>4423.83</v>
      </c>
      <c r="CC53" s="4"/>
      <c r="CD53" s="8"/>
      <c r="CE53" s="7"/>
      <c r="CF53" s="7"/>
      <c r="CG53" s="2" t="s">
        <v>140</v>
      </c>
      <c r="CH53" s="2" t="s">
        <v>131</v>
      </c>
      <c r="CI53" s="2" t="s">
        <v>913</v>
      </c>
      <c r="CJ53" s="2" t="s">
        <v>1097</v>
      </c>
      <c r="CK53" s="2" t="s">
        <v>142</v>
      </c>
      <c r="CL53" s="2" t="s">
        <v>134</v>
      </c>
      <c r="CM53" s="4">
        <v>42</v>
      </c>
      <c r="CN53" s="8">
        <v>1096.62</v>
      </c>
      <c r="CO53" s="4"/>
      <c r="CP53" s="8"/>
      <c r="CQ53" s="7"/>
      <c r="CR53" s="7"/>
      <c r="CS53" s="2" t="s">
        <v>140</v>
      </c>
      <c r="CT53" s="2" t="s">
        <v>131</v>
      </c>
      <c r="CU53" s="2" t="s">
        <v>1010</v>
      </c>
      <c r="CV53" s="2" t="s">
        <v>1098</v>
      </c>
      <c r="CW53" s="2" t="s">
        <v>142</v>
      </c>
      <c r="CX53" s="2" t="s">
        <v>134</v>
      </c>
      <c r="CY53" s="4">
        <v>27</v>
      </c>
      <c r="CZ53" s="8">
        <v>733.86</v>
      </c>
      <c r="DA53" s="4"/>
      <c r="DB53" s="8"/>
      <c r="DC53" s="7"/>
      <c r="DD53" s="7"/>
      <c r="DE53" s="2" t="s">
        <v>140</v>
      </c>
      <c r="DF53" s="2" t="s">
        <v>131</v>
      </c>
      <c r="DG53" s="2" t="s">
        <v>686</v>
      </c>
      <c r="DH53" s="2" t="s">
        <v>1099</v>
      </c>
      <c r="DI53" s="2" t="s">
        <v>142</v>
      </c>
      <c r="DJ53" s="2" t="s">
        <v>134</v>
      </c>
      <c r="DK53" s="4">
        <v>40</v>
      </c>
      <c r="DL53" s="8">
        <v>1087.2</v>
      </c>
      <c r="DM53" s="4"/>
      <c r="DN53" s="8"/>
      <c r="DO53" s="7"/>
      <c r="DP53" s="7"/>
      <c r="DQ53" s="2" t="s">
        <v>140</v>
      </c>
      <c r="DR53" s="2" t="s">
        <v>131</v>
      </c>
      <c r="DS53" s="2" t="s">
        <v>918</v>
      </c>
      <c r="DT53" s="2" t="s">
        <v>1100</v>
      </c>
      <c r="DU53" s="2" t="s">
        <v>142</v>
      </c>
      <c r="DV53" s="2" t="s">
        <v>134</v>
      </c>
      <c r="DW53" s="4">
        <v>16</v>
      </c>
      <c r="DX53" s="8">
        <v>405.76</v>
      </c>
      <c r="DY53" s="4"/>
      <c r="DZ53" s="8"/>
      <c r="EA53" s="7"/>
      <c r="EB53" s="7"/>
      <c r="EC53" s="2" t="s">
        <v>140</v>
      </c>
      <c r="ED53" s="2" t="s">
        <v>131</v>
      </c>
      <c r="EE53" s="2" t="s">
        <v>1101</v>
      </c>
      <c r="EF53" s="2" t="s">
        <v>886</v>
      </c>
      <c r="EG53" s="2" t="s">
        <v>142</v>
      </c>
      <c r="EH53" s="2" t="s">
        <v>134</v>
      </c>
      <c r="EI53" s="4">
        <v>41</v>
      </c>
      <c r="EJ53" s="8">
        <v>967.42</v>
      </c>
      <c r="EK53" s="4"/>
      <c r="EL53" s="8"/>
      <c r="EM53" s="7"/>
      <c r="EN53" s="7"/>
      <c r="EO53" s="2" t="s">
        <v>140</v>
      </c>
      <c r="EP53" s="2" t="s">
        <v>131</v>
      </c>
      <c r="EQ53" s="2" t="s">
        <v>1102</v>
      </c>
      <c r="ER53" s="2" t="s">
        <v>1103</v>
      </c>
      <c r="ES53" s="2" t="s">
        <v>142</v>
      </c>
      <c r="ET53" s="2" t="s">
        <v>134</v>
      </c>
      <c r="EU53" s="4">
        <v>5</v>
      </c>
      <c r="EV53" s="8">
        <v>153.51</v>
      </c>
      <c r="EW53" s="4"/>
      <c r="EX53" s="8"/>
      <c r="EY53" s="7"/>
      <c r="EZ53" s="7"/>
      <c r="FA53" s="2" t="s">
        <v>140</v>
      </c>
      <c r="FB53" s="2" t="s">
        <v>131</v>
      </c>
      <c r="FC53" s="2" t="s">
        <v>1104</v>
      </c>
      <c r="FD53" s="2" t="s">
        <v>1105</v>
      </c>
      <c r="FE53" s="2" t="s">
        <v>142</v>
      </c>
      <c r="FF53" s="2" t="s">
        <v>134</v>
      </c>
      <c r="FG53" s="4">
        <v>8</v>
      </c>
      <c r="FH53" s="8">
        <v>202.88</v>
      </c>
      <c r="FI53" s="4"/>
      <c r="FJ53" s="8"/>
      <c r="FK53" s="7"/>
      <c r="FL53" s="7"/>
      <c r="FM53" s="2" t="s">
        <v>140</v>
      </c>
      <c r="FN53" s="2" t="s">
        <v>131</v>
      </c>
      <c r="FO53" s="2" t="s">
        <v>159</v>
      </c>
      <c r="FP53" s="2" t="s">
        <v>1106</v>
      </c>
      <c r="FQ53" s="2" t="s">
        <v>142</v>
      </c>
      <c r="FR53" s="2" t="s">
        <v>134</v>
      </c>
      <c r="FS53" s="4"/>
      <c r="FT53" s="8"/>
      <c r="FU53" s="4"/>
      <c r="FV53" s="8"/>
      <c r="FW53" s="7"/>
      <c r="FX53" s="7"/>
      <c r="FY53" s="2" t="s">
        <v>143</v>
      </c>
      <c r="FZ53" s="2" t="s">
        <v>131</v>
      </c>
      <c r="GA53" s="2" t="s">
        <v>134</v>
      </c>
      <c r="GB53" s="2" t="s">
        <v>134</v>
      </c>
      <c r="GC53" s="2" t="s">
        <v>142</v>
      </c>
      <c r="GD53" s="2" t="s">
        <v>134</v>
      </c>
      <c r="GE53" s="4"/>
      <c r="GF53" s="8"/>
      <c r="GG53" s="4"/>
      <c r="GH53" s="8"/>
      <c r="GI53" s="7"/>
      <c r="GJ53" s="7"/>
      <c r="GK53" s="2" t="s">
        <v>161</v>
      </c>
      <c r="GL53" s="2" t="s">
        <v>131</v>
      </c>
      <c r="GM53" s="2" t="s">
        <v>134</v>
      </c>
      <c r="GN53" s="2" t="s">
        <v>134</v>
      </c>
      <c r="GO53" s="2" t="s">
        <v>142</v>
      </c>
      <c r="GP53" s="2" t="s">
        <v>134</v>
      </c>
      <c r="GQ53" s="4"/>
      <c r="GR53" s="8"/>
      <c r="GS53" s="4"/>
      <c r="GT53" s="8"/>
      <c r="GU53" s="7"/>
      <c r="GV53" s="7"/>
      <c r="GW53" s="2" t="s">
        <v>161</v>
      </c>
      <c r="GX53" s="2" t="s">
        <v>131</v>
      </c>
      <c r="GY53" s="2" t="s">
        <v>134</v>
      </c>
      <c r="GZ53" s="2" t="s">
        <v>134</v>
      </c>
      <c r="HA53" s="2" t="s">
        <v>142</v>
      </c>
      <c r="HB53" s="2" t="s">
        <v>134</v>
      </c>
      <c r="HC53" s="4"/>
      <c r="HD53" s="8"/>
      <c r="HE53" s="4"/>
      <c r="HF53" s="8"/>
      <c r="HG53" s="7"/>
      <c r="HH53" s="7"/>
      <c r="HI53" s="2" t="s">
        <v>140</v>
      </c>
      <c r="HJ53" s="2" t="s">
        <v>131</v>
      </c>
      <c r="HK53" s="2" t="s">
        <v>1094</v>
      </c>
      <c r="HL53" s="2" t="s">
        <v>360</v>
      </c>
      <c r="HM53" s="2" t="s">
        <v>142</v>
      </c>
      <c r="HN53" s="2" t="s">
        <v>134</v>
      </c>
      <c r="HO53" s="4"/>
      <c r="HP53" s="8"/>
      <c r="HQ53" s="4"/>
      <c r="HR53" s="8"/>
      <c r="HS53" s="7"/>
      <c r="HT53" s="7"/>
      <c r="HU53" s="2" t="s">
        <v>161</v>
      </c>
      <c r="HV53" s="2" t="s">
        <v>131</v>
      </c>
      <c r="HW53" s="2" t="s">
        <v>134</v>
      </c>
      <c r="HX53" s="2" t="s">
        <v>134</v>
      </c>
      <c r="HY53" s="2" t="s">
        <v>142</v>
      </c>
      <c r="HZ53" s="2" t="s">
        <v>134</v>
      </c>
      <c r="IA53" s="4">
        <v>6</v>
      </c>
      <c r="IB53" s="8">
        <v>155.88</v>
      </c>
      <c r="IC53" s="4"/>
      <c r="ID53" s="8"/>
      <c r="IE53" s="7"/>
      <c r="IF53" s="7"/>
      <c r="IG53" s="2" t="s">
        <v>140</v>
      </c>
      <c r="IH53" s="2" t="s">
        <v>131</v>
      </c>
      <c r="II53" s="2" t="s">
        <v>870</v>
      </c>
      <c r="IJ53" s="2" t="s">
        <v>1107</v>
      </c>
      <c r="IK53" s="2" t="s">
        <v>142</v>
      </c>
      <c r="IL53" s="2" t="s">
        <v>168</v>
      </c>
      <c r="IM53" s="4"/>
      <c r="IN53" s="8"/>
      <c r="IO53" s="4"/>
      <c r="IP53" s="8"/>
      <c r="IQ53" s="7"/>
      <c r="IR53" s="7"/>
      <c r="IS53" s="2" t="s">
        <v>161</v>
      </c>
      <c r="IT53" s="2" t="s">
        <v>131</v>
      </c>
      <c r="IU53" s="2" t="s">
        <v>134</v>
      </c>
      <c r="IV53" s="2" t="s">
        <v>134</v>
      </c>
      <c r="IW53" s="2" t="s">
        <v>142</v>
      </c>
      <c r="IX53" s="2" t="s">
        <v>134</v>
      </c>
      <c r="IY53" s="4"/>
      <c r="IZ53" s="8"/>
      <c r="JA53" s="4"/>
      <c r="JB53" s="8"/>
      <c r="JC53" s="7"/>
      <c r="JD53" s="7"/>
      <c r="JE53" s="2" t="s">
        <v>140</v>
      </c>
      <c r="JF53" s="2" t="s">
        <v>131</v>
      </c>
      <c r="JG53" s="2" t="s">
        <v>170</v>
      </c>
      <c r="JH53" s="2" t="s">
        <v>134</v>
      </c>
      <c r="JI53" s="2" t="s">
        <v>142</v>
      </c>
      <c r="JJ53" s="2" t="s">
        <v>134</v>
      </c>
      <c r="JK53" s="4"/>
      <c r="JL53" s="8"/>
      <c r="JM53" s="4"/>
      <c r="JN53" s="8"/>
      <c r="JO53" s="7"/>
      <c r="JP53" s="7"/>
      <c r="JQ53" s="2" t="s">
        <v>140</v>
      </c>
      <c r="JR53" s="2" t="s">
        <v>144</v>
      </c>
      <c r="JS53" s="2" t="s">
        <v>1083</v>
      </c>
      <c r="JT53" s="2" t="s">
        <v>1108</v>
      </c>
      <c r="JU53" s="2" t="s">
        <v>142</v>
      </c>
      <c r="JV53" s="2" t="s">
        <v>134</v>
      </c>
      <c r="JW53" s="4"/>
      <c r="JX53" s="8"/>
      <c r="JY53" s="4"/>
      <c r="JZ53" s="8"/>
      <c r="KA53" s="7"/>
      <c r="KB53" s="7"/>
      <c r="KC53" s="2" t="s">
        <v>140</v>
      </c>
      <c r="KD53" s="2" t="s">
        <v>131</v>
      </c>
      <c r="KE53" s="2" t="s">
        <v>174</v>
      </c>
      <c r="KF53" s="2" t="s">
        <v>134</v>
      </c>
      <c r="KG53" s="2" t="s">
        <v>142</v>
      </c>
      <c r="KH53" s="2" t="s">
        <v>134</v>
      </c>
      <c r="KI53" s="4"/>
      <c r="KJ53" s="8"/>
      <c r="KK53" s="4"/>
      <c r="KL53" s="8"/>
      <c r="KM53" s="7"/>
      <c r="KN53" s="7"/>
      <c r="KO53" s="2" t="s">
        <v>176</v>
      </c>
      <c r="KP53" s="2" t="s">
        <v>131</v>
      </c>
      <c r="KQ53" s="2" t="s">
        <v>134</v>
      </c>
      <c r="KR53" s="2" t="s">
        <v>134</v>
      </c>
      <c r="KS53" s="2" t="s">
        <v>142</v>
      </c>
      <c r="KT53" s="2" t="s">
        <v>134</v>
      </c>
      <c r="KU53" s="4"/>
      <c r="KV53" s="8"/>
      <c r="KW53" s="4"/>
      <c r="KX53" s="8"/>
      <c r="KY53" s="7"/>
      <c r="KZ53" s="7"/>
      <c r="LA53" s="2" t="s">
        <v>140</v>
      </c>
      <c r="LB53" s="2" t="s">
        <v>144</v>
      </c>
      <c r="LC53" s="2" t="s">
        <v>1109</v>
      </c>
      <c r="LD53" s="2" t="s">
        <v>1071</v>
      </c>
      <c r="LE53" s="2" t="s">
        <v>142</v>
      </c>
      <c r="LF53" s="2" t="s">
        <v>134</v>
      </c>
      <c r="LG53" s="4"/>
      <c r="LH53" s="8"/>
      <c r="LI53" s="4"/>
      <c r="LJ53" s="8"/>
      <c r="LK53" s="7"/>
      <c r="LL53" s="7"/>
      <c r="LM53" s="2" t="s">
        <v>134</v>
      </c>
      <c r="LN53" s="2" t="s">
        <v>134</v>
      </c>
      <c r="LO53" s="2" t="s">
        <v>134</v>
      </c>
      <c r="LP53" s="2" t="s">
        <v>134</v>
      </c>
      <c r="LQ53" s="2" t="s">
        <v>134</v>
      </c>
      <c r="LR53" s="2" t="s">
        <v>134</v>
      </c>
      <c r="LS53" s="4"/>
      <c r="LT53" s="8"/>
      <c r="LU53" s="4"/>
      <c r="LV53" s="8"/>
      <c r="LW53" s="7"/>
      <c r="LX53" s="7"/>
      <c r="LY53" s="2" t="s">
        <v>134</v>
      </c>
      <c r="LZ53" s="2" t="s">
        <v>134</v>
      </c>
      <c r="MA53" s="2" t="s">
        <v>134</v>
      </c>
      <c r="MB53" s="2" t="s">
        <v>134</v>
      </c>
      <c r="MC53" s="2" t="s">
        <v>134</v>
      </c>
      <c r="MD53" s="2" t="s">
        <v>134</v>
      </c>
      <c r="ME53" s="4"/>
      <c r="MF53" s="8"/>
      <c r="MG53" s="4"/>
      <c r="MH53" s="8"/>
      <c r="MI53" s="7"/>
      <c r="MJ53" s="7"/>
      <c r="MK53" s="2" t="s">
        <v>140</v>
      </c>
      <c r="ML53" s="2" t="s">
        <v>144</v>
      </c>
      <c r="MM53" s="2" t="s">
        <v>1110</v>
      </c>
      <c r="MN53" s="2" t="s">
        <v>1111</v>
      </c>
      <c r="MO53" s="2" t="s">
        <v>142</v>
      </c>
      <c r="MP53" s="2" t="s">
        <v>134</v>
      </c>
      <c r="MQ53" s="4"/>
      <c r="MR53" s="8"/>
      <c r="MS53" s="4"/>
      <c r="MT53" s="8"/>
      <c r="MU53" s="7"/>
      <c r="MV53" s="7"/>
      <c r="MW53" s="2" t="s">
        <v>134</v>
      </c>
      <c r="MX53" s="2" t="s">
        <v>134</v>
      </c>
      <c r="MY53" s="2" t="s">
        <v>134</v>
      </c>
      <c r="MZ53" s="2" t="s">
        <v>134</v>
      </c>
      <c r="NA53" s="2" t="s">
        <v>134</v>
      </c>
      <c r="NB53" s="2" t="s">
        <v>134</v>
      </c>
      <c r="NC53" s="4"/>
      <c r="ND53" s="8"/>
      <c r="NE53" s="4"/>
      <c r="NF53" s="8"/>
      <c r="NG53" s="7"/>
      <c r="NH53" s="7"/>
      <c r="NI53" s="2" t="s">
        <v>184</v>
      </c>
      <c r="NJ53" s="2" t="s">
        <v>131</v>
      </c>
      <c r="NK53" s="2" t="s">
        <v>134</v>
      </c>
      <c r="NL53" s="2" t="s">
        <v>134</v>
      </c>
      <c r="NM53" s="2" t="s">
        <v>142</v>
      </c>
      <c r="NN53" s="2" t="s">
        <v>134</v>
      </c>
      <c r="NO53" s="4"/>
      <c r="NP53" s="8"/>
      <c r="NQ53" s="4"/>
      <c r="NR53" s="8"/>
      <c r="NS53" s="7"/>
      <c r="NT53" s="7"/>
      <c r="NU53" s="2" t="s">
        <v>140</v>
      </c>
      <c r="NV53" s="2" t="s">
        <v>131</v>
      </c>
      <c r="NW53" s="2" t="s">
        <v>185</v>
      </c>
      <c r="NX53" s="2" t="s">
        <v>891</v>
      </c>
      <c r="NY53" s="2" t="s">
        <v>142</v>
      </c>
      <c r="NZ53" s="2" t="s">
        <v>134</v>
      </c>
      <c r="OA53" s="4"/>
      <c r="OB53" s="8"/>
      <c r="OC53" s="4"/>
      <c r="OD53" s="8"/>
      <c r="OE53" s="7"/>
      <c r="OF53" s="7"/>
      <c r="OG53" s="2" t="s">
        <v>140</v>
      </c>
      <c r="OH53" s="2" t="s">
        <v>187</v>
      </c>
      <c r="OI53" s="2" t="s">
        <v>914</v>
      </c>
      <c r="OJ53" s="2" t="s">
        <v>1112</v>
      </c>
      <c r="OK53" s="2" t="s">
        <v>142</v>
      </c>
      <c r="OL53" s="2" t="s">
        <v>134</v>
      </c>
      <c r="OM53" s="4"/>
      <c r="ON53" s="8"/>
      <c r="OO53" s="4"/>
      <c r="OP53" s="8"/>
      <c r="OQ53" s="7"/>
      <c r="OR53" s="7"/>
      <c r="OS53" s="2" t="s">
        <v>134</v>
      </c>
      <c r="OT53" s="2" t="s">
        <v>134</v>
      </c>
      <c r="OU53" s="2" t="s">
        <v>134</v>
      </c>
      <c r="OV53" s="2" t="s">
        <v>134</v>
      </c>
      <c r="OW53" s="2" t="s">
        <v>134</v>
      </c>
      <c r="OX53" s="2" t="s">
        <v>134</v>
      </c>
      <c r="OY53" s="4"/>
      <c r="OZ53" s="8"/>
      <c r="PA53" s="4"/>
      <c r="PB53" s="8"/>
      <c r="PC53" s="7"/>
      <c r="PD53" s="7"/>
      <c r="PE53" s="2" t="s">
        <v>161</v>
      </c>
      <c r="PF53" s="2" t="s">
        <v>131</v>
      </c>
      <c r="PG53" s="2" t="s">
        <v>134</v>
      </c>
      <c r="PH53" s="2" t="s">
        <v>134</v>
      </c>
      <c r="PI53" s="2" t="s">
        <v>142</v>
      </c>
      <c r="PJ53" s="2" t="s">
        <v>134</v>
      </c>
      <c r="PK53" s="4"/>
      <c r="PL53" s="8"/>
      <c r="PM53" s="4"/>
      <c r="PN53" s="8"/>
      <c r="PO53" s="7"/>
      <c r="PP53" s="7"/>
      <c r="PQ53" s="2" t="s">
        <v>140</v>
      </c>
      <c r="PR53" s="2" t="s">
        <v>131</v>
      </c>
      <c r="PS53" s="2" t="s">
        <v>190</v>
      </c>
      <c r="PT53" s="2" t="s">
        <v>134</v>
      </c>
      <c r="PU53" s="2" t="s">
        <v>142</v>
      </c>
      <c r="PV53" s="2" t="s">
        <v>134</v>
      </c>
      <c r="PW53" s="4"/>
      <c r="PX53" s="8"/>
      <c r="PY53" s="4"/>
      <c r="PZ53" s="8"/>
      <c r="QA53" s="7"/>
      <c r="QB53" s="7"/>
      <c r="QC53" s="2" t="s">
        <v>161</v>
      </c>
      <c r="QD53" s="2" t="s">
        <v>144</v>
      </c>
      <c r="QE53" s="2" t="s">
        <v>134</v>
      </c>
      <c r="QF53" s="2" t="s">
        <v>134</v>
      </c>
      <c r="QG53" s="2" t="s">
        <v>142</v>
      </c>
      <c r="QH53" s="2" t="s">
        <v>134</v>
      </c>
      <c r="QI53" s="4"/>
      <c r="QJ53" s="8"/>
      <c r="QK53" s="4"/>
      <c r="QL53" s="8"/>
      <c r="QM53" s="7"/>
      <c r="QN53" s="7"/>
      <c r="QO53" s="2" t="s">
        <v>184</v>
      </c>
      <c r="QP53" s="2" t="s">
        <v>131</v>
      </c>
      <c r="QQ53" s="2" t="s">
        <v>134</v>
      </c>
      <c r="QR53" s="2" t="s">
        <v>134</v>
      </c>
      <c r="QS53" s="2" t="s">
        <v>142</v>
      </c>
      <c r="QT53" s="2" t="s">
        <v>134</v>
      </c>
      <c r="QU53" s="4"/>
      <c r="QV53" s="8"/>
      <c r="QW53" s="4"/>
      <c r="QX53" s="8"/>
      <c r="QY53" s="7"/>
      <c r="QZ53" s="7"/>
      <c r="RA53" s="2" t="s">
        <v>134</v>
      </c>
      <c r="RB53" s="2" t="s">
        <v>134</v>
      </c>
      <c r="RC53" s="2" t="s">
        <v>134</v>
      </c>
      <c r="RD53" s="2" t="s">
        <v>134</v>
      </c>
      <c r="RE53" s="2" t="s">
        <v>134</v>
      </c>
      <c r="RF53" s="2" t="s">
        <v>134</v>
      </c>
      <c r="RG53" s="4"/>
      <c r="RH53" s="8"/>
      <c r="RI53" s="4"/>
      <c r="RJ53" s="8"/>
      <c r="RK53" s="7"/>
      <c r="RL53" s="7"/>
      <c r="RM53" s="2" t="s">
        <v>134</v>
      </c>
      <c r="RN53" s="2" t="s">
        <v>134</v>
      </c>
      <c r="RO53" s="2" t="s">
        <v>134</v>
      </c>
      <c r="RP53" s="2" t="s">
        <v>134</v>
      </c>
      <c r="RQ53" s="2" t="s">
        <v>134</v>
      </c>
      <c r="RR53" s="2" t="s">
        <v>134</v>
      </c>
      <c r="RS53" s="4"/>
      <c r="RT53" s="8"/>
      <c r="RU53" s="4"/>
      <c r="RV53" s="8"/>
      <c r="RW53" s="7"/>
      <c r="RX53" s="7"/>
      <c r="RY53" s="2" t="s">
        <v>161</v>
      </c>
      <c r="RZ53" s="2" t="s">
        <v>131</v>
      </c>
      <c r="SA53" s="2" t="s">
        <v>134</v>
      </c>
      <c r="SB53" s="2" t="s">
        <v>134</v>
      </c>
      <c r="SC53" s="2" t="s">
        <v>142</v>
      </c>
      <c r="SD53" s="2" t="s">
        <v>134</v>
      </c>
      <c r="SE53" s="4"/>
      <c r="SF53" s="8"/>
      <c r="SG53" s="4"/>
      <c r="SH53" s="8"/>
      <c r="SI53" s="7"/>
      <c r="SJ53" s="7"/>
      <c r="SK53" s="2" t="s">
        <v>176</v>
      </c>
      <c r="SL53" s="2" t="s">
        <v>144</v>
      </c>
      <c r="SM53" s="2" t="s">
        <v>134</v>
      </c>
      <c r="SN53" s="2" t="s">
        <v>134</v>
      </c>
      <c r="SO53" s="2" t="s">
        <v>142</v>
      </c>
      <c r="SP53" s="2" t="s">
        <v>134</v>
      </c>
    </row>
    <row r="54">
      <c r="A54" s="2" t="s">
        <v>1113</v>
      </c>
      <c r="B54" s="2" t="s">
        <v>123</v>
      </c>
      <c r="C54" s="2" t="s">
        <v>124</v>
      </c>
      <c r="D54" s="2" t="s">
        <v>125</v>
      </c>
      <c r="E54" s="2" t="s">
        <v>126</v>
      </c>
      <c r="F54" s="2" t="s">
        <v>1088</v>
      </c>
      <c r="G54" s="2" t="s">
        <v>1089</v>
      </c>
      <c r="H54" s="2" t="s">
        <v>1090</v>
      </c>
      <c r="I54" s="2" t="s">
        <v>896</v>
      </c>
      <c r="J54" s="2" t="s">
        <v>234</v>
      </c>
      <c r="K54" s="2" t="s">
        <v>1114</v>
      </c>
      <c r="L54" s="3">
        <v>23</v>
      </c>
      <c r="M54" s="3">
        <v>24.15</v>
      </c>
      <c r="N54" s="3">
        <v>49.99</v>
      </c>
      <c r="O54" s="2" t="s">
        <v>131</v>
      </c>
      <c r="P54" s="2" t="s">
        <v>395</v>
      </c>
      <c r="Q54" s="2" t="s">
        <v>133</v>
      </c>
      <c r="R54" s="2" t="s">
        <v>134</v>
      </c>
      <c r="S54" s="2" t="s">
        <v>1115</v>
      </c>
      <c r="T54" s="2" t="s">
        <v>134</v>
      </c>
      <c r="U54" s="2" t="s">
        <v>832</v>
      </c>
      <c r="V54" s="2" t="s">
        <v>1093</v>
      </c>
      <c r="W54" s="2" t="s">
        <v>899</v>
      </c>
      <c r="X54" s="2" t="s">
        <v>134</v>
      </c>
      <c r="Y54" s="2" t="s">
        <v>1116</v>
      </c>
      <c r="Z54" s="4">
        <v>326</v>
      </c>
      <c r="AA54" s="4">
        <f>=ROUNDDOWN(12.0740740740741,0)</f>
      </c>
      <c r="AB54" s="5">
        <v>27</v>
      </c>
      <c r="AC54" s="2" t="s">
        <v>794</v>
      </c>
      <c r="AD54" s="4">
        <v>200</v>
      </c>
      <c r="AE54" s="4">
        <v>480</v>
      </c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>
        <v>0</v>
      </c>
      <c r="AP54" s="4">
        <v>539</v>
      </c>
      <c r="AQ54" s="8">
        <v>14021.11</v>
      </c>
      <c r="AR54" s="4"/>
      <c r="AS54" s="8"/>
      <c r="AT54" s="7"/>
      <c r="AU54" s="7"/>
      <c r="AV54" s="4">
        <v>539</v>
      </c>
      <c r="AW54" s="8">
        <v>14021.11</v>
      </c>
      <c r="AX54" s="4"/>
      <c r="AY54" s="8"/>
      <c r="AZ54" s="7"/>
      <c r="BA54" s="7"/>
      <c r="BB54" s="7">
        <v>1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0.3356</v>
      </c>
      <c r="BJ54" s="4">
        <v>539</v>
      </c>
      <c r="BK54" s="8">
        <v>14021.11</v>
      </c>
      <c r="BL54" s="2" t="s">
        <v>1117</v>
      </c>
      <c r="BM54" s="7">
        <v>1</v>
      </c>
      <c r="BN54" s="7">
        <v>1</v>
      </c>
      <c r="BO54" s="4">
        <v>130</v>
      </c>
      <c r="BP54" s="8">
        <v>3438.5</v>
      </c>
      <c r="BQ54" s="4"/>
      <c r="BR54" s="8"/>
      <c r="BS54" s="7"/>
      <c r="BT54" s="7"/>
      <c r="BU54" s="2" t="s">
        <v>140</v>
      </c>
      <c r="BV54" s="2" t="s">
        <v>131</v>
      </c>
      <c r="BW54" s="2" t="s">
        <v>134</v>
      </c>
      <c r="BX54" s="2" t="s">
        <v>1118</v>
      </c>
      <c r="BY54" s="2" t="s">
        <v>142</v>
      </c>
      <c r="BZ54" s="2" t="s">
        <v>134</v>
      </c>
      <c r="CA54" s="4">
        <v>123</v>
      </c>
      <c r="CB54" s="8">
        <v>3119.28</v>
      </c>
      <c r="CC54" s="4"/>
      <c r="CD54" s="8"/>
      <c r="CE54" s="7"/>
      <c r="CF54" s="7"/>
      <c r="CG54" s="2" t="s">
        <v>140</v>
      </c>
      <c r="CH54" s="2" t="s">
        <v>131</v>
      </c>
      <c r="CI54" s="2" t="s">
        <v>1041</v>
      </c>
      <c r="CJ54" s="2" t="s">
        <v>1119</v>
      </c>
      <c r="CK54" s="2" t="s">
        <v>142</v>
      </c>
      <c r="CL54" s="2" t="s">
        <v>134</v>
      </c>
      <c r="CM54" s="4">
        <v>29</v>
      </c>
      <c r="CN54" s="8">
        <v>757.19</v>
      </c>
      <c r="CO54" s="4"/>
      <c r="CP54" s="8"/>
      <c r="CQ54" s="7"/>
      <c r="CR54" s="7"/>
      <c r="CS54" s="2" t="s">
        <v>140</v>
      </c>
      <c r="CT54" s="2" t="s">
        <v>131</v>
      </c>
      <c r="CU54" s="2" t="s">
        <v>1120</v>
      </c>
      <c r="CV54" s="2" t="s">
        <v>494</v>
      </c>
      <c r="CW54" s="2" t="s">
        <v>142</v>
      </c>
      <c r="CX54" s="2" t="s">
        <v>134</v>
      </c>
      <c r="CY54" s="4">
        <v>121</v>
      </c>
      <c r="CZ54" s="8">
        <v>3288.78</v>
      </c>
      <c r="DA54" s="4"/>
      <c r="DB54" s="8"/>
      <c r="DC54" s="7"/>
      <c r="DD54" s="7"/>
      <c r="DE54" s="2" t="s">
        <v>140</v>
      </c>
      <c r="DF54" s="2" t="s">
        <v>131</v>
      </c>
      <c r="DG54" s="2" t="s">
        <v>1121</v>
      </c>
      <c r="DH54" s="2" t="s">
        <v>577</v>
      </c>
      <c r="DI54" s="2" t="s">
        <v>142</v>
      </c>
      <c r="DJ54" s="2" t="s">
        <v>134</v>
      </c>
      <c r="DK54" s="4">
        <v>52</v>
      </c>
      <c r="DL54" s="8">
        <v>1356.16</v>
      </c>
      <c r="DM54" s="4"/>
      <c r="DN54" s="8"/>
      <c r="DO54" s="7"/>
      <c r="DP54" s="7"/>
      <c r="DQ54" s="2" t="s">
        <v>140</v>
      </c>
      <c r="DR54" s="2" t="s">
        <v>131</v>
      </c>
      <c r="DS54" s="2" t="s">
        <v>1122</v>
      </c>
      <c r="DT54" s="2" t="s">
        <v>1123</v>
      </c>
      <c r="DU54" s="2" t="s">
        <v>142</v>
      </c>
      <c r="DV54" s="2" t="s">
        <v>134</v>
      </c>
      <c r="DW54" s="4">
        <v>30</v>
      </c>
      <c r="DX54" s="8">
        <v>760.8</v>
      </c>
      <c r="DY54" s="4"/>
      <c r="DZ54" s="8"/>
      <c r="EA54" s="7"/>
      <c r="EB54" s="7"/>
      <c r="EC54" s="2" t="s">
        <v>140</v>
      </c>
      <c r="ED54" s="2" t="s">
        <v>131</v>
      </c>
      <c r="EE54" s="2" t="s">
        <v>1120</v>
      </c>
      <c r="EF54" s="2" t="s">
        <v>1124</v>
      </c>
      <c r="EG54" s="2" t="s">
        <v>142</v>
      </c>
      <c r="EH54" s="2" t="s">
        <v>134</v>
      </c>
      <c r="EI54" s="4">
        <v>45</v>
      </c>
      <c r="EJ54" s="8">
        <v>1028.43</v>
      </c>
      <c r="EK54" s="4"/>
      <c r="EL54" s="8"/>
      <c r="EM54" s="7"/>
      <c r="EN54" s="7"/>
      <c r="EO54" s="2" t="s">
        <v>140</v>
      </c>
      <c r="EP54" s="2" t="s">
        <v>131</v>
      </c>
      <c r="EQ54" s="2" t="s">
        <v>1125</v>
      </c>
      <c r="ER54" s="2" t="s">
        <v>1126</v>
      </c>
      <c r="ES54" s="2" t="s">
        <v>142</v>
      </c>
      <c r="ET54" s="2" t="s">
        <v>134</v>
      </c>
      <c r="EU54" s="4">
        <v>3</v>
      </c>
      <c r="EV54" s="8">
        <v>81.87</v>
      </c>
      <c r="EW54" s="4"/>
      <c r="EX54" s="8"/>
      <c r="EY54" s="7"/>
      <c r="EZ54" s="7"/>
      <c r="FA54" s="2" t="s">
        <v>140</v>
      </c>
      <c r="FB54" s="2" t="s">
        <v>131</v>
      </c>
      <c r="FC54" s="2" t="s">
        <v>649</v>
      </c>
      <c r="FD54" s="2" t="s">
        <v>1121</v>
      </c>
      <c r="FE54" s="2" t="s">
        <v>142</v>
      </c>
      <c r="FF54" s="2" t="s">
        <v>134</v>
      </c>
      <c r="FG54" s="4"/>
      <c r="FH54" s="8"/>
      <c r="FI54" s="4"/>
      <c r="FJ54" s="8"/>
      <c r="FK54" s="7"/>
      <c r="FL54" s="7"/>
      <c r="FM54" s="2" t="s">
        <v>140</v>
      </c>
      <c r="FN54" s="2" t="s">
        <v>131</v>
      </c>
      <c r="FO54" s="2" t="s">
        <v>974</v>
      </c>
      <c r="FP54" s="2" t="s">
        <v>134</v>
      </c>
      <c r="FQ54" s="2" t="s">
        <v>142</v>
      </c>
      <c r="FR54" s="2" t="s">
        <v>134</v>
      </c>
      <c r="FS54" s="4"/>
      <c r="FT54" s="8"/>
      <c r="FU54" s="4"/>
      <c r="FV54" s="8"/>
      <c r="FW54" s="7"/>
      <c r="FX54" s="7"/>
      <c r="FY54" s="2" t="s">
        <v>143</v>
      </c>
      <c r="FZ54" s="2" t="s">
        <v>131</v>
      </c>
      <c r="GA54" s="2" t="s">
        <v>134</v>
      </c>
      <c r="GB54" s="2" t="s">
        <v>134</v>
      </c>
      <c r="GC54" s="2" t="s">
        <v>142</v>
      </c>
      <c r="GD54" s="2" t="s">
        <v>134</v>
      </c>
      <c r="GE54" s="4"/>
      <c r="GF54" s="8"/>
      <c r="GG54" s="4"/>
      <c r="GH54" s="8"/>
      <c r="GI54" s="7"/>
      <c r="GJ54" s="7"/>
      <c r="GK54" s="2" t="s">
        <v>161</v>
      </c>
      <c r="GL54" s="2" t="s">
        <v>131</v>
      </c>
      <c r="GM54" s="2" t="s">
        <v>134</v>
      </c>
      <c r="GN54" s="2" t="s">
        <v>134</v>
      </c>
      <c r="GO54" s="2" t="s">
        <v>142</v>
      </c>
      <c r="GP54" s="2" t="s">
        <v>134</v>
      </c>
      <c r="GQ54" s="4"/>
      <c r="GR54" s="8"/>
      <c r="GS54" s="4"/>
      <c r="GT54" s="8"/>
      <c r="GU54" s="7"/>
      <c r="GV54" s="7"/>
      <c r="GW54" s="2" t="s">
        <v>161</v>
      </c>
      <c r="GX54" s="2" t="s">
        <v>131</v>
      </c>
      <c r="GY54" s="2" t="s">
        <v>134</v>
      </c>
      <c r="GZ54" s="2" t="s">
        <v>134</v>
      </c>
      <c r="HA54" s="2" t="s">
        <v>142</v>
      </c>
      <c r="HB54" s="2" t="s">
        <v>134</v>
      </c>
      <c r="HC54" s="4">
        <v>5</v>
      </c>
      <c r="HD54" s="8">
        <v>165.95</v>
      </c>
      <c r="HE54" s="4"/>
      <c r="HF54" s="8"/>
      <c r="HG54" s="7"/>
      <c r="HH54" s="7"/>
      <c r="HI54" s="2" t="s">
        <v>140</v>
      </c>
      <c r="HJ54" s="2" t="s">
        <v>131</v>
      </c>
      <c r="HK54" s="2" t="s">
        <v>1120</v>
      </c>
      <c r="HL54" s="2" t="s">
        <v>1127</v>
      </c>
      <c r="HM54" s="2" t="s">
        <v>142</v>
      </c>
      <c r="HN54" s="2" t="s">
        <v>134</v>
      </c>
      <c r="HO54" s="4"/>
      <c r="HP54" s="8"/>
      <c r="HQ54" s="4"/>
      <c r="HR54" s="8"/>
      <c r="HS54" s="7"/>
      <c r="HT54" s="7"/>
      <c r="HU54" s="2" t="s">
        <v>161</v>
      </c>
      <c r="HV54" s="2" t="s">
        <v>131</v>
      </c>
      <c r="HW54" s="2" t="s">
        <v>134</v>
      </c>
      <c r="HX54" s="2" t="s">
        <v>134</v>
      </c>
      <c r="HY54" s="2" t="s">
        <v>142</v>
      </c>
      <c r="HZ54" s="2" t="s">
        <v>134</v>
      </c>
      <c r="IA54" s="4"/>
      <c r="IB54" s="8"/>
      <c r="IC54" s="4"/>
      <c r="ID54" s="8"/>
      <c r="IE54" s="7"/>
      <c r="IF54" s="7"/>
      <c r="IG54" s="2" t="s">
        <v>176</v>
      </c>
      <c r="IH54" s="2" t="s">
        <v>131</v>
      </c>
      <c r="II54" s="2" t="s">
        <v>134</v>
      </c>
      <c r="IJ54" s="2" t="s">
        <v>134</v>
      </c>
      <c r="IK54" s="2" t="s">
        <v>142</v>
      </c>
      <c r="IL54" s="2" t="s">
        <v>168</v>
      </c>
      <c r="IM54" s="4"/>
      <c r="IN54" s="8"/>
      <c r="IO54" s="4"/>
      <c r="IP54" s="8"/>
      <c r="IQ54" s="7"/>
      <c r="IR54" s="7"/>
      <c r="IS54" s="2" t="s">
        <v>161</v>
      </c>
      <c r="IT54" s="2" t="s">
        <v>131</v>
      </c>
      <c r="IU54" s="2" t="s">
        <v>134</v>
      </c>
      <c r="IV54" s="2" t="s">
        <v>134</v>
      </c>
      <c r="IW54" s="2" t="s">
        <v>142</v>
      </c>
      <c r="IX54" s="2" t="s">
        <v>134</v>
      </c>
      <c r="IY54" s="4"/>
      <c r="IZ54" s="8"/>
      <c r="JA54" s="4"/>
      <c r="JB54" s="8"/>
      <c r="JC54" s="7"/>
      <c r="JD54" s="7"/>
      <c r="JE54" s="2" t="s">
        <v>140</v>
      </c>
      <c r="JF54" s="2" t="s">
        <v>131</v>
      </c>
      <c r="JG54" s="2" t="s">
        <v>170</v>
      </c>
      <c r="JH54" s="2" t="s">
        <v>134</v>
      </c>
      <c r="JI54" s="2" t="s">
        <v>142</v>
      </c>
      <c r="JJ54" s="2" t="s">
        <v>134</v>
      </c>
      <c r="JK54" s="4"/>
      <c r="JL54" s="8"/>
      <c r="JM54" s="4"/>
      <c r="JN54" s="8"/>
      <c r="JO54" s="7"/>
      <c r="JP54" s="7"/>
      <c r="JQ54" s="2" t="s">
        <v>176</v>
      </c>
      <c r="JR54" s="2" t="s">
        <v>131</v>
      </c>
      <c r="JS54" s="2" t="s">
        <v>134</v>
      </c>
      <c r="JT54" s="2" t="s">
        <v>134</v>
      </c>
      <c r="JU54" s="2" t="s">
        <v>142</v>
      </c>
      <c r="JV54" s="2" t="s">
        <v>134</v>
      </c>
      <c r="JW54" s="4"/>
      <c r="JX54" s="8"/>
      <c r="JY54" s="4"/>
      <c r="JZ54" s="8"/>
      <c r="KA54" s="7"/>
      <c r="KB54" s="7"/>
      <c r="KC54" s="2" t="s">
        <v>176</v>
      </c>
      <c r="KD54" s="2" t="s">
        <v>131</v>
      </c>
      <c r="KE54" s="2" t="s">
        <v>134</v>
      </c>
      <c r="KF54" s="2" t="s">
        <v>134</v>
      </c>
      <c r="KG54" s="2" t="s">
        <v>142</v>
      </c>
      <c r="KH54" s="2" t="s">
        <v>134</v>
      </c>
      <c r="KI54" s="4"/>
      <c r="KJ54" s="8"/>
      <c r="KK54" s="4"/>
      <c r="KL54" s="8"/>
      <c r="KM54" s="7"/>
      <c r="KN54" s="7"/>
      <c r="KO54" s="2" t="s">
        <v>176</v>
      </c>
      <c r="KP54" s="2" t="s">
        <v>131</v>
      </c>
      <c r="KQ54" s="2" t="s">
        <v>134</v>
      </c>
      <c r="KR54" s="2" t="s">
        <v>134</v>
      </c>
      <c r="KS54" s="2" t="s">
        <v>142</v>
      </c>
      <c r="KT54" s="2" t="s">
        <v>134</v>
      </c>
      <c r="KU54" s="4">
        <v>1</v>
      </c>
      <c r="KV54" s="8">
        <v>24.15</v>
      </c>
      <c r="KW54" s="4"/>
      <c r="KX54" s="8"/>
      <c r="KY54" s="7"/>
      <c r="KZ54" s="7"/>
      <c r="LA54" s="2" t="s">
        <v>140</v>
      </c>
      <c r="LB54" s="2" t="s">
        <v>144</v>
      </c>
      <c r="LC54" s="2" t="s">
        <v>1128</v>
      </c>
      <c r="LD54" s="2" t="s">
        <v>1129</v>
      </c>
      <c r="LE54" s="2" t="s">
        <v>142</v>
      </c>
      <c r="LF54" s="2" t="s">
        <v>134</v>
      </c>
      <c r="LG54" s="4"/>
      <c r="LH54" s="8"/>
      <c r="LI54" s="4"/>
      <c r="LJ54" s="8"/>
      <c r="LK54" s="7"/>
      <c r="LL54" s="7"/>
      <c r="LM54" s="2" t="s">
        <v>134</v>
      </c>
      <c r="LN54" s="2" t="s">
        <v>134</v>
      </c>
      <c r="LO54" s="2" t="s">
        <v>134</v>
      </c>
      <c r="LP54" s="2" t="s">
        <v>134</v>
      </c>
      <c r="LQ54" s="2" t="s">
        <v>134</v>
      </c>
      <c r="LR54" s="2" t="s">
        <v>134</v>
      </c>
      <c r="LS54" s="4"/>
      <c r="LT54" s="8"/>
      <c r="LU54" s="4"/>
      <c r="LV54" s="8"/>
      <c r="LW54" s="7"/>
      <c r="LX54" s="7"/>
      <c r="LY54" s="2" t="s">
        <v>134</v>
      </c>
      <c r="LZ54" s="2" t="s">
        <v>134</v>
      </c>
      <c r="MA54" s="2" t="s">
        <v>134</v>
      </c>
      <c r="MB54" s="2" t="s">
        <v>134</v>
      </c>
      <c r="MC54" s="2" t="s">
        <v>134</v>
      </c>
      <c r="MD54" s="2" t="s">
        <v>134</v>
      </c>
      <c r="ME54" s="4"/>
      <c r="MF54" s="8"/>
      <c r="MG54" s="4"/>
      <c r="MH54" s="8"/>
      <c r="MI54" s="7"/>
      <c r="MJ54" s="7"/>
      <c r="MK54" s="2" t="s">
        <v>140</v>
      </c>
      <c r="ML54" s="2" t="s">
        <v>144</v>
      </c>
      <c r="MM54" s="2" t="s">
        <v>1130</v>
      </c>
      <c r="MN54" s="2" t="s">
        <v>1131</v>
      </c>
      <c r="MO54" s="2" t="s">
        <v>142</v>
      </c>
      <c r="MP54" s="2" t="s">
        <v>134</v>
      </c>
      <c r="MQ54" s="4"/>
      <c r="MR54" s="8"/>
      <c r="MS54" s="4"/>
      <c r="MT54" s="8"/>
      <c r="MU54" s="7"/>
      <c r="MV54" s="7"/>
      <c r="MW54" s="2" t="s">
        <v>134</v>
      </c>
      <c r="MX54" s="2" t="s">
        <v>134</v>
      </c>
      <c r="MY54" s="2" t="s">
        <v>134</v>
      </c>
      <c r="MZ54" s="2" t="s">
        <v>134</v>
      </c>
      <c r="NA54" s="2" t="s">
        <v>134</v>
      </c>
      <c r="NB54" s="2" t="s">
        <v>134</v>
      </c>
      <c r="NC54" s="4"/>
      <c r="ND54" s="8"/>
      <c r="NE54" s="4"/>
      <c r="NF54" s="8"/>
      <c r="NG54" s="7"/>
      <c r="NH54" s="7"/>
      <c r="NI54" s="2" t="s">
        <v>184</v>
      </c>
      <c r="NJ54" s="2" t="s">
        <v>131</v>
      </c>
      <c r="NK54" s="2" t="s">
        <v>134</v>
      </c>
      <c r="NL54" s="2" t="s">
        <v>134</v>
      </c>
      <c r="NM54" s="2" t="s">
        <v>142</v>
      </c>
      <c r="NN54" s="2" t="s">
        <v>134</v>
      </c>
      <c r="NO54" s="4"/>
      <c r="NP54" s="8"/>
      <c r="NQ54" s="4"/>
      <c r="NR54" s="8"/>
      <c r="NS54" s="7"/>
      <c r="NT54" s="7"/>
      <c r="NU54" s="2" t="s">
        <v>161</v>
      </c>
      <c r="NV54" s="2" t="s">
        <v>131</v>
      </c>
      <c r="NW54" s="2" t="s">
        <v>134</v>
      </c>
      <c r="NX54" s="2" t="s">
        <v>134</v>
      </c>
      <c r="NY54" s="2" t="s">
        <v>142</v>
      </c>
      <c r="NZ54" s="2" t="s">
        <v>134</v>
      </c>
      <c r="OA54" s="4"/>
      <c r="OB54" s="8"/>
      <c r="OC54" s="4"/>
      <c r="OD54" s="8"/>
      <c r="OE54" s="7"/>
      <c r="OF54" s="7"/>
      <c r="OG54" s="2" t="s">
        <v>140</v>
      </c>
      <c r="OH54" s="2" t="s">
        <v>187</v>
      </c>
      <c r="OI54" s="2" t="s">
        <v>1120</v>
      </c>
      <c r="OJ54" s="2" t="s">
        <v>1132</v>
      </c>
      <c r="OK54" s="2" t="s">
        <v>142</v>
      </c>
      <c r="OL54" s="2" t="s">
        <v>134</v>
      </c>
      <c r="OM54" s="4"/>
      <c r="ON54" s="8"/>
      <c r="OO54" s="4"/>
      <c r="OP54" s="8"/>
      <c r="OQ54" s="7"/>
      <c r="OR54" s="7"/>
      <c r="OS54" s="2" t="s">
        <v>161</v>
      </c>
      <c r="OT54" s="2" t="s">
        <v>131</v>
      </c>
      <c r="OU54" s="2" t="s">
        <v>134</v>
      </c>
      <c r="OV54" s="2" t="s">
        <v>134</v>
      </c>
      <c r="OW54" s="2" t="s">
        <v>142</v>
      </c>
      <c r="OX54" s="2" t="s">
        <v>134</v>
      </c>
      <c r="OY54" s="4"/>
      <c r="OZ54" s="8"/>
      <c r="PA54" s="4"/>
      <c r="PB54" s="8"/>
      <c r="PC54" s="7"/>
      <c r="PD54" s="7"/>
      <c r="PE54" s="2" t="s">
        <v>161</v>
      </c>
      <c r="PF54" s="2" t="s">
        <v>131</v>
      </c>
      <c r="PG54" s="2" t="s">
        <v>134</v>
      </c>
      <c r="PH54" s="2" t="s">
        <v>134</v>
      </c>
      <c r="PI54" s="2" t="s">
        <v>142</v>
      </c>
      <c r="PJ54" s="2" t="s">
        <v>134</v>
      </c>
      <c r="PK54" s="4"/>
      <c r="PL54" s="8"/>
      <c r="PM54" s="4"/>
      <c r="PN54" s="8"/>
      <c r="PO54" s="7"/>
      <c r="PP54" s="7"/>
      <c r="PQ54" s="2" t="s">
        <v>176</v>
      </c>
      <c r="PR54" s="2" t="s">
        <v>131</v>
      </c>
      <c r="PS54" s="2" t="s">
        <v>134</v>
      </c>
      <c r="PT54" s="2" t="s">
        <v>134</v>
      </c>
      <c r="PU54" s="2" t="s">
        <v>142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184</v>
      </c>
      <c r="QP54" s="2" t="s">
        <v>131</v>
      </c>
      <c r="QQ54" s="2" t="s">
        <v>134</v>
      </c>
      <c r="QR54" s="2" t="s">
        <v>134</v>
      </c>
      <c r="QS54" s="2" t="s">
        <v>142</v>
      </c>
      <c r="QT54" s="2" t="s">
        <v>134</v>
      </c>
      <c r="QU54" s="4"/>
      <c r="QV54" s="8"/>
      <c r="QW54" s="4"/>
      <c r="QX54" s="8"/>
      <c r="QY54" s="7"/>
      <c r="QZ54" s="7"/>
      <c r="RA54" s="2" t="s">
        <v>134</v>
      </c>
      <c r="RB54" s="2" t="s">
        <v>134</v>
      </c>
      <c r="RC54" s="2" t="s">
        <v>134</v>
      </c>
      <c r="RD54" s="2" t="s">
        <v>134</v>
      </c>
      <c r="RE54" s="2" t="s">
        <v>134</v>
      </c>
      <c r="RF54" s="2" t="s">
        <v>134</v>
      </c>
      <c r="RG54" s="4"/>
      <c r="RH54" s="8"/>
      <c r="RI54" s="4"/>
      <c r="RJ54" s="8"/>
      <c r="RK54" s="7"/>
      <c r="RL54" s="7"/>
      <c r="RM54" s="2" t="s">
        <v>161</v>
      </c>
      <c r="RN54" s="2" t="s">
        <v>131</v>
      </c>
      <c r="RO54" s="2" t="s">
        <v>134</v>
      </c>
      <c r="RP54" s="2" t="s">
        <v>134</v>
      </c>
      <c r="RQ54" s="2" t="s">
        <v>142</v>
      </c>
      <c r="RR54" s="2" t="s">
        <v>134</v>
      </c>
      <c r="RS54" s="4"/>
      <c r="RT54" s="8"/>
      <c r="RU54" s="4"/>
      <c r="RV54" s="8"/>
      <c r="RW54" s="7"/>
      <c r="RX54" s="7"/>
      <c r="RY54" s="2" t="s">
        <v>161</v>
      </c>
      <c r="RZ54" s="2" t="s">
        <v>131</v>
      </c>
      <c r="SA54" s="2" t="s">
        <v>134</v>
      </c>
      <c r="SB54" s="2" t="s">
        <v>134</v>
      </c>
      <c r="SC54" s="2" t="s">
        <v>142</v>
      </c>
      <c r="SD54" s="2" t="s">
        <v>134</v>
      </c>
      <c r="SE54" s="4"/>
      <c r="SF54" s="8"/>
      <c r="SG54" s="4"/>
      <c r="SH54" s="8"/>
      <c r="SI54" s="7"/>
      <c r="SJ54" s="7"/>
      <c r="SK54" s="2" t="s">
        <v>134</v>
      </c>
      <c r="SL54" s="2" t="s">
        <v>134</v>
      </c>
      <c r="SM54" s="2" t="s">
        <v>134</v>
      </c>
      <c r="SN54" s="2" t="s">
        <v>134</v>
      </c>
      <c r="SO54" s="2" t="s">
        <v>134</v>
      </c>
      <c r="SP54" s="2" t="s">
        <v>134</v>
      </c>
    </row>
    <row r="55">
      <c r="A55" s="2" t="s">
        <v>1133</v>
      </c>
      <c r="B55" s="2" t="s">
        <v>123</v>
      </c>
      <c r="C55" s="2" t="s">
        <v>124</v>
      </c>
      <c r="D55" s="2" t="s">
        <v>125</v>
      </c>
      <c r="E55" s="2" t="s">
        <v>126</v>
      </c>
      <c r="F55" s="2" t="s">
        <v>1088</v>
      </c>
      <c r="G55" s="2" t="s">
        <v>1089</v>
      </c>
      <c r="H55" s="2" t="s">
        <v>1090</v>
      </c>
      <c r="I55" s="2" t="s">
        <v>896</v>
      </c>
      <c r="J55" s="2" t="s">
        <v>234</v>
      </c>
      <c r="K55" s="2" t="s">
        <v>1134</v>
      </c>
      <c r="L55" s="3">
        <v>23</v>
      </c>
      <c r="M55" s="3">
        <v>24.15</v>
      </c>
      <c r="N55" s="3">
        <v>49.99</v>
      </c>
      <c r="O55" s="2" t="s">
        <v>131</v>
      </c>
      <c r="P55" s="2" t="s">
        <v>395</v>
      </c>
      <c r="Q55" s="2" t="s">
        <v>133</v>
      </c>
      <c r="R55" s="2" t="s">
        <v>134</v>
      </c>
      <c r="S55" s="2" t="s">
        <v>1135</v>
      </c>
      <c r="T55" s="2" t="s">
        <v>134</v>
      </c>
      <c r="U55" s="2" t="s">
        <v>832</v>
      </c>
      <c r="V55" s="2" t="s">
        <v>1093</v>
      </c>
      <c r="W55" s="2" t="s">
        <v>899</v>
      </c>
      <c r="X55" s="2" t="s">
        <v>134</v>
      </c>
      <c r="Y55" s="2" t="s">
        <v>739</v>
      </c>
      <c r="Z55" s="4">
        <v>154</v>
      </c>
      <c r="AA55" s="4">
        <f>=ROUNDDOWN(11.8461538461538,0)</f>
      </c>
      <c r="AB55" s="5">
        <v>13</v>
      </c>
      <c r="AC55" s="2" t="s">
        <v>794</v>
      </c>
      <c r="AD55" s="4">
        <v>152</v>
      </c>
      <c r="AE55" s="4">
        <v>204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>
        <v>0</v>
      </c>
      <c r="AP55" s="4">
        <v>306</v>
      </c>
      <c r="AQ55" s="8">
        <v>8038.13</v>
      </c>
      <c r="AR55" s="4"/>
      <c r="AS55" s="8"/>
      <c r="AT55" s="7"/>
      <c r="AU55" s="7"/>
      <c r="AV55" s="4">
        <v>306</v>
      </c>
      <c r="AW55" s="8">
        <v>8038.13</v>
      </c>
      <c r="AX55" s="4"/>
      <c r="AY55" s="8"/>
      <c r="AZ55" s="7"/>
      <c r="BA55" s="7"/>
      <c r="BB55" s="7">
        <v>1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>
        <v>0.1924</v>
      </c>
      <c r="BJ55" s="4">
        <v>306</v>
      </c>
      <c r="BK55" s="8">
        <v>8038.13</v>
      </c>
      <c r="BL55" s="2" t="s">
        <v>1136</v>
      </c>
      <c r="BM55" s="7">
        <v>1</v>
      </c>
      <c r="BN55" s="7">
        <v>1</v>
      </c>
      <c r="BO55" s="4">
        <v>88</v>
      </c>
      <c r="BP55" s="8">
        <v>2277.44</v>
      </c>
      <c r="BQ55" s="4"/>
      <c r="BR55" s="8"/>
      <c r="BS55" s="7"/>
      <c r="BT55" s="7"/>
      <c r="BU55" s="2" t="s">
        <v>140</v>
      </c>
      <c r="BV55" s="2" t="s">
        <v>131</v>
      </c>
      <c r="BW55" s="2" t="s">
        <v>134</v>
      </c>
      <c r="BX55" s="2" t="s">
        <v>1137</v>
      </c>
      <c r="BY55" s="2" t="s">
        <v>142</v>
      </c>
      <c r="BZ55" s="2" t="s">
        <v>134</v>
      </c>
      <c r="CA55" s="4">
        <v>67</v>
      </c>
      <c r="CB55" s="8">
        <v>1774.83</v>
      </c>
      <c r="CC55" s="4"/>
      <c r="CD55" s="8"/>
      <c r="CE55" s="7"/>
      <c r="CF55" s="7"/>
      <c r="CG55" s="2" t="s">
        <v>140</v>
      </c>
      <c r="CH55" s="2" t="s">
        <v>131</v>
      </c>
      <c r="CI55" s="2" t="s">
        <v>913</v>
      </c>
      <c r="CJ55" s="2" t="s">
        <v>1138</v>
      </c>
      <c r="CK55" s="2" t="s">
        <v>142</v>
      </c>
      <c r="CL55" s="2" t="s">
        <v>134</v>
      </c>
      <c r="CM55" s="4">
        <v>41</v>
      </c>
      <c r="CN55" s="8">
        <v>1070.51</v>
      </c>
      <c r="CO55" s="4"/>
      <c r="CP55" s="8"/>
      <c r="CQ55" s="7"/>
      <c r="CR55" s="7"/>
      <c r="CS55" s="2" t="s">
        <v>140</v>
      </c>
      <c r="CT55" s="2" t="s">
        <v>131</v>
      </c>
      <c r="CU55" s="2" t="s">
        <v>1139</v>
      </c>
      <c r="CV55" s="2" t="s">
        <v>1140</v>
      </c>
      <c r="CW55" s="2" t="s">
        <v>142</v>
      </c>
      <c r="CX55" s="2" t="s">
        <v>134</v>
      </c>
      <c r="CY55" s="4">
        <v>21</v>
      </c>
      <c r="CZ55" s="8">
        <v>570.78</v>
      </c>
      <c r="DA55" s="4"/>
      <c r="DB55" s="8"/>
      <c r="DC55" s="7"/>
      <c r="DD55" s="7"/>
      <c r="DE55" s="2" t="s">
        <v>140</v>
      </c>
      <c r="DF55" s="2" t="s">
        <v>131</v>
      </c>
      <c r="DG55" s="2" t="s">
        <v>1141</v>
      </c>
      <c r="DH55" s="2" t="s">
        <v>869</v>
      </c>
      <c r="DI55" s="2" t="s">
        <v>142</v>
      </c>
      <c r="DJ55" s="2" t="s">
        <v>134</v>
      </c>
      <c r="DK55" s="4">
        <v>44</v>
      </c>
      <c r="DL55" s="8">
        <v>1195.92</v>
      </c>
      <c r="DM55" s="4"/>
      <c r="DN55" s="8"/>
      <c r="DO55" s="7"/>
      <c r="DP55" s="7"/>
      <c r="DQ55" s="2" t="s">
        <v>140</v>
      </c>
      <c r="DR55" s="2" t="s">
        <v>131</v>
      </c>
      <c r="DS55" s="2" t="s">
        <v>918</v>
      </c>
      <c r="DT55" s="2" t="s">
        <v>1142</v>
      </c>
      <c r="DU55" s="2" t="s">
        <v>142</v>
      </c>
      <c r="DV55" s="2" t="s">
        <v>134</v>
      </c>
      <c r="DW55" s="4">
        <v>22</v>
      </c>
      <c r="DX55" s="8">
        <v>557.92</v>
      </c>
      <c r="DY55" s="4"/>
      <c r="DZ55" s="8"/>
      <c r="EA55" s="7"/>
      <c r="EB55" s="7"/>
      <c r="EC55" s="2" t="s">
        <v>140</v>
      </c>
      <c r="ED55" s="2" t="s">
        <v>131</v>
      </c>
      <c r="EE55" s="2" t="s">
        <v>1101</v>
      </c>
      <c r="EF55" s="2" t="s">
        <v>1143</v>
      </c>
      <c r="EG55" s="2" t="s">
        <v>142</v>
      </c>
      <c r="EH55" s="2" t="s">
        <v>134</v>
      </c>
      <c r="EI55" s="4">
        <v>18</v>
      </c>
      <c r="EJ55" s="8">
        <v>423.18</v>
      </c>
      <c r="EK55" s="4"/>
      <c r="EL55" s="8"/>
      <c r="EM55" s="7"/>
      <c r="EN55" s="7"/>
      <c r="EO55" s="2" t="s">
        <v>140</v>
      </c>
      <c r="EP55" s="2" t="s">
        <v>131</v>
      </c>
      <c r="EQ55" s="2" t="s">
        <v>1139</v>
      </c>
      <c r="ER55" s="2" t="s">
        <v>1144</v>
      </c>
      <c r="ES55" s="2" t="s">
        <v>142</v>
      </c>
      <c r="ET55" s="2" t="s">
        <v>134</v>
      </c>
      <c r="EU55" s="4">
        <v>2</v>
      </c>
      <c r="EV55" s="8">
        <v>54.58</v>
      </c>
      <c r="EW55" s="4"/>
      <c r="EX55" s="8"/>
      <c r="EY55" s="7"/>
      <c r="EZ55" s="7"/>
      <c r="FA55" s="2" t="s">
        <v>140</v>
      </c>
      <c r="FB55" s="2" t="s">
        <v>131</v>
      </c>
      <c r="FC55" s="2" t="s">
        <v>1145</v>
      </c>
      <c r="FD55" s="2" t="s">
        <v>1146</v>
      </c>
      <c r="FE55" s="2" t="s">
        <v>142</v>
      </c>
      <c r="FF55" s="2" t="s">
        <v>134</v>
      </c>
      <c r="FG55" s="4"/>
      <c r="FH55" s="8"/>
      <c r="FI55" s="4"/>
      <c r="FJ55" s="8"/>
      <c r="FK55" s="7"/>
      <c r="FL55" s="7"/>
      <c r="FM55" s="2" t="s">
        <v>436</v>
      </c>
      <c r="FN55" s="2" t="s">
        <v>131</v>
      </c>
      <c r="FO55" s="2" t="s">
        <v>134</v>
      </c>
      <c r="FP55" s="2" t="s">
        <v>134</v>
      </c>
      <c r="FQ55" s="2" t="s">
        <v>142</v>
      </c>
      <c r="FR55" s="2" t="s">
        <v>134</v>
      </c>
      <c r="FS55" s="4"/>
      <c r="FT55" s="8"/>
      <c r="FU55" s="4"/>
      <c r="FV55" s="8"/>
      <c r="FW55" s="7"/>
      <c r="FX55" s="7"/>
      <c r="FY55" s="2" t="s">
        <v>143</v>
      </c>
      <c r="FZ55" s="2" t="s">
        <v>131</v>
      </c>
      <c r="GA55" s="2" t="s">
        <v>134</v>
      </c>
      <c r="GB55" s="2" t="s">
        <v>134</v>
      </c>
      <c r="GC55" s="2" t="s">
        <v>142</v>
      </c>
      <c r="GD55" s="2" t="s">
        <v>134</v>
      </c>
      <c r="GE55" s="4"/>
      <c r="GF55" s="8"/>
      <c r="GG55" s="4"/>
      <c r="GH55" s="8"/>
      <c r="GI55" s="7"/>
      <c r="GJ55" s="7"/>
      <c r="GK55" s="2" t="s">
        <v>161</v>
      </c>
      <c r="GL55" s="2" t="s">
        <v>131</v>
      </c>
      <c r="GM55" s="2" t="s">
        <v>134</v>
      </c>
      <c r="GN55" s="2" t="s">
        <v>134</v>
      </c>
      <c r="GO55" s="2" t="s">
        <v>142</v>
      </c>
      <c r="GP55" s="2" t="s">
        <v>134</v>
      </c>
      <c r="GQ55" s="4"/>
      <c r="GR55" s="8"/>
      <c r="GS55" s="4"/>
      <c r="GT55" s="8"/>
      <c r="GU55" s="7"/>
      <c r="GV55" s="7"/>
      <c r="GW55" s="2" t="s">
        <v>161</v>
      </c>
      <c r="GX55" s="2" t="s">
        <v>131</v>
      </c>
      <c r="GY55" s="2" t="s">
        <v>134</v>
      </c>
      <c r="GZ55" s="2" t="s">
        <v>134</v>
      </c>
      <c r="HA55" s="2" t="s">
        <v>142</v>
      </c>
      <c r="HB55" s="2" t="s">
        <v>134</v>
      </c>
      <c r="HC55" s="4">
        <v>3</v>
      </c>
      <c r="HD55" s="8">
        <v>112.97</v>
      </c>
      <c r="HE55" s="4"/>
      <c r="HF55" s="8"/>
      <c r="HG55" s="7"/>
      <c r="HH55" s="7"/>
      <c r="HI55" s="2" t="s">
        <v>140</v>
      </c>
      <c r="HJ55" s="2" t="s">
        <v>131</v>
      </c>
      <c r="HK55" s="2" t="s">
        <v>1139</v>
      </c>
      <c r="HL55" s="2" t="s">
        <v>1147</v>
      </c>
      <c r="HM55" s="2" t="s">
        <v>142</v>
      </c>
      <c r="HN55" s="2" t="s">
        <v>134</v>
      </c>
      <c r="HO55" s="4"/>
      <c r="HP55" s="8"/>
      <c r="HQ55" s="4"/>
      <c r="HR55" s="8"/>
      <c r="HS55" s="7"/>
      <c r="HT55" s="7"/>
      <c r="HU55" s="2" t="s">
        <v>161</v>
      </c>
      <c r="HV55" s="2" t="s">
        <v>131</v>
      </c>
      <c r="HW55" s="2" t="s">
        <v>134</v>
      </c>
      <c r="HX55" s="2" t="s">
        <v>134</v>
      </c>
      <c r="HY55" s="2" t="s">
        <v>142</v>
      </c>
      <c r="HZ55" s="2" t="s">
        <v>134</v>
      </c>
      <c r="IA55" s="4"/>
      <c r="IB55" s="8"/>
      <c r="IC55" s="4"/>
      <c r="ID55" s="8"/>
      <c r="IE55" s="7"/>
      <c r="IF55" s="7"/>
      <c r="IG55" s="2" t="s">
        <v>578</v>
      </c>
      <c r="IH55" s="2" t="s">
        <v>144</v>
      </c>
      <c r="II55" s="2" t="s">
        <v>870</v>
      </c>
      <c r="IJ55" s="2" t="s">
        <v>861</v>
      </c>
      <c r="IK55" s="2" t="s">
        <v>142</v>
      </c>
      <c r="IL55" s="2" t="s">
        <v>168</v>
      </c>
      <c r="IM55" s="4"/>
      <c r="IN55" s="8"/>
      <c r="IO55" s="4"/>
      <c r="IP55" s="8"/>
      <c r="IQ55" s="7"/>
      <c r="IR55" s="7"/>
      <c r="IS55" s="2" t="s">
        <v>161</v>
      </c>
      <c r="IT55" s="2" t="s">
        <v>131</v>
      </c>
      <c r="IU55" s="2" t="s">
        <v>134</v>
      </c>
      <c r="IV55" s="2" t="s">
        <v>134</v>
      </c>
      <c r="IW55" s="2" t="s">
        <v>142</v>
      </c>
      <c r="IX55" s="2" t="s">
        <v>134</v>
      </c>
      <c r="IY55" s="4"/>
      <c r="IZ55" s="8"/>
      <c r="JA55" s="4"/>
      <c r="JB55" s="8"/>
      <c r="JC55" s="7"/>
      <c r="JD55" s="7"/>
      <c r="JE55" s="2" t="s">
        <v>140</v>
      </c>
      <c r="JF55" s="2" t="s">
        <v>131</v>
      </c>
      <c r="JG55" s="2" t="s">
        <v>170</v>
      </c>
      <c r="JH55" s="2" t="s">
        <v>134</v>
      </c>
      <c r="JI55" s="2" t="s">
        <v>142</v>
      </c>
      <c r="JJ55" s="2" t="s">
        <v>134</v>
      </c>
      <c r="JK55" s="4"/>
      <c r="JL55" s="8"/>
      <c r="JM55" s="4"/>
      <c r="JN55" s="8"/>
      <c r="JO55" s="7"/>
      <c r="JP55" s="7"/>
      <c r="JQ55" s="2" t="s">
        <v>140</v>
      </c>
      <c r="JR55" s="2" t="s">
        <v>144</v>
      </c>
      <c r="JS55" s="2" t="s">
        <v>1083</v>
      </c>
      <c r="JT55" s="2" t="s">
        <v>877</v>
      </c>
      <c r="JU55" s="2" t="s">
        <v>142</v>
      </c>
      <c r="JV55" s="2" t="s">
        <v>134</v>
      </c>
      <c r="JW55" s="4"/>
      <c r="JX55" s="8"/>
      <c r="JY55" s="4"/>
      <c r="JZ55" s="8"/>
      <c r="KA55" s="7"/>
      <c r="KB55" s="7"/>
      <c r="KC55" s="2" t="s">
        <v>140</v>
      </c>
      <c r="KD55" s="2" t="s">
        <v>131</v>
      </c>
      <c r="KE55" s="2" t="s">
        <v>174</v>
      </c>
      <c r="KF55" s="2" t="s">
        <v>134</v>
      </c>
      <c r="KG55" s="2" t="s">
        <v>142</v>
      </c>
      <c r="KH55" s="2" t="s">
        <v>134</v>
      </c>
      <c r="KI55" s="4"/>
      <c r="KJ55" s="8"/>
      <c r="KK55" s="4"/>
      <c r="KL55" s="8"/>
      <c r="KM55" s="7"/>
      <c r="KN55" s="7"/>
      <c r="KO55" s="2" t="s">
        <v>176</v>
      </c>
      <c r="KP55" s="2" t="s">
        <v>131</v>
      </c>
      <c r="KQ55" s="2" t="s">
        <v>134</v>
      </c>
      <c r="KR55" s="2" t="s">
        <v>134</v>
      </c>
      <c r="KS55" s="2" t="s">
        <v>142</v>
      </c>
      <c r="KT55" s="2" t="s">
        <v>134</v>
      </c>
      <c r="KU55" s="4"/>
      <c r="KV55" s="8"/>
      <c r="KW55" s="4"/>
      <c r="KX55" s="8"/>
      <c r="KY55" s="7"/>
      <c r="KZ55" s="7"/>
      <c r="LA55" s="2" t="s">
        <v>140</v>
      </c>
      <c r="LB55" s="2" t="s">
        <v>144</v>
      </c>
      <c r="LC55" s="2" t="s">
        <v>227</v>
      </c>
      <c r="LD55" s="2" t="s">
        <v>1084</v>
      </c>
      <c r="LE55" s="2" t="s">
        <v>142</v>
      </c>
      <c r="LF55" s="2" t="s">
        <v>134</v>
      </c>
      <c r="LG55" s="4"/>
      <c r="LH55" s="8"/>
      <c r="LI55" s="4"/>
      <c r="LJ55" s="8"/>
      <c r="LK55" s="7"/>
      <c r="LL55" s="7"/>
      <c r="LM55" s="2" t="s">
        <v>134</v>
      </c>
      <c r="LN55" s="2" t="s">
        <v>134</v>
      </c>
      <c r="LO55" s="2" t="s">
        <v>134</v>
      </c>
      <c r="LP55" s="2" t="s">
        <v>134</v>
      </c>
      <c r="LQ55" s="2" t="s">
        <v>134</v>
      </c>
      <c r="LR55" s="2" t="s">
        <v>134</v>
      </c>
      <c r="LS55" s="4"/>
      <c r="LT55" s="8"/>
      <c r="LU55" s="4"/>
      <c r="LV55" s="8"/>
      <c r="LW55" s="7"/>
      <c r="LX55" s="7"/>
      <c r="LY55" s="2" t="s">
        <v>134</v>
      </c>
      <c r="LZ55" s="2" t="s">
        <v>134</v>
      </c>
      <c r="MA55" s="2" t="s">
        <v>134</v>
      </c>
      <c r="MB55" s="2" t="s">
        <v>134</v>
      </c>
      <c r="MC55" s="2" t="s">
        <v>134</v>
      </c>
      <c r="MD55" s="2" t="s">
        <v>134</v>
      </c>
      <c r="ME55" s="4"/>
      <c r="MF55" s="8"/>
      <c r="MG55" s="4"/>
      <c r="MH55" s="8"/>
      <c r="MI55" s="7"/>
      <c r="MJ55" s="7"/>
      <c r="MK55" s="2" t="s">
        <v>140</v>
      </c>
      <c r="ML55" s="2" t="s">
        <v>144</v>
      </c>
      <c r="MM55" s="2" t="s">
        <v>213</v>
      </c>
      <c r="MN55" s="2" t="s">
        <v>1148</v>
      </c>
      <c r="MO55" s="2" t="s">
        <v>142</v>
      </c>
      <c r="MP55" s="2" t="s">
        <v>134</v>
      </c>
      <c r="MQ55" s="4"/>
      <c r="MR55" s="8"/>
      <c r="MS55" s="4"/>
      <c r="MT55" s="8"/>
      <c r="MU55" s="7"/>
      <c r="MV55" s="7"/>
      <c r="MW55" s="2" t="s">
        <v>134</v>
      </c>
      <c r="MX55" s="2" t="s">
        <v>134</v>
      </c>
      <c r="MY55" s="2" t="s">
        <v>134</v>
      </c>
      <c r="MZ55" s="2" t="s">
        <v>134</v>
      </c>
      <c r="NA55" s="2" t="s">
        <v>134</v>
      </c>
      <c r="NB55" s="2" t="s">
        <v>134</v>
      </c>
      <c r="NC55" s="4"/>
      <c r="ND55" s="8"/>
      <c r="NE55" s="4"/>
      <c r="NF55" s="8"/>
      <c r="NG55" s="7"/>
      <c r="NH55" s="7"/>
      <c r="NI55" s="2" t="s">
        <v>184</v>
      </c>
      <c r="NJ55" s="2" t="s">
        <v>131</v>
      </c>
      <c r="NK55" s="2" t="s">
        <v>134</v>
      </c>
      <c r="NL55" s="2" t="s">
        <v>134</v>
      </c>
      <c r="NM55" s="2" t="s">
        <v>142</v>
      </c>
      <c r="NN55" s="2" t="s">
        <v>134</v>
      </c>
      <c r="NO55" s="4"/>
      <c r="NP55" s="8"/>
      <c r="NQ55" s="4"/>
      <c r="NR55" s="8"/>
      <c r="NS55" s="7"/>
      <c r="NT55" s="7"/>
      <c r="NU55" s="2" t="s">
        <v>140</v>
      </c>
      <c r="NV55" s="2" t="s">
        <v>131</v>
      </c>
      <c r="NW55" s="2" t="s">
        <v>185</v>
      </c>
      <c r="NX55" s="2" t="s">
        <v>1149</v>
      </c>
      <c r="NY55" s="2" t="s">
        <v>142</v>
      </c>
      <c r="NZ55" s="2" t="s">
        <v>134</v>
      </c>
      <c r="OA55" s="4"/>
      <c r="OB55" s="8"/>
      <c r="OC55" s="4"/>
      <c r="OD55" s="8"/>
      <c r="OE55" s="7"/>
      <c r="OF55" s="7"/>
      <c r="OG55" s="2" t="s">
        <v>140</v>
      </c>
      <c r="OH55" s="2" t="s">
        <v>187</v>
      </c>
      <c r="OI55" s="2" t="s">
        <v>914</v>
      </c>
      <c r="OJ55" s="2" t="s">
        <v>1150</v>
      </c>
      <c r="OK55" s="2" t="s">
        <v>142</v>
      </c>
      <c r="OL55" s="2" t="s">
        <v>134</v>
      </c>
      <c r="OM55" s="4"/>
      <c r="ON55" s="8"/>
      <c r="OO55" s="4"/>
      <c r="OP55" s="8"/>
      <c r="OQ55" s="7"/>
      <c r="OR55" s="7"/>
      <c r="OS55" s="2" t="s">
        <v>134</v>
      </c>
      <c r="OT55" s="2" t="s">
        <v>134</v>
      </c>
      <c r="OU55" s="2" t="s">
        <v>134</v>
      </c>
      <c r="OV55" s="2" t="s">
        <v>134</v>
      </c>
      <c r="OW55" s="2" t="s">
        <v>134</v>
      </c>
      <c r="OX55" s="2" t="s">
        <v>134</v>
      </c>
      <c r="OY55" s="4"/>
      <c r="OZ55" s="8"/>
      <c r="PA55" s="4"/>
      <c r="PB55" s="8"/>
      <c r="PC55" s="7"/>
      <c r="PD55" s="7"/>
      <c r="PE55" s="2" t="s">
        <v>161</v>
      </c>
      <c r="PF55" s="2" t="s">
        <v>131</v>
      </c>
      <c r="PG55" s="2" t="s">
        <v>134</v>
      </c>
      <c r="PH55" s="2" t="s">
        <v>134</v>
      </c>
      <c r="PI55" s="2" t="s">
        <v>142</v>
      </c>
      <c r="PJ55" s="2" t="s">
        <v>134</v>
      </c>
      <c r="PK55" s="4"/>
      <c r="PL55" s="8"/>
      <c r="PM55" s="4"/>
      <c r="PN55" s="8"/>
      <c r="PO55" s="7"/>
      <c r="PP55" s="7"/>
      <c r="PQ55" s="2" t="s">
        <v>140</v>
      </c>
      <c r="PR55" s="2" t="s">
        <v>131</v>
      </c>
      <c r="PS55" s="2" t="s">
        <v>190</v>
      </c>
      <c r="PT55" s="2" t="s">
        <v>134</v>
      </c>
      <c r="PU55" s="2" t="s">
        <v>142</v>
      </c>
      <c r="PV55" s="2" t="s">
        <v>134</v>
      </c>
      <c r="PW55" s="4"/>
      <c r="PX55" s="8"/>
      <c r="PY55" s="4"/>
      <c r="PZ55" s="8"/>
      <c r="QA55" s="7"/>
      <c r="QB55" s="7"/>
      <c r="QC55" s="2" t="s">
        <v>161</v>
      </c>
      <c r="QD55" s="2" t="s">
        <v>144</v>
      </c>
      <c r="QE55" s="2" t="s">
        <v>134</v>
      </c>
      <c r="QF55" s="2" t="s">
        <v>134</v>
      </c>
      <c r="QG55" s="2" t="s">
        <v>142</v>
      </c>
      <c r="QH55" s="2" t="s">
        <v>134</v>
      </c>
      <c r="QI55" s="4"/>
      <c r="QJ55" s="8"/>
      <c r="QK55" s="4"/>
      <c r="QL55" s="8"/>
      <c r="QM55" s="7"/>
      <c r="QN55" s="7"/>
      <c r="QO55" s="2" t="s">
        <v>184</v>
      </c>
      <c r="QP55" s="2" t="s">
        <v>131</v>
      </c>
      <c r="QQ55" s="2" t="s">
        <v>134</v>
      </c>
      <c r="QR55" s="2" t="s">
        <v>134</v>
      </c>
      <c r="QS55" s="2" t="s">
        <v>142</v>
      </c>
      <c r="QT55" s="2" t="s">
        <v>134</v>
      </c>
      <c r="QU55" s="4"/>
      <c r="QV55" s="8"/>
      <c r="QW55" s="4"/>
      <c r="QX55" s="8"/>
      <c r="QY55" s="7"/>
      <c r="QZ55" s="7"/>
      <c r="RA55" s="2" t="s">
        <v>134</v>
      </c>
      <c r="RB55" s="2" t="s">
        <v>134</v>
      </c>
      <c r="RC55" s="2" t="s">
        <v>134</v>
      </c>
      <c r="RD55" s="2" t="s">
        <v>134</v>
      </c>
      <c r="RE55" s="2" t="s">
        <v>134</v>
      </c>
      <c r="RF55" s="2" t="s">
        <v>134</v>
      </c>
      <c r="RG55" s="4"/>
      <c r="RH55" s="8"/>
      <c r="RI55" s="4"/>
      <c r="RJ55" s="8"/>
      <c r="RK55" s="7"/>
      <c r="RL55" s="7"/>
      <c r="RM55" s="2" t="s">
        <v>134</v>
      </c>
      <c r="RN55" s="2" t="s">
        <v>134</v>
      </c>
      <c r="RO55" s="2" t="s">
        <v>134</v>
      </c>
      <c r="RP55" s="2" t="s">
        <v>134</v>
      </c>
      <c r="RQ55" s="2" t="s">
        <v>134</v>
      </c>
      <c r="RR55" s="2" t="s">
        <v>134</v>
      </c>
      <c r="RS55" s="4"/>
      <c r="RT55" s="8"/>
      <c r="RU55" s="4"/>
      <c r="RV55" s="8"/>
      <c r="RW55" s="7"/>
      <c r="RX55" s="7"/>
      <c r="RY55" s="2" t="s">
        <v>161</v>
      </c>
      <c r="RZ55" s="2" t="s">
        <v>131</v>
      </c>
      <c r="SA55" s="2" t="s">
        <v>134</v>
      </c>
      <c r="SB55" s="2" t="s">
        <v>134</v>
      </c>
      <c r="SC55" s="2" t="s">
        <v>142</v>
      </c>
      <c r="SD55" s="2" t="s">
        <v>134</v>
      </c>
      <c r="SE55" s="4"/>
      <c r="SF55" s="8"/>
      <c r="SG55" s="4"/>
      <c r="SH55" s="8"/>
      <c r="SI55" s="7"/>
      <c r="SJ55" s="7"/>
      <c r="SK55" s="2" t="s">
        <v>176</v>
      </c>
      <c r="SL55" s="2" t="s">
        <v>144</v>
      </c>
      <c r="SM55" s="2" t="s">
        <v>134</v>
      </c>
      <c r="SN55" s="2" t="s">
        <v>134</v>
      </c>
      <c r="SO55" s="2" t="s">
        <v>142</v>
      </c>
      <c r="SP55" s="2" t="s">
        <v>134</v>
      </c>
    </row>
    <row r="56">
      <c r="A56" s="2" t="s">
        <v>1151</v>
      </c>
      <c r="B56" s="2" t="s">
        <v>123</v>
      </c>
      <c r="C56" s="2" t="s">
        <v>124</v>
      </c>
      <c r="D56" s="2" t="s">
        <v>125</v>
      </c>
      <c r="E56" s="2" t="s">
        <v>126</v>
      </c>
      <c r="F56" s="2" t="s">
        <v>1088</v>
      </c>
      <c r="G56" s="2" t="s">
        <v>1089</v>
      </c>
      <c r="H56" s="2" t="s">
        <v>1090</v>
      </c>
      <c r="I56" s="2" t="s">
        <v>896</v>
      </c>
      <c r="J56" s="2" t="s">
        <v>234</v>
      </c>
      <c r="K56" s="2" t="s">
        <v>1152</v>
      </c>
      <c r="L56" s="3">
        <v>23</v>
      </c>
      <c r="M56" s="3">
        <v>24.15</v>
      </c>
      <c r="N56" s="3">
        <v>49.99</v>
      </c>
      <c r="O56" s="2" t="s">
        <v>131</v>
      </c>
      <c r="P56" s="2" t="s">
        <v>395</v>
      </c>
      <c r="Q56" s="2" t="s">
        <v>133</v>
      </c>
      <c r="R56" s="2" t="s">
        <v>134</v>
      </c>
      <c r="S56" s="2" t="s">
        <v>1153</v>
      </c>
      <c r="T56" s="2" t="s">
        <v>134</v>
      </c>
      <c r="U56" s="2" t="s">
        <v>832</v>
      </c>
      <c r="V56" s="2" t="s">
        <v>1093</v>
      </c>
      <c r="W56" s="2" t="s">
        <v>899</v>
      </c>
      <c r="X56" s="2" t="s">
        <v>134</v>
      </c>
      <c r="Y56" s="2" t="s">
        <v>1154</v>
      </c>
      <c r="Z56" s="4">
        <v>189</v>
      </c>
      <c r="AA56" s="4">
        <f>=ROUNDDOWN(17.1818181818182,0)</f>
      </c>
      <c r="AB56" s="5">
        <v>11</v>
      </c>
      <c r="AC56" s="2" t="s">
        <v>794</v>
      </c>
      <c r="AD56" s="4">
        <v>60</v>
      </c>
      <c r="AE56" s="4">
        <v>180</v>
      </c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>
        <v>0</v>
      </c>
      <c r="AP56" s="4">
        <v>194</v>
      </c>
      <c r="AQ56" s="8">
        <v>5008.58</v>
      </c>
      <c r="AR56" s="4"/>
      <c r="AS56" s="8"/>
      <c r="AT56" s="7"/>
      <c r="AU56" s="7"/>
      <c r="AV56" s="4">
        <v>194</v>
      </c>
      <c r="AW56" s="8">
        <v>5008.58</v>
      </c>
      <c r="AX56" s="4"/>
      <c r="AY56" s="8"/>
      <c r="AZ56" s="7"/>
      <c r="BA56" s="7"/>
      <c r="BB56" s="7">
        <v>1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0.1199</v>
      </c>
      <c r="BJ56" s="4">
        <v>194</v>
      </c>
      <c r="BK56" s="8">
        <v>5008.58</v>
      </c>
      <c r="BL56" s="2" t="s">
        <v>1155</v>
      </c>
      <c r="BM56" s="7">
        <v>1</v>
      </c>
      <c r="BN56" s="7">
        <v>1</v>
      </c>
      <c r="BO56" s="4">
        <v>38</v>
      </c>
      <c r="BP56" s="8">
        <v>1005.1</v>
      </c>
      <c r="BQ56" s="4"/>
      <c r="BR56" s="8"/>
      <c r="BS56" s="7"/>
      <c r="BT56" s="7"/>
      <c r="BU56" s="2" t="s">
        <v>140</v>
      </c>
      <c r="BV56" s="2" t="s">
        <v>131</v>
      </c>
      <c r="BW56" s="2" t="s">
        <v>134</v>
      </c>
      <c r="BX56" s="2" t="s">
        <v>134</v>
      </c>
      <c r="BY56" s="2" t="s">
        <v>142</v>
      </c>
      <c r="BZ56" s="2" t="s">
        <v>134</v>
      </c>
      <c r="CA56" s="4">
        <v>34</v>
      </c>
      <c r="CB56" s="8">
        <v>862.24</v>
      </c>
      <c r="CC56" s="4"/>
      <c r="CD56" s="8"/>
      <c r="CE56" s="7"/>
      <c r="CF56" s="7"/>
      <c r="CG56" s="2" t="s">
        <v>140</v>
      </c>
      <c r="CH56" s="2" t="s">
        <v>131</v>
      </c>
      <c r="CI56" s="2" t="s">
        <v>1041</v>
      </c>
      <c r="CJ56" s="2" t="s">
        <v>1156</v>
      </c>
      <c r="CK56" s="2" t="s">
        <v>142</v>
      </c>
      <c r="CL56" s="2" t="s">
        <v>134</v>
      </c>
      <c r="CM56" s="4">
        <v>16</v>
      </c>
      <c r="CN56" s="8">
        <v>417.76</v>
      </c>
      <c r="CO56" s="4"/>
      <c r="CP56" s="8"/>
      <c r="CQ56" s="7"/>
      <c r="CR56" s="7"/>
      <c r="CS56" s="2" t="s">
        <v>140</v>
      </c>
      <c r="CT56" s="2" t="s">
        <v>131</v>
      </c>
      <c r="CU56" s="2" t="s">
        <v>1154</v>
      </c>
      <c r="CV56" s="2" t="s">
        <v>1157</v>
      </c>
      <c r="CW56" s="2" t="s">
        <v>142</v>
      </c>
      <c r="CX56" s="2" t="s">
        <v>134</v>
      </c>
      <c r="CY56" s="4">
        <v>26</v>
      </c>
      <c r="CZ56" s="8">
        <v>706.68</v>
      </c>
      <c r="DA56" s="4"/>
      <c r="DB56" s="8"/>
      <c r="DC56" s="7"/>
      <c r="DD56" s="7"/>
      <c r="DE56" s="2" t="s">
        <v>140</v>
      </c>
      <c r="DF56" s="2" t="s">
        <v>131</v>
      </c>
      <c r="DG56" s="2" t="s">
        <v>1154</v>
      </c>
      <c r="DH56" s="2" t="s">
        <v>540</v>
      </c>
      <c r="DI56" s="2" t="s">
        <v>142</v>
      </c>
      <c r="DJ56" s="2" t="s">
        <v>134</v>
      </c>
      <c r="DK56" s="4">
        <v>47</v>
      </c>
      <c r="DL56" s="8">
        <v>1225.76</v>
      </c>
      <c r="DM56" s="4"/>
      <c r="DN56" s="8"/>
      <c r="DO56" s="7"/>
      <c r="DP56" s="7"/>
      <c r="DQ56" s="2" t="s">
        <v>140</v>
      </c>
      <c r="DR56" s="2" t="s">
        <v>131</v>
      </c>
      <c r="DS56" s="2" t="s">
        <v>1122</v>
      </c>
      <c r="DT56" s="2" t="s">
        <v>1158</v>
      </c>
      <c r="DU56" s="2" t="s">
        <v>142</v>
      </c>
      <c r="DV56" s="2" t="s">
        <v>134</v>
      </c>
      <c r="DW56" s="4">
        <v>17</v>
      </c>
      <c r="DX56" s="8">
        <v>431.12</v>
      </c>
      <c r="DY56" s="4"/>
      <c r="DZ56" s="8"/>
      <c r="EA56" s="7"/>
      <c r="EB56" s="7"/>
      <c r="EC56" s="2" t="s">
        <v>140</v>
      </c>
      <c r="ED56" s="2" t="s">
        <v>131</v>
      </c>
      <c r="EE56" s="2" t="s">
        <v>1154</v>
      </c>
      <c r="EF56" s="2" t="s">
        <v>1053</v>
      </c>
      <c r="EG56" s="2" t="s">
        <v>142</v>
      </c>
      <c r="EH56" s="2" t="s">
        <v>134</v>
      </c>
      <c r="EI56" s="4">
        <v>14</v>
      </c>
      <c r="EJ56" s="8">
        <v>326.47</v>
      </c>
      <c r="EK56" s="4"/>
      <c r="EL56" s="8"/>
      <c r="EM56" s="7"/>
      <c r="EN56" s="7"/>
      <c r="EO56" s="2" t="s">
        <v>140</v>
      </c>
      <c r="EP56" s="2" t="s">
        <v>131</v>
      </c>
      <c r="EQ56" s="2" t="s">
        <v>1159</v>
      </c>
      <c r="ER56" s="2" t="s">
        <v>517</v>
      </c>
      <c r="ES56" s="2" t="s">
        <v>142</v>
      </c>
      <c r="ET56" s="2" t="s">
        <v>134</v>
      </c>
      <c r="EU56" s="4">
        <v>1</v>
      </c>
      <c r="EV56" s="8">
        <v>27.29</v>
      </c>
      <c r="EW56" s="4"/>
      <c r="EX56" s="8"/>
      <c r="EY56" s="7"/>
      <c r="EZ56" s="7"/>
      <c r="FA56" s="2" t="s">
        <v>140</v>
      </c>
      <c r="FB56" s="2" t="s">
        <v>131</v>
      </c>
      <c r="FC56" s="2" t="s">
        <v>1160</v>
      </c>
      <c r="FD56" s="2" t="s">
        <v>1042</v>
      </c>
      <c r="FE56" s="2" t="s">
        <v>142</v>
      </c>
      <c r="FF56" s="2" t="s">
        <v>134</v>
      </c>
      <c r="FG56" s="4"/>
      <c r="FH56" s="8"/>
      <c r="FI56" s="4"/>
      <c r="FJ56" s="8"/>
      <c r="FK56" s="7"/>
      <c r="FL56" s="7"/>
      <c r="FM56" s="2" t="s">
        <v>140</v>
      </c>
      <c r="FN56" s="2" t="s">
        <v>131</v>
      </c>
      <c r="FO56" s="2" t="s">
        <v>974</v>
      </c>
      <c r="FP56" s="2" t="s">
        <v>134</v>
      </c>
      <c r="FQ56" s="2" t="s">
        <v>142</v>
      </c>
      <c r="FR56" s="2" t="s">
        <v>134</v>
      </c>
      <c r="FS56" s="4"/>
      <c r="FT56" s="8"/>
      <c r="FU56" s="4"/>
      <c r="FV56" s="8"/>
      <c r="FW56" s="7"/>
      <c r="FX56" s="7"/>
      <c r="FY56" s="2" t="s">
        <v>143</v>
      </c>
      <c r="FZ56" s="2" t="s">
        <v>131</v>
      </c>
      <c r="GA56" s="2" t="s">
        <v>134</v>
      </c>
      <c r="GB56" s="2" t="s">
        <v>134</v>
      </c>
      <c r="GC56" s="2" t="s">
        <v>142</v>
      </c>
      <c r="GD56" s="2" t="s">
        <v>134</v>
      </c>
      <c r="GE56" s="4"/>
      <c r="GF56" s="8"/>
      <c r="GG56" s="4"/>
      <c r="GH56" s="8"/>
      <c r="GI56" s="7"/>
      <c r="GJ56" s="7"/>
      <c r="GK56" s="2" t="s">
        <v>161</v>
      </c>
      <c r="GL56" s="2" t="s">
        <v>131</v>
      </c>
      <c r="GM56" s="2" t="s">
        <v>134</v>
      </c>
      <c r="GN56" s="2" t="s">
        <v>134</v>
      </c>
      <c r="GO56" s="2" t="s">
        <v>142</v>
      </c>
      <c r="GP56" s="2" t="s">
        <v>134</v>
      </c>
      <c r="GQ56" s="4"/>
      <c r="GR56" s="8"/>
      <c r="GS56" s="4"/>
      <c r="GT56" s="8"/>
      <c r="GU56" s="7"/>
      <c r="GV56" s="7"/>
      <c r="GW56" s="2" t="s">
        <v>161</v>
      </c>
      <c r="GX56" s="2" t="s">
        <v>131</v>
      </c>
      <c r="GY56" s="2" t="s">
        <v>134</v>
      </c>
      <c r="GZ56" s="2" t="s">
        <v>134</v>
      </c>
      <c r="HA56" s="2" t="s">
        <v>142</v>
      </c>
      <c r="HB56" s="2" t="s">
        <v>134</v>
      </c>
      <c r="HC56" s="4"/>
      <c r="HD56" s="8"/>
      <c r="HE56" s="4"/>
      <c r="HF56" s="8"/>
      <c r="HG56" s="7"/>
      <c r="HH56" s="7"/>
      <c r="HI56" s="2" t="s">
        <v>140</v>
      </c>
      <c r="HJ56" s="2" t="s">
        <v>131</v>
      </c>
      <c r="HK56" s="2" t="s">
        <v>1154</v>
      </c>
      <c r="HL56" s="2" t="s">
        <v>1161</v>
      </c>
      <c r="HM56" s="2" t="s">
        <v>142</v>
      </c>
      <c r="HN56" s="2" t="s">
        <v>134</v>
      </c>
      <c r="HO56" s="4"/>
      <c r="HP56" s="8"/>
      <c r="HQ56" s="4"/>
      <c r="HR56" s="8"/>
      <c r="HS56" s="7"/>
      <c r="HT56" s="7"/>
      <c r="HU56" s="2" t="s">
        <v>161</v>
      </c>
      <c r="HV56" s="2" t="s">
        <v>131</v>
      </c>
      <c r="HW56" s="2" t="s">
        <v>134</v>
      </c>
      <c r="HX56" s="2" t="s">
        <v>134</v>
      </c>
      <c r="HY56" s="2" t="s">
        <v>142</v>
      </c>
      <c r="HZ56" s="2" t="s">
        <v>134</v>
      </c>
      <c r="IA56" s="4"/>
      <c r="IB56" s="8"/>
      <c r="IC56" s="4"/>
      <c r="ID56" s="8"/>
      <c r="IE56" s="7"/>
      <c r="IF56" s="7"/>
      <c r="IG56" s="2" t="s">
        <v>176</v>
      </c>
      <c r="IH56" s="2" t="s">
        <v>131</v>
      </c>
      <c r="II56" s="2" t="s">
        <v>134</v>
      </c>
      <c r="IJ56" s="2" t="s">
        <v>134</v>
      </c>
      <c r="IK56" s="2" t="s">
        <v>142</v>
      </c>
      <c r="IL56" s="2" t="s">
        <v>168</v>
      </c>
      <c r="IM56" s="4"/>
      <c r="IN56" s="8"/>
      <c r="IO56" s="4"/>
      <c r="IP56" s="8"/>
      <c r="IQ56" s="7"/>
      <c r="IR56" s="7"/>
      <c r="IS56" s="2" t="s">
        <v>161</v>
      </c>
      <c r="IT56" s="2" t="s">
        <v>131</v>
      </c>
      <c r="IU56" s="2" t="s">
        <v>134</v>
      </c>
      <c r="IV56" s="2" t="s">
        <v>134</v>
      </c>
      <c r="IW56" s="2" t="s">
        <v>142</v>
      </c>
      <c r="IX56" s="2" t="s">
        <v>134</v>
      </c>
      <c r="IY56" s="4">
        <v>1</v>
      </c>
      <c r="IZ56" s="8">
        <v>6.16</v>
      </c>
      <c r="JA56" s="4"/>
      <c r="JB56" s="8"/>
      <c r="JC56" s="7"/>
      <c r="JD56" s="7"/>
      <c r="JE56" s="2" t="s">
        <v>140</v>
      </c>
      <c r="JF56" s="2" t="s">
        <v>131</v>
      </c>
      <c r="JG56" s="2" t="s">
        <v>170</v>
      </c>
      <c r="JH56" s="2" t="s">
        <v>1162</v>
      </c>
      <c r="JI56" s="2" t="s">
        <v>142</v>
      </c>
      <c r="JJ56" s="2" t="s">
        <v>134</v>
      </c>
      <c r="JK56" s="4"/>
      <c r="JL56" s="8"/>
      <c r="JM56" s="4"/>
      <c r="JN56" s="8"/>
      <c r="JO56" s="7"/>
      <c r="JP56" s="7"/>
      <c r="JQ56" s="2" t="s">
        <v>140</v>
      </c>
      <c r="JR56" s="2" t="s">
        <v>144</v>
      </c>
      <c r="JS56" s="2" t="s">
        <v>1052</v>
      </c>
      <c r="JT56" s="2" t="s">
        <v>134</v>
      </c>
      <c r="JU56" s="2" t="s">
        <v>142</v>
      </c>
      <c r="JV56" s="2" t="s">
        <v>134</v>
      </c>
      <c r="JW56" s="4"/>
      <c r="JX56" s="8"/>
      <c r="JY56" s="4"/>
      <c r="JZ56" s="8"/>
      <c r="KA56" s="7"/>
      <c r="KB56" s="7"/>
      <c r="KC56" s="2" t="s">
        <v>176</v>
      </c>
      <c r="KD56" s="2" t="s">
        <v>131</v>
      </c>
      <c r="KE56" s="2" t="s">
        <v>134</v>
      </c>
      <c r="KF56" s="2" t="s">
        <v>134</v>
      </c>
      <c r="KG56" s="2" t="s">
        <v>142</v>
      </c>
      <c r="KH56" s="2" t="s">
        <v>134</v>
      </c>
      <c r="KI56" s="4"/>
      <c r="KJ56" s="8"/>
      <c r="KK56" s="4"/>
      <c r="KL56" s="8"/>
      <c r="KM56" s="7"/>
      <c r="KN56" s="7"/>
      <c r="KO56" s="2" t="s">
        <v>176</v>
      </c>
      <c r="KP56" s="2" t="s">
        <v>131</v>
      </c>
      <c r="KQ56" s="2" t="s">
        <v>134</v>
      </c>
      <c r="KR56" s="2" t="s">
        <v>134</v>
      </c>
      <c r="KS56" s="2" t="s">
        <v>142</v>
      </c>
      <c r="KT56" s="2" t="s">
        <v>134</v>
      </c>
      <c r="KU56" s="4"/>
      <c r="KV56" s="8"/>
      <c r="KW56" s="4"/>
      <c r="KX56" s="8"/>
      <c r="KY56" s="7"/>
      <c r="KZ56" s="7"/>
      <c r="LA56" s="2" t="s">
        <v>140</v>
      </c>
      <c r="LB56" s="2" t="s">
        <v>144</v>
      </c>
      <c r="LC56" s="2" t="s">
        <v>1163</v>
      </c>
      <c r="LD56" s="2" t="s">
        <v>388</v>
      </c>
      <c r="LE56" s="2" t="s">
        <v>142</v>
      </c>
      <c r="LF56" s="2" t="s">
        <v>134</v>
      </c>
      <c r="LG56" s="4"/>
      <c r="LH56" s="8"/>
      <c r="LI56" s="4"/>
      <c r="LJ56" s="8"/>
      <c r="LK56" s="7"/>
      <c r="LL56" s="7"/>
      <c r="LM56" s="2" t="s">
        <v>134</v>
      </c>
      <c r="LN56" s="2" t="s">
        <v>134</v>
      </c>
      <c r="LO56" s="2" t="s">
        <v>134</v>
      </c>
      <c r="LP56" s="2" t="s">
        <v>134</v>
      </c>
      <c r="LQ56" s="2" t="s">
        <v>134</v>
      </c>
      <c r="LR56" s="2" t="s">
        <v>134</v>
      </c>
      <c r="LS56" s="4"/>
      <c r="LT56" s="8"/>
      <c r="LU56" s="4"/>
      <c r="LV56" s="8"/>
      <c r="LW56" s="7"/>
      <c r="LX56" s="7"/>
      <c r="LY56" s="2" t="s">
        <v>134</v>
      </c>
      <c r="LZ56" s="2" t="s">
        <v>134</v>
      </c>
      <c r="MA56" s="2" t="s">
        <v>134</v>
      </c>
      <c r="MB56" s="2" t="s">
        <v>134</v>
      </c>
      <c r="MC56" s="2" t="s">
        <v>134</v>
      </c>
      <c r="MD56" s="2" t="s">
        <v>134</v>
      </c>
      <c r="ME56" s="4"/>
      <c r="MF56" s="8"/>
      <c r="MG56" s="4"/>
      <c r="MH56" s="8"/>
      <c r="MI56" s="7"/>
      <c r="MJ56" s="7"/>
      <c r="MK56" s="2" t="s">
        <v>140</v>
      </c>
      <c r="ML56" s="2" t="s">
        <v>144</v>
      </c>
      <c r="MM56" s="2" t="s">
        <v>1164</v>
      </c>
      <c r="MN56" s="2" t="s">
        <v>183</v>
      </c>
      <c r="MO56" s="2" t="s">
        <v>142</v>
      </c>
      <c r="MP56" s="2" t="s">
        <v>134</v>
      </c>
      <c r="MQ56" s="4"/>
      <c r="MR56" s="8"/>
      <c r="MS56" s="4"/>
      <c r="MT56" s="8"/>
      <c r="MU56" s="7"/>
      <c r="MV56" s="7"/>
      <c r="MW56" s="2" t="s">
        <v>134</v>
      </c>
      <c r="MX56" s="2" t="s">
        <v>134</v>
      </c>
      <c r="MY56" s="2" t="s">
        <v>134</v>
      </c>
      <c r="MZ56" s="2" t="s">
        <v>134</v>
      </c>
      <c r="NA56" s="2" t="s">
        <v>134</v>
      </c>
      <c r="NB56" s="2" t="s">
        <v>134</v>
      </c>
      <c r="NC56" s="4"/>
      <c r="ND56" s="8"/>
      <c r="NE56" s="4"/>
      <c r="NF56" s="8"/>
      <c r="NG56" s="7"/>
      <c r="NH56" s="7"/>
      <c r="NI56" s="2" t="s">
        <v>184</v>
      </c>
      <c r="NJ56" s="2" t="s">
        <v>131</v>
      </c>
      <c r="NK56" s="2" t="s">
        <v>134</v>
      </c>
      <c r="NL56" s="2" t="s">
        <v>134</v>
      </c>
      <c r="NM56" s="2" t="s">
        <v>142</v>
      </c>
      <c r="NN56" s="2" t="s">
        <v>134</v>
      </c>
      <c r="NO56" s="4"/>
      <c r="NP56" s="8"/>
      <c r="NQ56" s="4"/>
      <c r="NR56" s="8"/>
      <c r="NS56" s="7"/>
      <c r="NT56" s="7"/>
      <c r="NU56" s="2" t="s">
        <v>161</v>
      </c>
      <c r="NV56" s="2" t="s">
        <v>131</v>
      </c>
      <c r="NW56" s="2" t="s">
        <v>134</v>
      </c>
      <c r="NX56" s="2" t="s">
        <v>134</v>
      </c>
      <c r="NY56" s="2" t="s">
        <v>142</v>
      </c>
      <c r="NZ56" s="2" t="s">
        <v>134</v>
      </c>
      <c r="OA56" s="4"/>
      <c r="OB56" s="8"/>
      <c r="OC56" s="4"/>
      <c r="OD56" s="8"/>
      <c r="OE56" s="7"/>
      <c r="OF56" s="7"/>
      <c r="OG56" s="2" t="s">
        <v>140</v>
      </c>
      <c r="OH56" s="2" t="s">
        <v>187</v>
      </c>
      <c r="OI56" s="2" t="s">
        <v>1165</v>
      </c>
      <c r="OJ56" s="2" t="s">
        <v>1166</v>
      </c>
      <c r="OK56" s="2" t="s">
        <v>142</v>
      </c>
      <c r="OL56" s="2" t="s">
        <v>134</v>
      </c>
      <c r="OM56" s="4"/>
      <c r="ON56" s="8"/>
      <c r="OO56" s="4"/>
      <c r="OP56" s="8"/>
      <c r="OQ56" s="7"/>
      <c r="OR56" s="7"/>
      <c r="OS56" s="2" t="s">
        <v>161</v>
      </c>
      <c r="OT56" s="2" t="s">
        <v>131</v>
      </c>
      <c r="OU56" s="2" t="s">
        <v>134</v>
      </c>
      <c r="OV56" s="2" t="s">
        <v>134</v>
      </c>
      <c r="OW56" s="2" t="s">
        <v>142</v>
      </c>
      <c r="OX56" s="2" t="s">
        <v>134</v>
      </c>
      <c r="OY56" s="4"/>
      <c r="OZ56" s="8"/>
      <c r="PA56" s="4"/>
      <c r="PB56" s="8"/>
      <c r="PC56" s="7"/>
      <c r="PD56" s="7"/>
      <c r="PE56" s="2" t="s">
        <v>161</v>
      </c>
      <c r="PF56" s="2" t="s">
        <v>131</v>
      </c>
      <c r="PG56" s="2" t="s">
        <v>134</v>
      </c>
      <c r="PH56" s="2" t="s">
        <v>134</v>
      </c>
      <c r="PI56" s="2" t="s">
        <v>142</v>
      </c>
      <c r="PJ56" s="2" t="s">
        <v>134</v>
      </c>
      <c r="PK56" s="4"/>
      <c r="PL56" s="8"/>
      <c r="PM56" s="4"/>
      <c r="PN56" s="8"/>
      <c r="PO56" s="7"/>
      <c r="PP56" s="7"/>
      <c r="PQ56" s="2" t="s">
        <v>176</v>
      </c>
      <c r="PR56" s="2" t="s">
        <v>131</v>
      </c>
      <c r="PS56" s="2" t="s">
        <v>134</v>
      </c>
      <c r="PT56" s="2" t="s">
        <v>134</v>
      </c>
      <c r="PU56" s="2" t="s">
        <v>142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184</v>
      </c>
      <c r="QP56" s="2" t="s">
        <v>131</v>
      </c>
      <c r="QQ56" s="2" t="s">
        <v>134</v>
      </c>
      <c r="QR56" s="2" t="s">
        <v>134</v>
      </c>
      <c r="QS56" s="2" t="s">
        <v>142</v>
      </c>
      <c r="QT56" s="2" t="s">
        <v>134</v>
      </c>
      <c r="QU56" s="4"/>
      <c r="QV56" s="8"/>
      <c r="QW56" s="4"/>
      <c r="QX56" s="8"/>
      <c r="QY56" s="7"/>
      <c r="QZ56" s="7"/>
      <c r="RA56" s="2" t="s">
        <v>134</v>
      </c>
      <c r="RB56" s="2" t="s">
        <v>134</v>
      </c>
      <c r="RC56" s="2" t="s">
        <v>134</v>
      </c>
      <c r="RD56" s="2" t="s">
        <v>134</v>
      </c>
      <c r="RE56" s="2" t="s">
        <v>134</v>
      </c>
      <c r="RF56" s="2" t="s">
        <v>134</v>
      </c>
      <c r="RG56" s="4"/>
      <c r="RH56" s="8"/>
      <c r="RI56" s="4"/>
      <c r="RJ56" s="8"/>
      <c r="RK56" s="7"/>
      <c r="RL56" s="7"/>
      <c r="RM56" s="2" t="s">
        <v>161</v>
      </c>
      <c r="RN56" s="2" t="s">
        <v>131</v>
      </c>
      <c r="RO56" s="2" t="s">
        <v>134</v>
      </c>
      <c r="RP56" s="2" t="s">
        <v>134</v>
      </c>
      <c r="RQ56" s="2" t="s">
        <v>142</v>
      </c>
      <c r="RR56" s="2" t="s">
        <v>134</v>
      </c>
      <c r="RS56" s="4"/>
      <c r="RT56" s="8"/>
      <c r="RU56" s="4"/>
      <c r="RV56" s="8"/>
      <c r="RW56" s="7"/>
      <c r="RX56" s="7"/>
      <c r="RY56" s="2" t="s">
        <v>161</v>
      </c>
      <c r="RZ56" s="2" t="s">
        <v>131</v>
      </c>
      <c r="SA56" s="2" t="s">
        <v>134</v>
      </c>
      <c r="SB56" s="2" t="s">
        <v>134</v>
      </c>
      <c r="SC56" s="2" t="s">
        <v>142</v>
      </c>
      <c r="SD56" s="2" t="s">
        <v>134</v>
      </c>
      <c r="SE56" s="4"/>
      <c r="SF56" s="8"/>
      <c r="SG56" s="4"/>
      <c r="SH56" s="8"/>
      <c r="SI56" s="7"/>
      <c r="SJ56" s="7"/>
      <c r="SK56" s="2" t="s">
        <v>134</v>
      </c>
      <c r="SL56" s="2" t="s">
        <v>134</v>
      </c>
      <c r="SM56" s="2" t="s">
        <v>134</v>
      </c>
      <c r="SN56" s="2" t="s">
        <v>134</v>
      </c>
      <c r="SO56" s="2" t="s">
        <v>134</v>
      </c>
      <c r="SP56" s="2" t="s">
        <v>134</v>
      </c>
    </row>
    <row r="57">
      <c r="A57" s="2" t="s">
        <v>1167</v>
      </c>
      <c r="B57" s="2" t="s">
        <v>123</v>
      </c>
      <c r="C57" s="2" t="s">
        <v>124</v>
      </c>
      <c r="D57" s="2" t="s">
        <v>125</v>
      </c>
      <c r="E57" s="2" t="s">
        <v>126</v>
      </c>
      <c r="F57" s="2" t="s">
        <v>1168</v>
      </c>
      <c r="G57" s="2" t="s">
        <v>1169</v>
      </c>
      <c r="H57" s="2" t="s">
        <v>1170</v>
      </c>
      <c r="I57" s="2" t="s">
        <v>1171</v>
      </c>
      <c r="J57" s="2" t="s">
        <v>234</v>
      </c>
      <c r="K57" s="2" t="s">
        <v>329</v>
      </c>
      <c r="L57" s="3">
        <v>15.47</v>
      </c>
      <c r="M57" s="3">
        <v>16.24</v>
      </c>
      <c r="N57" s="3">
        <v>33.99</v>
      </c>
      <c r="O57" s="2" t="s">
        <v>131</v>
      </c>
      <c r="P57" s="2" t="s">
        <v>289</v>
      </c>
      <c r="Q57" s="2" t="s">
        <v>133</v>
      </c>
      <c r="R57" s="2" t="s">
        <v>134</v>
      </c>
      <c r="S57" s="2" t="s">
        <v>1172</v>
      </c>
      <c r="T57" s="2" t="s">
        <v>134</v>
      </c>
      <c r="U57" s="2" t="s">
        <v>832</v>
      </c>
      <c r="V57" s="2" t="s">
        <v>1173</v>
      </c>
      <c r="W57" s="2" t="s">
        <v>1174</v>
      </c>
      <c r="X57" s="2" t="s">
        <v>990</v>
      </c>
      <c r="Y57" s="2" t="s">
        <v>1175</v>
      </c>
      <c r="Z57" s="4">
        <v>754</v>
      </c>
      <c r="AA57" s="4">
        <f>=ROUNDDOWN(11.7445482866044,0)</f>
      </c>
      <c r="AB57" s="5">
        <v>64.2</v>
      </c>
      <c r="AC57" s="2" t="s">
        <v>1176</v>
      </c>
      <c r="AD57" s="4">
        <v>400</v>
      </c>
      <c r="AE57" s="4">
        <v>1400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>
        <v>0</v>
      </c>
      <c r="AP57" s="4">
        <v>1829</v>
      </c>
      <c r="AQ57" s="8">
        <v>33800.36</v>
      </c>
      <c r="AR57" s="4"/>
      <c r="AS57" s="8"/>
      <c r="AT57" s="7"/>
      <c r="AU57" s="7"/>
      <c r="AV57" s="4">
        <v>1829</v>
      </c>
      <c r="AW57" s="8">
        <v>33800.36</v>
      </c>
      <c r="AX57" s="4"/>
      <c r="AY57" s="8"/>
      <c r="AZ57" s="7"/>
      <c r="BA57" s="7"/>
      <c r="BB57" s="7">
        <v>1</v>
      </c>
      <c r="BC57" s="4">
        <v>2235</v>
      </c>
      <c r="BD57" s="8">
        <v>41214.44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0.8201</v>
      </c>
      <c r="BJ57" s="4">
        <v>1829</v>
      </c>
      <c r="BK57" s="8">
        <v>33800.36</v>
      </c>
      <c r="BL57" s="2" t="s">
        <v>1177</v>
      </c>
      <c r="BM57" s="7">
        <v>1</v>
      </c>
      <c r="BN57" s="7">
        <v>1</v>
      </c>
      <c r="BO57" s="4">
        <v>950</v>
      </c>
      <c r="BP57" s="8">
        <v>17746</v>
      </c>
      <c r="BQ57" s="4"/>
      <c r="BR57" s="8"/>
      <c r="BS57" s="7"/>
      <c r="BT57" s="7"/>
      <c r="BU57" s="2" t="s">
        <v>140</v>
      </c>
      <c r="BV57" s="2" t="s">
        <v>131</v>
      </c>
      <c r="BW57" s="2" t="s">
        <v>134</v>
      </c>
      <c r="BX57" s="2" t="s">
        <v>1178</v>
      </c>
      <c r="BY57" s="2" t="s">
        <v>142</v>
      </c>
      <c r="BZ57" s="2" t="s">
        <v>134</v>
      </c>
      <c r="CA57" s="4">
        <v>555</v>
      </c>
      <c r="CB57" s="8">
        <v>10267.5</v>
      </c>
      <c r="CC57" s="4"/>
      <c r="CD57" s="8"/>
      <c r="CE57" s="7"/>
      <c r="CF57" s="7"/>
      <c r="CG57" s="2" t="s">
        <v>140</v>
      </c>
      <c r="CH57" s="2" t="s">
        <v>131</v>
      </c>
      <c r="CI57" s="2" t="s">
        <v>145</v>
      </c>
      <c r="CJ57" s="2" t="s">
        <v>779</v>
      </c>
      <c r="CK57" s="2" t="s">
        <v>142</v>
      </c>
      <c r="CL57" s="2" t="s">
        <v>134</v>
      </c>
      <c r="CM57" s="4">
        <v>48</v>
      </c>
      <c r="CN57" s="8">
        <v>818.88</v>
      </c>
      <c r="CO57" s="4"/>
      <c r="CP57" s="8"/>
      <c r="CQ57" s="7"/>
      <c r="CR57" s="7"/>
      <c r="CS57" s="2" t="s">
        <v>140</v>
      </c>
      <c r="CT57" s="2" t="s">
        <v>131</v>
      </c>
      <c r="CU57" s="2" t="s">
        <v>1179</v>
      </c>
      <c r="CV57" s="2" t="s">
        <v>1180</v>
      </c>
      <c r="CW57" s="2" t="s">
        <v>142</v>
      </c>
      <c r="CX57" s="2" t="s">
        <v>134</v>
      </c>
      <c r="CY57" s="4">
        <v>32</v>
      </c>
      <c r="CZ57" s="8">
        <v>545.92</v>
      </c>
      <c r="DA57" s="4"/>
      <c r="DB57" s="8"/>
      <c r="DC57" s="7"/>
      <c r="DD57" s="7"/>
      <c r="DE57" s="2" t="s">
        <v>140</v>
      </c>
      <c r="DF57" s="2" t="s">
        <v>131</v>
      </c>
      <c r="DG57" s="2" t="s">
        <v>1181</v>
      </c>
      <c r="DH57" s="2" t="s">
        <v>701</v>
      </c>
      <c r="DI57" s="2" t="s">
        <v>142</v>
      </c>
      <c r="DJ57" s="2" t="s">
        <v>134</v>
      </c>
      <c r="DK57" s="4">
        <v>178</v>
      </c>
      <c r="DL57" s="8">
        <v>3309.02</v>
      </c>
      <c r="DM57" s="4"/>
      <c r="DN57" s="8"/>
      <c r="DO57" s="7"/>
      <c r="DP57" s="7"/>
      <c r="DQ57" s="2" t="s">
        <v>140</v>
      </c>
      <c r="DR57" s="2" t="s">
        <v>131</v>
      </c>
      <c r="DS57" s="2" t="s">
        <v>178</v>
      </c>
      <c r="DT57" s="2" t="s">
        <v>751</v>
      </c>
      <c r="DU57" s="2" t="s">
        <v>142</v>
      </c>
      <c r="DV57" s="2" t="s">
        <v>134</v>
      </c>
      <c r="DW57" s="4">
        <v>12</v>
      </c>
      <c r="DX57" s="8">
        <v>210.06</v>
      </c>
      <c r="DY57" s="4"/>
      <c r="DZ57" s="8"/>
      <c r="EA57" s="7"/>
      <c r="EB57" s="7"/>
      <c r="EC57" s="2" t="s">
        <v>140</v>
      </c>
      <c r="ED57" s="2" t="s">
        <v>131</v>
      </c>
      <c r="EE57" s="2" t="s">
        <v>997</v>
      </c>
      <c r="EF57" s="2" t="s">
        <v>1182</v>
      </c>
      <c r="EG57" s="2" t="s">
        <v>142</v>
      </c>
      <c r="EH57" s="2" t="s">
        <v>134</v>
      </c>
      <c r="EI57" s="4">
        <v>26</v>
      </c>
      <c r="EJ57" s="8">
        <v>404.36</v>
      </c>
      <c r="EK57" s="4"/>
      <c r="EL57" s="8"/>
      <c r="EM57" s="7"/>
      <c r="EN57" s="7"/>
      <c r="EO57" s="2" t="s">
        <v>140</v>
      </c>
      <c r="EP57" s="2" t="s">
        <v>131</v>
      </c>
      <c r="EQ57" s="2" t="s">
        <v>505</v>
      </c>
      <c r="ER57" s="2" t="s">
        <v>996</v>
      </c>
      <c r="ES57" s="2" t="s">
        <v>142</v>
      </c>
      <c r="ET57" s="2" t="s">
        <v>134</v>
      </c>
      <c r="EU57" s="4">
        <v>9</v>
      </c>
      <c r="EV57" s="8">
        <v>157.57</v>
      </c>
      <c r="EW57" s="4"/>
      <c r="EX57" s="8"/>
      <c r="EY57" s="7"/>
      <c r="EZ57" s="7"/>
      <c r="FA57" s="2" t="s">
        <v>140</v>
      </c>
      <c r="FB57" s="2" t="s">
        <v>131</v>
      </c>
      <c r="FC57" s="2" t="s">
        <v>1000</v>
      </c>
      <c r="FD57" s="2" t="s">
        <v>994</v>
      </c>
      <c r="FE57" s="2" t="s">
        <v>142</v>
      </c>
      <c r="FF57" s="2" t="s">
        <v>134</v>
      </c>
      <c r="FG57" s="4">
        <v>19</v>
      </c>
      <c r="FH57" s="8">
        <v>341.05</v>
      </c>
      <c r="FI57" s="4"/>
      <c r="FJ57" s="8"/>
      <c r="FK57" s="7"/>
      <c r="FL57" s="7"/>
      <c r="FM57" s="2" t="s">
        <v>140</v>
      </c>
      <c r="FN57" s="2" t="s">
        <v>131</v>
      </c>
      <c r="FO57" s="2" t="s">
        <v>159</v>
      </c>
      <c r="FP57" s="2" t="s">
        <v>1183</v>
      </c>
      <c r="FQ57" s="2" t="s">
        <v>142</v>
      </c>
      <c r="FR57" s="2" t="s">
        <v>134</v>
      </c>
      <c r="FS57" s="4"/>
      <c r="FT57" s="8"/>
      <c r="FU57" s="4"/>
      <c r="FV57" s="8"/>
      <c r="FW57" s="7"/>
      <c r="FX57" s="7"/>
      <c r="FY57" s="2" t="s">
        <v>143</v>
      </c>
      <c r="FZ57" s="2" t="s">
        <v>131</v>
      </c>
      <c r="GA57" s="2" t="s">
        <v>134</v>
      </c>
      <c r="GB57" s="2" t="s">
        <v>134</v>
      </c>
      <c r="GC57" s="2" t="s">
        <v>142</v>
      </c>
      <c r="GD57" s="2" t="s">
        <v>134</v>
      </c>
      <c r="GE57" s="4"/>
      <c r="GF57" s="8"/>
      <c r="GG57" s="4"/>
      <c r="GH57" s="8"/>
      <c r="GI57" s="7"/>
      <c r="GJ57" s="7"/>
      <c r="GK57" s="2" t="s">
        <v>134</v>
      </c>
      <c r="GL57" s="2" t="s">
        <v>134</v>
      </c>
      <c r="GM57" s="2" t="s">
        <v>134</v>
      </c>
      <c r="GN57" s="2" t="s">
        <v>134</v>
      </c>
      <c r="GO57" s="2" t="s">
        <v>134</v>
      </c>
      <c r="GP57" s="2" t="s">
        <v>134</v>
      </c>
      <c r="GQ57" s="4"/>
      <c r="GR57" s="8"/>
      <c r="GS57" s="4"/>
      <c r="GT57" s="8"/>
      <c r="GU57" s="7"/>
      <c r="GV57" s="7"/>
      <c r="GW57" s="2" t="s">
        <v>161</v>
      </c>
      <c r="GX57" s="2" t="s">
        <v>131</v>
      </c>
      <c r="GY57" s="2" t="s">
        <v>134</v>
      </c>
      <c r="GZ57" s="2" t="s">
        <v>134</v>
      </c>
      <c r="HA57" s="2" t="s">
        <v>142</v>
      </c>
      <c r="HB57" s="2" t="s">
        <v>134</v>
      </c>
      <c r="HC57" s="4"/>
      <c r="HD57" s="8"/>
      <c r="HE57" s="4"/>
      <c r="HF57" s="8"/>
      <c r="HG57" s="7"/>
      <c r="HH57" s="7"/>
      <c r="HI57" s="2" t="s">
        <v>140</v>
      </c>
      <c r="HJ57" s="2" t="s">
        <v>131</v>
      </c>
      <c r="HK57" s="2" t="s">
        <v>439</v>
      </c>
      <c r="HL57" s="2" t="s">
        <v>619</v>
      </c>
      <c r="HM57" s="2" t="s">
        <v>142</v>
      </c>
      <c r="HN57" s="2" t="s">
        <v>134</v>
      </c>
      <c r="HO57" s="4"/>
      <c r="HP57" s="8"/>
      <c r="HQ57" s="4"/>
      <c r="HR57" s="8"/>
      <c r="HS57" s="7"/>
      <c r="HT57" s="7"/>
      <c r="HU57" s="2" t="s">
        <v>143</v>
      </c>
      <c r="HV57" s="2" t="s">
        <v>131</v>
      </c>
      <c r="HW57" s="2" t="s">
        <v>134</v>
      </c>
      <c r="HX57" s="2" t="s">
        <v>134</v>
      </c>
      <c r="HY57" s="2" t="s">
        <v>142</v>
      </c>
      <c r="HZ57" s="2" t="s">
        <v>134</v>
      </c>
      <c r="IA57" s="4"/>
      <c r="IB57" s="8"/>
      <c r="IC57" s="4"/>
      <c r="ID57" s="8"/>
      <c r="IE57" s="7"/>
      <c r="IF57" s="7"/>
      <c r="IG57" s="2" t="s">
        <v>140</v>
      </c>
      <c r="IH57" s="2" t="s">
        <v>131</v>
      </c>
      <c r="II57" s="2" t="s">
        <v>1015</v>
      </c>
      <c r="IJ57" s="2" t="s">
        <v>1184</v>
      </c>
      <c r="IK57" s="2" t="s">
        <v>142</v>
      </c>
      <c r="IL57" s="2" t="s">
        <v>168</v>
      </c>
      <c r="IM57" s="4"/>
      <c r="IN57" s="8"/>
      <c r="IO57" s="4"/>
      <c r="IP57" s="8"/>
      <c r="IQ57" s="7"/>
      <c r="IR57" s="7"/>
      <c r="IS57" s="2" t="s">
        <v>161</v>
      </c>
      <c r="IT57" s="2" t="s">
        <v>131</v>
      </c>
      <c r="IU57" s="2" t="s">
        <v>1008</v>
      </c>
      <c r="IV57" s="2" t="s">
        <v>134</v>
      </c>
      <c r="IW57" s="2" t="s">
        <v>142</v>
      </c>
      <c r="IX57" s="2" t="s">
        <v>134</v>
      </c>
      <c r="IY57" s="4"/>
      <c r="IZ57" s="8"/>
      <c r="JA57" s="4"/>
      <c r="JB57" s="8"/>
      <c r="JC57" s="7"/>
      <c r="JD57" s="7"/>
      <c r="JE57" s="2" t="s">
        <v>140</v>
      </c>
      <c r="JF57" s="2" t="s">
        <v>131</v>
      </c>
      <c r="JG57" s="2" t="s">
        <v>170</v>
      </c>
      <c r="JH57" s="2" t="s">
        <v>134</v>
      </c>
      <c r="JI57" s="2" t="s">
        <v>142</v>
      </c>
      <c r="JJ57" s="2" t="s">
        <v>134</v>
      </c>
      <c r="JK57" s="4"/>
      <c r="JL57" s="8"/>
      <c r="JM57" s="4"/>
      <c r="JN57" s="8"/>
      <c r="JO57" s="7"/>
      <c r="JP57" s="7"/>
      <c r="JQ57" s="2" t="s">
        <v>140</v>
      </c>
      <c r="JR57" s="2" t="s">
        <v>144</v>
      </c>
      <c r="JS57" s="2" t="s">
        <v>172</v>
      </c>
      <c r="JT57" s="2" t="s">
        <v>1006</v>
      </c>
      <c r="JU57" s="2" t="s">
        <v>142</v>
      </c>
      <c r="JV57" s="2" t="s">
        <v>134</v>
      </c>
      <c r="JW57" s="4"/>
      <c r="JX57" s="8"/>
      <c r="JY57" s="4"/>
      <c r="JZ57" s="8"/>
      <c r="KA57" s="7"/>
      <c r="KB57" s="7"/>
      <c r="KC57" s="2" t="s">
        <v>140</v>
      </c>
      <c r="KD57" s="2" t="s">
        <v>131</v>
      </c>
      <c r="KE57" s="2" t="s">
        <v>174</v>
      </c>
      <c r="KF57" s="2" t="s">
        <v>134</v>
      </c>
      <c r="KG57" s="2" t="s">
        <v>142</v>
      </c>
      <c r="KH57" s="2" t="s">
        <v>134</v>
      </c>
      <c r="KI57" s="4"/>
      <c r="KJ57" s="8"/>
      <c r="KK57" s="4"/>
      <c r="KL57" s="8"/>
      <c r="KM57" s="7"/>
      <c r="KN57" s="7"/>
      <c r="KO57" s="2" t="s">
        <v>176</v>
      </c>
      <c r="KP57" s="2" t="s">
        <v>131</v>
      </c>
      <c r="KQ57" s="2" t="s">
        <v>134</v>
      </c>
      <c r="KR57" s="2" t="s">
        <v>134</v>
      </c>
      <c r="KS57" s="2" t="s">
        <v>142</v>
      </c>
      <c r="KT57" s="2" t="s">
        <v>134</v>
      </c>
      <c r="KU57" s="4"/>
      <c r="KV57" s="8"/>
      <c r="KW57" s="4"/>
      <c r="KX57" s="8"/>
      <c r="KY57" s="7"/>
      <c r="KZ57" s="7"/>
      <c r="LA57" s="2" t="s">
        <v>140</v>
      </c>
      <c r="LB57" s="2" t="s">
        <v>144</v>
      </c>
      <c r="LC57" s="2" t="s">
        <v>1011</v>
      </c>
      <c r="LD57" s="2" t="s">
        <v>386</v>
      </c>
      <c r="LE57" s="2" t="s">
        <v>142</v>
      </c>
      <c r="LF57" s="2" t="s">
        <v>134</v>
      </c>
      <c r="LG57" s="4"/>
      <c r="LH57" s="8"/>
      <c r="LI57" s="4"/>
      <c r="LJ57" s="8"/>
      <c r="LK57" s="7"/>
      <c r="LL57" s="7"/>
      <c r="LM57" s="2" t="s">
        <v>140</v>
      </c>
      <c r="LN57" s="2" t="s">
        <v>131</v>
      </c>
      <c r="LO57" s="2" t="s">
        <v>440</v>
      </c>
      <c r="LP57" s="2" t="s">
        <v>134</v>
      </c>
      <c r="LQ57" s="2" t="s">
        <v>142</v>
      </c>
      <c r="LR57" s="2" t="s">
        <v>134</v>
      </c>
      <c r="LS57" s="4"/>
      <c r="LT57" s="8"/>
      <c r="LU57" s="4"/>
      <c r="LV57" s="8"/>
      <c r="LW57" s="7"/>
      <c r="LX57" s="7"/>
      <c r="LY57" s="2" t="s">
        <v>134</v>
      </c>
      <c r="LZ57" s="2" t="s">
        <v>134</v>
      </c>
      <c r="MA57" s="2" t="s">
        <v>134</v>
      </c>
      <c r="MB57" s="2" t="s">
        <v>134</v>
      </c>
      <c r="MC57" s="2" t="s">
        <v>134</v>
      </c>
      <c r="MD57" s="2" t="s">
        <v>134</v>
      </c>
      <c r="ME57" s="4"/>
      <c r="MF57" s="8"/>
      <c r="MG57" s="4"/>
      <c r="MH57" s="8"/>
      <c r="MI57" s="7"/>
      <c r="MJ57" s="7"/>
      <c r="MK57" s="2" t="s">
        <v>140</v>
      </c>
      <c r="ML57" s="2" t="s">
        <v>144</v>
      </c>
      <c r="MM57" s="2" t="s">
        <v>210</v>
      </c>
      <c r="MN57" s="2" t="s">
        <v>1185</v>
      </c>
      <c r="MO57" s="2" t="s">
        <v>142</v>
      </c>
      <c r="MP57" s="2" t="s">
        <v>134</v>
      </c>
      <c r="MQ57" s="4"/>
      <c r="MR57" s="8"/>
      <c r="MS57" s="4"/>
      <c r="MT57" s="8"/>
      <c r="MU57" s="7"/>
      <c r="MV57" s="7"/>
      <c r="MW57" s="2" t="s">
        <v>134</v>
      </c>
      <c r="MX57" s="2" t="s">
        <v>134</v>
      </c>
      <c r="MY57" s="2" t="s">
        <v>134</v>
      </c>
      <c r="MZ57" s="2" t="s">
        <v>134</v>
      </c>
      <c r="NA57" s="2" t="s">
        <v>134</v>
      </c>
      <c r="NB57" s="2" t="s">
        <v>134</v>
      </c>
      <c r="NC57" s="4"/>
      <c r="ND57" s="8"/>
      <c r="NE57" s="4"/>
      <c r="NF57" s="8"/>
      <c r="NG57" s="7"/>
      <c r="NH57" s="7"/>
      <c r="NI57" s="2" t="s">
        <v>184</v>
      </c>
      <c r="NJ57" s="2" t="s">
        <v>131</v>
      </c>
      <c r="NK57" s="2" t="s">
        <v>134</v>
      </c>
      <c r="NL57" s="2" t="s">
        <v>134</v>
      </c>
      <c r="NM57" s="2" t="s">
        <v>142</v>
      </c>
      <c r="NN57" s="2" t="s">
        <v>134</v>
      </c>
      <c r="NO57" s="4"/>
      <c r="NP57" s="8"/>
      <c r="NQ57" s="4"/>
      <c r="NR57" s="8"/>
      <c r="NS57" s="7"/>
      <c r="NT57" s="7"/>
      <c r="NU57" s="2" t="s">
        <v>140</v>
      </c>
      <c r="NV57" s="2" t="s">
        <v>131</v>
      </c>
      <c r="NW57" s="2" t="s">
        <v>185</v>
      </c>
      <c r="NX57" s="2" t="s">
        <v>1186</v>
      </c>
      <c r="NY57" s="2" t="s">
        <v>142</v>
      </c>
      <c r="NZ57" s="2" t="s">
        <v>134</v>
      </c>
      <c r="OA57" s="4"/>
      <c r="OB57" s="8"/>
      <c r="OC57" s="4"/>
      <c r="OD57" s="8"/>
      <c r="OE57" s="7"/>
      <c r="OF57" s="7"/>
      <c r="OG57" s="2" t="s">
        <v>140</v>
      </c>
      <c r="OH57" s="2" t="s">
        <v>144</v>
      </c>
      <c r="OI57" s="2" t="s">
        <v>1187</v>
      </c>
      <c r="OJ57" s="2" t="s">
        <v>1188</v>
      </c>
      <c r="OK57" s="2" t="s">
        <v>142</v>
      </c>
      <c r="OL57" s="2" t="s">
        <v>134</v>
      </c>
      <c r="OM57" s="4"/>
      <c r="ON57" s="8"/>
      <c r="OO57" s="4"/>
      <c r="OP57" s="8"/>
      <c r="OQ57" s="7"/>
      <c r="OR57" s="7"/>
      <c r="OS57" s="2" t="s">
        <v>134</v>
      </c>
      <c r="OT57" s="2" t="s">
        <v>134</v>
      </c>
      <c r="OU57" s="2" t="s">
        <v>134</v>
      </c>
      <c r="OV57" s="2" t="s">
        <v>134</v>
      </c>
      <c r="OW57" s="2" t="s">
        <v>134</v>
      </c>
      <c r="OX57" s="2" t="s">
        <v>134</v>
      </c>
      <c r="OY57" s="4"/>
      <c r="OZ57" s="8"/>
      <c r="PA57" s="4"/>
      <c r="PB57" s="8"/>
      <c r="PC57" s="7"/>
      <c r="PD57" s="7"/>
      <c r="PE57" s="2" t="s">
        <v>161</v>
      </c>
      <c r="PF57" s="2" t="s">
        <v>131</v>
      </c>
      <c r="PG57" s="2" t="s">
        <v>134</v>
      </c>
      <c r="PH57" s="2" t="s">
        <v>134</v>
      </c>
      <c r="PI57" s="2" t="s">
        <v>142</v>
      </c>
      <c r="PJ57" s="2" t="s">
        <v>134</v>
      </c>
      <c r="PK57" s="4"/>
      <c r="PL57" s="8"/>
      <c r="PM57" s="4"/>
      <c r="PN57" s="8"/>
      <c r="PO57" s="7"/>
      <c r="PP57" s="7"/>
      <c r="PQ57" s="2" t="s">
        <v>176</v>
      </c>
      <c r="PR57" s="2" t="s">
        <v>131</v>
      </c>
      <c r="PS57" s="2" t="s">
        <v>134</v>
      </c>
      <c r="PT57" s="2" t="s">
        <v>134</v>
      </c>
      <c r="PU57" s="2" t="s">
        <v>142</v>
      </c>
      <c r="PV57" s="2" t="s">
        <v>134</v>
      </c>
      <c r="PW57" s="4"/>
      <c r="PX57" s="8"/>
      <c r="PY57" s="4"/>
      <c r="PZ57" s="8"/>
      <c r="QA57" s="7"/>
      <c r="QB57" s="7"/>
      <c r="QC57" s="2" t="s">
        <v>140</v>
      </c>
      <c r="QD57" s="2" t="s">
        <v>144</v>
      </c>
      <c r="QE57" s="2" t="s">
        <v>191</v>
      </c>
      <c r="QF57" s="2" t="s">
        <v>719</v>
      </c>
      <c r="QG57" s="2" t="s">
        <v>142</v>
      </c>
      <c r="QH57" s="2" t="s">
        <v>134</v>
      </c>
      <c r="QI57" s="4"/>
      <c r="QJ57" s="8"/>
      <c r="QK57" s="4"/>
      <c r="QL57" s="8"/>
      <c r="QM57" s="7"/>
      <c r="QN57" s="7"/>
      <c r="QO57" s="2" t="s">
        <v>184</v>
      </c>
      <c r="QP57" s="2" t="s">
        <v>131</v>
      </c>
      <c r="QQ57" s="2" t="s">
        <v>134</v>
      </c>
      <c r="QR57" s="2" t="s">
        <v>134</v>
      </c>
      <c r="QS57" s="2" t="s">
        <v>142</v>
      </c>
      <c r="QT57" s="2" t="s">
        <v>134</v>
      </c>
      <c r="QU57" s="4"/>
      <c r="QV57" s="8"/>
      <c r="QW57" s="4"/>
      <c r="QX57" s="8"/>
      <c r="QY57" s="7"/>
      <c r="QZ57" s="7"/>
      <c r="RA57" s="2" t="s">
        <v>134</v>
      </c>
      <c r="RB57" s="2" t="s">
        <v>134</v>
      </c>
      <c r="RC57" s="2" t="s">
        <v>134</v>
      </c>
      <c r="RD57" s="2" t="s">
        <v>134</v>
      </c>
      <c r="RE57" s="2" t="s">
        <v>134</v>
      </c>
      <c r="RF57" s="2" t="s">
        <v>134</v>
      </c>
      <c r="RG57" s="4"/>
      <c r="RH57" s="8"/>
      <c r="RI57" s="4"/>
      <c r="RJ57" s="8"/>
      <c r="RK57" s="7"/>
      <c r="RL57" s="7"/>
      <c r="RM57" s="2" t="s">
        <v>134</v>
      </c>
      <c r="RN57" s="2" t="s">
        <v>134</v>
      </c>
      <c r="RO57" s="2" t="s">
        <v>134</v>
      </c>
      <c r="RP57" s="2" t="s">
        <v>134</v>
      </c>
      <c r="RQ57" s="2" t="s">
        <v>134</v>
      </c>
      <c r="RR57" s="2" t="s">
        <v>134</v>
      </c>
      <c r="RS57" s="4"/>
      <c r="RT57" s="8"/>
      <c r="RU57" s="4"/>
      <c r="RV57" s="8"/>
      <c r="RW57" s="7"/>
      <c r="RX57" s="7"/>
      <c r="RY57" s="2" t="s">
        <v>161</v>
      </c>
      <c r="RZ57" s="2" t="s">
        <v>131</v>
      </c>
      <c r="SA57" s="2" t="s">
        <v>134</v>
      </c>
      <c r="SB57" s="2" t="s">
        <v>134</v>
      </c>
      <c r="SC57" s="2" t="s">
        <v>142</v>
      </c>
      <c r="SD57" s="2" t="s">
        <v>134</v>
      </c>
      <c r="SE57" s="4"/>
      <c r="SF57" s="8"/>
      <c r="SG57" s="4"/>
      <c r="SH57" s="8"/>
      <c r="SI57" s="7"/>
      <c r="SJ57" s="7"/>
      <c r="SK57" s="2" t="s">
        <v>140</v>
      </c>
      <c r="SL57" s="2" t="s">
        <v>144</v>
      </c>
      <c r="SM57" s="2" t="s">
        <v>193</v>
      </c>
      <c r="SN57" s="2" t="s">
        <v>786</v>
      </c>
      <c r="SO57" s="2" t="s">
        <v>142</v>
      </c>
      <c r="SP57" s="2" t="s">
        <v>134</v>
      </c>
    </row>
    <row r="58">
      <c r="A58" s="2" t="s">
        <v>1189</v>
      </c>
      <c r="B58" s="2" t="s">
        <v>123</v>
      </c>
      <c r="C58" s="2" t="s">
        <v>124</v>
      </c>
      <c r="D58" s="2" t="s">
        <v>125</v>
      </c>
      <c r="E58" s="2" t="s">
        <v>126</v>
      </c>
      <c r="F58" s="2" t="s">
        <v>1168</v>
      </c>
      <c r="G58" s="2" t="s">
        <v>1169</v>
      </c>
      <c r="H58" s="2" t="s">
        <v>1170</v>
      </c>
      <c r="I58" s="2" t="s">
        <v>1171</v>
      </c>
      <c r="J58" s="2" t="s">
        <v>234</v>
      </c>
      <c r="K58" s="2" t="s">
        <v>549</v>
      </c>
      <c r="L58" s="3">
        <v>15.47</v>
      </c>
      <c r="M58" s="3">
        <v>16.24</v>
      </c>
      <c r="N58" s="3">
        <v>33.99</v>
      </c>
      <c r="O58" s="2" t="s">
        <v>131</v>
      </c>
      <c r="P58" s="2" t="s">
        <v>395</v>
      </c>
      <c r="Q58" s="2" t="s">
        <v>133</v>
      </c>
      <c r="R58" s="2" t="s">
        <v>134</v>
      </c>
      <c r="S58" s="2" t="s">
        <v>1190</v>
      </c>
      <c r="T58" s="2" t="s">
        <v>1062</v>
      </c>
      <c r="U58" s="2" t="s">
        <v>832</v>
      </c>
      <c r="V58" s="2" t="s">
        <v>1173</v>
      </c>
      <c r="W58" s="2" t="s">
        <v>1191</v>
      </c>
      <c r="X58" s="2" t="s">
        <v>990</v>
      </c>
      <c r="Y58" s="2" t="s">
        <v>1192</v>
      </c>
      <c r="Z58" s="4">
        <v>486</v>
      </c>
      <c r="AA58" s="4">
        <f>=ROUNDDOWN(32.4,0)</f>
      </c>
      <c r="AB58" s="5">
        <v>15</v>
      </c>
      <c r="AC58" s="2" t="s">
        <v>306</v>
      </c>
      <c r="AD58" s="4">
        <v>200</v>
      </c>
      <c r="AE58" s="4">
        <v>200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>
        <v>0</v>
      </c>
      <c r="AP58" s="4">
        <v>406</v>
      </c>
      <c r="AQ58" s="8">
        <v>7414.08</v>
      </c>
      <c r="AR58" s="4"/>
      <c r="AS58" s="8"/>
      <c r="AT58" s="7"/>
      <c r="AU58" s="7"/>
      <c r="AV58" s="4">
        <v>406</v>
      </c>
      <c r="AW58" s="8">
        <v>7414.08</v>
      </c>
      <c r="AX58" s="4"/>
      <c r="AY58" s="8"/>
      <c r="AZ58" s="7"/>
      <c r="BA58" s="7"/>
      <c r="BB58" s="7">
        <v>1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0.1799</v>
      </c>
      <c r="BJ58" s="4">
        <v>406</v>
      </c>
      <c r="BK58" s="8">
        <v>7414.08</v>
      </c>
      <c r="BL58" s="2" t="s">
        <v>1193</v>
      </c>
      <c r="BM58" s="7">
        <v>1</v>
      </c>
      <c r="BN58" s="7">
        <v>1</v>
      </c>
      <c r="BO58" s="4">
        <v>139</v>
      </c>
      <c r="BP58" s="8">
        <v>2602.08</v>
      </c>
      <c r="BQ58" s="4"/>
      <c r="BR58" s="8"/>
      <c r="BS58" s="7"/>
      <c r="BT58" s="7"/>
      <c r="BU58" s="2" t="s">
        <v>140</v>
      </c>
      <c r="BV58" s="2" t="s">
        <v>131</v>
      </c>
      <c r="BW58" s="2" t="s">
        <v>134</v>
      </c>
      <c r="BX58" s="2" t="s">
        <v>134</v>
      </c>
      <c r="BY58" s="2" t="s">
        <v>142</v>
      </c>
      <c r="BZ58" s="2" t="s">
        <v>134</v>
      </c>
      <c r="CA58" s="4">
        <v>150</v>
      </c>
      <c r="CB58" s="8">
        <v>2692.5</v>
      </c>
      <c r="CC58" s="4"/>
      <c r="CD58" s="8"/>
      <c r="CE58" s="7"/>
      <c r="CF58" s="7"/>
      <c r="CG58" s="2" t="s">
        <v>140</v>
      </c>
      <c r="CH58" s="2" t="s">
        <v>131</v>
      </c>
      <c r="CI58" s="2" t="s">
        <v>1041</v>
      </c>
      <c r="CJ58" s="2" t="s">
        <v>1156</v>
      </c>
      <c r="CK58" s="2" t="s">
        <v>142</v>
      </c>
      <c r="CL58" s="2" t="s">
        <v>134</v>
      </c>
      <c r="CM58" s="4">
        <v>20</v>
      </c>
      <c r="CN58" s="8">
        <v>341.2</v>
      </c>
      <c r="CO58" s="4"/>
      <c r="CP58" s="8"/>
      <c r="CQ58" s="7"/>
      <c r="CR58" s="7"/>
      <c r="CS58" s="2" t="s">
        <v>140</v>
      </c>
      <c r="CT58" s="2" t="s">
        <v>131</v>
      </c>
      <c r="CU58" s="2" t="s">
        <v>1192</v>
      </c>
      <c r="CV58" s="2" t="s">
        <v>1194</v>
      </c>
      <c r="CW58" s="2" t="s">
        <v>142</v>
      </c>
      <c r="CX58" s="2" t="s">
        <v>134</v>
      </c>
      <c r="CY58" s="4">
        <v>37</v>
      </c>
      <c r="CZ58" s="8">
        <v>631.22</v>
      </c>
      <c r="DA58" s="4"/>
      <c r="DB58" s="8"/>
      <c r="DC58" s="7"/>
      <c r="DD58" s="7"/>
      <c r="DE58" s="2" t="s">
        <v>140</v>
      </c>
      <c r="DF58" s="2" t="s">
        <v>131</v>
      </c>
      <c r="DG58" s="2" t="s">
        <v>1127</v>
      </c>
      <c r="DH58" s="2" t="s">
        <v>1161</v>
      </c>
      <c r="DI58" s="2" t="s">
        <v>142</v>
      </c>
      <c r="DJ58" s="2" t="s">
        <v>134</v>
      </c>
      <c r="DK58" s="4">
        <v>42</v>
      </c>
      <c r="DL58" s="8">
        <v>775.32</v>
      </c>
      <c r="DM58" s="4"/>
      <c r="DN58" s="8"/>
      <c r="DO58" s="7"/>
      <c r="DP58" s="7"/>
      <c r="DQ58" s="2" t="s">
        <v>140</v>
      </c>
      <c r="DR58" s="2" t="s">
        <v>131</v>
      </c>
      <c r="DS58" s="2" t="s">
        <v>1122</v>
      </c>
      <c r="DT58" s="2" t="s">
        <v>1195</v>
      </c>
      <c r="DU58" s="2" t="s">
        <v>142</v>
      </c>
      <c r="DV58" s="2" t="s">
        <v>134</v>
      </c>
      <c r="DW58" s="4"/>
      <c r="DX58" s="8"/>
      <c r="DY58" s="4"/>
      <c r="DZ58" s="8"/>
      <c r="EA58" s="7"/>
      <c r="EB58" s="7"/>
      <c r="EC58" s="2" t="s">
        <v>1196</v>
      </c>
      <c r="ED58" s="2" t="s">
        <v>131</v>
      </c>
      <c r="EE58" s="2" t="s">
        <v>134</v>
      </c>
      <c r="EF58" s="2" t="s">
        <v>134</v>
      </c>
      <c r="EG58" s="2" t="s">
        <v>142</v>
      </c>
      <c r="EH58" s="2" t="s">
        <v>134</v>
      </c>
      <c r="EI58" s="4">
        <v>11</v>
      </c>
      <c r="EJ58" s="8">
        <v>161.58</v>
      </c>
      <c r="EK58" s="4"/>
      <c r="EL58" s="8"/>
      <c r="EM58" s="7"/>
      <c r="EN58" s="7"/>
      <c r="EO58" s="2" t="s">
        <v>140</v>
      </c>
      <c r="EP58" s="2" t="s">
        <v>131</v>
      </c>
      <c r="EQ58" s="2" t="s">
        <v>1125</v>
      </c>
      <c r="ER58" s="2" t="s">
        <v>1197</v>
      </c>
      <c r="ES58" s="2" t="s">
        <v>142</v>
      </c>
      <c r="ET58" s="2" t="s">
        <v>134</v>
      </c>
      <c r="EU58" s="4">
        <v>1</v>
      </c>
      <c r="EV58" s="8">
        <v>16.24</v>
      </c>
      <c r="EW58" s="4"/>
      <c r="EX58" s="8"/>
      <c r="EY58" s="7"/>
      <c r="EZ58" s="7"/>
      <c r="FA58" s="2" t="s">
        <v>140</v>
      </c>
      <c r="FB58" s="2" t="s">
        <v>131</v>
      </c>
      <c r="FC58" s="2" t="s">
        <v>1192</v>
      </c>
      <c r="FD58" s="2" t="s">
        <v>1198</v>
      </c>
      <c r="FE58" s="2" t="s">
        <v>142</v>
      </c>
      <c r="FF58" s="2" t="s">
        <v>134</v>
      </c>
      <c r="FG58" s="4"/>
      <c r="FH58" s="8"/>
      <c r="FI58" s="4"/>
      <c r="FJ58" s="8"/>
      <c r="FK58" s="7"/>
      <c r="FL58" s="7"/>
      <c r="FM58" s="2" t="s">
        <v>140</v>
      </c>
      <c r="FN58" s="2" t="s">
        <v>131</v>
      </c>
      <c r="FO58" s="2" t="s">
        <v>974</v>
      </c>
      <c r="FP58" s="2" t="s">
        <v>134</v>
      </c>
      <c r="FQ58" s="2" t="s">
        <v>142</v>
      </c>
      <c r="FR58" s="2" t="s">
        <v>134</v>
      </c>
      <c r="FS58" s="4"/>
      <c r="FT58" s="8"/>
      <c r="FU58" s="4"/>
      <c r="FV58" s="8"/>
      <c r="FW58" s="7"/>
      <c r="FX58" s="7"/>
      <c r="FY58" s="2" t="s">
        <v>143</v>
      </c>
      <c r="FZ58" s="2" t="s">
        <v>131</v>
      </c>
      <c r="GA58" s="2" t="s">
        <v>134</v>
      </c>
      <c r="GB58" s="2" t="s">
        <v>134</v>
      </c>
      <c r="GC58" s="2" t="s">
        <v>142</v>
      </c>
      <c r="GD58" s="2" t="s">
        <v>134</v>
      </c>
      <c r="GE58" s="4"/>
      <c r="GF58" s="8"/>
      <c r="GG58" s="4"/>
      <c r="GH58" s="8"/>
      <c r="GI58" s="7"/>
      <c r="GJ58" s="7"/>
      <c r="GK58" s="2" t="s">
        <v>134</v>
      </c>
      <c r="GL58" s="2" t="s">
        <v>134</v>
      </c>
      <c r="GM58" s="2" t="s">
        <v>134</v>
      </c>
      <c r="GN58" s="2" t="s">
        <v>134</v>
      </c>
      <c r="GO58" s="2" t="s">
        <v>134</v>
      </c>
      <c r="GP58" s="2" t="s">
        <v>134</v>
      </c>
      <c r="GQ58" s="4"/>
      <c r="GR58" s="8"/>
      <c r="GS58" s="4"/>
      <c r="GT58" s="8"/>
      <c r="GU58" s="7"/>
      <c r="GV58" s="7"/>
      <c r="GW58" s="2" t="s">
        <v>161</v>
      </c>
      <c r="GX58" s="2" t="s">
        <v>131</v>
      </c>
      <c r="GY58" s="2" t="s">
        <v>134</v>
      </c>
      <c r="GZ58" s="2" t="s">
        <v>134</v>
      </c>
      <c r="HA58" s="2" t="s">
        <v>142</v>
      </c>
      <c r="HB58" s="2" t="s">
        <v>134</v>
      </c>
      <c r="HC58" s="4">
        <v>6</v>
      </c>
      <c r="HD58" s="8">
        <v>193.94</v>
      </c>
      <c r="HE58" s="4"/>
      <c r="HF58" s="8"/>
      <c r="HG58" s="7"/>
      <c r="HH58" s="7"/>
      <c r="HI58" s="2" t="s">
        <v>140</v>
      </c>
      <c r="HJ58" s="2" t="s">
        <v>131</v>
      </c>
      <c r="HK58" s="2" t="s">
        <v>1192</v>
      </c>
      <c r="HL58" s="2" t="s">
        <v>1199</v>
      </c>
      <c r="HM58" s="2" t="s">
        <v>142</v>
      </c>
      <c r="HN58" s="2" t="s">
        <v>134</v>
      </c>
      <c r="HO58" s="4"/>
      <c r="HP58" s="8"/>
      <c r="HQ58" s="4"/>
      <c r="HR58" s="8"/>
      <c r="HS58" s="7"/>
      <c r="HT58" s="7"/>
      <c r="HU58" s="2" t="s">
        <v>161</v>
      </c>
      <c r="HV58" s="2" t="s">
        <v>131</v>
      </c>
      <c r="HW58" s="2" t="s">
        <v>134</v>
      </c>
      <c r="HX58" s="2" t="s">
        <v>134</v>
      </c>
      <c r="HY58" s="2" t="s">
        <v>142</v>
      </c>
      <c r="HZ58" s="2" t="s">
        <v>134</v>
      </c>
      <c r="IA58" s="4"/>
      <c r="IB58" s="8"/>
      <c r="IC58" s="4"/>
      <c r="ID58" s="8"/>
      <c r="IE58" s="7"/>
      <c r="IF58" s="7"/>
      <c r="IG58" s="2" t="s">
        <v>176</v>
      </c>
      <c r="IH58" s="2" t="s">
        <v>131</v>
      </c>
      <c r="II58" s="2" t="s">
        <v>134</v>
      </c>
      <c r="IJ58" s="2" t="s">
        <v>134</v>
      </c>
      <c r="IK58" s="2" t="s">
        <v>142</v>
      </c>
      <c r="IL58" s="2" t="s">
        <v>168</v>
      </c>
      <c r="IM58" s="4"/>
      <c r="IN58" s="8"/>
      <c r="IO58" s="4"/>
      <c r="IP58" s="8"/>
      <c r="IQ58" s="7"/>
      <c r="IR58" s="7"/>
      <c r="IS58" s="2" t="s">
        <v>161</v>
      </c>
      <c r="IT58" s="2" t="s">
        <v>131</v>
      </c>
      <c r="IU58" s="2" t="s">
        <v>134</v>
      </c>
      <c r="IV58" s="2" t="s">
        <v>134</v>
      </c>
      <c r="IW58" s="2" t="s">
        <v>142</v>
      </c>
      <c r="IX58" s="2" t="s">
        <v>134</v>
      </c>
      <c r="IY58" s="4"/>
      <c r="IZ58" s="8"/>
      <c r="JA58" s="4"/>
      <c r="JB58" s="8"/>
      <c r="JC58" s="7"/>
      <c r="JD58" s="7"/>
      <c r="JE58" s="2" t="s">
        <v>140</v>
      </c>
      <c r="JF58" s="2" t="s">
        <v>131</v>
      </c>
      <c r="JG58" s="2" t="s">
        <v>170</v>
      </c>
      <c r="JH58" s="2" t="s">
        <v>134</v>
      </c>
      <c r="JI58" s="2" t="s">
        <v>142</v>
      </c>
      <c r="JJ58" s="2" t="s">
        <v>134</v>
      </c>
      <c r="JK58" s="4"/>
      <c r="JL58" s="8"/>
      <c r="JM58" s="4"/>
      <c r="JN58" s="8"/>
      <c r="JO58" s="7"/>
      <c r="JP58" s="7"/>
      <c r="JQ58" s="2" t="s">
        <v>140</v>
      </c>
      <c r="JR58" s="2" t="s">
        <v>144</v>
      </c>
      <c r="JS58" s="2" t="s">
        <v>1052</v>
      </c>
      <c r="JT58" s="2" t="s">
        <v>134</v>
      </c>
      <c r="JU58" s="2" t="s">
        <v>142</v>
      </c>
      <c r="JV58" s="2" t="s">
        <v>134</v>
      </c>
      <c r="JW58" s="4"/>
      <c r="JX58" s="8"/>
      <c r="JY58" s="4"/>
      <c r="JZ58" s="8"/>
      <c r="KA58" s="7"/>
      <c r="KB58" s="7"/>
      <c r="KC58" s="2" t="s">
        <v>140</v>
      </c>
      <c r="KD58" s="2" t="s">
        <v>131</v>
      </c>
      <c r="KE58" s="2" t="s">
        <v>853</v>
      </c>
      <c r="KF58" s="2" t="s">
        <v>134</v>
      </c>
      <c r="KG58" s="2" t="s">
        <v>142</v>
      </c>
      <c r="KH58" s="2" t="s">
        <v>134</v>
      </c>
      <c r="KI58" s="4"/>
      <c r="KJ58" s="8"/>
      <c r="KK58" s="4"/>
      <c r="KL58" s="8"/>
      <c r="KM58" s="7"/>
      <c r="KN58" s="7"/>
      <c r="KO58" s="2" t="s">
        <v>176</v>
      </c>
      <c r="KP58" s="2" t="s">
        <v>131</v>
      </c>
      <c r="KQ58" s="2" t="s">
        <v>134</v>
      </c>
      <c r="KR58" s="2" t="s">
        <v>134</v>
      </c>
      <c r="KS58" s="2" t="s">
        <v>142</v>
      </c>
      <c r="KT58" s="2" t="s">
        <v>134</v>
      </c>
      <c r="KU58" s="4"/>
      <c r="KV58" s="8"/>
      <c r="KW58" s="4"/>
      <c r="KX58" s="8"/>
      <c r="KY58" s="7"/>
      <c r="KZ58" s="7"/>
      <c r="LA58" s="2" t="s">
        <v>140</v>
      </c>
      <c r="LB58" s="2" t="s">
        <v>144</v>
      </c>
      <c r="LC58" s="2" t="s">
        <v>1128</v>
      </c>
      <c r="LD58" s="2" t="s">
        <v>1200</v>
      </c>
      <c r="LE58" s="2" t="s">
        <v>142</v>
      </c>
      <c r="LF58" s="2" t="s">
        <v>134</v>
      </c>
      <c r="LG58" s="4"/>
      <c r="LH58" s="8"/>
      <c r="LI58" s="4"/>
      <c r="LJ58" s="8"/>
      <c r="LK58" s="7"/>
      <c r="LL58" s="7"/>
      <c r="LM58" s="2" t="s">
        <v>134</v>
      </c>
      <c r="LN58" s="2" t="s">
        <v>134</v>
      </c>
      <c r="LO58" s="2" t="s">
        <v>134</v>
      </c>
      <c r="LP58" s="2" t="s">
        <v>134</v>
      </c>
      <c r="LQ58" s="2" t="s">
        <v>134</v>
      </c>
      <c r="LR58" s="2" t="s">
        <v>134</v>
      </c>
      <c r="LS58" s="4"/>
      <c r="LT58" s="8"/>
      <c r="LU58" s="4"/>
      <c r="LV58" s="8"/>
      <c r="LW58" s="7"/>
      <c r="LX58" s="7"/>
      <c r="LY58" s="2" t="s">
        <v>134</v>
      </c>
      <c r="LZ58" s="2" t="s">
        <v>134</v>
      </c>
      <c r="MA58" s="2" t="s">
        <v>134</v>
      </c>
      <c r="MB58" s="2" t="s">
        <v>134</v>
      </c>
      <c r="MC58" s="2" t="s">
        <v>134</v>
      </c>
      <c r="MD58" s="2" t="s">
        <v>134</v>
      </c>
      <c r="ME58" s="4"/>
      <c r="MF58" s="8"/>
      <c r="MG58" s="4"/>
      <c r="MH58" s="8"/>
      <c r="MI58" s="7"/>
      <c r="MJ58" s="7"/>
      <c r="MK58" s="2" t="s">
        <v>161</v>
      </c>
      <c r="ML58" s="2" t="s">
        <v>131</v>
      </c>
      <c r="MM58" s="2" t="s">
        <v>134</v>
      </c>
      <c r="MN58" s="2" t="s">
        <v>134</v>
      </c>
      <c r="MO58" s="2" t="s">
        <v>142</v>
      </c>
      <c r="MP58" s="2" t="s">
        <v>134</v>
      </c>
      <c r="MQ58" s="4"/>
      <c r="MR58" s="8"/>
      <c r="MS58" s="4"/>
      <c r="MT58" s="8"/>
      <c r="MU58" s="7"/>
      <c r="MV58" s="7"/>
      <c r="MW58" s="2" t="s">
        <v>134</v>
      </c>
      <c r="MX58" s="2" t="s">
        <v>134</v>
      </c>
      <c r="MY58" s="2" t="s">
        <v>134</v>
      </c>
      <c r="MZ58" s="2" t="s">
        <v>134</v>
      </c>
      <c r="NA58" s="2" t="s">
        <v>134</v>
      </c>
      <c r="NB58" s="2" t="s">
        <v>134</v>
      </c>
      <c r="NC58" s="4"/>
      <c r="ND58" s="8"/>
      <c r="NE58" s="4"/>
      <c r="NF58" s="8"/>
      <c r="NG58" s="7"/>
      <c r="NH58" s="7"/>
      <c r="NI58" s="2" t="s">
        <v>184</v>
      </c>
      <c r="NJ58" s="2" t="s">
        <v>131</v>
      </c>
      <c r="NK58" s="2" t="s">
        <v>134</v>
      </c>
      <c r="NL58" s="2" t="s">
        <v>134</v>
      </c>
      <c r="NM58" s="2" t="s">
        <v>142</v>
      </c>
      <c r="NN58" s="2" t="s">
        <v>134</v>
      </c>
      <c r="NO58" s="4"/>
      <c r="NP58" s="8"/>
      <c r="NQ58" s="4"/>
      <c r="NR58" s="8"/>
      <c r="NS58" s="7"/>
      <c r="NT58" s="7"/>
      <c r="NU58" s="2" t="s">
        <v>161</v>
      </c>
      <c r="NV58" s="2" t="s">
        <v>131</v>
      </c>
      <c r="NW58" s="2" t="s">
        <v>134</v>
      </c>
      <c r="NX58" s="2" t="s">
        <v>134</v>
      </c>
      <c r="NY58" s="2" t="s">
        <v>142</v>
      </c>
      <c r="NZ58" s="2" t="s">
        <v>134</v>
      </c>
      <c r="OA58" s="4"/>
      <c r="OB58" s="8"/>
      <c r="OC58" s="4"/>
      <c r="OD58" s="8"/>
      <c r="OE58" s="7"/>
      <c r="OF58" s="7"/>
      <c r="OG58" s="2" t="s">
        <v>176</v>
      </c>
      <c r="OH58" s="2" t="s">
        <v>131</v>
      </c>
      <c r="OI58" s="2" t="s">
        <v>134</v>
      </c>
      <c r="OJ58" s="2" t="s">
        <v>134</v>
      </c>
      <c r="OK58" s="2" t="s">
        <v>142</v>
      </c>
      <c r="OL58" s="2" t="s">
        <v>134</v>
      </c>
      <c r="OM58" s="4"/>
      <c r="ON58" s="8"/>
      <c r="OO58" s="4"/>
      <c r="OP58" s="8"/>
      <c r="OQ58" s="7"/>
      <c r="OR58" s="7"/>
      <c r="OS58" s="2" t="s">
        <v>161</v>
      </c>
      <c r="OT58" s="2" t="s">
        <v>131</v>
      </c>
      <c r="OU58" s="2" t="s">
        <v>134</v>
      </c>
      <c r="OV58" s="2" t="s">
        <v>134</v>
      </c>
      <c r="OW58" s="2" t="s">
        <v>142</v>
      </c>
      <c r="OX58" s="2" t="s">
        <v>134</v>
      </c>
      <c r="OY58" s="4"/>
      <c r="OZ58" s="8"/>
      <c r="PA58" s="4"/>
      <c r="PB58" s="8"/>
      <c r="PC58" s="7"/>
      <c r="PD58" s="7"/>
      <c r="PE58" s="2" t="s">
        <v>161</v>
      </c>
      <c r="PF58" s="2" t="s">
        <v>131</v>
      </c>
      <c r="PG58" s="2" t="s">
        <v>134</v>
      </c>
      <c r="PH58" s="2" t="s">
        <v>134</v>
      </c>
      <c r="PI58" s="2" t="s">
        <v>142</v>
      </c>
      <c r="PJ58" s="2" t="s">
        <v>134</v>
      </c>
      <c r="PK58" s="4"/>
      <c r="PL58" s="8"/>
      <c r="PM58" s="4"/>
      <c r="PN58" s="8"/>
      <c r="PO58" s="7"/>
      <c r="PP58" s="7"/>
      <c r="PQ58" s="2" t="s">
        <v>176</v>
      </c>
      <c r="PR58" s="2" t="s">
        <v>131</v>
      </c>
      <c r="PS58" s="2" t="s">
        <v>134</v>
      </c>
      <c r="PT58" s="2" t="s">
        <v>134</v>
      </c>
      <c r="PU58" s="2" t="s">
        <v>142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184</v>
      </c>
      <c r="QP58" s="2" t="s">
        <v>131</v>
      </c>
      <c r="QQ58" s="2" t="s">
        <v>134</v>
      </c>
      <c r="QR58" s="2" t="s">
        <v>134</v>
      </c>
      <c r="QS58" s="2" t="s">
        <v>142</v>
      </c>
      <c r="QT58" s="2" t="s">
        <v>134</v>
      </c>
      <c r="QU58" s="4"/>
      <c r="QV58" s="8"/>
      <c r="QW58" s="4"/>
      <c r="QX58" s="8"/>
      <c r="QY58" s="7"/>
      <c r="QZ58" s="7"/>
      <c r="RA58" s="2" t="s">
        <v>134</v>
      </c>
      <c r="RB58" s="2" t="s">
        <v>134</v>
      </c>
      <c r="RC58" s="2" t="s">
        <v>134</v>
      </c>
      <c r="RD58" s="2" t="s">
        <v>134</v>
      </c>
      <c r="RE58" s="2" t="s">
        <v>134</v>
      </c>
      <c r="RF58" s="2" t="s">
        <v>134</v>
      </c>
      <c r="RG58" s="4"/>
      <c r="RH58" s="8"/>
      <c r="RI58" s="4"/>
      <c r="RJ58" s="8"/>
      <c r="RK58" s="7"/>
      <c r="RL58" s="7"/>
      <c r="RM58" s="2" t="s">
        <v>161</v>
      </c>
      <c r="RN58" s="2" t="s">
        <v>131</v>
      </c>
      <c r="RO58" s="2" t="s">
        <v>134</v>
      </c>
      <c r="RP58" s="2" t="s">
        <v>134</v>
      </c>
      <c r="RQ58" s="2" t="s">
        <v>142</v>
      </c>
      <c r="RR58" s="2" t="s">
        <v>134</v>
      </c>
      <c r="RS58" s="4"/>
      <c r="RT58" s="8"/>
      <c r="RU58" s="4"/>
      <c r="RV58" s="8"/>
      <c r="RW58" s="7"/>
      <c r="RX58" s="7"/>
      <c r="RY58" s="2" t="s">
        <v>161</v>
      </c>
      <c r="RZ58" s="2" t="s">
        <v>131</v>
      </c>
      <c r="SA58" s="2" t="s">
        <v>134</v>
      </c>
      <c r="SB58" s="2" t="s">
        <v>134</v>
      </c>
      <c r="SC58" s="2" t="s">
        <v>142</v>
      </c>
      <c r="SD58" s="2" t="s">
        <v>134</v>
      </c>
      <c r="SE58" s="4"/>
      <c r="SF58" s="8"/>
      <c r="SG58" s="4"/>
      <c r="SH58" s="8"/>
      <c r="SI58" s="7"/>
      <c r="SJ58" s="7"/>
      <c r="SK58" s="2" t="s">
        <v>134</v>
      </c>
      <c r="SL58" s="2" t="s">
        <v>134</v>
      </c>
      <c r="SM58" s="2" t="s">
        <v>134</v>
      </c>
      <c r="SN58" s="2" t="s">
        <v>134</v>
      </c>
      <c r="SO58" s="2" t="s">
        <v>134</v>
      </c>
      <c r="SP58" s="2" t="s">
        <v>134</v>
      </c>
    </row>
    <row r="59">
      <c r="A59" s="2" t="s">
        <v>1201</v>
      </c>
      <c r="B59" s="2" t="s">
        <v>123</v>
      </c>
      <c r="C59" s="2" t="s">
        <v>124</v>
      </c>
      <c r="D59" s="2" t="s">
        <v>125</v>
      </c>
      <c r="E59" s="2" t="s">
        <v>126</v>
      </c>
      <c r="F59" s="2" t="s">
        <v>1202</v>
      </c>
      <c r="G59" s="2" t="s">
        <v>1203</v>
      </c>
      <c r="H59" s="2" t="s">
        <v>1204</v>
      </c>
      <c r="I59" s="2" t="s">
        <v>1205</v>
      </c>
      <c r="J59" s="2" t="s">
        <v>234</v>
      </c>
      <c r="K59" s="2" t="s">
        <v>130</v>
      </c>
      <c r="L59" s="3">
        <v>18.92</v>
      </c>
      <c r="M59" s="3">
        <v>19.87</v>
      </c>
      <c r="N59" s="3">
        <v>42.99</v>
      </c>
      <c r="O59" s="2" t="s">
        <v>131</v>
      </c>
      <c r="P59" s="2" t="s">
        <v>395</v>
      </c>
      <c r="Q59" s="2" t="s">
        <v>133</v>
      </c>
      <c r="R59" s="2" t="s">
        <v>134</v>
      </c>
      <c r="S59" s="2" t="s">
        <v>1206</v>
      </c>
      <c r="T59" s="2" t="s">
        <v>134</v>
      </c>
      <c r="U59" s="2" t="s">
        <v>134</v>
      </c>
      <c r="V59" s="2" t="s">
        <v>1207</v>
      </c>
      <c r="W59" s="2" t="s">
        <v>834</v>
      </c>
      <c r="X59" s="2" t="s">
        <v>134</v>
      </c>
      <c r="Y59" s="2" t="s">
        <v>1208</v>
      </c>
      <c r="Z59" s="4">
        <v>53</v>
      </c>
      <c r="AA59" s="4">
        <f>=ROUNDDOWN(1.70967741935484,0)</f>
      </c>
      <c r="AB59" s="5">
        <v>31</v>
      </c>
      <c r="AC59" s="2" t="s">
        <v>837</v>
      </c>
      <c r="AD59" s="4">
        <v>400</v>
      </c>
      <c r="AE59" s="4">
        <v>800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>
        <v>0</v>
      </c>
      <c r="AP59" s="4">
        <v>814</v>
      </c>
      <c r="AQ59" s="8">
        <v>16500.52</v>
      </c>
      <c r="AR59" s="4"/>
      <c r="AS59" s="8"/>
      <c r="AT59" s="7"/>
      <c r="AU59" s="7"/>
      <c r="AV59" s="4">
        <v>814</v>
      </c>
      <c r="AW59" s="8">
        <v>16500.52</v>
      </c>
      <c r="AX59" s="4"/>
      <c r="AY59" s="8"/>
      <c r="AZ59" s="7"/>
      <c r="BA59" s="7"/>
      <c r="BB59" s="7">
        <v>1</v>
      </c>
      <c r="BC59" s="4">
        <v>1875</v>
      </c>
      <c r="BD59" s="8">
        <v>38119.97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>
        <v>0.4329</v>
      </c>
      <c r="BJ59" s="4">
        <v>814</v>
      </c>
      <c r="BK59" s="8">
        <v>16500.52</v>
      </c>
      <c r="BL59" s="2" t="s">
        <v>1209</v>
      </c>
      <c r="BM59" s="7">
        <v>1</v>
      </c>
      <c r="BN59" s="7">
        <v>1</v>
      </c>
      <c r="BO59" s="4">
        <v>212</v>
      </c>
      <c r="BP59" s="8">
        <v>4299.36</v>
      </c>
      <c r="BQ59" s="4"/>
      <c r="BR59" s="8"/>
      <c r="BS59" s="7"/>
      <c r="BT59" s="7"/>
      <c r="BU59" s="2" t="s">
        <v>140</v>
      </c>
      <c r="BV59" s="2" t="s">
        <v>131</v>
      </c>
      <c r="BW59" s="2" t="s">
        <v>134</v>
      </c>
      <c r="BX59" s="2" t="s">
        <v>439</v>
      </c>
      <c r="BY59" s="2" t="s">
        <v>142</v>
      </c>
      <c r="BZ59" s="2" t="s">
        <v>134</v>
      </c>
      <c r="CA59" s="4">
        <v>149</v>
      </c>
      <c r="CB59" s="8">
        <v>3075.36</v>
      </c>
      <c r="CC59" s="4"/>
      <c r="CD59" s="8"/>
      <c r="CE59" s="7"/>
      <c r="CF59" s="7"/>
      <c r="CG59" s="2" t="s">
        <v>140</v>
      </c>
      <c r="CH59" s="2" t="s">
        <v>131</v>
      </c>
      <c r="CI59" s="2" t="s">
        <v>145</v>
      </c>
      <c r="CJ59" s="2" t="s">
        <v>751</v>
      </c>
      <c r="CK59" s="2" t="s">
        <v>142</v>
      </c>
      <c r="CL59" s="2" t="s">
        <v>134</v>
      </c>
      <c r="CM59" s="4">
        <v>211</v>
      </c>
      <c r="CN59" s="8">
        <v>3911.54</v>
      </c>
      <c r="CO59" s="4"/>
      <c r="CP59" s="8"/>
      <c r="CQ59" s="7"/>
      <c r="CR59" s="7"/>
      <c r="CS59" s="2" t="s">
        <v>140</v>
      </c>
      <c r="CT59" s="2" t="s">
        <v>131</v>
      </c>
      <c r="CU59" s="2" t="s">
        <v>502</v>
      </c>
      <c r="CV59" s="2" t="s">
        <v>565</v>
      </c>
      <c r="CW59" s="2" t="s">
        <v>142</v>
      </c>
      <c r="CX59" s="2" t="s">
        <v>134</v>
      </c>
      <c r="CY59" s="4">
        <v>69</v>
      </c>
      <c r="CZ59" s="8">
        <v>1543.53</v>
      </c>
      <c r="DA59" s="4"/>
      <c r="DB59" s="8"/>
      <c r="DC59" s="7"/>
      <c r="DD59" s="7"/>
      <c r="DE59" s="2" t="s">
        <v>140</v>
      </c>
      <c r="DF59" s="2" t="s">
        <v>131</v>
      </c>
      <c r="DG59" s="2" t="s">
        <v>1210</v>
      </c>
      <c r="DH59" s="2" t="s">
        <v>381</v>
      </c>
      <c r="DI59" s="2" t="s">
        <v>142</v>
      </c>
      <c r="DJ59" s="2" t="s">
        <v>134</v>
      </c>
      <c r="DK59" s="4">
        <v>51</v>
      </c>
      <c r="DL59" s="8">
        <v>1086.3</v>
      </c>
      <c r="DM59" s="4"/>
      <c r="DN59" s="8"/>
      <c r="DO59" s="7"/>
      <c r="DP59" s="7"/>
      <c r="DQ59" s="2" t="s">
        <v>140</v>
      </c>
      <c r="DR59" s="2" t="s">
        <v>131</v>
      </c>
      <c r="DS59" s="2" t="s">
        <v>554</v>
      </c>
      <c r="DT59" s="2" t="s">
        <v>163</v>
      </c>
      <c r="DU59" s="2" t="s">
        <v>142</v>
      </c>
      <c r="DV59" s="2" t="s">
        <v>134</v>
      </c>
      <c r="DW59" s="4">
        <v>40</v>
      </c>
      <c r="DX59" s="8">
        <v>834.4</v>
      </c>
      <c r="DY59" s="4"/>
      <c r="DZ59" s="8"/>
      <c r="EA59" s="7"/>
      <c r="EB59" s="7"/>
      <c r="EC59" s="2" t="s">
        <v>140</v>
      </c>
      <c r="ED59" s="2" t="s">
        <v>131</v>
      </c>
      <c r="EE59" s="2" t="s">
        <v>221</v>
      </c>
      <c r="EF59" s="2" t="s">
        <v>154</v>
      </c>
      <c r="EG59" s="2" t="s">
        <v>142</v>
      </c>
      <c r="EH59" s="2" t="s">
        <v>134</v>
      </c>
      <c r="EI59" s="4">
        <v>39</v>
      </c>
      <c r="EJ59" s="8">
        <v>732.53</v>
      </c>
      <c r="EK59" s="4"/>
      <c r="EL59" s="8"/>
      <c r="EM59" s="7"/>
      <c r="EN59" s="7"/>
      <c r="EO59" s="2" t="s">
        <v>140</v>
      </c>
      <c r="EP59" s="2" t="s">
        <v>131</v>
      </c>
      <c r="EQ59" s="2" t="s">
        <v>1211</v>
      </c>
      <c r="ER59" s="2" t="s">
        <v>507</v>
      </c>
      <c r="ES59" s="2" t="s">
        <v>142</v>
      </c>
      <c r="ET59" s="2" t="s">
        <v>134</v>
      </c>
      <c r="EU59" s="4">
        <v>7</v>
      </c>
      <c r="EV59" s="8">
        <v>152.33</v>
      </c>
      <c r="EW59" s="4"/>
      <c r="EX59" s="8"/>
      <c r="EY59" s="7"/>
      <c r="EZ59" s="7"/>
      <c r="FA59" s="2" t="s">
        <v>140</v>
      </c>
      <c r="FB59" s="2" t="s">
        <v>131</v>
      </c>
      <c r="FC59" s="2" t="s">
        <v>1212</v>
      </c>
      <c r="FD59" s="2" t="s">
        <v>154</v>
      </c>
      <c r="FE59" s="2" t="s">
        <v>142</v>
      </c>
      <c r="FF59" s="2" t="s">
        <v>134</v>
      </c>
      <c r="FG59" s="4">
        <v>13</v>
      </c>
      <c r="FH59" s="8">
        <v>271.18</v>
      </c>
      <c r="FI59" s="4"/>
      <c r="FJ59" s="8"/>
      <c r="FK59" s="7"/>
      <c r="FL59" s="7"/>
      <c r="FM59" s="2" t="s">
        <v>140</v>
      </c>
      <c r="FN59" s="2" t="s">
        <v>131</v>
      </c>
      <c r="FO59" s="2" t="s">
        <v>903</v>
      </c>
      <c r="FP59" s="2" t="s">
        <v>823</v>
      </c>
      <c r="FQ59" s="2" t="s">
        <v>142</v>
      </c>
      <c r="FR59" s="2" t="s">
        <v>134</v>
      </c>
      <c r="FS59" s="4"/>
      <c r="FT59" s="8"/>
      <c r="FU59" s="4"/>
      <c r="FV59" s="8"/>
      <c r="FW59" s="7"/>
      <c r="FX59" s="7"/>
      <c r="FY59" s="2" t="s">
        <v>143</v>
      </c>
      <c r="FZ59" s="2" t="s">
        <v>131</v>
      </c>
      <c r="GA59" s="2" t="s">
        <v>134</v>
      </c>
      <c r="GB59" s="2" t="s">
        <v>134</v>
      </c>
      <c r="GC59" s="2" t="s">
        <v>142</v>
      </c>
      <c r="GD59" s="2" t="s">
        <v>134</v>
      </c>
      <c r="GE59" s="4"/>
      <c r="GF59" s="8"/>
      <c r="GG59" s="4"/>
      <c r="GH59" s="8"/>
      <c r="GI59" s="7"/>
      <c r="GJ59" s="7"/>
      <c r="GK59" s="2" t="s">
        <v>134</v>
      </c>
      <c r="GL59" s="2" t="s">
        <v>134</v>
      </c>
      <c r="GM59" s="2" t="s">
        <v>134</v>
      </c>
      <c r="GN59" s="2" t="s">
        <v>134</v>
      </c>
      <c r="GO59" s="2" t="s">
        <v>134</v>
      </c>
      <c r="GP59" s="2" t="s">
        <v>134</v>
      </c>
      <c r="GQ59" s="4"/>
      <c r="GR59" s="8"/>
      <c r="GS59" s="4"/>
      <c r="GT59" s="8"/>
      <c r="GU59" s="7"/>
      <c r="GV59" s="7"/>
      <c r="GW59" s="2" t="s">
        <v>578</v>
      </c>
      <c r="GX59" s="2" t="s">
        <v>144</v>
      </c>
      <c r="GY59" s="2" t="s">
        <v>1213</v>
      </c>
      <c r="GZ59" s="2" t="s">
        <v>1214</v>
      </c>
      <c r="HA59" s="2" t="s">
        <v>142</v>
      </c>
      <c r="HB59" s="2" t="s">
        <v>134</v>
      </c>
      <c r="HC59" s="4">
        <v>5</v>
      </c>
      <c r="HD59" s="8">
        <v>194.95</v>
      </c>
      <c r="HE59" s="4"/>
      <c r="HF59" s="8"/>
      <c r="HG59" s="7"/>
      <c r="HH59" s="7"/>
      <c r="HI59" s="2" t="s">
        <v>140</v>
      </c>
      <c r="HJ59" s="2" t="s">
        <v>131</v>
      </c>
      <c r="HK59" s="2" t="s">
        <v>1215</v>
      </c>
      <c r="HL59" s="2" t="s">
        <v>1216</v>
      </c>
      <c r="HM59" s="2" t="s">
        <v>142</v>
      </c>
      <c r="HN59" s="2" t="s">
        <v>134</v>
      </c>
      <c r="HO59" s="4">
        <v>14</v>
      </c>
      <c r="HP59" s="8">
        <v>300.44</v>
      </c>
      <c r="HQ59" s="4"/>
      <c r="HR59" s="8"/>
      <c r="HS59" s="7"/>
      <c r="HT59" s="7"/>
      <c r="HU59" s="2" t="s">
        <v>140</v>
      </c>
      <c r="HV59" s="2" t="s">
        <v>131</v>
      </c>
      <c r="HW59" s="2" t="s">
        <v>164</v>
      </c>
      <c r="HX59" s="2" t="s">
        <v>1030</v>
      </c>
      <c r="HY59" s="2" t="s">
        <v>142</v>
      </c>
      <c r="HZ59" s="2" t="s">
        <v>134</v>
      </c>
      <c r="IA59" s="4"/>
      <c r="IB59" s="8"/>
      <c r="IC59" s="4"/>
      <c r="ID59" s="8"/>
      <c r="IE59" s="7"/>
      <c r="IF59" s="7"/>
      <c r="IG59" s="2" t="s">
        <v>578</v>
      </c>
      <c r="IH59" s="2" t="s">
        <v>144</v>
      </c>
      <c r="II59" s="2" t="s">
        <v>166</v>
      </c>
      <c r="IJ59" s="2" t="s">
        <v>1212</v>
      </c>
      <c r="IK59" s="2" t="s">
        <v>142</v>
      </c>
      <c r="IL59" s="2" t="s">
        <v>168</v>
      </c>
      <c r="IM59" s="4">
        <v>3</v>
      </c>
      <c r="IN59" s="8">
        <v>59.61</v>
      </c>
      <c r="IO59" s="4"/>
      <c r="IP59" s="8"/>
      <c r="IQ59" s="7"/>
      <c r="IR59" s="7"/>
      <c r="IS59" s="2" t="s">
        <v>140</v>
      </c>
      <c r="IT59" s="2" t="s">
        <v>131</v>
      </c>
      <c r="IU59" s="2" t="s">
        <v>169</v>
      </c>
      <c r="IV59" s="2" t="s">
        <v>690</v>
      </c>
      <c r="IW59" s="2" t="s">
        <v>142</v>
      </c>
      <c r="IX59" s="2" t="s">
        <v>134</v>
      </c>
      <c r="IY59" s="4">
        <v>1</v>
      </c>
      <c r="IZ59" s="8">
        <v>38.99</v>
      </c>
      <c r="JA59" s="4"/>
      <c r="JB59" s="8"/>
      <c r="JC59" s="7"/>
      <c r="JD59" s="7"/>
      <c r="JE59" s="2" t="s">
        <v>140</v>
      </c>
      <c r="JF59" s="2" t="s">
        <v>131</v>
      </c>
      <c r="JG59" s="2" t="s">
        <v>170</v>
      </c>
      <c r="JH59" s="2" t="s">
        <v>871</v>
      </c>
      <c r="JI59" s="2" t="s">
        <v>142</v>
      </c>
      <c r="JJ59" s="2" t="s">
        <v>134</v>
      </c>
      <c r="JK59" s="4"/>
      <c r="JL59" s="8"/>
      <c r="JM59" s="4"/>
      <c r="JN59" s="8"/>
      <c r="JO59" s="7"/>
      <c r="JP59" s="7"/>
      <c r="JQ59" s="2" t="s">
        <v>140</v>
      </c>
      <c r="JR59" s="2" t="s">
        <v>144</v>
      </c>
      <c r="JS59" s="2" t="s">
        <v>172</v>
      </c>
      <c r="JT59" s="2" t="s">
        <v>1217</v>
      </c>
      <c r="JU59" s="2" t="s">
        <v>142</v>
      </c>
      <c r="JV59" s="2" t="s">
        <v>134</v>
      </c>
      <c r="JW59" s="4"/>
      <c r="JX59" s="8"/>
      <c r="JY59" s="4"/>
      <c r="JZ59" s="8"/>
      <c r="KA59" s="7"/>
      <c r="KB59" s="7"/>
      <c r="KC59" s="2" t="s">
        <v>140</v>
      </c>
      <c r="KD59" s="2" t="s">
        <v>131</v>
      </c>
      <c r="KE59" s="2" t="s">
        <v>853</v>
      </c>
      <c r="KF59" s="2" t="s">
        <v>134</v>
      </c>
      <c r="KG59" s="2" t="s">
        <v>142</v>
      </c>
      <c r="KH59" s="2" t="s">
        <v>134</v>
      </c>
      <c r="KI59" s="4"/>
      <c r="KJ59" s="8"/>
      <c r="KK59" s="4"/>
      <c r="KL59" s="8"/>
      <c r="KM59" s="7"/>
      <c r="KN59" s="7"/>
      <c r="KO59" s="2" t="s">
        <v>176</v>
      </c>
      <c r="KP59" s="2" t="s">
        <v>131</v>
      </c>
      <c r="KQ59" s="2" t="s">
        <v>134</v>
      </c>
      <c r="KR59" s="2" t="s">
        <v>134</v>
      </c>
      <c r="KS59" s="2" t="s">
        <v>142</v>
      </c>
      <c r="KT59" s="2" t="s">
        <v>134</v>
      </c>
      <c r="KU59" s="4"/>
      <c r="KV59" s="8"/>
      <c r="KW59" s="4"/>
      <c r="KX59" s="8"/>
      <c r="KY59" s="7"/>
      <c r="KZ59" s="7"/>
      <c r="LA59" s="2" t="s">
        <v>140</v>
      </c>
      <c r="LB59" s="2" t="s">
        <v>144</v>
      </c>
      <c r="LC59" s="2" t="s">
        <v>510</v>
      </c>
      <c r="LD59" s="2" t="s">
        <v>1218</v>
      </c>
      <c r="LE59" s="2" t="s">
        <v>142</v>
      </c>
      <c r="LF59" s="2" t="s">
        <v>134</v>
      </c>
      <c r="LG59" s="4"/>
      <c r="LH59" s="8"/>
      <c r="LI59" s="4"/>
      <c r="LJ59" s="8"/>
      <c r="LK59" s="7"/>
      <c r="LL59" s="7"/>
      <c r="LM59" s="2" t="s">
        <v>134</v>
      </c>
      <c r="LN59" s="2" t="s">
        <v>134</v>
      </c>
      <c r="LO59" s="2" t="s">
        <v>134</v>
      </c>
      <c r="LP59" s="2" t="s">
        <v>134</v>
      </c>
      <c r="LQ59" s="2" t="s">
        <v>134</v>
      </c>
      <c r="LR59" s="2" t="s">
        <v>134</v>
      </c>
      <c r="LS59" s="4"/>
      <c r="LT59" s="8"/>
      <c r="LU59" s="4"/>
      <c r="LV59" s="8"/>
      <c r="LW59" s="7"/>
      <c r="LX59" s="7"/>
      <c r="LY59" s="2" t="s">
        <v>134</v>
      </c>
      <c r="LZ59" s="2" t="s">
        <v>134</v>
      </c>
      <c r="MA59" s="2" t="s">
        <v>134</v>
      </c>
      <c r="MB59" s="2" t="s">
        <v>134</v>
      </c>
      <c r="MC59" s="2" t="s">
        <v>134</v>
      </c>
      <c r="MD59" s="2" t="s">
        <v>134</v>
      </c>
      <c r="ME59" s="4"/>
      <c r="MF59" s="8"/>
      <c r="MG59" s="4"/>
      <c r="MH59" s="8"/>
      <c r="MI59" s="7"/>
      <c r="MJ59" s="7"/>
      <c r="MK59" s="2" t="s">
        <v>140</v>
      </c>
      <c r="ML59" s="2" t="s">
        <v>144</v>
      </c>
      <c r="MM59" s="2" t="s">
        <v>182</v>
      </c>
      <c r="MN59" s="2" t="s">
        <v>1219</v>
      </c>
      <c r="MO59" s="2" t="s">
        <v>142</v>
      </c>
      <c r="MP59" s="2" t="s">
        <v>134</v>
      </c>
      <c r="MQ59" s="4"/>
      <c r="MR59" s="8"/>
      <c r="MS59" s="4"/>
      <c r="MT59" s="8"/>
      <c r="MU59" s="7"/>
      <c r="MV59" s="7"/>
      <c r="MW59" s="2" t="s">
        <v>134</v>
      </c>
      <c r="MX59" s="2" t="s">
        <v>134</v>
      </c>
      <c r="MY59" s="2" t="s">
        <v>134</v>
      </c>
      <c r="MZ59" s="2" t="s">
        <v>134</v>
      </c>
      <c r="NA59" s="2" t="s">
        <v>134</v>
      </c>
      <c r="NB59" s="2" t="s">
        <v>134</v>
      </c>
      <c r="NC59" s="4"/>
      <c r="ND59" s="8"/>
      <c r="NE59" s="4"/>
      <c r="NF59" s="8"/>
      <c r="NG59" s="7"/>
      <c r="NH59" s="7"/>
      <c r="NI59" s="2" t="s">
        <v>184</v>
      </c>
      <c r="NJ59" s="2" t="s">
        <v>131</v>
      </c>
      <c r="NK59" s="2" t="s">
        <v>134</v>
      </c>
      <c r="NL59" s="2" t="s">
        <v>134</v>
      </c>
      <c r="NM59" s="2" t="s">
        <v>142</v>
      </c>
      <c r="NN59" s="2" t="s">
        <v>134</v>
      </c>
      <c r="NO59" s="4"/>
      <c r="NP59" s="8"/>
      <c r="NQ59" s="4"/>
      <c r="NR59" s="8"/>
      <c r="NS59" s="7"/>
      <c r="NT59" s="7"/>
      <c r="NU59" s="2" t="s">
        <v>140</v>
      </c>
      <c r="NV59" s="2" t="s">
        <v>131</v>
      </c>
      <c r="NW59" s="2" t="s">
        <v>185</v>
      </c>
      <c r="NX59" s="2" t="s">
        <v>1220</v>
      </c>
      <c r="NY59" s="2" t="s">
        <v>142</v>
      </c>
      <c r="NZ59" s="2" t="s">
        <v>134</v>
      </c>
      <c r="OA59" s="4"/>
      <c r="OB59" s="8"/>
      <c r="OC59" s="4"/>
      <c r="OD59" s="8"/>
      <c r="OE59" s="7"/>
      <c r="OF59" s="7"/>
      <c r="OG59" s="2" t="s">
        <v>140</v>
      </c>
      <c r="OH59" s="2" t="s">
        <v>187</v>
      </c>
      <c r="OI59" s="2" t="s">
        <v>188</v>
      </c>
      <c r="OJ59" s="2" t="s">
        <v>1221</v>
      </c>
      <c r="OK59" s="2" t="s">
        <v>142</v>
      </c>
      <c r="OL59" s="2" t="s">
        <v>134</v>
      </c>
      <c r="OM59" s="4"/>
      <c r="ON59" s="8"/>
      <c r="OO59" s="4"/>
      <c r="OP59" s="8"/>
      <c r="OQ59" s="7"/>
      <c r="OR59" s="7"/>
      <c r="OS59" s="2" t="s">
        <v>134</v>
      </c>
      <c r="OT59" s="2" t="s">
        <v>134</v>
      </c>
      <c r="OU59" s="2" t="s">
        <v>134</v>
      </c>
      <c r="OV59" s="2" t="s">
        <v>134</v>
      </c>
      <c r="OW59" s="2" t="s">
        <v>134</v>
      </c>
      <c r="OX59" s="2" t="s">
        <v>134</v>
      </c>
      <c r="OY59" s="4"/>
      <c r="OZ59" s="8"/>
      <c r="PA59" s="4"/>
      <c r="PB59" s="8"/>
      <c r="PC59" s="7"/>
      <c r="PD59" s="7"/>
      <c r="PE59" s="2" t="s">
        <v>161</v>
      </c>
      <c r="PF59" s="2" t="s">
        <v>131</v>
      </c>
      <c r="PG59" s="2" t="s">
        <v>134</v>
      </c>
      <c r="PH59" s="2" t="s">
        <v>134</v>
      </c>
      <c r="PI59" s="2" t="s">
        <v>142</v>
      </c>
      <c r="PJ59" s="2" t="s">
        <v>134</v>
      </c>
      <c r="PK59" s="4"/>
      <c r="PL59" s="8"/>
      <c r="PM59" s="4"/>
      <c r="PN59" s="8"/>
      <c r="PO59" s="7"/>
      <c r="PP59" s="7"/>
      <c r="PQ59" s="2" t="s">
        <v>140</v>
      </c>
      <c r="PR59" s="2" t="s">
        <v>131</v>
      </c>
      <c r="PS59" s="2" t="s">
        <v>190</v>
      </c>
      <c r="PT59" s="2" t="s">
        <v>134</v>
      </c>
      <c r="PU59" s="2" t="s">
        <v>142</v>
      </c>
      <c r="PV59" s="2" t="s">
        <v>134</v>
      </c>
      <c r="PW59" s="4"/>
      <c r="PX59" s="8"/>
      <c r="PY59" s="4"/>
      <c r="PZ59" s="8"/>
      <c r="QA59" s="7"/>
      <c r="QB59" s="7"/>
      <c r="QC59" s="2" t="s">
        <v>140</v>
      </c>
      <c r="QD59" s="2" t="s">
        <v>144</v>
      </c>
      <c r="QE59" s="2" t="s">
        <v>191</v>
      </c>
      <c r="QF59" s="2" t="s">
        <v>1222</v>
      </c>
      <c r="QG59" s="2" t="s">
        <v>142</v>
      </c>
      <c r="QH59" s="2" t="s">
        <v>134</v>
      </c>
      <c r="QI59" s="4"/>
      <c r="QJ59" s="8"/>
      <c r="QK59" s="4"/>
      <c r="QL59" s="8"/>
      <c r="QM59" s="7"/>
      <c r="QN59" s="7"/>
      <c r="QO59" s="2" t="s">
        <v>184</v>
      </c>
      <c r="QP59" s="2" t="s">
        <v>131</v>
      </c>
      <c r="QQ59" s="2" t="s">
        <v>134</v>
      </c>
      <c r="QR59" s="2" t="s">
        <v>134</v>
      </c>
      <c r="QS59" s="2" t="s">
        <v>142</v>
      </c>
      <c r="QT59" s="2" t="s">
        <v>134</v>
      </c>
      <c r="QU59" s="4"/>
      <c r="QV59" s="8"/>
      <c r="QW59" s="4"/>
      <c r="QX59" s="8"/>
      <c r="QY59" s="7"/>
      <c r="QZ59" s="7"/>
      <c r="RA59" s="2" t="s">
        <v>134</v>
      </c>
      <c r="RB59" s="2" t="s">
        <v>134</v>
      </c>
      <c r="RC59" s="2" t="s">
        <v>134</v>
      </c>
      <c r="RD59" s="2" t="s">
        <v>134</v>
      </c>
      <c r="RE59" s="2" t="s">
        <v>134</v>
      </c>
      <c r="RF59" s="2" t="s">
        <v>134</v>
      </c>
      <c r="RG59" s="4"/>
      <c r="RH59" s="8"/>
      <c r="RI59" s="4"/>
      <c r="RJ59" s="8"/>
      <c r="RK59" s="7"/>
      <c r="RL59" s="7"/>
      <c r="RM59" s="2" t="s">
        <v>161</v>
      </c>
      <c r="RN59" s="2" t="s">
        <v>131</v>
      </c>
      <c r="RO59" s="2" t="s">
        <v>134</v>
      </c>
      <c r="RP59" s="2" t="s">
        <v>134</v>
      </c>
      <c r="RQ59" s="2" t="s">
        <v>142</v>
      </c>
      <c r="RR59" s="2" t="s">
        <v>134</v>
      </c>
      <c r="RS59" s="4"/>
      <c r="RT59" s="8"/>
      <c r="RU59" s="4"/>
      <c r="RV59" s="8"/>
      <c r="RW59" s="7"/>
      <c r="RX59" s="7"/>
      <c r="RY59" s="2" t="s">
        <v>161</v>
      </c>
      <c r="RZ59" s="2" t="s">
        <v>131</v>
      </c>
      <c r="SA59" s="2" t="s">
        <v>134</v>
      </c>
      <c r="SB59" s="2" t="s">
        <v>134</v>
      </c>
      <c r="SC59" s="2" t="s">
        <v>142</v>
      </c>
      <c r="SD59" s="2" t="s">
        <v>134</v>
      </c>
      <c r="SE59" s="4"/>
      <c r="SF59" s="8"/>
      <c r="SG59" s="4"/>
      <c r="SH59" s="8"/>
      <c r="SI59" s="7"/>
      <c r="SJ59" s="7"/>
      <c r="SK59" s="2" t="s">
        <v>140</v>
      </c>
      <c r="SL59" s="2" t="s">
        <v>144</v>
      </c>
      <c r="SM59" s="2" t="s">
        <v>193</v>
      </c>
      <c r="SN59" s="2" t="s">
        <v>1223</v>
      </c>
      <c r="SO59" s="2" t="s">
        <v>142</v>
      </c>
      <c r="SP59" s="2" t="s">
        <v>134</v>
      </c>
    </row>
    <row r="60">
      <c r="A60" s="2" t="s">
        <v>1224</v>
      </c>
      <c r="B60" s="2" t="s">
        <v>123</v>
      </c>
      <c r="C60" s="2" t="s">
        <v>124</v>
      </c>
      <c r="D60" s="2" t="s">
        <v>125</v>
      </c>
      <c r="E60" s="2" t="s">
        <v>126</v>
      </c>
      <c r="F60" s="2" t="s">
        <v>1202</v>
      </c>
      <c r="G60" s="2" t="s">
        <v>1203</v>
      </c>
      <c r="H60" s="2" t="s">
        <v>1204</v>
      </c>
      <c r="I60" s="2" t="s">
        <v>1205</v>
      </c>
      <c r="J60" s="2" t="s">
        <v>234</v>
      </c>
      <c r="K60" s="2" t="s">
        <v>1225</v>
      </c>
      <c r="L60" s="3">
        <v>18.92</v>
      </c>
      <c r="M60" s="3">
        <v>19.87</v>
      </c>
      <c r="N60" s="3">
        <v>42.99</v>
      </c>
      <c r="O60" s="2" t="s">
        <v>131</v>
      </c>
      <c r="P60" s="2" t="s">
        <v>395</v>
      </c>
      <c r="Q60" s="2" t="s">
        <v>133</v>
      </c>
      <c r="R60" s="2" t="s">
        <v>134</v>
      </c>
      <c r="S60" s="2" t="s">
        <v>1226</v>
      </c>
      <c r="T60" s="2" t="s">
        <v>134</v>
      </c>
      <c r="U60" s="2" t="s">
        <v>832</v>
      </c>
      <c r="V60" s="2" t="s">
        <v>1207</v>
      </c>
      <c r="W60" s="2" t="s">
        <v>834</v>
      </c>
      <c r="X60" s="2" t="s">
        <v>421</v>
      </c>
      <c r="Y60" s="2" t="s">
        <v>1227</v>
      </c>
      <c r="Z60" s="4">
        <v>292</v>
      </c>
      <c r="AA60" s="4">
        <f>=ROUNDDOWN(11.2307692307692,0)</f>
      </c>
      <c r="AB60" s="5">
        <v>26</v>
      </c>
      <c r="AC60" s="2" t="s">
        <v>837</v>
      </c>
      <c r="AD60" s="4">
        <v>200</v>
      </c>
      <c r="AE60" s="4">
        <v>800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>
        <v>0</v>
      </c>
      <c r="AP60" s="4">
        <v>732</v>
      </c>
      <c r="AQ60" s="8">
        <v>14925.57</v>
      </c>
      <c r="AR60" s="4"/>
      <c r="AS60" s="8"/>
      <c r="AT60" s="7"/>
      <c r="AU60" s="7"/>
      <c r="AV60" s="4">
        <v>732</v>
      </c>
      <c r="AW60" s="8">
        <v>14925.57</v>
      </c>
      <c r="AX60" s="4"/>
      <c r="AY60" s="8"/>
      <c r="AZ60" s="7"/>
      <c r="BA60" s="7"/>
      <c r="BB60" s="7">
        <v>1</v>
      </c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>
        <v>0.3915</v>
      </c>
      <c r="BJ60" s="4">
        <v>732</v>
      </c>
      <c r="BK60" s="8">
        <v>14925.57</v>
      </c>
      <c r="BL60" s="2" t="s">
        <v>1228</v>
      </c>
      <c r="BM60" s="7">
        <v>1</v>
      </c>
      <c r="BN60" s="7">
        <v>1</v>
      </c>
      <c r="BO60" s="4">
        <v>224</v>
      </c>
      <c r="BP60" s="8">
        <v>4863.04</v>
      </c>
      <c r="BQ60" s="4"/>
      <c r="BR60" s="8"/>
      <c r="BS60" s="7"/>
      <c r="BT60" s="7"/>
      <c r="BU60" s="2" t="s">
        <v>140</v>
      </c>
      <c r="BV60" s="2" t="s">
        <v>131</v>
      </c>
      <c r="BW60" s="2" t="s">
        <v>134</v>
      </c>
      <c r="BX60" s="2" t="s">
        <v>861</v>
      </c>
      <c r="BY60" s="2" t="s">
        <v>142</v>
      </c>
      <c r="BZ60" s="2" t="s">
        <v>134</v>
      </c>
      <c r="CA60" s="4">
        <v>76</v>
      </c>
      <c r="CB60" s="8">
        <v>1568.64</v>
      </c>
      <c r="CC60" s="4"/>
      <c r="CD60" s="8"/>
      <c r="CE60" s="7"/>
      <c r="CF60" s="7"/>
      <c r="CG60" s="2" t="s">
        <v>140</v>
      </c>
      <c r="CH60" s="2" t="s">
        <v>131</v>
      </c>
      <c r="CI60" s="2" t="s">
        <v>668</v>
      </c>
      <c r="CJ60" s="2" t="s">
        <v>1229</v>
      </c>
      <c r="CK60" s="2" t="s">
        <v>142</v>
      </c>
      <c r="CL60" s="2" t="s">
        <v>134</v>
      </c>
      <c r="CM60" s="4">
        <v>249</v>
      </c>
      <c r="CN60" s="8">
        <v>4616.5</v>
      </c>
      <c r="CO60" s="4"/>
      <c r="CP60" s="8"/>
      <c r="CQ60" s="7"/>
      <c r="CR60" s="7"/>
      <c r="CS60" s="2" t="s">
        <v>140</v>
      </c>
      <c r="CT60" s="2" t="s">
        <v>131</v>
      </c>
      <c r="CU60" s="2" t="s">
        <v>1010</v>
      </c>
      <c r="CV60" s="2" t="s">
        <v>916</v>
      </c>
      <c r="CW60" s="2" t="s">
        <v>142</v>
      </c>
      <c r="CX60" s="2" t="s">
        <v>134</v>
      </c>
      <c r="CY60" s="4">
        <v>24</v>
      </c>
      <c r="CZ60" s="8">
        <v>536.88</v>
      </c>
      <c r="DA60" s="4"/>
      <c r="DB60" s="8"/>
      <c r="DC60" s="7"/>
      <c r="DD60" s="7"/>
      <c r="DE60" s="2" t="s">
        <v>140</v>
      </c>
      <c r="DF60" s="2" t="s">
        <v>131</v>
      </c>
      <c r="DG60" s="2" t="s">
        <v>867</v>
      </c>
      <c r="DH60" s="2" t="s">
        <v>300</v>
      </c>
      <c r="DI60" s="2" t="s">
        <v>142</v>
      </c>
      <c r="DJ60" s="2" t="s">
        <v>134</v>
      </c>
      <c r="DK60" s="4">
        <v>61</v>
      </c>
      <c r="DL60" s="8">
        <v>1299.3</v>
      </c>
      <c r="DM60" s="4"/>
      <c r="DN60" s="8"/>
      <c r="DO60" s="7"/>
      <c r="DP60" s="7"/>
      <c r="DQ60" s="2" t="s">
        <v>140</v>
      </c>
      <c r="DR60" s="2" t="s">
        <v>131</v>
      </c>
      <c r="DS60" s="2" t="s">
        <v>320</v>
      </c>
      <c r="DT60" s="2" t="s">
        <v>1230</v>
      </c>
      <c r="DU60" s="2" t="s">
        <v>142</v>
      </c>
      <c r="DV60" s="2" t="s">
        <v>134</v>
      </c>
      <c r="DW60" s="4">
        <v>65</v>
      </c>
      <c r="DX60" s="8">
        <v>1355.9</v>
      </c>
      <c r="DY60" s="4"/>
      <c r="DZ60" s="8"/>
      <c r="EA60" s="7"/>
      <c r="EB60" s="7"/>
      <c r="EC60" s="2" t="s">
        <v>140</v>
      </c>
      <c r="ED60" s="2" t="s">
        <v>131</v>
      </c>
      <c r="EE60" s="2" t="s">
        <v>1231</v>
      </c>
      <c r="EF60" s="2" t="s">
        <v>781</v>
      </c>
      <c r="EG60" s="2" t="s">
        <v>142</v>
      </c>
      <c r="EH60" s="2" t="s">
        <v>134</v>
      </c>
      <c r="EI60" s="4">
        <v>10</v>
      </c>
      <c r="EJ60" s="8">
        <v>171.44</v>
      </c>
      <c r="EK60" s="4"/>
      <c r="EL60" s="8"/>
      <c r="EM60" s="7"/>
      <c r="EN60" s="7"/>
      <c r="EO60" s="2" t="s">
        <v>140</v>
      </c>
      <c r="EP60" s="2" t="s">
        <v>131</v>
      </c>
      <c r="EQ60" s="2" t="s">
        <v>1232</v>
      </c>
      <c r="ER60" s="2" t="s">
        <v>1233</v>
      </c>
      <c r="ES60" s="2" t="s">
        <v>142</v>
      </c>
      <c r="ET60" s="2" t="s">
        <v>134</v>
      </c>
      <c r="EU60" s="4">
        <v>9</v>
      </c>
      <c r="EV60" s="8">
        <v>221.38</v>
      </c>
      <c r="EW60" s="4"/>
      <c r="EX60" s="8"/>
      <c r="EY60" s="7"/>
      <c r="EZ60" s="7"/>
      <c r="FA60" s="2" t="s">
        <v>140</v>
      </c>
      <c r="FB60" s="2" t="s">
        <v>131</v>
      </c>
      <c r="FC60" s="2" t="s">
        <v>1104</v>
      </c>
      <c r="FD60" s="2" t="s">
        <v>1234</v>
      </c>
      <c r="FE60" s="2" t="s">
        <v>142</v>
      </c>
      <c r="FF60" s="2" t="s">
        <v>134</v>
      </c>
      <c r="FG60" s="4"/>
      <c r="FH60" s="8"/>
      <c r="FI60" s="4"/>
      <c r="FJ60" s="8"/>
      <c r="FK60" s="7"/>
      <c r="FL60" s="7"/>
      <c r="FM60" s="2" t="s">
        <v>140</v>
      </c>
      <c r="FN60" s="2" t="s">
        <v>131</v>
      </c>
      <c r="FO60" s="2" t="s">
        <v>903</v>
      </c>
      <c r="FP60" s="2" t="s">
        <v>134</v>
      </c>
      <c r="FQ60" s="2" t="s">
        <v>142</v>
      </c>
      <c r="FR60" s="2" t="s">
        <v>134</v>
      </c>
      <c r="FS60" s="4"/>
      <c r="FT60" s="8"/>
      <c r="FU60" s="4"/>
      <c r="FV60" s="8"/>
      <c r="FW60" s="7"/>
      <c r="FX60" s="7"/>
      <c r="FY60" s="2" t="s">
        <v>143</v>
      </c>
      <c r="FZ60" s="2" t="s">
        <v>131</v>
      </c>
      <c r="GA60" s="2" t="s">
        <v>134</v>
      </c>
      <c r="GB60" s="2" t="s">
        <v>134</v>
      </c>
      <c r="GC60" s="2" t="s">
        <v>142</v>
      </c>
      <c r="GD60" s="2" t="s">
        <v>134</v>
      </c>
      <c r="GE60" s="4"/>
      <c r="GF60" s="8"/>
      <c r="GG60" s="4"/>
      <c r="GH60" s="8"/>
      <c r="GI60" s="7"/>
      <c r="GJ60" s="7"/>
      <c r="GK60" s="2" t="s">
        <v>161</v>
      </c>
      <c r="GL60" s="2" t="s">
        <v>131</v>
      </c>
      <c r="GM60" s="2" t="s">
        <v>134</v>
      </c>
      <c r="GN60" s="2" t="s">
        <v>134</v>
      </c>
      <c r="GO60" s="2" t="s">
        <v>142</v>
      </c>
      <c r="GP60" s="2" t="s">
        <v>134</v>
      </c>
      <c r="GQ60" s="4"/>
      <c r="GR60" s="8"/>
      <c r="GS60" s="4"/>
      <c r="GT60" s="8"/>
      <c r="GU60" s="7"/>
      <c r="GV60" s="7"/>
      <c r="GW60" s="2" t="s">
        <v>578</v>
      </c>
      <c r="GX60" s="2" t="s">
        <v>144</v>
      </c>
      <c r="GY60" s="2" t="s">
        <v>1213</v>
      </c>
      <c r="GZ60" s="2" t="s">
        <v>1235</v>
      </c>
      <c r="HA60" s="2" t="s">
        <v>142</v>
      </c>
      <c r="HB60" s="2" t="s">
        <v>134</v>
      </c>
      <c r="HC60" s="4"/>
      <c r="HD60" s="8"/>
      <c r="HE60" s="4"/>
      <c r="HF60" s="8"/>
      <c r="HG60" s="7"/>
      <c r="HH60" s="7"/>
      <c r="HI60" s="2" t="s">
        <v>140</v>
      </c>
      <c r="HJ60" s="2" t="s">
        <v>131</v>
      </c>
      <c r="HK60" s="2" t="s">
        <v>1236</v>
      </c>
      <c r="HL60" s="2" t="s">
        <v>1237</v>
      </c>
      <c r="HM60" s="2" t="s">
        <v>142</v>
      </c>
      <c r="HN60" s="2" t="s">
        <v>134</v>
      </c>
      <c r="HO60" s="4">
        <v>9</v>
      </c>
      <c r="HP60" s="8">
        <v>193.14</v>
      </c>
      <c r="HQ60" s="4"/>
      <c r="HR60" s="8"/>
      <c r="HS60" s="7"/>
      <c r="HT60" s="7"/>
      <c r="HU60" s="2" t="s">
        <v>140</v>
      </c>
      <c r="HV60" s="2" t="s">
        <v>131</v>
      </c>
      <c r="HW60" s="2" t="s">
        <v>164</v>
      </c>
      <c r="HX60" s="2" t="s">
        <v>1238</v>
      </c>
      <c r="HY60" s="2" t="s">
        <v>142</v>
      </c>
      <c r="HZ60" s="2" t="s">
        <v>134</v>
      </c>
      <c r="IA60" s="4">
        <v>5</v>
      </c>
      <c r="IB60" s="8">
        <v>99.35</v>
      </c>
      <c r="IC60" s="4"/>
      <c r="ID60" s="8"/>
      <c r="IE60" s="7"/>
      <c r="IF60" s="7"/>
      <c r="IG60" s="2" t="s">
        <v>140</v>
      </c>
      <c r="IH60" s="2" t="s">
        <v>131</v>
      </c>
      <c r="II60" s="2" t="s">
        <v>1081</v>
      </c>
      <c r="IJ60" s="2" t="s">
        <v>1239</v>
      </c>
      <c r="IK60" s="2" t="s">
        <v>142</v>
      </c>
      <c r="IL60" s="2" t="s">
        <v>168</v>
      </c>
      <c r="IM60" s="4"/>
      <c r="IN60" s="8"/>
      <c r="IO60" s="4"/>
      <c r="IP60" s="8"/>
      <c r="IQ60" s="7"/>
      <c r="IR60" s="7"/>
      <c r="IS60" s="2" t="s">
        <v>161</v>
      </c>
      <c r="IT60" s="2" t="s">
        <v>131</v>
      </c>
      <c r="IU60" s="2" t="s">
        <v>134</v>
      </c>
      <c r="IV60" s="2" t="s">
        <v>134</v>
      </c>
      <c r="IW60" s="2" t="s">
        <v>142</v>
      </c>
      <c r="IX60" s="2" t="s">
        <v>134</v>
      </c>
      <c r="IY60" s="4"/>
      <c r="IZ60" s="8"/>
      <c r="JA60" s="4"/>
      <c r="JB60" s="8"/>
      <c r="JC60" s="7"/>
      <c r="JD60" s="7"/>
      <c r="JE60" s="2" t="s">
        <v>140</v>
      </c>
      <c r="JF60" s="2" t="s">
        <v>131</v>
      </c>
      <c r="JG60" s="2" t="s">
        <v>170</v>
      </c>
      <c r="JH60" s="2" t="s">
        <v>134</v>
      </c>
      <c r="JI60" s="2" t="s">
        <v>142</v>
      </c>
      <c r="JJ60" s="2" t="s">
        <v>134</v>
      </c>
      <c r="JK60" s="4"/>
      <c r="JL60" s="8"/>
      <c r="JM60" s="4"/>
      <c r="JN60" s="8"/>
      <c r="JO60" s="7"/>
      <c r="JP60" s="7"/>
      <c r="JQ60" s="2" t="s">
        <v>140</v>
      </c>
      <c r="JR60" s="2" t="s">
        <v>144</v>
      </c>
      <c r="JS60" s="2" t="s">
        <v>1083</v>
      </c>
      <c r="JT60" s="2" t="s">
        <v>1240</v>
      </c>
      <c r="JU60" s="2" t="s">
        <v>142</v>
      </c>
      <c r="JV60" s="2" t="s">
        <v>134</v>
      </c>
      <c r="JW60" s="4"/>
      <c r="JX60" s="8"/>
      <c r="JY60" s="4"/>
      <c r="JZ60" s="8"/>
      <c r="KA60" s="7"/>
      <c r="KB60" s="7"/>
      <c r="KC60" s="2" t="s">
        <v>140</v>
      </c>
      <c r="KD60" s="2" t="s">
        <v>131</v>
      </c>
      <c r="KE60" s="2" t="s">
        <v>853</v>
      </c>
      <c r="KF60" s="2" t="s">
        <v>134</v>
      </c>
      <c r="KG60" s="2" t="s">
        <v>142</v>
      </c>
      <c r="KH60" s="2" t="s">
        <v>134</v>
      </c>
      <c r="KI60" s="4"/>
      <c r="KJ60" s="8"/>
      <c r="KK60" s="4"/>
      <c r="KL60" s="8"/>
      <c r="KM60" s="7"/>
      <c r="KN60" s="7"/>
      <c r="KO60" s="2" t="s">
        <v>176</v>
      </c>
      <c r="KP60" s="2" t="s">
        <v>131</v>
      </c>
      <c r="KQ60" s="2" t="s">
        <v>134</v>
      </c>
      <c r="KR60" s="2" t="s">
        <v>134</v>
      </c>
      <c r="KS60" s="2" t="s">
        <v>142</v>
      </c>
      <c r="KT60" s="2" t="s">
        <v>134</v>
      </c>
      <c r="KU60" s="4"/>
      <c r="KV60" s="8"/>
      <c r="KW60" s="4"/>
      <c r="KX60" s="8"/>
      <c r="KY60" s="7"/>
      <c r="KZ60" s="7"/>
      <c r="LA60" s="2" t="s">
        <v>140</v>
      </c>
      <c r="LB60" s="2" t="s">
        <v>144</v>
      </c>
      <c r="LC60" s="2" t="s">
        <v>227</v>
      </c>
      <c r="LD60" s="2" t="s">
        <v>179</v>
      </c>
      <c r="LE60" s="2" t="s">
        <v>142</v>
      </c>
      <c r="LF60" s="2" t="s">
        <v>134</v>
      </c>
      <c r="LG60" s="4"/>
      <c r="LH60" s="8"/>
      <c r="LI60" s="4"/>
      <c r="LJ60" s="8"/>
      <c r="LK60" s="7"/>
      <c r="LL60" s="7"/>
      <c r="LM60" s="2" t="s">
        <v>134</v>
      </c>
      <c r="LN60" s="2" t="s">
        <v>134</v>
      </c>
      <c r="LO60" s="2" t="s">
        <v>134</v>
      </c>
      <c r="LP60" s="2" t="s">
        <v>134</v>
      </c>
      <c r="LQ60" s="2" t="s">
        <v>134</v>
      </c>
      <c r="LR60" s="2" t="s">
        <v>134</v>
      </c>
      <c r="LS60" s="4"/>
      <c r="LT60" s="8"/>
      <c r="LU60" s="4"/>
      <c r="LV60" s="8"/>
      <c r="LW60" s="7"/>
      <c r="LX60" s="7"/>
      <c r="LY60" s="2" t="s">
        <v>134</v>
      </c>
      <c r="LZ60" s="2" t="s">
        <v>134</v>
      </c>
      <c r="MA60" s="2" t="s">
        <v>134</v>
      </c>
      <c r="MB60" s="2" t="s">
        <v>134</v>
      </c>
      <c r="MC60" s="2" t="s">
        <v>134</v>
      </c>
      <c r="MD60" s="2" t="s">
        <v>134</v>
      </c>
      <c r="ME60" s="4"/>
      <c r="MF60" s="8"/>
      <c r="MG60" s="4"/>
      <c r="MH60" s="8"/>
      <c r="MI60" s="7"/>
      <c r="MJ60" s="7"/>
      <c r="MK60" s="2" t="s">
        <v>140</v>
      </c>
      <c r="ML60" s="2" t="s">
        <v>144</v>
      </c>
      <c r="MM60" s="2" t="s">
        <v>213</v>
      </c>
      <c r="MN60" s="2" t="s">
        <v>134</v>
      </c>
      <c r="MO60" s="2" t="s">
        <v>142</v>
      </c>
      <c r="MP60" s="2" t="s">
        <v>134</v>
      </c>
      <c r="MQ60" s="4"/>
      <c r="MR60" s="8"/>
      <c r="MS60" s="4"/>
      <c r="MT60" s="8"/>
      <c r="MU60" s="7"/>
      <c r="MV60" s="7"/>
      <c r="MW60" s="2" t="s">
        <v>134</v>
      </c>
      <c r="MX60" s="2" t="s">
        <v>134</v>
      </c>
      <c r="MY60" s="2" t="s">
        <v>134</v>
      </c>
      <c r="MZ60" s="2" t="s">
        <v>134</v>
      </c>
      <c r="NA60" s="2" t="s">
        <v>134</v>
      </c>
      <c r="NB60" s="2" t="s">
        <v>134</v>
      </c>
      <c r="NC60" s="4"/>
      <c r="ND60" s="8"/>
      <c r="NE60" s="4"/>
      <c r="NF60" s="8"/>
      <c r="NG60" s="7"/>
      <c r="NH60" s="7"/>
      <c r="NI60" s="2" t="s">
        <v>184</v>
      </c>
      <c r="NJ60" s="2" t="s">
        <v>131</v>
      </c>
      <c r="NK60" s="2" t="s">
        <v>134</v>
      </c>
      <c r="NL60" s="2" t="s">
        <v>134</v>
      </c>
      <c r="NM60" s="2" t="s">
        <v>142</v>
      </c>
      <c r="NN60" s="2" t="s">
        <v>134</v>
      </c>
      <c r="NO60" s="4"/>
      <c r="NP60" s="8"/>
      <c r="NQ60" s="4"/>
      <c r="NR60" s="8"/>
      <c r="NS60" s="7"/>
      <c r="NT60" s="7"/>
      <c r="NU60" s="2" t="s">
        <v>140</v>
      </c>
      <c r="NV60" s="2" t="s">
        <v>131</v>
      </c>
      <c r="NW60" s="2" t="s">
        <v>185</v>
      </c>
      <c r="NX60" s="2" t="s">
        <v>1241</v>
      </c>
      <c r="NY60" s="2" t="s">
        <v>142</v>
      </c>
      <c r="NZ60" s="2" t="s">
        <v>134</v>
      </c>
      <c r="OA60" s="4"/>
      <c r="OB60" s="8"/>
      <c r="OC60" s="4"/>
      <c r="OD60" s="8"/>
      <c r="OE60" s="7"/>
      <c r="OF60" s="7"/>
      <c r="OG60" s="2" t="s">
        <v>140</v>
      </c>
      <c r="OH60" s="2" t="s">
        <v>187</v>
      </c>
      <c r="OI60" s="2" t="s">
        <v>647</v>
      </c>
      <c r="OJ60" s="2" t="s">
        <v>1242</v>
      </c>
      <c r="OK60" s="2" t="s">
        <v>142</v>
      </c>
      <c r="OL60" s="2" t="s">
        <v>134</v>
      </c>
      <c r="OM60" s="4"/>
      <c r="ON60" s="8"/>
      <c r="OO60" s="4"/>
      <c r="OP60" s="8"/>
      <c r="OQ60" s="7"/>
      <c r="OR60" s="7"/>
      <c r="OS60" s="2" t="s">
        <v>134</v>
      </c>
      <c r="OT60" s="2" t="s">
        <v>134</v>
      </c>
      <c r="OU60" s="2" t="s">
        <v>134</v>
      </c>
      <c r="OV60" s="2" t="s">
        <v>134</v>
      </c>
      <c r="OW60" s="2" t="s">
        <v>134</v>
      </c>
      <c r="OX60" s="2" t="s">
        <v>134</v>
      </c>
      <c r="OY60" s="4"/>
      <c r="OZ60" s="8"/>
      <c r="PA60" s="4"/>
      <c r="PB60" s="8"/>
      <c r="PC60" s="7"/>
      <c r="PD60" s="7"/>
      <c r="PE60" s="2" t="s">
        <v>161</v>
      </c>
      <c r="PF60" s="2" t="s">
        <v>131</v>
      </c>
      <c r="PG60" s="2" t="s">
        <v>134</v>
      </c>
      <c r="PH60" s="2" t="s">
        <v>134</v>
      </c>
      <c r="PI60" s="2" t="s">
        <v>142</v>
      </c>
      <c r="PJ60" s="2" t="s">
        <v>134</v>
      </c>
      <c r="PK60" s="4"/>
      <c r="PL60" s="8"/>
      <c r="PM60" s="4"/>
      <c r="PN60" s="8"/>
      <c r="PO60" s="7"/>
      <c r="PP60" s="7"/>
      <c r="PQ60" s="2" t="s">
        <v>140</v>
      </c>
      <c r="PR60" s="2" t="s">
        <v>131</v>
      </c>
      <c r="PS60" s="2" t="s">
        <v>190</v>
      </c>
      <c r="PT60" s="2" t="s">
        <v>134</v>
      </c>
      <c r="PU60" s="2" t="s">
        <v>142</v>
      </c>
      <c r="PV60" s="2" t="s">
        <v>134</v>
      </c>
      <c r="PW60" s="4"/>
      <c r="PX60" s="8"/>
      <c r="PY60" s="4"/>
      <c r="PZ60" s="8"/>
      <c r="QA60" s="7"/>
      <c r="QB60" s="7"/>
      <c r="QC60" s="2" t="s">
        <v>161</v>
      </c>
      <c r="QD60" s="2" t="s">
        <v>144</v>
      </c>
      <c r="QE60" s="2" t="s">
        <v>134</v>
      </c>
      <c r="QF60" s="2" t="s">
        <v>134</v>
      </c>
      <c r="QG60" s="2" t="s">
        <v>142</v>
      </c>
      <c r="QH60" s="2" t="s">
        <v>134</v>
      </c>
      <c r="QI60" s="4"/>
      <c r="QJ60" s="8"/>
      <c r="QK60" s="4"/>
      <c r="QL60" s="8"/>
      <c r="QM60" s="7"/>
      <c r="QN60" s="7"/>
      <c r="QO60" s="2" t="s">
        <v>184</v>
      </c>
      <c r="QP60" s="2" t="s">
        <v>131</v>
      </c>
      <c r="QQ60" s="2" t="s">
        <v>134</v>
      </c>
      <c r="QR60" s="2" t="s">
        <v>134</v>
      </c>
      <c r="QS60" s="2" t="s">
        <v>142</v>
      </c>
      <c r="QT60" s="2" t="s">
        <v>134</v>
      </c>
      <c r="QU60" s="4"/>
      <c r="QV60" s="8"/>
      <c r="QW60" s="4"/>
      <c r="QX60" s="8"/>
      <c r="QY60" s="7"/>
      <c r="QZ60" s="7"/>
      <c r="RA60" s="2" t="s">
        <v>134</v>
      </c>
      <c r="RB60" s="2" t="s">
        <v>134</v>
      </c>
      <c r="RC60" s="2" t="s">
        <v>134</v>
      </c>
      <c r="RD60" s="2" t="s">
        <v>134</v>
      </c>
      <c r="RE60" s="2" t="s">
        <v>134</v>
      </c>
      <c r="RF60" s="2" t="s">
        <v>134</v>
      </c>
      <c r="RG60" s="4"/>
      <c r="RH60" s="8"/>
      <c r="RI60" s="4"/>
      <c r="RJ60" s="8"/>
      <c r="RK60" s="7"/>
      <c r="RL60" s="7"/>
      <c r="RM60" s="2" t="s">
        <v>161</v>
      </c>
      <c r="RN60" s="2" t="s">
        <v>131</v>
      </c>
      <c r="RO60" s="2" t="s">
        <v>134</v>
      </c>
      <c r="RP60" s="2" t="s">
        <v>134</v>
      </c>
      <c r="RQ60" s="2" t="s">
        <v>142</v>
      </c>
      <c r="RR60" s="2" t="s">
        <v>134</v>
      </c>
      <c r="RS60" s="4"/>
      <c r="RT60" s="8"/>
      <c r="RU60" s="4"/>
      <c r="RV60" s="8"/>
      <c r="RW60" s="7"/>
      <c r="RX60" s="7"/>
      <c r="RY60" s="2" t="s">
        <v>161</v>
      </c>
      <c r="RZ60" s="2" t="s">
        <v>131</v>
      </c>
      <c r="SA60" s="2" t="s">
        <v>134</v>
      </c>
      <c r="SB60" s="2" t="s">
        <v>134</v>
      </c>
      <c r="SC60" s="2" t="s">
        <v>142</v>
      </c>
      <c r="SD60" s="2" t="s">
        <v>134</v>
      </c>
      <c r="SE60" s="4"/>
      <c r="SF60" s="8"/>
      <c r="SG60" s="4"/>
      <c r="SH60" s="8"/>
      <c r="SI60" s="7"/>
      <c r="SJ60" s="7"/>
      <c r="SK60" s="2" t="s">
        <v>176</v>
      </c>
      <c r="SL60" s="2" t="s">
        <v>144</v>
      </c>
      <c r="SM60" s="2" t="s">
        <v>134</v>
      </c>
      <c r="SN60" s="2" t="s">
        <v>134</v>
      </c>
      <c r="SO60" s="2" t="s">
        <v>142</v>
      </c>
      <c r="SP60" s="2" t="s">
        <v>134</v>
      </c>
    </row>
    <row r="61">
      <c r="A61" s="2" t="s">
        <v>1243</v>
      </c>
      <c r="B61" s="2" t="s">
        <v>123</v>
      </c>
      <c r="C61" s="2" t="s">
        <v>124</v>
      </c>
      <c r="D61" s="2" t="s">
        <v>125</v>
      </c>
      <c r="E61" s="2" t="s">
        <v>126</v>
      </c>
      <c r="F61" s="2" t="s">
        <v>1202</v>
      </c>
      <c r="G61" s="2" t="s">
        <v>1203</v>
      </c>
      <c r="H61" s="2" t="s">
        <v>1204</v>
      </c>
      <c r="I61" s="2" t="s">
        <v>1205</v>
      </c>
      <c r="J61" s="2" t="s">
        <v>234</v>
      </c>
      <c r="K61" s="2" t="s">
        <v>1244</v>
      </c>
      <c r="L61" s="3">
        <v>18.92</v>
      </c>
      <c r="M61" s="3">
        <v>19.87</v>
      </c>
      <c r="N61" s="3">
        <v>42.99</v>
      </c>
      <c r="O61" s="2" t="s">
        <v>131</v>
      </c>
      <c r="P61" s="2" t="s">
        <v>395</v>
      </c>
      <c r="Q61" s="2" t="s">
        <v>133</v>
      </c>
      <c r="R61" s="2" t="s">
        <v>134</v>
      </c>
      <c r="S61" s="2" t="s">
        <v>1245</v>
      </c>
      <c r="T61" s="2" t="s">
        <v>134</v>
      </c>
      <c r="U61" s="2" t="s">
        <v>832</v>
      </c>
      <c r="V61" s="2" t="s">
        <v>1207</v>
      </c>
      <c r="W61" s="2" t="s">
        <v>834</v>
      </c>
      <c r="X61" s="2" t="s">
        <v>421</v>
      </c>
      <c r="Y61" s="2" t="s">
        <v>226</v>
      </c>
      <c r="Z61" s="4">
        <v>9</v>
      </c>
      <c r="AA61" s="4">
        <f>=ROUNDDOWN(0.692307692307692,0)</f>
      </c>
      <c r="AB61" s="5">
        <v>13</v>
      </c>
      <c r="AC61" s="2" t="s">
        <v>837</v>
      </c>
      <c r="AD61" s="4">
        <v>100</v>
      </c>
      <c r="AE61" s="4">
        <v>200</v>
      </c>
      <c r="AF61" s="6">
        <v>65</v>
      </c>
      <c r="AG61" s="6"/>
      <c r="AH61" s="7">
        <v>0.9672</v>
      </c>
      <c r="AI61" s="4"/>
      <c r="AJ61" s="4">
        <f>=ROUNDDOWN({0},0)</f>
      </c>
      <c r="AK61" s="5"/>
      <c r="AL61" s="2" t="s">
        <v>134</v>
      </c>
      <c r="AM61" s="4"/>
      <c r="AN61" s="4"/>
      <c r="AO61" s="7">
        <v>0</v>
      </c>
      <c r="AP61" s="4">
        <v>318</v>
      </c>
      <c r="AQ61" s="8">
        <v>6522.93</v>
      </c>
      <c r="AR61" s="4"/>
      <c r="AS61" s="8"/>
      <c r="AT61" s="7"/>
      <c r="AU61" s="7"/>
      <c r="AV61" s="4">
        <v>318</v>
      </c>
      <c r="AW61" s="8">
        <v>6522.93</v>
      </c>
      <c r="AX61" s="4"/>
      <c r="AY61" s="8"/>
      <c r="AZ61" s="7"/>
      <c r="BA61" s="7"/>
      <c r="BB61" s="7">
        <v>1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0.1711</v>
      </c>
      <c r="BJ61" s="4">
        <v>318</v>
      </c>
      <c r="BK61" s="8">
        <v>6522.93</v>
      </c>
      <c r="BL61" s="2" t="s">
        <v>1246</v>
      </c>
      <c r="BM61" s="7">
        <v>1</v>
      </c>
      <c r="BN61" s="7">
        <v>1</v>
      </c>
      <c r="BO61" s="4">
        <v>90</v>
      </c>
      <c r="BP61" s="8">
        <v>1953.9</v>
      </c>
      <c r="BQ61" s="4"/>
      <c r="BR61" s="8"/>
      <c r="BS61" s="7"/>
      <c r="BT61" s="7"/>
      <c r="BU61" s="2" t="s">
        <v>140</v>
      </c>
      <c r="BV61" s="2" t="s">
        <v>131</v>
      </c>
      <c r="BW61" s="2" t="s">
        <v>134</v>
      </c>
      <c r="BX61" s="2" t="s">
        <v>861</v>
      </c>
      <c r="BY61" s="2" t="s">
        <v>142</v>
      </c>
      <c r="BZ61" s="2" t="s">
        <v>134</v>
      </c>
      <c r="CA61" s="4">
        <v>47</v>
      </c>
      <c r="CB61" s="8">
        <v>970.08</v>
      </c>
      <c r="CC61" s="4"/>
      <c r="CD61" s="8"/>
      <c r="CE61" s="7"/>
      <c r="CF61" s="7"/>
      <c r="CG61" s="2" t="s">
        <v>140</v>
      </c>
      <c r="CH61" s="2" t="s">
        <v>131</v>
      </c>
      <c r="CI61" s="2" t="s">
        <v>668</v>
      </c>
      <c r="CJ61" s="2" t="s">
        <v>1247</v>
      </c>
      <c r="CK61" s="2" t="s">
        <v>142</v>
      </c>
      <c r="CL61" s="2" t="s">
        <v>134</v>
      </c>
      <c r="CM61" s="4">
        <v>83</v>
      </c>
      <c r="CN61" s="8">
        <v>1539.45</v>
      </c>
      <c r="CO61" s="4"/>
      <c r="CP61" s="8"/>
      <c r="CQ61" s="7"/>
      <c r="CR61" s="7"/>
      <c r="CS61" s="2" t="s">
        <v>140</v>
      </c>
      <c r="CT61" s="2" t="s">
        <v>131</v>
      </c>
      <c r="CU61" s="2" t="s">
        <v>1010</v>
      </c>
      <c r="CV61" s="2" t="s">
        <v>1248</v>
      </c>
      <c r="CW61" s="2" t="s">
        <v>142</v>
      </c>
      <c r="CX61" s="2" t="s">
        <v>134</v>
      </c>
      <c r="CY61" s="4">
        <v>21</v>
      </c>
      <c r="CZ61" s="8">
        <v>469.77</v>
      </c>
      <c r="DA61" s="4"/>
      <c r="DB61" s="8"/>
      <c r="DC61" s="7"/>
      <c r="DD61" s="7"/>
      <c r="DE61" s="2" t="s">
        <v>140</v>
      </c>
      <c r="DF61" s="2" t="s">
        <v>131</v>
      </c>
      <c r="DG61" s="2" t="s">
        <v>867</v>
      </c>
      <c r="DH61" s="2" t="s">
        <v>1249</v>
      </c>
      <c r="DI61" s="2" t="s">
        <v>142</v>
      </c>
      <c r="DJ61" s="2" t="s">
        <v>134</v>
      </c>
      <c r="DK61" s="4">
        <v>43</v>
      </c>
      <c r="DL61" s="8">
        <v>915.9</v>
      </c>
      <c r="DM61" s="4"/>
      <c r="DN61" s="8"/>
      <c r="DO61" s="7"/>
      <c r="DP61" s="7"/>
      <c r="DQ61" s="2" t="s">
        <v>140</v>
      </c>
      <c r="DR61" s="2" t="s">
        <v>131</v>
      </c>
      <c r="DS61" s="2" t="s">
        <v>320</v>
      </c>
      <c r="DT61" s="2" t="s">
        <v>883</v>
      </c>
      <c r="DU61" s="2" t="s">
        <v>142</v>
      </c>
      <c r="DV61" s="2" t="s">
        <v>134</v>
      </c>
      <c r="DW61" s="4">
        <v>12</v>
      </c>
      <c r="DX61" s="8">
        <v>250.32</v>
      </c>
      <c r="DY61" s="4"/>
      <c r="DZ61" s="8"/>
      <c r="EA61" s="7"/>
      <c r="EB61" s="7"/>
      <c r="EC61" s="2" t="s">
        <v>140</v>
      </c>
      <c r="ED61" s="2" t="s">
        <v>131</v>
      </c>
      <c r="EE61" s="2" t="s">
        <v>920</v>
      </c>
      <c r="EF61" s="2" t="s">
        <v>1250</v>
      </c>
      <c r="EG61" s="2" t="s">
        <v>142</v>
      </c>
      <c r="EH61" s="2" t="s">
        <v>134</v>
      </c>
      <c r="EI61" s="4">
        <v>14</v>
      </c>
      <c r="EJ61" s="8">
        <v>251.57</v>
      </c>
      <c r="EK61" s="4"/>
      <c r="EL61" s="8"/>
      <c r="EM61" s="7"/>
      <c r="EN61" s="7"/>
      <c r="EO61" s="2" t="s">
        <v>140</v>
      </c>
      <c r="EP61" s="2" t="s">
        <v>131</v>
      </c>
      <c r="EQ61" s="2" t="s">
        <v>1232</v>
      </c>
      <c r="ER61" s="2" t="s">
        <v>1233</v>
      </c>
      <c r="ES61" s="2" t="s">
        <v>142</v>
      </c>
      <c r="ET61" s="2" t="s">
        <v>134</v>
      </c>
      <c r="EU61" s="4">
        <v>1</v>
      </c>
      <c r="EV61" s="8">
        <v>26.49</v>
      </c>
      <c r="EW61" s="4"/>
      <c r="EX61" s="8"/>
      <c r="EY61" s="7"/>
      <c r="EZ61" s="7"/>
      <c r="FA61" s="2" t="s">
        <v>140</v>
      </c>
      <c r="FB61" s="2" t="s">
        <v>131</v>
      </c>
      <c r="FC61" s="2" t="s">
        <v>1251</v>
      </c>
      <c r="FD61" s="2" t="s">
        <v>1252</v>
      </c>
      <c r="FE61" s="2" t="s">
        <v>142</v>
      </c>
      <c r="FF61" s="2" t="s">
        <v>134</v>
      </c>
      <c r="FG61" s="4"/>
      <c r="FH61" s="8"/>
      <c r="FI61" s="4"/>
      <c r="FJ61" s="8"/>
      <c r="FK61" s="7"/>
      <c r="FL61" s="7"/>
      <c r="FM61" s="2" t="s">
        <v>436</v>
      </c>
      <c r="FN61" s="2" t="s">
        <v>131</v>
      </c>
      <c r="FO61" s="2" t="s">
        <v>134</v>
      </c>
      <c r="FP61" s="2" t="s">
        <v>134</v>
      </c>
      <c r="FQ61" s="2" t="s">
        <v>142</v>
      </c>
      <c r="FR61" s="2" t="s">
        <v>134</v>
      </c>
      <c r="FS61" s="4"/>
      <c r="FT61" s="8"/>
      <c r="FU61" s="4"/>
      <c r="FV61" s="8"/>
      <c r="FW61" s="7"/>
      <c r="FX61" s="7"/>
      <c r="FY61" s="2" t="s">
        <v>143</v>
      </c>
      <c r="FZ61" s="2" t="s">
        <v>131</v>
      </c>
      <c r="GA61" s="2" t="s">
        <v>134</v>
      </c>
      <c r="GB61" s="2" t="s">
        <v>134</v>
      </c>
      <c r="GC61" s="2" t="s">
        <v>142</v>
      </c>
      <c r="GD61" s="2" t="s">
        <v>134</v>
      </c>
      <c r="GE61" s="4"/>
      <c r="GF61" s="8"/>
      <c r="GG61" s="4"/>
      <c r="GH61" s="8"/>
      <c r="GI61" s="7"/>
      <c r="GJ61" s="7"/>
      <c r="GK61" s="2" t="s">
        <v>161</v>
      </c>
      <c r="GL61" s="2" t="s">
        <v>131</v>
      </c>
      <c r="GM61" s="2" t="s">
        <v>134</v>
      </c>
      <c r="GN61" s="2" t="s">
        <v>134</v>
      </c>
      <c r="GO61" s="2" t="s">
        <v>142</v>
      </c>
      <c r="GP61" s="2" t="s">
        <v>134</v>
      </c>
      <c r="GQ61" s="4"/>
      <c r="GR61" s="8"/>
      <c r="GS61" s="4"/>
      <c r="GT61" s="8"/>
      <c r="GU61" s="7"/>
      <c r="GV61" s="7"/>
      <c r="GW61" s="2" t="s">
        <v>578</v>
      </c>
      <c r="GX61" s="2" t="s">
        <v>144</v>
      </c>
      <c r="GY61" s="2" t="s">
        <v>1213</v>
      </c>
      <c r="GZ61" s="2" t="s">
        <v>379</v>
      </c>
      <c r="HA61" s="2" t="s">
        <v>142</v>
      </c>
      <c r="HB61" s="2" t="s">
        <v>134</v>
      </c>
      <c r="HC61" s="4"/>
      <c r="HD61" s="8"/>
      <c r="HE61" s="4"/>
      <c r="HF61" s="8"/>
      <c r="HG61" s="7"/>
      <c r="HH61" s="7"/>
      <c r="HI61" s="2" t="s">
        <v>140</v>
      </c>
      <c r="HJ61" s="2" t="s">
        <v>131</v>
      </c>
      <c r="HK61" s="2" t="s">
        <v>1253</v>
      </c>
      <c r="HL61" s="2" t="s">
        <v>1254</v>
      </c>
      <c r="HM61" s="2" t="s">
        <v>142</v>
      </c>
      <c r="HN61" s="2" t="s">
        <v>134</v>
      </c>
      <c r="HO61" s="4">
        <v>4</v>
      </c>
      <c r="HP61" s="8">
        <v>85.84</v>
      </c>
      <c r="HQ61" s="4"/>
      <c r="HR61" s="8"/>
      <c r="HS61" s="7"/>
      <c r="HT61" s="7"/>
      <c r="HU61" s="2" t="s">
        <v>140</v>
      </c>
      <c r="HV61" s="2" t="s">
        <v>131</v>
      </c>
      <c r="HW61" s="2" t="s">
        <v>164</v>
      </c>
      <c r="HX61" s="2" t="s">
        <v>357</v>
      </c>
      <c r="HY61" s="2" t="s">
        <v>142</v>
      </c>
      <c r="HZ61" s="2" t="s">
        <v>134</v>
      </c>
      <c r="IA61" s="4">
        <v>3</v>
      </c>
      <c r="IB61" s="8">
        <v>59.61</v>
      </c>
      <c r="IC61" s="4"/>
      <c r="ID61" s="8"/>
      <c r="IE61" s="7"/>
      <c r="IF61" s="7"/>
      <c r="IG61" s="2" t="s">
        <v>140</v>
      </c>
      <c r="IH61" s="2" t="s">
        <v>131</v>
      </c>
      <c r="II61" s="2" t="s">
        <v>1081</v>
      </c>
      <c r="IJ61" s="2" t="s">
        <v>1255</v>
      </c>
      <c r="IK61" s="2" t="s">
        <v>142</v>
      </c>
      <c r="IL61" s="2" t="s">
        <v>168</v>
      </c>
      <c r="IM61" s="4"/>
      <c r="IN61" s="8"/>
      <c r="IO61" s="4"/>
      <c r="IP61" s="8"/>
      <c r="IQ61" s="7"/>
      <c r="IR61" s="7"/>
      <c r="IS61" s="2" t="s">
        <v>161</v>
      </c>
      <c r="IT61" s="2" t="s">
        <v>131</v>
      </c>
      <c r="IU61" s="2" t="s">
        <v>134</v>
      </c>
      <c r="IV61" s="2" t="s">
        <v>134</v>
      </c>
      <c r="IW61" s="2" t="s">
        <v>142</v>
      </c>
      <c r="IX61" s="2" t="s">
        <v>134</v>
      </c>
      <c r="IY61" s="4"/>
      <c r="IZ61" s="8"/>
      <c r="JA61" s="4"/>
      <c r="JB61" s="8"/>
      <c r="JC61" s="7"/>
      <c r="JD61" s="7"/>
      <c r="JE61" s="2" t="s">
        <v>140</v>
      </c>
      <c r="JF61" s="2" t="s">
        <v>131</v>
      </c>
      <c r="JG61" s="2" t="s">
        <v>170</v>
      </c>
      <c r="JH61" s="2" t="s">
        <v>134</v>
      </c>
      <c r="JI61" s="2" t="s">
        <v>142</v>
      </c>
      <c r="JJ61" s="2" t="s">
        <v>134</v>
      </c>
      <c r="JK61" s="4"/>
      <c r="JL61" s="8"/>
      <c r="JM61" s="4"/>
      <c r="JN61" s="8"/>
      <c r="JO61" s="7"/>
      <c r="JP61" s="7"/>
      <c r="JQ61" s="2" t="s">
        <v>140</v>
      </c>
      <c r="JR61" s="2" t="s">
        <v>144</v>
      </c>
      <c r="JS61" s="2" t="s">
        <v>1256</v>
      </c>
      <c r="JT61" s="2" t="s">
        <v>1156</v>
      </c>
      <c r="JU61" s="2" t="s">
        <v>142</v>
      </c>
      <c r="JV61" s="2" t="s">
        <v>134</v>
      </c>
      <c r="JW61" s="4"/>
      <c r="JX61" s="8"/>
      <c r="JY61" s="4"/>
      <c r="JZ61" s="8"/>
      <c r="KA61" s="7"/>
      <c r="KB61" s="7"/>
      <c r="KC61" s="2" t="s">
        <v>140</v>
      </c>
      <c r="KD61" s="2" t="s">
        <v>131</v>
      </c>
      <c r="KE61" s="2" t="s">
        <v>174</v>
      </c>
      <c r="KF61" s="2" t="s">
        <v>134</v>
      </c>
      <c r="KG61" s="2" t="s">
        <v>142</v>
      </c>
      <c r="KH61" s="2" t="s">
        <v>134</v>
      </c>
      <c r="KI61" s="4"/>
      <c r="KJ61" s="8"/>
      <c r="KK61" s="4"/>
      <c r="KL61" s="8"/>
      <c r="KM61" s="7"/>
      <c r="KN61" s="7"/>
      <c r="KO61" s="2" t="s">
        <v>176</v>
      </c>
      <c r="KP61" s="2" t="s">
        <v>131</v>
      </c>
      <c r="KQ61" s="2" t="s">
        <v>134</v>
      </c>
      <c r="KR61" s="2" t="s">
        <v>134</v>
      </c>
      <c r="KS61" s="2" t="s">
        <v>142</v>
      </c>
      <c r="KT61" s="2" t="s">
        <v>134</v>
      </c>
      <c r="KU61" s="4"/>
      <c r="KV61" s="8"/>
      <c r="KW61" s="4"/>
      <c r="KX61" s="8"/>
      <c r="KY61" s="7"/>
      <c r="KZ61" s="7"/>
      <c r="LA61" s="2" t="s">
        <v>140</v>
      </c>
      <c r="LB61" s="2" t="s">
        <v>144</v>
      </c>
      <c r="LC61" s="2" t="s">
        <v>227</v>
      </c>
      <c r="LD61" s="2" t="s">
        <v>929</v>
      </c>
      <c r="LE61" s="2" t="s">
        <v>142</v>
      </c>
      <c r="LF61" s="2" t="s">
        <v>134</v>
      </c>
      <c r="LG61" s="4"/>
      <c r="LH61" s="8"/>
      <c r="LI61" s="4"/>
      <c r="LJ61" s="8"/>
      <c r="LK61" s="7"/>
      <c r="LL61" s="7"/>
      <c r="LM61" s="2" t="s">
        <v>134</v>
      </c>
      <c r="LN61" s="2" t="s">
        <v>134</v>
      </c>
      <c r="LO61" s="2" t="s">
        <v>134</v>
      </c>
      <c r="LP61" s="2" t="s">
        <v>134</v>
      </c>
      <c r="LQ61" s="2" t="s">
        <v>134</v>
      </c>
      <c r="LR61" s="2" t="s">
        <v>134</v>
      </c>
      <c r="LS61" s="4"/>
      <c r="LT61" s="8"/>
      <c r="LU61" s="4"/>
      <c r="LV61" s="8"/>
      <c r="LW61" s="7"/>
      <c r="LX61" s="7"/>
      <c r="LY61" s="2" t="s">
        <v>134</v>
      </c>
      <c r="LZ61" s="2" t="s">
        <v>134</v>
      </c>
      <c r="MA61" s="2" t="s">
        <v>134</v>
      </c>
      <c r="MB61" s="2" t="s">
        <v>134</v>
      </c>
      <c r="MC61" s="2" t="s">
        <v>134</v>
      </c>
      <c r="MD61" s="2" t="s">
        <v>134</v>
      </c>
      <c r="ME61" s="4"/>
      <c r="MF61" s="8"/>
      <c r="MG61" s="4"/>
      <c r="MH61" s="8"/>
      <c r="MI61" s="7"/>
      <c r="MJ61" s="7"/>
      <c r="MK61" s="2" t="s">
        <v>140</v>
      </c>
      <c r="ML61" s="2" t="s">
        <v>144</v>
      </c>
      <c r="MM61" s="2" t="s">
        <v>213</v>
      </c>
      <c r="MN61" s="2" t="s">
        <v>134</v>
      </c>
      <c r="MO61" s="2" t="s">
        <v>142</v>
      </c>
      <c r="MP61" s="2" t="s">
        <v>134</v>
      </c>
      <c r="MQ61" s="4"/>
      <c r="MR61" s="8"/>
      <c r="MS61" s="4"/>
      <c r="MT61" s="8"/>
      <c r="MU61" s="7"/>
      <c r="MV61" s="7"/>
      <c r="MW61" s="2" t="s">
        <v>134</v>
      </c>
      <c r="MX61" s="2" t="s">
        <v>134</v>
      </c>
      <c r="MY61" s="2" t="s">
        <v>134</v>
      </c>
      <c r="MZ61" s="2" t="s">
        <v>134</v>
      </c>
      <c r="NA61" s="2" t="s">
        <v>134</v>
      </c>
      <c r="NB61" s="2" t="s">
        <v>134</v>
      </c>
      <c r="NC61" s="4"/>
      <c r="ND61" s="8"/>
      <c r="NE61" s="4"/>
      <c r="NF61" s="8"/>
      <c r="NG61" s="7"/>
      <c r="NH61" s="7"/>
      <c r="NI61" s="2" t="s">
        <v>184</v>
      </c>
      <c r="NJ61" s="2" t="s">
        <v>131</v>
      </c>
      <c r="NK61" s="2" t="s">
        <v>134</v>
      </c>
      <c r="NL61" s="2" t="s">
        <v>134</v>
      </c>
      <c r="NM61" s="2" t="s">
        <v>142</v>
      </c>
      <c r="NN61" s="2" t="s">
        <v>134</v>
      </c>
      <c r="NO61" s="4"/>
      <c r="NP61" s="8"/>
      <c r="NQ61" s="4"/>
      <c r="NR61" s="8"/>
      <c r="NS61" s="7"/>
      <c r="NT61" s="7"/>
      <c r="NU61" s="2" t="s">
        <v>140</v>
      </c>
      <c r="NV61" s="2" t="s">
        <v>131</v>
      </c>
      <c r="NW61" s="2" t="s">
        <v>1256</v>
      </c>
      <c r="NX61" s="2" t="s">
        <v>134</v>
      </c>
      <c r="NY61" s="2" t="s">
        <v>142</v>
      </c>
      <c r="NZ61" s="2" t="s">
        <v>134</v>
      </c>
      <c r="OA61" s="4"/>
      <c r="OB61" s="8"/>
      <c r="OC61" s="4"/>
      <c r="OD61" s="8"/>
      <c r="OE61" s="7"/>
      <c r="OF61" s="7"/>
      <c r="OG61" s="2" t="s">
        <v>140</v>
      </c>
      <c r="OH61" s="2" t="s">
        <v>187</v>
      </c>
      <c r="OI61" s="2" t="s">
        <v>914</v>
      </c>
      <c r="OJ61" s="2" t="s">
        <v>1257</v>
      </c>
      <c r="OK61" s="2" t="s">
        <v>142</v>
      </c>
      <c r="OL61" s="2" t="s">
        <v>134</v>
      </c>
      <c r="OM61" s="4"/>
      <c r="ON61" s="8"/>
      <c r="OO61" s="4"/>
      <c r="OP61" s="8"/>
      <c r="OQ61" s="7"/>
      <c r="OR61" s="7"/>
      <c r="OS61" s="2" t="s">
        <v>134</v>
      </c>
      <c r="OT61" s="2" t="s">
        <v>134</v>
      </c>
      <c r="OU61" s="2" t="s">
        <v>134</v>
      </c>
      <c r="OV61" s="2" t="s">
        <v>134</v>
      </c>
      <c r="OW61" s="2" t="s">
        <v>134</v>
      </c>
      <c r="OX61" s="2" t="s">
        <v>134</v>
      </c>
      <c r="OY61" s="4"/>
      <c r="OZ61" s="8"/>
      <c r="PA61" s="4"/>
      <c r="PB61" s="8"/>
      <c r="PC61" s="7"/>
      <c r="PD61" s="7"/>
      <c r="PE61" s="2" t="s">
        <v>161</v>
      </c>
      <c r="PF61" s="2" t="s">
        <v>131</v>
      </c>
      <c r="PG61" s="2" t="s">
        <v>134</v>
      </c>
      <c r="PH61" s="2" t="s">
        <v>134</v>
      </c>
      <c r="PI61" s="2" t="s">
        <v>142</v>
      </c>
      <c r="PJ61" s="2" t="s">
        <v>134</v>
      </c>
      <c r="PK61" s="4"/>
      <c r="PL61" s="8"/>
      <c r="PM61" s="4"/>
      <c r="PN61" s="8"/>
      <c r="PO61" s="7"/>
      <c r="PP61" s="7"/>
      <c r="PQ61" s="2" t="s">
        <v>140</v>
      </c>
      <c r="PR61" s="2" t="s">
        <v>131</v>
      </c>
      <c r="PS61" s="2" t="s">
        <v>190</v>
      </c>
      <c r="PT61" s="2" t="s">
        <v>134</v>
      </c>
      <c r="PU61" s="2" t="s">
        <v>142</v>
      </c>
      <c r="PV61" s="2" t="s">
        <v>134</v>
      </c>
      <c r="PW61" s="4"/>
      <c r="PX61" s="8"/>
      <c r="PY61" s="4"/>
      <c r="PZ61" s="8"/>
      <c r="QA61" s="7"/>
      <c r="QB61" s="7"/>
      <c r="QC61" s="2" t="s">
        <v>161</v>
      </c>
      <c r="QD61" s="2" t="s">
        <v>144</v>
      </c>
      <c r="QE61" s="2" t="s">
        <v>134</v>
      </c>
      <c r="QF61" s="2" t="s">
        <v>134</v>
      </c>
      <c r="QG61" s="2" t="s">
        <v>142</v>
      </c>
      <c r="QH61" s="2" t="s">
        <v>134</v>
      </c>
      <c r="QI61" s="4"/>
      <c r="QJ61" s="8"/>
      <c r="QK61" s="4"/>
      <c r="QL61" s="8"/>
      <c r="QM61" s="7"/>
      <c r="QN61" s="7"/>
      <c r="QO61" s="2" t="s">
        <v>184</v>
      </c>
      <c r="QP61" s="2" t="s">
        <v>131</v>
      </c>
      <c r="QQ61" s="2" t="s">
        <v>134</v>
      </c>
      <c r="QR61" s="2" t="s">
        <v>134</v>
      </c>
      <c r="QS61" s="2" t="s">
        <v>142</v>
      </c>
      <c r="QT61" s="2" t="s">
        <v>134</v>
      </c>
      <c r="QU61" s="4"/>
      <c r="QV61" s="8"/>
      <c r="QW61" s="4"/>
      <c r="QX61" s="8"/>
      <c r="QY61" s="7"/>
      <c r="QZ61" s="7"/>
      <c r="RA61" s="2" t="s">
        <v>134</v>
      </c>
      <c r="RB61" s="2" t="s">
        <v>134</v>
      </c>
      <c r="RC61" s="2" t="s">
        <v>134</v>
      </c>
      <c r="RD61" s="2" t="s">
        <v>134</v>
      </c>
      <c r="RE61" s="2" t="s">
        <v>134</v>
      </c>
      <c r="RF61" s="2" t="s">
        <v>134</v>
      </c>
      <c r="RG61" s="4"/>
      <c r="RH61" s="8"/>
      <c r="RI61" s="4"/>
      <c r="RJ61" s="8"/>
      <c r="RK61" s="7"/>
      <c r="RL61" s="7"/>
      <c r="RM61" s="2" t="s">
        <v>134</v>
      </c>
      <c r="RN61" s="2" t="s">
        <v>134</v>
      </c>
      <c r="RO61" s="2" t="s">
        <v>134</v>
      </c>
      <c r="RP61" s="2" t="s">
        <v>134</v>
      </c>
      <c r="RQ61" s="2" t="s">
        <v>134</v>
      </c>
      <c r="RR61" s="2" t="s">
        <v>134</v>
      </c>
      <c r="RS61" s="4"/>
      <c r="RT61" s="8"/>
      <c r="RU61" s="4"/>
      <c r="RV61" s="8"/>
      <c r="RW61" s="7"/>
      <c r="RX61" s="7"/>
      <c r="RY61" s="2" t="s">
        <v>161</v>
      </c>
      <c r="RZ61" s="2" t="s">
        <v>131</v>
      </c>
      <c r="SA61" s="2" t="s">
        <v>134</v>
      </c>
      <c r="SB61" s="2" t="s">
        <v>134</v>
      </c>
      <c r="SC61" s="2" t="s">
        <v>142</v>
      </c>
      <c r="SD61" s="2" t="s">
        <v>134</v>
      </c>
      <c r="SE61" s="4"/>
      <c r="SF61" s="8"/>
      <c r="SG61" s="4"/>
      <c r="SH61" s="8"/>
      <c r="SI61" s="7"/>
      <c r="SJ61" s="7"/>
      <c r="SK61" s="2" t="s">
        <v>176</v>
      </c>
      <c r="SL61" s="2" t="s">
        <v>144</v>
      </c>
      <c r="SM61" s="2" t="s">
        <v>134</v>
      </c>
      <c r="SN61" s="2" t="s">
        <v>134</v>
      </c>
      <c r="SO61" s="2" t="s">
        <v>142</v>
      </c>
      <c r="SP61" s="2" t="s">
        <v>134</v>
      </c>
    </row>
    <row r="62">
      <c r="A62" s="2" t="s">
        <v>1258</v>
      </c>
      <c r="B62" s="2" t="s">
        <v>123</v>
      </c>
      <c r="C62" s="2" t="s">
        <v>124</v>
      </c>
      <c r="D62" s="2" t="s">
        <v>125</v>
      </c>
      <c r="E62" s="2" t="s">
        <v>126</v>
      </c>
      <c r="F62" s="2" t="s">
        <v>1202</v>
      </c>
      <c r="G62" s="2" t="s">
        <v>1203</v>
      </c>
      <c r="H62" s="2" t="s">
        <v>1204</v>
      </c>
      <c r="I62" s="2" t="s">
        <v>1205</v>
      </c>
      <c r="J62" s="2" t="s">
        <v>234</v>
      </c>
      <c r="K62" s="2" t="s">
        <v>549</v>
      </c>
      <c r="L62" s="3">
        <v>18.92</v>
      </c>
      <c r="M62" s="3">
        <v>19.87</v>
      </c>
      <c r="N62" s="3">
        <v>42.99</v>
      </c>
      <c r="O62" s="2" t="s">
        <v>274</v>
      </c>
      <c r="P62" s="2" t="s">
        <v>275</v>
      </c>
      <c r="Q62" s="2" t="s">
        <v>133</v>
      </c>
      <c r="R62" s="2" t="s">
        <v>134</v>
      </c>
      <c r="S62" s="2" t="s">
        <v>1259</v>
      </c>
      <c r="T62" s="2" t="s">
        <v>134</v>
      </c>
      <c r="U62" s="2" t="s">
        <v>832</v>
      </c>
      <c r="V62" s="2" t="s">
        <v>1207</v>
      </c>
      <c r="W62" s="2" t="s">
        <v>834</v>
      </c>
      <c r="X62" s="2" t="s">
        <v>134</v>
      </c>
      <c r="Y62" s="2" t="s">
        <v>1260</v>
      </c>
      <c r="Z62" s="4">
        <v>3</v>
      </c>
      <c r="AA62" s="4">
        <f>=ROUNDDOWN(0.428571428571429,0)</f>
      </c>
      <c r="AB62" s="5">
        <v>7</v>
      </c>
      <c r="AC62" s="2" t="s">
        <v>134</v>
      </c>
      <c r="AD62" s="4"/>
      <c r="AE62" s="4"/>
      <c r="AF62" s="6">
        <v>65</v>
      </c>
      <c r="AG62" s="6"/>
      <c r="AH62" s="7">
        <v>0.6776</v>
      </c>
      <c r="AI62" s="4"/>
      <c r="AJ62" s="4">
        <f>=ROUNDDOWN({0},0)</f>
      </c>
      <c r="AK62" s="5"/>
      <c r="AL62" s="2" t="s">
        <v>134</v>
      </c>
      <c r="AM62" s="4"/>
      <c r="AN62" s="4"/>
      <c r="AO62" s="7">
        <v>0</v>
      </c>
      <c r="AP62" s="4">
        <v>11</v>
      </c>
      <c r="AQ62" s="8">
        <v>170.95</v>
      </c>
      <c r="AR62" s="4"/>
      <c r="AS62" s="8"/>
      <c r="AT62" s="7"/>
      <c r="AU62" s="7"/>
      <c r="AV62" s="4">
        <v>11</v>
      </c>
      <c r="AW62" s="8">
        <v>170.95</v>
      </c>
      <c r="AX62" s="4"/>
      <c r="AY62" s="8"/>
      <c r="AZ62" s="7"/>
      <c r="BA62" s="7"/>
      <c r="BB62" s="7">
        <v>1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0.0045</v>
      </c>
      <c r="BJ62" s="4">
        <v>11</v>
      </c>
      <c r="BK62" s="8">
        <v>170.95</v>
      </c>
      <c r="BL62" s="2" t="s">
        <v>1261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140</v>
      </c>
      <c r="BV62" s="2" t="s">
        <v>144</v>
      </c>
      <c r="BW62" s="2" t="s">
        <v>134</v>
      </c>
      <c r="BX62" s="2" t="s">
        <v>1049</v>
      </c>
      <c r="BY62" s="2" t="s">
        <v>142</v>
      </c>
      <c r="BZ62" s="2" t="s">
        <v>134</v>
      </c>
      <c r="CA62" s="4"/>
      <c r="CB62" s="8"/>
      <c r="CC62" s="4"/>
      <c r="CD62" s="8"/>
      <c r="CE62" s="7"/>
      <c r="CF62" s="7"/>
      <c r="CG62" s="2" t="s">
        <v>161</v>
      </c>
      <c r="CH62" s="2" t="s">
        <v>144</v>
      </c>
      <c r="CI62" s="2" t="s">
        <v>134</v>
      </c>
      <c r="CJ62" s="2" t="s">
        <v>134</v>
      </c>
      <c r="CK62" s="2" t="s">
        <v>142</v>
      </c>
      <c r="CL62" s="2" t="s">
        <v>134</v>
      </c>
      <c r="CM62" s="4">
        <v>4</v>
      </c>
      <c r="CN62" s="8">
        <v>74.44</v>
      </c>
      <c r="CO62" s="4"/>
      <c r="CP62" s="8"/>
      <c r="CQ62" s="7"/>
      <c r="CR62" s="7"/>
      <c r="CS62" s="2" t="s">
        <v>140</v>
      </c>
      <c r="CT62" s="2" t="s">
        <v>144</v>
      </c>
      <c r="CU62" s="2" t="s">
        <v>1262</v>
      </c>
      <c r="CV62" s="2" t="s">
        <v>1263</v>
      </c>
      <c r="CW62" s="2" t="s">
        <v>142</v>
      </c>
      <c r="CX62" s="2" t="s">
        <v>134</v>
      </c>
      <c r="CY62" s="4">
        <v>4</v>
      </c>
      <c r="CZ62" s="8">
        <v>44.76</v>
      </c>
      <c r="DA62" s="4"/>
      <c r="DB62" s="8"/>
      <c r="DC62" s="7"/>
      <c r="DD62" s="7"/>
      <c r="DE62" s="2" t="s">
        <v>140</v>
      </c>
      <c r="DF62" s="2" t="s">
        <v>144</v>
      </c>
      <c r="DG62" s="2" t="s">
        <v>1260</v>
      </c>
      <c r="DH62" s="2" t="s">
        <v>1110</v>
      </c>
      <c r="DI62" s="2" t="s">
        <v>142</v>
      </c>
      <c r="DJ62" s="2" t="s">
        <v>134</v>
      </c>
      <c r="DK62" s="4"/>
      <c r="DL62" s="8"/>
      <c r="DM62" s="4"/>
      <c r="DN62" s="8"/>
      <c r="DO62" s="7"/>
      <c r="DP62" s="7"/>
      <c r="DQ62" s="2" t="s">
        <v>140</v>
      </c>
      <c r="DR62" s="2" t="s">
        <v>144</v>
      </c>
      <c r="DS62" s="2" t="s">
        <v>1264</v>
      </c>
      <c r="DT62" s="2" t="s">
        <v>1265</v>
      </c>
      <c r="DU62" s="2" t="s">
        <v>142</v>
      </c>
      <c r="DV62" s="2" t="s">
        <v>134</v>
      </c>
      <c r="DW62" s="4">
        <v>2</v>
      </c>
      <c r="DX62" s="8">
        <v>41.72</v>
      </c>
      <c r="DY62" s="4"/>
      <c r="DZ62" s="8"/>
      <c r="EA62" s="7"/>
      <c r="EB62" s="7"/>
      <c r="EC62" s="2" t="s">
        <v>140</v>
      </c>
      <c r="ED62" s="2" t="s">
        <v>144</v>
      </c>
      <c r="EE62" s="2" t="s">
        <v>1231</v>
      </c>
      <c r="EF62" s="2" t="s">
        <v>1255</v>
      </c>
      <c r="EG62" s="2" t="s">
        <v>142</v>
      </c>
      <c r="EH62" s="2" t="s">
        <v>134</v>
      </c>
      <c r="EI62" s="4">
        <v>1</v>
      </c>
      <c r="EJ62" s="8">
        <v>10.03</v>
      </c>
      <c r="EK62" s="4"/>
      <c r="EL62" s="8"/>
      <c r="EM62" s="7"/>
      <c r="EN62" s="7"/>
      <c r="EO62" s="2" t="s">
        <v>140</v>
      </c>
      <c r="EP62" s="2" t="s">
        <v>144</v>
      </c>
      <c r="EQ62" s="2" t="s">
        <v>930</v>
      </c>
      <c r="ER62" s="2" t="s">
        <v>845</v>
      </c>
      <c r="ES62" s="2" t="s">
        <v>168</v>
      </c>
      <c r="ET62" s="2" t="s">
        <v>134</v>
      </c>
      <c r="EU62" s="4"/>
      <c r="EV62" s="8"/>
      <c r="EW62" s="4"/>
      <c r="EX62" s="8"/>
      <c r="EY62" s="7"/>
      <c r="EZ62" s="7"/>
      <c r="FA62" s="2" t="s">
        <v>140</v>
      </c>
      <c r="FB62" s="2" t="s">
        <v>144</v>
      </c>
      <c r="FC62" s="2" t="s">
        <v>1260</v>
      </c>
      <c r="FD62" s="2" t="s">
        <v>1266</v>
      </c>
      <c r="FE62" s="2" t="s">
        <v>142</v>
      </c>
      <c r="FF62" s="2" t="s">
        <v>134</v>
      </c>
      <c r="FG62" s="4"/>
      <c r="FH62" s="8"/>
      <c r="FI62" s="4"/>
      <c r="FJ62" s="8"/>
      <c r="FK62" s="7"/>
      <c r="FL62" s="7"/>
      <c r="FM62" s="2" t="s">
        <v>161</v>
      </c>
      <c r="FN62" s="2" t="s">
        <v>144</v>
      </c>
      <c r="FO62" s="2" t="s">
        <v>134</v>
      </c>
      <c r="FP62" s="2" t="s">
        <v>134</v>
      </c>
      <c r="FQ62" s="2" t="s">
        <v>142</v>
      </c>
      <c r="FR62" s="2" t="s">
        <v>134</v>
      </c>
      <c r="FS62" s="4"/>
      <c r="FT62" s="8"/>
      <c r="FU62" s="4"/>
      <c r="FV62" s="8"/>
      <c r="FW62" s="7"/>
      <c r="FX62" s="7"/>
      <c r="FY62" s="2" t="s">
        <v>161</v>
      </c>
      <c r="FZ62" s="2" t="s">
        <v>144</v>
      </c>
      <c r="GA62" s="2" t="s">
        <v>134</v>
      </c>
      <c r="GB62" s="2" t="s">
        <v>134</v>
      </c>
      <c r="GC62" s="2" t="s">
        <v>142</v>
      </c>
      <c r="GD62" s="2" t="s">
        <v>134</v>
      </c>
      <c r="GE62" s="4"/>
      <c r="GF62" s="8"/>
      <c r="GG62" s="4"/>
      <c r="GH62" s="8"/>
      <c r="GI62" s="7"/>
      <c r="GJ62" s="7"/>
      <c r="GK62" s="2" t="s">
        <v>161</v>
      </c>
      <c r="GL62" s="2" t="s">
        <v>144</v>
      </c>
      <c r="GM62" s="2" t="s">
        <v>134</v>
      </c>
      <c r="GN62" s="2" t="s">
        <v>134</v>
      </c>
      <c r="GO62" s="2" t="s">
        <v>142</v>
      </c>
      <c r="GP62" s="2" t="s">
        <v>134</v>
      </c>
      <c r="GQ62" s="4"/>
      <c r="GR62" s="8"/>
      <c r="GS62" s="4"/>
      <c r="GT62" s="8"/>
      <c r="GU62" s="7"/>
      <c r="GV62" s="7"/>
      <c r="GW62" s="2" t="s">
        <v>184</v>
      </c>
      <c r="GX62" s="2" t="s">
        <v>144</v>
      </c>
      <c r="GY62" s="2" t="s">
        <v>134</v>
      </c>
      <c r="GZ62" s="2" t="s">
        <v>134</v>
      </c>
      <c r="HA62" s="2" t="s">
        <v>142</v>
      </c>
      <c r="HB62" s="2" t="s">
        <v>134</v>
      </c>
      <c r="HC62" s="4"/>
      <c r="HD62" s="8"/>
      <c r="HE62" s="4"/>
      <c r="HF62" s="8"/>
      <c r="HG62" s="7"/>
      <c r="HH62" s="7"/>
      <c r="HI62" s="2" t="s">
        <v>140</v>
      </c>
      <c r="HJ62" s="2" t="s">
        <v>144</v>
      </c>
      <c r="HK62" s="2" t="s">
        <v>1260</v>
      </c>
      <c r="HL62" s="2" t="s">
        <v>848</v>
      </c>
      <c r="HM62" s="2" t="s">
        <v>142</v>
      </c>
      <c r="HN62" s="2" t="s">
        <v>134</v>
      </c>
      <c r="HO62" s="4"/>
      <c r="HP62" s="8"/>
      <c r="HQ62" s="4"/>
      <c r="HR62" s="8"/>
      <c r="HS62" s="7"/>
      <c r="HT62" s="7"/>
      <c r="HU62" s="2" t="s">
        <v>143</v>
      </c>
      <c r="HV62" s="2" t="s">
        <v>144</v>
      </c>
      <c r="HW62" s="2" t="s">
        <v>134</v>
      </c>
      <c r="HX62" s="2" t="s">
        <v>134</v>
      </c>
      <c r="HY62" s="2" t="s">
        <v>142</v>
      </c>
      <c r="HZ62" s="2" t="s">
        <v>134</v>
      </c>
      <c r="IA62" s="4"/>
      <c r="IB62" s="8"/>
      <c r="IC62" s="4"/>
      <c r="ID62" s="8"/>
      <c r="IE62" s="7"/>
      <c r="IF62" s="7"/>
      <c r="IG62" s="2" t="s">
        <v>176</v>
      </c>
      <c r="IH62" s="2" t="s">
        <v>144</v>
      </c>
      <c r="II62" s="2" t="s">
        <v>134</v>
      </c>
      <c r="IJ62" s="2" t="s">
        <v>134</v>
      </c>
      <c r="IK62" s="2" t="s">
        <v>142</v>
      </c>
      <c r="IL62" s="2" t="s">
        <v>134</v>
      </c>
      <c r="IM62" s="4"/>
      <c r="IN62" s="8"/>
      <c r="IO62" s="4"/>
      <c r="IP62" s="8"/>
      <c r="IQ62" s="7"/>
      <c r="IR62" s="7"/>
      <c r="IS62" s="2" t="s">
        <v>161</v>
      </c>
      <c r="IT62" s="2" t="s">
        <v>144</v>
      </c>
      <c r="IU62" s="2" t="s">
        <v>134</v>
      </c>
      <c r="IV62" s="2" t="s">
        <v>134</v>
      </c>
      <c r="IW62" s="2" t="s">
        <v>142</v>
      </c>
      <c r="IX62" s="2" t="s">
        <v>134</v>
      </c>
      <c r="IY62" s="4"/>
      <c r="IZ62" s="8"/>
      <c r="JA62" s="4"/>
      <c r="JB62" s="8"/>
      <c r="JC62" s="7"/>
      <c r="JD62" s="7"/>
      <c r="JE62" s="2" t="s">
        <v>134</v>
      </c>
      <c r="JF62" s="2" t="s">
        <v>134</v>
      </c>
      <c r="JG62" s="2" t="s">
        <v>134</v>
      </c>
      <c r="JH62" s="2" t="s">
        <v>134</v>
      </c>
      <c r="JI62" s="2" t="s">
        <v>134</v>
      </c>
      <c r="JJ62" s="2" t="s">
        <v>134</v>
      </c>
      <c r="JK62" s="4"/>
      <c r="JL62" s="8"/>
      <c r="JM62" s="4"/>
      <c r="JN62" s="8"/>
      <c r="JO62" s="7"/>
      <c r="JP62" s="7"/>
      <c r="JQ62" s="2" t="s">
        <v>184</v>
      </c>
      <c r="JR62" s="2" t="s">
        <v>144</v>
      </c>
      <c r="JS62" s="2" t="s">
        <v>134</v>
      </c>
      <c r="JT62" s="2" t="s">
        <v>134</v>
      </c>
      <c r="JU62" s="2" t="s">
        <v>142</v>
      </c>
      <c r="JV62" s="2" t="s">
        <v>134</v>
      </c>
      <c r="JW62" s="4"/>
      <c r="JX62" s="8"/>
      <c r="JY62" s="4"/>
      <c r="JZ62" s="8"/>
      <c r="KA62" s="7"/>
      <c r="KB62" s="7"/>
      <c r="KC62" s="2" t="s">
        <v>140</v>
      </c>
      <c r="KD62" s="2" t="s">
        <v>144</v>
      </c>
      <c r="KE62" s="2" t="s">
        <v>886</v>
      </c>
      <c r="KF62" s="2" t="s">
        <v>1267</v>
      </c>
      <c r="KG62" s="2" t="s">
        <v>142</v>
      </c>
      <c r="KH62" s="2" t="s">
        <v>134</v>
      </c>
      <c r="KI62" s="4"/>
      <c r="KJ62" s="8"/>
      <c r="KK62" s="4"/>
      <c r="KL62" s="8"/>
      <c r="KM62" s="7"/>
      <c r="KN62" s="7"/>
      <c r="KO62" s="2" t="s">
        <v>176</v>
      </c>
      <c r="KP62" s="2" t="s">
        <v>144</v>
      </c>
      <c r="KQ62" s="2" t="s">
        <v>134</v>
      </c>
      <c r="KR62" s="2" t="s">
        <v>134</v>
      </c>
      <c r="KS62" s="2" t="s">
        <v>142</v>
      </c>
      <c r="KT62" s="2" t="s">
        <v>134</v>
      </c>
      <c r="KU62" s="4"/>
      <c r="KV62" s="8"/>
      <c r="KW62" s="4"/>
      <c r="KX62" s="8"/>
      <c r="KY62" s="7"/>
      <c r="KZ62" s="7"/>
      <c r="LA62" s="2" t="s">
        <v>140</v>
      </c>
      <c r="LB62" s="2" t="s">
        <v>144</v>
      </c>
      <c r="LC62" s="2" t="s">
        <v>1110</v>
      </c>
      <c r="LD62" s="2" t="s">
        <v>930</v>
      </c>
      <c r="LE62" s="2" t="s">
        <v>142</v>
      </c>
      <c r="LF62" s="2" t="s">
        <v>134</v>
      </c>
      <c r="LG62" s="4"/>
      <c r="LH62" s="8"/>
      <c r="LI62" s="4"/>
      <c r="LJ62" s="8"/>
      <c r="LK62" s="7"/>
      <c r="LL62" s="7"/>
      <c r="LM62" s="2" t="s">
        <v>134</v>
      </c>
      <c r="LN62" s="2" t="s">
        <v>134</v>
      </c>
      <c r="LO62" s="2" t="s">
        <v>134</v>
      </c>
      <c r="LP62" s="2" t="s">
        <v>134</v>
      </c>
      <c r="LQ62" s="2" t="s">
        <v>134</v>
      </c>
      <c r="LR62" s="2" t="s">
        <v>134</v>
      </c>
      <c r="LS62" s="4"/>
      <c r="LT62" s="8"/>
      <c r="LU62" s="4"/>
      <c r="LV62" s="8"/>
      <c r="LW62" s="7"/>
      <c r="LX62" s="7"/>
      <c r="LY62" s="2" t="s">
        <v>134</v>
      </c>
      <c r="LZ62" s="2" t="s">
        <v>134</v>
      </c>
      <c r="MA62" s="2" t="s">
        <v>134</v>
      </c>
      <c r="MB62" s="2" t="s">
        <v>134</v>
      </c>
      <c r="MC62" s="2" t="s">
        <v>134</v>
      </c>
      <c r="MD62" s="2" t="s">
        <v>134</v>
      </c>
      <c r="ME62" s="4"/>
      <c r="MF62" s="8"/>
      <c r="MG62" s="4"/>
      <c r="MH62" s="8"/>
      <c r="MI62" s="7"/>
      <c r="MJ62" s="7"/>
      <c r="MK62" s="2" t="s">
        <v>161</v>
      </c>
      <c r="ML62" s="2" t="s">
        <v>144</v>
      </c>
      <c r="MM62" s="2" t="s">
        <v>134</v>
      </c>
      <c r="MN62" s="2" t="s">
        <v>134</v>
      </c>
      <c r="MO62" s="2" t="s">
        <v>142</v>
      </c>
      <c r="MP62" s="2" t="s">
        <v>134</v>
      </c>
      <c r="MQ62" s="4"/>
      <c r="MR62" s="8"/>
      <c r="MS62" s="4"/>
      <c r="MT62" s="8"/>
      <c r="MU62" s="7"/>
      <c r="MV62" s="7"/>
      <c r="MW62" s="2" t="s">
        <v>134</v>
      </c>
      <c r="MX62" s="2" t="s">
        <v>134</v>
      </c>
      <c r="MY62" s="2" t="s">
        <v>134</v>
      </c>
      <c r="MZ62" s="2" t="s">
        <v>134</v>
      </c>
      <c r="NA62" s="2" t="s">
        <v>134</v>
      </c>
      <c r="NB62" s="2" t="s">
        <v>134</v>
      </c>
      <c r="NC62" s="4"/>
      <c r="ND62" s="8"/>
      <c r="NE62" s="4"/>
      <c r="NF62" s="8"/>
      <c r="NG62" s="7"/>
      <c r="NH62" s="7"/>
      <c r="NI62" s="2" t="s">
        <v>184</v>
      </c>
      <c r="NJ62" s="2" t="s">
        <v>144</v>
      </c>
      <c r="NK62" s="2" t="s">
        <v>134</v>
      </c>
      <c r="NL62" s="2" t="s">
        <v>134</v>
      </c>
      <c r="NM62" s="2" t="s">
        <v>142</v>
      </c>
      <c r="NN62" s="2" t="s">
        <v>134</v>
      </c>
      <c r="NO62" s="4"/>
      <c r="NP62" s="8"/>
      <c r="NQ62" s="4"/>
      <c r="NR62" s="8"/>
      <c r="NS62" s="7"/>
      <c r="NT62" s="7"/>
      <c r="NU62" s="2" t="s">
        <v>140</v>
      </c>
      <c r="NV62" s="2" t="s">
        <v>144</v>
      </c>
      <c r="NW62" s="2" t="s">
        <v>185</v>
      </c>
      <c r="NX62" s="2" t="s">
        <v>1123</v>
      </c>
      <c r="NY62" s="2" t="s">
        <v>142</v>
      </c>
      <c r="NZ62" s="2" t="s">
        <v>134</v>
      </c>
      <c r="OA62" s="4"/>
      <c r="OB62" s="8"/>
      <c r="OC62" s="4"/>
      <c r="OD62" s="8"/>
      <c r="OE62" s="7"/>
      <c r="OF62" s="7"/>
      <c r="OG62" s="2" t="s">
        <v>140</v>
      </c>
      <c r="OH62" s="2" t="s">
        <v>144</v>
      </c>
      <c r="OI62" s="2" t="s">
        <v>1268</v>
      </c>
      <c r="OJ62" s="2" t="s">
        <v>1269</v>
      </c>
      <c r="OK62" s="2" t="s">
        <v>168</v>
      </c>
      <c r="OL62" s="2" t="s">
        <v>134</v>
      </c>
      <c r="OM62" s="4"/>
      <c r="ON62" s="8"/>
      <c r="OO62" s="4"/>
      <c r="OP62" s="8"/>
      <c r="OQ62" s="7"/>
      <c r="OR62" s="7"/>
      <c r="OS62" s="2" t="s">
        <v>161</v>
      </c>
      <c r="OT62" s="2" t="s">
        <v>144</v>
      </c>
      <c r="OU62" s="2" t="s">
        <v>134</v>
      </c>
      <c r="OV62" s="2" t="s">
        <v>134</v>
      </c>
      <c r="OW62" s="2" t="s">
        <v>142</v>
      </c>
      <c r="OX62" s="2" t="s">
        <v>134</v>
      </c>
      <c r="OY62" s="4"/>
      <c r="OZ62" s="8"/>
      <c r="PA62" s="4"/>
      <c r="PB62" s="8"/>
      <c r="PC62" s="7"/>
      <c r="PD62" s="7"/>
      <c r="PE62" s="2" t="s">
        <v>161</v>
      </c>
      <c r="PF62" s="2" t="s">
        <v>144</v>
      </c>
      <c r="PG62" s="2" t="s">
        <v>134</v>
      </c>
      <c r="PH62" s="2" t="s">
        <v>134</v>
      </c>
      <c r="PI62" s="2" t="s">
        <v>142</v>
      </c>
      <c r="PJ62" s="2" t="s">
        <v>134</v>
      </c>
      <c r="PK62" s="4"/>
      <c r="PL62" s="8"/>
      <c r="PM62" s="4"/>
      <c r="PN62" s="8"/>
      <c r="PO62" s="7"/>
      <c r="PP62" s="7"/>
      <c r="PQ62" s="2" t="s">
        <v>134</v>
      </c>
      <c r="PR62" s="2" t="s">
        <v>134</v>
      </c>
      <c r="PS62" s="2" t="s">
        <v>134</v>
      </c>
      <c r="PT62" s="2" t="s">
        <v>134</v>
      </c>
      <c r="PU62" s="2" t="s">
        <v>134</v>
      </c>
      <c r="PV62" s="2" t="s">
        <v>134</v>
      </c>
      <c r="PW62" s="4"/>
      <c r="PX62" s="8"/>
      <c r="PY62" s="4"/>
      <c r="PZ62" s="8"/>
      <c r="QA62" s="7"/>
      <c r="QB62" s="7"/>
      <c r="QC62" s="2" t="s">
        <v>161</v>
      </c>
      <c r="QD62" s="2" t="s">
        <v>144</v>
      </c>
      <c r="QE62" s="2" t="s">
        <v>134</v>
      </c>
      <c r="QF62" s="2" t="s">
        <v>134</v>
      </c>
      <c r="QG62" s="2" t="s">
        <v>142</v>
      </c>
      <c r="QH62" s="2" t="s">
        <v>134</v>
      </c>
      <c r="QI62" s="4"/>
      <c r="QJ62" s="8"/>
      <c r="QK62" s="4"/>
      <c r="QL62" s="8"/>
      <c r="QM62" s="7"/>
      <c r="QN62" s="7"/>
      <c r="QO62" s="2" t="s">
        <v>184</v>
      </c>
      <c r="QP62" s="2" t="s">
        <v>144</v>
      </c>
      <c r="QQ62" s="2" t="s">
        <v>134</v>
      </c>
      <c r="QR62" s="2" t="s">
        <v>134</v>
      </c>
      <c r="QS62" s="2" t="s">
        <v>142</v>
      </c>
      <c r="QT62" s="2" t="s">
        <v>134</v>
      </c>
      <c r="QU62" s="4"/>
      <c r="QV62" s="8"/>
      <c r="QW62" s="4"/>
      <c r="QX62" s="8"/>
      <c r="QY62" s="7"/>
      <c r="QZ62" s="7"/>
      <c r="RA62" s="2" t="s">
        <v>134</v>
      </c>
      <c r="RB62" s="2" t="s">
        <v>134</v>
      </c>
      <c r="RC62" s="2" t="s">
        <v>134</v>
      </c>
      <c r="RD62" s="2" t="s">
        <v>134</v>
      </c>
      <c r="RE62" s="2" t="s">
        <v>134</v>
      </c>
      <c r="RF62" s="2" t="s">
        <v>134</v>
      </c>
      <c r="RG62" s="4"/>
      <c r="RH62" s="8"/>
      <c r="RI62" s="4"/>
      <c r="RJ62" s="8"/>
      <c r="RK62" s="7"/>
      <c r="RL62" s="7"/>
      <c r="RM62" s="2" t="s">
        <v>134</v>
      </c>
      <c r="RN62" s="2" t="s">
        <v>134</v>
      </c>
      <c r="RO62" s="2" t="s">
        <v>134</v>
      </c>
      <c r="RP62" s="2" t="s">
        <v>134</v>
      </c>
      <c r="RQ62" s="2" t="s">
        <v>134</v>
      </c>
      <c r="RR62" s="2" t="s">
        <v>134</v>
      </c>
      <c r="RS62" s="4"/>
      <c r="RT62" s="8"/>
      <c r="RU62" s="4"/>
      <c r="RV62" s="8"/>
      <c r="RW62" s="7"/>
      <c r="RX62" s="7"/>
      <c r="RY62" s="2" t="s">
        <v>161</v>
      </c>
      <c r="RZ62" s="2" t="s">
        <v>144</v>
      </c>
      <c r="SA62" s="2" t="s">
        <v>134</v>
      </c>
      <c r="SB62" s="2" t="s">
        <v>134</v>
      </c>
      <c r="SC62" s="2" t="s">
        <v>142</v>
      </c>
      <c r="SD62" s="2" t="s">
        <v>134</v>
      </c>
      <c r="SE62" s="4"/>
      <c r="SF62" s="8"/>
      <c r="SG62" s="4"/>
      <c r="SH62" s="8"/>
      <c r="SI62" s="7"/>
      <c r="SJ62" s="7"/>
      <c r="SK62" s="2" t="s">
        <v>161</v>
      </c>
      <c r="SL62" s="2" t="s">
        <v>144</v>
      </c>
      <c r="SM62" s="2" t="s">
        <v>134</v>
      </c>
      <c r="SN62" s="2" t="s">
        <v>134</v>
      </c>
      <c r="SO62" s="2" t="s">
        <v>142</v>
      </c>
      <c r="SP62" s="2" t="s">
        <v>134</v>
      </c>
    </row>
    <row r="63">
      <c r="A63" s="2" t="s">
        <v>1270</v>
      </c>
      <c r="B63" s="2" t="s">
        <v>123</v>
      </c>
      <c r="C63" s="2" t="s">
        <v>124</v>
      </c>
      <c r="D63" s="2" t="s">
        <v>125</v>
      </c>
      <c r="E63" s="2" t="s">
        <v>126</v>
      </c>
      <c r="F63" s="2" t="s">
        <v>1271</v>
      </c>
      <c r="G63" s="2" t="s">
        <v>1272</v>
      </c>
      <c r="H63" s="2" t="s">
        <v>1273</v>
      </c>
      <c r="I63" s="2" t="s">
        <v>126</v>
      </c>
      <c r="J63" s="2" t="s">
        <v>234</v>
      </c>
      <c r="K63" s="2" t="s">
        <v>418</v>
      </c>
      <c r="L63" s="3">
        <v>16.45</v>
      </c>
      <c r="M63" s="3">
        <v>17.27</v>
      </c>
      <c r="N63" s="3">
        <v>34.99</v>
      </c>
      <c r="O63" s="2" t="s">
        <v>131</v>
      </c>
      <c r="P63" s="2" t="s">
        <v>395</v>
      </c>
      <c r="Q63" s="2" t="s">
        <v>133</v>
      </c>
      <c r="R63" s="2" t="s">
        <v>134</v>
      </c>
      <c r="S63" s="2" t="s">
        <v>1274</v>
      </c>
      <c r="T63" s="2" t="s">
        <v>134</v>
      </c>
      <c r="U63" s="2" t="s">
        <v>832</v>
      </c>
      <c r="V63" s="2" t="s">
        <v>1275</v>
      </c>
      <c r="W63" s="2" t="s">
        <v>835</v>
      </c>
      <c r="X63" s="2" t="s">
        <v>990</v>
      </c>
      <c r="Y63" s="2" t="s">
        <v>1276</v>
      </c>
      <c r="Z63" s="4">
        <v>80</v>
      </c>
      <c r="AA63" s="4">
        <f>=ROUNDDOWN(2.16216216216216,0)</f>
      </c>
      <c r="AB63" s="5">
        <v>37</v>
      </c>
      <c r="AC63" s="2" t="s">
        <v>837</v>
      </c>
      <c r="AD63" s="4">
        <v>260</v>
      </c>
      <c r="AE63" s="4">
        <v>1000</v>
      </c>
      <c r="AF63" s="6">
        <v>65</v>
      </c>
      <c r="AG63" s="6"/>
      <c r="AH63" s="7">
        <v>0.9344</v>
      </c>
      <c r="AI63" s="4"/>
      <c r="AJ63" s="4">
        <f>=ROUNDDOWN({0},0)</f>
      </c>
      <c r="AK63" s="5"/>
      <c r="AL63" s="2" t="s">
        <v>134</v>
      </c>
      <c r="AM63" s="4"/>
      <c r="AN63" s="4"/>
      <c r="AO63" s="7">
        <v>0</v>
      </c>
      <c r="AP63" s="4">
        <v>858</v>
      </c>
      <c r="AQ63" s="8">
        <v>15833.05</v>
      </c>
      <c r="AR63" s="4"/>
      <c r="AS63" s="8"/>
      <c r="AT63" s="7"/>
      <c r="AU63" s="7"/>
      <c r="AV63" s="4">
        <v>858</v>
      </c>
      <c r="AW63" s="8">
        <v>15833.05</v>
      </c>
      <c r="AX63" s="4"/>
      <c r="AY63" s="8"/>
      <c r="AZ63" s="7"/>
      <c r="BA63" s="7"/>
      <c r="BB63" s="7">
        <v>1</v>
      </c>
      <c r="BC63" s="4">
        <v>1701</v>
      </c>
      <c r="BD63" s="8">
        <v>31035.7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>
        <v>0.5102</v>
      </c>
      <c r="BJ63" s="4">
        <v>858</v>
      </c>
      <c r="BK63" s="8">
        <v>15833.05</v>
      </c>
      <c r="BL63" s="2" t="s">
        <v>1277</v>
      </c>
      <c r="BM63" s="7">
        <v>1</v>
      </c>
      <c r="BN63" s="7">
        <v>1</v>
      </c>
      <c r="BO63" s="4">
        <v>492</v>
      </c>
      <c r="BP63" s="8">
        <v>9308.64</v>
      </c>
      <c r="BQ63" s="4"/>
      <c r="BR63" s="8"/>
      <c r="BS63" s="7"/>
      <c r="BT63" s="7"/>
      <c r="BU63" s="2" t="s">
        <v>140</v>
      </c>
      <c r="BV63" s="2" t="s">
        <v>131</v>
      </c>
      <c r="BW63" s="2" t="s">
        <v>134</v>
      </c>
      <c r="BX63" s="2" t="s">
        <v>1278</v>
      </c>
      <c r="BY63" s="2" t="s">
        <v>142</v>
      </c>
      <c r="BZ63" s="2" t="s">
        <v>134</v>
      </c>
      <c r="CA63" s="4">
        <v>60</v>
      </c>
      <c r="CB63" s="8">
        <v>1088.4</v>
      </c>
      <c r="CC63" s="4"/>
      <c r="CD63" s="8"/>
      <c r="CE63" s="7"/>
      <c r="CF63" s="7"/>
      <c r="CG63" s="2" t="s">
        <v>140</v>
      </c>
      <c r="CH63" s="2" t="s">
        <v>131</v>
      </c>
      <c r="CI63" s="2" t="s">
        <v>862</v>
      </c>
      <c r="CJ63" s="2" t="s">
        <v>1042</v>
      </c>
      <c r="CK63" s="2" t="s">
        <v>142</v>
      </c>
      <c r="CL63" s="2" t="s">
        <v>134</v>
      </c>
      <c r="CM63" s="4">
        <v>90</v>
      </c>
      <c r="CN63" s="8">
        <v>1495.8</v>
      </c>
      <c r="CO63" s="4"/>
      <c r="CP63" s="8"/>
      <c r="CQ63" s="7"/>
      <c r="CR63" s="7"/>
      <c r="CS63" s="2" t="s">
        <v>140</v>
      </c>
      <c r="CT63" s="2" t="s">
        <v>131</v>
      </c>
      <c r="CU63" s="2" t="s">
        <v>1279</v>
      </c>
      <c r="CV63" s="2" t="s">
        <v>340</v>
      </c>
      <c r="CW63" s="2" t="s">
        <v>142</v>
      </c>
      <c r="CX63" s="2" t="s">
        <v>134</v>
      </c>
      <c r="CY63" s="4">
        <v>13</v>
      </c>
      <c r="CZ63" s="8">
        <v>247.26</v>
      </c>
      <c r="DA63" s="4"/>
      <c r="DB63" s="8"/>
      <c r="DC63" s="7"/>
      <c r="DD63" s="7"/>
      <c r="DE63" s="2" t="s">
        <v>140</v>
      </c>
      <c r="DF63" s="2" t="s">
        <v>131</v>
      </c>
      <c r="DG63" s="2" t="s">
        <v>1280</v>
      </c>
      <c r="DH63" s="2" t="s">
        <v>1281</v>
      </c>
      <c r="DI63" s="2" t="s">
        <v>142</v>
      </c>
      <c r="DJ63" s="2" t="s">
        <v>134</v>
      </c>
      <c r="DK63" s="4">
        <v>140</v>
      </c>
      <c r="DL63" s="8">
        <v>2527</v>
      </c>
      <c r="DM63" s="4"/>
      <c r="DN63" s="8"/>
      <c r="DO63" s="7"/>
      <c r="DP63" s="7"/>
      <c r="DQ63" s="2" t="s">
        <v>140</v>
      </c>
      <c r="DR63" s="2" t="s">
        <v>131</v>
      </c>
      <c r="DS63" s="2" t="s">
        <v>320</v>
      </c>
      <c r="DT63" s="2" t="s">
        <v>668</v>
      </c>
      <c r="DU63" s="2" t="s">
        <v>142</v>
      </c>
      <c r="DV63" s="2" t="s">
        <v>134</v>
      </c>
      <c r="DW63" s="4">
        <v>10</v>
      </c>
      <c r="DX63" s="8">
        <v>181.4</v>
      </c>
      <c r="DY63" s="4"/>
      <c r="DZ63" s="8"/>
      <c r="EA63" s="7"/>
      <c r="EB63" s="7"/>
      <c r="EC63" s="2" t="s">
        <v>140</v>
      </c>
      <c r="ED63" s="2" t="s">
        <v>131</v>
      </c>
      <c r="EE63" s="2" t="s">
        <v>920</v>
      </c>
      <c r="EF63" s="2" t="s">
        <v>324</v>
      </c>
      <c r="EG63" s="2" t="s">
        <v>142</v>
      </c>
      <c r="EH63" s="2" t="s">
        <v>134</v>
      </c>
      <c r="EI63" s="4">
        <v>23</v>
      </c>
      <c r="EJ63" s="8">
        <v>370.87</v>
      </c>
      <c r="EK63" s="4"/>
      <c r="EL63" s="8"/>
      <c r="EM63" s="7"/>
      <c r="EN63" s="7"/>
      <c r="EO63" s="2" t="s">
        <v>140</v>
      </c>
      <c r="EP63" s="2" t="s">
        <v>131</v>
      </c>
      <c r="EQ63" s="2" t="s">
        <v>1232</v>
      </c>
      <c r="ER63" s="2" t="s">
        <v>717</v>
      </c>
      <c r="ES63" s="2" t="s">
        <v>142</v>
      </c>
      <c r="ET63" s="2" t="s">
        <v>134</v>
      </c>
      <c r="EU63" s="4">
        <v>10</v>
      </c>
      <c r="EV63" s="8">
        <v>214.44</v>
      </c>
      <c r="EW63" s="4"/>
      <c r="EX63" s="8"/>
      <c r="EY63" s="7"/>
      <c r="EZ63" s="7"/>
      <c r="FA63" s="2" t="s">
        <v>140</v>
      </c>
      <c r="FB63" s="2" t="s">
        <v>131</v>
      </c>
      <c r="FC63" s="2" t="s">
        <v>1282</v>
      </c>
      <c r="FD63" s="2" t="s">
        <v>1283</v>
      </c>
      <c r="FE63" s="2" t="s">
        <v>142</v>
      </c>
      <c r="FF63" s="2" t="s">
        <v>134</v>
      </c>
      <c r="FG63" s="4">
        <v>8</v>
      </c>
      <c r="FH63" s="8">
        <v>145.12</v>
      </c>
      <c r="FI63" s="4"/>
      <c r="FJ63" s="8"/>
      <c r="FK63" s="7"/>
      <c r="FL63" s="7"/>
      <c r="FM63" s="2" t="s">
        <v>140</v>
      </c>
      <c r="FN63" s="2" t="s">
        <v>131</v>
      </c>
      <c r="FO63" s="2" t="s">
        <v>357</v>
      </c>
      <c r="FP63" s="2" t="s">
        <v>756</v>
      </c>
      <c r="FQ63" s="2" t="s">
        <v>142</v>
      </c>
      <c r="FR63" s="2" t="s">
        <v>134</v>
      </c>
      <c r="FS63" s="4"/>
      <c r="FT63" s="8"/>
      <c r="FU63" s="4"/>
      <c r="FV63" s="8"/>
      <c r="FW63" s="7"/>
      <c r="FX63" s="7"/>
      <c r="FY63" s="2" t="s">
        <v>140</v>
      </c>
      <c r="FZ63" s="2" t="s">
        <v>144</v>
      </c>
      <c r="GA63" s="2" t="s">
        <v>1002</v>
      </c>
      <c r="GB63" s="2" t="s">
        <v>1284</v>
      </c>
      <c r="GC63" s="2" t="s">
        <v>142</v>
      </c>
      <c r="GD63" s="2" t="s">
        <v>134</v>
      </c>
      <c r="GE63" s="4"/>
      <c r="GF63" s="8"/>
      <c r="GG63" s="4"/>
      <c r="GH63" s="8"/>
      <c r="GI63" s="7"/>
      <c r="GJ63" s="7"/>
      <c r="GK63" s="2" t="s">
        <v>161</v>
      </c>
      <c r="GL63" s="2" t="s">
        <v>131</v>
      </c>
      <c r="GM63" s="2" t="s">
        <v>134</v>
      </c>
      <c r="GN63" s="2" t="s">
        <v>134</v>
      </c>
      <c r="GO63" s="2" t="s">
        <v>142</v>
      </c>
      <c r="GP63" s="2" t="s">
        <v>134</v>
      </c>
      <c r="GQ63" s="4"/>
      <c r="GR63" s="8"/>
      <c r="GS63" s="4"/>
      <c r="GT63" s="8"/>
      <c r="GU63" s="7"/>
      <c r="GV63" s="7"/>
      <c r="GW63" s="2" t="s">
        <v>161</v>
      </c>
      <c r="GX63" s="2" t="s">
        <v>131</v>
      </c>
      <c r="GY63" s="2" t="s">
        <v>134</v>
      </c>
      <c r="GZ63" s="2" t="s">
        <v>134</v>
      </c>
      <c r="HA63" s="2" t="s">
        <v>142</v>
      </c>
      <c r="HB63" s="2" t="s">
        <v>134</v>
      </c>
      <c r="HC63" s="4">
        <v>5</v>
      </c>
      <c r="HD63" s="8">
        <v>124.95</v>
      </c>
      <c r="HE63" s="4"/>
      <c r="HF63" s="8"/>
      <c r="HG63" s="7"/>
      <c r="HH63" s="7"/>
      <c r="HI63" s="2" t="s">
        <v>140</v>
      </c>
      <c r="HJ63" s="2" t="s">
        <v>131</v>
      </c>
      <c r="HK63" s="2" t="s">
        <v>1285</v>
      </c>
      <c r="HL63" s="2" t="s">
        <v>1279</v>
      </c>
      <c r="HM63" s="2" t="s">
        <v>142</v>
      </c>
      <c r="HN63" s="2" t="s">
        <v>134</v>
      </c>
      <c r="HO63" s="4">
        <v>6</v>
      </c>
      <c r="HP63" s="8">
        <v>111.9</v>
      </c>
      <c r="HQ63" s="4"/>
      <c r="HR63" s="8"/>
      <c r="HS63" s="7"/>
      <c r="HT63" s="7"/>
      <c r="HU63" s="2" t="s">
        <v>140</v>
      </c>
      <c r="HV63" s="2" t="s">
        <v>131</v>
      </c>
      <c r="HW63" s="2" t="s">
        <v>164</v>
      </c>
      <c r="HX63" s="2" t="s">
        <v>1003</v>
      </c>
      <c r="HY63" s="2" t="s">
        <v>142</v>
      </c>
      <c r="HZ63" s="2" t="s">
        <v>134</v>
      </c>
      <c r="IA63" s="4"/>
      <c r="IB63" s="8"/>
      <c r="IC63" s="4"/>
      <c r="ID63" s="8"/>
      <c r="IE63" s="7"/>
      <c r="IF63" s="7"/>
      <c r="IG63" s="2" t="s">
        <v>140</v>
      </c>
      <c r="IH63" s="2" t="s">
        <v>144</v>
      </c>
      <c r="II63" s="2" t="s">
        <v>1081</v>
      </c>
      <c r="IJ63" s="2" t="s">
        <v>1286</v>
      </c>
      <c r="IK63" s="2" t="s">
        <v>142</v>
      </c>
      <c r="IL63" s="2" t="s">
        <v>168</v>
      </c>
      <c r="IM63" s="4"/>
      <c r="IN63" s="8"/>
      <c r="IO63" s="4"/>
      <c r="IP63" s="8"/>
      <c r="IQ63" s="7"/>
      <c r="IR63" s="7"/>
      <c r="IS63" s="2" t="s">
        <v>161</v>
      </c>
      <c r="IT63" s="2" t="s">
        <v>131</v>
      </c>
      <c r="IU63" s="2" t="s">
        <v>134</v>
      </c>
      <c r="IV63" s="2" t="s">
        <v>134</v>
      </c>
      <c r="IW63" s="2" t="s">
        <v>142</v>
      </c>
      <c r="IX63" s="2" t="s">
        <v>134</v>
      </c>
      <c r="IY63" s="4"/>
      <c r="IZ63" s="8"/>
      <c r="JA63" s="4"/>
      <c r="JB63" s="8"/>
      <c r="JC63" s="7"/>
      <c r="JD63" s="7"/>
      <c r="JE63" s="2" t="s">
        <v>140</v>
      </c>
      <c r="JF63" s="2" t="s">
        <v>131</v>
      </c>
      <c r="JG63" s="2" t="s">
        <v>170</v>
      </c>
      <c r="JH63" s="2" t="s">
        <v>134</v>
      </c>
      <c r="JI63" s="2" t="s">
        <v>142</v>
      </c>
      <c r="JJ63" s="2" t="s">
        <v>134</v>
      </c>
      <c r="JK63" s="4"/>
      <c r="JL63" s="8"/>
      <c r="JM63" s="4"/>
      <c r="JN63" s="8"/>
      <c r="JO63" s="7"/>
      <c r="JP63" s="7"/>
      <c r="JQ63" s="2" t="s">
        <v>140</v>
      </c>
      <c r="JR63" s="2" t="s">
        <v>144</v>
      </c>
      <c r="JS63" s="2" t="s">
        <v>1083</v>
      </c>
      <c r="JT63" s="2" t="s">
        <v>185</v>
      </c>
      <c r="JU63" s="2" t="s">
        <v>142</v>
      </c>
      <c r="JV63" s="2" t="s">
        <v>134</v>
      </c>
      <c r="JW63" s="4"/>
      <c r="JX63" s="8"/>
      <c r="JY63" s="4"/>
      <c r="JZ63" s="8"/>
      <c r="KA63" s="7"/>
      <c r="KB63" s="7"/>
      <c r="KC63" s="2" t="s">
        <v>140</v>
      </c>
      <c r="KD63" s="2" t="s">
        <v>131</v>
      </c>
      <c r="KE63" s="2" t="s">
        <v>174</v>
      </c>
      <c r="KF63" s="2" t="s">
        <v>134</v>
      </c>
      <c r="KG63" s="2" t="s">
        <v>142</v>
      </c>
      <c r="KH63" s="2" t="s">
        <v>134</v>
      </c>
      <c r="KI63" s="4"/>
      <c r="KJ63" s="8"/>
      <c r="KK63" s="4"/>
      <c r="KL63" s="8"/>
      <c r="KM63" s="7"/>
      <c r="KN63" s="7"/>
      <c r="KO63" s="2" t="s">
        <v>176</v>
      </c>
      <c r="KP63" s="2" t="s">
        <v>131</v>
      </c>
      <c r="KQ63" s="2" t="s">
        <v>134</v>
      </c>
      <c r="KR63" s="2" t="s">
        <v>134</v>
      </c>
      <c r="KS63" s="2" t="s">
        <v>142</v>
      </c>
      <c r="KT63" s="2" t="s">
        <v>134</v>
      </c>
      <c r="KU63" s="4">
        <v>1</v>
      </c>
      <c r="KV63" s="8">
        <v>17.27</v>
      </c>
      <c r="KW63" s="4"/>
      <c r="KX63" s="8"/>
      <c r="KY63" s="7"/>
      <c r="KZ63" s="7"/>
      <c r="LA63" s="2" t="s">
        <v>140</v>
      </c>
      <c r="LB63" s="2" t="s">
        <v>144</v>
      </c>
      <c r="LC63" s="2" t="s">
        <v>227</v>
      </c>
      <c r="LD63" s="2" t="s">
        <v>1287</v>
      </c>
      <c r="LE63" s="2" t="s">
        <v>142</v>
      </c>
      <c r="LF63" s="2" t="s">
        <v>134</v>
      </c>
      <c r="LG63" s="4"/>
      <c r="LH63" s="8"/>
      <c r="LI63" s="4"/>
      <c r="LJ63" s="8"/>
      <c r="LK63" s="7"/>
      <c r="LL63" s="7"/>
      <c r="LM63" s="2" t="s">
        <v>134</v>
      </c>
      <c r="LN63" s="2" t="s">
        <v>134</v>
      </c>
      <c r="LO63" s="2" t="s">
        <v>134</v>
      </c>
      <c r="LP63" s="2" t="s">
        <v>134</v>
      </c>
      <c r="LQ63" s="2" t="s">
        <v>134</v>
      </c>
      <c r="LR63" s="2" t="s">
        <v>134</v>
      </c>
      <c r="LS63" s="4"/>
      <c r="LT63" s="8"/>
      <c r="LU63" s="4"/>
      <c r="LV63" s="8"/>
      <c r="LW63" s="7"/>
      <c r="LX63" s="7"/>
      <c r="LY63" s="2" t="s">
        <v>134</v>
      </c>
      <c r="LZ63" s="2" t="s">
        <v>134</v>
      </c>
      <c r="MA63" s="2" t="s">
        <v>134</v>
      </c>
      <c r="MB63" s="2" t="s">
        <v>134</v>
      </c>
      <c r="MC63" s="2" t="s">
        <v>134</v>
      </c>
      <c r="MD63" s="2" t="s">
        <v>134</v>
      </c>
      <c r="ME63" s="4"/>
      <c r="MF63" s="8"/>
      <c r="MG63" s="4"/>
      <c r="MH63" s="8"/>
      <c r="MI63" s="7"/>
      <c r="MJ63" s="7"/>
      <c r="MK63" s="2" t="s">
        <v>140</v>
      </c>
      <c r="ML63" s="2" t="s">
        <v>144</v>
      </c>
      <c r="MM63" s="2" t="s">
        <v>213</v>
      </c>
      <c r="MN63" s="2" t="s">
        <v>134</v>
      </c>
      <c r="MO63" s="2" t="s">
        <v>142</v>
      </c>
      <c r="MP63" s="2" t="s">
        <v>134</v>
      </c>
      <c r="MQ63" s="4"/>
      <c r="MR63" s="8"/>
      <c r="MS63" s="4"/>
      <c r="MT63" s="8"/>
      <c r="MU63" s="7"/>
      <c r="MV63" s="7"/>
      <c r="MW63" s="2" t="s">
        <v>134</v>
      </c>
      <c r="MX63" s="2" t="s">
        <v>134</v>
      </c>
      <c r="MY63" s="2" t="s">
        <v>134</v>
      </c>
      <c r="MZ63" s="2" t="s">
        <v>134</v>
      </c>
      <c r="NA63" s="2" t="s">
        <v>134</v>
      </c>
      <c r="NB63" s="2" t="s">
        <v>134</v>
      </c>
      <c r="NC63" s="4"/>
      <c r="ND63" s="8"/>
      <c r="NE63" s="4"/>
      <c r="NF63" s="8"/>
      <c r="NG63" s="7"/>
      <c r="NH63" s="7"/>
      <c r="NI63" s="2" t="s">
        <v>184</v>
      </c>
      <c r="NJ63" s="2" t="s">
        <v>131</v>
      </c>
      <c r="NK63" s="2" t="s">
        <v>134</v>
      </c>
      <c r="NL63" s="2" t="s">
        <v>134</v>
      </c>
      <c r="NM63" s="2" t="s">
        <v>142</v>
      </c>
      <c r="NN63" s="2" t="s">
        <v>134</v>
      </c>
      <c r="NO63" s="4"/>
      <c r="NP63" s="8"/>
      <c r="NQ63" s="4"/>
      <c r="NR63" s="8"/>
      <c r="NS63" s="7"/>
      <c r="NT63" s="7"/>
      <c r="NU63" s="2" t="s">
        <v>140</v>
      </c>
      <c r="NV63" s="2" t="s">
        <v>131</v>
      </c>
      <c r="NW63" s="2" t="s">
        <v>185</v>
      </c>
      <c r="NX63" s="2" t="s">
        <v>1288</v>
      </c>
      <c r="NY63" s="2" t="s">
        <v>142</v>
      </c>
      <c r="NZ63" s="2" t="s">
        <v>134</v>
      </c>
      <c r="OA63" s="4"/>
      <c r="OB63" s="8"/>
      <c r="OC63" s="4"/>
      <c r="OD63" s="8"/>
      <c r="OE63" s="7"/>
      <c r="OF63" s="7"/>
      <c r="OG63" s="2" t="s">
        <v>140</v>
      </c>
      <c r="OH63" s="2" t="s">
        <v>187</v>
      </c>
      <c r="OI63" s="2" t="s">
        <v>914</v>
      </c>
      <c r="OJ63" s="2" t="s">
        <v>345</v>
      </c>
      <c r="OK63" s="2" t="s">
        <v>142</v>
      </c>
      <c r="OL63" s="2" t="s">
        <v>134</v>
      </c>
      <c r="OM63" s="4"/>
      <c r="ON63" s="8"/>
      <c r="OO63" s="4"/>
      <c r="OP63" s="8"/>
      <c r="OQ63" s="7"/>
      <c r="OR63" s="7"/>
      <c r="OS63" s="2" t="s">
        <v>134</v>
      </c>
      <c r="OT63" s="2" t="s">
        <v>134</v>
      </c>
      <c r="OU63" s="2" t="s">
        <v>134</v>
      </c>
      <c r="OV63" s="2" t="s">
        <v>134</v>
      </c>
      <c r="OW63" s="2" t="s">
        <v>134</v>
      </c>
      <c r="OX63" s="2" t="s">
        <v>134</v>
      </c>
      <c r="OY63" s="4"/>
      <c r="OZ63" s="8"/>
      <c r="PA63" s="4"/>
      <c r="PB63" s="8"/>
      <c r="PC63" s="7"/>
      <c r="PD63" s="7"/>
      <c r="PE63" s="2" t="s">
        <v>161</v>
      </c>
      <c r="PF63" s="2" t="s">
        <v>131</v>
      </c>
      <c r="PG63" s="2" t="s">
        <v>134</v>
      </c>
      <c r="PH63" s="2" t="s">
        <v>134</v>
      </c>
      <c r="PI63" s="2" t="s">
        <v>142</v>
      </c>
      <c r="PJ63" s="2" t="s">
        <v>134</v>
      </c>
      <c r="PK63" s="4"/>
      <c r="PL63" s="8"/>
      <c r="PM63" s="4"/>
      <c r="PN63" s="8"/>
      <c r="PO63" s="7"/>
      <c r="PP63" s="7"/>
      <c r="PQ63" s="2" t="s">
        <v>140</v>
      </c>
      <c r="PR63" s="2" t="s">
        <v>131</v>
      </c>
      <c r="PS63" s="2" t="s">
        <v>190</v>
      </c>
      <c r="PT63" s="2" t="s">
        <v>134</v>
      </c>
      <c r="PU63" s="2" t="s">
        <v>142</v>
      </c>
      <c r="PV63" s="2" t="s">
        <v>134</v>
      </c>
      <c r="PW63" s="4"/>
      <c r="PX63" s="8"/>
      <c r="PY63" s="4"/>
      <c r="PZ63" s="8"/>
      <c r="QA63" s="7"/>
      <c r="QB63" s="7"/>
      <c r="QC63" s="2" t="s">
        <v>161</v>
      </c>
      <c r="QD63" s="2" t="s">
        <v>144</v>
      </c>
      <c r="QE63" s="2" t="s">
        <v>134</v>
      </c>
      <c r="QF63" s="2" t="s">
        <v>134</v>
      </c>
      <c r="QG63" s="2" t="s">
        <v>142</v>
      </c>
      <c r="QH63" s="2" t="s">
        <v>134</v>
      </c>
      <c r="QI63" s="4"/>
      <c r="QJ63" s="8"/>
      <c r="QK63" s="4"/>
      <c r="QL63" s="8"/>
      <c r="QM63" s="7"/>
      <c r="QN63" s="7"/>
      <c r="QO63" s="2" t="s">
        <v>184</v>
      </c>
      <c r="QP63" s="2" t="s">
        <v>131</v>
      </c>
      <c r="QQ63" s="2" t="s">
        <v>134</v>
      </c>
      <c r="QR63" s="2" t="s">
        <v>134</v>
      </c>
      <c r="QS63" s="2" t="s">
        <v>142</v>
      </c>
      <c r="QT63" s="2" t="s">
        <v>134</v>
      </c>
      <c r="QU63" s="4"/>
      <c r="QV63" s="8"/>
      <c r="QW63" s="4"/>
      <c r="QX63" s="8"/>
      <c r="QY63" s="7"/>
      <c r="QZ63" s="7"/>
      <c r="RA63" s="2" t="s">
        <v>134</v>
      </c>
      <c r="RB63" s="2" t="s">
        <v>134</v>
      </c>
      <c r="RC63" s="2" t="s">
        <v>134</v>
      </c>
      <c r="RD63" s="2" t="s">
        <v>134</v>
      </c>
      <c r="RE63" s="2" t="s">
        <v>134</v>
      </c>
      <c r="RF63" s="2" t="s">
        <v>134</v>
      </c>
      <c r="RG63" s="4"/>
      <c r="RH63" s="8"/>
      <c r="RI63" s="4"/>
      <c r="RJ63" s="8"/>
      <c r="RK63" s="7"/>
      <c r="RL63" s="7"/>
      <c r="RM63" s="2" t="s">
        <v>161</v>
      </c>
      <c r="RN63" s="2" t="s">
        <v>131</v>
      </c>
      <c r="RO63" s="2" t="s">
        <v>134</v>
      </c>
      <c r="RP63" s="2" t="s">
        <v>134</v>
      </c>
      <c r="RQ63" s="2" t="s">
        <v>142</v>
      </c>
      <c r="RR63" s="2" t="s">
        <v>134</v>
      </c>
      <c r="RS63" s="4"/>
      <c r="RT63" s="8"/>
      <c r="RU63" s="4"/>
      <c r="RV63" s="8"/>
      <c r="RW63" s="7"/>
      <c r="RX63" s="7"/>
      <c r="RY63" s="2" t="s">
        <v>161</v>
      </c>
      <c r="RZ63" s="2" t="s">
        <v>131</v>
      </c>
      <c r="SA63" s="2" t="s">
        <v>134</v>
      </c>
      <c r="SB63" s="2" t="s">
        <v>134</v>
      </c>
      <c r="SC63" s="2" t="s">
        <v>142</v>
      </c>
      <c r="SD63" s="2" t="s">
        <v>134</v>
      </c>
      <c r="SE63" s="4"/>
      <c r="SF63" s="8"/>
      <c r="SG63" s="4"/>
      <c r="SH63" s="8"/>
      <c r="SI63" s="7"/>
      <c r="SJ63" s="7"/>
      <c r="SK63" s="2" t="s">
        <v>176</v>
      </c>
      <c r="SL63" s="2" t="s">
        <v>144</v>
      </c>
      <c r="SM63" s="2" t="s">
        <v>134</v>
      </c>
      <c r="SN63" s="2" t="s">
        <v>134</v>
      </c>
      <c r="SO63" s="2" t="s">
        <v>142</v>
      </c>
      <c r="SP63" s="2" t="s">
        <v>134</v>
      </c>
    </row>
    <row r="64">
      <c r="A64" s="2" t="s">
        <v>1289</v>
      </c>
      <c r="B64" s="2" t="s">
        <v>123</v>
      </c>
      <c r="C64" s="2" t="s">
        <v>124</v>
      </c>
      <c r="D64" s="2" t="s">
        <v>125</v>
      </c>
      <c r="E64" s="2" t="s">
        <v>126</v>
      </c>
      <c r="F64" s="2" t="s">
        <v>1271</v>
      </c>
      <c r="G64" s="2" t="s">
        <v>1272</v>
      </c>
      <c r="H64" s="2" t="s">
        <v>1273</v>
      </c>
      <c r="I64" s="2" t="s">
        <v>126</v>
      </c>
      <c r="J64" s="2" t="s">
        <v>234</v>
      </c>
      <c r="K64" s="2" t="s">
        <v>130</v>
      </c>
      <c r="L64" s="3">
        <v>16.45</v>
      </c>
      <c r="M64" s="3">
        <v>17.27</v>
      </c>
      <c r="N64" s="3">
        <v>34.99</v>
      </c>
      <c r="O64" s="2" t="s">
        <v>131</v>
      </c>
      <c r="P64" s="2" t="s">
        <v>395</v>
      </c>
      <c r="Q64" s="2" t="s">
        <v>133</v>
      </c>
      <c r="R64" s="2" t="s">
        <v>134</v>
      </c>
      <c r="S64" s="2" t="s">
        <v>1274</v>
      </c>
      <c r="T64" s="2" t="s">
        <v>134</v>
      </c>
      <c r="U64" s="2" t="s">
        <v>832</v>
      </c>
      <c r="V64" s="2" t="s">
        <v>1275</v>
      </c>
      <c r="W64" s="2" t="s">
        <v>835</v>
      </c>
      <c r="X64" s="2" t="s">
        <v>990</v>
      </c>
      <c r="Y64" s="2" t="s">
        <v>1276</v>
      </c>
      <c r="Z64" s="4">
        <v>163</v>
      </c>
      <c r="AA64" s="4">
        <f>=ROUNDDOWN(7.40909090909091,0)</f>
      </c>
      <c r="AB64" s="5">
        <v>22</v>
      </c>
      <c r="AC64" s="2" t="s">
        <v>880</v>
      </c>
      <c r="AD64" s="4">
        <v>200</v>
      </c>
      <c r="AE64" s="4">
        <v>500</v>
      </c>
      <c r="AF64" s="6">
        <v>65</v>
      </c>
      <c r="AG64" s="6"/>
      <c r="AH64" s="7">
        <v>0.9235</v>
      </c>
      <c r="AI64" s="4"/>
      <c r="AJ64" s="4">
        <f>=ROUNDDOWN({0},0)</f>
      </c>
      <c r="AK64" s="5"/>
      <c r="AL64" s="2" t="s">
        <v>134</v>
      </c>
      <c r="AM64" s="4"/>
      <c r="AN64" s="4"/>
      <c r="AO64" s="7">
        <v>0</v>
      </c>
      <c r="AP64" s="4">
        <v>445</v>
      </c>
      <c r="AQ64" s="8">
        <v>8104.12</v>
      </c>
      <c r="AR64" s="4"/>
      <c r="AS64" s="8"/>
      <c r="AT64" s="7"/>
      <c r="AU64" s="7"/>
      <c r="AV64" s="4">
        <v>445</v>
      </c>
      <c r="AW64" s="8">
        <v>8104.12</v>
      </c>
      <c r="AX64" s="4"/>
      <c r="AY64" s="8"/>
      <c r="AZ64" s="7"/>
      <c r="BA64" s="7"/>
      <c r="BB64" s="7">
        <v>1</v>
      </c>
      <c r="BC64" s="4" t="s">
        <v>134</v>
      </c>
      <c r="BD64" s="8" t="s">
        <v>134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>
        <v>0.2611</v>
      </c>
      <c r="BJ64" s="4">
        <v>445</v>
      </c>
      <c r="BK64" s="8">
        <v>8104.12</v>
      </c>
      <c r="BL64" s="2" t="s">
        <v>1290</v>
      </c>
      <c r="BM64" s="7">
        <v>1</v>
      </c>
      <c r="BN64" s="7">
        <v>1</v>
      </c>
      <c r="BO64" s="4">
        <v>208</v>
      </c>
      <c r="BP64" s="8">
        <v>3935.36</v>
      </c>
      <c r="BQ64" s="4"/>
      <c r="BR64" s="8"/>
      <c r="BS64" s="7"/>
      <c r="BT64" s="7"/>
      <c r="BU64" s="2" t="s">
        <v>140</v>
      </c>
      <c r="BV64" s="2" t="s">
        <v>131</v>
      </c>
      <c r="BW64" s="2" t="s">
        <v>134</v>
      </c>
      <c r="BX64" s="2" t="s">
        <v>1278</v>
      </c>
      <c r="BY64" s="2" t="s">
        <v>142</v>
      </c>
      <c r="BZ64" s="2" t="s">
        <v>134</v>
      </c>
      <c r="CA64" s="4">
        <v>32</v>
      </c>
      <c r="CB64" s="8">
        <v>580.48</v>
      </c>
      <c r="CC64" s="4"/>
      <c r="CD64" s="8"/>
      <c r="CE64" s="7"/>
      <c r="CF64" s="7"/>
      <c r="CG64" s="2" t="s">
        <v>140</v>
      </c>
      <c r="CH64" s="2" t="s">
        <v>131</v>
      </c>
      <c r="CI64" s="2" t="s">
        <v>862</v>
      </c>
      <c r="CJ64" s="2" t="s">
        <v>1291</v>
      </c>
      <c r="CK64" s="2" t="s">
        <v>142</v>
      </c>
      <c r="CL64" s="2" t="s">
        <v>134</v>
      </c>
      <c r="CM64" s="4">
        <v>62</v>
      </c>
      <c r="CN64" s="8">
        <v>1030.44</v>
      </c>
      <c r="CO64" s="4"/>
      <c r="CP64" s="8"/>
      <c r="CQ64" s="7"/>
      <c r="CR64" s="7"/>
      <c r="CS64" s="2" t="s">
        <v>140</v>
      </c>
      <c r="CT64" s="2" t="s">
        <v>131</v>
      </c>
      <c r="CU64" s="2" t="s">
        <v>1279</v>
      </c>
      <c r="CV64" s="2" t="s">
        <v>1292</v>
      </c>
      <c r="CW64" s="2" t="s">
        <v>142</v>
      </c>
      <c r="CX64" s="2" t="s">
        <v>134</v>
      </c>
      <c r="CY64" s="4">
        <v>13</v>
      </c>
      <c r="CZ64" s="8">
        <v>247.26</v>
      </c>
      <c r="DA64" s="4"/>
      <c r="DB64" s="8"/>
      <c r="DC64" s="7"/>
      <c r="DD64" s="7"/>
      <c r="DE64" s="2" t="s">
        <v>140</v>
      </c>
      <c r="DF64" s="2" t="s">
        <v>131</v>
      </c>
      <c r="DG64" s="2" t="s">
        <v>1280</v>
      </c>
      <c r="DH64" s="2" t="s">
        <v>1293</v>
      </c>
      <c r="DI64" s="2" t="s">
        <v>142</v>
      </c>
      <c r="DJ64" s="2" t="s">
        <v>134</v>
      </c>
      <c r="DK64" s="4">
        <v>91</v>
      </c>
      <c r="DL64" s="8">
        <v>1642.55</v>
      </c>
      <c r="DM64" s="4"/>
      <c r="DN64" s="8"/>
      <c r="DO64" s="7"/>
      <c r="DP64" s="7"/>
      <c r="DQ64" s="2" t="s">
        <v>140</v>
      </c>
      <c r="DR64" s="2" t="s">
        <v>131</v>
      </c>
      <c r="DS64" s="2" t="s">
        <v>320</v>
      </c>
      <c r="DT64" s="2" t="s">
        <v>883</v>
      </c>
      <c r="DU64" s="2" t="s">
        <v>142</v>
      </c>
      <c r="DV64" s="2" t="s">
        <v>134</v>
      </c>
      <c r="DW64" s="4">
        <v>11</v>
      </c>
      <c r="DX64" s="8">
        <v>199.54</v>
      </c>
      <c r="DY64" s="4"/>
      <c r="DZ64" s="8"/>
      <c r="EA64" s="7"/>
      <c r="EB64" s="7"/>
      <c r="EC64" s="2" t="s">
        <v>140</v>
      </c>
      <c r="ED64" s="2" t="s">
        <v>131</v>
      </c>
      <c r="EE64" s="2" t="s">
        <v>920</v>
      </c>
      <c r="EF64" s="2" t="s">
        <v>921</v>
      </c>
      <c r="EG64" s="2" t="s">
        <v>142</v>
      </c>
      <c r="EH64" s="2" t="s">
        <v>134</v>
      </c>
      <c r="EI64" s="4">
        <v>18</v>
      </c>
      <c r="EJ64" s="8">
        <v>287.51</v>
      </c>
      <c r="EK64" s="4"/>
      <c r="EL64" s="8"/>
      <c r="EM64" s="7"/>
      <c r="EN64" s="7"/>
      <c r="EO64" s="2" t="s">
        <v>140</v>
      </c>
      <c r="EP64" s="2" t="s">
        <v>131</v>
      </c>
      <c r="EQ64" s="2" t="s">
        <v>1232</v>
      </c>
      <c r="ER64" s="2" t="s">
        <v>340</v>
      </c>
      <c r="ES64" s="2" t="s">
        <v>142</v>
      </c>
      <c r="ET64" s="2" t="s">
        <v>134</v>
      </c>
      <c r="EU64" s="4"/>
      <c r="EV64" s="8"/>
      <c r="EW64" s="4"/>
      <c r="EX64" s="8"/>
      <c r="EY64" s="7"/>
      <c r="EZ64" s="7"/>
      <c r="FA64" s="2" t="s">
        <v>140</v>
      </c>
      <c r="FB64" s="2" t="s">
        <v>131</v>
      </c>
      <c r="FC64" s="2" t="s">
        <v>1100</v>
      </c>
      <c r="FD64" s="2" t="s">
        <v>1138</v>
      </c>
      <c r="FE64" s="2" t="s">
        <v>142</v>
      </c>
      <c r="FF64" s="2" t="s">
        <v>134</v>
      </c>
      <c r="FG64" s="4"/>
      <c r="FH64" s="8"/>
      <c r="FI64" s="4"/>
      <c r="FJ64" s="8"/>
      <c r="FK64" s="7"/>
      <c r="FL64" s="7"/>
      <c r="FM64" s="2" t="s">
        <v>140</v>
      </c>
      <c r="FN64" s="2" t="s">
        <v>131</v>
      </c>
      <c r="FO64" s="2" t="s">
        <v>357</v>
      </c>
      <c r="FP64" s="2" t="s">
        <v>1294</v>
      </c>
      <c r="FQ64" s="2" t="s">
        <v>142</v>
      </c>
      <c r="FR64" s="2" t="s">
        <v>134</v>
      </c>
      <c r="FS64" s="4"/>
      <c r="FT64" s="8"/>
      <c r="FU64" s="4"/>
      <c r="FV64" s="8"/>
      <c r="FW64" s="7"/>
      <c r="FX64" s="7"/>
      <c r="FY64" s="2" t="s">
        <v>143</v>
      </c>
      <c r="FZ64" s="2" t="s">
        <v>131</v>
      </c>
      <c r="GA64" s="2" t="s">
        <v>134</v>
      </c>
      <c r="GB64" s="2" t="s">
        <v>134</v>
      </c>
      <c r="GC64" s="2" t="s">
        <v>142</v>
      </c>
      <c r="GD64" s="2" t="s">
        <v>134</v>
      </c>
      <c r="GE64" s="4"/>
      <c r="GF64" s="8"/>
      <c r="GG64" s="4"/>
      <c r="GH64" s="8"/>
      <c r="GI64" s="7"/>
      <c r="GJ64" s="7"/>
      <c r="GK64" s="2" t="s">
        <v>161</v>
      </c>
      <c r="GL64" s="2" t="s">
        <v>131</v>
      </c>
      <c r="GM64" s="2" t="s">
        <v>134</v>
      </c>
      <c r="GN64" s="2" t="s">
        <v>134</v>
      </c>
      <c r="GO64" s="2" t="s">
        <v>142</v>
      </c>
      <c r="GP64" s="2" t="s">
        <v>134</v>
      </c>
      <c r="GQ64" s="4"/>
      <c r="GR64" s="8"/>
      <c r="GS64" s="4"/>
      <c r="GT64" s="8"/>
      <c r="GU64" s="7"/>
      <c r="GV64" s="7"/>
      <c r="GW64" s="2" t="s">
        <v>161</v>
      </c>
      <c r="GX64" s="2" t="s">
        <v>131</v>
      </c>
      <c r="GY64" s="2" t="s">
        <v>134</v>
      </c>
      <c r="GZ64" s="2" t="s">
        <v>134</v>
      </c>
      <c r="HA64" s="2" t="s">
        <v>142</v>
      </c>
      <c r="HB64" s="2" t="s">
        <v>134</v>
      </c>
      <c r="HC64" s="4"/>
      <c r="HD64" s="8"/>
      <c r="HE64" s="4"/>
      <c r="HF64" s="8"/>
      <c r="HG64" s="7"/>
      <c r="HH64" s="7"/>
      <c r="HI64" s="2" t="s">
        <v>140</v>
      </c>
      <c r="HJ64" s="2" t="s">
        <v>131</v>
      </c>
      <c r="HK64" s="2" t="s">
        <v>1285</v>
      </c>
      <c r="HL64" s="2" t="s">
        <v>1147</v>
      </c>
      <c r="HM64" s="2" t="s">
        <v>142</v>
      </c>
      <c r="HN64" s="2" t="s">
        <v>134</v>
      </c>
      <c r="HO64" s="4">
        <v>5</v>
      </c>
      <c r="HP64" s="8">
        <v>93.25</v>
      </c>
      <c r="HQ64" s="4"/>
      <c r="HR64" s="8"/>
      <c r="HS64" s="7"/>
      <c r="HT64" s="7"/>
      <c r="HU64" s="2" t="s">
        <v>140</v>
      </c>
      <c r="HV64" s="2" t="s">
        <v>131</v>
      </c>
      <c r="HW64" s="2" t="s">
        <v>164</v>
      </c>
      <c r="HX64" s="2" t="s">
        <v>873</v>
      </c>
      <c r="HY64" s="2" t="s">
        <v>142</v>
      </c>
      <c r="HZ64" s="2" t="s">
        <v>134</v>
      </c>
      <c r="IA64" s="4">
        <v>4</v>
      </c>
      <c r="IB64" s="8">
        <v>69.08</v>
      </c>
      <c r="IC64" s="4"/>
      <c r="ID64" s="8"/>
      <c r="IE64" s="7"/>
      <c r="IF64" s="7"/>
      <c r="IG64" s="2" t="s">
        <v>140</v>
      </c>
      <c r="IH64" s="2" t="s">
        <v>131</v>
      </c>
      <c r="II64" s="2" t="s">
        <v>1081</v>
      </c>
      <c r="IJ64" s="2" t="s">
        <v>1033</v>
      </c>
      <c r="IK64" s="2" t="s">
        <v>142</v>
      </c>
      <c r="IL64" s="2" t="s">
        <v>168</v>
      </c>
      <c r="IM64" s="4"/>
      <c r="IN64" s="8"/>
      <c r="IO64" s="4"/>
      <c r="IP64" s="8"/>
      <c r="IQ64" s="7"/>
      <c r="IR64" s="7"/>
      <c r="IS64" s="2" t="s">
        <v>161</v>
      </c>
      <c r="IT64" s="2" t="s">
        <v>131</v>
      </c>
      <c r="IU64" s="2" t="s">
        <v>134</v>
      </c>
      <c r="IV64" s="2" t="s">
        <v>134</v>
      </c>
      <c r="IW64" s="2" t="s">
        <v>142</v>
      </c>
      <c r="IX64" s="2" t="s">
        <v>134</v>
      </c>
      <c r="IY64" s="4"/>
      <c r="IZ64" s="8"/>
      <c r="JA64" s="4"/>
      <c r="JB64" s="8"/>
      <c r="JC64" s="7"/>
      <c r="JD64" s="7"/>
      <c r="JE64" s="2" t="s">
        <v>140</v>
      </c>
      <c r="JF64" s="2" t="s">
        <v>131</v>
      </c>
      <c r="JG64" s="2" t="s">
        <v>888</v>
      </c>
      <c r="JH64" s="2" t="s">
        <v>134</v>
      </c>
      <c r="JI64" s="2" t="s">
        <v>142</v>
      </c>
      <c r="JJ64" s="2" t="s">
        <v>134</v>
      </c>
      <c r="JK64" s="4"/>
      <c r="JL64" s="8"/>
      <c r="JM64" s="4"/>
      <c r="JN64" s="8"/>
      <c r="JO64" s="7"/>
      <c r="JP64" s="7"/>
      <c r="JQ64" s="2" t="s">
        <v>140</v>
      </c>
      <c r="JR64" s="2" t="s">
        <v>144</v>
      </c>
      <c r="JS64" s="2" t="s">
        <v>1083</v>
      </c>
      <c r="JT64" s="2" t="s">
        <v>1108</v>
      </c>
      <c r="JU64" s="2" t="s">
        <v>142</v>
      </c>
      <c r="JV64" s="2" t="s">
        <v>134</v>
      </c>
      <c r="JW64" s="4"/>
      <c r="JX64" s="8"/>
      <c r="JY64" s="4"/>
      <c r="JZ64" s="8"/>
      <c r="KA64" s="7"/>
      <c r="KB64" s="7"/>
      <c r="KC64" s="2" t="s">
        <v>140</v>
      </c>
      <c r="KD64" s="2" t="s">
        <v>131</v>
      </c>
      <c r="KE64" s="2" t="s">
        <v>174</v>
      </c>
      <c r="KF64" s="2" t="s">
        <v>134</v>
      </c>
      <c r="KG64" s="2" t="s">
        <v>142</v>
      </c>
      <c r="KH64" s="2" t="s">
        <v>134</v>
      </c>
      <c r="KI64" s="4"/>
      <c r="KJ64" s="8"/>
      <c r="KK64" s="4"/>
      <c r="KL64" s="8"/>
      <c r="KM64" s="7"/>
      <c r="KN64" s="7"/>
      <c r="KO64" s="2" t="s">
        <v>176</v>
      </c>
      <c r="KP64" s="2" t="s">
        <v>131</v>
      </c>
      <c r="KQ64" s="2" t="s">
        <v>134</v>
      </c>
      <c r="KR64" s="2" t="s">
        <v>134</v>
      </c>
      <c r="KS64" s="2" t="s">
        <v>142</v>
      </c>
      <c r="KT64" s="2" t="s">
        <v>134</v>
      </c>
      <c r="KU64" s="4"/>
      <c r="KV64" s="8"/>
      <c r="KW64" s="4"/>
      <c r="KX64" s="8"/>
      <c r="KY64" s="7"/>
      <c r="KZ64" s="7"/>
      <c r="LA64" s="2" t="s">
        <v>140</v>
      </c>
      <c r="LB64" s="2" t="s">
        <v>144</v>
      </c>
      <c r="LC64" s="2" t="s">
        <v>227</v>
      </c>
      <c r="LD64" s="2" t="s">
        <v>1287</v>
      </c>
      <c r="LE64" s="2" t="s">
        <v>142</v>
      </c>
      <c r="LF64" s="2" t="s">
        <v>134</v>
      </c>
      <c r="LG64" s="4"/>
      <c r="LH64" s="8"/>
      <c r="LI64" s="4"/>
      <c r="LJ64" s="8"/>
      <c r="LK64" s="7"/>
      <c r="LL64" s="7"/>
      <c r="LM64" s="2" t="s">
        <v>134</v>
      </c>
      <c r="LN64" s="2" t="s">
        <v>134</v>
      </c>
      <c r="LO64" s="2" t="s">
        <v>134</v>
      </c>
      <c r="LP64" s="2" t="s">
        <v>134</v>
      </c>
      <c r="LQ64" s="2" t="s">
        <v>134</v>
      </c>
      <c r="LR64" s="2" t="s">
        <v>134</v>
      </c>
      <c r="LS64" s="4"/>
      <c r="LT64" s="8"/>
      <c r="LU64" s="4"/>
      <c r="LV64" s="8"/>
      <c r="LW64" s="7"/>
      <c r="LX64" s="7"/>
      <c r="LY64" s="2" t="s">
        <v>134</v>
      </c>
      <c r="LZ64" s="2" t="s">
        <v>134</v>
      </c>
      <c r="MA64" s="2" t="s">
        <v>134</v>
      </c>
      <c r="MB64" s="2" t="s">
        <v>134</v>
      </c>
      <c r="MC64" s="2" t="s">
        <v>134</v>
      </c>
      <c r="MD64" s="2" t="s">
        <v>134</v>
      </c>
      <c r="ME64" s="4">
        <v>1</v>
      </c>
      <c r="MF64" s="8">
        <v>18.65</v>
      </c>
      <c r="MG64" s="4"/>
      <c r="MH64" s="8"/>
      <c r="MI64" s="7"/>
      <c r="MJ64" s="7"/>
      <c r="MK64" s="2" t="s">
        <v>140</v>
      </c>
      <c r="ML64" s="2" t="s">
        <v>144</v>
      </c>
      <c r="MM64" s="2" t="s">
        <v>213</v>
      </c>
      <c r="MN64" s="2" t="s">
        <v>1295</v>
      </c>
      <c r="MO64" s="2" t="s">
        <v>142</v>
      </c>
      <c r="MP64" s="2" t="s">
        <v>134</v>
      </c>
      <c r="MQ64" s="4"/>
      <c r="MR64" s="8"/>
      <c r="MS64" s="4"/>
      <c r="MT64" s="8"/>
      <c r="MU64" s="7"/>
      <c r="MV64" s="7"/>
      <c r="MW64" s="2" t="s">
        <v>134</v>
      </c>
      <c r="MX64" s="2" t="s">
        <v>134</v>
      </c>
      <c r="MY64" s="2" t="s">
        <v>134</v>
      </c>
      <c r="MZ64" s="2" t="s">
        <v>134</v>
      </c>
      <c r="NA64" s="2" t="s">
        <v>134</v>
      </c>
      <c r="NB64" s="2" t="s">
        <v>134</v>
      </c>
      <c r="NC64" s="4"/>
      <c r="ND64" s="8"/>
      <c r="NE64" s="4"/>
      <c r="NF64" s="8"/>
      <c r="NG64" s="7"/>
      <c r="NH64" s="7"/>
      <c r="NI64" s="2" t="s">
        <v>184</v>
      </c>
      <c r="NJ64" s="2" t="s">
        <v>131</v>
      </c>
      <c r="NK64" s="2" t="s">
        <v>134</v>
      </c>
      <c r="NL64" s="2" t="s">
        <v>134</v>
      </c>
      <c r="NM64" s="2" t="s">
        <v>142</v>
      </c>
      <c r="NN64" s="2" t="s">
        <v>134</v>
      </c>
      <c r="NO64" s="4"/>
      <c r="NP64" s="8"/>
      <c r="NQ64" s="4"/>
      <c r="NR64" s="8"/>
      <c r="NS64" s="7"/>
      <c r="NT64" s="7"/>
      <c r="NU64" s="2" t="s">
        <v>140</v>
      </c>
      <c r="NV64" s="2" t="s">
        <v>131</v>
      </c>
      <c r="NW64" s="2" t="s">
        <v>185</v>
      </c>
      <c r="NX64" s="2" t="s">
        <v>1296</v>
      </c>
      <c r="NY64" s="2" t="s">
        <v>142</v>
      </c>
      <c r="NZ64" s="2" t="s">
        <v>134</v>
      </c>
      <c r="OA64" s="4"/>
      <c r="OB64" s="8"/>
      <c r="OC64" s="4"/>
      <c r="OD64" s="8"/>
      <c r="OE64" s="7"/>
      <c r="OF64" s="7"/>
      <c r="OG64" s="2" t="s">
        <v>140</v>
      </c>
      <c r="OH64" s="2" t="s">
        <v>187</v>
      </c>
      <c r="OI64" s="2" t="s">
        <v>1257</v>
      </c>
      <c r="OJ64" s="2" t="s">
        <v>1097</v>
      </c>
      <c r="OK64" s="2" t="s">
        <v>142</v>
      </c>
      <c r="OL64" s="2" t="s">
        <v>134</v>
      </c>
      <c r="OM64" s="4"/>
      <c r="ON64" s="8"/>
      <c r="OO64" s="4"/>
      <c r="OP64" s="8"/>
      <c r="OQ64" s="7"/>
      <c r="OR64" s="7"/>
      <c r="OS64" s="2" t="s">
        <v>134</v>
      </c>
      <c r="OT64" s="2" t="s">
        <v>134</v>
      </c>
      <c r="OU64" s="2" t="s">
        <v>134</v>
      </c>
      <c r="OV64" s="2" t="s">
        <v>134</v>
      </c>
      <c r="OW64" s="2" t="s">
        <v>134</v>
      </c>
      <c r="OX64" s="2" t="s">
        <v>134</v>
      </c>
      <c r="OY64" s="4"/>
      <c r="OZ64" s="8"/>
      <c r="PA64" s="4"/>
      <c r="PB64" s="8"/>
      <c r="PC64" s="7"/>
      <c r="PD64" s="7"/>
      <c r="PE64" s="2" t="s">
        <v>161</v>
      </c>
      <c r="PF64" s="2" t="s">
        <v>131</v>
      </c>
      <c r="PG64" s="2" t="s">
        <v>134</v>
      </c>
      <c r="PH64" s="2" t="s">
        <v>134</v>
      </c>
      <c r="PI64" s="2" t="s">
        <v>142</v>
      </c>
      <c r="PJ64" s="2" t="s">
        <v>134</v>
      </c>
      <c r="PK64" s="4"/>
      <c r="PL64" s="8"/>
      <c r="PM64" s="4"/>
      <c r="PN64" s="8"/>
      <c r="PO64" s="7"/>
      <c r="PP64" s="7"/>
      <c r="PQ64" s="2" t="s">
        <v>140</v>
      </c>
      <c r="PR64" s="2" t="s">
        <v>131</v>
      </c>
      <c r="PS64" s="2" t="s">
        <v>190</v>
      </c>
      <c r="PT64" s="2" t="s">
        <v>134</v>
      </c>
      <c r="PU64" s="2" t="s">
        <v>142</v>
      </c>
      <c r="PV64" s="2" t="s">
        <v>134</v>
      </c>
      <c r="PW64" s="4"/>
      <c r="PX64" s="8"/>
      <c r="PY64" s="4"/>
      <c r="PZ64" s="8"/>
      <c r="QA64" s="7"/>
      <c r="QB64" s="7"/>
      <c r="QC64" s="2" t="s">
        <v>161</v>
      </c>
      <c r="QD64" s="2" t="s">
        <v>144</v>
      </c>
      <c r="QE64" s="2" t="s">
        <v>134</v>
      </c>
      <c r="QF64" s="2" t="s">
        <v>134</v>
      </c>
      <c r="QG64" s="2" t="s">
        <v>142</v>
      </c>
      <c r="QH64" s="2" t="s">
        <v>134</v>
      </c>
      <c r="QI64" s="4"/>
      <c r="QJ64" s="8"/>
      <c r="QK64" s="4"/>
      <c r="QL64" s="8"/>
      <c r="QM64" s="7"/>
      <c r="QN64" s="7"/>
      <c r="QO64" s="2" t="s">
        <v>184</v>
      </c>
      <c r="QP64" s="2" t="s">
        <v>131</v>
      </c>
      <c r="QQ64" s="2" t="s">
        <v>134</v>
      </c>
      <c r="QR64" s="2" t="s">
        <v>134</v>
      </c>
      <c r="QS64" s="2" t="s">
        <v>142</v>
      </c>
      <c r="QT64" s="2" t="s">
        <v>134</v>
      </c>
      <c r="QU64" s="4"/>
      <c r="QV64" s="8"/>
      <c r="QW64" s="4"/>
      <c r="QX64" s="8"/>
      <c r="QY64" s="7"/>
      <c r="QZ64" s="7"/>
      <c r="RA64" s="2" t="s">
        <v>134</v>
      </c>
      <c r="RB64" s="2" t="s">
        <v>134</v>
      </c>
      <c r="RC64" s="2" t="s">
        <v>134</v>
      </c>
      <c r="RD64" s="2" t="s">
        <v>134</v>
      </c>
      <c r="RE64" s="2" t="s">
        <v>134</v>
      </c>
      <c r="RF64" s="2" t="s">
        <v>134</v>
      </c>
      <c r="RG64" s="4"/>
      <c r="RH64" s="8"/>
      <c r="RI64" s="4"/>
      <c r="RJ64" s="8"/>
      <c r="RK64" s="7"/>
      <c r="RL64" s="7"/>
      <c r="RM64" s="2" t="s">
        <v>161</v>
      </c>
      <c r="RN64" s="2" t="s">
        <v>131</v>
      </c>
      <c r="RO64" s="2" t="s">
        <v>134</v>
      </c>
      <c r="RP64" s="2" t="s">
        <v>134</v>
      </c>
      <c r="RQ64" s="2" t="s">
        <v>142</v>
      </c>
      <c r="RR64" s="2" t="s">
        <v>134</v>
      </c>
      <c r="RS64" s="4"/>
      <c r="RT64" s="8"/>
      <c r="RU64" s="4"/>
      <c r="RV64" s="8"/>
      <c r="RW64" s="7"/>
      <c r="RX64" s="7"/>
      <c r="RY64" s="2" t="s">
        <v>161</v>
      </c>
      <c r="RZ64" s="2" t="s">
        <v>131</v>
      </c>
      <c r="SA64" s="2" t="s">
        <v>134</v>
      </c>
      <c r="SB64" s="2" t="s">
        <v>134</v>
      </c>
      <c r="SC64" s="2" t="s">
        <v>142</v>
      </c>
      <c r="SD64" s="2" t="s">
        <v>134</v>
      </c>
      <c r="SE64" s="4"/>
      <c r="SF64" s="8"/>
      <c r="SG64" s="4"/>
      <c r="SH64" s="8"/>
      <c r="SI64" s="7"/>
      <c r="SJ64" s="7"/>
      <c r="SK64" s="2" t="s">
        <v>176</v>
      </c>
      <c r="SL64" s="2" t="s">
        <v>144</v>
      </c>
      <c r="SM64" s="2" t="s">
        <v>134</v>
      </c>
      <c r="SN64" s="2" t="s">
        <v>134</v>
      </c>
      <c r="SO64" s="2" t="s">
        <v>142</v>
      </c>
      <c r="SP64" s="2" t="s">
        <v>134</v>
      </c>
    </row>
    <row r="65">
      <c r="A65" s="2" t="s">
        <v>1297</v>
      </c>
      <c r="B65" s="2" t="s">
        <v>123</v>
      </c>
      <c r="C65" s="2" t="s">
        <v>124</v>
      </c>
      <c r="D65" s="2" t="s">
        <v>125</v>
      </c>
      <c r="E65" s="2" t="s">
        <v>126</v>
      </c>
      <c r="F65" s="2" t="s">
        <v>1271</v>
      </c>
      <c r="G65" s="2" t="s">
        <v>1272</v>
      </c>
      <c r="H65" s="2" t="s">
        <v>1273</v>
      </c>
      <c r="I65" s="2" t="s">
        <v>126</v>
      </c>
      <c r="J65" s="2" t="s">
        <v>234</v>
      </c>
      <c r="K65" s="2" t="s">
        <v>1298</v>
      </c>
      <c r="L65" s="3">
        <v>16.45</v>
      </c>
      <c r="M65" s="3">
        <v>17.27</v>
      </c>
      <c r="N65" s="3">
        <v>34.99</v>
      </c>
      <c r="O65" s="2" t="s">
        <v>131</v>
      </c>
      <c r="P65" s="2" t="s">
        <v>395</v>
      </c>
      <c r="Q65" s="2" t="s">
        <v>133</v>
      </c>
      <c r="R65" s="2" t="s">
        <v>134</v>
      </c>
      <c r="S65" s="2" t="s">
        <v>1299</v>
      </c>
      <c r="T65" s="2" t="s">
        <v>134</v>
      </c>
      <c r="U65" s="2" t="s">
        <v>832</v>
      </c>
      <c r="V65" s="2" t="s">
        <v>1275</v>
      </c>
      <c r="W65" s="2" t="s">
        <v>835</v>
      </c>
      <c r="X65" s="2" t="s">
        <v>990</v>
      </c>
      <c r="Y65" s="2" t="s">
        <v>1260</v>
      </c>
      <c r="Z65" s="4">
        <v>155</v>
      </c>
      <c r="AA65" s="4">
        <f>=ROUNDDOWN(8.61111111111111,0)</f>
      </c>
      <c r="AB65" s="5">
        <v>18</v>
      </c>
      <c r="AC65" s="2" t="s">
        <v>1300</v>
      </c>
      <c r="AD65" s="4">
        <v>200</v>
      </c>
      <c r="AE65" s="4">
        <v>500</v>
      </c>
      <c r="AF65" s="6">
        <v>65</v>
      </c>
      <c r="AG65" s="6"/>
      <c r="AH65" s="7">
        <v>0.8525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0</v>
      </c>
      <c r="AP65" s="4">
        <v>366</v>
      </c>
      <c r="AQ65" s="8">
        <v>6556.34</v>
      </c>
      <c r="AR65" s="4"/>
      <c r="AS65" s="8"/>
      <c r="AT65" s="7"/>
      <c r="AU65" s="7"/>
      <c r="AV65" s="4">
        <v>366</v>
      </c>
      <c r="AW65" s="8">
        <v>6556.34</v>
      </c>
      <c r="AX65" s="4"/>
      <c r="AY65" s="8"/>
      <c r="AZ65" s="7"/>
      <c r="BA65" s="7"/>
      <c r="BB65" s="7">
        <v>1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0.2113</v>
      </c>
      <c r="BJ65" s="4">
        <v>366</v>
      </c>
      <c r="BK65" s="8">
        <v>6556.34</v>
      </c>
      <c r="BL65" s="2" t="s">
        <v>1301</v>
      </c>
      <c r="BM65" s="7">
        <v>1</v>
      </c>
      <c r="BN65" s="7">
        <v>1</v>
      </c>
      <c r="BO65" s="4">
        <v>128</v>
      </c>
      <c r="BP65" s="8">
        <v>2316.8</v>
      </c>
      <c r="BQ65" s="4"/>
      <c r="BR65" s="8"/>
      <c r="BS65" s="7"/>
      <c r="BT65" s="7"/>
      <c r="BU65" s="2" t="s">
        <v>140</v>
      </c>
      <c r="BV65" s="2" t="s">
        <v>131</v>
      </c>
      <c r="BW65" s="2" t="s">
        <v>134</v>
      </c>
      <c r="BX65" s="2" t="s">
        <v>1302</v>
      </c>
      <c r="BY65" s="2" t="s">
        <v>142</v>
      </c>
      <c r="BZ65" s="2" t="s">
        <v>134</v>
      </c>
      <c r="CA65" s="4">
        <v>26</v>
      </c>
      <c r="CB65" s="8">
        <v>471.64</v>
      </c>
      <c r="CC65" s="4"/>
      <c r="CD65" s="8"/>
      <c r="CE65" s="7"/>
      <c r="CF65" s="7"/>
      <c r="CG65" s="2" t="s">
        <v>140</v>
      </c>
      <c r="CH65" s="2" t="s">
        <v>131</v>
      </c>
      <c r="CI65" s="2" t="s">
        <v>1041</v>
      </c>
      <c r="CJ65" s="2" t="s">
        <v>1291</v>
      </c>
      <c r="CK65" s="2" t="s">
        <v>142</v>
      </c>
      <c r="CL65" s="2" t="s">
        <v>134</v>
      </c>
      <c r="CM65" s="4">
        <v>40</v>
      </c>
      <c r="CN65" s="8">
        <v>664.8</v>
      </c>
      <c r="CO65" s="4"/>
      <c r="CP65" s="8"/>
      <c r="CQ65" s="7"/>
      <c r="CR65" s="7"/>
      <c r="CS65" s="2" t="s">
        <v>140</v>
      </c>
      <c r="CT65" s="2" t="s">
        <v>131</v>
      </c>
      <c r="CU65" s="2" t="s">
        <v>1262</v>
      </c>
      <c r="CV65" s="2" t="s">
        <v>1263</v>
      </c>
      <c r="CW65" s="2" t="s">
        <v>142</v>
      </c>
      <c r="CX65" s="2" t="s">
        <v>134</v>
      </c>
      <c r="CY65" s="4">
        <v>8</v>
      </c>
      <c r="CZ65" s="8">
        <v>152.16</v>
      </c>
      <c r="DA65" s="4"/>
      <c r="DB65" s="8"/>
      <c r="DC65" s="7"/>
      <c r="DD65" s="7"/>
      <c r="DE65" s="2" t="s">
        <v>140</v>
      </c>
      <c r="DF65" s="2" t="s">
        <v>131</v>
      </c>
      <c r="DG65" s="2" t="s">
        <v>1260</v>
      </c>
      <c r="DH65" s="2" t="s">
        <v>1303</v>
      </c>
      <c r="DI65" s="2" t="s">
        <v>142</v>
      </c>
      <c r="DJ65" s="2" t="s">
        <v>134</v>
      </c>
      <c r="DK65" s="4">
        <v>144</v>
      </c>
      <c r="DL65" s="8">
        <v>2599.2</v>
      </c>
      <c r="DM65" s="4"/>
      <c r="DN65" s="8"/>
      <c r="DO65" s="7"/>
      <c r="DP65" s="7"/>
      <c r="DQ65" s="2" t="s">
        <v>140</v>
      </c>
      <c r="DR65" s="2" t="s">
        <v>131</v>
      </c>
      <c r="DS65" s="2" t="s">
        <v>1264</v>
      </c>
      <c r="DT65" s="2" t="s">
        <v>1265</v>
      </c>
      <c r="DU65" s="2" t="s">
        <v>142</v>
      </c>
      <c r="DV65" s="2" t="s">
        <v>134</v>
      </c>
      <c r="DW65" s="4">
        <v>2</v>
      </c>
      <c r="DX65" s="8">
        <v>36.28</v>
      </c>
      <c r="DY65" s="4"/>
      <c r="DZ65" s="8"/>
      <c r="EA65" s="7"/>
      <c r="EB65" s="7"/>
      <c r="EC65" s="2" t="s">
        <v>140</v>
      </c>
      <c r="ED65" s="2" t="s">
        <v>131</v>
      </c>
      <c r="EE65" s="2" t="s">
        <v>920</v>
      </c>
      <c r="EF65" s="2" t="s">
        <v>1304</v>
      </c>
      <c r="EG65" s="2" t="s">
        <v>142</v>
      </c>
      <c r="EH65" s="2" t="s">
        <v>134</v>
      </c>
      <c r="EI65" s="4">
        <v>13</v>
      </c>
      <c r="EJ65" s="8">
        <v>217.13</v>
      </c>
      <c r="EK65" s="4"/>
      <c r="EL65" s="8"/>
      <c r="EM65" s="7"/>
      <c r="EN65" s="7"/>
      <c r="EO65" s="2" t="s">
        <v>140</v>
      </c>
      <c r="EP65" s="2" t="s">
        <v>131</v>
      </c>
      <c r="EQ65" s="2" t="s">
        <v>930</v>
      </c>
      <c r="ER65" s="2" t="s">
        <v>1305</v>
      </c>
      <c r="ES65" s="2" t="s">
        <v>142</v>
      </c>
      <c r="ET65" s="2" t="s">
        <v>134</v>
      </c>
      <c r="EU65" s="4">
        <v>2</v>
      </c>
      <c r="EV65" s="8">
        <v>42.89</v>
      </c>
      <c r="EW65" s="4"/>
      <c r="EX65" s="8"/>
      <c r="EY65" s="7"/>
      <c r="EZ65" s="7"/>
      <c r="FA65" s="2" t="s">
        <v>140</v>
      </c>
      <c r="FB65" s="2" t="s">
        <v>131</v>
      </c>
      <c r="FC65" s="2" t="s">
        <v>1260</v>
      </c>
      <c r="FD65" s="2" t="s">
        <v>1306</v>
      </c>
      <c r="FE65" s="2" t="s">
        <v>142</v>
      </c>
      <c r="FF65" s="2" t="s">
        <v>134</v>
      </c>
      <c r="FG65" s="4">
        <v>1</v>
      </c>
      <c r="FH65" s="8">
        <v>18.14</v>
      </c>
      <c r="FI65" s="4"/>
      <c r="FJ65" s="8"/>
      <c r="FK65" s="7"/>
      <c r="FL65" s="7"/>
      <c r="FM65" s="2" t="s">
        <v>140</v>
      </c>
      <c r="FN65" s="2" t="s">
        <v>131</v>
      </c>
      <c r="FO65" s="2" t="s">
        <v>357</v>
      </c>
      <c r="FP65" s="2" t="s">
        <v>1307</v>
      </c>
      <c r="FQ65" s="2" t="s">
        <v>142</v>
      </c>
      <c r="FR65" s="2" t="s">
        <v>134</v>
      </c>
      <c r="FS65" s="4"/>
      <c r="FT65" s="8"/>
      <c r="FU65" s="4"/>
      <c r="FV65" s="8"/>
      <c r="FW65" s="7"/>
      <c r="FX65" s="7"/>
      <c r="FY65" s="2" t="s">
        <v>161</v>
      </c>
      <c r="FZ65" s="2" t="s">
        <v>131</v>
      </c>
      <c r="GA65" s="2" t="s">
        <v>134</v>
      </c>
      <c r="GB65" s="2" t="s">
        <v>134</v>
      </c>
      <c r="GC65" s="2" t="s">
        <v>142</v>
      </c>
      <c r="GD65" s="2" t="s">
        <v>134</v>
      </c>
      <c r="GE65" s="4"/>
      <c r="GF65" s="8"/>
      <c r="GG65" s="4"/>
      <c r="GH65" s="8"/>
      <c r="GI65" s="7"/>
      <c r="GJ65" s="7"/>
      <c r="GK65" s="2" t="s">
        <v>161</v>
      </c>
      <c r="GL65" s="2" t="s">
        <v>131</v>
      </c>
      <c r="GM65" s="2" t="s">
        <v>134</v>
      </c>
      <c r="GN65" s="2" t="s">
        <v>134</v>
      </c>
      <c r="GO65" s="2" t="s">
        <v>142</v>
      </c>
      <c r="GP65" s="2" t="s">
        <v>134</v>
      </c>
      <c r="GQ65" s="4"/>
      <c r="GR65" s="8"/>
      <c r="GS65" s="4"/>
      <c r="GT65" s="8"/>
      <c r="GU65" s="7"/>
      <c r="GV65" s="7"/>
      <c r="GW65" s="2" t="s">
        <v>161</v>
      </c>
      <c r="GX65" s="2" t="s">
        <v>131</v>
      </c>
      <c r="GY65" s="2" t="s">
        <v>134</v>
      </c>
      <c r="GZ65" s="2" t="s">
        <v>134</v>
      </c>
      <c r="HA65" s="2" t="s">
        <v>142</v>
      </c>
      <c r="HB65" s="2" t="s">
        <v>134</v>
      </c>
      <c r="HC65" s="4"/>
      <c r="HD65" s="8"/>
      <c r="HE65" s="4"/>
      <c r="HF65" s="8"/>
      <c r="HG65" s="7"/>
      <c r="HH65" s="7"/>
      <c r="HI65" s="2" t="s">
        <v>140</v>
      </c>
      <c r="HJ65" s="2" t="s">
        <v>131</v>
      </c>
      <c r="HK65" s="2" t="s">
        <v>1260</v>
      </c>
      <c r="HL65" s="2" t="s">
        <v>1264</v>
      </c>
      <c r="HM65" s="2" t="s">
        <v>142</v>
      </c>
      <c r="HN65" s="2" t="s">
        <v>134</v>
      </c>
      <c r="HO65" s="4">
        <v>2</v>
      </c>
      <c r="HP65" s="8">
        <v>37.3</v>
      </c>
      <c r="HQ65" s="4"/>
      <c r="HR65" s="8"/>
      <c r="HS65" s="7"/>
      <c r="HT65" s="7"/>
      <c r="HU65" s="2" t="s">
        <v>140</v>
      </c>
      <c r="HV65" s="2" t="s">
        <v>131</v>
      </c>
      <c r="HW65" s="2" t="s">
        <v>852</v>
      </c>
      <c r="HX65" s="2" t="s">
        <v>1308</v>
      </c>
      <c r="HY65" s="2" t="s">
        <v>142</v>
      </c>
      <c r="HZ65" s="2" t="s">
        <v>134</v>
      </c>
      <c r="IA65" s="4"/>
      <c r="IB65" s="8"/>
      <c r="IC65" s="4"/>
      <c r="ID65" s="8"/>
      <c r="IE65" s="7"/>
      <c r="IF65" s="7"/>
      <c r="IG65" s="2" t="s">
        <v>176</v>
      </c>
      <c r="IH65" s="2" t="s">
        <v>131</v>
      </c>
      <c r="II65" s="2" t="s">
        <v>134</v>
      </c>
      <c r="IJ65" s="2" t="s">
        <v>134</v>
      </c>
      <c r="IK65" s="2" t="s">
        <v>142</v>
      </c>
      <c r="IL65" s="2" t="s">
        <v>168</v>
      </c>
      <c r="IM65" s="4"/>
      <c r="IN65" s="8"/>
      <c r="IO65" s="4"/>
      <c r="IP65" s="8"/>
      <c r="IQ65" s="7"/>
      <c r="IR65" s="7"/>
      <c r="IS65" s="2" t="s">
        <v>161</v>
      </c>
      <c r="IT65" s="2" t="s">
        <v>131</v>
      </c>
      <c r="IU65" s="2" t="s">
        <v>134</v>
      </c>
      <c r="IV65" s="2" t="s">
        <v>134</v>
      </c>
      <c r="IW65" s="2" t="s">
        <v>142</v>
      </c>
      <c r="IX65" s="2" t="s">
        <v>134</v>
      </c>
      <c r="IY65" s="4"/>
      <c r="IZ65" s="8"/>
      <c r="JA65" s="4"/>
      <c r="JB65" s="8"/>
      <c r="JC65" s="7"/>
      <c r="JD65" s="7"/>
      <c r="JE65" s="2" t="s">
        <v>140</v>
      </c>
      <c r="JF65" s="2" t="s">
        <v>131</v>
      </c>
      <c r="JG65" s="2" t="s">
        <v>170</v>
      </c>
      <c r="JH65" s="2" t="s">
        <v>134</v>
      </c>
      <c r="JI65" s="2" t="s">
        <v>142</v>
      </c>
      <c r="JJ65" s="2" t="s">
        <v>134</v>
      </c>
      <c r="JK65" s="4"/>
      <c r="JL65" s="8"/>
      <c r="JM65" s="4"/>
      <c r="JN65" s="8"/>
      <c r="JO65" s="7"/>
      <c r="JP65" s="7"/>
      <c r="JQ65" s="2" t="s">
        <v>176</v>
      </c>
      <c r="JR65" s="2" t="s">
        <v>131</v>
      </c>
      <c r="JS65" s="2" t="s">
        <v>134</v>
      </c>
      <c r="JT65" s="2" t="s">
        <v>134</v>
      </c>
      <c r="JU65" s="2" t="s">
        <v>142</v>
      </c>
      <c r="JV65" s="2" t="s">
        <v>134</v>
      </c>
      <c r="JW65" s="4"/>
      <c r="JX65" s="8"/>
      <c r="JY65" s="4"/>
      <c r="JZ65" s="8"/>
      <c r="KA65" s="7"/>
      <c r="KB65" s="7"/>
      <c r="KC65" s="2" t="s">
        <v>140</v>
      </c>
      <c r="KD65" s="2" t="s">
        <v>131</v>
      </c>
      <c r="KE65" s="2" t="s">
        <v>174</v>
      </c>
      <c r="KF65" s="2" t="s">
        <v>134</v>
      </c>
      <c r="KG65" s="2" t="s">
        <v>142</v>
      </c>
      <c r="KH65" s="2" t="s">
        <v>134</v>
      </c>
      <c r="KI65" s="4"/>
      <c r="KJ65" s="8"/>
      <c r="KK65" s="4"/>
      <c r="KL65" s="8"/>
      <c r="KM65" s="7"/>
      <c r="KN65" s="7"/>
      <c r="KO65" s="2" t="s">
        <v>176</v>
      </c>
      <c r="KP65" s="2" t="s">
        <v>131</v>
      </c>
      <c r="KQ65" s="2" t="s">
        <v>134</v>
      </c>
      <c r="KR65" s="2" t="s">
        <v>134</v>
      </c>
      <c r="KS65" s="2" t="s">
        <v>142</v>
      </c>
      <c r="KT65" s="2" t="s">
        <v>134</v>
      </c>
      <c r="KU65" s="4"/>
      <c r="KV65" s="8"/>
      <c r="KW65" s="4"/>
      <c r="KX65" s="8"/>
      <c r="KY65" s="7"/>
      <c r="KZ65" s="7"/>
      <c r="LA65" s="2" t="s">
        <v>140</v>
      </c>
      <c r="LB65" s="2" t="s">
        <v>144</v>
      </c>
      <c r="LC65" s="2" t="s">
        <v>1110</v>
      </c>
      <c r="LD65" s="2" t="s">
        <v>1309</v>
      </c>
      <c r="LE65" s="2" t="s">
        <v>142</v>
      </c>
      <c r="LF65" s="2" t="s">
        <v>134</v>
      </c>
      <c r="LG65" s="4"/>
      <c r="LH65" s="8"/>
      <c r="LI65" s="4"/>
      <c r="LJ65" s="8"/>
      <c r="LK65" s="7"/>
      <c r="LL65" s="7"/>
      <c r="LM65" s="2" t="s">
        <v>134</v>
      </c>
      <c r="LN65" s="2" t="s">
        <v>134</v>
      </c>
      <c r="LO65" s="2" t="s">
        <v>134</v>
      </c>
      <c r="LP65" s="2" t="s">
        <v>134</v>
      </c>
      <c r="LQ65" s="2" t="s">
        <v>134</v>
      </c>
      <c r="LR65" s="2" t="s">
        <v>134</v>
      </c>
      <c r="LS65" s="4"/>
      <c r="LT65" s="8"/>
      <c r="LU65" s="4"/>
      <c r="LV65" s="8"/>
      <c r="LW65" s="7"/>
      <c r="LX65" s="7"/>
      <c r="LY65" s="2" t="s">
        <v>134</v>
      </c>
      <c r="LZ65" s="2" t="s">
        <v>134</v>
      </c>
      <c r="MA65" s="2" t="s">
        <v>134</v>
      </c>
      <c r="MB65" s="2" t="s">
        <v>134</v>
      </c>
      <c r="MC65" s="2" t="s">
        <v>134</v>
      </c>
      <c r="MD65" s="2" t="s">
        <v>134</v>
      </c>
      <c r="ME65" s="4"/>
      <c r="MF65" s="8"/>
      <c r="MG65" s="4"/>
      <c r="MH65" s="8"/>
      <c r="MI65" s="7"/>
      <c r="MJ65" s="7"/>
      <c r="MK65" s="2" t="s">
        <v>140</v>
      </c>
      <c r="ML65" s="2" t="s">
        <v>144</v>
      </c>
      <c r="MM65" s="2" t="s">
        <v>213</v>
      </c>
      <c r="MN65" s="2" t="s">
        <v>1310</v>
      </c>
      <c r="MO65" s="2" t="s">
        <v>142</v>
      </c>
      <c r="MP65" s="2" t="s">
        <v>134</v>
      </c>
      <c r="MQ65" s="4"/>
      <c r="MR65" s="8"/>
      <c r="MS65" s="4"/>
      <c r="MT65" s="8"/>
      <c r="MU65" s="7"/>
      <c r="MV65" s="7"/>
      <c r="MW65" s="2" t="s">
        <v>134</v>
      </c>
      <c r="MX65" s="2" t="s">
        <v>134</v>
      </c>
      <c r="MY65" s="2" t="s">
        <v>134</v>
      </c>
      <c r="MZ65" s="2" t="s">
        <v>134</v>
      </c>
      <c r="NA65" s="2" t="s">
        <v>134</v>
      </c>
      <c r="NB65" s="2" t="s">
        <v>134</v>
      </c>
      <c r="NC65" s="4"/>
      <c r="ND65" s="8"/>
      <c r="NE65" s="4"/>
      <c r="NF65" s="8"/>
      <c r="NG65" s="7"/>
      <c r="NH65" s="7"/>
      <c r="NI65" s="2" t="s">
        <v>184</v>
      </c>
      <c r="NJ65" s="2" t="s">
        <v>131</v>
      </c>
      <c r="NK65" s="2" t="s">
        <v>134</v>
      </c>
      <c r="NL65" s="2" t="s">
        <v>134</v>
      </c>
      <c r="NM65" s="2" t="s">
        <v>142</v>
      </c>
      <c r="NN65" s="2" t="s">
        <v>134</v>
      </c>
      <c r="NO65" s="4"/>
      <c r="NP65" s="8"/>
      <c r="NQ65" s="4"/>
      <c r="NR65" s="8"/>
      <c r="NS65" s="7"/>
      <c r="NT65" s="7"/>
      <c r="NU65" s="2" t="s">
        <v>140</v>
      </c>
      <c r="NV65" s="2" t="s">
        <v>131</v>
      </c>
      <c r="NW65" s="2" t="s">
        <v>185</v>
      </c>
      <c r="NX65" s="2" t="s">
        <v>934</v>
      </c>
      <c r="NY65" s="2" t="s">
        <v>142</v>
      </c>
      <c r="NZ65" s="2" t="s">
        <v>134</v>
      </c>
      <c r="OA65" s="4"/>
      <c r="OB65" s="8"/>
      <c r="OC65" s="4"/>
      <c r="OD65" s="8"/>
      <c r="OE65" s="7"/>
      <c r="OF65" s="7"/>
      <c r="OG65" s="2" t="s">
        <v>140</v>
      </c>
      <c r="OH65" s="2" t="s">
        <v>187</v>
      </c>
      <c r="OI65" s="2" t="s">
        <v>1311</v>
      </c>
      <c r="OJ65" s="2" t="s">
        <v>1080</v>
      </c>
      <c r="OK65" s="2" t="s">
        <v>142</v>
      </c>
      <c r="OL65" s="2" t="s">
        <v>134</v>
      </c>
      <c r="OM65" s="4"/>
      <c r="ON65" s="8"/>
      <c r="OO65" s="4"/>
      <c r="OP65" s="8"/>
      <c r="OQ65" s="7"/>
      <c r="OR65" s="7"/>
      <c r="OS65" s="2" t="s">
        <v>161</v>
      </c>
      <c r="OT65" s="2" t="s">
        <v>131</v>
      </c>
      <c r="OU65" s="2" t="s">
        <v>134</v>
      </c>
      <c r="OV65" s="2" t="s">
        <v>134</v>
      </c>
      <c r="OW65" s="2" t="s">
        <v>142</v>
      </c>
      <c r="OX65" s="2" t="s">
        <v>134</v>
      </c>
      <c r="OY65" s="4"/>
      <c r="OZ65" s="8"/>
      <c r="PA65" s="4"/>
      <c r="PB65" s="8"/>
      <c r="PC65" s="7"/>
      <c r="PD65" s="7"/>
      <c r="PE65" s="2" t="s">
        <v>161</v>
      </c>
      <c r="PF65" s="2" t="s">
        <v>131</v>
      </c>
      <c r="PG65" s="2" t="s">
        <v>134</v>
      </c>
      <c r="PH65" s="2" t="s">
        <v>134</v>
      </c>
      <c r="PI65" s="2" t="s">
        <v>142</v>
      </c>
      <c r="PJ65" s="2" t="s">
        <v>134</v>
      </c>
      <c r="PK65" s="4"/>
      <c r="PL65" s="8"/>
      <c r="PM65" s="4"/>
      <c r="PN65" s="8"/>
      <c r="PO65" s="7"/>
      <c r="PP65" s="7"/>
      <c r="PQ65" s="2" t="s">
        <v>140</v>
      </c>
      <c r="PR65" s="2" t="s">
        <v>131</v>
      </c>
      <c r="PS65" s="2" t="s">
        <v>190</v>
      </c>
      <c r="PT65" s="2" t="s">
        <v>134</v>
      </c>
      <c r="PU65" s="2" t="s">
        <v>142</v>
      </c>
      <c r="PV65" s="2" t="s">
        <v>134</v>
      </c>
      <c r="PW65" s="4"/>
      <c r="PX65" s="8"/>
      <c r="PY65" s="4"/>
      <c r="PZ65" s="8"/>
      <c r="QA65" s="7"/>
      <c r="QB65" s="7"/>
      <c r="QC65" s="2" t="s">
        <v>161</v>
      </c>
      <c r="QD65" s="2" t="s">
        <v>144</v>
      </c>
      <c r="QE65" s="2" t="s">
        <v>134</v>
      </c>
      <c r="QF65" s="2" t="s">
        <v>134</v>
      </c>
      <c r="QG65" s="2" t="s">
        <v>142</v>
      </c>
      <c r="QH65" s="2" t="s">
        <v>134</v>
      </c>
      <c r="QI65" s="4"/>
      <c r="QJ65" s="8"/>
      <c r="QK65" s="4"/>
      <c r="QL65" s="8"/>
      <c r="QM65" s="7"/>
      <c r="QN65" s="7"/>
      <c r="QO65" s="2" t="s">
        <v>184</v>
      </c>
      <c r="QP65" s="2" t="s">
        <v>131</v>
      </c>
      <c r="QQ65" s="2" t="s">
        <v>134</v>
      </c>
      <c r="QR65" s="2" t="s">
        <v>134</v>
      </c>
      <c r="QS65" s="2" t="s">
        <v>142</v>
      </c>
      <c r="QT65" s="2" t="s">
        <v>134</v>
      </c>
      <c r="QU65" s="4"/>
      <c r="QV65" s="8"/>
      <c r="QW65" s="4"/>
      <c r="QX65" s="8"/>
      <c r="QY65" s="7"/>
      <c r="QZ65" s="7"/>
      <c r="RA65" s="2" t="s">
        <v>134</v>
      </c>
      <c r="RB65" s="2" t="s">
        <v>134</v>
      </c>
      <c r="RC65" s="2" t="s">
        <v>134</v>
      </c>
      <c r="RD65" s="2" t="s">
        <v>134</v>
      </c>
      <c r="RE65" s="2" t="s">
        <v>134</v>
      </c>
      <c r="RF65" s="2" t="s">
        <v>134</v>
      </c>
      <c r="RG65" s="4"/>
      <c r="RH65" s="8"/>
      <c r="RI65" s="4"/>
      <c r="RJ65" s="8"/>
      <c r="RK65" s="7"/>
      <c r="RL65" s="7"/>
      <c r="RM65" s="2" t="s">
        <v>161</v>
      </c>
      <c r="RN65" s="2" t="s">
        <v>131</v>
      </c>
      <c r="RO65" s="2" t="s">
        <v>134</v>
      </c>
      <c r="RP65" s="2" t="s">
        <v>134</v>
      </c>
      <c r="RQ65" s="2" t="s">
        <v>142</v>
      </c>
      <c r="RR65" s="2" t="s">
        <v>134</v>
      </c>
      <c r="RS65" s="4"/>
      <c r="RT65" s="8"/>
      <c r="RU65" s="4"/>
      <c r="RV65" s="8"/>
      <c r="RW65" s="7"/>
      <c r="RX65" s="7"/>
      <c r="RY65" s="2" t="s">
        <v>161</v>
      </c>
      <c r="RZ65" s="2" t="s">
        <v>131</v>
      </c>
      <c r="SA65" s="2" t="s">
        <v>134</v>
      </c>
      <c r="SB65" s="2" t="s">
        <v>134</v>
      </c>
      <c r="SC65" s="2" t="s">
        <v>142</v>
      </c>
      <c r="SD65" s="2" t="s">
        <v>134</v>
      </c>
      <c r="SE65" s="4"/>
      <c r="SF65" s="8"/>
      <c r="SG65" s="4"/>
      <c r="SH65" s="8"/>
      <c r="SI65" s="7"/>
      <c r="SJ65" s="7"/>
      <c r="SK65" s="2" t="s">
        <v>176</v>
      </c>
      <c r="SL65" s="2" t="s">
        <v>144</v>
      </c>
      <c r="SM65" s="2" t="s">
        <v>134</v>
      </c>
      <c r="SN65" s="2" t="s">
        <v>134</v>
      </c>
      <c r="SO65" s="2" t="s">
        <v>142</v>
      </c>
      <c r="SP65" s="2" t="s">
        <v>134</v>
      </c>
    </row>
    <row r="66">
      <c r="A66" s="2" t="s">
        <v>1312</v>
      </c>
      <c r="B66" s="2" t="s">
        <v>123</v>
      </c>
      <c r="C66" s="2" t="s">
        <v>124</v>
      </c>
      <c r="D66" s="2" t="s">
        <v>125</v>
      </c>
      <c r="E66" s="2" t="s">
        <v>126</v>
      </c>
      <c r="F66" s="2" t="s">
        <v>1271</v>
      </c>
      <c r="G66" s="2" t="s">
        <v>1272</v>
      </c>
      <c r="H66" s="2" t="s">
        <v>1273</v>
      </c>
      <c r="I66" s="2" t="s">
        <v>126</v>
      </c>
      <c r="J66" s="2" t="s">
        <v>234</v>
      </c>
      <c r="K66" s="2" t="s">
        <v>1313</v>
      </c>
      <c r="L66" s="3">
        <v>16.45</v>
      </c>
      <c r="M66" s="3">
        <v>17.27</v>
      </c>
      <c r="N66" s="3">
        <v>34.99</v>
      </c>
      <c r="O66" s="2" t="s">
        <v>274</v>
      </c>
      <c r="P66" s="2" t="s">
        <v>275</v>
      </c>
      <c r="Q66" s="2" t="s">
        <v>133</v>
      </c>
      <c r="R66" s="2" t="s">
        <v>134</v>
      </c>
      <c r="S66" s="2" t="s">
        <v>1314</v>
      </c>
      <c r="T66" s="2" t="s">
        <v>134</v>
      </c>
      <c r="U66" s="2" t="s">
        <v>134</v>
      </c>
      <c r="V66" s="2" t="s">
        <v>1275</v>
      </c>
      <c r="W66" s="2" t="s">
        <v>835</v>
      </c>
      <c r="X66" s="2" t="s">
        <v>134</v>
      </c>
      <c r="Y66" s="2" t="s">
        <v>237</v>
      </c>
      <c r="Z66" s="4"/>
      <c r="AA66" s="4">
        <f>=ROUNDDOWN({0},0)</f>
      </c>
      <c r="AB66" s="5">
        <v>12</v>
      </c>
      <c r="AC66" s="2" t="s">
        <v>134</v>
      </c>
      <c r="AD66" s="4"/>
      <c r="AE66" s="4"/>
      <c r="AF66" s="6">
        <v>65</v>
      </c>
      <c r="AG66" s="6"/>
      <c r="AH66" s="7">
        <v>0.1202</v>
      </c>
      <c r="AI66" s="4"/>
      <c r="AJ66" s="4">
        <f>=ROUNDDOWN({0},0)</f>
      </c>
      <c r="AK66" s="5"/>
      <c r="AL66" s="2" t="s">
        <v>134</v>
      </c>
      <c r="AM66" s="4"/>
      <c r="AN66" s="4"/>
      <c r="AO66" s="7">
        <v>0</v>
      </c>
      <c r="AP66" s="4">
        <v>32</v>
      </c>
      <c r="AQ66" s="8">
        <v>542.19</v>
      </c>
      <c r="AR66" s="4"/>
      <c r="AS66" s="8"/>
      <c r="AT66" s="7"/>
      <c r="AU66" s="7"/>
      <c r="AV66" s="4">
        <v>32</v>
      </c>
      <c r="AW66" s="8">
        <v>542.19</v>
      </c>
      <c r="AX66" s="4"/>
      <c r="AY66" s="8"/>
      <c r="AZ66" s="7"/>
      <c r="BA66" s="7"/>
      <c r="BB66" s="7">
        <v>1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0.0175</v>
      </c>
      <c r="BJ66" s="4">
        <v>32</v>
      </c>
      <c r="BK66" s="8">
        <v>542.19</v>
      </c>
      <c r="BL66" s="2" t="s">
        <v>1315</v>
      </c>
      <c r="BM66" s="7">
        <v>1</v>
      </c>
      <c r="BN66" s="7">
        <v>1</v>
      </c>
      <c r="BO66" s="4">
        <v>16</v>
      </c>
      <c r="BP66" s="8">
        <v>293.76</v>
      </c>
      <c r="BQ66" s="4"/>
      <c r="BR66" s="8"/>
      <c r="BS66" s="7"/>
      <c r="BT66" s="7"/>
      <c r="BU66" s="2" t="s">
        <v>140</v>
      </c>
      <c r="BV66" s="2" t="s">
        <v>144</v>
      </c>
      <c r="BW66" s="2" t="s">
        <v>134</v>
      </c>
      <c r="BX66" s="2" t="s">
        <v>1316</v>
      </c>
      <c r="BY66" s="2" t="s">
        <v>142</v>
      </c>
      <c r="BZ66" s="2" t="s">
        <v>134</v>
      </c>
      <c r="CA66" s="4"/>
      <c r="CB66" s="8"/>
      <c r="CC66" s="4"/>
      <c r="CD66" s="8"/>
      <c r="CE66" s="7"/>
      <c r="CF66" s="7"/>
      <c r="CG66" s="2" t="s">
        <v>161</v>
      </c>
      <c r="CH66" s="2" t="s">
        <v>144</v>
      </c>
      <c r="CI66" s="2" t="s">
        <v>145</v>
      </c>
      <c r="CJ66" s="2" t="s">
        <v>134</v>
      </c>
      <c r="CK66" s="2" t="s">
        <v>142</v>
      </c>
      <c r="CL66" s="2" t="s">
        <v>134</v>
      </c>
      <c r="CM66" s="4">
        <v>12</v>
      </c>
      <c r="CN66" s="8">
        <v>199.44</v>
      </c>
      <c r="CO66" s="4"/>
      <c r="CP66" s="8"/>
      <c r="CQ66" s="7"/>
      <c r="CR66" s="7"/>
      <c r="CS66" s="2" t="s">
        <v>140</v>
      </c>
      <c r="CT66" s="2" t="s">
        <v>144</v>
      </c>
      <c r="CU66" s="2" t="s">
        <v>451</v>
      </c>
      <c r="CV66" s="2" t="s">
        <v>533</v>
      </c>
      <c r="CW66" s="2" t="s">
        <v>142</v>
      </c>
      <c r="CX66" s="2" t="s">
        <v>134</v>
      </c>
      <c r="CY66" s="4">
        <v>1</v>
      </c>
      <c r="CZ66" s="8">
        <v>10.88</v>
      </c>
      <c r="DA66" s="4"/>
      <c r="DB66" s="8"/>
      <c r="DC66" s="7"/>
      <c r="DD66" s="7"/>
      <c r="DE66" s="2" t="s">
        <v>140</v>
      </c>
      <c r="DF66" s="2" t="s">
        <v>144</v>
      </c>
      <c r="DG66" s="2" t="s">
        <v>1023</v>
      </c>
      <c r="DH66" s="2" t="s">
        <v>239</v>
      </c>
      <c r="DI66" s="2" t="s">
        <v>142</v>
      </c>
      <c r="DJ66" s="2" t="s">
        <v>134</v>
      </c>
      <c r="DK66" s="4"/>
      <c r="DL66" s="8"/>
      <c r="DM66" s="4"/>
      <c r="DN66" s="8"/>
      <c r="DO66" s="7"/>
      <c r="DP66" s="7"/>
      <c r="DQ66" s="2" t="s">
        <v>140</v>
      </c>
      <c r="DR66" s="2" t="s">
        <v>144</v>
      </c>
      <c r="DS66" s="2" t="s">
        <v>754</v>
      </c>
      <c r="DT66" s="2" t="s">
        <v>680</v>
      </c>
      <c r="DU66" s="2" t="s">
        <v>142</v>
      </c>
      <c r="DV66" s="2" t="s">
        <v>134</v>
      </c>
      <c r="DW66" s="4"/>
      <c r="DX66" s="8"/>
      <c r="DY66" s="4"/>
      <c r="DZ66" s="8"/>
      <c r="EA66" s="7"/>
      <c r="EB66" s="7"/>
      <c r="EC66" s="2" t="s">
        <v>140</v>
      </c>
      <c r="ED66" s="2" t="s">
        <v>144</v>
      </c>
      <c r="EE66" s="2" t="s">
        <v>593</v>
      </c>
      <c r="EF66" s="2" t="s">
        <v>1317</v>
      </c>
      <c r="EG66" s="2" t="s">
        <v>142</v>
      </c>
      <c r="EH66" s="2" t="s">
        <v>134</v>
      </c>
      <c r="EI66" s="4">
        <v>2</v>
      </c>
      <c r="EJ66" s="8">
        <v>20.84</v>
      </c>
      <c r="EK66" s="4"/>
      <c r="EL66" s="8"/>
      <c r="EM66" s="7"/>
      <c r="EN66" s="7"/>
      <c r="EO66" s="2" t="s">
        <v>140</v>
      </c>
      <c r="EP66" s="2" t="s">
        <v>144</v>
      </c>
      <c r="EQ66" s="2" t="s">
        <v>479</v>
      </c>
      <c r="ER66" s="2" t="s">
        <v>533</v>
      </c>
      <c r="ES66" s="2" t="s">
        <v>168</v>
      </c>
      <c r="ET66" s="2" t="s">
        <v>134</v>
      </c>
      <c r="EU66" s="4"/>
      <c r="EV66" s="8"/>
      <c r="EW66" s="4"/>
      <c r="EX66" s="8"/>
      <c r="EY66" s="7"/>
      <c r="EZ66" s="7"/>
      <c r="FA66" s="2" t="s">
        <v>140</v>
      </c>
      <c r="FB66" s="2" t="s">
        <v>144</v>
      </c>
      <c r="FC66" s="2" t="s">
        <v>1318</v>
      </c>
      <c r="FD66" s="2" t="s">
        <v>218</v>
      </c>
      <c r="FE66" s="2" t="s">
        <v>142</v>
      </c>
      <c r="FF66" s="2" t="s">
        <v>134</v>
      </c>
      <c r="FG66" s="4"/>
      <c r="FH66" s="8"/>
      <c r="FI66" s="4"/>
      <c r="FJ66" s="8"/>
      <c r="FK66" s="7"/>
      <c r="FL66" s="7"/>
      <c r="FM66" s="2" t="s">
        <v>140</v>
      </c>
      <c r="FN66" s="2" t="s">
        <v>144</v>
      </c>
      <c r="FO66" s="2" t="s">
        <v>357</v>
      </c>
      <c r="FP66" s="2" t="s">
        <v>401</v>
      </c>
      <c r="FQ66" s="2" t="s">
        <v>142</v>
      </c>
      <c r="FR66" s="2" t="s">
        <v>134</v>
      </c>
      <c r="FS66" s="4"/>
      <c r="FT66" s="8"/>
      <c r="FU66" s="4"/>
      <c r="FV66" s="8"/>
      <c r="FW66" s="7"/>
      <c r="FX66" s="7"/>
      <c r="FY66" s="2" t="s">
        <v>140</v>
      </c>
      <c r="FZ66" s="2" t="s">
        <v>144</v>
      </c>
      <c r="GA66" s="2" t="s">
        <v>1002</v>
      </c>
      <c r="GB66" s="2" t="s">
        <v>1319</v>
      </c>
      <c r="GC66" s="2" t="s">
        <v>142</v>
      </c>
      <c r="GD66" s="2" t="s">
        <v>134</v>
      </c>
      <c r="GE66" s="4"/>
      <c r="GF66" s="8"/>
      <c r="GG66" s="4"/>
      <c r="GH66" s="8"/>
      <c r="GI66" s="7"/>
      <c r="GJ66" s="7"/>
      <c r="GK66" s="2" t="s">
        <v>134</v>
      </c>
      <c r="GL66" s="2" t="s">
        <v>134</v>
      </c>
      <c r="GM66" s="2" t="s">
        <v>134</v>
      </c>
      <c r="GN66" s="2" t="s">
        <v>134</v>
      </c>
      <c r="GO66" s="2" t="s">
        <v>134</v>
      </c>
      <c r="GP66" s="2" t="s">
        <v>134</v>
      </c>
      <c r="GQ66" s="4"/>
      <c r="GR66" s="8"/>
      <c r="GS66" s="4"/>
      <c r="GT66" s="8"/>
      <c r="GU66" s="7"/>
      <c r="GV66" s="7"/>
      <c r="GW66" s="2" t="s">
        <v>184</v>
      </c>
      <c r="GX66" s="2" t="s">
        <v>144</v>
      </c>
      <c r="GY66" s="2" t="s">
        <v>134</v>
      </c>
      <c r="GZ66" s="2" t="s">
        <v>134</v>
      </c>
      <c r="HA66" s="2" t="s">
        <v>142</v>
      </c>
      <c r="HB66" s="2" t="s">
        <v>134</v>
      </c>
      <c r="HC66" s="4"/>
      <c r="HD66" s="8"/>
      <c r="HE66" s="4"/>
      <c r="HF66" s="8"/>
      <c r="HG66" s="7"/>
      <c r="HH66" s="7"/>
      <c r="HI66" s="2" t="s">
        <v>140</v>
      </c>
      <c r="HJ66" s="2" t="s">
        <v>144</v>
      </c>
      <c r="HK66" s="2" t="s">
        <v>537</v>
      </c>
      <c r="HL66" s="2" t="s">
        <v>536</v>
      </c>
      <c r="HM66" s="2" t="s">
        <v>142</v>
      </c>
      <c r="HN66" s="2" t="s">
        <v>134</v>
      </c>
      <c r="HO66" s="4"/>
      <c r="HP66" s="8"/>
      <c r="HQ66" s="4"/>
      <c r="HR66" s="8"/>
      <c r="HS66" s="7"/>
      <c r="HT66" s="7"/>
      <c r="HU66" s="2" t="s">
        <v>140</v>
      </c>
      <c r="HV66" s="2" t="s">
        <v>144</v>
      </c>
      <c r="HW66" s="2" t="s">
        <v>164</v>
      </c>
      <c r="HX66" s="2" t="s">
        <v>1067</v>
      </c>
      <c r="HY66" s="2" t="s">
        <v>142</v>
      </c>
      <c r="HZ66" s="2" t="s">
        <v>134</v>
      </c>
      <c r="IA66" s="4"/>
      <c r="IB66" s="8"/>
      <c r="IC66" s="4"/>
      <c r="ID66" s="8"/>
      <c r="IE66" s="7"/>
      <c r="IF66" s="7"/>
      <c r="IG66" s="2" t="s">
        <v>140</v>
      </c>
      <c r="IH66" s="2" t="s">
        <v>144</v>
      </c>
      <c r="II66" s="2" t="s">
        <v>486</v>
      </c>
      <c r="IJ66" s="2" t="s">
        <v>590</v>
      </c>
      <c r="IK66" s="2" t="s">
        <v>142</v>
      </c>
      <c r="IL66" s="2" t="s">
        <v>134</v>
      </c>
      <c r="IM66" s="4">
        <v>1</v>
      </c>
      <c r="IN66" s="8">
        <v>17.27</v>
      </c>
      <c r="IO66" s="4"/>
      <c r="IP66" s="8"/>
      <c r="IQ66" s="7"/>
      <c r="IR66" s="7"/>
      <c r="IS66" s="2" t="s">
        <v>140</v>
      </c>
      <c r="IT66" s="2" t="s">
        <v>144</v>
      </c>
      <c r="IU66" s="2" t="s">
        <v>169</v>
      </c>
      <c r="IV66" s="2" t="s">
        <v>1320</v>
      </c>
      <c r="IW66" s="2" t="s">
        <v>142</v>
      </c>
      <c r="IX66" s="2" t="s">
        <v>134</v>
      </c>
      <c r="IY66" s="4"/>
      <c r="IZ66" s="8"/>
      <c r="JA66" s="4"/>
      <c r="JB66" s="8"/>
      <c r="JC66" s="7"/>
      <c r="JD66" s="7"/>
      <c r="JE66" s="2" t="s">
        <v>134</v>
      </c>
      <c r="JF66" s="2" t="s">
        <v>134</v>
      </c>
      <c r="JG66" s="2" t="s">
        <v>134</v>
      </c>
      <c r="JH66" s="2" t="s">
        <v>134</v>
      </c>
      <c r="JI66" s="2" t="s">
        <v>134</v>
      </c>
      <c r="JJ66" s="2" t="s">
        <v>134</v>
      </c>
      <c r="JK66" s="4"/>
      <c r="JL66" s="8"/>
      <c r="JM66" s="4"/>
      <c r="JN66" s="8"/>
      <c r="JO66" s="7"/>
      <c r="JP66" s="7"/>
      <c r="JQ66" s="2" t="s">
        <v>140</v>
      </c>
      <c r="JR66" s="2" t="s">
        <v>144</v>
      </c>
      <c r="JS66" s="2" t="s">
        <v>172</v>
      </c>
      <c r="JT66" s="2" t="s">
        <v>1217</v>
      </c>
      <c r="JU66" s="2" t="s">
        <v>142</v>
      </c>
      <c r="JV66" s="2" t="s">
        <v>134</v>
      </c>
      <c r="JW66" s="4"/>
      <c r="JX66" s="8"/>
      <c r="JY66" s="4"/>
      <c r="JZ66" s="8"/>
      <c r="KA66" s="7"/>
      <c r="KB66" s="7"/>
      <c r="KC66" s="2" t="s">
        <v>161</v>
      </c>
      <c r="KD66" s="2" t="s">
        <v>144</v>
      </c>
      <c r="KE66" s="2" t="s">
        <v>134</v>
      </c>
      <c r="KF66" s="2" t="s">
        <v>134</v>
      </c>
      <c r="KG66" s="2" t="s">
        <v>142</v>
      </c>
      <c r="KH66" s="2" t="s">
        <v>134</v>
      </c>
      <c r="KI66" s="4"/>
      <c r="KJ66" s="8"/>
      <c r="KK66" s="4"/>
      <c r="KL66" s="8"/>
      <c r="KM66" s="7"/>
      <c r="KN66" s="7"/>
      <c r="KO66" s="2" t="s">
        <v>176</v>
      </c>
      <c r="KP66" s="2" t="s">
        <v>144</v>
      </c>
      <c r="KQ66" s="2" t="s">
        <v>134</v>
      </c>
      <c r="KR66" s="2" t="s">
        <v>134</v>
      </c>
      <c r="KS66" s="2" t="s">
        <v>142</v>
      </c>
      <c r="KT66" s="2" t="s">
        <v>134</v>
      </c>
      <c r="KU66" s="4"/>
      <c r="KV66" s="8"/>
      <c r="KW66" s="4"/>
      <c r="KX66" s="8"/>
      <c r="KY66" s="7"/>
      <c r="KZ66" s="7"/>
      <c r="LA66" s="2" t="s">
        <v>140</v>
      </c>
      <c r="LB66" s="2" t="s">
        <v>144</v>
      </c>
      <c r="LC66" s="2" t="s">
        <v>385</v>
      </c>
      <c r="LD66" s="2" t="s">
        <v>264</v>
      </c>
      <c r="LE66" s="2" t="s">
        <v>142</v>
      </c>
      <c r="LF66" s="2" t="s">
        <v>134</v>
      </c>
      <c r="LG66" s="4"/>
      <c r="LH66" s="8"/>
      <c r="LI66" s="4"/>
      <c r="LJ66" s="8"/>
      <c r="LK66" s="7"/>
      <c r="LL66" s="7"/>
      <c r="LM66" s="2" t="s">
        <v>134</v>
      </c>
      <c r="LN66" s="2" t="s">
        <v>134</v>
      </c>
      <c r="LO66" s="2" t="s">
        <v>134</v>
      </c>
      <c r="LP66" s="2" t="s">
        <v>134</v>
      </c>
      <c r="LQ66" s="2" t="s">
        <v>134</v>
      </c>
      <c r="LR66" s="2" t="s">
        <v>134</v>
      </c>
      <c r="LS66" s="4"/>
      <c r="LT66" s="8"/>
      <c r="LU66" s="4"/>
      <c r="LV66" s="8"/>
      <c r="LW66" s="7"/>
      <c r="LX66" s="7"/>
      <c r="LY66" s="2" t="s">
        <v>134</v>
      </c>
      <c r="LZ66" s="2" t="s">
        <v>134</v>
      </c>
      <c r="MA66" s="2" t="s">
        <v>134</v>
      </c>
      <c r="MB66" s="2" t="s">
        <v>134</v>
      </c>
      <c r="MC66" s="2" t="s">
        <v>134</v>
      </c>
      <c r="MD66" s="2" t="s">
        <v>134</v>
      </c>
      <c r="ME66" s="4"/>
      <c r="MF66" s="8"/>
      <c r="MG66" s="4"/>
      <c r="MH66" s="8"/>
      <c r="MI66" s="7"/>
      <c r="MJ66" s="7"/>
      <c r="MK66" s="2" t="s">
        <v>161</v>
      </c>
      <c r="ML66" s="2" t="s">
        <v>144</v>
      </c>
      <c r="MM66" s="2" t="s">
        <v>134</v>
      </c>
      <c r="MN66" s="2" t="s">
        <v>134</v>
      </c>
      <c r="MO66" s="2" t="s">
        <v>142</v>
      </c>
      <c r="MP66" s="2" t="s">
        <v>134</v>
      </c>
      <c r="MQ66" s="4"/>
      <c r="MR66" s="8"/>
      <c r="MS66" s="4"/>
      <c r="MT66" s="8"/>
      <c r="MU66" s="7"/>
      <c r="MV66" s="7"/>
      <c r="MW66" s="2" t="s">
        <v>134</v>
      </c>
      <c r="MX66" s="2" t="s">
        <v>134</v>
      </c>
      <c r="MY66" s="2" t="s">
        <v>134</v>
      </c>
      <c r="MZ66" s="2" t="s">
        <v>134</v>
      </c>
      <c r="NA66" s="2" t="s">
        <v>134</v>
      </c>
      <c r="NB66" s="2" t="s">
        <v>134</v>
      </c>
      <c r="NC66" s="4"/>
      <c r="ND66" s="8"/>
      <c r="NE66" s="4"/>
      <c r="NF66" s="8"/>
      <c r="NG66" s="7"/>
      <c r="NH66" s="7"/>
      <c r="NI66" s="2" t="s">
        <v>184</v>
      </c>
      <c r="NJ66" s="2" t="s">
        <v>144</v>
      </c>
      <c r="NK66" s="2" t="s">
        <v>134</v>
      </c>
      <c r="NL66" s="2" t="s">
        <v>134</v>
      </c>
      <c r="NM66" s="2" t="s">
        <v>142</v>
      </c>
      <c r="NN66" s="2" t="s">
        <v>134</v>
      </c>
      <c r="NO66" s="4"/>
      <c r="NP66" s="8"/>
      <c r="NQ66" s="4"/>
      <c r="NR66" s="8"/>
      <c r="NS66" s="7"/>
      <c r="NT66" s="7"/>
      <c r="NU66" s="2" t="s">
        <v>140</v>
      </c>
      <c r="NV66" s="2" t="s">
        <v>144</v>
      </c>
      <c r="NW66" s="2" t="s">
        <v>185</v>
      </c>
      <c r="NX66" s="2" t="s">
        <v>1321</v>
      </c>
      <c r="NY66" s="2" t="s">
        <v>142</v>
      </c>
      <c r="NZ66" s="2" t="s">
        <v>134</v>
      </c>
      <c r="OA66" s="4"/>
      <c r="OB66" s="8"/>
      <c r="OC66" s="4"/>
      <c r="OD66" s="8"/>
      <c r="OE66" s="7"/>
      <c r="OF66" s="7"/>
      <c r="OG66" s="2" t="s">
        <v>140</v>
      </c>
      <c r="OH66" s="2" t="s">
        <v>144</v>
      </c>
      <c r="OI66" s="2" t="s">
        <v>270</v>
      </c>
      <c r="OJ66" s="2" t="s">
        <v>1322</v>
      </c>
      <c r="OK66" s="2" t="s">
        <v>168</v>
      </c>
      <c r="OL66" s="2" t="s">
        <v>134</v>
      </c>
      <c r="OM66" s="4"/>
      <c r="ON66" s="8"/>
      <c r="OO66" s="4"/>
      <c r="OP66" s="8"/>
      <c r="OQ66" s="7"/>
      <c r="OR66" s="7"/>
      <c r="OS66" s="2" t="s">
        <v>134</v>
      </c>
      <c r="OT66" s="2" t="s">
        <v>134</v>
      </c>
      <c r="OU66" s="2" t="s">
        <v>134</v>
      </c>
      <c r="OV66" s="2" t="s">
        <v>134</v>
      </c>
      <c r="OW66" s="2" t="s">
        <v>134</v>
      </c>
      <c r="OX66" s="2" t="s">
        <v>134</v>
      </c>
      <c r="OY66" s="4"/>
      <c r="OZ66" s="8"/>
      <c r="PA66" s="4"/>
      <c r="PB66" s="8"/>
      <c r="PC66" s="7"/>
      <c r="PD66" s="7"/>
      <c r="PE66" s="2" t="s">
        <v>161</v>
      </c>
      <c r="PF66" s="2" t="s">
        <v>144</v>
      </c>
      <c r="PG66" s="2" t="s">
        <v>134</v>
      </c>
      <c r="PH66" s="2" t="s">
        <v>134</v>
      </c>
      <c r="PI66" s="2" t="s">
        <v>142</v>
      </c>
      <c r="PJ66" s="2" t="s">
        <v>134</v>
      </c>
      <c r="PK66" s="4"/>
      <c r="PL66" s="8"/>
      <c r="PM66" s="4"/>
      <c r="PN66" s="8"/>
      <c r="PO66" s="7"/>
      <c r="PP66" s="7"/>
      <c r="PQ66" s="2" t="s">
        <v>134</v>
      </c>
      <c r="PR66" s="2" t="s">
        <v>134</v>
      </c>
      <c r="PS66" s="2" t="s">
        <v>134</v>
      </c>
      <c r="PT66" s="2" t="s">
        <v>134</v>
      </c>
      <c r="PU66" s="2" t="s">
        <v>134</v>
      </c>
      <c r="PV66" s="2" t="s">
        <v>134</v>
      </c>
      <c r="PW66" s="4"/>
      <c r="PX66" s="8"/>
      <c r="PY66" s="4"/>
      <c r="PZ66" s="8"/>
      <c r="QA66" s="7"/>
      <c r="QB66" s="7"/>
      <c r="QC66" s="2" t="s">
        <v>161</v>
      </c>
      <c r="QD66" s="2" t="s">
        <v>144</v>
      </c>
      <c r="QE66" s="2" t="s">
        <v>134</v>
      </c>
      <c r="QF66" s="2" t="s">
        <v>134</v>
      </c>
      <c r="QG66" s="2" t="s">
        <v>142</v>
      </c>
      <c r="QH66" s="2" t="s">
        <v>134</v>
      </c>
      <c r="QI66" s="4"/>
      <c r="QJ66" s="8"/>
      <c r="QK66" s="4"/>
      <c r="QL66" s="8"/>
      <c r="QM66" s="7"/>
      <c r="QN66" s="7"/>
      <c r="QO66" s="2" t="s">
        <v>184</v>
      </c>
      <c r="QP66" s="2" t="s">
        <v>144</v>
      </c>
      <c r="QQ66" s="2" t="s">
        <v>134</v>
      </c>
      <c r="QR66" s="2" t="s">
        <v>134</v>
      </c>
      <c r="QS66" s="2" t="s">
        <v>142</v>
      </c>
      <c r="QT66" s="2" t="s">
        <v>134</v>
      </c>
      <c r="QU66" s="4"/>
      <c r="QV66" s="8"/>
      <c r="QW66" s="4"/>
      <c r="QX66" s="8"/>
      <c r="QY66" s="7"/>
      <c r="QZ66" s="7"/>
      <c r="RA66" s="2" t="s">
        <v>134</v>
      </c>
      <c r="RB66" s="2" t="s">
        <v>134</v>
      </c>
      <c r="RC66" s="2" t="s">
        <v>134</v>
      </c>
      <c r="RD66" s="2" t="s">
        <v>134</v>
      </c>
      <c r="RE66" s="2" t="s">
        <v>134</v>
      </c>
      <c r="RF66" s="2" t="s">
        <v>134</v>
      </c>
      <c r="RG66" s="4"/>
      <c r="RH66" s="8"/>
      <c r="RI66" s="4"/>
      <c r="RJ66" s="8"/>
      <c r="RK66" s="7"/>
      <c r="RL66" s="7"/>
      <c r="RM66" s="2" t="s">
        <v>161</v>
      </c>
      <c r="RN66" s="2" t="s">
        <v>144</v>
      </c>
      <c r="RO66" s="2" t="s">
        <v>134</v>
      </c>
      <c r="RP66" s="2" t="s">
        <v>134</v>
      </c>
      <c r="RQ66" s="2" t="s">
        <v>142</v>
      </c>
      <c r="RR66" s="2" t="s">
        <v>134</v>
      </c>
      <c r="RS66" s="4"/>
      <c r="RT66" s="8"/>
      <c r="RU66" s="4"/>
      <c r="RV66" s="8"/>
      <c r="RW66" s="7"/>
      <c r="RX66" s="7"/>
      <c r="RY66" s="2" t="s">
        <v>161</v>
      </c>
      <c r="RZ66" s="2" t="s">
        <v>144</v>
      </c>
      <c r="SA66" s="2" t="s">
        <v>134</v>
      </c>
      <c r="SB66" s="2" t="s">
        <v>134</v>
      </c>
      <c r="SC66" s="2" t="s">
        <v>142</v>
      </c>
      <c r="SD66" s="2" t="s">
        <v>134</v>
      </c>
      <c r="SE66" s="4"/>
      <c r="SF66" s="8"/>
      <c r="SG66" s="4"/>
      <c r="SH66" s="8"/>
      <c r="SI66" s="7"/>
      <c r="SJ66" s="7"/>
      <c r="SK66" s="2" t="s">
        <v>140</v>
      </c>
      <c r="SL66" s="2" t="s">
        <v>144</v>
      </c>
      <c r="SM66" s="2" t="s">
        <v>411</v>
      </c>
      <c r="SN66" s="2" t="s">
        <v>701</v>
      </c>
      <c r="SO66" s="2" t="s">
        <v>142</v>
      </c>
      <c r="SP66" s="2" t="s">
        <v>134</v>
      </c>
    </row>
    <row r="67">
      <c r="A67" s="2" t="s">
        <v>1323</v>
      </c>
      <c r="B67" s="2" t="s">
        <v>123</v>
      </c>
      <c r="C67" s="2" t="s">
        <v>124</v>
      </c>
      <c r="D67" s="2" t="s">
        <v>125</v>
      </c>
      <c r="E67" s="2" t="s">
        <v>126</v>
      </c>
      <c r="F67" s="2" t="s">
        <v>1324</v>
      </c>
      <c r="G67" s="2" t="s">
        <v>1325</v>
      </c>
      <c r="H67" s="2" t="s">
        <v>1326</v>
      </c>
      <c r="I67" s="2" t="s">
        <v>1327</v>
      </c>
      <c r="J67" s="2" t="s">
        <v>234</v>
      </c>
      <c r="K67" s="2" t="s">
        <v>394</v>
      </c>
      <c r="L67" s="3">
        <v>17.16</v>
      </c>
      <c r="M67" s="3">
        <v>18.02</v>
      </c>
      <c r="N67" s="3">
        <v>38.99</v>
      </c>
      <c r="O67" s="2" t="s">
        <v>131</v>
      </c>
      <c r="P67" s="2" t="s">
        <v>395</v>
      </c>
      <c r="Q67" s="2" t="s">
        <v>133</v>
      </c>
      <c r="R67" s="2" t="s">
        <v>134</v>
      </c>
      <c r="S67" s="2" t="s">
        <v>134</v>
      </c>
      <c r="T67" s="2" t="s">
        <v>134</v>
      </c>
      <c r="U67" s="2" t="s">
        <v>134</v>
      </c>
      <c r="V67" s="2" t="s">
        <v>1173</v>
      </c>
      <c r="W67" s="2" t="s">
        <v>834</v>
      </c>
      <c r="X67" s="2" t="s">
        <v>134</v>
      </c>
      <c r="Y67" s="2" t="s">
        <v>156</v>
      </c>
      <c r="Z67" s="4">
        <v>517</v>
      </c>
      <c r="AA67" s="4">
        <f>=ROUNDDOWN(15.2058823529412,0)</f>
      </c>
      <c r="AB67" s="5">
        <v>34</v>
      </c>
      <c r="AC67" s="2" t="s">
        <v>900</v>
      </c>
      <c r="AD67" s="4">
        <v>360</v>
      </c>
      <c r="AE67" s="4">
        <v>360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>
        <v>0</v>
      </c>
      <c r="AP67" s="4">
        <v>867</v>
      </c>
      <c r="AQ67" s="8">
        <v>16416.61</v>
      </c>
      <c r="AR67" s="4"/>
      <c r="AS67" s="8"/>
      <c r="AT67" s="7"/>
      <c r="AU67" s="7"/>
      <c r="AV67" s="4">
        <v>867</v>
      </c>
      <c r="AW67" s="8">
        <v>16416.61</v>
      </c>
      <c r="AX67" s="4"/>
      <c r="AY67" s="8"/>
      <c r="AZ67" s="7"/>
      <c r="BA67" s="7"/>
      <c r="BB67" s="7">
        <v>1</v>
      </c>
      <c r="BC67" s="4">
        <v>1315</v>
      </c>
      <c r="BD67" s="8">
        <v>24966.36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>
        <v>0.6575</v>
      </c>
      <c r="BJ67" s="4">
        <v>867</v>
      </c>
      <c r="BK67" s="8">
        <v>16416.61</v>
      </c>
      <c r="BL67" s="2" t="s">
        <v>1328</v>
      </c>
      <c r="BM67" s="7">
        <v>1</v>
      </c>
      <c r="BN67" s="7">
        <v>1</v>
      </c>
      <c r="BO67" s="4">
        <v>60</v>
      </c>
      <c r="BP67" s="8">
        <v>1186.2</v>
      </c>
      <c r="BQ67" s="4"/>
      <c r="BR67" s="8"/>
      <c r="BS67" s="7"/>
      <c r="BT67" s="7"/>
      <c r="BU67" s="2" t="s">
        <v>140</v>
      </c>
      <c r="BV67" s="2" t="s">
        <v>131</v>
      </c>
      <c r="BW67" s="2" t="s">
        <v>134</v>
      </c>
      <c r="BX67" s="2" t="s">
        <v>1329</v>
      </c>
      <c r="BY67" s="2" t="s">
        <v>142</v>
      </c>
      <c r="BZ67" s="2" t="s">
        <v>134</v>
      </c>
      <c r="CA67" s="4">
        <v>292</v>
      </c>
      <c r="CB67" s="8">
        <v>5694</v>
      </c>
      <c r="CC67" s="4"/>
      <c r="CD67" s="8"/>
      <c r="CE67" s="7"/>
      <c r="CF67" s="7"/>
      <c r="CG67" s="2" t="s">
        <v>140</v>
      </c>
      <c r="CH67" s="2" t="s">
        <v>131</v>
      </c>
      <c r="CI67" s="2" t="s">
        <v>145</v>
      </c>
      <c r="CJ67" s="2" t="s">
        <v>751</v>
      </c>
      <c r="CK67" s="2" t="s">
        <v>142</v>
      </c>
      <c r="CL67" s="2" t="s">
        <v>134</v>
      </c>
      <c r="CM67" s="4">
        <v>165</v>
      </c>
      <c r="CN67" s="8">
        <v>3070.65</v>
      </c>
      <c r="CO67" s="4"/>
      <c r="CP67" s="8"/>
      <c r="CQ67" s="7"/>
      <c r="CR67" s="7"/>
      <c r="CS67" s="2" t="s">
        <v>140</v>
      </c>
      <c r="CT67" s="2" t="s">
        <v>131</v>
      </c>
      <c r="CU67" s="2" t="s">
        <v>502</v>
      </c>
      <c r="CV67" s="2" t="s">
        <v>1330</v>
      </c>
      <c r="CW67" s="2" t="s">
        <v>142</v>
      </c>
      <c r="CX67" s="2" t="s">
        <v>134</v>
      </c>
      <c r="CY67" s="4">
        <v>99</v>
      </c>
      <c r="CZ67" s="8">
        <v>1806.75</v>
      </c>
      <c r="DA67" s="4"/>
      <c r="DB67" s="8"/>
      <c r="DC67" s="7"/>
      <c r="DD67" s="7"/>
      <c r="DE67" s="2" t="s">
        <v>140</v>
      </c>
      <c r="DF67" s="2" t="s">
        <v>131</v>
      </c>
      <c r="DG67" s="2" t="s">
        <v>241</v>
      </c>
      <c r="DH67" s="2" t="s">
        <v>1330</v>
      </c>
      <c r="DI67" s="2" t="s">
        <v>142</v>
      </c>
      <c r="DJ67" s="2" t="s">
        <v>134</v>
      </c>
      <c r="DK67" s="4">
        <v>69</v>
      </c>
      <c r="DL67" s="8">
        <v>1296.51</v>
      </c>
      <c r="DM67" s="4"/>
      <c r="DN67" s="8"/>
      <c r="DO67" s="7"/>
      <c r="DP67" s="7"/>
      <c r="DQ67" s="2" t="s">
        <v>140</v>
      </c>
      <c r="DR67" s="2" t="s">
        <v>131</v>
      </c>
      <c r="DS67" s="2" t="s">
        <v>554</v>
      </c>
      <c r="DT67" s="2" t="s">
        <v>163</v>
      </c>
      <c r="DU67" s="2" t="s">
        <v>142</v>
      </c>
      <c r="DV67" s="2" t="s">
        <v>134</v>
      </c>
      <c r="DW67" s="4">
        <v>90</v>
      </c>
      <c r="DX67" s="8">
        <v>1702.8</v>
      </c>
      <c r="DY67" s="4"/>
      <c r="DZ67" s="8"/>
      <c r="EA67" s="7"/>
      <c r="EB67" s="7"/>
      <c r="EC67" s="2" t="s">
        <v>140</v>
      </c>
      <c r="ED67" s="2" t="s">
        <v>131</v>
      </c>
      <c r="EE67" s="2" t="s">
        <v>221</v>
      </c>
      <c r="EF67" s="2" t="s">
        <v>565</v>
      </c>
      <c r="EG67" s="2" t="s">
        <v>142</v>
      </c>
      <c r="EH67" s="2" t="s">
        <v>134</v>
      </c>
      <c r="EI67" s="4">
        <v>71</v>
      </c>
      <c r="EJ67" s="8">
        <v>1237.03</v>
      </c>
      <c r="EK67" s="4"/>
      <c r="EL67" s="8"/>
      <c r="EM67" s="7"/>
      <c r="EN67" s="7"/>
      <c r="EO67" s="2" t="s">
        <v>140</v>
      </c>
      <c r="EP67" s="2" t="s">
        <v>131</v>
      </c>
      <c r="EQ67" s="2" t="s">
        <v>156</v>
      </c>
      <c r="ER67" s="2" t="s">
        <v>163</v>
      </c>
      <c r="ES67" s="2" t="s">
        <v>142</v>
      </c>
      <c r="ET67" s="2" t="s">
        <v>134</v>
      </c>
      <c r="EU67" s="4">
        <v>1</v>
      </c>
      <c r="EV67" s="8">
        <v>26.72</v>
      </c>
      <c r="EW67" s="4"/>
      <c r="EX67" s="8"/>
      <c r="EY67" s="7"/>
      <c r="EZ67" s="7"/>
      <c r="FA67" s="2" t="s">
        <v>140</v>
      </c>
      <c r="FB67" s="2" t="s">
        <v>131</v>
      </c>
      <c r="FC67" s="2" t="s">
        <v>218</v>
      </c>
      <c r="FD67" s="2" t="s">
        <v>637</v>
      </c>
      <c r="FE67" s="2" t="s">
        <v>142</v>
      </c>
      <c r="FF67" s="2" t="s">
        <v>134</v>
      </c>
      <c r="FG67" s="4">
        <v>13</v>
      </c>
      <c r="FH67" s="8">
        <v>245.96</v>
      </c>
      <c r="FI67" s="4"/>
      <c r="FJ67" s="8"/>
      <c r="FK67" s="7"/>
      <c r="FL67" s="7"/>
      <c r="FM67" s="2" t="s">
        <v>140</v>
      </c>
      <c r="FN67" s="2" t="s">
        <v>131</v>
      </c>
      <c r="FO67" s="2" t="s">
        <v>159</v>
      </c>
      <c r="FP67" s="2" t="s">
        <v>1331</v>
      </c>
      <c r="FQ67" s="2" t="s">
        <v>142</v>
      </c>
      <c r="FR67" s="2" t="s">
        <v>134</v>
      </c>
      <c r="FS67" s="4"/>
      <c r="FT67" s="8"/>
      <c r="FU67" s="4"/>
      <c r="FV67" s="8"/>
      <c r="FW67" s="7"/>
      <c r="FX67" s="7"/>
      <c r="FY67" s="2" t="s">
        <v>143</v>
      </c>
      <c r="FZ67" s="2" t="s">
        <v>131</v>
      </c>
      <c r="GA67" s="2" t="s">
        <v>134</v>
      </c>
      <c r="GB67" s="2" t="s">
        <v>134</v>
      </c>
      <c r="GC67" s="2" t="s">
        <v>142</v>
      </c>
      <c r="GD67" s="2" t="s">
        <v>134</v>
      </c>
      <c r="GE67" s="4"/>
      <c r="GF67" s="8"/>
      <c r="GG67" s="4"/>
      <c r="GH67" s="8"/>
      <c r="GI67" s="7"/>
      <c r="GJ67" s="7"/>
      <c r="GK67" s="2" t="s">
        <v>134</v>
      </c>
      <c r="GL67" s="2" t="s">
        <v>134</v>
      </c>
      <c r="GM67" s="2" t="s">
        <v>134</v>
      </c>
      <c r="GN67" s="2" t="s">
        <v>134</v>
      </c>
      <c r="GO67" s="2" t="s">
        <v>134</v>
      </c>
      <c r="GP67" s="2" t="s">
        <v>134</v>
      </c>
      <c r="GQ67" s="4"/>
      <c r="GR67" s="8"/>
      <c r="GS67" s="4"/>
      <c r="GT67" s="8"/>
      <c r="GU67" s="7"/>
      <c r="GV67" s="7"/>
      <c r="GW67" s="2" t="s">
        <v>161</v>
      </c>
      <c r="GX67" s="2" t="s">
        <v>131</v>
      </c>
      <c r="GY67" s="2" t="s">
        <v>134</v>
      </c>
      <c r="GZ67" s="2" t="s">
        <v>134</v>
      </c>
      <c r="HA67" s="2" t="s">
        <v>142</v>
      </c>
      <c r="HB67" s="2" t="s">
        <v>134</v>
      </c>
      <c r="HC67" s="4">
        <v>1</v>
      </c>
      <c r="HD67" s="8">
        <v>38.99</v>
      </c>
      <c r="HE67" s="4"/>
      <c r="HF67" s="8"/>
      <c r="HG67" s="7"/>
      <c r="HH67" s="7"/>
      <c r="HI67" s="2" t="s">
        <v>140</v>
      </c>
      <c r="HJ67" s="2" t="s">
        <v>131</v>
      </c>
      <c r="HK67" s="2" t="s">
        <v>714</v>
      </c>
      <c r="HL67" s="2" t="s">
        <v>154</v>
      </c>
      <c r="HM67" s="2" t="s">
        <v>142</v>
      </c>
      <c r="HN67" s="2" t="s">
        <v>134</v>
      </c>
      <c r="HO67" s="4"/>
      <c r="HP67" s="8"/>
      <c r="HQ67" s="4"/>
      <c r="HR67" s="8"/>
      <c r="HS67" s="7"/>
      <c r="HT67" s="7"/>
      <c r="HU67" s="2" t="s">
        <v>161</v>
      </c>
      <c r="HV67" s="2" t="s">
        <v>131</v>
      </c>
      <c r="HW67" s="2" t="s">
        <v>134</v>
      </c>
      <c r="HX67" s="2" t="s">
        <v>134</v>
      </c>
      <c r="HY67" s="2" t="s">
        <v>142</v>
      </c>
      <c r="HZ67" s="2" t="s">
        <v>134</v>
      </c>
      <c r="IA67" s="4"/>
      <c r="IB67" s="8"/>
      <c r="IC67" s="4"/>
      <c r="ID67" s="8"/>
      <c r="IE67" s="7"/>
      <c r="IF67" s="7"/>
      <c r="IG67" s="2" t="s">
        <v>578</v>
      </c>
      <c r="IH67" s="2" t="s">
        <v>144</v>
      </c>
      <c r="II67" s="2" t="s">
        <v>392</v>
      </c>
      <c r="IJ67" s="2" t="s">
        <v>232</v>
      </c>
      <c r="IK67" s="2" t="s">
        <v>142</v>
      </c>
      <c r="IL67" s="2" t="s">
        <v>168</v>
      </c>
      <c r="IM67" s="4">
        <v>2</v>
      </c>
      <c r="IN67" s="8">
        <v>36.04</v>
      </c>
      <c r="IO67" s="4"/>
      <c r="IP67" s="8"/>
      <c r="IQ67" s="7"/>
      <c r="IR67" s="7"/>
      <c r="IS67" s="2" t="s">
        <v>140</v>
      </c>
      <c r="IT67" s="2" t="s">
        <v>131</v>
      </c>
      <c r="IU67" s="2" t="s">
        <v>169</v>
      </c>
      <c r="IV67" s="2" t="s">
        <v>220</v>
      </c>
      <c r="IW67" s="2" t="s">
        <v>142</v>
      </c>
      <c r="IX67" s="2" t="s">
        <v>134</v>
      </c>
      <c r="IY67" s="4"/>
      <c r="IZ67" s="8"/>
      <c r="JA67" s="4"/>
      <c r="JB67" s="8"/>
      <c r="JC67" s="7"/>
      <c r="JD67" s="7"/>
      <c r="JE67" s="2" t="s">
        <v>140</v>
      </c>
      <c r="JF67" s="2" t="s">
        <v>131</v>
      </c>
      <c r="JG67" s="2" t="s">
        <v>170</v>
      </c>
      <c r="JH67" s="2" t="s">
        <v>134</v>
      </c>
      <c r="JI67" s="2" t="s">
        <v>142</v>
      </c>
      <c r="JJ67" s="2" t="s">
        <v>134</v>
      </c>
      <c r="JK67" s="4"/>
      <c r="JL67" s="8"/>
      <c r="JM67" s="4"/>
      <c r="JN67" s="8"/>
      <c r="JO67" s="7"/>
      <c r="JP67" s="7"/>
      <c r="JQ67" s="2" t="s">
        <v>140</v>
      </c>
      <c r="JR67" s="2" t="s">
        <v>144</v>
      </c>
      <c r="JS67" s="2" t="s">
        <v>907</v>
      </c>
      <c r="JT67" s="2" t="s">
        <v>1332</v>
      </c>
      <c r="JU67" s="2" t="s">
        <v>142</v>
      </c>
      <c r="JV67" s="2" t="s">
        <v>134</v>
      </c>
      <c r="JW67" s="4">
        <v>2</v>
      </c>
      <c r="JX67" s="8">
        <v>38.92</v>
      </c>
      <c r="JY67" s="4"/>
      <c r="JZ67" s="8"/>
      <c r="KA67" s="7"/>
      <c r="KB67" s="7"/>
      <c r="KC67" s="2" t="s">
        <v>140</v>
      </c>
      <c r="KD67" s="2" t="s">
        <v>131</v>
      </c>
      <c r="KE67" s="2" t="s">
        <v>174</v>
      </c>
      <c r="KF67" s="2" t="s">
        <v>1333</v>
      </c>
      <c r="KG67" s="2" t="s">
        <v>142</v>
      </c>
      <c r="KH67" s="2" t="s">
        <v>134</v>
      </c>
      <c r="KI67" s="4"/>
      <c r="KJ67" s="8"/>
      <c r="KK67" s="4"/>
      <c r="KL67" s="8"/>
      <c r="KM67" s="7"/>
      <c r="KN67" s="7"/>
      <c r="KO67" s="2" t="s">
        <v>176</v>
      </c>
      <c r="KP67" s="2" t="s">
        <v>131</v>
      </c>
      <c r="KQ67" s="2" t="s">
        <v>134</v>
      </c>
      <c r="KR67" s="2" t="s">
        <v>134</v>
      </c>
      <c r="KS67" s="2" t="s">
        <v>142</v>
      </c>
      <c r="KT67" s="2" t="s">
        <v>134</v>
      </c>
      <c r="KU67" s="4">
        <v>2</v>
      </c>
      <c r="KV67" s="8">
        <v>36.04</v>
      </c>
      <c r="KW67" s="4"/>
      <c r="KX67" s="8"/>
      <c r="KY67" s="7"/>
      <c r="KZ67" s="7"/>
      <c r="LA67" s="2" t="s">
        <v>140</v>
      </c>
      <c r="LB67" s="2" t="s">
        <v>144</v>
      </c>
      <c r="LC67" s="2" t="s">
        <v>1180</v>
      </c>
      <c r="LD67" s="2" t="s">
        <v>1334</v>
      </c>
      <c r="LE67" s="2" t="s">
        <v>142</v>
      </c>
      <c r="LF67" s="2" t="s">
        <v>134</v>
      </c>
      <c r="LG67" s="4"/>
      <c r="LH67" s="8"/>
      <c r="LI67" s="4"/>
      <c r="LJ67" s="8"/>
      <c r="LK67" s="7"/>
      <c r="LL67" s="7"/>
      <c r="LM67" s="2" t="s">
        <v>134</v>
      </c>
      <c r="LN67" s="2" t="s">
        <v>134</v>
      </c>
      <c r="LO67" s="2" t="s">
        <v>134</v>
      </c>
      <c r="LP67" s="2" t="s">
        <v>134</v>
      </c>
      <c r="LQ67" s="2" t="s">
        <v>134</v>
      </c>
      <c r="LR67" s="2" t="s">
        <v>134</v>
      </c>
      <c r="LS67" s="4"/>
      <c r="LT67" s="8"/>
      <c r="LU67" s="4"/>
      <c r="LV67" s="8"/>
      <c r="LW67" s="7"/>
      <c r="LX67" s="7"/>
      <c r="LY67" s="2" t="s">
        <v>134</v>
      </c>
      <c r="LZ67" s="2" t="s">
        <v>134</v>
      </c>
      <c r="MA67" s="2" t="s">
        <v>134</v>
      </c>
      <c r="MB67" s="2" t="s">
        <v>134</v>
      </c>
      <c r="MC67" s="2" t="s">
        <v>134</v>
      </c>
      <c r="MD67" s="2" t="s">
        <v>134</v>
      </c>
      <c r="ME67" s="4"/>
      <c r="MF67" s="8"/>
      <c r="MG67" s="4"/>
      <c r="MH67" s="8"/>
      <c r="MI67" s="7"/>
      <c r="MJ67" s="7"/>
      <c r="MK67" s="2" t="s">
        <v>140</v>
      </c>
      <c r="ML67" s="2" t="s">
        <v>144</v>
      </c>
      <c r="MM67" s="2" t="s">
        <v>1335</v>
      </c>
      <c r="MN67" s="2" t="s">
        <v>1185</v>
      </c>
      <c r="MO67" s="2" t="s">
        <v>142</v>
      </c>
      <c r="MP67" s="2" t="s">
        <v>134</v>
      </c>
      <c r="MQ67" s="4"/>
      <c r="MR67" s="8"/>
      <c r="MS67" s="4"/>
      <c r="MT67" s="8"/>
      <c r="MU67" s="7"/>
      <c r="MV67" s="7"/>
      <c r="MW67" s="2" t="s">
        <v>134</v>
      </c>
      <c r="MX67" s="2" t="s">
        <v>134</v>
      </c>
      <c r="MY67" s="2" t="s">
        <v>134</v>
      </c>
      <c r="MZ67" s="2" t="s">
        <v>134</v>
      </c>
      <c r="NA67" s="2" t="s">
        <v>134</v>
      </c>
      <c r="NB67" s="2" t="s">
        <v>134</v>
      </c>
      <c r="NC67" s="4"/>
      <c r="ND67" s="8"/>
      <c r="NE67" s="4"/>
      <c r="NF67" s="8"/>
      <c r="NG67" s="7"/>
      <c r="NH67" s="7"/>
      <c r="NI67" s="2" t="s">
        <v>184</v>
      </c>
      <c r="NJ67" s="2" t="s">
        <v>131</v>
      </c>
      <c r="NK67" s="2" t="s">
        <v>134</v>
      </c>
      <c r="NL67" s="2" t="s">
        <v>134</v>
      </c>
      <c r="NM67" s="2" t="s">
        <v>142</v>
      </c>
      <c r="NN67" s="2" t="s">
        <v>134</v>
      </c>
      <c r="NO67" s="4"/>
      <c r="NP67" s="8"/>
      <c r="NQ67" s="4"/>
      <c r="NR67" s="8"/>
      <c r="NS67" s="7"/>
      <c r="NT67" s="7"/>
      <c r="NU67" s="2" t="s">
        <v>140</v>
      </c>
      <c r="NV67" s="2" t="s">
        <v>131</v>
      </c>
      <c r="NW67" s="2" t="s">
        <v>185</v>
      </c>
      <c r="NX67" s="2" t="s">
        <v>1336</v>
      </c>
      <c r="NY67" s="2" t="s">
        <v>142</v>
      </c>
      <c r="NZ67" s="2" t="s">
        <v>134</v>
      </c>
      <c r="OA67" s="4"/>
      <c r="OB67" s="8"/>
      <c r="OC67" s="4"/>
      <c r="OD67" s="8"/>
      <c r="OE67" s="7"/>
      <c r="OF67" s="7"/>
      <c r="OG67" s="2" t="s">
        <v>140</v>
      </c>
      <c r="OH67" s="2" t="s">
        <v>187</v>
      </c>
      <c r="OI67" s="2" t="s">
        <v>167</v>
      </c>
      <c r="OJ67" s="2" t="s">
        <v>1337</v>
      </c>
      <c r="OK67" s="2" t="s">
        <v>142</v>
      </c>
      <c r="OL67" s="2" t="s">
        <v>134</v>
      </c>
      <c r="OM67" s="4"/>
      <c r="ON67" s="8"/>
      <c r="OO67" s="4"/>
      <c r="OP67" s="8"/>
      <c r="OQ67" s="7"/>
      <c r="OR67" s="7"/>
      <c r="OS67" s="2" t="s">
        <v>134</v>
      </c>
      <c r="OT67" s="2" t="s">
        <v>134</v>
      </c>
      <c r="OU67" s="2" t="s">
        <v>134</v>
      </c>
      <c r="OV67" s="2" t="s">
        <v>134</v>
      </c>
      <c r="OW67" s="2" t="s">
        <v>134</v>
      </c>
      <c r="OX67" s="2" t="s">
        <v>134</v>
      </c>
      <c r="OY67" s="4"/>
      <c r="OZ67" s="8"/>
      <c r="PA67" s="4"/>
      <c r="PB67" s="8"/>
      <c r="PC67" s="7"/>
      <c r="PD67" s="7"/>
      <c r="PE67" s="2" t="s">
        <v>161</v>
      </c>
      <c r="PF67" s="2" t="s">
        <v>131</v>
      </c>
      <c r="PG67" s="2" t="s">
        <v>134</v>
      </c>
      <c r="PH67" s="2" t="s">
        <v>134</v>
      </c>
      <c r="PI67" s="2" t="s">
        <v>142</v>
      </c>
      <c r="PJ67" s="2" t="s">
        <v>134</v>
      </c>
      <c r="PK67" s="4"/>
      <c r="PL67" s="8"/>
      <c r="PM67" s="4"/>
      <c r="PN67" s="8"/>
      <c r="PO67" s="7"/>
      <c r="PP67" s="7"/>
      <c r="PQ67" s="2" t="s">
        <v>140</v>
      </c>
      <c r="PR67" s="2" t="s">
        <v>131</v>
      </c>
      <c r="PS67" s="2" t="s">
        <v>190</v>
      </c>
      <c r="PT67" s="2" t="s">
        <v>134</v>
      </c>
      <c r="PU67" s="2" t="s">
        <v>142</v>
      </c>
      <c r="PV67" s="2" t="s">
        <v>134</v>
      </c>
      <c r="PW67" s="4"/>
      <c r="PX67" s="8"/>
      <c r="PY67" s="4"/>
      <c r="PZ67" s="8"/>
      <c r="QA67" s="7"/>
      <c r="QB67" s="7"/>
      <c r="QC67" s="2" t="s">
        <v>140</v>
      </c>
      <c r="QD67" s="2" t="s">
        <v>144</v>
      </c>
      <c r="QE67" s="2" t="s">
        <v>191</v>
      </c>
      <c r="QF67" s="2" t="s">
        <v>1338</v>
      </c>
      <c r="QG67" s="2" t="s">
        <v>142</v>
      </c>
      <c r="QH67" s="2" t="s">
        <v>134</v>
      </c>
      <c r="QI67" s="4"/>
      <c r="QJ67" s="8"/>
      <c r="QK67" s="4"/>
      <c r="QL67" s="8"/>
      <c r="QM67" s="7"/>
      <c r="QN67" s="7"/>
      <c r="QO67" s="2" t="s">
        <v>184</v>
      </c>
      <c r="QP67" s="2" t="s">
        <v>131</v>
      </c>
      <c r="QQ67" s="2" t="s">
        <v>134</v>
      </c>
      <c r="QR67" s="2" t="s">
        <v>134</v>
      </c>
      <c r="QS67" s="2" t="s">
        <v>142</v>
      </c>
      <c r="QT67" s="2" t="s">
        <v>134</v>
      </c>
      <c r="QU67" s="4"/>
      <c r="QV67" s="8"/>
      <c r="QW67" s="4"/>
      <c r="QX67" s="8"/>
      <c r="QY67" s="7"/>
      <c r="QZ67" s="7"/>
      <c r="RA67" s="2" t="s">
        <v>134</v>
      </c>
      <c r="RB67" s="2" t="s">
        <v>134</v>
      </c>
      <c r="RC67" s="2" t="s">
        <v>134</v>
      </c>
      <c r="RD67" s="2" t="s">
        <v>134</v>
      </c>
      <c r="RE67" s="2" t="s">
        <v>134</v>
      </c>
      <c r="RF67" s="2" t="s">
        <v>134</v>
      </c>
      <c r="RG67" s="4"/>
      <c r="RH67" s="8"/>
      <c r="RI67" s="4"/>
      <c r="RJ67" s="8"/>
      <c r="RK67" s="7"/>
      <c r="RL67" s="7"/>
      <c r="RM67" s="2" t="s">
        <v>161</v>
      </c>
      <c r="RN67" s="2" t="s">
        <v>131</v>
      </c>
      <c r="RO67" s="2" t="s">
        <v>134</v>
      </c>
      <c r="RP67" s="2" t="s">
        <v>134</v>
      </c>
      <c r="RQ67" s="2" t="s">
        <v>142</v>
      </c>
      <c r="RR67" s="2" t="s">
        <v>134</v>
      </c>
      <c r="RS67" s="4"/>
      <c r="RT67" s="8"/>
      <c r="RU67" s="4"/>
      <c r="RV67" s="8"/>
      <c r="RW67" s="7"/>
      <c r="RX67" s="7"/>
      <c r="RY67" s="2" t="s">
        <v>161</v>
      </c>
      <c r="RZ67" s="2" t="s">
        <v>131</v>
      </c>
      <c r="SA67" s="2" t="s">
        <v>134</v>
      </c>
      <c r="SB67" s="2" t="s">
        <v>134</v>
      </c>
      <c r="SC67" s="2" t="s">
        <v>142</v>
      </c>
      <c r="SD67" s="2" t="s">
        <v>134</v>
      </c>
      <c r="SE67" s="4"/>
      <c r="SF67" s="8"/>
      <c r="SG67" s="4"/>
      <c r="SH67" s="8"/>
      <c r="SI67" s="7"/>
      <c r="SJ67" s="7"/>
      <c r="SK67" s="2" t="s">
        <v>140</v>
      </c>
      <c r="SL67" s="2" t="s">
        <v>144</v>
      </c>
      <c r="SM67" s="2" t="s">
        <v>193</v>
      </c>
      <c r="SN67" s="2" t="s">
        <v>1339</v>
      </c>
      <c r="SO67" s="2" t="s">
        <v>142</v>
      </c>
      <c r="SP67" s="2" t="s">
        <v>134</v>
      </c>
    </row>
    <row r="68">
      <c r="A68" s="2" t="s">
        <v>1340</v>
      </c>
      <c r="B68" s="2" t="s">
        <v>123</v>
      </c>
      <c r="C68" s="2" t="s">
        <v>124</v>
      </c>
      <c r="D68" s="2" t="s">
        <v>125</v>
      </c>
      <c r="E68" s="2" t="s">
        <v>126</v>
      </c>
      <c r="F68" s="2" t="s">
        <v>1324</v>
      </c>
      <c r="G68" s="2" t="s">
        <v>1325</v>
      </c>
      <c r="H68" s="2" t="s">
        <v>1326</v>
      </c>
      <c r="I68" s="2" t="s">
        <v>1327</v>
      </c>
      <c r="J68" s="2" t="s">
        <v>234</v>
      </c>
      <c r="K68" s="2" t="s">
        <v>130</v>
      </c>
      <c r="L68" s="3">
        <v>17.16</v>
      </c>
      <c r="M68" s="3">
        <v>18.02</v>
      </c>
      <c r="N68" s="3">
        <v>38.99</v>
      </c>
      <c r="O68" s="2" t="s">
        <v>131</v>
      </c>
      <c r="P68" s="2" t="s">
        <v>395</v>
      </c>
      <c r="Q68" s="2" t="s">
        <v>133</v>
      </c>
      <c r="R68" s="2" t="s">
        <v>134</v>
      </c>
      <c r="S68" s="2" t="s">
        <v>1341</v>
      </c>
      <c r="T68" s="2" t="s">
        <v>134</v>
      </c>
      <c r="U68" s="2" t="s">
        <v>832</v>
      </c>
      <c r="V68" s="2" t="s">
        <v>1173</v>
      </c>
      <c r="W68" s="2" t="s">
        <v>834</v>
      </c>
      <c r="X68" s="2" t="s">
        <v>134</v>
      </c>
      <c r="Y68" s="2" t="s">
        <v>1266</v>
      </c>
      <c r="Z68" s="4">
        <v>444</v>
      </c>
      <c r="AA68" s="4">
        <f>=ROUNDDOWN(24.6666666666667,0)</f>
      </c>
      <c r="AB68" s="5">
        <v>18</v>
      </c>
      <c r="AC68" s="2" t="s">
        <v>134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>
        <v>0</v>
      </c>
      <c r="AP68" s="4">
        <v>448</v>
      </c>
      <c r="AQ68" s="8">
        <v>8549.75</v>
      </c>
      <c r="AR68" s="4"/>
      <c r="AS68" s="8"/>
      <c r="AT68" s="7"/>
      <c r="AU68" s="7"/>
      <c r="AV68" s="4">
        <v>448</v>
      </c>
      <c r="AW68" s="8">
        <v>8549.75</v>
      </c>
      <c r="AX68" s="4"/>
      <c r="AY68" s="8"/>
      <c r="AZ68" s="7"/>
      <c r="BA68" s="7"/>
      <c r="BB68" s="7">
        <v>1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>
        <v>0.3425</v>
      </c>
      <c r="BJ68" s="4">
        <v>448</v>
      </c>
      <c r="BK68" s="8">
        <v>8549.75</v>
      </c>
      <c r="BL68" s="2" t="s">
        <v>1342</v>
      </c>
      <c r="BM68" s="7">
        <v>1</v>
      </c>
      <c r="BN68" s="7">
        <v>1</v>
      </c>
      <c r="BO68" s="4">
        <v>57</v>
      </c>
      <c r="BP68" s="8">
        <v>1076.16</v>
      </c>
      <c r="BQ68" s="4"/>
      <c r="BR68" s="8"/>
      <c r="BS68" s="7"/>
      <c r="BT68" s="7"/>
      <c r="BU68" s="2" t="s">
        <v>140</v>
      </c>
      <c r="BV68" s="2" t="s">
        <v>131</v>
      </c>
      <c r="BW68" s="2" t="s">
        <v>134</v>
      </c>
      <c r="BX68" s="2" t="s">
        <v>1343</v>
      </c>
      <c r="BY68" s="2" t="s">
        <v>142</v>
      </c>
      <c r="BZ68" s="2" t="s">
        <v>134</v>
      </c>
      <c r="CA68" s="4">
        <v>79</v>
      </c>
      <c r="CB68" s="8">
        <v>1540.5</v>
      </c>
      <c r="CC68" s="4"/>
      <c r="CD68" s="8"/>
      <c r="CE68" s="7"/>
      <c r="CF68" s="7"/>
      <c r="CG68" s="2" t="s">
        <v>140</v>
      </c>
      <c r="CH68" s="2" t="s">
        <v>131</v>
      </c>
      <c r="CI68" s="2" t="s">
        <v>1041</v>
      </c>
      <c r="CJ68" s="2" t="s">
        <v>1344</v>
      </c>
      <c r="CK68" s="2" t="s">
        <v>142</v>
      </c>
      <c r="CL68" s="2" t="s">
        <v>134</v>
      </c>
      <c r="CM68" s="4">
        <v>119</v>
      </c>
      <c r="CN68" s="8">
        <v>2214.59</v>
      </c>
      <c r="CO68" s="4"/>
      <c r="CP68" s="8"/>
      <c r="CQ68" s="7"/>
      <c r="CR68" s="7"/>
      <c r="CS68" s="2" t="s">
        <v>140</v>
      </c>
      <c r="CT68" s="2" t="s">
        <v>131</v>
      </c>
      <c r="CU68" s="2" t="s">
        <v>842</v>
      </c>
      <c r="CV68" s="2" t="s">
        <v>1345</v>
      </c>
      <c r="CW68" s="2" t="s">
        <v>142</v>
      </c>
      <c r="CX68" s="2" t="s">
        <v>134</v>
      </c>
      <c r="CY68" s="4">
        <v>22</v>
      </c>
      <c r="CZ68" s="8">
        <v>433.84</v>
      </c>
      <c r="DA68" s="4"/>
      <c r="DB68" s="8"/>
      <c r="DC68" s="7"/>
      <c r="DD68" s="7"/>
      <c r="DE68" s="2" t="s">
        <v>140</v>
      </c>
      <c r="DF68" s="2" t="s">
        <v>131</v>
      </c>
      <c r="DG68" s="2" t="s">
        <v>1346</v>
      </c>
      <c r="DH68" s="2" t="s">
        <v>1262</v>
      </c>
      <c r="DI68" s="2" t="s">
        <v>142</v>
      </c>
      <c r="DJ68" s="2" t="s">
        <v>134</v>
      </c>
      <c r="DK68" s="4">
        <v>60</v>
      </c>
      <c r="DL68" s="8">
        <v>1167.6</v>
      </c>
      <c r="DM68" s="4"/>
      <c r="DN68" s="8"/>
      <c r="DO68" s="7"/>
      <c r="DP68" s="7"/>
      <c r="DQ68" s="2" t="s">
        <v>140</v>
      </c>
      <c r="DR68" s="2" t="s">
        <v>131</v>
      </c>
      <c r="DS68" s="2" t="s">
        <v>1347</v>
      </c>
      <c r="DT68" s="2" t="s">
        <v>1348</v>
      </c>
      <c r="DU68" s="2" t="s">
        <v>142</v>
      </c>
      <c r="DV68" s="2" t="s">
        <v>134</v>
      </c>
      <c r="DW68" s="4">
        <v>79</v>
      </c>
      <c r="DX68" s="8">
        <v>1494.68</v>
      </c>
      <c r="DY68" s="4"/>
      <c r="DZ68" s="8"/>
      <c r="EA68" s="7"/>
      <c r="EB68" s="7"/>
      <c r="EC68" s="2" t="s">
        <v>140</v>
      </c>
      <c r="ED68" s="2" t="s">
        <v>131</v>
      </c>
      <c r="EE68" s="2" t="s">
        <v>920</v>
      </c>
      <c r="EF68" s="2" t="s">
        <v>921</v>
      </c>
      <c r="EG68" s="2" t="s">
        <v>142</v>
      </c>
      <c r="EH68" s="2" t="s">
        <v>134</v>
      </c>
      <c r="EI68" s="4">
        <v>21</v>
      </c>
      <c r="EJ68" s="8">
        <v>367.83</v>
      </c>
      <c r="EK68" s="4"/>
      <c r="EL68" s="8"/>
      <c r="EM68" s="7"/>
      <c r="EN68" s="7"/>
      <c r="EO68" s="2" t="s">
        <v>140</v>
      </c>
      <c r="EP68" s="2" t="s">
        <v>131</v>
      </c>
      <c r="EQ68" s="2" t="s">
        <v>848</v>
      </c>
      <c r="ER68" s="2" t="s">
        <v>165</v>
      </c>
      <c r="ES68" s="2" t="s">
        <v>142</v>
      </c>
      <c r="ET68" s="2" t="s">
        <v>134</v>
      </c>
      <c r="EU68" s="4">
        <v>3</v>
      </c>
      <c r="EV68" s="8">
        <v>66.05</v>
      </c>
      <c r="EW68" s="4"/>
      <c r="EX68" s="8"/>
      <c r="EY68" s="7"/>
      <c r="EZ68" s="7"/>
      <c r="FA68" s="2" t="s">
        <v>140</v>
      </c>
      <c r="FB68" s="2" t="s">
        <v>131</v>
      </c>
      <c r="FC68" s="2" t="s">
        <v>1346</v>
      </c>
      <c r="FD68" s="2" t="s">
        <v>1349</v>
      </c>
      <c r="FE68" s="2" t="s">
        <v>142</v>
      </c>
      <c r="FF68" s="2" t="s">
        <v>134</v>
      </c>
      <c r="FG68" s="4">
        <v>6</v>
      </c>
      <c r="FH68" s="8">
        <v>113.52</v>
      </c>
      <c r="FI68" s="4"/>
      <c r="FJ68" s="8"/>
      <c r="FK68" s="7"/>
      <c r="FL68" s="7"/>
      <c r="FM68" s="2" t="s">
        <v>140</v>
      </c>
      <c r="FN68" s="2" t="s">
        <v>131</v>
      </c>
      <c r="FO68" s="2" t="s">
        <v>296</v>
      </c>
      <c r="FP68" s="2" t="s">
        <v>1053</v>
      </c>
      <c r="FQ68" s="2" t="s">
        <v>142</v>
      </c>
      <c r="FR68" s="2" t="s">
        <v>134</v>
      </c>
      <c r="FS68" s="4"/>
      <c r="FT68" s="8"/>
      <c r="FU68" s="4"/>
      <c r="FV68" s="8"/>
      <c r="FW68" s="7"/>
      <c r="FX68" s="7"/>
      <c r="FY68" s="2" t="s">
        <v>161</v>
      </c>
      <c r="FZ68" s="2" t="s">
        <v>131</v>
      </c>
      <c r="GA68" s="2" t="s">
        <v>134</v>
      </c>
      <c r="GB68" s="2" t="s">
        <v>134</v>
      </c>
      <c r="GC68" s="2" t="s">
        <v>142</v>
      </c>
      <c r="GD68" s="2" t="s">
        <v>134</v>
      </c>
      <c r="GE68" s="4"/>
      <c r="GF68" s="8"/>
      <c r="GG68" s="4"/>
      <c r="GH68" s="8"/>
      <c r="GI68" s="7"/>
      <c r="GJ68" s="7"/>
      <c r="GK68" s="2" t="s">
        <v>161</v>
      </c>
      <c r="GL68" s="2" t="s">
        <v>131</v>
      </c>
      <c r="GM68" s="2" t="s">
        <v>134</v>
      </c>
      <c r="GN68" s="2" t="s">
        <v>134</v>
      </c>
      <c r="GO68" s="2" t="s">
        <v>142</v>
      </c>
      <c r="GP68" s="2" t="s">
        <v>134</v>
      </c>
      <c r="GQ68" s="4"/>
      <c r="GR68" s="8"/>
      <c r="GS68" s="4"/>
      <c r="GT68" s="8"/>
      <c r="GU68" s="7"/>
      <c r="GV68" s="7"/>
      <c r="GW68" s="2" t="s">
        <v>161</v>
      </c>
      <c r="GX68" s="2" t="s">
        <v>131</v>
      </c>
      <c r="GY68" s="2" t="s">
        <v>134</v>
      </c>
      <c r="GZ68" s="2" t="s">
        <v>134</v>
      </c>
      <c r="HA68" s="2" t="s">
        <v>142</v>
      </c>
      <c r="HB68" s="2" t="s">
        <v>134</v>
      </c>
      <c r="HC68" s="4">
        <v>1</v>
      </c>
      <c r="HD68" s="8">
        <v>38.99</v>
      </c>
      <c r="HE68" s="4"/>
      <c r="HF68" s="8"/>
      <c r="HG68" s="7"/>
      <c r="HH68" s="7"/>
      <c r="HI68" s="2" t="s">
        <v>140</v>
      </c>
      <c r="HJ68" s="2" t="s">
        <v>131</v>
      </c>
      <c r="HK68" s="2" t="s">
        <v>1346</v>
      </c>
      <c r="HL68" s="2" t="s">
        <v>1350</v>
      </c>
      <c r="HM68" s="2" t="s">
        <v>142</v>
      </c>
      <c r="HN68" s="2" t="s">
        <v>134</v>
      </c>
      <c r="HO68" s="4"/>
      <c r="HP68" s="8"/>
      <c r="HQ68" s="4"/>
      <c r="HR68" s="8"/>
      <c r="HS68" s="7"/>
      <c r="HT68" s="7"/>
      <c r="HU68" s="2" t="s">
        <v>143</v>
      </c>
      <c r="HV68" s="2" t="s">
        <v>131</v>
      </c>
      <c r="HW68" s="2" t="s">
        <v>134</v>
      </c>
      <c r="HX68" s="2" t="s">
        <v>134</v>
      </c>
      <c r="HY68" s="2" t="s">
        <v>142</v>
      </c>
      <c r="HZ68" s="2" t="s">
        <v>134</v>
      </c>
      <c r="IA68" s="4"/>
      <c r="IB68" s="8"/>
      <c r="IC68" s="4"/>
      <c r="ID68" s="8"/>
      <c r="IE68" s="7"/>
      <c r="IF68" s="7"/>
      <c r="IG68" s="2" t="s">
        <v>176</v>
      </c>
      <c r="IH68" s="2" t="s">
        <v>131</v>
      </c>
      <c r="II68" s="2" t="s">
        <v>134</v>
      </c>
      <c r="IJ68" s="2" t="s">
        <v>134</v>
      </c>
      <c r="IK68" s="2" t="s">
        <v>142</v>
      </c>
      <c r="IL68" s="2" t="s">
        <v>168</v>
      </c>
      <c r="IM68" s="4"/>
      <c r="IN68" s="8"/>
      <c r="IO68" s="4"/>
      <c r="IP68" s="8"/>
      <c r="IQ68" s="7"/>
      <c r="IR68" s="7"/>
      <c r="IS68" s="2" t="s">
        <v>161</v>
      </c>
      <c r="IT68" s="2" t="s">
        <v>131</v>
      </c>
      <c r="IU68" s="2" t="s">
        <v>134</v>
      </c>
      <c r="IV68" s="2" t="s">
        <v>134</v>
      </c>
      <c r="IW68" s="2" t="s">
        <v>142</v>
      </c>
      <c r="IX68" s="2" t="s">
        <v>134</v>
      </c>
      <c r="IY68" s="4">
        <v>1</v>
      </c>
      <c r="IZ68" s="8">
        <v>35.99</v>
      </c>
      <c r="JA68" s="4"/>
      <c r="JB68" s="8"/>
      <c r="JC68" s="7"/>
      <c r="JD68" s="7"/>
      <c r="JE68" s="2" t="s">
        <v>140</v>
      </c>
      <c r="JF68" s="2" t="s">
        <v>131</v>
      </c>
      <c r="JG68" s="2" t="s">
        <v>170</v>
      </c>
      <c r="JH68" s="2" t="s">
        <v>568</v>
      </c>
      <c r="JI68" s="2" t="s">
        <v>142</v>
      </c>
      <c r="JJ68" s="2" t="s">
        <v>134</v>
      </c>
      <c r="JK68" s="4"/>
      <c r="JL68" s="8"/>
      <c r="JM68" s="4"/>
      <c r="JN68" s="8"/>
      <c r="JO68" s="7"/>
      <c r="JP68" s="7"/>
      <c r="JQ68" s="2" t="s">
        <v>176</v>
      </c>
      <c r="JR68" s="2" t="s">
        <v>131</v>
      </c>
      <c r="JS68" s="2" t="s">
        <v>134</v>
      </c>
      <c r="JT68" s="2" t="s">
        <v>134</v>
      </c>
      <c r="JU68" s="2" t="s">
        <v>142</v>
      </c>
      <c r="JV68" s="2" t="s">
        <v>134</v>
      </c>
      <c r="JW68" s="4"/>
      <c r="JX68" s="8"/>
      <c r="JY68" s="4"/>
      <c r="JZ68" s="8"/>
      <c r="KA68" s="7"/>
      <c r="KB68" s="7"/>
      <c r="KC68" s="2" t="s">
        <v>140</v>
      </c>
      <c r="KD68" s="2" t="s">
        <v>131</v>
      </c>
      <c r="KE68" s="2" t="s">
        <v>886</v>
      </c>
      <c r="KF68" s="2" t="s">
        <v>376</v>
      </c>
      <c r="KG68" s="2" t="s">
        <v>142</v>
      </c>
      <c r="KH68" s="2" t="s">
        <v>134</v>
      </c>
      <c r="KI68" s="4"/>
      <c r="KJ68" s="8"/>
      <c r="KK68" s="4"/>
      <c r="KL68" s="8"/>
      <c r="KM68" s="7"/>
      <c r="KN68" s="7"/>
      <c r="KO68" s="2" t="s">
        <v>176</v>
      </c>
      <c r="KP68" s="2" t="s">
        <v>131</v>
      </c>
      <c r="KQ68" s="2" t="s">
        <v>134</v>
      </c>
      <c r="KR68" s="2" t="s">
        <v>134</v>
      </c>
      <c r="KS68" s="2" t="s">
        <v>142</v>
      </c>
      <c r="KT68" s="2" t="s">
        <v>134</v>
      </c>
      <c r="KU68" s="4"/>
      <c r="KV68" s="8"/>
      <c r="KW68" s="4"/>
      <c r="KX68" s="8"/>
      <c r="KY68" s="7"/>
      <c r="KZ68" s="7"/>
      <c r="LA68" s="2" t="s">
        <v>140</v>
      </c>
      <c r="LB68" s="2" t="s">
        <v>144</v>
      </c>
      <c r="LC68" s="2" t="s">
        <v>1347</v>
      </c>
      <c r="LD68" s="2" t="s">
        <v>1351</v>
      </c>
      <c r="LE68" s="2" t="s">
        <v>142</v>
      </c>
      <c r="LF68" s="2" t="s">
        <v>134</v>
      </c>
      <c r="LG68" s="4"/>
      <c r="LH68" s="8"/>
      <c r="LI68" s="4"/>
      <c r="LJ68" s="8"/>
      <c r="LK68" s="7"/>
      <c r="LL68" s="7"/>
      <c r="LM68" s="2" t="s">
        <v>134</v>
      </c>
      <c r="LN68" s="2" t="s">
        <v>134</v>
      </c>
      <c r="LO68" s="2" t="s">
        <v>134</v>
      </c>
      <c r="LP68" s="2" t="s">
        <v>134</v>
      </c>
      <c r="LQ68" s="2" t="s">
        <v>134</v>
      </c>
      <c r="LR68" s="2" t="s">
        <v>134</v>
      </c>
      <c r="LS68" s="4"/>
      <c r="LT68" s="8"/>
      <c r="LU68" s="4"/>
      <c r="LV68" s="8"/>
      <c r="LW68" s="7"/>
      <c r="LX68" s="7"/>
      <c r="LY68" s="2" t="s">
        <v>134</v>
      </c>
      <c r="LZ68" s="2" t="s">
        <v>134</v>
      </c>
      <c r="MA68" s="2" t="s">
        <v>134</v>
      </c>
      <c r="MB68" s="2" t="s">
        <v>134</v>
      </c>
      <c r="MC68" s="2" t="s">
        <v>134</v>
      </c>
      <c r="MD68" s="2" t="s">
        <v>134</v>
      </c>
      <c r="ME68" s="4"/>
      <c r="MF68" s="8"/>
      <c r="MG68" s="4"/>
      <c r="MH68" s="8"/>
      <c r="MI68" s="7"/>
      <c r="MJ68" s="7"/>
      <c r="MK68" s="2" t="s">
        <v>140</v>
      </c>
      <c r="ML68" s="2" t="s">
        <v>144</v>
      </c>
      <c r="MM68" s="2" t="s">
        <v>213</v>
      </c>
      <c r="MN68" s="2" t="s">
        <v>1352</v>
      </c>
      <c r="MO68" s="2" t="s">
        <v>142</v>
      </c>
      <c r="MP68" s="2" t="s">
        <v>134</v>
      </c>
      <c r="MQ68" s="4"/>
      <c r="MR68" s="8"/>
      <c r="MS68" s="4"/>
      <c r="MT68" s="8"/>
      <c r="MU68" s="7"/>
      <c r="MV68" s="7"/>
      <c r="MW68" s="2" t="s">
        <v>134</v>
      </c>
      <c r="MX68" s="2" t="s">
        <v>134</v>
      </c>
      <c r="MY68" s="2" t="s">
        <v>134</v>
      </c>
      <c r="MZ68" s="2" t="s">
        <v>134</v>
      </c>
      <c r="NA68" s="2" t="s">
        <v>134</v>
      </c>
      <c r="NB68" s="2" t="s">
        <v>134</v>
      </c>
      <c r="NC68" s="4"/>
      <c r="ND68" s="8"/>
      <c r="NE68" s="4"/>
      <c r="NF68" s="8"/>
      <c r="NG68" s="7"/>
      <c r="NH68" s="7"/>
      <c r="NI68" s="2" t="s">
        <v>184</v>
      </c>
      <c r="NJ68" s="2" t="s">
        <v>131</v>
      </c>
      <c r="NK68" s="2" t="s">
        <v>134</v>
      </c>
      <c r="NL68" s="2" t="s">
        <v>134</v>
      </c>
      <c r="NM68" s="2" t="s">
        <v>142</v>
      </c>
      <c r="NN68" s="2" t="s">
        <v>134</v>
      </c>
      <c r="NO68" s="4"/>
      <c r="NP68" s="8"/>
      <c r="NQ68" s="4"/>
      <c r="NR68" s="8"/>
      <c r="NS68" s="7"/>
      <c r="NT68" s="7"/>
      <c r="NU68" s="2" t="s">
        <v>140</v>
      </c>
      <c r="NV68" s="2" t="s">
        <v>131</v>
      </c>
      <c r="NW68" s="2" t="s">
        <v>185</v>
      </c>
      <c r="NX68" s="2" t="s">
        <v>1353</v>
      </c>
      <c r="NY68" s="2" t="s">
        <v>142</v>
      </c>
      <c r="NZ68" s="2" t="s">
        <v>134</v>
      </c>
      <c r="OA68" s="4"/>
      <c r="OB68" s="8"/>
      <c r="OC68" s="4"/>
      <c r="OD68" s="8"/>
      <c r="OE68" s="7"/>
      <c r="OF68" s="7"/>
      <c r="OG68" s="2" t="s">
        <v>140</v>
      </c>
      <c r="OH68" s="2" t="s">
        <v>187</v>
      </c>
      <c r="OI68" s="2" t="s">
        <v>1346</v>
      </c>
      <c r="OJ68" s="2" t="s">
        <v>1354</v>
      </c>
      <c r="OK68" s="2" t="s">
        <v>142</v>
      </c>
      <c r="OL68" s="2" t="s">
        <v>134</v>
      </c>
      <c r="OM68" s="4"/>
      <c r="ON68" s="8"/>
      <c r="OO68" s="4"/>
      <c r="OP68" s="8"/>
      <c r="OQ68" s="7"/>
      <c r="OR68" s="7"/>
      <c r="OS68" s="2" t="s">
        <v>161</v>
      </c>
      <c r="OT68" s="2" t="s">
        <v>131</v>
      </c>
      <c r="OU68" s="2" t="s">
        <v>134</v>
      </c>
      <c r="OV68" s="2" t="s">
        <v>134</v>
      </c>
      <c r="OW68" s="2" t="s">
        <v>142</v>
      </c>
      <c r="OX68" s="2" t="s">
        <v>134</v>
      </c>
      <c r="OY68" s="4"/>
      <c r="OZ68" s="8"/>
      <c r="PA68" s="4"/>
      <c r="PB68" s="8"/>
      <c r="PC68" s="7"/>
      <c r="PD68" s="7"/>
      <c r="PE68" s="2" t="s">
        <v>161</v>
      </c>
      <c r="PF68" s="2" t="s">
        <v>131</v>
      </c>
      <c r="PG68" s="2" t="s">
        <v>134</v>
      </c>
      <c r="PH68" s="2" t="s">
        <v>134</v>
      </c>
      <c r="PI68" s="2" t="s">
        <v>142</v>
      </c>
      <c r="PJ68" s="2" t="s">
        <v>134</v>
      </c>
      <c r="PK68" s="4"/>
      <c r="PL68" s="8"/>
      <c r="PM68" s="4"/>
      <c r="PN68" s="8"/>
      <c r="PO68" s="7"/>
      <c r="PP68" s="7"/>
      <c r="PQ68" s="2" t="s">
        <v>140</v>
      </c>
      <c r="PR68" s="2" t="s">
        <v>131</v>
      </c>
      <c r="PS68" s="2" t="s">
        <v>190</v>
      </c>
      <c r="PT68" s="2" t="s">
        <v>134</v>
      </c>
      <c r="PU68" s="2" t="s">
        <v>142</v>
      </c>
      <c r="PV68" s="2" t="s">
        <v>134</v>
      </c>
      <c r="PW68" s="4"/>
      <c r="PX68" s="8"/>
      <c r="PY68" s="4"/>
      <c r="PZ68" s="8"/>
      <c r="QA68" s="7"/>
      <c r="QB68" s="7"/>
      <c r="QC68" s="2" t="s">
        <v>161</v>
      </c>
      <c r="QD68" s="2" t="s">
        <v>144</v>
      </c>
      <c r="QE68" s="2" t="s">
        <v>134</v>
      </c>
      <c r="QF68" s="2" t="s">
        <v>134</v>
      </c>
      <c r="QG68" s="2" t="s">
        <v>142</v>
      </c>
      <c r="QH68" s="2" t="s">
        <v>134</v>
      </c>
      <c r="QI68" s="4"/>
      <c r="QJ68" s="8"/>
      <c r="QK68" s="4"/>
      <c r="QL68" s="8"/>
      <c r="QM68" s="7"/>
      <c r="QN68" s="7"/>
      <c r="QO68" s="2" t="s">
        <v>184</v>
      </c>
      <c r="QP68" s="2" t="s">
        <v>131</v>
      </c>
      <c r="QQ68" s="2" t="s">
        <v>134</v>
      </c>
      <c r="QR68" s="2" t="s">
        <v>134</v>
      </c>
      <c r="QS68" s="2" t="s">
        <v>142</v>
      </c>
      <c r="QT68" s="2" t="s">
        <v>134</v>
      </c>
      <c r="QU68" s="4"/>
      <c r="QV68" s="8"/>
      <c r="QW68" s="4"/>
      <c r="QX68" s="8"/>
      <c r="QY68" s="7"/>
      <c r="QZ68" s="7"/>
      <c r="RA68" s="2" t="s">
        <v>134</v>
      </c>
      <c r="RB68" s="2" t="s">
        <v>134</v>
      </c>
      <c r="RC68" s="2" t="s">
        <v>134</v>
      </c>
      <c r="RD68" s="2" t="s">
        <v>134</v>
      </c>
      <c r="RE68" s="2" t="s">
        <v>134</v>
      </c>
      <c r="RF68" s="2" t="s">
        <v>134</v>
      </c>
      <c r="RG68" s="4"/>
      <c r="RH68" s="8"/>
      <c r="RI68" s="4"/>
      <c r="RJ68" s="8"/>
      <c r="RK68" s="7"/>
      <c r="RL68" s="7"/>
      <c r="RM68" s="2" t="s">
        <v>161</v>
      </c>
      <c r="RN68" s="2" t="s">
        <v>131</v>
      </c>
      <c r="RO68" s="2" t="s">
        <v>134</v>
      </c>
      <c r="RP68" s="2" t="s">
        <v>134</v>
      </c>
      <c r="RQ68" s="2" t="s">
        <v>142</v>
      </c>
      <c r="RR68" s="2" t="s">
        <v>134</v>
      </c>
      <c r="RS68" s="4"/>
      <c r="RT68" s="8"/>
      <c r="RU68" s="4"/>
      <c r="RV68" s="8"/>
      <c r="RW68" s="7"/>
      <c r="RX68" s="7"/>
      <c r="RY68" s="2" t="s">
        <v>161</v>
      </c>
      <c r="RZ68" s="2" t="s">
        <v>131</v>
      </c>
      <c r="SA68" s="2" t="s">
        <v>134</v>
      </c>
      <c r="SB68" s="2" t="s">
        <v>134</v>
      </c>
      <c r="SC68" s="2" t="s">
        <v>142</v>
      </c>
      <c r="SD68" s="2" t="s">
        <v>134</v>
      </c>
      <c r="SE68" s="4"/>
      <c r="SF68" s="8"/>
      <c r="SG68" s="4"/>
      <c r="SH68" s="8"/>
      <c r="SI68" s="7"/>
      <c r="SJ68" s="7"/>
      <c r="SK68" s="2" t="s">
        <v>176</v>
      </c>
      <c r="SL68" s="2" t="s">
        <v>144</v>
      </c>
      <c r="SM68" s="2" t="s">
        <v>134</v>
      </c>
      <c r="SN68" s="2" t="s">
        <v>134</v>
      </c>
      <c r="SO68" s="2" t="s">
        <v>142</v>
      </c>
      <c r="SP68" s="2" t="s">
        <v>134</v>
      </c>
    </row>
    <row r="69">
      <c r="A69" s="2" t="s">
        <v>1355</v>
      </c>
      <c r="B69" s="2" t="s">
        <v>123</v>
      </c>
      <c r="C69" s="2" t="s">
        <v>124</v>
      </c>
      <c r="D69" s="2" t="s">
        <v>125</v>
      </c>
      <c r="E69" s="2" t="s">
        <v>126</v>
      </c>
      <c r="F69" s="2" t="s">
        <v>1356</v>
      </c>
      <c r="G69" s="2" t="s">
        <v>1357</v>
      </c>
      <c r="H69" s="2" t="s">
        <v>1358</v>
      </c>
      <c r="I69" s="2" t="s">
        <v>1359</v>
      </c>
      <c r="J69" s="2" t="s">
        <v>234</v>
      </c>
      <c r="K69" s="2" t="s">
        <v>792</v>
      </c>
      <c r="L69" s="3">
        <v>16.28</v>
      </c>
      <c r="M69" s="3">
        <v>17.09</v>
      </c>
      <c r="N69" s="3">
        <v>36.99</v>
      </c>
      <c r="O69" s="2" t="s">
        <v>131</v>
      </c>
      <c r="P69" s="2" t="s">
        <v>395</v>
      </c>
      <c r="Q69" s="2" t="s">
        <v>133</v>
      </c>
      <c r="R69" s="2" t="s">
        <v>134</v>
      </c>
      <c r="S69" s="2" t="s">
        <v>1360</v>
      </c>
      <c r="T69" s="2" t="s">
        <v>134</v>
      </c>
      <c r="U69" s="2" t="s">
        <v>832</v>
      </c>
      <c r="V69" s="2" t="s">
        <v>1361</v>
      </c>
      <c r="W69" s="2" t="s">
        <v>834</v>
      </c>
      <c r="X69" s="2" t="s">
        <v>134</v>
      </c>
      <c r="Y69" s="2" t="s">
        <v>703</v>
      </c>
      <c r="Z69" s="4">
        <v>211</v>
      </c>
      <c r="AA69" s="4">
        <f>=ROUNDDOWN(7.27586206896552,0)</f>
      </c>
      <c r="AB69" s="5">
        <v>29</v>
      </c>
      <c r="AC69" s="2" t="s">
        <v>837</v>
      </c>
      <c r="AD69" s="4">
        <v>300</v>
      </c>
      <c r="AE69" s="4">
        <v>600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</v>
      </c>
      <c r="AP69" s="4">
        <v>826</v>
      </c>
      <c r="AQ69" s="8">
        <v>14991.19</v>
      </c>
      <c r="AR69" s="4"/>
      <c r="AS69" s="8"/>
      <c r="AT69" s="7"/>
      <c r="AU69" s="7"/>
      <c r="AV69" s="4">
        <v>826</v>
      </c>
      <c r="AW69" s="8">
        <v>14991.19</v>
      </c>
      <c r="AX69" s="4"/>
      <c r="AY69" s="8"/>
      <c r="AZ69" s="7"/>
      <c r="BA69" s="7"/>
      <c r="BB69" s="7">
        <v>1</v>
      </c>
      <c r="BC69" s="4">
        <v>1347</v>
      </c>
      <c r="BD69" s="8">
        <v>24675.92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>
        <v>0.6075</v>
      </c>
      <c r="BJ69" s="4">
        <v>826</v>
      </c>
      <c r="BK69" s="8">
        <v>14991.19</v>
      </c>
      <c r="BL69" s="2" t="s">
        <v>1362</v>
      </c>
      <c r="BM69" s="7">
        <v>1</v>
      </c>
      <c r="BN69" s="7">
        <v>1</v>
      </c>
      <c r="BO69" s="4">
        <v>88</v>
      </c>
      <c r="BP69" s="8">
        <v>1705.44</v>
      </c>
      <c r="BQ69" s="4"/>
      <c r="BR69" s="8"/>
      <c r="BS69" s="7"/>
      <c r="BT69" s="7"/>
      <c r="BU69" s="2" t="s">
        <v>140</v>
      </c>
      <c r="BV69" s="2" t="s">
        <v>131</v>
      </c>
      <c r="BW69" s="2" t="s">
        <v>134</v>
      </c>
      <c r="BX69" s="2" t="s">
        <v>861</v>
      </c>
      <c r="BY69" s="2" t="s">
        <v>142</v>
      </c>
      <c r="BZ69" s="2" t="s">
        <v>134</v>
      </c>
      <c r="CA69" s="4">
        <v>147</v>
      </c>
      <c r="CB69" s="8">
        <v>2793</v>
      </c>
      <c r="CC69" s="4"/>
      <c r="CD69" s="8"/>
      <c r="CE69" s="7"/>
      <c r="CF69" s="7"/>
      <c r="CG69" s="2" t="s">
        <v>140</v>
      </c>
      <c r="CH69" s="2" t="s">
        <v>131</v>
      </c>
      <c r="CI69" s="2" t="s">
        <v>913</v>
      </c>
      <c r="CJ69" s="2" t="s">
        <v>1363</v>
      </c>
      <c r="CK69" s="2" t="s">
        <v>142</v>
      </c>
      <c r="CL69" s="2" t="s">
        <v>134</v>
      </c>
      <c r="CM69" s="4">
        <v>247</v>
      </c>
      <c r="CN69" s="8">
        <v>4310.15</v>
      </c>
      <c r="CO69" s="4"/>
      <c r="CP69" s="8"/>
      <c r="CQ69" s="7"/>
      <c r="CR69" s="7"/>
      <c r="CS69" s="2" t="s">
        <v>140</v>
      </c>
      <c r="CT69" s="2" t="s">
        <v>131</v>
      </c>
      <c r="CU69" s="2" t="s">
        <v>1364</v>
      </c>
      <c r="CV69" s="2" t="s">
        <v>1365</v>
      </c>
      <c r="CW69" s="2" t="s">
        <v>142</v>
      </c>
      <c r="CX69" s="2" t="s">
        <v>134</v>
      </c>
      <c r="CY69" s="4">
        <v>72</v>
      </c>
      <c r="CZ69" s="8">
        <v>1369.44</v>
      </c>
      <c r="DA69" s="4"/>
      <c r="DB69" s="8"/>
      <c r="DC69" s="7"/>
      <c r="DD69" s="7"/>
      <c r="DE69" s="2" t="s">
        <v>140</v>
      </c>
      <c r="DF69" s="2" t="s">
        <v>131</v>
      </c>
      <c r="DG69" s="2" t="s">
        <v>883</v>
      </c>
      <c r="DH69" s="2" t="s">
        <v>1099</v>
      </c>
      <c r="DI69" s="2" t="s">
        <v>142</v>
      </c>
      <c r="DJ69" s="2" t="s">
        <v>134</v>
      </c>
      <c r="DK69" s="4">
        <v>51</v>
      </c>
      <c r="DL69" s="8">
        <v>970.02</v>
      </c>
      <c r="DM69" s="4"/>
      <c r="DN69" s="8"/>
      <c r="DO69" s="7"/>
      <c r="DP69" s="7"/>
      <c r="DQ69" s="2" t="s">
        <v>140</v>
      </c>
      <c r="DR69" s="2" t="s">
        <v>131</v>
      </c>
      <c r="DS69" s="2" t="s">
        <v>918</v>
      </c>
      <c r="DT69" s="2" t="s">
        <v>919</v>
      </c>
      <c r="DU69" s="2" t="s">
        <v>142</v>
      </c>
      <c r="DV69" s="2" t="s">
        <v>134</v>
      </c>
      <c r="DW69" s="4">
        <v>24</v>
      </c>
      <c r="DX69" s="8">
        <v>430.8</v>
      </c>
      <c r="DY69" s="4"/>
      <c r="DZ69" s="8"/>
      <c r="EA69" s="7"/>
      <c r="EB69" s="7"/>
      <c r="EC69" s="2" t="s">
        <v>140</v>
      </c>
      <c r="ED69" s="2" t="s">
        <v>131</v>
      </c>
      <c r="EE69" s="2" t="s">
        <v>1101</v>
      </c>
      <c r="EF69" s="2" t="s">
        <v>1307</v>
      </c>
      <c r="EG69" s="2" t="s">
        <v>142</v>
      </c>
      <c r="EH69" s="2" t="s">
        <v>134</v>
      </c>
      <c r="EI69" s="4">
        <v>111</v>
      </c>
      <c r="EJ69" s="8">
        <v>1807.81</v>
      </c>
      <c r="EK69" s="4"/>
      <c r="EL69" s="8"/>
      <c r="EM69" s="7"/>
      <c r="EN69" s="7"/>
      <c r="EO69" s="2" t="s">
        <v>140</v>
      </c>
      <c r="EP69" s="2" t="s">
        <v>131</v>
      </c>
      <c r="EQ69" s="2" t="s">
        <v>864</v>
      </c>
      <c r="ER69" s="2" t="s">
        <v>1257</v>
      </c>
      <c r="ES69" s="2" t="s">
        <v>142</v>
      </c>
      <c r="ET69" s="2" t="s">
        <v>134</v>
      </c>
      <c r="EU69" s="4">
        <v>64</v>
      </c>
      <c r="EV69" s="8">
        <v>1205.85</v>
      </c>
      <c r="EW69" s="4"/>
      <c r="EX69" s="8"/>
      <c r="EY69" s="7"/>
      <c r="EZ69" s="7"/>
      <c r="FA69" s="2" t="s">
        <v>140</v>
      </c>
      <c r="FB69" s="2" t="s">
        <v>131</v>
      </c>
      <c r="FC69" s="2" t="s">
        <v>1150</v>
      </c>
      <c r="FD69" s="2" t="s">
        <v>1366</v>
      </c>
      <c r="FE69" s="2" t="s">
        <v>142</v>
      </c>
      <c r="FF69" s="2" t="s">
        <v>134</v>
      </c>
      <c r="FG69" s="4">
        <v>13</v>
      </c>
      <c r="FH69" s="8">
        <v>233.35</v>
      </c>
      <c r="FI69" s="4"/>
      <c r="FJ69" s="8"/>
      <c r="FK69" s="7"/>
      <c r="FL69" s="7"/>
      <c r="FM69" s="2" t="s">
        <v>140</v>
      </c>
      <c r="FN69" s="2" t="s">
        <v>131</v>
      </c>
      <c r="FO69" s="2" t="s">
        <v>357</v>
      </c>
      <c r="FP69" s="2" t="s">
        <v>920</v>
      </c>
      <c r="FQ69" s="2" t="s">
        <v>142</v>
      </c>
      <c r="FR69" s="2" t="s">
        <v>134</v>
      </c>
      <c r="FS69" s="4"/>
      <c r="FT69" s="8"/>
      <c r="FU69" s="4"/>
      <c r="FV69" s="8"/>
      <c r="FW69" s="7"/>
      <c r="FX69" s="7"/>
      <c r="FY69" s="2" t="s">
        <v>143</v>
      </c>
      <c r="FZ69" s="2" t="s">
        <v>131</v>
      </c>
      <c r="GA69" s="2" t="s">
        <v>134</v>
      </c>
      <c r="GB69" s="2" t="s">
        <v>134</v>
      </c>
      <c r="GC69" s="2" t="s">
        <v>142</v>
      </c>
      <c r="GD69" s="2" t="s">
        <v>134</v>
      </c>
      <c r="GE69" s="4"/>
      <c r="GF69" s="8"/>
      <c r="GG69" s="4"/>
      <c r="GH69" s="8"/>
      <c r="GI69" s="7"/>
      <c r="GJ69" s="7"/>
      <c r="GK69" s="2" t="s">
        <v>161</v>
      </c>
      <c r="GL69" s="2" t="s">
        <v>131</v>
      </c>
      <c r="GM69" s="2" t="s">
        <v>134</v>
      </c>
      <c r="GN69" s="2" t="s">
        <v>134</v>
      </c>
      <c r="GO69" s="2" t="s">
        <v>142</v>
      </c>
      <c r="GP69" s="2" t="s">
        <v>134</v>
      </c>
      <c r="GQ69" s="4"/>
      <c r="GR69" s="8"/>
      <c r="GS69" s="4"/>
      <c r="GT69" s="8"/>
      <c r="GU69" s="7"/>
      <c r="GV69" s="7"/>
      <c r="GW69" s="2" t="s">
        <v>161</v>
      </c>
      <c r="GX69" s="2" t="s">
        <v>131</v>
      </c>
      <c r="GY69" s="2" t="s">
        <v>134</v>
      </c>
      <c r="GZ69" s="2" t="s">
        <v>134</v>
      </c>
      <c r="HA69" s="2" t="s">
        <v>142</v>
      </c>
      <c r="HB69" s="2" t="s">
        <v>134</v>
      </c>
      <c r="HC69" s="4"/>
      <c r="HD69" s="8"/>
      <c r="HE69" s="4"/>
      <c r="HF69" s="8"/>
      <c r="HG69" s="7"/>
      <c r="HH69" s="7"/>
      <c r="HI69" s="2" t="s">
        <v>140</v>
      </c>
      <c r="HJ69" s="2" t="s">
        <v>131</v>
      </c>
      <c r="HK69" s="2" t="s">
        <v>1367</v>
      </c>
      <c r="HL69" s="2" t="s">
        <v>284</v>
      </c>
      <c r="HM69" s="2" t="s">
        <v>142</v>
      </c>
      <c r="HN69" s="2" t="s">
        <v>134</v>
      </c>
      <c r="HO69" s="4"/>
      <c r="HP69" s="8"/>
      <c r="HQ69" s="4"/>
      <c r="HR69" s="8"/>
      <c r="HS69" s="7"/>
      <c r="HT69" s="7"/>
      <c r="HU69" s="2" t="s">
        <v>161</v>
      </c>
      <c r="HV69" s="2" t="s">
        <v>131</v>
      </c>
      <c r="HW69" s="2" t="s">
        <v>134</v>
      </c>
      <c r="HX69" s="2" t="s">
        <v>134</v>
      </c>
      <c r="HY69" s="2" t="s">
        <v>142</v>
      </c>
      <c r="HZ69" s="2" t="s">
        <v>134</v>
      </c>
      <c r="IA69" s="4">
        <v>3</v>
      </c>
      <c r="IB69" s="8">
        <v>54.57</v>
      </c>
      <c r="IC69" s="4"/>
      <c r="ID69" s="8"/>
      <c r="IE69" s="7"/>
      <c r="IF69" s="7"/>
      <c r="IG69" s="2" t="s">
        <v>140</v>
      </c>
      <c r="IH69" s="2" t="s">
        <v>131</v>
      </c>
      <c r="II69" s="2" t="s">
        <v>862</v>
      </c>
      <c r="IJ69" s="2" t="s">
        <v>1112</v>
      </c>
      <c r="IK69" s="2" t="s">
        <v>142</v>
      </c>
      <c r="IL69" s="2" t="s">
        <v>168</v>
      </c>
      <c r="IM69" s="4"/>
      <c r="IN69" s="8"/>
      <c r="IO69" s="4"/>
      <c r="IP69" s="8"/>
      <c r="IQ69" s="7"/>
      <c r="IR69" s="7"/>
      <c r="IS69" s="2" t="s">
        <v>161</v>
      </c>
      <c r="IT69" s="2" t="s">
        <v>131</v>
      </c>
      <c r="IU69" s="2" t="s">
        <v>134</v>
      </c>
      <c r="IV69" s="2" t="s">
        <v>134</v>
      </c>
      <c r="IW69" s="2" t="s">
        <v>142</v>
      </c>
      <c r="IX69" s="2" t="s">
        <v>134</v>
      </c>
      <c r="IY69" s="4"/>
      <c r="IZ69" s="8"/>
      <c r="JA69" s="4"/>
      <c r="JB69" s="8"/>
      <c r="JC69" s="7"/>
      <c r="JD69" s="7"/>
      <c r="JE69" s="2" t="s">
        <v>140</v>
      </c>
      <c r="JF69" s="2" t="s">
        <v>131</v>
      </c>
      <c r="JG69" s="2" t="s">
        <v>170</v>
      </c>
      <c r="JH69" s="2" t="s">
        <v>134</v>
      </c>
      <c r="JI69" s="2" t="s">
        <v>142</v>
      </c>
      <c r="JJ69" s="2" t="s">
        <v>134</v>
      </c>
      <c r="JK69" s="4"/>
      <c r="JL69" s="8"/>
      <c r="JM69" s="4"/>
      <c r="JN69" s="8"/>
      <c r="JO69" s="7"/>
      <c r="JP69" s="7"/>
      <c r="JQ69" s="2" t="s">
        <v>140</v>
      </c>
      <c r="JR69" s="2" t="s">
        <v>144</v>
      </c>
      <c r="JS69" s="2" t="s">
        <v>1083</v>
      </c>
      <c r="JT69" s="2" t="s">
        <v>442</v>
      </c>
      <c r="JU69" s="2" t="s">
        <v>142</v>
      </c>
      <c r="JV69" s="2" t="s">
        <v>134</v>
      </c>
      <c r="JW69" s="4">
        <v>6</v>
      </c>
      <c r="JX69" s="8">
        <v>110.76</v>
      </c>
      <c r="JY69" s="4"/>
      <c r="JZ69" s="8"/>
      <c r="KA69" s="7"/>
      <c r="KB69" s="7"/>
      <c r="KC69" s="2" t="s">
        <v>140</v>
      </c>
      <c r="KD69" s="2" t="s">
        <v>131</v>
      </c>
      <c r="KE69" s="2" t="s">
        <v>174</v>
      </c>
      <c r="KF69" s="2" t="s">
        <v>1368</v>
      </c>
      <c r="KG69" s="2" t="s">
        <v>142</v>
      </c>
      <c r="KH69" s="2" t="s">
        <v>134</v>
      </c>
      <c r="KI69" s="4"/>
      <c r="KJ69" s="8"/>
      <c r="KK69" s="4"/>
      <c r="KL69" s="8"/>
      <c r="KM69" s="7"/>
      <c r="KN69" s="7"/>
      <c r="KO69" s="2" t="s">
        <v>176</v>
      </c>
      <c r="KP69" s="2" t="s">
        <v>131</v>
      </c>
      <c r="KQ69" s="2" t="s">
        <v>134</v>
      </c>
      <c r="KR69" s="2" t="s">
        <v>134</v>
      </c>
      <c r="KS69" s="2" t="s">
        <v>142</v>
      </c>
      <c r="KT69" s="2" t="s">
        <v>134</v>
      </c>
      <c r="KU69" s="4"/>
      <c r="KV69" s="8"/>
      <c r="KW69" s="4"/>
      <c r="KX69" s="8"/>
      <c r="KY69" s="7"/>
      <c r="KZ69" s="7"/>
      <c r="LA69" s="2" t="s">
        <v>140</v>
      </c>
      <c r="LB69" s="2" t="s">
        <v>144</v>
      </c>
      <c r="LC69" s="2" t="s">
        <v>1369</v>
      </c>
      <c r="LD69" s="2" t="s">
        <v>1107</v>
      </c>
      <c r="LE69" s="2" t="s">
        <v>142</v>
      </c>
      <c r="LF69" s="2" t="s">
        <v>134</v>
      </c>
      <c r="LG69" s="4"/>
      <c r="LH69" s="8"/>
      <c r="LI69" s="4"/>
      <c r="LJ69" s="8"/>
      <c r="LK69" s="7"/>
      <c r="LL69" s="7"/>
      <c r="LM69" s="2" t="s">
        <v>134</v>
      </c>
      <c r="LN69" s="2" t="s">
        <v>134</v>
      </c>
      <c r="LO69" s="2" t="s">
        <v>134</v>
      </c>
      <c r="LP69" s="2" t="s">
        <v>134</v>
      </c>
      <c r="LQ69" s="2" t="s">
        <v>134</v>
      </c>
      <c r="LR69" s="2" t="s">
        <v>134</v>
      </c>
      <c r="LS69" s="4"/>
      <c r="LT69" s="8"/>
      <c r="LU69" s="4"/>
      <c r="LV69" s="8"/>
      <c r="LW69" s="7"/>
      <c r="LX69" s="7"/>
      <c r="LY69" s="2" t="s">
        <v>134</v>
      </c>
      <c r="LZ69" s="2" t="s">
        <v>134</v>
      </c>
      <c r="MA69" s="2" t="s">
        <v>134</v>
      </c>
      <c r="MB69" s="2" t="s">
        <v>134</v>
      </c>
      <c r="MC69" s="2" t="s">
        <v>134</v>
      </c>
      <c r="MD69" s="2" t="s">
        <v>134</v>
      </c>
      <c r="ME69" s="4"/>
      <c r="MF69" s="8"/>
      <c r="MG69" s="4"/>
      <c r="MH69" s="8"/>
      <c r="MI69" s="7"/>
      <c r="MJ69" s="7"/>
      <c r="MK69" s="2" t="s">
        <v>140</v>
      </c>
      <c r="ML69" s="2" t="s">
        <v>144</v>
      </c>
      <c r="MM69" s="2" t="s">
        <v>213</v>
      </c>
      <c r="MN69" s="2" t="s">
        <v>134</v>
      </c>
      <c r="MO69" s="2" t="s">
        <v>142</v>
      </c>
      <c r="MP69" s="2" t="s">
        <v>134</v>
      </c>
      <c r="MQ69" s="4"/>
      <c r="MR69" s="8"/>
      <c r="MS69" s="4"/>
      <c r="MT69" s="8"/>
      <c r="MU69" s="7"/>
      <c r="MV69" s="7"/>
      <c r="MW69" s="2" t="s">
        <v>134</v>
      </c>
      <c r="MX69" s="2" t="s">
        <v>134</v>
      </c>
      <c r="MY69" s="2" t="s">
        <v>134</v>
      </c>
      <c r="MZ69" s="2" t="s">
        <v>134</v>
      </c>
      <c r="NA69" s="2" t="s">
        <v>134</v>
      </c>
      <c r="NB69" s="2" t="s">
        <v>134</v>
      </c>
      <c r="NC69" s="4"/>
      <c r="ND69" s="8"/>
      <c r="NE69" s="4"/>
      <c r="NF69" s="8"/>
      <c r="NG69" s="7"/>
      <c r="NH69" s="7"/>
      <c r="NI69" s="2" t="s">
        <v>184</v>
      </c>
      <c r="NJ69" s="2" t="s">
        <v>131</v>
      </c>
      <c r="NK69" s="2" t="s">
        <v>134</v>
      </c>
      <c r="NL69" s="2" t="s">
        <v>134</v>
      </c>
      <c r="NM69" s="2" t="s">
        <v>142</v>
      </c>
      <c r="NN69" s="2" t="s">
        <v>134</v>
      </c>
      <c r="NO69" s="4"/>
      <c r="NP69" s="8"/>
      <c r="NQ69" s="4"/>
      <c r="NR69" s="8"/>
      <c r="NS69" s="7"/>
      <c r="NT69" s="7"/>
      <c r="NU69" s="2" t="s">
        <v>140</v>
      </c>
      <c r="NV69" s="2" t="s">
        <v>131</v>
      </c>
      <c r="NW69" s="2" t="s">
        <v>185</v>
      </c>
      <c r="NX69" s="2" t="s">
        <v>1370</v>
      </c>
      <c r="NY69" s="2" t="s">
        <v>142</v>
      </c>
      <c r="NZ69" s="2" t="s">
        <v>134</v>
      </c>
      <c r="OA69" s="4"/>
      <c r="OB69" s="8"/>
      <c r="OC69" s="4"/>
      <c r="OD69" s="8"/>
      <c r="OE69" s="7"/>
      <c r="OF69" s="7"/>
      <c r="OG69" s="2" t="s">
        <v>140</v>
      </c>
      <c r="OH69" s="2" t="s">
        <v>187</v>
      </c>
      <c r="OI69" s="2" t="s">
        <v>914</v>
      </c>
      <c r="OJ69" s="2" t="s">
        <v>345</v>
      </c>
      <c r="OK69" s="2" t="s">
        <v>142</v>
      </c>
      <c r="OL69" s="2" t="s">
        <v>134</v>
      </c>
      <c r="OM69" s="4"/>
      <c r="ON69" s="8"/>
      <c r="OO69" s="4"/>
      <c r="OP69" s="8"/>
      <c r="OQ69" s="7"/>
      <c r="OR69" s="7"/>
      <c r="OS69" s="2" t="s">
        <v>134</v>
      </c>
      <c r="OT69" s="2" t="s">
        <v>134</v>
      </c>
      <c r="OU69" s="2" t="s">
        <v>134</v>
      </c>
      <c r="OV69" s="2" t="s">
        <v>134</v>
      </c>
      <c r="OW69" s="2" t="s">
        <v>134</v>
      </c>
      <c r="OX69" s="2" t="s">
        <v>134</v>
      </c>
      <c r="OY69" s="4"/>
      <c r="OZ69" s="8"/>
      <c r="PA69" s="4"/>
      <c r="PB69" s="8"/>
      <c r="PC69" s="7"/>
      <c r="PD69" s="7"/>
      <c r="PE69" s="2" t="s">
        <v>161</v>
      </c>
      <c r="PF69" s="2" t="s">
        <v>131</v>
      </c>
      <c r="PG69" s="2" t="s">
        <v>134</v>
      </c>
      <c r="PH69" s="2" t="s">
        <v>134</v>
      </c>
      <c r="PI69" s="2" t="s">
        <v>142</v>
      </c>
      <c r="PJ69" s="2" t="s">
        <v>134</v>
      </c>
      <c r="PK69" s="4"/>
      <c r="PL69" s="8"/>
      <c r="PM69" s="4"/>
      <c r="PN69" s="8"/>
      <c r="PO69" s="7"/>
      <c r="PP69" s="7"/>
      <c r="PQ69" s="2" t="s">
        <v>140</v>
      </c>
      <c r="PR69" s="2" t="s">
        <v>131</v>
      </c>
      <c r="PS69" s="2" t="s">
        <v>190</v>
      </c>
      <c r="PT69" s="2" t="s">
        <v>134</v>
      </c>
      <c r="PU69" s="2" t="s">
        <v>142</v>
      </c>
      <c r="PV69" s="2" t="s">
        <v>134</v>
      </c>
      <c r="PW69" s="4"/>
      <c r="PX69" s="8"/>
      <c r="PY69" s="4"/>
      <c r="PZ69" s="8"/>
      <c r="QA69" s="7"/>
      <c r="QB69" s="7"/>
      <c r="QC69" s="2" t="s">
        <v>161</v>
      </c>
      <c r="QD69" s="2" t="s">
        <v>144</v>
      </c>
      <c r="QE69" s="2" t="s">
        <v>134</v>
      </c>
      <c r="QF69" s="2" t="s">
        <v>134</v>
      </c>
      <c r="QG69" s="2" t="s">
        <v>142</v>
      </c>
      <c r="QH69" s="2" t="s">
        <v>134</v>
      </c>
      <c r="QI69" s="4"/>
      <c r="QJ69" s="8"/>
      <c r="QK69" s="4"/>
      <c r="QL69" s="8"/>
      <c r="QM69" s="7"/>
      <c r="QN69" s="7"/>
      <c r="QO69" s="2" t="s">
        <v>184</v>
      </c>
      <c r="QP69" s="2" t="s">
        <v>131</v>
      </c>
      <c r="QQ69" s="2" t="s">
        <v>134</v>
      </c>
      <c r="QR69" s="2" t="s">
        <v>134</v>
      </c>
      <c r="QS69" s="2" t="s">
        <v>142</v>
      </c>
      <c r="QT69" s="2" t="s">
        <v>134</v>
      </c>
      <c r="QU69" s="4"/>
      <c r="QV69" s="8"/>
      <c r="QW69" s="4"/>
      <c r="QX69" s="8"/>
      <c r="QY69" s="7"/>
      <c r="QZ69" s="7"/>
      <c r="RA69" s="2" t="s">
        <v>134</v>
      </c>
      <c r="RB69" s="2" t="s">
        <v>134</v>
      </c>
      <c r="RC69" s="2" t="s">
        <v>134</v>
      </c>
      <c r="RD69" s="2" t="s">
        <v>134</v>
      </c>
      <c r="RE69" s="2" t="s">
        <v>134</v>
      </c>
      <c r="RF69" s="2" t="s">
        <v>134</v>
      </c>
      <c r="RG69" s="4"/>
      <c r="RH69" s="8"/>
      <c r="RI69" s="4"/>
      <c r="RJ69" s="8"/>
      <c r="RK69" s="7"/>
      <c r="RL69" s="7"/>
      <c r="RM69" s="2" t="s">
        <v>161</v>
      </c>
      <c r="RN69" s="2" t="s">
        <v>131</v>
      </c>
      <c r="RO69" s="2" t="s">
        <v>134</v>
      </c>
      <c r="RP69" s="2" t="s">
        <v>134</v>
      </c>
      <c r="RQ69" s="2" t="s">
        <v>142</v>
      </c>
      <c r="RR69" s="2" t="s">
        <v>134</v>
      </c>
      <c r="RS69" s="4"/>
      <c r="RT69" s="8"/>
      <c r="RU69" s="4"/>
      <c r="RV69" s="8"/>
      <c r="RW69" s="7"/>
      <c r="RX69" s="7"/>
      <c r="RY69" s="2" t="s">
        <v>161</v>
      </c>
      <c r="RZ69" s="2" t="s">
        <v>131</v>
      </c>
      <c r="SA69" s="2" t="s">
        <v>134</v>
      </c>
      <c r="SB69" s="2" t="s">
        <v>134</v>
      </c>
      <c r="SC69" s="2" t="s">
        <v>142</v>
      </c>
      <c r="SD69" s="2" t="s">
        <v>134</v>
      </c>
      <c r="SE69" s="4"/>
      <c r="SF69" s="8"/>
      <c r="SG69" s="4"/>
      <c r="SH69" s="8"/>
      <c r="SI69" s="7"/>
      <c r="SJ69" s="7"/>
      <c r="SK69" s="2" t="s">
        <v>176</v>
      </c>
      <c r="SL69" s="2" t="s">
        <v>144</v>
      </c>
      <c r="SM69" s="2" t="s">
        <v>134</v>
      </c>
      <c r="SN69" s="2" t="s">
        <v>134</v>
      </c>
      <c r="SO69" s="2" t="s">
        <v>142</v>
      </c>
      <c r="SP69" s="2" t="s">
        <v>134</v>
      </c>
    </row>
    <row r="70">
      <c r="A70" s="2" t="s">
        <v>1371</v>
      </c>
      <c r="B70" s="2" t="s">
        <v>123</v>
      </c>
      <c r="C70" s="2" t="s">
        <v>124</v>
      </c>
      <c r="D70" s="2" t="s">
        <v>125</v>
      </c>
      <c r="E70" s="2" t="s">
        <v>126</v>
      </c>
      <c r="F70" s="2" t="s">
        <v>1356</v>
      </c>
      <c r="G70" s="2" t="s">
        <v>1357</v>
      </c>
      <c r="H70" s="2" t="s">
        <v>1358</v>
      </c>
      <c r="I70" s="2" t="s">
        <v>1359</v>
      </c>
      <c r="J70" s="2" t="s">
        <v>234</v>
      </c>
      <c r="K70" s="2" t="s">
        <v>1372</v>
      </c>
      <c r="L70" s="3">
        <v>16.28</v>
      </c>
      <c r="M70" s="3">
        <v>17.09</v>
      </c>
      <c r="N70" s="3">
        <v>36.99</v>
      </c>
      <c r="O70" s="2" t="s">
        <v>131</v>
      </c>
      <c r="P70" s="2" t="s">
        <v>395</v>
      </c>
      <c r="Q70" s="2" t="s">
        <v>133</v>
      </c>
      <c r="R70" s="2" t="s">
        <v>134</v>
      </c>
      <c r="S70" s="2" t="s">
        <v>1360</v>
      </c>
      <c r="T70" s="2" t="s">
        <v>134</v>
      </c>
      <c r="U70" s="2" t="s">
        <v>832</v>
      </c>
      <c r="V70" s="2" t="s">
        <v>1361</v>
      </c>
      <c r="W70" s="2" t="s">
        <v>834</v>
      </c>
      <c r="X70" s="2" t="s">
        <v>134</v>
      </c>
      <c r="Y70" s="2" t="s">
        <v>703</v>
      </c>
      <c r="Z70" s="4">
        <v>456</v>
      </c>
      <c r="AA70" s="4">
        <f>=ROUNDDOWN(20.7272727272727,0)</f>
      </c>
      <c r="AB70" s="5">
        <v>22</v>
      </c>
      <c r="AC70" s="2" t="s">
        <v>1373</v>
      </c>
      <c r="AD70" s="4">
        <v>300</v>
      </c>
      <c r="AE70" s="4">
        <v>300</v>
      </c>
      <c r="AF70" s="6">
        <v>65</v>
      </c>
      <c r="AG70" s="6"/>
      <c r="AH70" s="7">
        <v>0.929</v>
      </c>
      <c r="AI70" s="4"/>
      <c r="AJ70" s="4">
        <f>=ROUNDDOWN({0},0)</f>
      </c>
      <c r="AK70" s="5"/>
      <c r="AL70" s="2" t="s">
        <v>134</v>
      </c>
      <c r="AM70" s="4"/>
      <c r="AN70" s="4"/>
      <c r="AO70" s="7">
        <v>0</v>
      </c>
      <c r="AP70" s="4">
        <v>521</v>
      </c>
      <c r="AQ70" s="8">
        <v>9684.73</v>
      </c>
      <c r="AR70" s="4"/>
      <c r="AS70" s="8"/>
      <c r="AT70" s="7"/>
      <c r="AU70" s="7"/>
      <c r="AV70" s="4">
        <v>521</v>
      </c>
      <c r="AW70" s="8">
        <v>9684.73</v>
      </c>
      <c r="AX70" s="4"/>
      <c r="AY70" s="8"/>
      <c r="AZ70" s="7"/>
      <c r="BA70" s="7"/>
      <c r="BB70" s="7">
        <v>1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>
        <v>0.3925</v>
      </c>
      <c r="BJ70" s="4">
        <v>521</v>
      </c>
      <c r="BK70" s="8">
        <v>9684.73</v>
      </c>
      <c r="BL70" s="2" t="s">
        <v>1374</v>
      </c>
      <c r="BM70" s="7">
        <v>1</v>
      </c>
      <c r="BN70" s="7">
        <v>1</v>
      </c>
      <c r="BO70" s="4">
        <v>144</v>
      </c>
      <c r="BP70" s="8">
        <v>2751.84</v>
      </c>
      <c r="BQ70" s="4"/>
      <c r="BR70" s="8"/>
      <c r="BS70" s="7"/>
      <c r="BT70" s="7"/>
      <c r="BU70" s="2" t="s">
        <v>140</v>
      </c>
      <c r="BV70" s="2" t="s">
        <v>131</v>
      </c>
      <c r="BW70" s="2" t="s">
        <v>134</v>
      </c>
      <c r="BX70" s="2" t="s">
        <v>882</v>
      </c>
      <c r="BY70" s="2" t="s">
        <v>142</v>
      </c>
      <c r="BZ70" s="2" t="s">
        <v>134</v>
      </c>
      <c r="CA70" s="4">
        <v>128</v>
      </c>
      <c r="CB70" s="8">
        <v>2432</v>
      </c>
      <c r="CC70" s="4"/>
      <c r="CD70" s="8"/>
      <c r="CE70" s="7"/>
      <c r="CF70" s="7"/>
      <c r="CG70" s="2" t="s">
        <v>140</v>
      </c>
      <c r="CH70" s="2" t="s">
        <v>131</v>
      </c>
      <c r="CI70" s="2" t="s">
        <v>913</v>
      </c>
      <c r="CJ70" s="2" t="s">
        <v>1375</v>
      </c>
      <c r="CK70" s="2" t="s">
        <v>142</v>
      </c>
      <c r="CL70" s="2" t="s">
        <v>134</v>
      </c>
      <c r="CM70" s="4">
        <v>103</v>
      </c>
      <c r="CN70" s="8">
        <v>1797.35</v>
      </c>
      <c r="CO70" s="4"/>
      <c r="CP70" s="8"/>
      <c r="CQ70" s="7"/>
      <c r="CR70" s="7"/>
      <c r="CS70" s="2" t="s">
        <v>140</v>
      </c>
      <c r="CT70" s="2" t="s">
        <v>131</v>
      </c>
      <c r="CU70" s="2" t="s">
        <v>1364</v>
      </c>
      <c r="CV70" s="2" t="s">
        <v>1365</v>
      </c>
      <c r="CW70" s="2" t="s">
        <v>142</v>
      </c>
      <c r="CX70" s="2" t="s">
        <v>134</v>
      </c>
      <c r="CY70" s="4">
        <v>14</v>
      </c>
      <c r="CZ70" s="8">
        <v>266.28</v>
      </c>
      <c r="DA70" s="4"/>
      <c r="DB70" s="8"/>
      <c r="DC70" s="7"/>
      <c r="DD70" s="7"/>
      <c r="DE70" s="2" t="s">
        <v>140</v>
      </c>
      <c r="DF70" s="2" t="s">
        <v>131</v>
      </c>
      <c r="DG70" s="2" t="s">
        <v>883</v>
      </c>
      <c r="DH70" s="2" t="s">
        <v>1032</v>
      </c>
      <c r="DI70" s="2" t="s">
        <v>142</v>
      </c>
      <c r="DJ70" s="2" t="s">
        <v>134</v>
      </c>
      <c r="DK70" s="4">
        <v>46</v>
      </c>
      <c r="DL70" s="8">
        <v>874.92</v>
      </c>
      <c r="DM70" s="4"/>
      <c r="DN70" s="8"/>
      <c r="DO70" s="7"/>
      <c r="DP70" s="7"/>
      <c r="DQ70" s="2" t="s">
        <v>140</v>
      </c>
      <c r="DR70" s="2" t="s">
        <v>131</v>
      </c>
      <c r="DS70" s="2" t="s">
        <v>918</v>
      </c>
      <c r="DT70" s="2" t="s">
        <v>935</v>
      </c>
      <c r="DU70" s="2" t="s">
        <v>142</v>
      </c>
      <c r="DV70" s="2" t="s">
        <v>134</v>
      </c>
      <c r="DW70" s="4">
        <v>21</v>
      </c>
      <c r="DX70" s="8">
        <v>376.95</v>
      </c>
      <c r="DY70" s="4"/>
      <c r="DZ70" s="8"/>
      <c r="EA70" s="7"/>
      <c r="EB70" s="7"/>
      <c r="EC70" s="2" t="s">
        <v>140</v>
      </c>
      <c r="ED70" s="2" t="s">
        <v>131</v>
      </c>
      <c r="EE70" s="2" t="s">
        <v>1101</v>
      </c>
      <c r="EF70" s="2" t="s">
        <v>1376</v>
      </c>
      <c r="EG70" s="2" t="s">
        <v>142</v>
      </c>
      <c r="EH70" s="2" t="s">
        <v>134</v>
      </c>
      <c r="EI70" s="4">
        <v>31</v>
      </c>
      <c r="EJ70" s="8">
        <v>517.06</v>
      </c>
      <c r="EK70" s="4"/>
      <c r="EL70" s="8"/>
      <c r="EM70" s="7"/>
      <c r="EN70" s="7"/>
      <c r="EO70" s="2" t="s">
        <v>140</v>
      </c>
      <c r="EP70" s="2" t="s">
        <v>131</v>
      </c>
      <c r="EQ70" s="2" t="s">
        <v>864</v>
      </c>
      <c r="ER70" s="2" t="s">
        <v>1377</v>
      </c>
      <c r="ES70" s="2" t="s">
        <v>142</v>
      </c>
      <c r="ET70" s="2" t="s">
        <v>134</v>
      </c>
      <c r="EU70" s="4">
        <v>20</v>
      </c>
      <c r="EV70" s="8">
        <v>364.26</v>
      </c>
      <c r="EW70" s="4"/>
      <c r="EX70" s="8"/>
      <c r="EY70" s="7"/>
      <c r="EZ70" s="7"/>
      <c r="FA70" s="2" t="s">
        <v>140</v>
      </c>
      <c r="FB70" s="2" t="s">
        <v>131</v>
      </c>
      <c r="FC70" s="2" t="s">
        <v>1104</v>
      </c>
      <c r="FD70" s="2" t="s">
        <v>1146</v>
      </c>
      <c r="FE70" s="2" t="s">
        <v>142</v>
      </c>
      <c r="FF70" s="2" t="s">
        <v>134</v>
      </c>
      <c r="FG70" s="4">
        <v>9</v>
      </c>
      <c r="FH70" s="8">
        <v>161.55</v>
      </c>
      <c r="FI70" s="4"/>
      <c r="FJ70" s="8"/>
      <c r="FK70" s="7"/>
      <c r="FL70" s="7"/>
      <c r="FM70" s="2" t="s">
        <v>140</v>
      </c>
      <c r="FN70" s="2" t="s">
        <v>131</v>
      </c>
      <c r="FO70" s="2" t="s">
        <v>357</v>
      </c>
      <c r="FP70" s="2" t="s">
        <v>1304</v>
      </c>
      <c r="FQ70" s="2" t="s">
        <v>142</v>
      </c>
      <c r="FR70" s="2" t="s">
        <v>134</v>
      </c>
      <c r="FS70" s="4"/>
      <c r="FT70" s="8"/>
      <c r="FU70" s="4"/>
      <c r="FV70" s="8"/>
      <c r="FW70" s="7"/>
      <c r="FX70" s="7"/>
      <c r="FY70" s="2" t="s">
        <v>143</v>
      </c>
      <c r="FZ70" s="2" t="s">
        <v>131</v>
      </c>
      <c r="GA70" s="2" t="s">
        <v>134</v>
      </c>
      <c r="GB70" s="2" t="s">
        <v>134</v>
      </c>
      <c r="GC70" s="2" t="s">
        <v>142</v>
      </c>
      <c r="GD70" s="2" t="s">
        <v>134</v>
      </c>
      <c r="GE70" s="4"/>
      <c r="GF70" s="8"/>
      <c r="GG70" s="4"/>
      <c r="GH70" s="8"/>
      <c r="GI70" s="7"/>
      <c r="GJ70" s="7"/>
      <c r="GK70" s="2" t="s">
        <v>161</v>
      </c>
      <c r="GL70" s="2" t="s">
        <v>131</v>
      </c>
      <c r="GM70" s="2" t="s">
        <v>134</v>
      </c>
      <c r="GN70" s="2" t="s">
        <v>134</v>
      </c>
      <c r="GO70" s="2" t="s">
        <v>142</v>
      </c>
      <c r="GP70" s="2" t="s">
        <v>134</v>
      </c>
      <c r="GQ70" s="4"/>
      <c r="GR70" s="8"/>
      <c r="GS70" s="4"/>
      <c r="GT70" s="8"/>
      <c r="GU70" s="7"/>
      <c r="GV70" s="7"/>
      <c r="GW70" s="2" t="s">
        <v>161</v>
      </c>
      <c r="GX70" s="2" t="s">
        <v>131</v>
      </c>
      <c r="GY70" s="2" t="s">
        <v>134</v>
      </c>
      <c r="GZ70" s="2" t="s">
        <v>134</v>
      </c>
      <c r="HA70" s="2" t="s">
        <v>142</v>
      </c>
      <c r="HB70" s="2" t="s">
        <v>134</v>
      </c>
      <c r="HC70" s="4">
        <v>3</v>
      </c>
      <c r="HD70" s="8">
        <v>106.97</v>
      </c>
      <c r="HE70" s="4"/>
      <c r="HF70" s="8"/>
      <c r="HG70" s="7"/>
      <c r="HH70" s="7"/>
      <c r="HI70" s="2" t="s">
        <v>140</v>
      </c>
      <c r="HJ70" s="2" t="s">
        <v>131</v>
      </c>
      <c r="HK70" s="2" t="s">
        <v>1367</v>
      </c>
      <c r="HL70" s="2" t="s">
        <v>915</v>
      </c>
      <c r="HM70" s="2" t="s">
        <v>142</v>
      </c>
      <c r="HN70" s="2" t="s">
        <v>134</v>
      </c>
      <c r="HO70" s="4"/>
      <c r="HP70" s="8"/>
      <c r="HQ70" s="4"/>
      <c r="HR70" s="8"/>
      <c r="HS70" s="7"/>
      <c r="HT70" s="7"/>
      <c r="HU70" s="2" t="s">
        <v>161</v>
      </c>
      <c r="HV70" s="2" t="s">
        <v>131</v>
      </c>
      <c r="HW70" s="2" t="s">
        <v>134</v>
      </c>
      <c r="HX70" s="2" t="s">
        <v>134</v>
      </c>
      <c r="HY70" s="2" t="s">
        <v>142</v>
      </c>
      <c r="HZ70" s="2" t="s">
        <v>134</v>
      </c>
      <c r="IA70" s="4"/>
      <c r="IB70" s="8"/>
      <c r="IC70" s="4"/>
      <c r="ID70" s="8"/>
      <c r="IE70" s="7"/>
      <c r="IF70" s="7"/>
      <c r="IG70" s="2" t="s">
        <v>140</v>
      </c>
      <c r="IH70" s="2" t="s">
        <v>131</v>
      </c>
      <c r="II70" s="2" t="s">
        <v>862</v>
      </c>
      <c r="IJ70" s="2" t="s">
        <v>1378</v>
      </c>
      <c r="IK70" s="2" t="s">
        <v>142</v>
      </c>
      <c r="IL70" s="2" t="s">
        <v>168</v>
      </c>
      <c r="IM70" s="4"/>
      <c r="IN70" s="8"/>
      <c r="IO70" s="4"/>
      <c r="IP70" s="8"/>
      <c r="IQ70" s="7"/>
      <c r="IR70" s="7"/>
      <c r="IS70" s="2" t="s">
        <v>161</v>
      </c>
      <c r="IT70" s="2" t="s">
        <v>131</v>
      </c>
      <c r="IU70" s="2" t="s">
        <v>134</v>
      </c>
      <c r="IV70" s="2" t="s">
        <v>134</v>
      </c>
      <c r="IW70" s="2" t="s">
        <v>142</v>
      </c>
      <c r="IX70" s="2" t="s">
        <v>134</v>
      </c>
      <c r="IY70" s="4"/>
      <c r="IZ70" s="8"/>
      <c r="JA70" s="4"/>
      <c r="JB70" s="8"/>
      <c r="JC70" s="7"/>
      <c r="JD70" s="7"/>
      <c r="JE70" s="2" t="s">
        <v>140</v>
      </c>
      <c r="JF70" s="2" t="s">
        <v>131</v>
      </c>
      <c r="JG70" s="2" t="s">
        <v>170</v>
      </c>
      <c r="JH70" s="2" t="s">
        <v>134</v>
      </c>
      <c r="JI70" s="2" t="s">
        <v>142</v>
      </c>
      <c r="JJ70" s="2" t="s">
        <v>134</v>
      </c>
      <c r="JK70" s="4"/>
      <c r="JL70" s="8"/>
      <c r="JM70" s="4"/>
      <c r="JN70" s="8"/>
      <c r="JO70" s="7"/>
      <c r="JP70" s="7"/>
      <c r="JQ70" s="2" t="s">
        <v>140</v>
      </c>
      <c r="JR70" s="2" t="s">
        <v>144</v>
      </c>
      <c r="JS70" s="2" t="s">
        <v>1083</v>
      </c>
      <c r="JT70" s="2" t="s">
        <v>932</v>
      </c>
      <c r="JU70" s="2" t="s">
        <v>142</v>
      </c>
      <c r="JV70" s="2" t="s">
        <v>134</v>
      </c>
      <c r="JW70" s="4">
        <v>1</v>
      </c>
      <c r="JX70" s="8">
        <v>18.46</v>
      </c>
      <c r="JY70" s="4"/>
      <c r="JZ70" s="8"/>
      <c r="KA70" s="7"/>
      <c r="KB70" s="7"/>
      <c r="KC70" s="2" t="s">
        <v>140</v>
      </c>
      <c r="KD70" s="2" t="s">
        <v>131</v>
      </c>
      <c r="KE70" s="2" t="s">
        <v>174</v>
      </c>
      <c r="KF70" s="2" t="s">
        <v>1379</v>
      </c>
      <c r="KG70" s="2" t="s">
        <v>142</v>
      </c>
      <c r="KH70" s="2" t="s">
        <v>134</v>
      </c>
      <c r="KI70" s="4"/>
      <c r="KJ70" s="8"/>
      <c r="KK70" s="4"/>
      <c r="KL70" s="8"/>
      <c r="KM70" s="7"/>
      <c r="KN70" s="7"/>
      <c r="KO70" s="2" t="s">
        <v>176</v>
      </c>
      <c r="KP70" s="2" t="s">
        <v>131</v>
      </c>
      <c r="KQ70" s="2" t="s">
        <v>134</v>
      </c>
      <c r="KR70" s="2" t="s">
        <v>134</v>
      </c>
      <c r="KS70" s="2" t="s">
        <v>142</v>
      </c>
      <c r="KT70" s="2" t="s">
        <v>134</v>
      </c>
      <c r="KU70" s="4">
        <v>1</v>
      </c>
      <c r="KV70" s="8">
        <v>17.09</v>
      </c>
      <c r="KW70" s="4"/>
      <c r="KX70" s="8"/>
      <c r="KY70" s="7"/>
      <c r="KZ70" s="7"/>
      <c r="LA70" s="2" t="s">
        <v>140</v>
      </c>
      <c r="LB70" s="2" t="s">
        <v>144</v>
      </c>
      <c r="LC70" s="2" t="s">
        <v>227</v>
      </c>
      <c r="LD70" s="2" t="s">
        <v>1287</v>
      </c>
      <c r="LE70" s="2" t="s">
        <v>142</v>
      </c>
      <c r="LF70" s="2" t="s">
        <v>134</v>
      </c>
      <c r="LG70" s="4"/>
      <c r="LH70" s="8"/>
      <c r="LI70" s="4"/>
      <c r="LJ70" s="8"/>
      <c r="LK70" s="7"/>
      <c r="LL70" s="7"/>
      <c r="LM70" s="2" t="s">
        <v>134</v>
      </c>
      <c r="LN70" s="2" t="s">
        <v>134</v>
      </c>
      <c r="LO70" s="2" t="s">
        <v>134</v>
      </c>
      <c r="LP70" s="2" t="s">
        <v>134</v>
      </c>
      <c r="LQ70" s="2" t="s">
        <v>134</v>
      </c>
      <c r="LR70" s="2" t="s">
        <v>134</v>
      </c>
      <c r="LS70" s="4"/>
      <c r="LT70" s="8"/>
      <c r="LU70" s="4"/>
      <c r="LV70" s="8"/>
      <c r="LW70" s="7"/>
      <c r="LX70" s="7"/>
      <c r="LY70" s="2" t="s">
        <v>134</v>
      </c>
      <c r="LZ70" s="2" t="s">
        <v>134</v>
      </c>
      <c r="MA70" s="2" t="s">
        <v>134</v>
      </c>
      <c r="MB70" s="2" t="s">
        <v>134</v>
      </c>
      <c r="MC70" s="2" t="s">
        <v>134</v>
      </c>
      <c r="MD70" s="2" t="s">
        <v>134</v>
      </c>
      <c r="ME70" s="4"/>
      <c r="MF70" s="8"/>
      <c r="MG70" s="4"/>
      <c r="MH70" s="8"/>
      <c r="MI70" s="7"/>
      <c r="MJ70" s="7"/>
      <c r="MK70" s="2" t="s">
        <v>140</v>
      </c>
      <c r="ML70" s="2" t="s">
        <v>144</v>
      </c>
      <c r="MM70" s="2" t="s">
        <v>213</v>
      </c>
      <c r="MN70" s="2" t="s">
        <v>134</v>
      </c>
      <c r="MO70" s="2" t="s">
        <v>142</v>
      </c>
      <c r="MP70" s="2" t="s">
        <v>134</v>
      </c>
      <c r="MQ70" s="4"/>
      <c r="MR70" s="8"/>
      <c r="MS70" s="4"/>
      <c r="MT70" s="8"/>
      <c r="MU70" s="7"/>
      <c r="MV70" s="7"/>
      <c r="MW70" s="2" t="s">
        <v>134</v>
      </c>
      <c r="MX70" s="2" t="s">
        <v>134</v>
      </c>
      <c r="MY70" s="2" t="s">
        <v>134</v>
      </c>
      <c r="MZ70" s="2" t="s">
        <v>134</v>
      </c>
      <c r="NA70" s="2" t="s">
        <v>134</v>
      </c>
      <c r="NB70" s="2" t="s">
        <v>134</v>
      </c>
      <c r="NC70" s="4"/>
      <c r="ND70" s="8"/>
      <c r="NE70" s="4"/>
      <c r="NF70" s="8"/>
      <c r="NG70" s="7"/>
      <c r="NH70" s="7"/>
      <c r="NI70" s="2" t="s">
        <v>184</v>
      </c>
      <c r="NJ70" s="2" t="s">
        <v>131</v>
      </c>
      <c r="NK70" s="2" t="s">
        <v>134</v>
      </c>
      <c r="NL70" s="2" t="s">
        <v>134</v>
      </c>
      <c r="NM70" s="2" t="s">
        <v>142</v>
      </c>
      <c r="NN70" s="2" t="s">
        <v>134</v>
      </c>
      <c r="NO70" s="4"/>
      <c r="NP70" s="8"/>
      <c r="NQ70" s="4"/>
      <c r="NR70" s="8"/>
      <c r="NS70" s="7"/>
      <c r="NT70" s="7"/>
      <c r="NU70" s="2" t="s">
        <v>140</v>
      </c>
      <c r="NV70" s="2" t="s">
        <v>131</v>
      </c>
      <c r="NW70" s="2" t="s">
        <v>325</v>
      </c>
      <c r="NX70" s="2" t="s">
        <v>1380</v>
      </c>
      <c r="NY70" s="2" t="s">
        <v>142</v>
      </c>
      <c r="NZ70" s="2" t="s">
        <v>134</v>
      </c>
      <c r="OA70" s="4"/>
      <c r="OB70" s="8"/>
      <c r="OC70" s="4"/>
      <c r="OD70" s="8"/>
      <c r="OE70" s="7"/>
      <c r="OF70" s="7"/>
      <c r="OG70" s="2" t="s">
        <v>140</v>
      </c>
      <c r="OH70" s="2" t="s">
        <v>187</v>
      </c>
      <c r="OI70" s="2" t="s">
        <v>914</v>
      </c>
      <c r="OJ70" s="2" t="s">
        <v>345</v>
      </c>
      <c r="OK70" s="2" t="s">
        <v>142</v>
      </c>
      <c r="OL70" s="2" t="s">
        <v>134</v>
      </c>
      <c r="OM70" s="4"/>
      <c r="ON70" s="8"/>
      <c r="OO70" s="4"/>
      <c r="OP70" s="8"/>
      <c r="OQ70" s="7"/>
      <c r="OR70" s="7"/>
      <c r="OS70" s="2" t="s">
        <v>134</v>
      </c>
      <c r="OT70" s="2" t="s">
        <v>134</v>
      </c>
      <c r="OU70" s="2" t="s">
        <v>134</v>
      </c>
      <c r="OV70" s="2" t="s">
        <v>134</v>
      </c>
      <c r="OW70" s="2" t="s">
        <v>134</v>
      </c>
      <c r="OX70" s="2" t="s">
        <v>134</v>
      </c>
      <c r="OY70" s="4"/>
      <c r="OZ70" s="8"/>
      <c r="PA70" s="4"/>
      <c r="PB70" s="8"/>
      <c r="PC70" s="7"/>
      <c r="PD70" s="7"/>
      <c r="PE70" s="2" t="s">
        <v>161</v>
      </c>
      <c r="PF70" s="2" t="s">
        <v>131</v>
      </c>
      <c r="PG70" s="2" t="s">
        <v>134</v>
      </c>
      <c r="PH70" s="2" t="s">
        <v>134</v>
      </c>
      <c r="PI70" s="2" t="s">
        <v>142</v>
      </c>
      <c r="PJ70" s="2" t="s">
        <v>134</v>
      </c>
      <c r="PK70" s="4"/>
      <c r="PL70" s="8"/>
      <c r="PM70" s="4"/>
      <c r="PN70" s="8"/>
      <c r="PO70" s="7"/>
      <c r="PP70" s="7"/>
      <c r="PQ70" s="2" t="s">
        <v>140</v>
      </c>
      <c r="PR70" s="2" t="s">
        <v>131</v>
      </c>
      <c r="PS70" s="2" t="s">
        <v>190</v>
      </c>
      <c r="PT70" s="2" t="s">
        <v>134</v>
      </c>
      <c r="PU70" s="2" t="s">
        <v>142</v>
      </c>
      <c r="PV70" s="2" t="s">
        <v>134</v>
      </c>
      <c r="PW70" s="4"/>
      <c r="PX70" s="8"/>
      <c r="PY70" s="4"/>
      <c r="PZ70" s="8"/>
      <c r="QA70" s="7"/>
      <c r="QB70" s="7"/>
      <c r="QC70" s="2" t="s">
        <v>161</v>
      </c>
      <c r="QD70" s="2" t="s">
        <v>144</v>
      </c>
      <c r="QE70" s="2" t="s">
        <v>134</v>
      </c>
      <c r="QF70" s="2" t="s">
        <v>134</v>
      </c>
      <c r="QG70" s="2" t="s">
        <v>142</v>
      </c>
      <c r="QH70" s="2" t="s">
        <v>134</v>
      </c>
      <c r="QI70" s="4"/>
      <c r="QJ70" s="8"/>
      <c r="QK70" s="4"/>
      <c r="QL70" s="8"/>
      <c r="QM70" s="7"/>
      <c r="QN70" s="7"/>
      <c r="QO70" s="2" t="s">
        <v>184</v>
      </c>
      <c r="QP70" s="2" t="s">
        <v>131</v>
      </c>
      <c r="QQ70" s="2" t="s">
        <v>134</v>
      </c>
      <c r="QR70" s="2" t="s">
        <v>134</v>
      </c>
      <c r="QS70" s="2" t="s">
        <v>142</v>
      </c>
      <c r="QT70" s="2" t="s">
        <v>134</v>
      </c>
      <c r="QU70" s="4"/>
      <c r="QV70" s="8"/>
      <c r="QW70" s="4"/>
      <c r="QX70" s="8"/>
      <c r="QY70" s="7"/>
      <c r="QZ70" s="7"/>
      <c r="RA70" s="2" t="s">
        <v>134</v>
      </c>
      <c r="RB70" s="2" t="s">
        <v>134</v>
      </c>
      <c r="RC70" s="2" t="s">
        <v>134</v>
      </c>
      <c r="RD70" s="2" t="s">
        <v>134</v>
      </c>
      <c r="RE70" s="2" t="s">
        <v>134</v>
      </c>
      <c r="RF70" s="2" t="s">
        <v>134</v>
      </c>
      <c r="RG70" s="4"/>
      <c r="RH70" s="8"/>
      <c r="RI70" s="4"/>
      <c r="RJ70" s="8"/>
      <c r="RK70" s="7"/>
      <c r="RL70" s="7"/>
      <c r="RM70" s="2" t="s">
        <v>161</v>
      </c>
      <c r="RN70" s="2" t="s">
        <v>131</v>
      </c>
      <c r="RO70" s="2" t="s">
        <v>134</v>
      </c>
      <c r="RP70" s="2" t="s">
        <v>134</v>
      </c>
      <c r="RQ70" s="2" t="s">
        <v>142</v>
      </c>
      <c r="RR70" s="2" t="s">
        <v>134</v>
      </c>
      <c r="RS70" s="4"/>
      <c r="RT70" s="8"/>
      <c r="RU70" s="4"/>
      <c r="RV70" s="8"/>
      <c r="RW70" s="7"/>
      <c r="RX70" s="7"/>
      <c r="RY70" s="2" t="s">
        <v>161</v>
      </c>
      <c r="RZ70" s="2" t="s">
        <v>131</v>
      </c>
      <c r="SA70" s="2" t="s">
        <v>134</v>
      </c>
      <c r="SB70" s="2" t="s">
        <v>134</v>
      </c>
      <c r="SC70" s="2" t="s">
        <v>142</v>
      </c>
      <c r="SD70" s="2" t="s">
        <v>134</v>
      </c>
      <c r="SE70" s="4"/>
      <c r="SF70" s="8"/>
      <c r="SG70" s="4"/>
      <c r="SH70" s="8"/>
      <c r="SI70" s="7"/>
      <c r="SJ70" s="7"/>
      <c r="SK70" s="2" t="s">
        <v>176</v>
      </c>
      <c r="SL70" s="2" t="s">
        <v>144</v>
      </c>
      <c r="SM70" s="2" t="s">
        <v>134</v>
      </c>
      <c r="SN70" s="2" t="s">
        <v>134</v>
      </c>
      <c r="SO70" s="2" t="s">
        <v>142</v>
      </c>
      <c r="SP70" s="2" t="s">
        <v>134</v>
      </c>
    </row>
    <row r="71">
      <c r="A71" s="2" t="s">
        <v>1381</v>
      </c>
      <c r="B71" s="2" t="s">
        <v>123</v>
      </c>
      <c r="C71" s="2" t="s">
        <v>124</v>
      </c>
      <c r="D71" s="2" t="s">
        <v>125</v>
      </c>
      <c r="E71" s="2" t="s">
        <v>126</v>
      </c>
      <c r="F71" s="2" t="s">
        <v>1382</v>
      </c>
      <c r="G71" s="2" t="s">
        <v>1383</v>
      </c>
      <c r="H71" s="2" t="s">
        <v>1384</v>
      </c>
      <c r="I71" s="2" t="s">
        <v>1385</v>
      </c>
      <c r="J71" s="2" t="s">
        <v>234</v>
      </c>
      <c r="K71" s="2" t="s">
        <v>605</v>
      </c>
      <c r="L71" s="3">
        <v>18.92</v>
      </c>
      <c r="M71" s="3">
        <v>19.87</v>
      </c>
      <c r="N71" s="3">
        <v>42.99</v>
      </c>
      <c r="O71" s="2" t="s">
        <v>131</v>
      </c>
      <c r="P71" s="2" t="s">
        <v>395</v>
      </c>
      <c r="Q71" s="2" t="s">
        <v>133</v>
      </c>
      <c r="R71" s="2" t="s">
        <v>134</v>
      </c>
      <c r="S71" s="2" t="s">
        <v>1386</v>
      </c>
      <c r="T71" s="2" t="s">
        <v>134</v>
      </c>
      <c r="U71" s="2" t="s">
        <v>134</v>
      </c>
      <c r="V71" s="2" t="s">
        <v>1387</v>
      </c>
      <c r="W71" s="2" t="s">
        <v>899</v>
      </c>
      <c r="X71" s="2" t="s">
        <v>134</v>
      </c>
      <c r="Y71" s="2" t="s">
        <v>237</v>
      </c>
      <c r="Z71" s="4">
        <v>302</v>
      </c>
      <c r="AA71" s="4">
        <f>=ROUNDDOWN(21.5714285714286,0)</f>
      </c>
      <c r="AB71" s="5">
        <v>14</v>
      </c>
      <c r="AC71" s="2" t="s">
        <v>306</v>
      </c>
      <c r="AD71" s="4">
        <v>300</v>
      </c>
      <c r="AE71" s="4">
        <v>552</v>
      </c>
      <c r="AF71" s="6">
        <v>64</v>
      </c>
      <c r="AG71" s="6"/>
      <c r="AH71" s="7">
        <v>0.847</v>
      </c>
      <c r="AI71" s="4"/>
      <c r="AJ71" s="4">
        <f>=ROUNDDOWN({0},0)</f>
      </c>
      <c r="AK71" s="5"/>
      <c r="AL71" s="2" t="s">
        <v>134</v>
      </c>
      <c r="AM71" s="4"/>
      <c r="AN71" s="4"/>
      <c r="AO71" s="7">
        <v>0</v>
      </c>
      <c r="AP71" s="4">
        <v>652</v>
      </c>
      <c r="AQ71" s="8">
        <v>13926.55</v>
      </c>
      <c r="AR71" s="4"/>
      <c r="AS71" s="8"/>
      <c r="AT71" s="7"/>
      <c r="AU71" s="7"/>
      <c r="AV71" s="4">
        <v>652</v>
      </c>
      <c r="AW71" s="8">
        <v>13926.55</v>
      </c>
      <c r="AX71" s="4"/>
      <c r="AY71" s="8"/>
      <c r="AZ71" s="7"/>
      <c r="BA71" s="7"/>
      <c r="BB71" s="7">
        <v>1</v>
      </c>
      <c r="BC71" s="4">
        <v>1151</v>
      </c>
      <c r="BD71" s="8">
        <v>24261.73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0.574</v>
      </c>
      <c r="BJ71" s="4">
        <v>652</v>
      </c>
      <c r="BK71" s="8">
        <v>13926.55</v>
      </c>
      <c r="BL71" s="2" t="s">
        <v>1388</v>
      </c>
      <c r="BM71" s="7">
        <v>1</v>
      </c>
      <c r="BN71" s="7">
        <v>1</v>
      </c>
      <c r="BO71" s="4">
        <v>400</v>
      </c>
      <c r="BP71" s="8">
        <v>8812</v>
      </c>
      <c r="BQ71" s="4"/>
      <c r="BR71" s="8"/>
      <c r="BS71" s="7"/>
      <c r="BT71" s="7"/>
      <c r="BU71" s="2" t="s">
        <v>140</v>
      </c>
      <c r="BV71" s="2" t="s">
        <v>131</v>
      </c>
      <c r="BW71" s="2" t="s">
        <v>134</v>
      </c>
      <c r="BX71" s="2" t="s">
        <v>769</v>
      </c>
      <c r="BY71" s="2" t="s">
        <v>142</v>
      </c>
      <c r="BZ71" s="2" t="s">
        <v>134</v>
      </c>
      <c r="CA71" s="4">
        <v>78</v>
      </c>
      <c r="CB71" s="8">
        <v>1677</v>
      </c>
      <c r="CC71" s="4"/>
      <c r="CD71" s="8"/>
      <c r="CE71" s="7"/>
      <c r="CF71" s="7"/>
      <c r="CG71" s="2" t="s">
        <v>140</v>
      </c>
      <c r="CH71" s="2" t="s">
        <v>131</v>
      </c>
      <c r="CI71" s="2" t="s">
        <v>145</v>
      </c>
      <c r="CJ71" s="2" t="s">
        <v>146</v>
      </c>
      <c r="CK71" s="2" t="s">
        <v>142</v>
      </c>
      <c r="CL71" s="2" t="s">
        <v>134</v>
      </c>
      <c r="CM71" s="4">
        <v>38</v>
      </c>
      <c r="CN71" s="8">
        <v>757.72</v>
      </c>
      <c r="CO71" s="4"/>
      <c r="CP71" s="8"/>
      <c r="CQ71" s="7"/>
      <c r="CR71" s="7"/>
      <c r="CS71" s="2" t="s">
        <v>140</v>
      </c>
      <c r="CT71" s="2" t="s">
        <v>131</v>
      </c>
      <c r="CU71" s="2" t="s">
        <v>729</v>
      </c>
      <c r="CV71" s="2" t="s">
        <v>1389</v>
      </c>
      <c r="CW71" s="2" t="s">
        <v>142</v>
      </c>
      <c r="CX71" s="2" t="s">
        <v>134</v>
      </c>
      <c r="CY71" s="4">
        <v>61</v>
      </c>
      <c r="CZ71" s="8">
        <v>1227.93</v>
      </c>
      <c r="DA71" s="4"/>
      <c r="DB71" s="8"/>
      <c r="DC71" s="7"/>
      <c r="DD71" s="7"/>
      <c r="DE71" s="2" t="s">
        <v>140</v>
      </c>
      <c r="DF71" s="2" t="s">
        <v>131</v>
      </c>
      <c r="DG71" s="2" t="s">
        <v>733</v>
      </c>
      <c r="DH71" s="2" t="s">
        <v>1390</v>
      </c>
      <c r="DI71" s="2" t="s">
        <v>142</v>
      </c>
      <c r="DJ71" s="2" t="s">
        <v>134</v>
      </c>
      <c r="DK71" s="4">
        <v>23</v>
      </c>
      <c r="DL71" s="8">
        <v>462.99</v>
      </c>
      <c r="DM71" s="4"/>
      <c r="DN71" s="8"/>
      <c r="DO71" s="7"/>
      <c r="DP71" s="7"/>
      <c r="DQ71" s="2" t="s">
        <v>140</v>
      </c>
      <c r="DR71" s="2" t="s">
        <v>131</v>
      </c>
      <c r="DS71" s="2" t="s">
        <v>151</v>
      </c>
      <c r="DT71" s="2" t="s">
        <v>220</v>
      </c>
      <c r="DU71" s="2" t="s">
        <v>142</v>
      </c>
      <c r="DV71" s="2" t="s">
        <v>134</v>
      </c>
      <c r="DW71" s="4">
        <v>12</v>
      </c>
      <c r="DX71" s="8">
        <v>250.32</v>
      </c>
      <c r="DY71" s="4"/>
      <c r="DZ71" s="8"/>
      <c r="EA71" s="7"/>
      <c r="EB71" s="7"/>
      <c r="EC71" s="2" t="s">
        <v>140</v>
      </c>
      <c r="ED71" s="2" t="s">
        <v>131</v>
      </c>
      <c r="EE71" s="2" t="s">
        <v>592</v>
      </c>
      <c r="EF71" s="2" t="s">
        <v>1391</v>
      </c>
      <c r="EG71" s="2" t="s">
        <v>142</v>
      </c>
      <c r="EH71" s="2" t="s">
        <v>134</v>
      </c>
      <c r="EI71" s="4">
        <v>37</v>
      </c>
      <c r="EJ71" s="8">
        <v>638.16</v>
      </c>
      <c r="EK71" s="4"/>
      <c r="EL71" s="8"/>
      <c r="EM71" s="7"/>
      <c r="EN71" s="7"/>
      <c r="EO71" s="2" t="s">
        <v>140</v>
      </c>
      <c r="EP71" s="2" t="s">
        <v>131</v>
      </c>
      <c r="EQ71" s="2" t="s">
        <v>737</v>
      </c>
      <c r="ER71" s="2" t="s">
        <v>1392</v>
      </c>
      <c r="ES71" s="2" t="s">
        <v>142</v>
      </c>
      <c r="ET71" s="2" t="s">
        <v>134</v>
      </c>
      <c r="EU71" s="4">
        <v>1</v>
      </c>
      <c r="EV71" s="8">
        <v>22.45</v>
      </c>
      <c r="EW71" s="4"/>
      <c r="EX71" s="8"/>
      <c r="EY71" s="7"/>
      <c r="EZ71" s="7"/>
      <c r="FA71" s="2" t="s">
        <v>140</v>
      </c>
      <c r="FB71" s="2" t="s">
        <v>131</v>
      </c>
      <c r="FC71" s="2" t="s">
        <v>373</v>
      </c>
      <c r="FD71" s="2" t="s">
        <v>1216</v>
      </c>
      <c r="FE71" s="2" t="s">
        <v>142</v>
      </c>
      <c r="FF71" s="2" t="s">
        <v>134</v>
      </c>
      <c r="FG71" s="4"/>
      <c r="FH71" s="8"/>
      <c r="FI71" s="4"/>
      <c r="FJ71" s="8"/>
      <c r="FK71" s="7"/>
      <c r="FL71" s="7"/>
      <c r="FM71" s="2" t="s">
        <v>140</v>
      </c>
      <c r="FN71" s="2" t="s">
        <v>131</v>
      </c>
      <c r="FO71" s="2" t="s">
        <v>903</v>
      </c>
      <c r="FP71" s="2" t="s">
        <v>134</v>
      </c>
      <c r="FQ71" s="2" t="s">
        <v>142</v>
      </c>
      <c r="FR71" s="2" t="s">
        <v>134</v>
      </c>
      <c r="FS71" s="4"/>
      <c r="FT71" s="8"/>
      <c r="FU71" s="4"/>
      <c r="FV71" s="8"/>
      <c r="FW71" s="7"/>
      <c r="FX71" s="7"/>
      <c r="FY71" s="2" t="s">
        <v>143</v>
      </c>
      <c r="FZ71" s="2" t="s">
        <v>131</v>
      </c>
      <c r="GA71" s="2" t="s">
        <v>134</v>
      </c>
      <c r="GB71" s="2" t="s">
        <v>134</v>
      </c>
      <c r="GC71" s="2" t="s">
        <v>142</v>
      </c>
      <c r="GD71" s="2" t="s">
        <v>134</v>
      </c>
      <c r="GE71" s="4"/>
      <c r="GF71" s="8"/>
      <c r="GG71" s="4"/>
      <c r="GH71" s="8"/>
      <c r="GI71" s="7"/>
      <c r="GJ71" s="7"/>
      <c r="GK71" s="2" t="s">
        <v>134</v>
      </c>
      <c r="GL71" s="2" t="s">
        <v>134</v>
      </c>
      <c r="GM71" s="2" t="s">
        <v>134</v>
      </c>
      <c r="GN71" s="2" t="s">
        <v>134</v>
      </c>
      <c r="GO71" s="2" t="s">
        <v>134</v>
      </c>
      <c r="GP71" s="2" t="s">
        <v>134</v>
      </c>
      <c r="GQ71" s="4"/>
      <c r="GR71" s="8"/>
      <c r="GS71" s="4"/>
      <c r="GT71" s="8"/>
      <c r="GU71" s="7"/>
      <c r="GV71" s="7"/>
      <c r="GW71" s="2" t="s">
        <v>161</v>
      </c>
      <c r="GX71" s="2" t="s">
        <v>131</v>
      </c>
      <c r="GY71" s="2" t="s">
        <v>151</v>
      </c>
      <c r="GZ71" s="2" t="s">
        <v>134</v>
      </c>
      <c r="HA71" s="2" t="s">
        <v>142</v>
      </c>
      <c r="HB71" s="2" t="s">
        <v>134</v>
      </c>
      <c r="HC71" s="4">
        <v>2</v>
      </c>
      <c r="HD71" s="8">
        <v>77.98</v>
      </c>
      <c r="HE71" s="4"/>
      <c r="HF71" s="8"/>
      <c r="HG71" s="7"/>
      <c r="HH71" s="7"/>
      <c r="HI71" s="2" t="s">
        <v>140</v>
      </c>
      <c r="HJ71" s="2" t="s">
        <v>131</v>
      </c>
      <c r="HK71" s="2" t="s">
        <v>245</v>
      </c>
      <c r="HL71" s="2" t="s">
        <v>590</v>
      </c>
      <c r="HM71" s="2" t="s">
        <v>142</v>
      </c>
      <c r="HN71" s="2" t="s">
        <v>134</v>
      </c>
      <c r="HO71" s="4"/>
      <c r="HP71" s="8"/>
      <c r="HQ71" s="4"/>
      <c r="HR71" s="8"/>
      <c r="HS71" s="7"/>
      <c r="HT71" s="7"/>
      <c r="HU71" s="2" t="s">
        <v>161</v>
      </c>
      <c r="HV71" s="2" t="s">
        <v>131</v>
      </c>
      <c r="HW71" s="2" t="s">
        <v>134</v>
      </c>
      <c r="HX71" s="2" t="s">
        <v>134</v>
      </c>
      <c r="HY71" s="2" t="s">
        <v>142</v>
      </c>
      <c r="HZ71" s="2" t="s">
        <v>134</v>
      </c>
      <c r="IA71" s="4"/>
      <c r="IB71" s="8"/>
      <c r="IC71" s="4"/>
      <c r="ID71" s="8"/>
      <c r="IE71" s="7"/>
      <c r="IF71" s="7"/>
      <c r="IG71" s="2" t="s">
        <v>140</v>
      </c>
      <c r="IH71" s="2" t="s">
        <v>144</v>
      </c>
      <c r="II71" s="2" t="s">
        <v>1393</v>
      </c>
      <c r="IJ71" s="2" t="s">
        <v>1394</v>
      </c>
      <c r="IK71" s="2" t="s">
        <v>142</v>
      </c>
      <c r="IL71" s="2" t="s">
        <v>168</v>
      </c>
      <c r="IM71" s="4"/>
      <c r="IN71" s="8"/>
      <c r="IO71" s="4"/>
      <c r="IP71" s="8"/>
      <c r="IQ71" s="7"/>
      <c r="IR71" s="7"/>
      <c r="IS71" s="2" t="s">
        <v>161</v>
      </c>
      <c r="IT71" s="2" t="s">
        <v>131</v>
      </c>
      <c r="IU71" s="2" t="s">
        <v>382</v>
      </c>
      <c r="IV71" s="2" t="s">
        <v>134</v>
      </c>
      <c r="IW71" s="2" t="s">
        <v>142</v>
      </c>
      <c r="IX71" s="2" t="s">
        <v>134</v>
      </c>
      <c r="IY71" s="4"/>
      <c r="IZ71" s="8"/>
      <c r="JA71" s="4"/>
      <c r="JB71" s="8"/>
      <c r="JC71" s="7"/>
      <c r="JD71" s="7"/>
      <c r="JE71" s="2" t="s">
        <v>140</v>
      </c>
      <c r="JF71" s="2" t="s">
        <v>131</v>
      </c>
      <c r="JG71" s="2" t="s">
        <v>170</v>
      </c>
      <c r="JH71" s="2" t="s">
        <v>134</v>
      </c>
      <c r="JI71" s="2" t="s">
        <v>142</v>
      </c>
      <c r="JJ71" s="2" t="s">
        <v>134</v>
      </c>
      <c r="JK71" s="4"/>
      <c r="JL71" s="8"/>
      <c r="JM71" s="4"/>
      <c r="JN71" s="8"/>
      <c r="JO71" s="7"/>
      <c r="JP71" s="7"/>
      <c r="JQ71" s="2" t="s">
        <v>140</v>
      </c>
      <c r="JR71" s="2" t="s">
        <v>144</v>
      </c>
      <c r="JS71" s="2" t="s">
        <v>172</v>
      </c>
      <c r="JT71" s="2" t="s">
        <v>1395</v>
      </c>
      <c r="JU71" s="2" t="s">
        <v>142</v>
      </c>
      <c r="JV71" s="2" t="s">
        <v>134</v>
      </c>
      <c r="JW71" s="4"/>
      <c r="JX71" s="8"/>
      <c r="JY71" s="4"/>
      <c r="JZ71" s="8"/>
      <c r="KA71" s="7"/>
      <c r="KB71" s="7"/>
      <c r="KC71" s="2" t="s">
        <v>140</v>
      </c>
      <c r="KD71" s="2" t="s">
        <v>131</v>
      </c>
      <c r="KE71" s="2" t="s">
        <v>174</v>
      </c>
      <c r="KF71" s="2" t="s">
        <v>134</v>
      </c>
      <c r="KG71" s="2" t="s">
        <v>142</v>
      </c>
      <c r="KH71" s="2" t="s">
        <v>134</v>
      </c>
      <c r="KI71" s="4"/>
      <c r="KJ71" s="8"/>
      <c r="KK71" s="4"/>
      <c r="KL71" s="8"/>
      <c r="KM71" s="7"/>
      <c r="KN71" s="7"/>
      <c r="KO71" s="2" t="s">
        <v>176</v>
      </c>
      <c r="KP71" s="2" t="s">
        <v>131</v>
      </c>
      <c r="KQ71" s="2" t="s">
        <v>134</v>
      </c>
      <c r="KR71" s="2" t="s">
        <v>134</v>
      </c>
      <c r="KS71" s="2" t="s">
        <v>142</v>
      </c>
      <c r="KT71" s="2" t="s">
        <v>134</v>
      </c>
      <c r="KU71" s="4"/>
      <c r="KV71" s="8"/>
      <c r="KW71" s="4"/>
      <c r="KX71" s="8"/>
      <c r="KY71" s="7"/>
      <c r="KZ71" s="7"/>
      <c r="LA71" s="2" t="s">
        <v>140</v>
      </c>
      <c r="LB71" s="2" t="s">
        <v>144</v>
      </c>
      <c r="LC71" s="2" t="s">
        <v>510</v>
      </c>
      <c r="LD71" s="2" t="s">
        <v>264</v>
      </c>
      <c r="LE71" s="2" t="s">
        <v>142</v>
      </c>
      <c r="LF71" s="2" t="s">
        <v>134</v>
      </c>
      <c r="LG71" s="4"/>
      <c r="LH71" s="8"/>
      <c r="LI71" s="4"/>
      <c r="LJ71" s="8"/>
      <c r="LK71" s="7"/>
      <c r="LL71" s="7"/>
      <c r="LM71" s="2" t="s">
        <v>134</v>
      </c>
      <c r="LN71" s="2" t="s">
        <v>134</v>
      </c>
      <c r="LO71" s="2" t="s">
        <v>134</v>
      </c>
      <c r="LP71" s="2" t="s">
        <v>134</v>
      </c>
      <c r="LQ71" s="2" t="s">
        <v>134</v>
      </c>
      <c r="LR71" s="2" t="s">
        <v>134</v>
      </c>
      <c r="LS71" s="4"/>
      <c r="LT71" s="8"/>
      <c r="LU71" s="4"/>
      <c r="LV71" s="8"/>
      <c r="LW71" s="7"/>
      <c r="LX71" s="7"/>
      <c r="LY71" s="2" t="s">
        <v>134</v>
      </c>
      <c r="LZ71" s="2" t="s">
        <v>134</v>
      </c>
      <c r="MA71" s="2" t="s">
        <v>134</v>
      </c>
      <c r="MB71" s="2" t="s">
        <v>134</v>
      </c>
      <c r="MC71" s="2" t="s">
        <v>134</v>
      </c>
      <c r="MD71" s="2" t="s">
        <v>134</v>
      </c>
      <c r="ME71" s="4"/>
      <c r="MF71" s="8"/>
      <c r="MG71" s="4"/>
      <c r="MH71" s="8"/>
      <c r="MI71" s="7"/>
      <c r="MJ71" s="7"/>
      <c r="MK71" s="2" t="s">
        <v>436</v>
      </c>
      <c r="ML71" s="2" t="s">
        <v>131</v>
      </c>
      <c r="MM71" s="2" t="s">
        <v>134</v>
      </c>
      <c r="MN71" s="2" t="s">
        <v>134</v>
      </c>
      <c r="MO71" s="2" t="s">
        <v>142</v>
      </c>
      <c r="MP71" s="2" t="s">
        <v>134</v>
      </c>
      <c r="MQ71" s="4"/>
      <c r="MR71" s="8"/>
      <c r="MS71" s="4"/>
      <c r="MT71" s="8"/>
      <c r="MU71" s="7"/>
      <c r="MV71" s="7"/>
      <c r="MW71" s="2" t="s">
        <v>134</v>
      </c>
      <c r="MX71" s="2" t="s">
        <v>134</v>
      </c>
      <c r="MY71" s="2" t="s">
        <v>134</v>
      </c>
      <c r="MZ71" s="2" t="s">
        <v>134</v>
      </c>
      <c r="NA71" s="2" t="s">
        <v>134</v>
      </c>
      <c r="NB71" s="2" t="s">
        <v>134</v>
      </c>
      <c r="NC71" s="4"/>
      <c r="ND71" s="8"/>
      <c r="NE71" s="4"/>
      <c r="NF71" s="8"/>
      <c r="NG71" s="7"/>
      <c r="NH71" s="7"/>
      <c r="NI71" s="2" t="s">
        <v>184</v>
      </c>
      <c r="NJ71" s="2" t="s">
        <v>131</v>
      </c>
      <c r="NK71" s="2" t="s">
        <v>134</v>
      </c>
      <c r="NL71" s="2" t="s">
        <v>134</v>
      </c>
      <c r="NM71" s="2" t="s">
        <v>142</v>
      </c>
      <c r="NN71" s="2" t="s">
        <v>134</v>
      </c>
      <c r="NO71" s="4"/>
      <c r="NP71" s="8"/>
      <c r="NQ71" s="4"/>
      <c r="NR71" s="8"/>
      <c r="NS71" s="7"/>
      <c r="NT71" s="7"/>
      <c r="NU71" s="2" t="s">
        <v>140</v>
      </c>
      <c r="NV71" s="2" t="s">
        <v>131</v>
      </c>
      <c r="NW71" s="2" t="s">
        <v>185</v>
      </c>
      <c r="NX71" s="2" t="s">
        <v>1127</v>
      </c>
      <c r="NY71" s="2" t="s">
        <v>142</v>
      </c>
      <c r="NZ71" s="2" t="s">
        <v>134</v>
      </c>
      <c r="OA71" s="4"/>
      <c r="OB71" s="8"/>
      <c r="OC71" s="4"/>
      <c r="OD71" s="8"/>
      <c r="OE71" s="7"/>
      <c r="OF71" s="7"/>
      <c r="OG71" s="2" t="s">
        <v>140</v>
      </c>
      <c r="OH71" s="2" t="s">
        <v>187</v>
      </c>
      <c r="OI71" s="2" t="s">
        <v>904</v>
      </c>
      <c r="OJ71" s="2" t="s">
        <v>316</v>
      </c>
      <c r="OK71" s="2" t="s">
        <v>142</v>
      </c>
      <c r="OL71" s="2" t="s">
        <v>134</v>
      </c>
      <c r="OM71" s="4"/>
      <c r="ON71" s="8"/>
      <c r="OO71" s="4"/>
      <c r="OP71" s="8"/>
      <c r="OQ71" s="7"/>
      <c r="OR71" s="7"/>
      <c r="OS71" s="2" t="s">
        <v>134</v>
      </c>
      <c r="OT71" s="2" t="s">
        <v>134</v>
      </c>
      <c r="OU71" s="2" t="s">
        <v>134</v>
      </c>
      <c r="OV71" s="2" t="s">
        <v>134</v>
      </c>
      <c r="OW71" s="2" t="s">
        <v>134</v>
      </c>
      <c r="OX71" s="2" t="s">
        <v>134</v>
      </c>
      <c r="OY71" s="4"/>
      <c r="OZ71" s="8"/>
      <c r="PA71" s="4"/>
      <c r="PB71" s="8"/>
      <c r="PC71" s="7"/>
      <c r="PD71" s="7"/>
      <c r="PE71" s="2" t="s">
        <v>161</v>
      </c>
      <c r="PF71" s="2" t="s">
        <v>131</v>
      </c>
      <c r="PG71" s="2" t="s">
        <v>134</v>
      </c>
      <c r="PH71" s="2" t="s">
        <v>134</v>
      </c>
      <c r="PI71" s="2" t="s">
        <v>142</v>
      </c>
      <c r="PJ71" s="2" t="s">
        <v>134</v>
      </c>
      <c r="PK71" s="4"/>
      <c r="PL71" s="8"/>
      <c r="PM71" s="4"/>
      <c r="PN71" s="8"/>
      <c r="PO71" s="7"/>
      <c r="PP71" s="7"/>
      <c r="PQ71" s="2" t="s">
        <v>140</v>
      </c>
      <c r="PR71" s="2" t="s">
        <v>131</v>
      </c>
      <c r="PS71" s="2" t="s">
        <v>190</v>
      </c>
      <c r="PT71" s="2" t="s">
        <v>134</v>
      </c>
      <c r="PU71" s="2" t="s">
        <v>142</v>
      </c>
      <c r="PV71" s="2" t="s">
        <v>134</v>
      </c>
      <c r="PW71" s="4"/>
      <c r="PX71" s="8"/>
      <c r="PY71" s="4"/>
      <c r="PZ71" s="8"/>
      <c r="QA71" s="7"/>
      <c r="QB71" s="7"/>
      <c r="QC71" s="2" t="s">
        <v>140</v>
      </c>
      <c r="QD71" s="2" t="s">
        <v>144</v>
      </c>
      <c r="QE71" s="2" t="s">
        <v>149</v>
      </c>
      <c r="QF71" s="2" t="s">
        <v>1004</v>
      </c>
      <c r="QG71" s="2" t="s">
        <v>142</v>
      </c>
      <c r="QH71" s="2" t="s">
        <v>134</v>
      </c>
      <c r="QI71" s="4"/>
      <c r="QJ71" s="8"/>
      <c r="QK71" s="4"/>
      <c r="QL71" s="8"/>
      <c r="QM71" s="7"/>
      <c r="QN71" s="7"/>
      <c r="QO71" s="2" t="s">
        <v>184</v>
      </c>
      <c r="QP71" s="2" t="s">
        <v>131</v>
      </c>
      <c r="QQ71" s="2" t="s">
        <v>134</v>
      </c>
      <c r="QR71" s="2" t="s">
        <v>134</v>
      </c>
      <c r="QS71" s="2" t="s">
        <v>142</v>
      </c>
      <c r="QT71" s="2" t="s">
        <v>134</v>
      </c>
      <c r="QU71" s="4"/>
      <c r="QV71" s="8"/>
      <c r="QW71" s="4"/>
      <c r="QX71" s="8"/>
      <c r="QY71" s="7"/>
      <c r="QZ71" s="7"/>
      <c r="RA71" s="2" t="s">
        <v>134</v>
      </c>
      <c r="RB71" s="2" t="s">
        <v>134</v>
      </c>
      <c r="RC71" s="2" t="s">
        <v>134</v>
      </c>
      <c r="RD71" s="2" t="s">
        <v>134</v>
      </c>
      <c r="RE71" s="2" t="s">
        <v>134</v>
      </c>
      <c r="RF71" s="2" t="s">
        <v>134</v>
      </c>
      <c r="RG71" s="4"/>
      <c r="RH71" s="8"/>
      <c r="RI71" s="4"/>
      <c r="RJ71" s="8"/>
      <c r="RK71" s="7"/>
      <c r="RL71" s="7"/>
      <c r="RM71" s="2" t="s">
        <v>134</v>
      </c>
      <c r="RN71" s="2" t="s">
        <v>134</v>
      </c>
      <c r="RO71" s="2" t="s">
        <v>134</v>
      </c>
      <c r="RP71" s="2" t="s">
        <v>134</v>
      </c>
      <c r="RQ71" s="2" t="s">
        <v>134</v>
      </c>
      <c r="RR71" s="2" t="s">
        <v>134</v>
      </c>
      <c r="RS71" s="4"/>
      <c r="RT71" s="8"/>
      <c r="RU71" s="4"/>
      <c r="RV71" s="8"/>
      <c r="RW71" s="7"/>
      <c r="RX71" s="7"/>
      <c r="RY71" s="2" t="s">
        <v>161</v>
      </c>
      <c r="RZ71" s="2" t="s">
        <v>131</v>
      </c>
      <c r="SA71" s="2" t="s">
        <v>134</v>
      </c>
      <c r="SB71" s="2" t="s">
        <v>134</v>
      </c>
      <c r="SC71" s="2" t="s">
        <v>142</v>
      </c>
      <c r="SD71" s="2" t="s">
        <v>134</v>
      </c>
      <c r="SE71" s="4"/>
      <c r="SF71" s="8"/>
      <c r="SG71" s="4"/>
      <c r="SH71" s="8"/>
      <c r="SI71" s="7"/>
      <c r="SJ71" s="7"/>
      <c r="SK71" s="2" t="s">
        <v>140</v>
      </c>
      <c r="SL71" s="2" t="s">
        <v>144</v>
      </c>
      <c r="SM71" s="2" t="s">
        <v>411</v>
      </c>
      <c r="SN71" s="2" t="s">
        <v>715</v>
      </c>
      <c r="SO71" s="2" t="s">
        <v>142</v>
      </c>
      <c r="SP71" s="2" t="s">
        <v>134</v>
      </c>
    </row>
    <row r="72">
      <c r="A72" s="2" t="s">
        <v>1396</v>
      </c>
      <c r="B72" s="2" t="s">
        <v>123</v>
      </c>
      <c r="C72" s="2" t="s">
        <v>124</v>
      </c>
      <c r="D72" s="2" t="s">
        <v>125</v>
      </c>
      <c r="E72" s="2" t="s">
        <v>126</v>
      </c>
      <c r="F72" s="2" t="s">
        <v>1382</v>
      </c>
      <c r="G72" s="2" t="s">
        <v>1383</v>
      </c>
      <c r="H72" s="2" t="s">
        <v>1384</v>
      </c>
      <c r="I72" s="2" t="s">
        <v>1385</v>
      </c>
      <c r="J72" s="2" t="s">
        <v>234</v>
      </c>
      <c r="K72" s="2" t="s">
        <v>448</v>
      </c>
      <c r="L72" s="3">
        <v>18.92</v>
      </c>
      <c r="M72" s="3">
        <v>19.87</v>
      </c>
      <c r="N72" s="3">
        <v>42.99</v>
      </c>
      <c r="O72" s="2" t="s">
        <v>131</v>
      </c>
      <c r="P72" s="2" t="s">
        <v>395</v>
      </c>
      <c r="Q72" s="2" t="s">
        <v>133</v>
      </c>
      <c r="R72" s="2" t="s">
        <v>134</v>
      </c>
      <c r="S72" s="2" t="s">
        <v>1397</v>
      </c>
      <c r="T72" s="2" t="s">
        <v>134</v>
      </c>
      <c r="U72" s="2" t="s">
        <v>832</v>
      </c>
      <c r="V72" s="2" t="s">
        <v>1387</v>
      </c>
      <c r="W72" s="2" t="s">
        <v>899</v>
      </c>
      <c r="X72" s="2" t="s">
        <v>134</v>
      </c>
      <c r="Y72" s="2" t="s">
        <v>1398</v>
      </c>
      <c r="Z72" s="4">
        <v>331</v>
      </c>
      <c r="AA72" s="4">
        <f>=ROUNDDOWN(30.0909090909091,0)</f>
      </c>
      <c r="AB72" s="5">
        <v>11</v>
      </c>
      <c r="AC72" s="2" t="s">
        <v>134</v>
      </c>
      <c r="AD72" s="4"/>
      <c r="AE72" s="4"/>
      <c r="AF72" s="6">
        <v>64</v>
      </c>
      <c r="AG72" s="6"/>
      <c r="AH72" s="7">
        <v>0.5246</v>
      </c>
      <c r="AI72" s="4"/>
      <c r="AJ72" s="4">
        <f>=ROUNDDOWN({0},0)</f>
      </c>
      <c r="AK72" s="5"/>
      <c r="AL72" s="2" t="s">
        <v>134</v>
      </c>
      <c r="AM72" s="4"/>
      <c r="AN72" s="4"/>
      <c r="AO72" s="7">
        <v>0</v>
      </c>
      <c r="AP72" s="4">
        <v>275</v>
      </c>
      <c r="AQ72" s="8">
        <v>5671.8</v>
      </c>
      <c r="AR72" s="4"/>
      <c r="AS72" s="8"/>
      <c r="AT72" s="7"/>
      <c r="AU72" s="7"/>
      <c r="AV72" s="4">
        <v>275</v>
      </c>
      <c r="AW72" s="8">
        <v>5671.8</v>
      </c>
      <c r="AX72" s="4"/>
      <c r="AY72" s="8"/>
      <c r="AZ72" s="7"/>
      <c r="BA72" s="7"/>
      <c r="BB72" s="7">
        <v>1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>
        <v>0.2338</v>
      </c>
      <c r="BJ72" s="4">
        <v>275</v>
      </c>
      <c r="BK72" s="8">
        <v>5671.8</v>
      </c>
      <c r="BL72" s="2" t="s">
        <v>1399</v>
      </c>
      <c r="BM72" s="7">
        <v>1</v>
      </c>
      <c r="BN72" s="7">
        <v>1</v>
      </c>
      <c r="BO72" s="4">
        <v>182</v>
      </c>
      <c r="BP72" s="8">
        <v>3787.42</v>
      </c>
      <c r="BQ72" s="4"/>
      <c r="BR72" s="8"/>
      <c r="BS72" s="7"/>
      <c r="BT72" s="7"/>
      <c r="BU72" s="2" t="s">
        <v>140</v>
      </c>
      <c r="BV72" s="2" t="s">
        <v>131</v>
      </c>
      <c r="BW72" s="2" t="s">
        <v>134</v>
      </c>
      <c r="BX72" s="2" t="s">
        <v>1343</v>
      </c>
      <c r="BY72" s="2" t="s">
        <v>142</v>
      </c>
      <c r="BZ72" s="2" t="s">
        <v>134</v>
      </c>
      <c r="CA72" s="4">
        <v>13</v>
      </c>
      <c r="CB72" s="8">
        <v>279.5</v>
      </c>
      <c r="CC72" s="4"/>
      <c r="CD72" s="8"/>
      <c r="CE72" s="7"/>
      <c r="CF72" s="7"/>
      <c r="CG72" s="2" t="s">
        <v>140</v>
      </c>
      <c r="CH72" s="2" t="s">
        <v>131</v>
      </c>
      <c r="CI72" s="2" t="s">
        <v>1041</v>
      </c>
      <c r="CJ72" s="2" t="s">
        <v>1400</v>
      </c>
      <c r="CK72" s="2" t="s">
        <v>142</v>
      </c>
      <c r="CL72" s="2" t="s">
        <v>134</v>
      </c>
      <c r="CM72" s="4">
        <v>27</v>
      </c>
      <c r="CN72" s="8">
        <v>538.38</v>
      </c>
      <c r="CO72" s="4"/>
      <c r="CP72" s="8"/>
      <c r="CQ72" s="7"/>
      <c r="CR72" s="7"/>
      <c r="CS72" s="2" t="s">
        <v>140</v>
      </c>
      <c r="CT72" s="2" t="s">
        <v>131</v>
      </c>
      <c r="CU72" s="2" t="s">
        <v>1398</v>
      </c>
      <c r="CV72" s="2" t="s">
        <v>1401</v>
      </c>
      <c r="CW72" s="2" t="s">
        <v>142</v>
      </c>
      <c r="CX72" s="2" t="s">
        <v>134</v>
      </c>
      <c r="CY72" s="4">
        <v>28</v>
      </c>
      <c r="CZ72" s="8">
        <v>563.64</v>
      </c>
      <c r="DA72" s="4"/>
      <c r="DB72" s="8"/>
      <c r="DC72" s="7"/>
      <c r="DD72" s="7"/>
      <c r="DE72" s="2" t="s">
        <v>140</v>
      </c>
      <c r="DF72" s="2" t="s">
        <v>131</v>
      </c>
      <c r="DG72" s="2" t="s">
        <v>1402</v>
      </c>
      <c r="DH72" s="2" t="s">
        <v>1403</v>
      </c>
      <c r="DI72" s="2" t="s">
        <v>142</v>
      </c>
      <c r="DJ72" s="2" t="s">
        <v>134</v>
      </c>
      <c r="DK72" s="4">
        <v>2</v>
      </c>
      <c r="DL72" s="8">
        <v>42.92</v>
      </c>
      <c r="DM72" s="4"/>
      <c r="DN72" s="8"/>
      <c r="DO72" s="7"/>
      <c r="DP72" s="7"/>
      <c r="DQ72" s="2" t="s">
        <v>140</v>
      </c>
      <c r="DR72" s="2" t="s">
        <v>131</v>
      </c>
      <c r="DS72" s="2" t="s">
        <v>1404</v>
      </c>
      <c r="DT72" s="2" t="s">
        <v>1111</v>
      </c>
      <c r="DU72" s="2" t="s">
        <v>142</v>
      </c>
      <c r="DV72" s="2" t="s">
        <v>134</v>
      </c>
      <c r="DW72" s="4">
        <v>12</v>
      </c>
      <c r="DX72" s="8">
        <v>250.32</v>
      </c>
      <c r="DY72" s="4"/>
      <c r="DZ72" s="8"/>
      <c r="EA72" s="7"/>
      <c r="EB72" s="7"/>
      <c r="EC72" s="2" t="s">
        <v>140</v>
      </c>
      <c r="ED72" s="2" t="s">
        <v>131</v>
      </c>
      <c r="EE72" s="2" t="s">
        <v>920</v>
      </c>
      <c r="EF72" s="2" t="s">
        <v>1029</v>
      </c>
      <c r="EG72" s="2" t="s">
        <v>142</v>
      </c>
      <c r="EH72" s="2" t="s">
        <v>134</v>
      </c>
      <c r="EI72" s="4">
        <v>9</v>
      </c>
      <c r="EJ72" s="8">
        <v>167.9</v>
      </c>
      <c r="EK72" s="4"/>
      <c r="EL72" s="8"/>
      <c r="EM72" s="7"/>
      <c r="EN72" s="7"/>
      <c r="EO72" s="2" t="s">
        <v>140</v>
      </c>
      <c r="EP72" s="2" t="s">
        <v>131</v>
      </c>
      <c r="EQ72" s="2" t="s">
        <v>165</v>
      </c>
      <c r="ER72" s="2" t="s">
        <v>1405</v>
      </c>
      <c r="ES72" s="2" t="s">
        <v>142</v>
      </c>
      <c r="ET72" s="2" t="s">
        <v>134</v>
      </c>
      <c r="EU72" s="4"/>
      <c r="EV72" s="8"/>
      <c r="EW72" s="4"/>
      <c r="EX72" s="8"/>
      <c r="EY72" s="7"/>
      <c r="EZ72" s="7"/>
      <c r="FA72" s="2" t="s">
        <v>140</v>
      </c>
      <c r="FB72" s="2" t="s">
        <v>131</v>
      </c>
      <c r="FC72" s="2" t="s">
        <v>1398</v>
      </c>
      <c r="FD72" s="2" t="s">
        <v>1311</v>
      </c>
      <c r="FE72" s="2" t="s">
        <v>142</v>
      </c>
      <c r="FF72" s="2" t="s">
        <v>134</v>
      </c>
      <c r="FG72" s="4">
        <v>2</v>
      </c>
      <c r="FH72" s="8">
        <v>41.72</v>
      </c>
      <c r="FI72" s="4"/>
      <c r="FJ72" s="8"/>
      <c r="FK72" s="7"/>
      <c r="FL72" s="7"/>
      <c r="FM72" s="2" t="s">
        <v>140</v>
      </c>
      <c r="FN72" s="2" t="s">
        <v>131</v>
      </c>
      <c r="FO72" s="2" t="s">
        <v>903</v>
      </c>
      <c r="FP72" s="2" t="s">
        <v>1406</v>
      </c>
      <c r="FQ72" s="2" t="s">
        <v>142</v>
      </c>
      <c r="FR72" s="2" t="s">
        <v>134</v>
      </c>
      <c r="FS72" s="4"/>
      <c r="FT72" s="8"/>
      <c r="FU72" s="4"/>
      <c r="FV72" s="8"/>
      <c r="FW72" s="7"/>
      <c r="FX72" s="7"/>
      <c r="FY72" s="2" t="s">
        <v>161</v>
      </c>
      <c r="FZ72" s="2" t="s">
        <v>131</v>
      </c>
      <c r="GA72" s="2" t="s">
        <v>134</v>
      </c>
      <c r="GB72" s="2" t="s">
        <v>134</v>
      </c>
      <c r="GC72" s="2" t="s">
        <v>142</v>
      </c>
      <c r="GD72" s="2" t="s">
        <v>134</v>
      </c>
      <c r="GE72" s="4"/>
      <c r="GF72" s="8"/>
      <c r="GG72" s="4"/>
      <c r="GH72" s="8"/>
      <c r="GI72" s="7"/>
      <c r="GJ72" s="7"/>
      <c r="GK72" s="2" t="s">
        <v>161</v>
      </c>
      <c r="GL72" s="2" t="s">
        <v>131</v>
      </c>
      <c r="GM72" s="2" t="s">
        <v>134</v>
      </c>
      <c r="GN72" s="2" t="s">
        <v>134</v>
      </c>
      <c r="GO72" s="2" t="s">
        <v>142</v>
      </c>
      <c r="GP72" s="2" t="s">
        <v>134</v>
      </c>
      <c r="GQ72" s="4"/>
      <c r="GR72" s="8"/>
      <c r="GS72" s="4"/>
      <c r="GT72" s="8"/>
      <c r="GU72" s="7"/>
      <c r="GV72" s="7"/>
      <c r="GW72" s="2" t="s">
        <v>161</v>
      </c>
      <c r="GX72" s="2" t="s">
        <v>131</v>
      </c>
      <c r="GY72" s="2" t="s">
        <v>134</v>
      </c>
      <c r="GZ72" s="2" t="s">
        <v>134</v>
      </c>
      <c r="HA72" s="2" t="s">
        <v>142</v>
      </c>
      <c r="HB72" s="2" t="s">
        <v>134</v>
      </c>
      <c r="HC72" s="4"/>
      <c r="HD72" s="8"/>
      <c r="HE72" s="4"/>
      <c r="HF72" s="8"/>
      <c r="HG72" s="7"/>
      <c r="HH72" s="7"/>
      <c r="HI72" s="2" t="s">
        <v>140</v>
      </c>
      <c r="HJ72" s="2" t="s">
        <v>131</v>
      </c>
      <c r="HK72" s="2" t="s">
        <v>1398</v>
      </c>
      <c r="HL72" s="2" t="s">
        <v>1101</v>
      </c>
      <c r="HM72" s="2" t="s">
        <v>142</v>
      </c>
      <c r="HN72" s="2" t="s">
        <v>134</v>
      </c>
      <c r="HO72" s="4"/>
      <c r="HP72" s="8"/>
      <c r="HQ72" s="4"/>
      <c r="HR72" s="8"/>
      <c r="HS72" s="7"/>
      <c r="HT72" s="7"/>
      <c r="HU72" s="2" t="s">
        <v>161</v>
      </c>
      <c r="HV72" s="2" t="s">
        <v>131</v>
      </c>
      <c r="HW72" s="2" t="s">
        <v>134</v>
      </c>
      <c r="HX72" s="2" t="s">
        <v>134</v>
      </c>
      <c r="HY72" s="2" t="s">
        <v>142</v>
      </c>
      <c r="HZ72" s="2" t="s">
        <v>134</v>
      </c>
      <c r="IA72" s="4"/>
      <c r="IB72" s="8"/>
      <c r="IC72" s="4"/>
      <c r="ID72" s="8"/>
      <c r="IE72" s="7"/>
      <c r="IF72" s="7"/>
      <c r="IG72" s="2" t="s">
        <v>176</v>
      </c>
      <c r="IH72" s="2" t="s">
        <v>131</v>
      </c>
      <c r="II72" s="2" t="s">
        <v>134</v>
      </c>
      <c r="IJ72" s="2" t="s">
        <v>134</v>
      </c>
      <c r="IK72" s="2" t="s">
        <v>142</v>
      </c>
      <c r="IL72" s="2" t="s">
        <v>168</v>
      </c>
      <c r="IM72" s="4"/>
      <c r="IN72" s="8"/>
      <c r="IO72" s="4"/>
      <c r="IP72" s="8"/>
      <c r="IQ72" s="7"/>
      <c r="IR72" s="7"/>
      <c r="IS72" s="2" t="s">
        <v>161</v>
      </c>
      <c r="IT72" s="2" t="s">
        <v>131</v>
      </c>
      <c r="IU72" s="2" t="s">
        <v>134</v>
      </c>
      <c r="IV72" s="2" t="s">
        <v>134</v>
      </c>
      <c r="IW72" s="2" t="s">
        <v>142</v>
      </c>
      <c r="IX72" s="2" t="s">
        <v>134</v>
      </c>
      <c r="IY72" s="4"/>
      <c r="IZ72" s="8"/>
      <c r="JA72" s="4"/>
      <c r="JB72" s="8"/>
      <c r="JC72" s="7"/>
      <c r="JD72" s="7"/>
      <c r="JE72" s="2" t="s">
        <v>140</v>
      </c>
      <c r="JF72" s="2" t="s">
        <v>131</v>
      </c>
      <c r="JG72" s="2" t="s">
        <v>170</v>
      </c>
      <c r="JH72" s="2" t="s">
        <v>134</v>
      </c>
      <c r="JI72" s="2" t="s">
        <v>142</v>
      </c>
      <c r="JJ72" s="2" t="s">
        <v>134</v>
      </c>
      <c r="JK72" s="4"/>
      <c r="JL72" s="8"/>
      <c r="JM72" s="4"/>
      <c r="JN72" s="8"/>
      <c r="JO72" s="7"/>
      <c r="JP72" s="7"/>
      <c r="JQ72" s="2" t="s">
        <v>176</v>
      </c>
      <c r="JR72" s="2" t="s">
        <v>131</v>
      </c>
      <c r="JS72" s="2" t="s">
        <v>134</v>
      </c>
      <c r="JT72" s="2" t="s">
        <v>134</v>
      </c>
      <c r="JU72" s="2" t="s">
        <v>142</v>
      </c>
      <c r="JV72" s="2" t="s">
        <v>134</v>
      </c>
      <c r="JW72" s="4"/>
      <c r="JX72" s="8"/>
      <c r="JY72" s="4"/>
      <c r="JZ72" s="8"/>
      <c r="KA72" s="7"/>
      <c r="KB72" s="7"/>
      <c r="KC72" s="2" t="s">
        <v>140</v>
      </c>
      <c r="KD72" s="2" t="s">
        <v>131</v>
      </c>
      <c r="KE72" s="2" t="s">
        <v>682</v>
      </c>
      <c r="KF72" s="2" t="s">
        <v>134</v>
      </c>
      <c r="KG72" s="2" t="s">
        <v>142</v>
      </c>
      <c r="KH72" s="2" t="s">
        <v>134</v>
      </c>
      <c r="KI72" s="4"/>
      <c r="KJ72" s="8"/>
      <c r="KK72" s="4"/>
      <c r="KL72" s="8"/>
      <c r="KM72" s="7"/>
      <c r="KN72" s="7"/>
      <c r="KO72" s="2" t="s">
        <v>176</v>
      </c>
      <c r="KP72" s="2" t="s">
        <v>131</v>
      </c>
      <c r="KQ72" s="2" t="s">
        <v>134</v>
      </c>
      <c r="KR72" s="2" t="s">
        <v>134</v>
      </c>
      <c r="KS72" s="2" t="s">
        <v>142</v>
      </c>
      <c r="KT72" s="2" t="s">
        <v>134</v>
      </c>
      <c r="KU72" s="4"/>
      <c r="KV72" s="8"/>
      <c r="KW72" s="4"/>
      <c r="KX72" s="8"/>
      <c r="KY72" s="7"/>
      <c r="KZ72" s="7"/>
      <c r="LA72" s="2" t="s">
        <v>140</v>
      </c>
      <c r="LB72" s="2" t="s">
        <v>144</v>
      </c>
      <c r="LC72" s="2" t="s">
        <v>1407</v>
      </c>
      <c r="LD72" s="2" t="s">
        <v>1408</v>
      </c>
      <c r="LE72" s="2" t="s">
        <v>142</v>
      </c>
      <c r="LF72" s="2" t="s">
        <v>134</v>
      </c>
      <c r="LG72" s="4"/>
      <c r="LH72" s="8"/>
      <c r="LI72" s="4"/>
      <c r="LJ72" s="8"/>
      <c r="LK72" s="7"/>
      <c r="LL72" s="7"/>
      <c r="LM72" s="2" t="s">
        <v>134</v>
      </c>
      <c r="LN72" s="2" t="s">
        <v>134</v>
      </c>
      <c r="LO72" s="2" t="s">
        <v>134</v>
      </c>
      <c r="LP72" s="2" t="s">
        <v>134</v>
      </c>
      <c r="LQ72" s="2" t="s">
        <v>134</v>
      </c>
      <c r="LR72" s="2" t="s">
        <v>134</v>
      </c>
      <c r="LS72" s="4"/>
      <c r="LT72" s="8"/>
      <c r="LU72" s="4"/>
      <c r="LV72" s="8"/>
      <c r="LW72" s="7"/>
      <c r="LX72" s="7"/>
      <c r="LY72" s="2" t="s">
        <v>134</v>
      </c>
      <c r="LZ72" s="2" t="s">
        <v>134</v>
      </c>
      <c r="MA72" s="2" t="s">
        <v>134</v>
      </c>
      <c r="MB72" s="2" t="s">
        <v>134</v>
      </c>
      <c r="MC72" s="2" t="s">
        <v>134</v>
      </c>
      <c r="MD72" s="2" t="s">
        <v>134</v>
      </c>
      <c r="ME72" s="4"/>
      <c r="MF72" s="8"/>
      <c r="MG72" s="4"/>
      <c r="MH72" s="8"/>
      <c r="MI72" s="7"/>
      <c r="MJ72" s="7"/>
      <c r="MK72" s="2" t="s">
        <v>140</v>
      </c>
      <c r="ML72" s="2" t="s">
        <v>144</v>
      </c>
      <c r="MM72" s="2" t="s">
        <v>213</v>
      </c>
      <c r="MN72" s="2" t="s">
        <v>134</v>
      </c>
      <c r="MO72" s="2" t="s">
        <v>142</v>
      </c>
      <c r="MP72" s="2" t="s">
        <v>134</v>
      </c>
      <c r="MQ72" s="4"/>
      <c r="MR72" s="8"/>
      <c r="MS72" s="4"/>
      <c r="MT72" s="8"/>
      <c r="MU72" s="7"/>
      <c r="MV72" s="7"/>
      <c r="MW72" s="2" t="s">
        <v>134</v>
      </c>
      <c r="MX72" s="2" t="s">
        <v>134</v>
      </c>
      <c r="MY72" s="2" t="s">
        <v>134</v>
      </c>
      <c r="MZ72" s="2" t="s">
        <v>134</v>
      </c>
      <c r="NA72" s="2" t="s">
        <v>134</v>
      </c>
      <c r="NB72" s="2" t="s">
        <v>134</v>
      </c>
      <c r="NC72" s="4"/>
      <c r="ND72" s="8"/>
      <c r="NE72" s="4"/>
      <c r="NF72" s="8"/>
      <c r="NG72" s="7"/>
      <c r="NH72" s="7"/>
      <c r="NI72" s="2" t="s">
        <v>184</v>
      </c>
      <c r="NJ72" s="2" t="s">
        <v>131</v>
      </c>
      <c r="NK72" s="2" t="s">
        <v>134</v>
      </c>
      <c r="NL72" s="2" t="s">
        <v>134</v>
      </c>
      <c r="NM72" s="2" t="s">
        <v>142</v>
      </c>
      <c r="NN72" s="2" t="s">
        <v>134</v>
      </c>
      <c r="NO72" s="4"/>
      <c r="NP72" s="8"/>
      <c r="NQ72" s="4"/>
      <c r="NR72" s="8"/>
      <c r="NS72" s="7"/>
      <c r="NT72" s="7"/>
      <c r="NU72" s="2" t="s">
        <v>140</v>
      </c>
      <c r="NV72" s="2" t="s">
        <v>131</v>
      </c>
      <c r="NW72" s="2" t="s">
        <v>185</v>
      </c>
      <c r="NX72" s="2" t="s">
        <v>1370</v>
      </c>
      <c r="NY72" s="2" t="s">
        <v>142</v>
      </c>
      <c r="NZ72" s="2" t="s">
        <v>134</v>
      </c>
      <c r="OA72" s="4"/>
      <c r="OB72" s="8"/>
      <c r="OC72" s="4"/>
      <c r="OD72" s="8"/>
      <c r="OE72" s="7"/>
      <c r="OF72" s="7"/>
      <c r="OG72" s="2" t="s">
        <v>140</v>
      </c>
      <c r="OH72" s="2" t="s">
        <v>187</v>
      </c>
      <c r="OI72" s="2" t="s">
        <v>1398</v>
      </c>
      <c r="OJ72" s="2" t="s">
        <v>1402</v>
      </c>
      <c r="OK72" s="2" t="s">
        <v>142</v>
      </c>
      <c r="OL72" s="2" t="s">
        <v>134</v>
      </c>
      <c r="OM72" s="4"/>
      <c r="ON72" s="8"/>
      <c r="OO72" s="4"/>
      <c r="OP72" s="8"/>
      <c r="OQ72" s="7"/>
      <c r="OR72" s="7"/>
      <c r="OS72" s="2" t="s">
        <v>161</v>
      </c>
      <c r="OT72" s="2" t="s">
        <v>131</v>
      </c>
      <c r="OU72" s="2" t="s">
        <v>134</v>
      </c>
      <c r="OV72" s="2" t="s">
        <v>134</v>
      </c>
      <c r="OW72" s="2" t="s">
        <v>142</v>
      </c>
      <c r="OX72" s="2" t="s">
        <v>134</v>
      </c>
      <c r="OY72" s="4"/>
      <c r="OZ72" s="8"/>
      <c r="PA72" s="4"/>
      <c r="PB72" s="8"/>
      <c r="PC72" s="7"/>
      <c r="PD72" s="7"/>
      <c r="PE72" s="2" t="s">
        <v>161</v>
      </c>
      <c r="PF72" s="2" t="s">
        <v>131</v>
      </c>
      <c r="PG72" s="2" t="s">
        <v>134</v>
      </c>
      <c r="PH72" s="2" t="s">
        <v>134</v>
      </c>
      <c r="PI72" s="2" t="s">
        <v>142</v>
      </c>
      <c r="PJ72" s="2" t="s">
        <v>134</v>
      </c>
      <c r="PK72" s="4"/>
      <c r="PL72" s="8"/>
      <c r="PM72" s="4"/>
      <c r="PN72" s="8"/>
      <c r="PO72" s="7"/>
      <c r="PP72" s="7"/>
      <c r="PQ72" s="2" t="s">
        <v>140</v>
      </c>
      <c r="PR72" s="2" t="s">
        <v>131</v>
      </c>
      <c r="PS72" s="2" t="s">
        <v>190</v>
      </c>
      <c r="PT72" s="2" t="s">
        <v>134</v>
      </c>
      <c r="PU72" s="2" t="s">
        <v>142</v>
      </c>
      <c r="PV72" s="2" t="s">
        <v>134</v>
      </c>
      <c r="PW72" s="4"/>
      <c r="PX72" s="8"/>
      <c r="PY72" s="4"/>
      <c r="PZ72" s="8"/>
      <c r="QA72" s="7"/>
      <c r="QB72" s="7"/>
      <c r="QC72" s="2" t="s">
        <v>161</v>
      </c>
      <c r="QD72" s="2" t="s">
        <v>144</v>
      </c>
      <c r="QE72" s="2" t="s">
        <v>134</v>
      </c>
      <c r="QF72" s="2" t="s">
        <v>134</v>
      </c>
      <c r="QG72" s="2" t="s">
        <v>142</v>
      </c>
      <c r="QH72" s="2" t="s">
        <v>134</v>
      </c>
      <c r="QI72" s="4"/>
      <c r="QJ72" s="8"/>
      <c r="QK72" s="4"/>
      <c r="QL72" s="8"/>
      <c r="QM72" s="7"/>
      <c r="QN72" s="7"/>
      <c r="QO72" s="2" t="s">
        <v>184</v>
      </c>
      <c r="QP72" s="2" t="s">
        <v>131</v>
      </c>
      <c r="QQ72" s="2" t="s">
        <v>134</v>
      </c>
      <c r="QR72" s="2" t="s">
        <v>134</v>
      </c>
      <c r="QS72" s="2" t="s">
        <v>142</v>
      </c>
      <c r="QT72" s="2" t="s">
        <v>134</v>
      </c>
      <c r="QU72" s="4"/>
      <c r="QV72" s="8"/>
      <c r="QW72" s="4"/>
      <c r="QX72" s="8"/>
      <c r="QY72" s="7"/>
      <c r="QZ72" s="7"/>
      <c r="RA72" s="2" t="s">
        <v>134</v>
      </c>
      <c r="RB72" s="2" t="s">
        <v>134</v>
      </c>
      <c r="RC72" s="2" t="s">
        <v>134</v>
      </c>
      <c r="RD72" s="2" t="s">
        <v>134</v>
      </c>
      <c r="RE72" s="2" t="s">
        <v>134</v>
      </c>
      <c r="RF72" s="2" t="s">
        <v>134</v>
      </c>
      <c r="RG72" s="4"/>
      <c r="RH72" s="8"/>
      <c r="RI72" s="4"/>
      <c r="RJ72" s="8"/>
      <c r="RK72" s="7"/>
      <c r="RL72" s="7"/>
      <c r="RM72" s="2" t="s">
        <v>134</v>
      </c>
      <c r="RN72" s="2" t="s">
        <v>134</v>
      </c>
      <c r="RO72" s="2" t="s">
        <v>134</v>
      </c>
      <c r="RP72" s="2" t="s">
        <v>134</v>
      </c>
      <c r="RQ72" s="2" t="s">
        <v>134</v>
      </c>
      <c r="RR72" s="2" t="s">
        <v>134</v>
      </c>
      <c r="RS72" s="4"/>
      <c r="RT72" s="8"/>
      <c r="RU72" s="4"/>
      <c r="RV72" s="8"/>
      <c r="RW72" s="7"/>
      <c r="RX72" s="7"/>
      <c r="RY72" s="2" t="s">
        <v>161</v>
      </c>
      <c r="RZ72" s="2" t="s">
        <v>131</v>
      </c>
      <c r="SA72" s="2" t="s">
        <v>134</v>
      </c>
      <c r="SB72" s="2" t="s">
        <v>134</v>
      </c>
      <c r="SC72" s="2" t="s">
        <v>142</v>
      </c>
      <c r="SD72" s="2" t="s">
        <v>134</v>
      </c>
      <c r="SE72" s="4"/>
      <c r="SF72" s="8"/>
      <c r="SG72" s="4"/>
      <c r="SH72" s="8"/>
      <c r="SI72" s="7"/>
      <c r="SJ72" s="7"/>
      <c r="SK72" s="2" t="s">
        <v>161</v>
      </c>
      <c r="SL72" s="2" t="s">
        <v>144</v>
      </c>
      <c r="SM72" s="2" t="s">
        <v>134</v>
      </c>
      <c r="SN72" s="2" t="s">
        <v>134</v>
      </c>
      <c r="SO72" s="2" t="s">
        <v>142</v>
      </c>
      <c r="SP72" s="2" t="s">
        <v>134</v>
      </c>
    </row>
    <row r="73">
      <c r="A73" s="2" t="s">
        <v>1409</v>
      </c>
      <c r="B73" s="2" t="s">
        <v>123</v>
      </c>
      <c r="C73" s="2" t="s">
        <v>124</v>
      </c>
      <c r="D73" s="2" t="s">
        <v>125</v>
      </c>
      <c r="E73" s="2" t="s">
        <v>126</v>
      </c>
      <c r="F73" s="2" t="s">
        <v>1382</v>
      </c>
      <c r="G73" s="2" t="s">
        <v>1383</v>
      </c>
      <c r="H73" s="2" t="s">
        <v>1384</v>
      </c>
      <c r="I73" s="2" t="s">
        <v>1385</v>
      </c>
      <c r="J73" s="2" t="s">
        <v>234</v>
      </c>
      <c r="K73" s="2" t="s">
        <v>418</v>
      </c>
      <c r="L73" s="3">
        <v>18.92</v>
      </c>
      <c r="M73" s="3">
        <v>19.87</v>
      </c>
      <c r="N73" s="3">
        <v>42.99</v>
      </c>
      <c r="O73" s="2" t="s">
        <v>131</v>
      </c>
      <c r="P73" s="2" t="s">
        <v>395</v>
      </c>
      <c r="Q73" s="2" t="s">
        <v>133</v>
      </c>
      <c r="R73" s="2" t="s">
        <v>134</v>
      </c>
      <c r="S73" s="2" t="s">
        <v>1410</v>
      </c>
      <c r="T73" s="2" t="s">
        <v>134</v>
      </c>
      <c r="U73" s="2" t="s">
        <v>832</v>
      </c>
      <c r="V73" s="2" t="s">
        <v>1387</v>
      </c>
      <c r="W73" s="2" t="s">
        <v>899</v>
      </c>
      <c r="X73" s="2" t="s">
        <v>134</v>
      </c>
      <c r="Y73" s="2" t="s">
        <v>1013</v>
      </c>
      <c r="Z73" s="4">
        <v>782</v>
      </c>
      <c r="AA73" s="4">
        <f>=ROUNDDOWN(78.2,0)</f>
      </c>
      <c r="AB73" s="5">
        <v>10</v>
      </c>
      <c r="AC73" s="2" t="s">
        <v>134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>
        <v>0</v>
      </c>
      <c r="AP73" s="4">
        <v>224</v>
      </c>
      <c r="AQ73" s="8">
        <v>4663.38</v>
      </c>
      <c r="AR73" s="4"/>
      <c r="AS73" s="8"/>
      <c r="AT73" s="7"/>
      <c r="AU73" s="7"/>
      <c r="AV73" s="4">
        <v>224</v>
      </c>
      <c r="AW73" s="8">
        <v>4663.38</v>
      </c>
      <c r="AX73" s="4"/>
      <c r="AY73" s="8"/>
      <c r="AZ73" s="7"/>
      <c r="BA73" s="7"/>
      <c r="BB73" s="7">
        <v>1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>
        <v>0.1922</v>
      </c>
      <c r="BJ73" s="4">
        <v>224</v>
      </c>
      <c r="BK73" s="8">
        <v>4663.38</v>
      </c>
      <c r="BL73" s="2" t="s">
        <v>1411</v>
      </c>
      <c r="BM73" s="7">
        <v>1</v>
      </c>
      <c r="BN73" s="7">
        <v>1</v>
      </c>
      <c r="BO73" s="4">
        <v>74</v>
      </c>
      <c r="BP73" s="8">
        <v>1610.24</v>
      </c>
      <c r="BQ73" s="4"/>
      <c r="BR73" s="8"/>
      <c r="BS73" s="7"/>
      <c r="BT73" s="7"/>
      <c r="BU73" s="2" t="s">
        <v>140</v>
      </c>
      <c r="BV73" s="2" t="s">
        <v>131</v>
      </c>
      <c r="BW73" s="2" t="s">
        <v>134</v>
      </c>
      <c r="BX73" s="2" t="s">
        <v>433</v>
      </c>
      <c r="BY73" s="2" t="s">
        <v>142</v>
      </c>
      <c r="BZ73" s="2" t="s">
        <v>134</v>
      </c>
      <c r="CA73" s="4">
        <v>23</v>
      </c>
      <c r="CB73" s="8">
        <v>494.5</v>
      </c>
      <c r="CC73" s="4"/>
      <c r="CD73" s="8"/>
      <c r="CE73" s="7"/>
      <c r="CF73" s="7"/>
      <c r="CG73" s="2" t="s">
        <v>140</v>
      </c>
      <c r="CH73" s="2" t="s">
        <v>131</v>
      </c>
      <c r="CI73" s="2" t="s">
        <v>1412</v>
      </c>
      <c r="CJ73" s="2" t="s">
        <v>852</v>
      </c>
      <c r="CK73" s="2" t="s">
        <v>142</v>
      </c>
      <c r="CL73" s="2" t="s">
        <v>134</v>
      </c>
      <c r="CM73" s="4">
        <v>27</v>
      </c>
      <c r="CN73" s="8">
        <v>561.87</v>
      </c>
      <c r="CO73" s="4"/>
      <c r="CP73" s="8"/>
      <c r="CQ73" s="7"/>
      <c r="CR73" s="7"/>
      <c r="CS73" s="2" t="s">
        <v>140</v>
      </c>
      <c r="CT73" s="2" t="s">
        <v>131</v>
      </c>
      <c r="CU73" s="2" t="s">
        <v>1413</v>
      </c>
      <c r="CV73" s="2" t="s">
        <v>1414</v>
      </c>
      <c r="CW73" s="2" t="s">
        <v>142</v>
      </c>
      <c r="CX73" s="2" t="s">
        <v>134</v>
      </c>
      <c r="CY73" s="4">
        <v>72</v>
      </c>
      <c r="CZ73" s="8">
        <v>1449.36</v>
      </c>
      <c r="DA73" s="4"/>
      <c r="DB73" s="8"/>
      <c r="DC73" s="7"/>
      <c r="DD73" s="7"/>
      <c r="DE73" s="2" t="s">
        <v>140</v>
      </c>
      <c r="DF73" s="2" t="s">
        <v>131</v>
      </c>
      <c r="DG73" s="2" t="s">
        <v>1415</v>
      </c>
      <c r="DH73" s="2" t="s">
        <v>1416</v>
      </c>
      <c r="DI73" s="2" t="s">
        <v>142</v>
      </c>
      <c r="DJ73" s="2" t="s">
        <v>134</v>
      </c>
      <c r="DK73" s="4">
        <v>2</v>
      </c>
      <c r="DL73" s="8">
        <v>42.92</v>
      </c>
      <c r="DM73" s="4"/>
      <c r="DN73" s="8"/>
      <c r="DO73" s="7"/>
      <c r="DP73" s="7"/>
      <c r="DQ73" s="2" t="s">
        <v>140</v>
      </c>
      <c r="DR73" s="2" t="s">
        <v>131</v>
      </c>
      <c r="DS73" s="2" t="s">
        <v>387</v>
      </c>
      <c r="DT73" s="2" t="s">
        <v>1417</v>
      </c>
      <c r="DU73" s="2" t="s">
        <v>142</v>
      </c>
      <c r="DV73" s="2" t="s">
        <v>134</v>
      </c>
      <c r="DW73" s="4"/>
      <c r="DX73" s="8"/>
      <c r="DY73" s="4"/>
      <c r="DZ73" s="8"/>
      <c r="EA73" s="7"/>
      <c r="EB73" s="7"/>
      <c r="EC73" s="2" t="s">
        <v>436</v>
      </c>
      <c r="ED73" s="2" t="s">
        <v>131</v>
      </c>
      <c r="EE73" s="2" t="s">
        <v>134</v>
      </c>
      <c r="EF73" s="2" t="s">
        <v>134</v>
      </c>
      <c r="EG73" s="2" t="s">
        <v>142</v>
      </c>
      <c r="EH73" s="2" t="s">
        <v>134</v>
      </c>
      <c r="EI73" s="4">
        <v>22</v>
      </c>
      <c r="EJ73" s="8">
        <v>399.74</v>
      </c>
      <c r="EK73" s="4"/>
      <c r="EL73" s="8"/>
      <c r="EM73" s="7"/>
      <c r="EN73" s="7"/>
      <c r="EO73" s="2" t="s">
        <v>140</v>
      </c>
      <c r="EP73" s="2" t="s">
        <v>131</v>
      </c>
      <c r="EQ73" s="2" t="s">
        <v>1013</v>
      </c>
      <c r="ER73" s="2" t="s">
        <v>1363</v>
      </c>
      <c r="ES73" s="2" t="s">
        <v>142</v>
      </c>
      <c r="ET73" s="2" t="s">
        <v>134</v>
      </c>
      <c r="EU73" s="4">
        <v>2</v>
      </c>
      <c r="EV73" s="8">
        <v>44.9</v>
      </c>
      <c r="EW73" s="4"/>
      <c r="EX73" s="8"/>
      <c r="EY73" s="7"/>
      <c r="EZ73" s="7"/>
      <c r="FA73" s="2" t="s">
        <v>140</v>
      </c>
      <c r="FB73" s="2" t="s">
        <v>131</v>
      </c>
      <c r="FC73" s="2" t="s">
        <v>1148</v>
      </c>
      <c r="FD73" s="2" t="s">
        <v>888</v>
      </c>
      <c r="FE73" s="2" t="s">
        <v>142</v>
      </c>
      <c r="FF73" s="2" t="s">
        <v>134</v>
      </c>
      <c r="FG73" s="4">
        <v>1</v>
      </c>
      <c r="FH73" s="8">
        <v>20.86</v>
      </c>
      <c r="FI73" s="4"/>
      <c r="FJ73" s="8"/>
      <c r="FK73" s="7"/>
      <c r="FL73" s="7"/>
      <c r="FM73" s="2" t="s">
        <v>140</v>
      </c>
      <c r="FN73" s="2" t="s">
        <v>131</v>
      </c>
      <c r="FO73" s="2" t="s">
        <v>974</v>
      </c>
      <c r="FP73" s="2" t="s">
        <v>1418</v>
      </c>
      <c r="FQ73" s="2" t="s">
        <v>142</v>
      </c>
      <c r="FR73" s="2" t="s">
        <v>134</v>
      </c>
      <c r="FS73" s="4"/>
      <c r="FT73" s="8"/>
      <c r="FU73" s="4"/>
      <c r="FV73" s="8"/>
      <c r="FW73" s="7"/>
      <c r="FX73" s="7"/>
      <c r="FY73" s="2" t="s">
        <v>161</v>
      </c>
      <c r="FZ73" s="2" t="s">
        <v>131</v>
      </c>
      <c r="GA73" s="2" t="s">
        <v>134</v>
      </c>
      <c r="GB73" s="2" t="s">
        <v>134</v>
      </c>
      <c r="GC73" s="2" t="s">
        <v>142</v>
      </c>
      <c r="GD73" s="2" t="s">
        <v>134</v>
      </c>
      <c r="GE73" s="4"/>
      <c r="GF73" s="8"/>
      <c r="GG73" s="4"/>
      <c r="GH73" s="8"/>
      <c r="GI73" s="7"/>
      <c r="GJ73" s="7"/>
      <c r="GK73" s="2" t="s">
        <v>134</v>
      </c>
      <c r="GL73" s="2" t="s">
        <v>134</v>
      </c>
      <c r="GM73" s="2" t="s">
        <v>134</v>
      </c>
      <c r="GN73" s="2" t="s">
        <v>134</v>
      </c>
      <c r="GO73" s="2" t="s">
        <v>134</v>
      </c>
      <c r="GP73" s="2" t="s">
        <v>134</v>
      </c>
      <c r="GQ73" s="4"/>
      <c r="GR73" s="8"/>
      <c r="GS73" s="4"/>
      <c r="GT73" s="8"/>
      <c r="GU73" s="7"/>
      <c r="GV73" s="7"/>
      <c r="GW73" s="2" t="s">
        <v>161</v>
      </c>
      <c r="GX73" s="2" t="s">
        <v>131</v>
      </c>
      <c r="GY73" s="2" t="s">
        <v>134</v>
      </c>
      <c r="GZ73" s="2" t="s">
        <v>134</v>
      </c>
      <c r="HA73" s="2" t="s">
        <v>142</v>
      </c>
      <c r="HB73" s="2" t="s">
        <v>134</v>
      </c>
      <c r="HC73" s="4">
        <v>1</v>
      </c>
      <c r="HD73" s="8">
        <v>38.99</v>
      </c>
      <c r="HE73" s="4"/>
      <c r="HF73" s="8"/>
      <c r="HG73" s="7"/>
      <c r="HH73" s="7"/>
      <c r="HI73" s="2" t="s">
        <v>140</v>
      </c>
      <c r="HJ73" s="2" t="s">
        <v>131</v>
      </c>
      <c r="HK73" s="2" t="s">
        <v>1013</v>
      </c>
      <c r="HL73" s="2" t="s">
        <v>1419</v>
      </c>
      <c r="HM73" s="2" t="s">
        <v>142</v>
      </c>
      <c r="HN73" s="2" t="s">
        <v>134</v>
      </c>
      <c r="HO73" s="4"/>
      <c r="HP73" s="8"/>
      <c r="HQ73" s="4"/>
      <c r="HR73" s="8"/>
      <c r="HS73" s="7"/>
      <c r="HT73" s="7"/>
      <c r="HU73" s="2" t="s">
        <v>161</v>
      </c>
      <c r="HV73" s="2" t="s">
        <v>131</v>
      </c>
      <c r="HW73" s="2" t="s">
        <v>134</v>
      </c>
      <c r="HX73" s="2" t="s">
        <v>134</v>
      </c>
      <c r="HY73" s="2" t="s">
        <v>142</v>
      </c>
      <c r="HZ73" s="2" t="s">
        <v>134</v>
      </c>
      <c r="IA73" s="4"/>
      <c r="IB73" s="8"/>
      <c r="IC73" s="4"/>
      <c r="ID73" s="8"/>
      <c r="IE73" s="7"/>
      <c r="IF73" s="7"/>
      <c r="IG73" s="2" t="s">
        <v>176</v>
      </c>
      <c r="IH73" s="2" t="s">
        <v>131</v>
      </c>
      <c r="II73" s="2" t="s">
        <v>134</v>
      </c>
      <c r="IJ73" s="2" t="s">
        <v>134</v>
      </c>
      <c r="IK73" s="2" t="s">
        <v>142</v>
      </c>
      <c r="IL73" s="2" t="s">
        <v>168</v>
      </c>
      <c r="IM73" s="4"/>
      <c r="IN73" s="8"/>
      <c r="IO73" s="4"/>
      <c r="IP73" s="8"/>
      <c r="IQ73" s="7"/>
      <c r="IR73" s="7"/>
      <c r="IS73" s="2" t="s">
        <v>161</v>
      </c>
      <c r="IT73" s="2" t="s">
        <v>131</v>
      </c>
      <c r="IU73" s="2" t="s">
        <v>134</v>
      </c>
      <c r="IV73" s="2" t="s">
        <v>134</v>
      </c>
      <c r="IW73" s="2" t="s">
        <v>142</v>
      </c>
      <c r="IX73" s="2" t="s">
        <v>134</v>
      </c>
      <c r="IY73" s="4"/>
      <c r="IZ73" s="8"/>
      <c r="JA73" s="4"/>
      <c r="JB73" s="8"/>
      <c r="JC73" s="7"/>
      <c r="JD73" s="7"/>
      <c r="JE73" s="2" t="s">
        <v>140</v>
      </c>
      <c r="JF73" s="2" t="s">
        <v>131</v>
      </c>
      <c r="JG73" s="2" t="s">
        <v>170</v>
      </c>
      <c r="JH73" s="2" t="s">
        <v>134</v>
      </c>
      <c r="JI73" s="2" t="s">
        <v>142</v>
      </c>
      <c r="JJ73" s="2" t="s">
        <v>134</v>
      </c>
      <c r="JK73" s="4"/>
      <c r="JL73" s="8"/>
      <c r="JM73" s="4"/>
      <c r="JN73" s="8"/>
      <c r="JO73" s="7"/>
      <c r="JP73" s="7"/>
      <c r="JQ73" s="2" t="s">
        <v>176</v>
      </c>
      <c r="JR73" s="2" t="s">
        <v>131</v>
      </c>
      <c r="JS73" s="2" t="s">
        <v>134</v>
      </c>
      <c r="JT73" s="2" t="s">
        <v>134</v>
      </c>
      <c r="JU73" s="2" t="s">
        <v>142</v>
      </c>
      <c r="JV73" s="2" t="s">
        <v>134</v>
      </c>
      <c r="JW73" s="4"/>
      <c r="JX73" s="8"/>
      <c r="JY73" s="4"/>
      <c r="JZ73" s="8"/>
      <c r="KA73" s="7"/>
      <c r="KB73" s="7"/>
      <c r="KC73" s="2" t="s">
        <v>176</v>
      </c>
      <c r="KD73" s="2" t="s">
        <v>131</v>
      </c>
      <c r="KE73" s="2" t="s">
        <v>134</v>
      </c>
      <c r="KF73" s="2" t="s">
        <v>134</v>
      </c>
      <c r="KG73" s="2" t="s">
        <v>142</v>
      </c>
      <c r="KH73" s="2" t="s">
        <v>134</v>
      </c>
      <c r="KI73" s="4"/>
      <c r="KJ73" s="8"/>
      <c r="KK73" s="4"/>
      <c r="KL73" s="8"/>
      <c r="KM73" s="7"/>
      <c r="KN73" s="7"/>
      <c r="KO73" s="2" t="s">
        <v>176</v>
      </c>
      <c r="KP73" s="2" t="s">
        <v>131</v>
      </c>
      <c r="KQ73" s="2" t="s">
        <v>134</v>
      </c>
      <c r="KR73" s="2" t="s">
        <v>134</v>
      </c>
      <c r="KS73" s="2" t="s">
        <v>142</v>
      </c>
      <c r="KT73" s="2" t="s">
        <v>134</v>
      </c>
      <c r="KU73" s="4"/>
      <c r="KV73" s="8"/>
      <c r="KW73" s="4"/>
      <c r="KX73" s="8"/>
      <c r="KY73" s="7"/>
      <c r="KZ73" s="7"/>
      <c r="LA73" s="2" t="s">
        <v>161</v>
      </c>
      <c r="LB73" s="2" t="s">
        <v>131</v>
      </c>
      <c r="LC73" s="2" t="s">
        <v>134</v>
      </c>
      <c r="LD73" s="2" t="s">
        <v>134</v>
      </c>
      <c r="LE73" s="2" t="s">
        <v>142</v>
      </c>
      <c r="LF73" s="2" t="s">
        <v>134</v>
      </c>
      <c r="LG73" s="4"/>
      <c r="LH73" s="8"/>
      <c r="LI73" s="4"/>
      <c r="LJ73" s="8"/>
      <c r="LK73" s="7"/>
      <c r="LL73" s="7"/>
      <c r="LM73" s="2" t="s">
        <v>134</v>
      </c>
      <c r="LN73" s="2" t="s">
        <v>134</v>
      </c>
      <c r="LO73" s="2" t="s">
        <v>134</v>
      </c>
      <c r="LP73" s="2" t="s">
        <v>134</v>
      </c>
      <c r="LQ73" s="2" t="s">
        <v>134</v>
      </c>
      <c r="LR73" s="2" t="s">
        <v>134</v>
      </c>
      <c r="LS73" s="4"/>
      <c r="LT73" s="8"/>
      <c r="LU73" s="4"/>
      <c r="LV73" s="8"/>
      <c r="LW73" s="7"/>
      <c r="LX73" s="7"/>
      <c r="LY73" s="2" t="s">
        <v>134</v>
      </c>
      <c r="LZ73" s="2" t="s">
        <v>134</v>
      </c>
      <c r="MA73" s="2" t="s">
        <v>134</v>
      </c>
      <c r="MB73" s="2" t="s">
        <v>134</v>
      </c>
      <c r="MC73" s="2" t="s">
        <v>134</v>
      </c>
      <c r="MD73" s="2" t="s">
        <v>134</v>
      </c>
      <c r="ME73" s="4"/>
      <c r="MF73" s="8"/>
      <c r="MG73" s="4"/>
      <c r="MH73" s="8"/>
      <c r="MI73" s="7"/>
      <c r="MJ73" s="7"/>
      <c r="MK73" s="2" t="s">
        <v>161</v>
      </c>
      <c r="ML73" s="2" t="s">
        <v>131</v>
      </c>
      <c r="MM73" s="2" t="s">
        <v>134</v>
      </c>
      <c r="MN73" s="2" t="s">
        <v>134</v>
      </c>
      <c r="MO73" s="2" t="s">
        <v>142</v>
      </c>
      <c r="MP73" s="2" t="s">
        <v>134</v>
      </c>
      <c r="MQ73" s="4"/>
      <c r="MR73" s="8"/>
      <c r="MS73" s="4"/>
      <c r="MT73" s="8"/>
      <c r="MU73" s="7"/>
      <c r="MV73" s="7"/>
      <c r="MW73" s="2" t="s">
        <v>134</v>
      </c>
      <c r="MX73" s="2" t="s">
        <v>134</v>
      </c>
      <c r="MY73" s="2" t="s">
        <v>134</v>
      </c>
      <c r="MZ73" s="2" t="s">
        <v>134</v>
      </c>
      <c r="NA73" s="2" t="s">
        <v>134</v>
      </c>
      <c r="NB73" s="2" t="s">
        <v>134</v>
      </c>
      <c r="NC73" s="4"/>
      <c r="ND73" s="8"/>
      <c r="NE73" s="4"/>
      <c r="NF73" s="8"/>
      <c r="NG73" s="7"/>
      <c r="NH73" s="7"/>
      <c r="NI73" s="2" t="s">
        <v>184</v>
      </c>
      <c r="NJ73" s="2" t="s">
        <v>131</v>
      </c>
      <c r="NK73" s="2" t="s">
        <v>134</v>
      </c>
      <c r="NL73" s="2" t="s">
        <v>134</v>
      </c>
      <c r="NM73" s="2" t="s">
        <v>142</v>
      </c>
      <c r="NN73" s="2" t="s">
        <v>134</v>
      </c>
      <c r="NO73" s="4"/>
      <c r="NP73" s="8"/>
      <c r="NQ73" s="4"/>
      <c r="NR73" s="8"/>
      <c r="NS73" s="7"/>
      <c r="NT73" s="7"/>
      <c r="NU73" s="2" t="s">
        <v>161</v>
      </c>
      <c r="NV73" s="2" t="s">
        <v>131</v>
      </c>
      <c r="NW73" s="2" t="s">
        <v>134</v>
      </c>
      <c r="NX73" s="2" t="s">
        <v>134</v>
      </c>
      <c r="NY73" s="2" t="s">
        <v>142</v>
      </c>
      <c r="NZ73" s="2" t="s">
        <v>134</v>
      </c>
      <c r="OA73" s="4"/>
      <c r="OB73" s="8"/>
      <c r="OC73" s="4"/>
      <c r="OD73" s="8"/>
      <c r="OE73" s="7"/>
      <c r="OF73" s="7"/>
      <c r="OG73" s="2" t="s">
        <v>134</v>
      </c>
      <c r="OH73" s="2" t="s">
        <v>134</v>
      </c>
      <c r="OI73" s="2" t="s">
        <v>134</v>
      </c>
      <c r="OJ73" s="2" t="s">
        <v>134</v>
      </c>
      <c r="OK73" s="2" t="s">
        <v>134</v>
      </c>
      <c r="OL73" s="2" t="s">
        <v>134</v>
      </c>
      <c r="OM73" s="4"/>
      <c r="ON73" s="8"/>
      <c r="OO73" s="4"/>
      <c r="OP73" s="8"/>
      <c r="OQ73" s="7"/>
      <c r="OR73" s="7"/>
      <c r="OS73" s="2" t="s">
        <v>161</v>
      </c>
      <c r="OT73" s="2" t="s">
        <v>131</v>
      </c>
      <c r="OU73" s="2" t="s">
        <v>134</v>
      </c>
      <c r="OV73" s="2" t="s">
        <v>134</v>
      </c>
      <c r="OW73" s="2" t="s">
        <v>142</v>
      </c>
      <c r="OX73" s="2" t="s">
        <v>134</v>
      </c>
      <c r="OY73" s="4"/>
      <c r="OZ73" s="8"/>
      <c r="PA73" s="4"/>
      <c r="PB73" s="8"/>
      <c r="PC73" s="7"/>
      <c r="PD73" s="7"/>
      <c r="PE73" s="2" t="s">
        <v>161</v>
      </c>
      <c r="PF73" s="2" t="s">
        <v>131</v>
      </c>
      <c r="PG73" s="2" t="s">
        <v>134</v>
      </c>
      <c r="PH73" s="2" t="s">
        <v>134</v>
      </c>
      <c r="PI73" s="2" t="s">
        <v>142</v>
      </c>
      <c r="PJ73" s="2" t="s">
        <v>134</v>
      </c>
      <c r="PK73" s="4"/>
      <c r="PL73" s="8"/>
      <c r="PM73" s="4"/>
      <c r="PN73" s="8"/>
      <c r="PO73" s="7"/>
      <c r="PP73" s="7"/>
      <c r="PQ73" s="2" t="s">
        <v>176</v>
      </c>
      <c r="PR73" s="2" t="s">
        <v>131</v>
      </c>
      <c r="PS73" s="2" t="s">
        <v>134</v>
      </c>
      <c r="PT73" s="2" t="s">
        <v>134</v>
      </c>
      <c r="PU73" s="2" t="s">
        <v>142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184</v>
      </c>
      <c r="QP73" s="2" t="s">
        <v>131</v>
      </c>
      <c r="QQ73" s="2" t="s">
        <v>134</v>
      </c>
      <c r="QR73" s="2" t="s">
        <v>134</v>
      </c>
      <c r="QS73" s="2" t="s">
        <v>142</v>
      </c>
      <c r="QT73" s="2" t="s">
        <v>134</v>
      </c>
      <c r="QU73" s="4"/>
      <c r="QV73" s="8"/>
      <c r="QW73" s="4"/>
      <c r="QX73" s="8"/>
      <c r="QY73" s="7"/>
      <c r="QZ73" s="7"/>
      <c r="RA73" s="2" t="s">
        <v>161</v>
      </c>
      <c r="RB73" s="2" t="s">
        <v>131</v>
      </c>
      <c r="RC73" s="2" t="s">
        <v>134</v>
      </c>
      <c r="RD73" s="2" t="s">
        <v>134</v>
      </c>
      <c r="RE73" s="2" t="s">
        <v>142</v>
      </c>
      <c r="RF73" s="2" t="s">
        <v>134</v>
      </c>
      <c r="RG73" s="4"/>
      <c r="RH73" s="8"/>
      <c r="RI73" s="4"/>
      <c r="RJ73" s="8"/>
      <c r="RK73" s="7"/>
      <c r="RL73" s="7"/>
      <c r="RM73" s="2" t="s">
        <v>161</v>
      </c>
      <c r="RN73" s="2" t="s">
        <v>131</v>
      </c>
      <c r="RO73" s="2" t="s">
        <v>134</v>
      </c>
      <c r="RP73" s="2" t="s">
        <v>134</v>
      </c>
      <c r="RQ73" s="2" t="s">
        <v>142</v>
      </c>
      <c r="RR73" s="2" t="s">
        <v>134</v>
      </c>
      <c r="RS73" s="4"/>
      <c r="RT73" s="8"/>
      <c r="RU73" s="4"/>
      <c r="RV73" s="8"/>
      <c r="RW73" s="7"/>
      <c r="RX73" s="7"/>
      <c r="RY73" s="2" t="s">
        <v>161</v>
      </c>
      <c r="RZ73" s="2" t="s">
        <v>131</v>
      </c>
      <c r="SA73" s="2" t="s">
        <v>134</v>
      </c>
      <c r="SB73" s="2" t="s">
        <v>134</v>
      </c>
      <c r="SC73" s="2" t="s">
        <v>142</v>
      </c>
      <c r="SD73" s="2" t="s">
        <v>134</v>
      </c>
      <c r="SE73" s="4"/>
      <c r="SF73" s="8"/>
      <c r="SG73" s="4"/>
      <c r="SH73" s="8"/>
      <c r="SI73" s="7"/>
      <c r="SJ73" s="7"/>
      <c r="SK73" s="2" t="s">
        <v>134</v>
      </c>
      <c r="SL73" s="2" t="s">
        <v>134</v>
      </c>
      <c r="SM73" s="2" t="s">
        <v>134</v>
      </c>
      <c r="SN73" s="2" t="s">
        <v>134</v>
      </c>
      <c r="SO73" s="2" t="s">
        <v>134</v>
      </c>
      <c r="SP73" s="2" t="s">
        <v>134</v>
      </c>
    </row>
    <row r="74">
      <c r="A74" s="2" t="s">
        <v>1420</v>
      </c>
      <c r="B74" s="2" t="s">
        <v>123</v>
      </c>
      <c r="C74" s="2" t="s">
        <v>124</v>
      </c>
      <c r="D74" s="2" t="s">
        <v>125</v>
      </c>
      <c r="E74" s="2" t="s">
        <v>126</v>
      </c>
      <c r="F74" s="2" t="s">
        <v>1421</v>
      </c>
      <c r="G74" s="2" t="s">
        <v>1422</v>
      </c>
      <c r="H74" s="2" t="s">
        <v>1423</v>
      </c>
      <c r="I74" s="2" t="s">
        <v>1424</v>
      </c>
      <c r="J74" s="2" t="s">
        <v>234</v>
      </c>
      <c r="K74" s="2" t="s">
        <v>654</v>
      </c>
      <c r="L74" s="3">
        <v>16.28</v>
      </c>
      <c r="M74" s="3">
        <v>17.09</v>
      </c>
      <c r="N74" s="3">
        <v>36.99</v>
      </c>
      <c r="O74" s="2" t="s">
        <v>131</v>
      </c>
      <c r="P74" s="2" t="s">
        <v>395</v>
      </c>
      <c r="Q74" s="2" t="s">
        <v>133</v>
      </c>
      <c r="R74" s="2" t="s">
        <v>134</v>
      </c>
      <c r="S74" s="2" t="s">
        <v>1425</v>
      </c>
      <c r="T74" s="2" t="s">
        <v>134</v>
      </c>
      <c r="U74" s="2" t="s">
        <v>134</v>
      </c>
      <c r="V74" s="2" t="s">
        <v>1173</v>
      </c>
      <c r="W74" s="2" t="s">
        <v>834</v>
      </c>
      <c r="X74" s="2" t="s">
        <v>134</v>
      </c>
      <c r="Y74" s="2" t="s">
        <v>237</v>
      </c>
      <c r="Z74" s="4">
        <v>181</v>
      </c>
      <c r="AA74" s="4">
        <f>=ROUNDDOWN(3.63453815261044,0)</f>
      </c>
      <c r="AB74" s="5">
        <v>49.8</v>
      </c>
      <c r="AC74" s="2" t="s">
        <v>1426</v>
      </c>
      <c r="AD74" s="4">
        <v>600</v>
      </c>
      <c r="AE74" s="4">
        <v>1200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1228</v>
      </c>
      <c r="AQ74" s="8">
        <v>21834.62</v>
      </c>
      <c r="AR74" s="4"/>
      <c r="AS74" s="8"/>
      <c r="AT74" s="7"/>
      <c r="AU74" s="7"/>
      <c r="AV74" s="4">
        <v>1228</v>
      </c>
      <c r="AW74" s="8">
        <v>21834.62</v>
      </c>
      <c r="AX74" s="4"/>
      <c r="AY74" s="8"/>
      <c r="AZ74" s="7"/>
      <c r="BA74" s="7"/>
      <c r="BB74" s="7">
        <v>1</v>
      </c>
      <c r="BC74" s="4">
        <v>1228</v>
      </c>
      <c r="BD74" s="8">
        <v>21834.62</v>
      </c>
      <c r="BE74" s="4"/>
      <c r="BF74" s="8"/>
      <c r="BG74" s="7"/>
      <c r="BH74" s="7"/>
      <c r="BI74" s="7">
        <v>1</v>
      </c>
      <c r="BJ74" s="4">
        <v>1228</v>
      </c>
      <c r="BK74" s="8">
        <v>21834.62</v>
      </c>
      <c r="BL74" s="2" t="s">
        <v>1427</v>
      </c>
      <c r="BM74" s="7">
        <v>1</v>
      </c>
      <c r="BN74" s="7">
        <v>1</v>
      </c>
      <c r="BO74" s="4">
        <v>723</v>
      </c>
      <c r="BP74" s="8">
        <v>12920.01</v>
      </c>
      <c r="BQ74" s="4"/>
      <c r="BR74" s="8"/>
      <c r="BS74" s="7"/>
      <c r="BT74" s="7"/>
      <c r="BU74" s="2" t="s">
        <v>140</v>
      </c>
      <c r="BV74" s="2" t="s">
        <v>131</v>
      </c>
      <c r="BW74" s="2" t="s">
        <v>134</v>
      </c>
      <c r="BX74" s="2" t="s">
        <v>1428</v>
      </c>
      <c r="BY74" s="2" t="s">
        <v>142</v>
      </c>
      <c r="BZ74" s="2" t="s">
        <v>134</v>
      </c>
      <c r="CA74" s="4">
        <v>125</v>
      </c>
      <c r="CB74" s="8">
        <v>2312.5</v>
      </c>
      <c r="CC74" s="4"/>
      <c r="CD74" s="8"/>
      <c r="CE74" s="7"/>
      <c r="CF74" s="7"/>
      <c r="CG74" s="2" t="s">
        <v>140</v>
      </c>
      <c r="CH74" s="2" t="s">
        <v>131</v>
      </c>
      <c r="CI74" s="2" t="s">
        <v>145</v>
      </c>
      <c r="CJ74" s="2" t="s">
        <v>779</v>
      </c>
      <c r="CK74" s="2" t="s">
        <v>142</v>
      </c>
      <c r="CL74" s="2" t="s">
        <v>134</v>
      </c>
      <c r="CM74" s="4">
        <v>115</v>
      </c>
      <c r="CN74" s="8">
        <v>1961.9</v>
      </c>
      <c r="CO74" s="4"/>
      <c r="CP74" s="8"/>
      <c r="CQ74" s="7"/>
      <c r="CR74" s="7"/>
      <c r="CS74" s="2" t="s">
        <v>140</v>
      </c>
      <c r="CT74" s="2" t="s">
        <v>131</v>
      </c>
      <c r="CU74" s="2" t="s">
        <v>1429</v>
      </c>
      <c r="CV74" s="2" t="s">
        <v>1430</v>
      </c>
      <c r="CW74" s="2" t="s">
        <v>142</v>
      </c>
      <c r="CX74" s="2" t="s">
        <v>134</v>
      </c>
      <c r="CY74" s="4">
        <v>61</v>
      </c>
      <c r="CZ74" s="8">
        <v>1102.88</v>
      </c>
      <c r="DA74" s="4"/>
      <c r="DB74" s="8"/>
      <c r="DC74" s="7"/>
      <c r="DD74" s="7"/>
      <c r="DE74" s="2" t="s">
        <v>140</v>
      </c>
      <c r="DF74" s="2" t="s">
        <v>131</v>
      </c>
      <c r="DG74" s="2" t="s">
        <v>1429</v>
      </c>
      <c r="DH74" s="2" t="s">
        <v>1431</v>
      </c>
      <c r="DI74" s="2" t="s">
        <v>142</v>
      </c>
      <c r="DJ74" s="2" t="s">
        <v>134</v>
      </c>
      <c r="DK74" s="4">
        <v>43</v>
      </c>
      <c r="DL74" s="8">
        <v>740.46</v>
      </c>
      <c r="DM74" s="4"/>
      <c r="DN74" s="8"/>
      <c r="DO74" s="7"/>
      <c r="DP74" s="7"/>
      <c r="DQ74" s="2" t="s">
        <v>140</v>
      </c>
      <c r="DR74" s="2" t="s">
        <v>131</v>
      </c>
      <c r="DS74" s="2" t="s">
        <v>369</v>
      </c>
      <c r="DT74" s="2" t="s">
        <v>1432</v>
      </c>
      <c r="DU74" s="2" t="s">
        <v>142</v>
      </c>
      <c r="DV74" s="2" t="s">
        <v>134</v>
      </c>
      <c r="DW74" s="4">
        <v>55</v>
      </c>
      <c r="DX74" s="8">
        <v>987.25</v>
      </c>
      <c r="DY74" s="4"/>
      <c r="DZ74" s="8"/>
      <c r="EA74" s="7"/>
      <c r="EB74" s="7"/>
      <c r="EC74" s="2" t="s">
        <v>140</v>
      </c>
      <c r="ED74" s="2" t="s">
        <v>131</v>
      </c>
      <c r="EE74" s="2" t="s">
        <v>592</v>
      </c>
      <c r="EF74" s="2" t="s">
        <v>506</v>
      </c>
      <c r="EG74" s="2" t="s">
        <v>142</v>
      </c>
      <c r="EH74" s="2" t="s">
        <v>134</v>
      </c>
      <c r="EI74" s="4">
        <v>31</v>
      </c>
      <c r="EJ74" s="8">
        <v>470.59</v>
      </c>
      <c r="EK74" s="4"/>
      <c r="EL74" s="8"/>
      <c r="EM74" s="7"/>
      <c r="EN74" s="7"/>
      <c r="EO74" s="2" t="s">
        <v>140</v>
      </c>
      <c r="EP74" s="2" t="s">
        <v>131</v>
      </c>
      <c r="EQ74" s="2" t="s">
        <v>373</v>
      </c>
      <c r="ER74" s="2" t="s">
        <v>1433</v>
      </c>
      <c r="ES74" s="2" t="s">
        <v>142</v>
      </c>
      <c r="ET74" s="2" t="s">
        <v>134</v>
      </c>
      <c r="EU74" s="4">
        <v>3</v>
      </c>
      <c r="EV74" s="8">
        <v>55.71</v>
      </c>
      <c r="EW74" s="4"/>
      <c r="EX74" s="8"/>
      <c r="EY74" s="7"/>
      <c r="EZ74" s="7"/>
      <c r="FA74" s="2" t="s">
        <v>140</v>
      </c>
      <c r="FB74" s="2" t="s">
        <v>131</v>
      </c>
      <c r="FC74" s="2" t="s">
        <v>768</v>
      </c>
      <c r="FD74" s="2" t="s">
        <v>1434</v>
      </c>
      <c r="FE74" s="2" t="s">
        <v>142</v>
      </c>
      <c r="FF74" s="2" t="s">
        <v>134</v>
      </c>
      <c r="FG74" s="4">
        <v>20</v>
      </c>
      <c r="FH74" s="8">
        <v>359</v>
      </c>
      <c r="FI74" s="4"/>
      <c r="FJ74" s="8"/>
      <c r="FK74" s="7"/>
      <c r="FL74" s="7"/>
      <c r="FM74" s="2" t="s">
        <v>140</v>
      </c>
      <c r="FN74" s="2" t="s">
        <v>131</v>
      </c>
      <c r="FO74" s="2" t="s">
        <v>159</v>
      </c>
      <c r="FP74" s="2" t="s">
        <v>629</v>
      </c>
      <c r="FQ74" s="2" t="s">
        <v>142</v>
      </c>
      <c r="FR74" s="2" t="s">
        <v>134</v>
      </c>
      <c r="FS74" s="4"/>
      <c r="FT74" s="8"/>
      <c r="FU74" s="4"/>
      <c r="FV74" s="8"/>
      <c r="FW74" s="7"/>
      <c r="FX74" s="7"/>
      <c r="FY74" s="2" t="s">
        <v>143</v>
      </c>
      <c r="FZ74" s="2" t="s">
        <v>131</v>
      </c>
      <c r="GA74" s="2" t="s">
        <v>134</v>
      </c>
      <c r="GB74" s="2" t="s">
        <v>134</v>
      </c>
      <c r="GC74" s="2" t="s">
        <v>142</v>
      </c>
      <c r="GD74" s="2" t="s">
        <v>134</v>
      </c>
      <c r="GE74" s="4"/>
      <c r="GF74" s="8"/>
      <c r="GG74" s="4"/>
      <c r="GH74" s="8"/>
      <c r="GI74" s="7"/>
      <c r="GJ74" s="7"/>
      <c r="GK74" s="2" t="s">
        <v>134</v>
      </c>
      <c r="GL74" s="2" t="s">
        <v>134</v>
      </c>
      <c r="GM74" s="2" t="s">
        <v>134</v>
      </c>
      <c r="GN74" s="2" t="s">
        <v>134</v>
      </c>
      <c r="GO74" s="2" t="s">
        <v>134</v>
      </c>
      <c r="GP74" s="2" t="s">
        <v>134</v>
      </c>
      <c r="GQ74" s="4"/>
      <c r="GR74" s="8"/>
      <c r="GS74" s="4"/>
      <c r="GT74" s="8"/>
      <c r="GU74" s="7"/>
      <c r="GV74" s="7"/>
      <c r="GW74" s="2" t="s">
        <v>161</v>
      </c>
      <c r="GX74" s="2" t="s">
        <v>131</v>
      </c>
      <c r="GY74" s="2" t="s">
        <v>134</v>
      </c>
      <c r="GZ74" s="2" t="s">
        <v>134</v>
      </c>
      <c r="HA74" s="2" t="s">
        <v>142</v>
      </c>
      <c r="HB74" s="2" t="s">
        <v>134</v>
      </c>
      <c r="HC74" s="4"/>
      <c r="HD74" s="8"/>
      <c r="HE74" s="4"/>
      <c r="HF74" s="8"/>
      <c r="HG74" s="7"/>
      <c r="HH74" s="7"/>
      <c r="HI74" s="2" t="s">
        <v>140</v>
      </c>
      <c r="HJ74" s="2" t="s">
        <v>131</v>
      </c>
      <c r="HK74" s="2" t="s">
        <v>486</v>
      </c>
      <c r="HL74" s="2" t="s">
        <v>1028</v>
      </c>
      <c r="HM74" s="2" t="s">
        <v>142</v>
      </c>
      <c r="HN74" s="2" t="s">
        <v>134</v>
      </c>
      <c r="HO74" s="4"/>
      <c r="HP74" s="8"/>
      <c r="HQ74" s="4"/>
      <c r="HR74" s="8"/>
      <c r="HS74" s="7"/>
      <c r="HT74" s="7"/>
      <c r="HU74" s="2" t="s">
        <v>143</v>
      </c>
      <c r="HV74" s="2" t="s">
        <v>131</v>
      </c>
      <c r="HW74" s="2" t="s">
        <v>134</v>
      </c>
      <c r="HX74" s="2" t="s">
        <v>134</v>
      </c>
      <c r="HY74" s="2" t="s">
        <v>142</v>
      </c>
      <c r="HZ74" s="2" t="s">
        <v>134</v>
      </c>
      <c r="IA74" s="4">
        <v>47</v>
      </c>
      <c r="IB74" s="8">
        <v>836.13</v>
      </c>
      <c r="IC74" s="4"/>
      <c r="ID74" s="8"/>
      <c r="IE74" s="7"/>
      <c r="IF74" s="7"/>
      <c r="IG74" s="2" t="s">
        <v>140</v>
      </c>
      <c r="IH74" s="2" t="s">
        <v>131</v>
      </c>
      <c r="II74" s="2" t="s">
        <v>380</v>
      </c>
      <c r="IJ74" s="2" t="s">
        <v>279</v>
      </c>
      <c r="IK74" s="2" t="s">
        <v>142</v>
      </c>
      <c r="IL74" s="2" t="s">
        <v>168</v>
      </c>
      <c r="IM74" s="4">
        <v>3</v>
      </c>
      <c r="IN74" s="8">
        <v>51.27</v>
      </c>
      <c r="IO74" s="4"/>
      <c r="IP74" s="8"/>
      <c r="IQ74" s="7"/>
      <c r="IR74" s="7"/>
      <c r="IS74" s="2" t="s">
        <v>140</v>
      </c>
      <c r="IT74" s="2" t="s">
        <v>131</v>
      </c>
      <c r="IU74" s="2" t="s">
        <v>169</v>
      </c>
      <c r="IV74" s="2" t="s">
        <v>1435</v>
      </c>
      <c r="IW74" s="2" t="s">
        <v>142</v>
      </c>
      <c r="IX74" s="2" t="s">
        <v>134</v>
      </c>
      <c r="IY74" s="4"/>
      <c r="IZ74" s="8"/>
      <c r="JA74" s="4"/>
      <c r="JB74" s="8"/>
      <c r="JC74" s="7"/>
      <c r="JD74" s="7"/>
      <c r="JE74" s="2" t="s">
        <v>140</v>
      </c>
      <c r="JF74" s="2" t="s">
        <v>131</v>
      </c>
      <c r="JG74" s="2" t="s">
        <v>170</v>
      </c>
      <c r="JH74" s="2" t="s">
        <v>134</v>
      </c>
      <c r="JI74" s="2" t="s">
        <v>142</v>
      </c>
      <c r="JJ74" s="2" t="s">
        <v>134</v>
      </c>
      <c r="JK74" s="4"/>
      <c r="JL74" s="8"/>
      <c r="JM74" s="4"/>
      <c r="JN74" s="8"/>
      <c r="JO74" s="7"/>
      <c r="JP74" s="7"/>
      <c r="JQ74" s="2" t="s">
        <v>140</v>
      </c>
      <c r="JR74" s="2" t="s">
        <v>144</v>
      </c>
      <c r="JS74" s="2" t="s">
        <v>172</v>
      </c>
      <c r="JT74" s="2" t="s">
        <v>1436</v>
      </c>
      <c r="JU74" s="2" t="s">
        <v>142</v>
      </c>
      <c r="JV74" s="2" t="s">
        <v>134</v>
      </c>
      <c r="JW74" s="4">
        <v>1</v>
      </c>
      <c r="JX74" s="8">
        <v>18.46</v>
      </c>
      <c r="JY74" s="4"/>
      <c r="JZ74" s="8"/>
      <c r="KA74" s="7"/>
      <c r="KB74" s="7"/>
      <c r="KC74" s="2" t="s">
        <v>140</v>
      </c>
      <c r="KD74" s="2" t="s">
        <v>131</v>
      </c>
      <c r="KE74" s="2" t="s">
        <v>207</v>
      </c>
      <c r="KF74" s="2" t="s">
        <v>1162</v>
      </c>
      <c r="KG74" s="2" t="s">
        <v>142</v>
      </c>
      <c r="KH74" s="2" t="s">
        <v>134</v>
      </c>
      <c r="KI74" s="4"/>
      <c r="KJ74" s="8"/>
      <c r="KK74" s="4"/>
      <c r="KL74" s="8"/>
      <c r="KM74" s="7"/>
      <c r="KN74" s="7"/>
      <c r="KO74" s="2" t="s">
        <v>176</v>
      </c>
      <c r="KP74" s="2" t="s">
        <v>131</v>
      </c>
      <c r="KQ74" s="2" t="s">
        <v>134</v>
      </c>
      <c r="KR74" s="2" t="s">
        <v>134</v>
      </c>
      <c r="KS74" s="2" t="s">
        <v>142</v>
      </c>
      <c r="KT74" s="2" t="s">
        <v>134</v>
      </c>
      <c r="KU74" s="4"/>
      <c r="KV74" s="8"/>
      <c r="KW74" s="4"/>
      <c r="KX74" s="8"/>
      <c r="KY74" s="7"/>
      <c r="KZ74" s="7"/>
      <c r="LA74" s="2" t="s">
        <v>140</v>
      </c>
      <c r="LB74" s="2" t="s">
        <v>144</v>
      </c>
      <c r="LC74" s="2" t="s">
        <v>510</v>
      </c>
      <c r="LD74" s="2" t="s">
        <v>490</v>
      </c>
      <c r="LE74" s="2" t="s">
        <v>142</v>
      </c>
      <c r="LF74" s="2" t="s">
        <v>134</v>
      </c>
      <c r="LG74" s="4"/>
      <c r="LH74" s="8"/>
      <c r="LI74" s="4"/>
      <c r="LJ74" s="8"/>
      <c r="LK74" s="7"/>
      <c r="LL74" s="7"/>
      <c r="LM74" s="2" t="s">
        <v>134</v>
      </c>
      <c r="LN74" s="2" t="s">
        <v>134</v>
      </c>
      <c r="LO74" s="2" t="s">
        <v>134</v>
      </c>
      <c r="LP74" s="2" t="s">
        <v>134</v>
      </c>
      <c r="LQ74" s="2" t="s">
        <v>134</v>
      </c>
      <c r="LR74" s="2" t="s">
        <v>134</v>
      </c>
      <c r="LS74" s="4"/>
      <c r="LT74" s="8"/>
      <c r="LU74" s="4"/>
      <c r="LV74" s="8"/>
      <c r="LW74" s="7"/>
      <c r="LX74" s="7"/>
      <c r="LY74" s="2" t="s">
        <v>134</v>
      </c>
      <c r="LZ74" s="2" t="s">
        <v>134</v>
      </c>
      <c r="MA74" s="2" t="s">
        <v>134</v>
      </c>
      <c r="MB74" s="2" t="s">
        <v>134</v>
      </c>
      <c r="MC74" s="2" t="s">
        <v>134</v>
      </c>
      <c r="MD74" s="2" t="s">
        <v>134</v>
      </c>
      <c r="ME74" s="4">
        <v>1</v>
      </c>
      <c r="MF74" s="8">
        <v>18.46</v>
      </c>
      <c r="MG74" s="4"/>
      <c r="MH74" s="8"/>
      <c r="MI74" s="7"/>
      <c r="MJ74" s="7"/>
      <c r="MK74" s="2" t="s">
        <v>140</v>
      </c>
      <c r="ML74" s="2" t="s">
        <v>144</v>
      </c>
      <c r="MM74" s="2" t="s">
        <v>1335</v>
      </c>
      <c r="MN74" s="2" t="s">
        <v>1437</v>
      </c>
      <c r="MO74" s="2" t="s">
        <v>142</v>
      </c>
      <c r="MP74" s="2" t="s">
        <v>134</v>
      </c>
      <c r="MQ74" s="4"/>
      <c r="MR74" s="8"/>
      <c r="MS74" s="4"/>
      <c r="MT74" s="8"/>
      <c r="MU74" s="7"/>
      <c r="MV74" s="7"/>
      <c r="MW74" s="2" t="s">
        <v>134</v>
      </c>
      <c r="MX74" s="2" t="s">
        <v>134</v>
      </c>
      <c r="MY74" s="2" t="s">
        <v>134</v>
      </c>
      <c r="MZ74" s="2" t="s">
        <v>134</v>
      </c>
      <c r="NA74" s="2" t="s">
        <v>134</v>
      </c>
      <c r="NB74" s="2" t="s">
        <v>134</v>
      </c>
      <c r="NC74" s="4"/>
      <c r="ND74" s="8"/>
      <c r="NE74" s="4"/>
      <c r="NF74" s="8"/>
      <c r="NG74" s="7"/>
      <c r="NH74" s="7"/>
      <c r="NI74" s="2" t="s">
        <v>184</v>
      </c>
      <c r="NJ74" s="2" t="s">
        <v>131</v>
      </c>
      <c r="NK74" s="2" t="s">
        <v>134</v>
      </c>
      <c r="NL74" s="2" t="s">
        <v>134</v>
      </c>
      <c r="NM74" s="2" t="s">
        <v>142</v>
      </c>
      <c r="NN74" s="2" t="s">
        <v>134</v>
      </c>
      <c r="NO74" s="4"/>
      <c r="NP74" s="8"/>
      <c r="NQ74" s="4"/>
      <c r="NR74" s="8"/>
      <c r="NS74" s="7"/>
      <c r="NT74" s="7"/>
      <c r="NU74" s="2" t="s">
        <v>140</v>
      </c>
      <c r="NV74" s="2" t="s">
        <v>131</v>
      </c>
      <c r="NW74" s="2" t="s">
        <v>185</v>
      </c>
      <c r="NX74" s="2" t="s">
        <v>1438</v>
      </c>
      <c r="NY74" s="2" t="s">
        <v>142</v>
      </c>
      <c r="NZ74" s="2" t="s">
        <v>134</v>
      </c>
      <c r="OA74" s="4"/>
      <c r="OB74" s="8"/>
      <c r="OC74" s="4"/>
      <c r="OD74" s="8"/>
      <c r="OE74" s="7"/>
      <c r="OF74" s="7"/>
      <c r="OG74" s="2" t="s">
        <v>140</v>
      </c>
      <c r="OH74" s="2" t="s">
        <v>187</v>
      </c>
      <c r="OI74" s="2" t="s">
        <v>389</v>
      </c>
      <c r="OJ74" s="2" t="s">
        <v>1430</v>
      </c>
      <c r="OK74" s="2" t="s">
        <v>142</v>
      </c>
      <c r="OL74" s="2" t="s">
        <v>134</v>
      </c>
      <c r="OM74" s="4"/>
      <c r="ON74" s="8"/>
      <c r="OO74" s="4"/>
      <c r="OP74" s="8"/>
      <c r="OQ74" s="7"/>
      <c r="OR74" s="7"/>
      <c r="OS74" s="2" t="s">
        <v>134</v>
      </c>
      <c r="OT74" s="2" t="s">
        <v>134</v>
      </c>
      <c r="OU74" s="2" t="s">
        <v>134</v>
      </c>
      <c r="OV74" s="2" t="s">
        <v>134</v>
      </c>
      <c r="OW74" s="2" t="s">
        <v>134</v>
      </c>
      <c r="OX74" s="2" t="s">
        <v>134</v>
      </c>
      <c r="OY74" s="4"/>
      <c r="OZ74" s="8"/>
      <c r="PA74" s="4"/>
      <c r="PB74" s="8"/>
      <c r="PC74" s="7"/>
      <c r="PD74" s="7"/>
      <c r="PE74" s="2" t="s">
        <v>161</v>
      </c>
      <c r="PF74" s="2" t="s">
        <v>131</v>
      </c>
      <c r="PG74" s="2" t="s">
        <v>134</v>
      </c>
      <c r="PH74" s="2" t="s">
        <v>134</v>
      </c>
      <c r="PI74" s="2" t="s">
        <v>142</v>
      </c>
      <c r="PJ74" s="2" t="s">
        <v>134</v>
      </c>
      <c r="PK74" s="4"/>
      <c r="PL74" s="8"/>
      <c r="PM74" s="4"/>
      <c r="PN74" s="8"/>
      <c r="PO74" s="7"/>
      <c r="PP74" s="7"/>
      <c r="PQ74" s="2" t="s">
        <v>176</v>
      </c>
      <c r="PR74" s="2" t="s">
        <v>131</v>
      </c>
      <c r="PS74" s="2" t="s">
        <v>134</v>
      </c>
      <c r="PT74" s="2" t="s">
        <v>134</v>
      </c>
      <c r="PU74" s="2" t="s">
        <v>142</v>
      </c>
      <c r="PV74" s="2" t="s">
        <v>134</v>
      </c>
      <c r="PW74" s="4"/>
      <c r="PX74" s="8"/>
      <c r="PY74" s="4"/>
      <c r="PZ74" s="8"/>
      <c r="QA74" s="7"/>
      <c r="QB74" s="7"/>
      <c r="QC74" s="2" t="s">
        <v>161</v>
      </c>
      <c r="QD74" s="2" t="s">
        <v>144</v>
      </c>
      <c r="QE74" s="2" t="s">
        <v>134</v>
      </c>
      <c r="QF74" s="2" t="s">
        <v>134</v>
      </c>
      <c r="QG74" s="2" t="s">
        <v>142</v>
      </c>
      <c r="QH74" s="2" t="s">
        <v>134</v>
      </c>
      <c r="QI74" s="4"/>
      <c r="QJ74" s="8"/>
      <c r="QK74" s="4"/>
      <c r="QL74" s="8"/>
      <c r="QM74" s="7"/>
      <c r="QN74" s="7"/>
      <c r="QO74" s="2" t="s">
        <v>184</v>
      </c>
      <c r="QP74" s="2" t="s">
        <v>131</v>
      </c>
      <c r="QQ74" s="2" t="s">
        <v>134</v>
      </c>
      <c r="QR74" s="2" t="s">
        <v>134</v>
      </c>
      <c r="QS74" s="2" t="s">
        <v>142</v>
      </c>
      <c r="QT74" s="2" t="s">
        <v>134</v>
      </c>
      <c r="QU74" s="4"/>
      <c r="QV74" s="8"/>
      <c r="QW74" s="4"/>
      <c r="QX74" s="8"/>
      <c r="QY74" s="7"/>
      <c r="QZ74" s="7"/>
      <c r="RA74" s="2" t="s">
        <v>134</v>
      </c>
      <c r="RB74" s="2" t="s">
        <v>134</v>
      </c>
      <c r="RC74" s="2" t="s">
        <v>134</v>
      </c>
      <c r="RD74" s="2" t="s">
        <v>134</v>
      </c>
      <c r="RE74" s="2" t="s">
        <v>134</v>
      </c>
      <c r="RF74" s="2" t="s">
        <v>134</v>
      </c>
      <c r="RG74" s="4"/>
      <c r="RH74" s="8"/>
      <c r="RI74" s="4"/>
      <c r="RJ74" s="8"/>
      <c r="RK74" s="7"/>
      <c r="RL74" s="7"/>
      <c r="RM74" s="2" t="s">
        <v>134</v>
      </c>
      <c r="RN74" s="2" t="s">
        <v>134</v>
      </c>
      <c r="RO74" s="2" t="s">
        <v>134</v>
      </c>
      <c r="RP74" s="2" t="s">
        <v>134</v>
      </c>
      <c r="RQ74" s="2" t="s">
        <v>134</v>
      </c>
      <c r="RR74" s="2" t="s">
        <v>134</v>
      </c>
      <c r="RS74" s="4"/>
      <c r="RT74" s="8"/>
      <c r="RU74" s="4"/>
      <c r="RV74" s="8"/>
      <c r="RW74" s="7"/>
      <c r="RX74" s="7"/>
      <c r="RY74" s="2" t="s">
        <v>161</v>
      </c>
      <c r="RZ74" s="2" t="s">
        <v>131</v>
      </c>
      <c r="SA74" s="2" t="s">
        <v>134</v>
      </c>
      <c r="SB74" s="2" t="s">
        <v>134</v>
      </c>
      <c r="SC74" s="2" t="s">
        <v>142</v>
      </c>
      <c r="SD74" s="2" t="s">
        <v>134</v>
      </c>
      <c r="SE74" s="4"/>
      <c r="SF74" s="8"/>
      <c r="SG74" s="4"/>
      <c r="SH74" s="8"/>
      <c r="SI74" s="7"/>
      <c r="SJ74" s="7"/>
      <c r="SK74" s="2" t="s">
        <v>140</v>
      </c>
      <c r="SL74" s="2" t="s">
        <v>144</v>
      </c>
      <c r="SM74" s="2" t="s">
        <v>411</v>
      </c>
      <c r="SN74" s="2" t="s">
        <v>1439</v>
      </c>
      <c r="SO74" s="2" t="s">
        <v>142</v>
      </c>
      <c r="SP74" s="2" t="s">
        <v>134</v>
      </c>
    </row>
    <row r="75">
      <c r="A75" s="2" t="s">
        <v>1440</v>
      </c>
      <c r="B75" s="2" t="s">
        <v>123</v>
      </c>
      <c r="C75" s="2" t="s">
        <v>124</v>
      </c>
      <c r="D75" s="2" t="s">
        <v>125</v>
      </c>
      <c r="E75" s="2" t="s">
        <v>126</v>
      </c>
      <c r="F75" s="2" t="s">
        <v>1441</v>
      </c>
      <c r="G75" s="2" t="s">
        <v>1442</v>
      </c>
      <c r="H75" s="2" t="s">
        <v>1443</v>
      </c>
      <c r="I75" s="2" t="s">
        <v>1171</v>
      </c>
      <c r="J75" s="2" t="s">
        <v>234</v>
      </c>
      <c r="K75" s="2" t="s">
        <v>1298</v>
      </c>
      <c r="L75" s="3">
        <v>18.92</v>
      </c>
      <c r="M75" s="3">
        <v>19.87</v>
      </c>
      <c r="N75" s="3">
        <v>42.99</v>
      </c>
      <c r="O75" s="2" t="s">
        <v>131</v>
      </c>
      <c r="P75" s="2" t="s">
        <v>395</v>
      </c>
      <c r="Q75" s="2" t="s">
        <v>133</v>
      </c>
      <c r="R75" s="2" t="s">
        <v>134</v>
      </c>
      <c r="S75" s="2" t="s">
        <v>1444</v>
      </c>
      <c r="T75" s="2" t="s">
        <v>134</v>
      </c>
      <c r="U75" s="2" t="s">
        <v>832</v>
      </c>
      <c r="V75" s="2" t="s">
        <v>1173</v>
      </c>
      <c r="W75" s="2" t="s">
        <v>990</v>
      </c>
      <c r="X75" s="2" t="s">
        <v>1445</v>
      </c>
      <c r="Y75" s="2" t="s">
        <v>1094</v>
      </c>
      <c r="Z75" s="4">
        <v>396</v>
      </c>
      <c r="AA75" s="4">
        <f>=ROUNDDOWN(12.375,0)</f>
      </c>
      <c r="AB75" s="5">
        <v>32</v>
      </c>
      <c r="AC75" s="2" t="s">
        <v>1176</v>
      </c>
      <c r="AD75" s="4">
        <v>120</v>
      </c>
      <c r="AE75" s="4">
        <v>680</v>
      </c>
      <c r="AF75" s="6">
        <v>65</v>
      </c>
      <c r="AG75" s="6"/>
      <c r="AH75" s="7">
        <v>0.9891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0</v>
      </c>
      <c r="AP75" s="4">
        <v>687</v>
      </c>
      <c r="AQ75" s="8">
        <v>14793.57</v>
      </c>
      <c r="AR75" s="4"/>
      <c r="AS75" s="8"/>
      <c r="AT75" s="7"/>
      <c r="AU75" s="7"/>
      <c r="AV75" s="4">
        <v>687</v>
      </c>
      <c r="AW75" s="8">
        <v>14793.57</v>
      </c>
      <c r="AX75" s="4"/>
      <c r="AY75" s="8"/>
      <c r="AZ75" s="7"/>
      <c r="BA75" s="7"/>
      <c r="BB75" s="7">
        <v>1</v>
      </c>
      <c r="BC75" s="4">
        <v>1009</v>
      </c>
      <c r="BD75" s="8">
        <v>21636.41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>
        <v>0.6837</v>
      </c>
      <c r="BJ75" s="4">
        <v>687</v>
      </c>
      <c r="BK75" s="8">
        <v>14793.57</v>
      </c>
      <c r="BL75" s="2" t="s">
        <v>1446</v>
      </c>
      <c r="BM75" s="7">
        <v>1</v>
      </c>
      <c r="BN75" s="7">
        <v>1</v>
      </c>
      <c r="BO75" s="4">
        <v>264</v>
      </c>
      <c r="BP75" s="8">
        <v>5847.6</v>
      </c>
      <c r="BQ75" s="4"/>
      <c r="BR75" s="8"/>
      <c r="BS75" s="7"/>
      <c r="BT75" s="7"/>
      <c r="BU75" s="2" t="s">
        <v>140</v>
      </c>
      <c r="BV75" s="2" t="s">
        <v>131</v>
      </c>
      <c r="BW75" s="2" t="s">
        <v>134</v>
      </c>
      <c r="BX75" s="2" t="s">
        <v>882</v>
      </c>
      <c r="BY75" s="2" t="s">
        <v>142</v>
      </c>
      <c r="BZ75" s="2" t="s">
        <v>134</v>
      </c>
      <c r="CA75" s="4">
        <v>76</v>
      </c>
      <c r="CB75" s="8">
        <v>1585.36</v>
      </c>
      <c r="CC75" s="4"/>
      <c r="CD75" s="8"/>
      <c r="CE75" s="7"/>
      <c r="CF75" s="7"/>
      <c r="CG75" s="2" t="s">
        <v>140</v>
      </c>
      <c r="CH75" s="2" t="s">
        <v>131</v>
      </c>
      <c r="CI75" s="2" t="s">
        <v>862</v>
      </c>
      <c r="CJ75" s="2" t="s">
        <v>1119</v>
      </c>
      <c r="CK75" s="2" t="s">
        <v>142</v>
      </c>
      <c r="CL75" s="2" t="s">
        <v>134</v>
      </c>
      <c r="CM75" s="4"/>
      <c r="CN75" s="8"/>
      <c r="CO75" s="4"/>
      <c r="CP75" s="8"/>
      <c r="CQ75" s="7"/>
      <c r="CR75" s="7"/>
      <c r="CS75" s="2" t="s">
        <v>140</v>
      </c>
      <c r="CT75" s="2" t="s">
        <v>131</v>
      </c>
      <c r="CU75" s="2" t="s">
        <v>1010</v>
      </c>
      <c r="CV75" s="2" t="s">
        <v>1447</v>
      </c>
      <c r="CW75" s="2" t="s">
        <v>142</v>
      </c>
      <c r="CX75" s="2" t="s">
        <v>134</v>
      </c>
      <c r="CY75" s="4">
        <v>113</v>
      </c>
      <c r="CZ75" s="8">
        <v>2401.25</v>
      </c>
      <c r="DA75" s="4"/>
      <c r="DB75" s="8"/>
      <c r="DC75" s="7"/>
      <c r="DD75" s="7"/>
      <c r="DE75" s="2" t="s">
        <v>140</v>
      </c>
      <c r="DF75" s="2" t="s">
        <v>131</v>
      </c>
      <c r="DG75" s="2" t="s">
        <v>717</v>
      </c>
      <c r="DH75" s="2" t="s">
        <v>1229</v>
      </c>
      <c r="DI75" s="2" t="s">
        <v>142</v>
      </c>
      <c r="DJ75" s="2" t="s">
        <v>134</v>
      </c>
      <c r="DK75" s="4">
        <v>75</v>
      </c>
      <c r="DL75" s="8">
        <v>1630.5</v>
      </c>
      <c r="DM75" s="4"/>
      <c r="DN75" s="8"/>
      <c r="DO75" s="7"/>
      <c r="DP75" s="7"/>
      <c r="DQ75" s="2" t="s">
        <v>140</v>
      </c>
      <c r="DR75" s="2" t="s">
        <v>131</v>
      </c>
      <c r="DS75" s="2" t="s">
        <v>918</v>
      </c>
      <c r="DT75" s="2" t="s">
        <v>1283</v>
      </c>
      <c r="DU75" s="2" t="s">
        <v>142</v>
      </c>
      <c r="DV75" s="2" t="s">
        <v>134</v>
      </c>
      <c r="DW75" s="4">
        <v>65</v>
      </c>
      <c r="DX75" s="8">
        <v>1355.9</v>
      </c>
      <c r="DY75" s="4"/>
      <c r="DZ75" s="8"/>
      <c r="EA75" s="7"/>
      <c r="EB75" s="7"/>
      <c r="EC75" s="2" t="s">
        <v>140</v>
      </c>
      <c r="ED75" s="2" t="s">
        <v>131</v>
      </c>
      <c r="EE75" s="2" t="s">
        <v>756</v>
      </c>
      <c r="EF75" s="2" t="s">
        <v>886</v>
      </c>
      <c r="EG75" s="2" t="s">
        <v>142</v>
      </c>
      <c r="EH75" s="2" t="s">
        <v>134</v>
      </c>
      <c r="EI75" s="4">
        <v>68</v>
      </c>
      <c r="EJ75" s="8">
        <v>1296.2</v>
      </c>
      <c r="EK75" s="4"/>
      <c r="EL75" s="8"/>
      <c r="EM75" s="7"/>
      <c r="EN75" s="7"/>
      <c r="EO75" s="2" t="s">
        <v>140</v>
      </c>
      <c r="EP75" s="2" t="s">
        <v>131</v>
      </c>
      <c r="EQ75" s="2" t="s">
        <v>1102</v>
      </c>
      <c r="ER75" s="2" t="s">
        <v>919</v>
      </c>
      <c r="ES75" s="2" t="s">
        <v>142</v>
      </c>
      <c r="ET75" s="2" t="s">
        <v>134</v>
      </c>
      <c r="EU75" s="4">
        <v>2</v>
      </c>
      <c r="EV75" s="8">
        <v>43.31</v>
      </c>
      <c r="EW75" s="4"/>
      <c r="EX75" s="8"/>
      <c r="EY75" s="7"/>
      <c r="EZ75" s="7"/>
      <c r="FA75" s="2" t="s">
        <v>140</v>
      </c>
      <c r="FB75" s="2" t="s">
        <v>131</v>
      </c>
      <c r="FC75" s="2" t="s">
        <v>1146</v>
      </c>
      <c r="FD75" s="2" t="s">
        <v>1234</v>
      </c>
      <c r="FE75" s="2" t="s">
        <v>142</v>
      </c>
      <c r="FF75" s="2" t="s">
        <v>134</v>
      </c>
      <c r="FG75" s="4">
        <v>13</v>
      </c>
      <c r="FH75" s="8">
        <v>271.18</v>
      </c>
      <c r="FI75" s="4"/>
      <c r="FJ75" s="8"/>
      <c r="FK75" s="7"/>
      <c r="FL75" s="7"/>
      <c r="FM75" s="2" t="s">
        <v>140</v>
      </c>
      <c r="FN75" s="2" t="s">
        <v>131</v>
      </c>
      <c r="FO75" s="2" t="s">
        <v>903</v>
      </c>
      <c r="FP75" s="2" t="s">
        <v>1051</v>
      </c>
      <c r="FQ75" s="2" t="s">
        <v>142</v>
      </c>
      <c r="FR75" s="2" t="s">
        <v>134</v>
      </c>
      <c r="FS75" s="4"/>
      <c r="FT75" s="8"/>
      <c r="FU75" s="4"/>
      <c r="FV75" s="8"/>
      <c r="FW75" s="7"/>
      <c r="FX75" s="7"/>
      <c r="FY75" s="2" t="s">
        <v>176</v>
      </c>
      <c r="FZ75" s="2" t="s">
        <v>131</v>
      </c>
      <c r="GA75" s="2" t="s">
        <v>134</v>
      </c>
      <c r="GB75" s="2" t="s">
        <v>134</v>
      </c>
      <c r="GC75" s="2" t="s">
        <v>142</v>
      </c>
      <c r="GD75" s="2" t="s">
        <v>134</v>
      </c>
      <c r="GE75" s="4"/>
      <c r="GF75" s="8"/>
      <c r="GG75" s="4"/>
      <c r="GH75" s="8"/>
      <c r="GI75" s="7"/>
      <c r="GJ75" s="7"/>
      <c r="GK75" s="2" t="s">
        <v>161</v>
      </c>
      <c r="GL75" s="2" t="s">
        <v>131</v>
      </c>
      <c r="GM75" s="2" t="s">
        <v>134</v>
      </c>
      <c r="GN75" s="2" t="s">
        <v>134</v>
      </c>
      <c r="GO75" s="2" t="s">
        <v>142</v>
      </c>
      <c r="GP75" s="2" t="s">
        <v>134</v>
      </c>
      <c r="GQ75" s="4"/>
      <c r="GR75" s="8"/>
      <c r="GS75" s="4"/>
      <c r="GT75" s="8"/>
      <c r="GU75" s="7"/>
      <c r="GV75" s="7"/>
      <c r="GW75" s="2" t="s">
        <v>161</v>
      </c>
      <c r="GX75" s="2" t="s">
        <v>131</v>
      </c>
      <c r="GY75" s="2" t="s">
        <v>134</v>
      </c>
      <c r="GZ75" s="2" t="s">
        <v>134</v>
      </c>
      <c r="HA75" s="2" t="s">
        <v>142</v>
      </c>
      <c r="HB75" s="2" t="s">
        <v>134</v>
      </c>
      <c r="HC75" s="4">
        <v>10</v>
      </c>
      <c r="HD75" s="8">
        <v>342.4</v>
      </c>
      <c r="HE75" s="4"/>
      <c r="HF75" s="8"/>
      <c r="HG75" s="7"/>
      <c r="HH75" s="7"/>
      <c r="HI75" s="2" t="s">
        <v>140</v>
      </c>
      <c r="HJ75" s="2" t="s">
        <v>131</v>
      </c>
      <c r="HK75" s="2" t="s">
        <v>717</v>
      </c>
      <c r="HL75" s="2" t="s">
        <v>1448</v>
      </c>
      <c r="HM75" s="2" t="s">
        <v>142</v>
      </c>
      <c r="HN75" s="2" t="s">
        <v>134</v>
      </c>
      <c r="HO75" s="4"/>
      <c r="HP75" s="8"/>
      <c r="HQ75" s="4"/>
      <c r="HR75" s="8"/>
      <c r="HS75" s="7"/>
      <c r="HT75" s="7"/>
      <c r="HU75" s="2" t="s">
        <v>161</v>
      </c>
      <c r="HV75" s="2" t="s">
        <v>131</v>
      </c>
      <c r="HW75" s="2" t="s">
        <v>134</v>
      </c>
      <c r="HX75" s="2" t="s">
        <v>134</v>
      </c>
      <c r="HY75" s="2" t="s">
        <v>142</v>
      </c>
      <c r="HZ75" s="2" t="s">
        <v>134</v>
      </c>
      <c r="IA75" s="4"/>
      <c r="IB75" s="8"/>
      <c r="IC75" s="4"/>
      <c r="ID75" s="8"/>
      <c r="IE75" s="7"/>
      <c r="IF75" s="7"/>
      <c r="IG75" s="2" t="s">
        <v>140</v>
      </c>
      <c r="IH75" s="2" t="s">
        <v>144</v>
      </c>
      <c r="II75" s="2" t="s">
        <v>1248</v>
      </c>
      <c r="IJ75" s="2" t="s">
        <v>1150</v>
      </c>
      <c r="IK75" s="2" t="s">
        <v>142</v>
      </c>
      <c r="IL75" s="2" t="s">
        <v>168</v>
      </c>
      <c r="IM75" s="4"/>
      <c r="IN75" s="8"/>
      <c r="IO75" s="4"/>
      <c r="IP75" s="8"/>
      <c r="IQ75" s="7"/>
      <c r="IR75" s="7"/>
      <c r="IS75" s="2" t="s">
        <v>161</v>
      </c>
      <c r="IT75" s="2" t="s">
        <v>131</v>
      </c>
      <c r="IU75" s="2" t="s">
        <v>134</v>
      </c>
      <c r="IV75" s="2" t="s">
        <v>134</v>
      </c>
      <c r="IW75" s="2" t="s">
        <v>142</v>
      </c>
      <c r="IX75" s="2" t="s">
        <v>134</v>
      </c>
      <c r="IY75" s="4"/>
      <c r="IZ75" s="8"/>
      <c r="JA75" s="4"/>
      <c r="JB75" s="8"/>
      <c r="JC75" s="7"/>
      <c r="JD75" s="7"/>
      <c r="JE75" s="2" t="s">
        <v>140</v>
      </c>
      <c r="JF75" s="2" t="s">
        <v>131</v>
      </c>
      <c r="JG75" s="2" t="s">
        <v>170</v>
      </c>
      <c r="JH75" s="2" t="s">
        <v>134</v>
      </c>
      <c r="JI75" s="2" t="s">
        <v>142</v>
      </c>
      <c r="JJ75" s="2" t="s">
        <v>134</v>
      </c>
      <c r="JK75" s="4"/>
      <c r="JL75" s="8"/>
      <c r="JM75" s="4"/>
      <c r="JN75" s="8"/>
      <c r="JO75" s="7"/>
      <c r="JP75" s="7"/>
      <c r="JQ75" s="2" t="s">
        <v>140</v>
      </c>
      <c r="JR75" s="2" t="s">
        <v>144</v>
      </c>
      <c r="JS75" s="2" t="s">
        <v>1083</v>
      </c>
      <c r="JT75" s="2" t="s">
        <v>1449</v>
      </c>
      <c r="JU75" s="2" t="s">
        <v>142</v>
      </c>
      <c r="JV75" s="2" t="s">
        <v>134</v>
      </c>
      <c r="JW75" s="4"/>
      <c r="JX75" s="8"/>
      <c r="JY75" s="4"/>
      <c r="JZ75" s="8"/>
      <c r="KA75" s="7"/>
      <c r="KB75" s="7"/>
      <c r="KC75" s="2" t="s">
        <v>140</v>
      </c>
      <c r="KD75" s="2" t="s">
        <v>131</v>
      </c>
      <c r="KE75" s="2" t="s">
        <v>853</v>
      </c>
      <c r="KF75" s="2" t="s">
        <v>134</v>
      </c>
      <c r="KG75" s="2" t="s">
        <v>142</v>
      </c>
      <c r="KH75" s="2" t="s">
        <v>134</v>
      </c>
      <c r="KI75" s="4"/>
      <c r="KJ75" s="8"/>
      <c r="KK75" s="4"/>
      <c r="KL75" s="8"/>
      <c r="KM75" s="7"/>
      <c r="KN75" s="7"/>
      <c r="KO75" s="2" t="s">
        <v>176</v>
      </c>
      <c r="KP75" s="2" t="s">
        <v>131</v>
      </c>
      <c r="KQ75" s="2" t="s">
        <v>134</v>
      </c>
      <c r="KR75" s="2" t="s">
        <v>134</v>
      </c>
      <c r="KS75" s="2" t="s">
        <v>142</v>
      </c>
      <c r="KT75" s="2" t="s">
        <v>134</v>
      </c>
      <c r="KU75" s="4">
        <v>1</v>
      </c>
      <c r="KV75" s="8">
        <v>19.87</v>
      </c>
      <c r="KW75" s="4"/>
      <c r="KX75" s="8"/>
      <c r="KY75" s="7"/>
      <c r="KZ75" s="7"/>
      <c r="LA75" s="2" t="s">
        <v>140</v>
      </c>
      <c r="LB75" s="2" t="s">
        <v>144</v>
      </c>
      <c r="LC75" s="2" t="s">
        <v>1450</v>
      </c>
      <c r="LD75" s="2" t="s">
        <v>1451</v>
      </c>
      <c r="LE75" s="2" t="s">
        <v>142</v>
      </c>
      <c r="LF75" s="2" t="s">
        <v>134</v>
      </c>
      <c r="LG75" s="4"/>
      <c r="LH75" s="8"/>
      <c r="LI75" s="4"/>
      <c r="LJ75" s="8"/>
      <c r="LK75" s="7"/>
      <c r="LL75" s="7"/>
      <c r="LM75" s="2" t="s">
        <v>134</v>
      </c>
      <c r="LN75" s="2" t="s">
        <v>134</v>
      </c>
      <c r="LO75" s="2" t="s">
        <v>134</v>
      </c>
      <c r="LP75" s="2" t="s">
        <v>134</v>
      </c>
      <c r="LQ75" s="2" t="s">
        <v>134</v>
      </c>
      <c r="LR75" s="2" t="s">
        <v>134</v>
      </c>
      <c r="LS75" s="4"/>
      <c r="LT75" s="8"/>
      <c r="LU75" s="4"/>
      <c r="LV75" s="8"/>
      <c r="LW75" s="7"/>
      <c r="LX75" s="7"/>
      <c r="LY75" s="2" t="s">
        <v>134</v>
      </c>
      <c r="LZ75" s="2" t="s">
        <v>134</v>
      </c>
      <c r="MA75" s="2" t="s">
        <v>134</v>
      </c>
      <c r="MB75" s="2" t="s">
        <v>134</v>
      </c>
      <c r="MC75" s="2" t="s">
        <v>134</v>
      </c>
      <c r="MD75" s="2" t="s">
        <v>134</v>
      </c>
      <c r="ME75" s="4"/>
      <c r="MF75" s="8"/>
      <c r="MG75" s="4"/>
      <c r="MH75" s="8"/>
      <c r="MI75" s="7"/>
      <c r="MJ75" s="7"/>
      <c r="MK75" s="2" t="s">
        <v>140</v>
      </c>
      <c r="ML75" s="2" t="s">
        <v>144</v>
      </c>
      <c r="MM75" s="2" t="s">
        <v>213</v>
      </c>
      <c r="MN75" s="2" t="s">
        <v>134</v>
      </c>
      <c r="MO75" s="2" t="s">
        <v>142</v>
      </c>
      <c r="MP75" s="2" t="s">
        <v>134</v>
      </c>
      <c r="MQ75" s="4"/>
      <c r="MR75" s="8"/>
      <c r="MS75" s="4"/>
      <c r="MT75" s="8"/>
      <c r="MU75" s="7"/>
      <c r="MV75" s="7"/>
      <c r="MW75" s="2" t="s">
        <v>134</v>
      </c>
      <c r="MX75" s="2" t="s">
        <v>134</v>
      </c>
      <c r="MY75" s="2" t="s">
        <v>134</v>
      </c>
      <c r="MZ75" s="2" t="s">
        <v>134</v>
      </c>
      <c r="NA75" s="2" t="s">
        <v>134</v>
      </c>
      <c r="NB75" s="2" t="s">
        <v>134</v>
      </c>
      <c r="NC75" s="4"/>
      <c r="ND75" s="8"/>
      <c r="NE75" s="4"/>
      <c r="NF75" s="8"/>
      <c r="NG75" s="7"/>
      <c r="NH75" s="7"/>
      <c r="NI75" s="2" t="s">
        <v>184</v>
      </c>
      <c r="NJ75" s="2" t="s">
        <v>131</v>
      </c>
      <c r="NK75" s="2" t="s">
        <v>134</v>
      </c>
      <c r="NL75" s="2" t="s">
        <v>134</v>
      </c>
      <c r="NM75" s="2" t="s">
        <v>142</v>
      </c>
      <c r="NN75" s="2" t="s">
        <v>134</v>
      </c>
      <c r="NO75" s="4"/>
      <c r="NP75" s="8"/>
      <c r="NQ75" s="4"/>
      <c r="NR75" s="8"/>
      <c r="NS75" s="7"/>
      <c r="NT75" s="7"/>
      <c r="NU75" s="2" t="s">
        <v>140</v>
      </c>
      <c r="NV75" s="2" t="s">
        <v>131</v>
      </c>
      <c r="NW75" s="2" t="s">
        <v>185</v>
      </c>
      <c r="NX75" s="2" t="s">
        <v>442</v>
      </c>
      <c r="NY75" s="2" t="s">
        <v>142</v>
      </c>
      <c r="NZ75" s="2" t="s">
        <v>134</v>
      </c>
      <c r="OA75" s="4"/>
      <c r="OB75" s="8"/>
      <c r="OC75" s="4"/>
      <c r="OD75" s="8"/>
      <c r="OE75" s="7"/>
      <c r="OF75" s="7"/>
      <c r="OG75" s="2" t="s">
        <v>140</v>
      </c>
      <c r="OH75" s="2" t="s">
        <v>187</v>
      </c>
      <c r="OI75" s="2" t="s">
        <v>717</v>
      </c>
      <c r="OJ75" s="2" t="s">
        <v>360</v>
      </c>
      <c r="OK75" s="2" t="s">
        <v>142</v>
      </c>
      <c r="OL75" s="2" t="s">
        <v>134</v>
      </c>
      <c r="OM75" s="4"/>
      <c r="ON75" s="8"/>
      <c r="OO75" s="4"/>
      <c r="OP75" s="8"/>
      <c r="OQ75" s="7"/>
      <c r="OR75" s="7"/>
      <c r="OS75" s="2" t="s">
        <v>134</v>
      </c>
      <c r="OT75" s="2" t="s">
        <v>134</v>
      </c>
      <c r="OU75" s="2" t="s">
        <v>134</v>
      </c>
      <c r="OV75" s="2" t="s">
        <v>134</v>
      </c>
      <c r="OW75" s="2" t="s">
        <v>134</v>
      </c>
      <c r="OX75" s="2" t="s">
        <v>134</v>
      </c>
      <c r="OY75" s="4"/>
      <c r="OZ75" s="8"/>
      <c r="PA75" s="4"/>
      <c r="PB75" s="8"/>
      <c r="PC75" s="7"/>
      <c r="PD75" s="7"/>
      <c r="PE75" s="2" t="s">
        <v>161</v>
      </c>
      <c r="PF75" s="2" t="s">
        <v>131</v>
      </c>
      <c r="PG75" s="2" t="s">
        <v>134</v>
      </c>
      <c r="PH75" s="2" t="s">
        <v>134</v>
      </c>
      <c r="PI75" s="2" t="s">
        <v>142</v>
      </c>
      <c r="PJ75" s="2" t="s">
        <v>134</v>
      </c>
      <c r="PK75" s="4"/>
      <c r="PL75" s="8"/>
      <c r="PM75" s="4"/>
      <c r="PN75" s="8"/>
      <c r="PO75" s="7"/>
      <c r="PP75" s="7"/>
      <c r="PQ75" s="2" t="s">
        <v>140</v>
      </c>
      <c r="PR75" s="2" t="s">
        <v>131</v>
      </c>
      <c r="PS75" s="2" t="s">
        <v>190</v>
      </c>
      <c r="PT75" s="2" t="s">
        <v>134</v>
      </c>
      <c r="PU75" s="2" t="s">
        <v>142</v>
      </c>
      <c r="PV75" s="2" t="s">
        <v>134</v>
      </c>
      <c r="PW75" s="4"/>
      <c r="PX75" s="8"/>
      <c r="PY75" s="4"/>
      <c r="PZ75" s="8"/>
      <c r="QA75" s="7"/>
      <c r="QB75" s="7"/>
      <c r="QC75" s="2" t="s">
        <v>161</v>
      </c>
      <c r="QD75" s="2" t="s">
        <v>144</v>
      </c>
      <c r="QE75" s="2" t="s">
        <v>134</v>
      </c>
      <c r="QF75" s="2" t="s">
        <v>134</v>
      </c>
      <c r="QG75" s="2" t="s">
        <v>142</v>
      </c>
      <c r="QH75" s="2" t="s">
        <v>134</v>
      </c>
      <c r="QI75" s="4"/>
      <c r="QJ75" s="8"/>
      <c r="QK75" s="4"/>
      <c r="QL75" s="8"/>
      <c r="QM75" s="7"/>
      <c r="QN75" s="7"/>
      <c r="QO75" s="2" t="s">
        <v>184</v>
      </c>
      <c r="QP75" s="2" t="s">
        <v>131</v>
      </c>
      <c r="QQ75" s="2" t="s">
        <v>134</v>
      </c>
      <c r="QR75" s="2" t="s">
        <v>134</v>
      </c>
      <c r="QS75" s="2" t="s">
        <v>142</v>
      </c>
      <c r="QT75" s="2" t="s">
        <v>134</v>
      </c>
      <c r="QU75" s="4"/>
      <c r="QV75" s="8"/>
      <c r="QW75" s="4"/>
      <c r="QX75" s="8"/>
      <c r="QY75" s="7"/>
      <c r="QZ75" s="7"/>
      <c r="RA75" s="2" t="s">
        <v>134</v>
      </c>
      <c r="RB75" s="2" t="s">
        <v>134</v>
      </c>
      <c r="RC75" s="2" t="s">
        <v>134</v>
      </c>
      <c r="RD75" s="2" t="s">
        <v>134</v>
      </c>
      <c r="RE75" s="2" t="s">
        <v>134</v>
      </c>
      <c r="RF75" s="2" t="s">
        <v>134</v>
      </c>
      <c r="RG75" s="4"/>
      <c r="RH75" s="8"/>
      <c r="RI75" s="4"/>
      <c r="RJ75" s="8"/>
      <c r="RK75" s="7"/>
      <c r="RL75" s="7"/>
      <c r="RM75" s="2" t="s">
        <v>161</v>
      </c>
      <c r="RN75" s="2" t="s">
        <v>131</v>
      </c>
      <c r="RO75" s="2" t="s">
        <v>134</v>
      </c>
      <c r="RP75" s="2" t="s">
        <v>134</v>
      </c>
      <c r="RQ75" s="2" t="s">
        <v>142</v>
      </c>
      <c r="RR75" s="2" t="s">
        <v>134</v>
      </c>
      <c r="RS75" s="4"/>
      <c r="RT75" s="8"/>
      <c r="RU75" s="4"/>
      <c r="RV75" s="8"/>
      <c r="RW75" s="7"/>
      <c r="RX75" s="7"/>
      <c r="RY75" s="2" t="s">
        <v>161</v>
      </c>
      <c r="RZ75" s="2" t="s">
        <v>131</v>
      </c>
      <c r="SA75" s="2" t="s">
        <v>134</v>
      </c>
      <c r="SB75" s="2" t="s">
        <v>134</v>
      </c>
      <c r="SC75" s="2" t="s">
        <v>142</v>
      </c>
      <c r="SD75" s="2" t="s">
        <v>134</v>
      </c>
      <c r="SE75" s="4"/>
      <c r="SF75" s="8"/>
      <c r="SG75" s="4"/>
      <c r="SH75" s="8"/>
      <c r="SI75" s="7"/>
      <c r="SJ75" s="7"/>
      <c r="SK75" s="2" t="s">
        <v>176</v>
      </c>
      <c r="SL75" s="2" t="s">
        <v>144</v>
      </c>
      <c r="SM75" s="2" t="s">
        <v>134</v>
      </c>
      <c r="SN75" s="2" t="s">
        <v>134</v>
      </c>
      <c r="SO75" s="2" t="s">
        <v>142</v>
      </c>
      <c r="SP75" s="2" t="s">
        <v>134</v>
      </c>
    </row>
    <row r="76">
      <c r="A76" s="2" t="s">
        <v>1452</v>
      </c>
      <c r="B76" s="2" t="s">
        <v>123</v>
      </c>
      <c r="C76" s="2" t="s">
        <v>124</v>
      </c>
      <c r="D76" s="2" t="s">
        <v>125</v>
      </c>
      <c r="E76" s="2" t="s">
        <v>126</v>
      </c>
      <c r="F76" s="2" t="s">
        <v>1441</v>
      </c>
      <c r="G76" s="2" t="s">
        <v>1442</v>
      </c>
      <c r="H76" s="2" t="s">
        <v>1443</v>
      </c>
      <c r="I76" s="2" t="s">
        <v>1171</v>
      </c>
      <c r="J76" s="2" t="s">
        <v>234</v>
      </c>
      <c r="K76" s="2" t="s">
        <v>329</v>
      </c>
      <c r="L76" s="3">
        <v>18.92</v>
      </c>
      <c r="M76" s="3">
        <v>19.87</v>
      </c>
      <c r="N76" s="3">
        <v>42.99</v>
      </c>
      <c r="O76" s="2" t="s">
        <v>131</v>
      </c>
      <c r="P76" s="2" t="s">
        <v>395</v>
      </c>
      <c r="Q76" s="2" t="s">
        <v>133</v>
      </c>
      <c r="R76" s="2" t="s">
        <v>134</v>
      </c>
      <c r="S76" s="2" t="s">
        <v>1453</v>
      </c>
      <c r="T76" s="2" t="s">
        <v>1062</v>
      </c>
      <c r="U76" s="2" t="s">
        <v>832</v>
      </c>
      <c r="V76" s="2" t="s">
        <v>1173</v>
      </c>
      <c r="W76" s="2" t="s">
        <v>835</v>
      </c>
      <c r="X76" s="2" t="s">
        <v>834</v>
      </c>
      <c r="Y76" s="2" t="s">
        <v>1186</v>
      </c>
      <c r="Z76" s="4">
        <v>3</v>
      </c>
      <c r="AA76" s="4">
        <f>=ROUNDDOWN(0.166666666666667,0)</f>
      </c>
      <c r="AB76" s="5">
        <v>18</v>
      </c>
      <c r="AC76" s="2" t="s">
        <v>1176</v>
      </c>
      <c r="AD76" s="4">
        <v>280</v>
      </c>
      <c r="AE76" s="4">
        <v>480</v>
      </c>
      <c r="AF76" s="6">
        <v>65</v>
      </c>
      <c r="AG76" s="6"/>
      <c r="AH76" s="7">
        <v>0.7705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</v>
      </c>
      <c r="AP76" s="4">
        <v>322</v>
      </c>
      <c r="AQ76" s="8">
        <v>6842.84</v>
      </c>
      <c r="AR76" s="4"/>
      <c r="AS76" s="8"/>
      <c r="AT76" s="7"/>
      <c r="AU76" s="7"/>
      <c r="AV76" s="4">
        <v>322</v>
      </c>
      <c r="AW76" s="8">
        <v>6842.84</v>
      </c>
      <c r="AX76" s="4"/>
      <c r="AY76" s="8"/>
      <c r="AZ76" s="7"/>
      <c r="BA76" s="7"/>
      <c r="BB76" s="7">
        <v>1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>
        <v>0.3163</v>
      </c>
      <c r="BJ76" s="4">
        <v>322</v>
      </c>
      <c r="BK76" s="8">
        <v>6842.84</v>
      </c>
      <c r="BL76" s="2" t="s">
        <v>1454</v>
      </c>
      <c r="BM76" s="7">
        <v>1</v>
      </c>
      <c r="BN76" s="7">
        <v>1</v>
      </c>
      <c r="BO76" s="4">
        <v>52</v>
      </c>
      <c r="BP76" s="8">
        <v>1131.52</v>
      </c>
      <c r="BQ76" s="4"/>
      <c r="BR76" s="8"/>
      <c r="BS76" s="7"/>
      <c r="BT76" s="7"/>
      <c r="BU76" s="2" t="s">
        <v>140</v>
      </c>
      <c r="BV76" s="2" t="s">
        <v>131</v>
      </c>
      <c r="BW76" s="2" t="s">
        <v>134</v>
      </c>
      <c r="BX76" s="2" t="s">
        <v>1455</v>
      </c>
      <c r="BY76" s="2" t="s">
        <v>142</v>
      </c>
      <c r="BZ76" s="2" t="s">
        <v>134</v>
      </c>
      <c r="CA76" s="4">
        <v>94</v>
      </c>
      <c r="CB76" s="8">
        <v>1960.84</v>
      </c>
      <c r="CC76" s="4"/>
      <c r="CD76" s="8"/>
      <c r="CE76" s="7"/>
      <c r="CF76" s="7"/>
      <c r="CG76" s="2" t="s">
        <v>140</v>
      </c>
      <c r="CH76" s="2" t="s">
        <v>131</v>
      </c>
      <c r="CI76" s="2" t="s">
        <v>1041</v>
      </c>
      <c r="CJ76" s="2" t="s">
        <v>1119</v>
      </c>
      <c r="CK76" s="2" t="s">
        <v>142</v>
      </c>
      <c r="CL76" s="2" t="s">
        <v>134</v>
      </c>
      <c r="CM76" s="4">
        <v>49</v>
      </c>
      <c r="CN76" s="8">
        <v>1023.61</v>
      </c>
      <c r="CO76" s="4"/>
      <c r="CP76" s="8"/>
      <c r="CQ76" s="7"/>
      <c r="CR76" s="7"/>
      <c r="CS76" s="2" t="s">
        <v>140</v>
      </c>
      <c r="CT76" s="2" t="s">
        <v>131</v>
      </c>
      <c r="CU76" s="2" t="s">
        <v>1456</v>
      </c>
      <c r="CV76" s="2" t="s">
        <v>1014</v>
      </c>
      <c r="CW76" s="2" t="s">
        <v>142</v>
      </c>
      <c r="CX76" s="2" t="s">
        <v>134</v>
      </c>
      <c r="CY76" s="4">
        <v>42</v>
      </c>
      <c r="CZ76" s="8">
        <v>913.08</v>
      </c>
      <c r="DA76" s="4"/>
      <c r="DB76" s="8"/>
      <c r="DC76" s="7"/>
      <c r="DD76" s="7"/>
      <c r="DE76" s="2" t="s">
        <v>140</v>
      </c>
      <c r="DF76" s="2" t="s">
        <v>131</v>
      </c>
      <c r="DG76" s="2" t="s">
        <v>1077</v>
      </c>
      <c r="DH76" s="2" t="s">
        <v>1457</v>
      </c>
      <c r="DI76" s="2" t="s">
        <v>142</v>
      </c>
      <c r="DJ76" s="2" t="s">
        <v>134</v>
      </c>
      <c r="DK76" s="4">
        <v>19</v>
      </c>
      <c r="DL76" s="8">
        <v>407.74</v>
      </c>
      <c r="DM76" s="4"/>
      <c r="DN76" s="8"/>
      <c r="DO76" s="7"/>
      <c r="DP76" s="7"/>
      <c r="DQ76" s="2" t="s">
        <v>140</v>
      </c>
      <c r="DR76" s="2" t="s">
        <v>187</v>
      </c>
      <c r="DS76" s="2" t="s">
        <v>1458</v>
      </c>
      <c r="DT76" s="2" t="s">
        <v>302</v>
      </c>
      <c r="DU76" s="2" t="s">
        <v>142</v>
      </c>
      <c r="DV76" s="2" t="s">
        <v>134</v>
      </c>
      <c r="DW76" s="4">
        <v>43</v>
      </c>
      <c r="DX76" s="8">
        <v>896.98</v>
      </c>
      <c r="DY76" s="4"/>
      <c r="DZ76" s="8"/>
      <c r="EA76" s="7"/>
      <c r="EB76" s="7"/>
      <c r="EC76" s="2" t="s">
        <v>140</v>
      </c>
      <c r="ED76" s="2" t="s">
        <v>131</v>
      </c>
      <c r="EE76" s="2" t="s">
        <v>569</v>
      </c>
      <c r="EF76" s="2" t="s">
        <v>839</v>
      </c>
      <c r="EG76" s="2" t="s">
        <v>142</v>
      </c>
      <c r="EH76" s="2" t="s">
        <v>134</v>
      </c>
      <c r="EI76" s="4">
        <v>13</v>
      </c>
      <c r="EJ76" s="8">
        <v>247.57</v>
      </c>
      <c r="EK76" s="4"/>
      <c r="EL76" s="8"/>
      <c r="EM76" s="7"/>
      <c r="EN76" s="7"/>
      <c r="EO76" s="2" t="s">
        <v>140</v>
      </c>
      <c r="EP76" s="2" t="s">
        <v>131</v>
      </c>
      <c r="EQ76" s="2" t="s">
        <v>1241</v>
      </c>
      <c r="ER76" s="2" t="s">
        <v>569</v>
      </c>
      <c r="ES76" s="2" t="s">
        <v>142</v>
      </c>
      <c r="ET76" s="2" t="s">
        <v>134</v>
      </c>
      <c r="EU76" s="4">
        <v>4</v>
      </c>
      <c r="EV76" s="8">
        <v>89.8</v>
      </c>
      <c r="EW76" s="4"/>
      <c r="EX76" s="8"/>
      <c r="EY76" s="7"/>
      <c r="EZ76" s="7"/>
      <c r="FA76" s="2" t="s">
        <v>140</v>
      </c>
      <c r="FB76" s="2" t="s">
        <v>131</v>
      </c>
      <c r="FC76" s="2" t="s">
        <v>1459</v>
      </c>
      <c r="FD76" s="2" t="s">
        <v>1460</v>
      </c>
      <c r="FE76" s="2" t="s">
        <v>142</v>
      </c>
      <c r="FF76" s="2" t="s">
        <v>134</v>
      </c>
      <c r="FG76" s="4"/>
      <c r="FH76" s="8"/>
      <c r="FI76" s="4"/>
      <c r="FJ76" s="8"/>
      <c r="FK76" s="7"/>
      <c r="FL76" s="7"/>
      <c r="FM76" s="2" t="s">
        <v>140</v>
      </c>
      <c r="FN76" s="2" t="s">
        <v>131</v>
      </c>
      <c r="FO76" s="2" t="s">
        <v>903</v>
      </c>
      <c r="FP76" s="2" t="s">
        <v>134</v>
      </c>
      <c r="FQ76" s="2" t="s">
        <v>142</v>
      </c>
      <c r="FR76" s="2" t="s">
        <v>134</v>
      </c>
      <c r="FS76" s="4"/>
      <c r="FT76" s="8"/>
      <c r="FU76" s="4"/>
      <c r="FV76" s="8"/>
      <c r="FW76" s="7"/>
      <c r="FX76" s="7"/>
      <c r="FY76" s="2" t="s">
        <v>161</v>
      </c>
      <c r="FZ76" s="2" t="s">
        <v>131</v>
      </c>
      <c r="GA76" s="2" t="s">
        <v>134</v>
      </c>
      <c r="GB76" s="2" t="s">
        <v>134</v>
      </c>
      <c r="GC76" s="2" t="s">
        <v>142</v>
      </c>
      <c r="GD76" s="2" t="s">
        <v>134</v>
      </c>
      <c r="GE76" s="4"/>
      <c r="GF76" s="8"/>
      <c r="GG76" s="4"/>
      <c r="GH76" s="8"/>
      <c r="GI76" s="7"/>
      <c r="GJ76" s="7"/>
      <c r="GK76" s="2" t="s">
        <v>161</v>
      </c>
      <c r="GL76" s="2" t="s">
        <v>131</v>
      </c>
      <c r="GM76" s="2" t="s">
        <v>134</v>
      </c>
      <c r="GN76" s="2" t="s">
        <v>134</v>
      </c>
      <c r="GO76" s="2" t="s">
        <v>142</v>
      </c>
      <c r="GP76" s="2" t="s">
        <v>134</v>
      </c>
      <c r="GQ76" s="4"/>
      <c r="GR76" s="8"/>
      <c r="GS76" s="4"/>
      <c r="GT76" s="8"/>
      <c r="GU76" s="7"/>
      <c r="GV76" s="7"/>
      <c r="GW76" s="2" t="s">
        <v>161</v>
      </c>
      <c r="GX76" s="2" t="s">
        <v>131</v>
      </c>
      <c r="GY76" s="2" t="s">
        <v>134</v>
      </c>
      <c r="GZ76" s="2" t="s">
        <v>134</v>
      </c>
      <c r="HA76" s="2" t="s">
        <v>142</v>
      </c>
      <c r="HB76" s="2" t="s">
        <v>134</v>
      </c>
      <c r="HC76" s="4">
        <v>4</v>
      </c>
      <c r="HD76" s="8">
        <v>131.96</v>
      </c>
      <c r="HE76" s="4"/>
      <c r="HF76" s="8"/>
      <c r="HG76" s="7"/>
      <c r="HH76" s="7"/>
      <c r="HI76" s="2" t="s">
        <v>140</v>
      </c>
      <c r="HJ76" s="2" t="s">
        <v>131</v>
      </c>
      <c r="HK76" s="2" t="s">
        <v>1459</v>
      </c>
      <c r="HL76" s="2" t="s">
        <v>1461</v>
      </c>
      <c r="HM76" s="2" t="s">
        <v>142</v>
      </c>
      <c r="HN76" s="2" t="s">
        <v>134</v>
      </c>
      <c r="HO76" s="4"/>
      <c r="HP76" s="8"/>
      <c r="HQ76" s="4"/>
      <c r="HR76" s="8"/>
      <c r="HS76" s="7"/>
      <c r="HT76" s="7"/>
      <c r="HU76" s="2" t="s">
        <v>143</v>
      </c>
      <c r="HV76" s="2" t="s">
        <v>131</v>
      </c>
      <c r="HW76" s="2" t="s">
        <v>134</v>
      </c>
      <c r="HX76" s="2" t="s">
        <v>134</v>
      </c>
      <c r="HY76" s="2" t="s">
        <v>142</v>
      </c>
      <c r="HZ76" s="2" t="s">
        <v>134</v>
      </c>
      <c r="IA76" s="4"/>
      <c r="IB76" s="8"/>
      <c r="IC76" s="4"/>
      <c r="ID76" s="8"/>
      <c r="IE76" s="7"/>
      <c r="IF76" s="7"/>
      <c r="IG76" s="2" t="s">
        <v>176</v>
      </c>
      <c r="IH76" s="2" t="s">
        <v>131</v>
      </c>
      <c r="II76" s="2" t="s">
        <v>134</v>
      </c>
      <c r="IJ76" s="2" t="s">
        <v>134</v>
      </c>
      <c r="IK76" s="2" t="s">
        <v>142</v>
      </c>
      <c r="IL76" s="2" t="s">
        <v>168</v>
      </c>
      <c r="IM76" s="4"/>
      <c r="IN76" s="8"/>
      <c r="IO76" s="4"/>
      <c r="IP76" s="8"/>
      <c r="IQ76" s="7"/>
      <c r="IR76" s="7"/>
      <c r="IS76" s="2" t="s">
        <v>161</v>
      </c>
      <c r="IT76" s="2" t="s">
        <v>131</v>
      </c>
      <c r="IU76" s="2" t="s">
        <v>134</v>
      </c>
      <c r="IV76" s="2" t="s">
        <v>134</v>
      </c>
      <c r="IW76" s="2" t="s">
        <v>142</v>
      </c>
      <c r="IX76" s="2" t="s">
        <v>134</v>
      </c>
      <c r="IY76" s="4"/>
      <c r="IZ76" s="8"/>
      <c r="JA76" s="4"/>
      <c r="JB76" s="8"/>
      <c r="JC76" s="7"/>
      <c r="JD76" s="7"/>
      <c r="JE76" s="2" t="s">
        <v>140</v>
      </c>
      <c r="JF76" s="2" t="s">
        <v>131</v>
      </c>
      <c r="JG76" s="2" t="s">
        <v>170</v>
      </c>
      <c r="JH76" s="2" t="s">
        <v>134</v>
      </c>
      <c r="JI76" s="2" t="s">
        <v>142</v>
      </c>
      <c r="JJ76" s="2" t="s">
        <v>134</v>
      </c>
      <c r="JK76" s="4"/>
      <c r="JL76" s="8"/>
      <c r="JM76" s="4"/>
      <c r="JN76" s="8"/>
      <c r="JO76" s="7"/>
      <c r="JP76" s="7"/>
      <c r="JQ76" s="2" t="s">
        <v>176</v>
      </c>
      <c r="JR76" s="2" t="s">
        <v>131</v>
      </c>
      <c r="JS76" s="2" t="s">
        <v>134</v>
      </c>
      <c r="JT76" s="2" t="s">
        <v>134</v>
      </c>
      <c r="JU76" s="2" t="s">
        <v>142</v>
      </c>
      <c r="JV76" s="2" t="s">
        <v>134</v>
      </c>
      <c r="JW76" s="4"/>
      <c r="JX76" s="8"/>
      <c r="JY76" s="4"/>
      <c r="JZ76" s="8"/>
      <c r="KA76" s="7"/>
      <c r="KB76" s="7"/>
      <c r="KC76" s="2" t="s">
        <v>140</v>
      </c>
      <c r="KD76" s="2" t="s">
        <v>131</v>
      </c>
      <c r="KE76" s="2" t="s">
        <v>1462</v>
      </c>
      <c r="KF76" s="2" t="s">
        <v>134</v>
      </c>
      <c r="KG76" s="2" t="s">
        <v>142</v>
      </c>
      <c r="KH76" s="2" t="s">
        <v>134</v>
      </c>
      <c r="KI76" s="4"/>
      <c r="KJ76" s="8"/>
      <c r="KK76" s="4"/>
      <c r="KL76" s="8"/>
      <c r="KM76" s="7"/>
      <c r="KN76" s="7"/>
      <c r="KO76" s="2" t="s">
        <v>176</v>
      </c>
      <c r="KP76" s="2" t="s">
        <v>131</v>
      </c>
      <c r="KQ76" s="2" t="s">
        <v>134</v>
      </c>
      <c r="KR76" s="2" t="s">
        <v>134</v>
      </c>
      <c r="KS76" s="2" t="s">
        <v>142</v>
      </c>
      <c r="KT76" s="2" t="s">
        <v>134</v>
      </c>
      <c r="KU76" s="4">
        <v>2</v>
      </c>
      <c r="KV76" s="8">
        <v>39.74</v>
      </c>
      <c r="KW76" s="4"/>
      <c r="KX76" s="8"/>
      <c r="KY76" s="7"/>
      <c r="KZ76" s="7"/>
      <c r="LA76" s="2" t="s">
        <v>140</v>
      </c>
      <c r="LB76" s="2" t="s">
        <v>144</v>
      </c>
      <c r="LC76" s="2" t="s">
        <v>1077</v>
      </c>
      <c r="LD76" s="2" t="s">
        <v>1438</v>
      </c>
      <c r="LE76" s="2" t="s">
        <v>142</v>
      </c>
      <c r="LF76" s="2" t="s">
        <v>134</v>
      </c>
      <c r="LG76" s="4"/>
      <c r="LH76" s="8"/>
      <c r="LI76" s="4"/>
      <c r="LJ76" s="8"/>
      <c r="LK76" s="7"/>
      <c r="LL76" s="7"/>
      <c r="LM76" s="2" t="s">
        <v>134</v>
      </c>
      <c r="LN76" s="2" t="s">
        <v>134</v>
      </c>
      <c r="LO76" s="2" t="s">
        <v>134</v>
      </c>
      <c r="LP76" s="2" t="s">
        <v>134</v>
      </c>
      <c r="LQ76" s="2" t="s">
        <v>134</v>
      </c>
      <c r="LR76" s="2" t="s">
        <v>134</v>
      </c>
      <c r="LS76" s="4"/>
      <c r="LT76" s="8"/>
      <c r="LU76" s="4"/>
      <c r="LV76" s="8"/>
      <c r="LW76" s="7"/>
      <c r="LX76" s="7"/>
      <c r="LY76" s="2" t="s">
        <v>134</v>
      </c>
      <c r="LZ76" s="2" t="s">
        <v>134</v>
      </c>
      <c r="MA76" s="2" t="s">
        <v>134</v>
      </c>
      <c r="MB76" s="2" t="s">
        <v>134</v>
      </c>
      <c r="MC76" s="2" t="s">
        <v>134</v>
      </c>
      <c r="MD76" s="2" t="s">
        <v>134</v>
      </c>
      <c r="ME76" s="4"/>
      <c r="MF76" s="8"/>
      <c r="MG76" s="4"/>
      <c r="MH76" s="8"/>
      <c r="MI76" s="7"/>
      <c r="MJ76" s="7"/>
      <c r="MK76" s="2" t="s">
        <v>140</v>
      </c>
      <c r="ML76" s="2" t="s">
        <v>144</v>
      </c>
      <c r="MM76" s="2" t="s">
        <v>1335</v>
      </c>
      <c r="MN76" s="2" t="s">
        <v>134</v>
      </c>
      <c r="MO76" s="2" t="s">
        <v>142</v>
      </c>
      <c r="MP76" s="2" t="s">
        <v>134</v>
      </c>
      <c r="MQ76" s="4"/>
      <c r="MR76" s="8"/>
      <c r="MS76" s="4"/>
      <c r="MT76" s="8"/>
      <c r="MU76" s="7"/>
      <c r="MV76" s="7"/>
      <c r="MW76" s="2" t="s">
        <v>134</v>
      </c>
      <c r="MX76" s="2" t="s">
        <v>134</v>
      </c>
      <c r="MY76" s="2" t="s">
        <v>134</v>
      </c>
      <c r="MZ76" s="2" t="s">
        <v>134</v>
      </c>
      <c r="NA76" s="2" t="s">
        <v>134</v>
      </c>
      <c r="NB76" s="2" t="s">
        <v>134</v>
      </c>
      <c r="NC76" s="4"/>
      <c r="ND76" s="8"/>
      <c r="NE76" s="4"/>
      <c r="NF76" s="8"/>
      <c r="NG76" s="7"/>
      <c r="NH76" s="7"/>
      <c r="NI76" s="2" t="s">
        <v>184</v>
      </c>
      <c r="NJ76" s="2" t="s">
        <v>131</v>
      </c>
      <c r="NK76" s="2" t="s">
        <v>134</v>
      </c>
      <c r="NL76" s="2" t="s">
        <v>134</v>
      </c>
      <c r="NM76" s="2" t="s">
        <v>142</v>
      </c>
      <c r="NN76" s="2" t="s">
        <v>134</v>
      </c>
      <c r="NO76" s="4"/>
      <c r="NP76" s="8"/>
      <c r="NQ76" s="4"/>
      <c r="NR76" s="8"/>
      <c r="NS76" s="7"/>
      <c r="NT76" s="7"/>
      <c r="NU76" s="2" t="s">
        <v>436</v>
      </c>
      <c r="NV76" s="2" t="s">
        <v>131</v>
      </c>
      <c r="NW76" s="2" t="s">
        <v>134</v>
      </c>
      <c r="NX76" s="2" t="s">
        <v>134</v>
      </c>
      <c r="NY76" s="2" t="s">
        <v>142</v>
      </c>
      <c r="NZ76" s="2" t="s">
        <v>134</v>
      </c>
      <c r="OA76" s="4"/>
      <c r="OB76" s="8"/>
      <c r="OC76" s="4"/>
      <c r="OD76" s="8"/>
      <c r="OE76" s="7"/>
      <c r="OF76" s="7"/>
      <c r="OG76" s="2" t="s">
        <v>140</v>
      </c>
      <c r="OH76" s="2" t="s">
        <v>187</v>
      </c>
      <c r="OI76" s="2" t="s">
        <v>839</v>
      </c>
      <c r="OJ76" s="2" t="s">
        <v>1463</v>
      </c>
      <c r="OK76" s="2" t="s">
        <v>142</v>
      </c>
      <c r="OL76" s="2" t="s">
        <v>134</v>
      </c>
      <c r="OM76" s="4"/>
      <c r="ON76" s="8"/>
      <c r="OO76" s="4"/>
      <c r="OP76" s="8"/>
      <c r="OQ76" s="7"/>
      <c r="OR76" s="7"/>
      <c r="OS76" s="2" t="s">
        <v>161</v>
      </c>
      <c r="OT76" s="2" t="s">
        <v>131</v>
      </c>
      <c r="OU76" s="2" t="s">
        <v>134</v>
      </c>
      <c r="OV76" s="2" t="s">
        <v>134</v>
      </c>
      <c r="OW76" s="2" t="s">
        <v>142</v>
      </c>
      <c r="OX76" s="2" t="s">
        <v>134</v>
      </c>
      <c r="OY76" s="4"/>
      <c r="OZ76" s="8"/>
      <c r="PA76" s="4"/>
      <c r="PB76" s="8"/>
      <c r="PC76" s="7"/>
      <c r="PD76" s="7"/>
      <c r="PE76" s="2" t="s">
        <v>161</v>
      </c>
      <c r="PF76" s="2" t="s">
        <v>131</v>
      </c>
      <c r="PG76" s="2" t="s">
        <v>134</v>
      </c>
      <c r="PH76" s="2" t="s">
        <v>134</v>
      </c>
      <c r="PI76" s="2" t="s">
        <v>142</v>
      </c>
      <c r="PJ76" s="2" t="s">
        <v>134</v>
      </c>
      <c r="PK76" s="4"/>
      <c r="PL76" s="8"/>
      <c r="PM76" s="4"/>
      <c r="PN76" s="8"/>
      <c r="PO76" s="7"/>
      <c r="PP76" s="7"/>
      <c r="PQ76" s="2" t="s">
        <v>140</v>
      </c>
      <c r="PR76" s="2" t="s">
        <v>131</v>
      </c>
      <c r="PS76" s="2" t="s">
        <v>190</v>
      </c>
      <c r="PT76" s="2" t="s">
        <v>134</v>
      </c>
      <c r="PU76" s="2" t="s">
        <v>142</v>
      </c>
      <c r="PV76" s="2" t="s">
        <v>134</v>
      </c>
      <c r="PW76" s="4"/>
      <c r="PX76" s="8"/>
      <c r="PY76" s="4"/>
      <c r="PZ76" s="8"/>
      <c r="QA76" s="7"/>
      <c r="QB76" s="7"/>
      <c r="QC76" s="2" t="s">
        <v>161</v>
      </c>
      <c r="QD76" s="2" t="s">
        <v>144</v>
      </c>
      <c r="QE76" s="2" t="s">
        <v>134</v>
      </c>
      <c r="QF76" s="2" t="s">
        <v>134</v>
      </c>
      <c r="QG76" s="2" t="s">
        <v>142</v>
      </c>
      <c r="QH76" s="2" t="s">
        <v>134</v>
      </c>
      <c r="QI76" s="4"/>
      <c r="QJ76" s="8"/>
      <c r="QK76" s="4"/>
      <c r="QL76" s="8"/>
      <c r="QM76" s="7"/>
      <c r="QN76" s="7"/>
      <c r="QO76" s="2" t="s">
        <v>184</v>
      </c>
      <c r="QP76" s="2" t="s">
        <v>131</v>
      </c>
      <c r="QQ76" s="2" t="s">
        <v>134</v>
      </c>
      <c r="QR76" s="2" t="s">
        <v>134</v>
      </c>
      <c r="QS76" s="2" t="s">
        <v>142</v>
      </c>
      <c r="QT76" s="2" t="s">
        <v>134</v>
      </c>
      <c r="QU76" s="4"/>
      <c r="QV76" s="8"/>
      <c r="QW76" s="4"/>
      <c r="QX76" s="8"/>
      <c r="QY76" s="7"/>
      <c r="QZ76" s="7"/>
      <c r="RA76" s="2" t="s">
        <v>134</v>
      </c>
      <c r="RB76" s="2" t="s">
        <v>134</v>
      </c>
      <c r="RC76" s="2" t="s">
        <v>134</v>
      </c>
      <c r="RD76" s="2" t="s">
        <v>134</v>
      </c>
      <c r="RE76" s="2" t="s">
        <v>134</v>
      </c>
      <c r="RF76" s="2" t="s">
        <v>134</v>
      </c>
      <c r="RG76" s="4"/>
      <c r="RH76" s="8"/>
      <c r="RI76" s="4"/>
      <c r="RJ76" s="8"/>
      <c r="RK76" s="7"/>
      <c r="RL76" s="7"/>
      <c r="RM76" s="2" t="s">
        <v>161</v>
      </c>
      <c r="RN76" s="2" t="s">
        <v>131</v>
      </c>
      <c r="RO76" s="2" t="s">
        <v>134</v>
      </c>
      <c r="RP76" s="2" t="s">
        <v>134</v>
      </c>
      <c r="RQ76" s="2" t="s">
        <v>142</v>
      </c>
      <c r="RR76" s="2" t="s">
        <v>134</v>
      </c>
      <c r="RS76" s="4"/>
      <c r="RT76" s="8"/>
      <c r="RU76" s="4"/>
      <c r="RV76" s="8"/>
      <c r="RW76" s="7"/>
      <c r="RX76" s="7"/>
      <c r="RY76" s="2" t="s">
        <v>161</v>
      </c>
      <c r="RZ76" s="2" t="s">
        <v>131</v>
      </c>
      <c r="SA76" s="2" t="s">
        <v>134</v>
      </c>
      <c r="SB76" s="2" t="s">
        <v>134</v>
      </c>
      <c r="SC76" s="2" t="s">
        <v>142</v>
      </c>
      <c r="SD76" s="2" t="s">
        <v>134</v>
      </c>
      <c r="SE76" s="4"/>
      <c r="SF76" s="8"/>
      <c r="SG76" s="4"/>
      <c r="SH76" s="8"/>
      <c r="SI76" s="7"/>
      <c r="SJ76" s="7"/>
      <c r="SK76" s="2" t="s">
        <v>161</v>
      </c>
      <c r="SL76" s="2" t="s">
        <v>144</v>
      </c>
      <c r="SM76" s="2" t="s">
        <v>134</v>
      </c>
      <c r="SN76" s="2" t="s">
        <v>134</v>
      </c>
      <c r="SO76" s="2" t="s">
        <v>142</v>
      </c>
      <c r="SP76" s="2" t="s">
        <v>134</v>
      </c>
    </row>
    <row r="77">
      <c r="A77" s="2" t="s">
        <v>1464</v>
      </c>
      <c r="B77" s="2" t="s">
        <v>123</v>
      </c>
      <c r="C77" s="2" t="s">
        <v>124</v>
      </c>
      <c r="D77" s="2" t="s">
        <v>125</v>
      </c>
      <c r="E77" s="2" t="s">
        <v>126</v>
      </c>
      <c r="F77" s="2" t="s">
        <v>1465</v>
      </c>
      <c r="G77" s="2" t="s">
        <v>1466</v>
      </c>
      <c r="H77" s="2" t="s">
        <v>1467</v>
      </c>
      <c r="I77" s="2" t="s">
        <v>1468</v>
      </c>
      <c r="J77" s="2" t="s">
        <v>234</v>
      </c>
      <c r="K77" s="2" t="s">
        <v>792</v>
      </c>
      <c r="L77" s="3">
        <v>13.2</v>
      </c>
      <c r="M77" s="3">
        <v>13.86</v>
      </c>
      <c r="N77" s="3">
        <v>29.99</v>
      </c>
      <c r="O77" s="2" t="s">
        <v>131</v>
      </c>
      <c r="P77" s="2" t="s">
        <v>395</v>
      </c>
      <c r="Q77" s="2" t="s">
        <v>133</v>
      </c>
      <c r="R77" s="2" t="s">
        <v>134</v>
      </c>
      <c r="S77" s="2" t="s">
        <v>1469</v>
      </c>
      <c r="T77" s="2" t="s">
        <v>134</v>
      </c>
      <c r="U77" s="2" t="s">
        <v>134</v>
      </c>
      <c r="V77" s="2" t="s">
        <v>747</v>
      </c>
      <c r="W77" s="2" t="s">
        <v>1470</v>
      </c>
      <c r="X77" s="2" t="s">
        <v>134</v>
      </c>
      <c r="Y77" s="2" t="s">
        <v>1471</v>
      </c>
      <c r="Z77" s="4">
        <v>1370</v>
      </c>
      <c r="AA77" s="4">
        <f>=ROUNDDOWN(27.4,0)</f>
      </c>
      <c r="AB77" s="5">
        <v>50</v>
      </c>
      <c r="AC77" s="2" t="s">
        <v>1472</v>
      </c>
      <c r="AD77" s="4">
        <v>800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0</v>
      </c>
      <c r="AP77" s="4">
        <v>1435</v>
      </c>
      <c r="AQ77" s="8">
        <v>21443.44</v>
      </c>
      <c r="AR77" s="4"/>
      <c r="AS77" s="8"/>
      <c r="AT77" s="7"/>
      <c r="AU77" s="7"/>
      <c r="AV77" s="4">
        <v>1435</v>
      </c>
      <c r="AW77" s="8">
        <v>21443.44</v>
      </c>
      <c r="AX77" s="4"/>
      <c r="AY77" s="8"/>
      <c r="AZ77" s="7"/>
      <c r="BA77" s="7"/>
      <c r="BB77" s="7">
        <v>1</v>
      </c>
      <c r="BC77" s="4">
        <v>1435</v>
      </c>
      <c r="BD77" s="8">
        <v>21443.44</v>
      </c>
      <c r="BE77" s="4"/>
      <c r="BF77" s="8"/>
      <c r="BG77" s="7"/>
      <c r="BH77" s="7"/>
      <c r="BI77" s="7">
        <v>1</v>
      </c>
      <c r="BJ77" s="4">
        <v>1435</v>
      </c>
      <c r="BK77" s="8">
        <v>21443.44</v>
      </c>
      <c r="BL77" s="2" t="s">
        <v>1473</v>
      </c>
      <c r="BM77" s="7">
        <v>1</v>
      </c>
      <c r="BN77" s="7">
        <v>1</v>
      </c>
      <c r="BO77" s="4">
        <v>687</v>
      </c>
      <c r="BP77" s="8">
        <v>10511.1</v>
      </c>
      <c r="BQ77" s="4"/>
      <c r="BR77" s="8"/>
      <c r="BS77" s="7"/>
      <c r="BT77" s="7"/>
      <c r="BU77" s="2" t="s">
        <v>140</v>
      </c>
      <c r="BV77" s="2" t="s">
        <v>131</v>
      </c>
      <c r="BW77" s="2" t="s">
        <v>134</v>
      </c>
      <c r="BX77" s="2" t="s">
        <v>641</v>
      </c>
      <c r="BY77" s="2" t="s">
        <v>142</v>
      </c>
      <c r="BZ77" s="2" t="s">
        <v>134</v>
      </c>
      <c r="CA77" s="4">
        <v>467</v>
      </c>
      <c r="CB77" s="8">
        <v>7005</v>
      </c>
      <c r="CC77" s="4"/>
      <c r="CD77" s="8"/>
      <c r="CE77" s="7"/>
      <c r="CF77" s="7"/>
      <c r="CG77" s="2" t="s">
        <v>140</v>
      </c>
      <c r="CH77" s="2" t="s">
        <v>131</v>
      </c>
      <c r="CI77" s="2" t="s">
        <v>145</v>
      </c>
      <c r="CJ77" s="2" t="s">
        <v>751</v>
      </c>
      <c r="CK77" s="2" t="s">
        <v>142</v>
      </c>
      <c r="CL77" s="2" t="s">
        <v>134</v>
      </c>
      <c r="CM77" s="4">
        <v>86</v>
      </c>
      <c r="CN77" s="8">
        <v>1191.1</v>
      </c>
      <c r="CO77" s="4"/>
      <c r="CP77" s="8"/>
      <c r="CQ77" s="7"/>
      <c r="CR77" s="7"/>
      <c r="CS77" s="2" t="s">
        <v>140</v>
      </c>
      <c r="CT77" s="2" t="s">
        <v>131</v>
      </c>
      <c r="CU77" s="2" t="s">
        <v>729</v>
      </c>
      <c r="CV77" s="2" t="s">
        <v>610</v>
      </c>
      <c r="CW77" s="2" t="s">
        <v>142</v>
      </c>
      <c r="CX77" s="2" t="s">
        <v>134</v>
      </c>
      <c r="CY77" s="4">
        <v>17</v>
      </c>
      <c r="CZ77" s="8">
        <v>237.66</v>
      </c>
      <c r="DA77" s="4"/>
      <c r="DB77" s="8"/>
      <c r="DC77" s="7"/>
      <c r="DD77" s="7"/>
      <c r="DE77" s="2" t="s">
        <v>140</v>
      </c>
      <c r="DF77" s="2" t="s">
        <v>131</v>
      </c>
      <c r="DG77" s="2" t="s">
        <v>1023</v>
      </c>
      <c r="DH77" s="2" t="s">
        <v>451</v>
      </c>
      <c r="DI77" s="2" t="s">
        <v>142</v>
      </c>
      <c r="DJ77" s="2" t="s">
        <v>134</v>
      </c>
      <c r="DK77" s="4">
        <v>135</v>
      </c>
      <c r="DL77" s="8">
        <v>1885.95</v>
      </c>
      <c r="DM77" s="4"/>
      <c r="DN77" s="8"/>
      <c r="DO77" s="7"/>
      <c r="DP77" s="7"/>
      <c r="DQ77" s="2" t="s">
        <v>140</v>
      </c>
      <c r="DR77" s="2" t="s">
        <v>131</v>
      </c>
      <c r="DS77" s="2" t="s">
        <v>980</v>
      </c>
      <c r="DT77" s="2" t="s">
        <v>980</v>
      </c>
      <c r="DU77" s="2" t="s">
        <v>142</v>
      </c>
      <c r="DV77" s="2" t="s">
        <v>134</v>
      </c>
      <c r="DW77" s="4">
        <v>12</v>
      </c>
      <c r="DX77" s="8">
        <v>174.6</v>
      </c>
      <c r="DY77" s="4"/>
      <c r="DZ77" s="8"/>
      <c r="EA77" s="7"/>
      <c r="EB77" s="7"/>
      <c r="EC77" s="2" t="s">
        <v>140</v>
      </c>
      <c r="ED77" s="2" t="s">
        <v>131</v>
      </c>
      <c r="EE77" s="2" t="s">
        <v>592</v>
      </c>
      <c r="EF77" s="2" t="s">
        <v>680</v>
      </c>
      <c r="EG77" s="2" t="s">
        <v>142</v>
      </c>
      <c r="EH77" s="2" t="s">
        <v>134</v>
      </c>
      <c r="EI77" s="4">
        <v>1</v>
      </c>
      <c r="EJ77" s="8">
        <v>13.86</v>
      </c>
      <c r="EK77" s="4"/>
      <c r="EL77" s="8"/>
      <c r="EM77" s="7"/>
      <c r="EN77" s="7"/>
      <c r="EO77" s="2" t="s">
        <v>140</v>
      </c>
      <c r="EP77" s="2" t="s">
        <v>131</v>
      </c>
      <c r="EQ77" s="2" t="s">
        <v>1474</v>
      </c>
      <c r="ER77" s="2" t="s">
        <v>1475</v>
      </c>
      <c r="ES77" s="2" t="s">
        <v>142</v>
      </c>
      <c r="ET77" s="2" t="s">
        <v>134</v>
      </c>
      <c r="EU77" s="4">
        <v>5</v>
      </c>
      <c r="EV77" s="8">
        <v>85.26</v>
      </c>
      <c r="EW77" s="4"/>
      <c r="EX77" s="8"/>
      <c r="EY77" s="7"/>
      <c r="EZ77" s="7"/>
      <c r="FA77" s="2" t="s">
        <v>140</v>
      </c>
      <c r="FB77" s="2" t="s">
        <v>131</v>
      </c>
      <c r="FC77" s="2" t="s">
        <v>373</v>
      </c>
      <c r="FD77" s="2" t="s">
        <v>1476</v>
      </c>
      <c r="FE77" s="2" t="s">
        <v>142</v>
      </c>
      <c r="FF77" s="2" t="s">
        <v>134</v>
      </c>
      <c r="FG77" s="4">
        <v>13</v>
      </c>
      <c r="FH77" s="8">
        <v>189.15</v>
      </c>
      <c r="FI77" s="4"/>
      <c r="FJ77" s="8"/>
      <c r="FK77" s="7"/>
      <c r="FL77" s="7"/>
      <c r="FM77" s="2" t="s">
        <v>140</v>
      </c>
      <c r="FN77" s="2" t="s">
        <v>131</v>
      </c>
      <c r="FO77" s="2" t="s">
        <v>159</v>
      </c>
      <c r="FP77" s="2" t="s">
        <v>1477</v>
      </c>
      <c r="FQ77" s="2" t="s">
        <v>142</v>
      </c>
      <c r="FR77" s="2" t="s">
        <v>134</v>
      </c>
      <c r="FS77" s="4"/>
      <c r="FT77" s="8"/>
      <c r="FU77" s="4"/>
      <c r="FV77" s="8"/>
      <c r="FW77" s="7"/>
      <c r="FX77" s="7"/>
      <c r="FY77" s="2" t="s">
        <v>811</v>
      </c>
      <c r="FZ77" s="2" t="s">
        <v>131</v>
      </c>
      <c r="GA77" s="2" t="s">
        <v>134</v>
      </c>
      <c r="GB77" s="2" t="s">
        <v>134</v>
      </c>
      <c r="GC77" s="2" t="s">
        <v>142</v>
      </c>
      <c r="GD77" s="2" t="s">
        <v>134</v>
      </c>
      <c r="GE77" s="4"/>
      <c r="GF77" s="8"/>
      <c r="GG77" s="4"/>
      <c r="GH77" s="8"/>
      <c r="GI77" s="7"/>
      <c r="GJ77" s="7"/>
      <c r="GK77" s="2" t="s">
        <v>134</v>
      </c>
      <c r="GL77" s="2" t="s">
        <v>134</v>
      </c>
      <c r="GM77" s="2" t="s">
        <v>134</v>
      </c>
      <c r="GN77" s="2" t="s">
        <v>134</v>
      </c>
      <c r="GO77" s="2" t="s">
        <v>134</v>
      </c>
      <c r="GP77" s="2" t="s">
        <v>134</v>
      </c>
      <c r="GQ77" s="4"/>
      <c r="GR77" s="8"/>
      <c r="GS77" s="4"/>
      <c r="GT77" s="8"/>
      <c r="GU77" s="7"/>
      <c r="GV77" s="7"/>
      <c r="GW77" s="2" t="s">
        <v>161</v>
      </c>
      <c r="GX77" s="2" t="s">
        <v>131</v>
      </c>
      <c r="GY77" s="2" t="s">
        <v>134</v>
      </c>
      <c r="GZ77" s="2" t="s">
        <v>134</v>
      </c>
      <c r="HA77" s="2" t="s">
        <v>142</v>
      </c>
      <c r="HB77" s="2" t="s">
        <v>134</v>
      </c>
      <c r="HC77" s="4"/>
      <c r="HD77" s="8"/>
      <c r="HE77" s="4"/>
      <c r="HF77" s="8"/>
      <c r="HG77" s="7"/>
      <c r="HH77" s="7"/>
      <c r="HI77" s="2" t="s">
        <v>140</v>
      </c>
      <c r="HJ77" s="2" t="s">
        <v>131</v>
      </c>
      <c r="HK77" s="2" t="s">
        <v>321</v>
      </c>
      <c r="HL77" s="2" t="s">
        <v>752</v>
      </c>
      <c r="HM77" s="2" t="s">
        <v>142</v>
      </c>
      <c r="HN77" s="2" t="s">
        <v>134</v>
      </c>
      <c r="HO77" s="4"/>
      <c r="HP77" s="8"/>
      <c r="HQ77" s="4"/>
      <c r="HR77" s="8"/>
      <c r="HS77" s="7"/>
      <c r="HT77" s="7"/>
      <c r="HU77" s="2" t="s">
        <v>161</v>
      </c>
      <c r="HV77" s="2" t="s">
        <v>131</v>
      </c>
      <c r="HW77" s="2" t="s">
        <v>134</v>
      </c>
      <c r="HX77" s="2" t="s">
        <v>134</v>
      </c>
      <c r="HY77" s="2" t="s">
        <v>142</v>
      </c>
      <c r="HZ77" s="2" t="s">
        <v>134</v>
      </c>
      <c r="IA77" s="4">
        <v>6</v>
      </c>
      <c r="IB77" s="8">
        <v>86.58</v>
      </c>
      <c r="IC77" s="4"/>
      <c r="ID77" s="8"/>
      <c r="IE77" s="7"/>
      <c r="IF77" s="7"/>
      <c r="IG77" s="2" t="s">
        <v>140</v>
      </c>
      <c r="IH77" s="2" t="s">
        <v>131</v>
      </c>
      <c r="II77" s="2" t="s">
        <v>486</v>
      </c>
      <c r="IJ77" s="2" t="s">
        <v>684</v>
      </c>
      <c r="IK77" s="2" t="s">
        <v>142</v>
      </c>
      <c r="IL77" s="2" t="s">
        <v>168</v>
      </c>
      <c r="IM77" s="4"/>
      <c r="IN77" s="8"/>
      <c r="IO77" s="4"/>
      <c r="IP77" s="8"/>
      <c r="IQ77" s="7"/>
      <c r="IR77" s="7"/>
      <c r="IS77" s="2" t="s">
        <v>161</v>
      </c>
      <c r="IT77" s="2" t="s">
        <v>131</v>
      </c>
      <c r="IU77" s="2" t="s">
        <v>382</v>
      </c>
      <c r="IV77" s="2" t="s">
        <v>134</v>
      </c>
      <c r="IW77" s="2" t="s">
        <v>142</v>
      </c>
      <c r="IX77" s="2" t="s">
        <v>134</v>
      </c>
      <c r="IY77" s="4">
        <v>5</v>
      </c>
      <c r="IZ77" s="8">
        <v>49.32</v>
      </c>
      <c r="JA77" s="4"/>
      <c r="JB77" s="8"/>
      <c r="JC77" s="7"/>
      <c r="JD77" s="7"/>
      <c r="JE77" s="2" t="s">
        <v>140</v>
      </c>
      <c r="JF77" s="2" t="s">
        <v>131</v>
      </c>
      <c r="JG77" s="2" t="s">
        <v>170</v>
      </c>
      <c r="JH77" s="2" t="s">
        <v>1478</v>
      </c>
      <c r="JI77" s="2" t="s">
        <v>142</v>
      </c>
      <c r="JJ77" s="2" t="s">
        <v>134</v>
      </c>
      <c r="JK77" s="4"/>
      <c r="JL77" s="8"/>
      <c r="JM77" s="4"/>
      <c r="JN77" s="8"/>
      <c r="JO77" s="7"/>
      <c r="JP77" s="7"/>
      <c r="JQ77" s="2" t="s">
        <v>140</v>
      </c>
      <c r="JR77" s="2" t="s">
        <v>144</v>
      </c>
      <c r="JS77" s="2" t="s">
        <v>172</v>
      </c>
      <c r="JT77" s="2" t="s">
        <v>1479</v>
      </c>
      <c r="JU77" s="2" t="s">
        <v>142</v>
      </c>
      <c r="JV77" s="2" t="s">
        <v>134</v>
      </c>
      <c r="JW77" s="4"/>
      <c r="JX77" s="8"/>
      <c r="JY77" s="4"/>
      <c r="JZ77" s="8"/>
      <c r="KA77" s="7"/>
      <c r="KB77" s="7"/>
      <c r="KC77" s="2" t="s">
        <v>134</v>
      </c>
      <c r="KD77" s="2" t="s">
        <v>134</v>
      </c>
      <c r="KE77" s="2" t="s">
        <v>134</v>
      </c>
      <c r="KF77" s="2" t="s">
        <v>134</v>
      </c>
      <c r="KG77" s="2" t="s">
        <v>134</v>
      </c>
      <c r="KH77" s="2" t="s">
        <v>134</v>
      </c>
      <c r="KI77" s="4"/>
      <c r="KJ77" s="8"/>
      <c r="KK77" s="4"/>
      <c r="KL77" s="8"/>
      <c r="KM77" s="7"/>
      <c r="KN77" s="7"/>
      <c r="KO77" s="2" t="s">
        <v>176</v>
      </c>
      <c r="KP77" s="2" t="s">
        <v>131</v>
      </c>
      <c r="KQ77" s="2" t="s">
        <v>134</v>
      </c>
      <c r="KR77" s="2" t="s">
        <v>134</v>
      </c>
      <c r="KS77" s="2" t="s">
        <v>142</v>
      </c>
      <c r="KT77" s="2" t="s">
        <v>134</v>
      </c>
      <c r="KU77" s="4">
        <v>1</v>
      </c>
      <c r="KV77" s="8">
        <v>13.86</v>
      </c>
      <c r="KW77" s="4"/>
      <c r="KX77" s="8"/>
      <c r="KY77" s="7"/>
      <c r="KZ77" s="7"/>
      <c r="LA77" s="2" t="s">
        <v>140</v>
      </c>
      <c r="LB77" s="2" t="s">
        <v>144</v>
      </c>
      <c r="LC77" s="2" t="s">
        <v>438</v>
      </c>
      <c r="LD77" s="2" t="s">
        <v>490</v>
      </c>
      <c r="LE77" s="2" t="s">
        <v>142</v>
      </c>
      <c r="LF77" s="2" t="s">
        <v>134</v>
      </c>
      <c r="LG77" s="4"/>
      <c r="LH77" s="8"/>
      <c r="LI77" s="4"/>
      <c r="LJ77" s="8"/>
      <c r="LK77" s="7"/>
      <c r="LL77" s="7"/>
      <c r="LM77" s="2" t="s">
        <v>134</v>
      </c>
      <c r="LN77" s="2" t="s">
        <v>134</v>
      </c>
      <c r="LO77" s="2" t="s">
        <v>134</v>
      </c>
      <c r="LP77" s="2" t="s">
        <v>134</v>
      </c>
      <c r="LQ77" s="2" t="s">
        <v>134</v>
      </c>
      <c r="LR77" s="2" t="s">
        <v>134</v>
      </c>
      <c r="LS77" s="4"/>
      <c r="LT77" s="8"/>
      <c r="LU77" s="4"/>
      <c r="LV77" s="8"/>
      <c r="LW77" s="7"/>
      <c r="LX77" s="7"/>
      <c r="LY77" s="2" t="s">
        <v>134</v>
      </c>
      <c r="LZ77" s="2" t="s">
        <v>134</v>
      </c>
      <c r="MA77" s="2" t="s">
        <v>134</v>
      </c>
      <c r="MB77" s="2" t="s">
        <v>134</v>
      </c>
      <c r="MC77" s="2" t="s">
        <v>134</v>
      </c>
      <c r="MD77" s="2" t="s">
        <v>134</v>
      </c>
      <c r="ME77" s="4"/>
      <c r="MF77" s="8"/>
      <c r="MG77" s="4"/>
      <c r="MH77" s="8"/>
      <c r="MI77" s="7"/>
      <c r="MJ77" s="7"/>
      <c r="MK77" s="2" t="s">
        <v>140</v>
      </c>
      <c r="ML77" s="2" t="s">
        <v>144</v>
      </c>
      <c r="MM77" s="2" t="s">
        <v>213</v>
      </c>
      <c r="MN77" s="2" t="s">
        <v>134</v>
      </c>
      <c r="MO77" s="2" t="s">
        <v>142</v>
      </c>
      <c r="MP77" s="2" t="s">
        <v>134</v>
      </c>
      <c r="MQ77" s="4"/>
      <c r="MR77" s="8"/>
      <c r="MS77" s="4"/>
      <c r="MT77" s="8"/>
      <c r="MU77" s="7"/>
      <c r="MV77" s="7"/>
      <c r="MW77" s="2" t="s">
        <v>134</v>
      </c>
      <c r="MX77" s="2" t="s">
        <v>134</v>
      </c>
      <c r="MY77" s="2" t="s">
        <v>134</v>
      </c>
      <c r="MZ77" s="2" t="s">
        <v>134</v>
      </c>
      <c r="NA77" s="2" t="s">
        <v>134</v>
      </c>
      <c r="NB77" s="2" t="s">
        <v>134</v>
      </c>
      <c r="NC77" s="4"/>
      <c r="ND77" s="8"/>
      <c r="NE77" s="4"/>
      <c r="NF77" s="8"/>
      <c r="NG77" s="7"/>
      <c r="NH77" s="7"/>
      <c r="NI77" s="2" t="s">
        <v>184</v>
      </c>
      <c r="NJ77" s="2" t="s">
        <v>131</v>
      </c>
      <c r="NK77" s="2" t="s">
        <v>134</v>
      </c>
      <c r="NL77" s="2" t="s">
        <v>134</v>
      </c>
      <c r="NM77" s="2" t="s">
        <v>142</v>
      </c>
      <c r="NN77" s="2" t="s">
        <v>134</v>
      </c>
      <c r="NO77" s="4"/>
      <c r="NP77" s="8"/>
      <c r="NQ77" s="4"/>
      <c r="NR77" s="8"/>
      <c r="NS77" s="7"/>
      <c r="NT77" s="7"/>
      <c r="NU77" s="2" t="s">
        <v>140</v>
      </c>
      <c r="NV77" s="2" t="s">
        <v>131</v>
      </c>
      <c r="NW77" s="2" t="s">
        <v>185</v>
      </c>
      <c r="NX77" s="2" t="s">
        <v>1480</v>
      </c>
      <c r="NY77" s="2" t="s">
        <v>142</v>
      </c>
      <c r="NZ77" s="2" t="s">
        <v>134</v>
      </c>
      <c r="OA77" s="4"/>
      <c r="OB77" s="8"/>
      <c r="OC77" s="4"/>
      <c r="OD77" s="8"/>
      <c r="OE77" s="7"/>
      <c r="OF77" s="7"/>
      <c r="OG77" s="2" t="s">
        <v>140</v>
      </c>
      <c r="OH77" s="2" t="s">
        <v>187</v>
      </c>
      <c r="OI77" s="2" t="s">
        <v>670</v>
      </c>
      <c r="OJ77" s="2" t="s">
        <v>1481</v>
      </c>
      <c r="OK77" s="2" t="s">
        <v>142</v>
      </c>
      <c r="OL77" s="2" t="s">
        <v>134</v>
      </c>
      <c r="OM77" s="4"/>
      <c r="ON77" s="8"/>
      <c r="OO77" s="4"/>
      <c r="OP77" s="8"/>
      <c r="OQ77" s="7"/>
      <c r="OR77" s="7"/>
      <c r="OS77" s="2" t="s">
        <v>134</v>
      </c>
      <c r="OT77" s="2" t="s">
        <v>134</v>
      </c>
      <c r="OU77" s="2" t="s">
        <v>134</v>
      </c>
      <c r="OV77" s="2" t="s">
        <v>134</v>
      </c>
      <c r="OW77" s="2" t="s">
        <v>134</v>
      </c>
      <c r="OX77" s="2" t="s">
        <v>134</v>
      </c>
      <c r="OY77" s="4"/>
      <c r="OZ77" s="8"/>
      <c r="PA77" s="4"/>
      <c r="PB77" s="8"/>
      <c r="PC77" s="7"/>
      <c r="PD77" s="7"/>
      <c r="PE77" s="2" t="s">
        <v>161</v>
      </c>
      <c r="PF77" s="2" t="s">
        <v>131</v>
      </c>
      <c r="PG77" s="2" t="s">
        <v>134</v>
      </c>
      <c r="PH77" s="2" t="s">
        <v>134</v>
      </c>
      <c r="PI77" s="2" t="s">
        <v>142</v>
      </c>
      <c r="PJ77" s="2" t="s">
        <v>134</v>
      </c>
      <c r="PK77" s="4"/>
      <c r="PL77" s="8"/>
      <c r="PM77" s="4"/>
      <c r="PN77" s="8"/>
      <c r="PO77" s="7"/>
      <c r="PP77" s="7"/>
      <c r="PQ77" s="2" t="s">
        <v>140</v>
      </c>
      <c r="PR77" s="2" t="s">
        <v>131</v>
      </c>
      <c r="PS77" s="2" t="s">
        <v>190</v>
      </c>
      <c r="PT77" s="2" t="s">
        <v>134</v>
      </c>
      <c r="PU77" s="2" t="s">
        <v>142</v>
      </c>
      <c r="PV77" s="2" t="s">
        <v>134</v>
      </c>
      <c r="PW77" s="4"/>
      <c r="PX77" s="8"/>
      <c r="PY77" s="4"/>
      <c r="PZ77" s="8"/>
      <c r="QA77" s="7"/>
      <c r="QB77" s="7"/>
      <c r="QC77" s="2" t="s">
        <v>140</v>
      </c>
      <c r="QD77" s="2" t="s">
        <v>144</v>
      </c>
      <c r="QE77" s="2" t="s">
        <v>149</v>
      </c>
      <c r="QF77" s="2" t="s">
        <v>1482</v>
      </c>
      <c r="QG77" s="2" t="s">
        <v>142</v>
      </c>
      <c r="QH77" s="2" t="s">
        <v>134</v>
      </c>
      <c r="QI77" s="4"/>
      <c r="QJ77" s="8"/>
      <c r="QK77" s="4"/>
      <c r="QL77" s="8"/>
      <c r="QM77" s="7"/>
      <c r="QN77" s="7"/>
      <c r="QO77" s="2" t="s">
        <v>184</v>
      </c>
      <c r="QP77" s="2" t="s">
        <v>131</v>
      </c>
      <c r="QQ77" s="2" t="s">
        <v>134</v>
      </c>
      <c r="QR77" s="2" t="s">
        <v>134</v>
      </c>
      <c r="QS77" s="2" t="s">
        <v>142</v>
      </c>
      <c r="QT77" s="2" t="s">
        <v>134</v>
      </c>
      <c r="QU77" s="4"/>
      <c r="QV77" s="8"/>
      <c r="QW77" s="4"/>
      <c r="QX77" s="8"/>
      <c r="QY77" s="7"/>
      <c r="QZ77" s="7"/>
      <c r="RA77" s="2" t="s">
        <v>134</v>
      </c>
      <c r="RB77" s="2" t="s">
        <v>134</v>
      </c>
      <c r="RC77" s="2" t="s">
        <v>134</v>
      </c>
      <c r="RD77" s="2" t="s">
        <v>134</v>
      </c>
      <c r="RE77" s="2" t="s">
        <v>134</v>
      </c>
      <c r="RF77" s="2" t="s">
        <v>134</v>
      </c>
      <c r="RG77" s="4"/>
      <c r="RH77" s="8"/>
      <c r="RI77" s="4"/>
      <c r="RJ77" s="8"/>
      <c r="RK77" s="7"/>
      <c r="RL77" s="7"/>
      <c r="RM77" s="2" t="s">
        <v>134</v>
      </c>
      <c r="RN77" s="2" t="s">
        <v>134</v>
      </c>
      <c r="RO77" s="2" t="s">
        <v>134</v>
      </c>
      <c r="RP77" s="2" t="s">
        <v>134</v>
      </c>
      <c r="RQ77" s="2" t="s">
        <v>134</v>
      </c>
      <c r="RR77" s="2" t="s">
        <v>134</v>
      </c>
      <c r="RS77" s="4"/>
      <c r="RT77" s="8"/>
      <c r="RU77" s="4"/>
      <c r="RV77" s="8"/>
      <c r="RW77" s="7"/>
      <c r="RX77" s="7"/>
      <c r="RY77" s="2" t="s">
        <v>161</v>
      </c>
      <c r="RZ77" s="2" t="s">
        <v>131</v>
      </c>
      <c r="SA77" s="2" t="s">
        <v>134</v>
      </c>
      <c r="SB77" s="2" t="s">
        <v>134</v>
      </c>
      <c r="SC77" s="2" t="s">
        <v>142</v>
      </c>
      <c r="SD77" s="2" t="s">
        <v>134</v>
      </c>
      <c r="SE77" s="4"/>
      <c r="SF77" s="8"/>
      <c r="SG77" s="4"/>
      <c r="SH77" s="8"/>
      <c r="SI77" s="7"/>
      <c r="SJ77" s="7"/>
      <c r="SK77" s="2" t="s">
        <v>140</v>
      </c>
      <c r="SL77" s="2" t="s">
        <v>144</v>
      </c>
      <c r="SM77" s="2" t="s">
        <v>270</v>
      </c>
      <c r="SN77" s="2" t="s">
        <v>1318</v>
      </c>
      <c r="SO77" s="2" t="s">
        <v>142</v>
      </c>
      <c r="SP77" s="2" t="s">
        <v>134</v>
      </c>
    </row>
    <row r="78">
      <c r="A78" s="2" t="s">
        <v>1483</v>
      </c>
      <c r="B78" s="2" t="s">
        <v>123</v>
      </c>
      <c r="C78" s="2" t="s">
        <v>124</v>
      </c>
      <c r="D78" s="2" t="s">
        <v>125</v>
      </c>
      <c r="E78" s="2" t="s">
        <v>126</v>
      </c>
      <c r="F78" s="2" t="s">
        <v>1484</v>
      </c>
      <c r="G78" s="2" t="s">
        <v>1485</v>
      </c>
      <c r="H78" s="2" t="s">
        <v>1486</v>
      </c>
      <c r="I78" s="2" t="s">
        <v>896</v>
      </c>
      <c r="J78" s="2" t="s">
        <v>234</v>
      </c>
      <c r="K78" s="2" t="s">
        <v>329</v>
      </c>
      <c r="L78" s="3">
        <v>14.52</v>
      </c>
      <c r="M78" s="3">
        <v>15.25</v>
      </c>
      <c r="N78" s="3">
        <v>32.99</v>
      </c>
      <c r="O78" s="2" t="s">
        <v>131</v>
      </c>
      <c r="P78" s="2" t="s">
        <v>395</v>
      </c>
      <c r="Q78" s="2" t="s">
        <v>133</v>
      </c>
      <c r="R78" s="2" t="s">
        <v>134</v>
      </c>
      <c r="S78" s="2" t="s">
        <v>1487</v>
      </c>
      <c r="T78" s="2" t="s">
        <v>134</v>
      </c>
      <c r="U78" s="2" t="s">
        <v>134</v>
      </c>
      <c r="V78" s="2" t="s">
        <v>1093</v>
      </c>
      <c r="W78" s="2" t="s">
        <v>899</v>
      </c>
      <c r="X78" s="2" t="s">
        <v>134</v>
      </c>
      <c r="Y78" s="2" t="s">
        <v>1391</v>
      </c>
      <c r="Z78" s="4">
        <v>387</v>
      </c>
      <c r="AA78" s="4">
        <f>=ROUNDDOWN(10.4594594594595,0)</f>
      </c>
      <c r="AB78" s="5">
        <v>37</v>
      </c>
      <c r="AC78" s="2" t="s">
        <v>900</v>
      </c>
      <c r="AD78" s="4">
        <v>300</v>
      </c>
      <c r="AE78" s="4">
        <v>900</v>
      </c>
      <c r="AF78" s="6">
        <v>65</v>
      </c>
      <c r="AG78" s="6"/>
      <c r="AH78" s="7">
        <v>0.929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</v>
      </c>
      <c r="AP78" s="4">
        <v>867</v>
      </c>
      <c r="AQ78" s="8">
        <v>13684.81</v>
      </c>
      <c r="AR78" s="4"/>
      <c r="AS78" s="8"/>
      <c r="AT78" s="7"/>
      <c r="AU78" s="7"/>
      <c r="AV78" s="4">
        <v>867</v>
      </c>
      <c r="AW78" s="8">
        <v>13684.81</v>
      </c>
      <c r="AX78" s="4"/>
      <c r="AY78" s="8"/>
      <c r="AZ78" s="7"/>
      <c r="BA78" s="7"/>
      <c r="BB78" s="7">
        <v>1</v>
      </c>
      <c r="BC78" s="4">
        <v>1288</v>
      </c>
      <c r="BD78" s="8">
        <v>20429.93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>
        <v>0.6698</v>
      </c>
      <c r="BJ78" s="4">
        <v>867</v>
      </c>
      <c r="BK78" s="8">
        <v>13684.81</v>
      </c>
      <c r="BL78" s="2" t="s">
        <v>1488</v>
      </c>
      <c r="BM78" s="7">
        <v>1</v>
      </c>
      <c r="BN78" s="7">
        <v>1</v>
      </c>
      <c r="BO78" s="4">
        <v>230</v>
      </c>
      <c r="BP78" s="8">
        <v>3746.7</v>
      </c>
      <c r="BQ78" s="4"/>
      <c r="BR78" s="8"/>
      <c r="BS78" s="7"/>
      <c r="BT78" s="7"/>
      <c r="BU78" s="2" t="s">
        <v>140</v>
      </c>
      <c r="BV78" s="2" t="s">
        <v>131</v>
      </c>
      <c r="BW78" s="2" t="s">
        <v>134</v>
      </c>
      <c r="BX78" s="2" t="s">
        <v>1489</v>
      </c>
      <c r="BY78" s="2" t="s">
        <v>142</v>
      </c>
      <c r="BZ78" s="2" t="s">
        <v>134</v>
      </c>
      <c r="CA78" s="4">
        <v>149</v>
      </c>
      <c r="CB78" s="8">
        <v>2458.5</v>
      </c>
      <c r="CC78" s="4"/>
      <c r="CD78" s="8"/>
      <c r="CE78" s="7"/>
      <c r="CF78" s="7"/>
      <c r="CG78" s="2" t="s">
        <v>140</v>
      </c>
      <c r="CH78" s="2" t="s">
        <v>131</v>
      </c>
      <c r="CI78" s="2" t="s">
        <v>145</v>
      </c>
      <c r="CJ78" s="2" t="s">
        <v>751</v>
      </c>
      <c r="CK78" s="2" t="s">
        <v>142</v>
      </c>
      <c r="CL78" s="2" t="s">
        <v>134</v>
      </c>
      <c r="CM78" s="4">
        <v>190</v>
      </c>
      <c r="CN78" s="8">
        <v>2848.1</v>
      </c>
      <c r="CO78" s="4"/>
      <c r="CP78" s="8"/>
      <c r="CQ78" s="7"/>
      <c r="CR78" s="7"/>
      <c r="CS78" s="2" t="s">
        <v>140</v>
      </c>
      <c r="CT78" s="2" t="s">
        <v>131</v>
      </c>
      <c r="CU78" s="2" t="s">
        <v>242</v>
      </c>
      <c r="CV78" s="2" t="s">
        <v>1490</v>
      </c>
      <c r="CW78" s="2" t="s">
        <v>142</v>
      </c>
      <c r="CX78" s="2" t="s">
        <v>134</v>
      </c>
      <c r="CY78" s="4">
        <v>165</v>
      </c>
      <c r="CZ78" s="8">
        <v>2516.25</v>
      </c>
      <c r="DA78" s="4"/>
      <c r="DB78" s="8"/>
      <c r="DC78" s="7"/>
      <c r="DD78" s="7"/>
      <c r="DE78" s="2" t="s">
        <v>140</v>
      </c>
      <c r="DF78" s="2" t="s">
        <v>131</v>
      </c>
      <c r="DG78" s="2" t="s">
        <v>242</v>
      </c>
      <c r="DH78" s="2" t="s">
        <v>1491</v>
      </c>
      <c r="DI78" s="2" t="s">
        <v>142</v>
      </c>
      <c r="DJ78" s="2" t="s">
        <v>134</v>
      </c>
      <c r="DK78" s="4">
        <v>18</v>
      </c>
      <c r="DL78" s="8">
        <v>271.8</v>
      </c>
      <c r="DM78" s="4"/>
      <c r="DN78" s="8"/>
      <c r="DO78" s="7"/>
      <c r="DP78" s="7"/>
      <c r="DQ78" s="2" t="s">
        <v>140</v>
      </c>
      <c r="DR78" s="2" t="s">
        <v>131</v>
      </c>
      <c r="DS78" s="2" t="s">
        <v>533</v>
      </c>
      <c r="DT78" s="2" t="s">
        <v>1492</v>
      </c>
      <c r="DU78" s="2" t="s">
        <v>142</v>
      </c>
      <c r="DV78" s="2" t="s">
        <v>134</v>
      </c>
      <c r="DW78" s="4">
        <v>73</v>
      </c>
      <c r="DX78" s="8">
        <v>1168.73</v>
      </c>
      <c r="DY78" s="4"/>
      <c r="DZ78" s="8"/>
      <c r="EA78" s="7"/>
      <c r="EB78" s="7"/>
      <c r="EC78" s="2" t="s">
        <v>140</v>
      </c>
      <c r="ED78" s="2" t="s">
        <v>131</v>
      </c>
      <c r="EE78" s="2" t="s">
        <v>535</v>
      </c>
      <c r="EF78" s="2" t="s">
        <v>536</v>
      </c>
      <c r="EG78" s="2" t="s">
        <v>142</v>
      </c>
      <c r="EH78" s="2" t="s">
        <v>134</v>
      </c>
      <c r="EI78" s="4">
        <v>19</v>
      </c>
      <c r="EJ78" s="8">
        <v>280.1</v>
      </c>
      <c r="EK78" s="4"/>
      <c r="EL78" s="8"/>
      <c r="EM78" s="7"/>
      <c r="EN78" s="7"/>
      <c r="EO78" s="2" t="s">
        <v>140</v>
      </c>
      <c r="EP78" s="2" t="s">
        <v>131</v>
      </c>
      <c r="EQ78" s="2" t="s">
        <v>262</v>
      </c>
      <c r="ER78" s="2" t="s">
        <v>1493</v>
      </c>
      <c r="ES78" s="2" t="s">
        <v>142</v>
      </c>
      <c r="ET78" s="2" t="s">
        <v>134</v>
      </c>
      <c r="EU78" s="4"/>
      <c r="EV78" s="8"/>
      <c r="EW78" s="4"/>
      <c r="EX78" s="8"/>
      <c r="EY78" s="7"/>
      <c r="EZ78" s="7"/>
      <c r="FA78" s="2" t="s">
        <v>140</v>
      </c>
      <c r="FB78" s="2" t="s">
        <v>131</v>
      </c>
      <c r="FC78" s="2" t="s">
        <v>481</v>
      </c>
      <c r="FD78" s="2" t="s">
        <v>482</v>
      </c>
      <c r="FE78" s="2" t="s">
        <v>142</v>
      </c>
      <c r="FF78" s="2" t="s">
        <v>134</v>
      </c>
      <c r="FG78" s="4">
        <v>9</v>
      </c>
      <c r="FH78" s="8">
        <v>144.09</v>
      </c>
      <c r="FI78" s="4"/>
      <c r="FJ78" s="8"/>
      <c r="FK78" s="7"/>
      <c r="FL78" s="7"/>
      <c r="FM78" s="2" t="s">
        <v>140</v>
      </c>
      <c r="FN78" s="2" t="s">
        <v>131</v>
      </c>
      <c r="FO78" s="2" t="s">
        <v>160</v>
      </c>
      <c r="FP78" s="2" t="s">
        <v>250</v>
      </c>
      <c r="FQ78" s="2" t="s">
        <v>142</v>
      </c>
      <c r="FR78" s="2" t="s">
        <v>134</v>
      </c>
      <c r="FS78" s="4"/>
      <c r="FT78" s="8"/>
      <c r="FU78" s="4"/>
      <c r="FV78" s="8"/>
      <c r="FW78" s="7"/>
      <c r="FX78" s="7"/>
      <c r="FY78" s="2" t="s">
        <v>143</v>
      </c>
      <c r="FZ78" s="2" t="s">
        <v>131</v>
      </c>
      <c r="GA78" s="2" t="s">
        <v>134</v>
      </c>
      <c r="GB78" s="2" t="s">
        <v>134</v>
      </c>
      <c r="GC78" s="2" t="s">
        <v>142</v>
      </c>
      <c r="GD78" s="2" t="s">
        <v>134</v>
      </c>
      <c r="GE78" s="4"/>
      <c r="GF78" s="8"/>
      <c r="GG78" s="4"/>
      <c r="GH78" s="8"/>
      <c r="GI78" s="7"/>
      <c r="GJ78" s="7"/>
      <c r="GK78" s="2" t="s">
        <v>134</v>
      </c>
      <c r="GL78" s="2" t="s">
        <v>134</v>
      </c>
      <c r="GM78" s="2" t="s">
        <v>134</v>
      </c>
      <c r="GN78" s="2" t="s">
        <v>134</v>
      </c>
      <c r="GO78" s="2" t="s">
        <v>134</v>
      </c>
      <c r="GP78" s="2" t="s">
        <v>134</v>
      </c>
      <c r="GQ78" s="4"/>
      <c r="GR78" s="8"/>
      <c r="GS78" s="4"/>
      <c r="GT78" s="8"/>
      <c r="GU78" s="7"/>
      <c r="GV78" s="7"/>
      <c r="GW78" s="2" t="s">
        <v>578</v>
      </c>
      <c r="GX78" s="2" t="s">
        <v>144</v>
      </c>
      <c r="GY78" s="2" t="s">
        <v>151</v>
      </c>
      <c r="GZ78" s="2" t="s">
        <v>873</v>
      </c>
      <c r="HA78" s="2" t="s">
        <v>142</v>
      </c>
      <c r="HB78" s="2" t="s">
        <v>134</v>
      </c>
      <c r="HC78" s="4">
        <v>2</v>
      </c>
      <c r="HD78" s="8">
        <v>63.34</v>
      </c>
      <c r="HE78" s="4"/>
      <c r="HF78" s="8"/>
      <c r="HG78" s="7"/>
      <c r="HH78" s="7"/>
      <c r="HI78" s="2" t="s">
        <v>140</v>
      </c>
      <c r="HJ78" s="2" t="s">
        <v>131</v>
      </c>
      <c r="HK78" s="2" t="s">
        <v>242</v>
      </c>
      <c r="HL78" s="2" t="s">
        <v>731</v>
      </c>
      <c r="HM78" s="2" t="s">
        <v>142</v>
      </c>
      <c r="HN78" s="2" t="s">
        <v>134</v>
      </c>
      <c r="HO78" s="4"/>
      <c r="HP78" s="8"/>
      <c r="HQ78" s="4"/>
      <c r="HR78" s="8"/>
      <c r="HS78" s="7"/>
      <c r="HT78" s="7"/>
      <c r="HU78" s="2" t="s">
        <v>143</v>
      </c>
      <c r="HV78" s="2" t="s">
        <v>131</v>
      </c>
      <c r="HW78" s="2" t="s">
        <v>134</v>
      </c>
      <c r="HX78" s="2" t="s">
        <v>134</v>
      </c>
      <c r="HY78" s="2" t="s">
        <v>142</v>
      </c>
      <c r="HZ78" s="2" t="s">
        <v>134</v>
      </c>
      <c r="IA78" s="4">
        <v>12</v>
      </c>
      <c r="IB78" s="8">
        <v>187.2</v>
      </c>
      <c r="IC78" s="4"/>
      <c r="ID78" s="8"/>
      <c r="IE78" s="7"/>
      <c r="IF78" s="7"/>
      <c r="IG78" s="2" t="s">
        <v>140</v>
      </c>
      <c r="IH78" s="2" t="s">
        <v>131</v>
      </c>
      <c r="II78" s="2" t="s">
        <v>486</v>
      </c>
      <c r="IJ78" s="2" t="s">
        <v>518</v>
      </c>
      <c r="IK78" s="2" t="s">
        <v>142</v>
      </c>
      <c r="IL78" s="2" t="s">
        <v>168</v>
      </c>
      <c r="IM78" s="4"/>
      <c r="IN78" s="8"/>
      <c r="IO78" s="4"/>
      <c r="IP78" s="8"/>
      <c r="IQ78" s="7"/>
      <c r="IR78" s="7"/>
      <c r="IS78" s="2" t="s">
        <v>161</v>
      </c>
      <c r="IT78" s="2" t="s">
        <v>131</v>
      </c>
      <c r="IU78" s="2" t="s">
        <v>382</v>
      </c>
      <c r="IV78" s="2" t="s">
        <v>134</v>
      </c>
      <c r="IW78" s="2" t="s">
        <v>142</v>
      </c>
      <c r="IX78" s="2" t="s">
        <v>134</v>
      </c>
      <c r="IY78" s="4"/>
      <c r="IZ78" s="8"/>
      <c r="JA78" s="4"/>
      <c r="JB78" s="8"/>
      <c r="JC78" s="7"/>
      <c r="JD78" s="7"/>
      <c r="JE78" s="2" t="s">
        <v>140</v>
      </c>
      <c r="JF78" s="2" t="s">
        <v>131</v>
      </c>
      <c r="JG78" s="2" t="s">
        <v>170</v>
      </c>
      <c r="JH78" s="2" t="s">
        <v>134</v>
      </c>
      <c r="JI78" s="2" t="s">
        <v>142</v>
      </c>
      <c r="JJ78" s="2" t="s">
        <v>134</v>
      </c>
      <c r="JK78" s="4"/>
      <c r="JL78" s="8"/>
      <c r="JM78" s="4"/>
      <c r="JN78" s="8"/>
      <c r="JO78" s="7"/>
      <c r="JP78" s="7"/>
      <c r="JQ78" s="2" t="s">
        <v>140</v>
      </c>
      <c r="JR78" s="2" t="s">
        <v>144</v>
      </c>
      <c r="JS78" s="2" t="s">
        <v>172</v>
      </c>
      <c r="JT78" s="2" t="s">
        <v>1494</v>
      </c>
      <c r="JU78" s="2" t="s">
        <v>142</v>
      </c>
      <c r="JV78" s="2" t="s">
        <v>134</v>
      </c>
      <c r="JW78" s="4"/>
      <c r="JX78" s="8"/>
      <c r="JY78" s="4"/>
      <c r="JZ78" s="8"/>
      <c r="KA78" s="7"/>
      <c r="KB78" s="7"/>
      <c r="KC78" s="2" t="s">
        <v>140</v>
      </c>
      <c r="KD78" s="2" t="s">
        <v>131</v>
      </c>
      <c r="KE78" s="2" t="s">
        <v>174</v>
      </c>
      <c r="KF78" s="2" t="s">
        <v>134</v>
      </c>
      <c r="KG78" s="2" t="s">
        <v>142</v>
      </c>
      <c r="KH78" s="2" t="s">
        <v>134</v>
      </c>
      <c r="KI78" s="4"/>
      <c r="KJ78" s="8"/>
      <c r="KK78" s="4"/>
      <c r="KL78" s="8"/>
      <c r="KM78" s="7"/>
      <c r="KN78" s="7"/>
      <c r="KO78" s="2" t="s">
        <v>176</v>
      </c>
      <c r="KP78" s="2" t="s">
        <v>131</v>
      </c>
      <c r="KQ78" s="2" t="s">
        <v>134</v>
      </c>
      <c r="KR78" s="2" t="s">
        <v>134</v>
      </c>
      <c r="KS78" s="2" t="s">
        <v>142</v>
      </c>
      <c r="KT78" s="2" t="s">
        <v>134</v>
      </c>
      <c r="KU78" s="4"/>
      <c r="KV78" s="8"/>
      <c r="KW78" s="4"/>
      <c r="KX78" s="8"/>
      <c r="KY78" s="7"/>
      <c r="KZ78" s="7"/>
      <c r="LA78" s="2" t="s">
        <v>140</v>
      </c>
      <c r="LB78" s="2" t="s">
        <v>144</v>
      </c>
      <c r="LC78" s="2" t="s">
        <v>438</v>
      </c>
      <c r="LD78" s="2" t="s">
        <v>762</v>
      </c>
      <c r="LE78" s="2" t="s">
        <v>142</v>
      </c>
      <c r="LF78" s="2" t="s">
        <v>134</v>
      </c>
      <c r="LG78" s="4"/>
      <c r="LH78" s="8"/>
      <c r="LI78" s="4"/>
      <c r="LJ78" s="8"/>
      <c r="LK78" s="7"/>
      <c r="LL78" s="7"/>
      <c r="LM78" s="2" t="s">
        <v>134</v>
      </c>
      <c r="LN78" s="2" t="s">
        <v>134</v>
      </c>
      <c r="LO78" s="2" t="s">
        <v>134</v>
      </c>
      <c r="LP78" s="2" t="s">
        <v>134</v>
      </c>
      <c r="LQ78" s="2" t="s">
        <v>134</v>
      </c>
      <c r="LR78" s="2" t="s">
        <v>134</v>
      </c>
      <c r="LS78" s="4"/>
      <c r="LT78" s="8"/>
      <c r="LU78" s="4"/>
      <c r="LV78" s="8"/>
      <c r="LW78" s="7"/>
      <c r="LX78" s="7"/>
      <c r="LY78" s="2" t="s">
        <v>134</v>
      </c>
      <c r="LZ78" s="2" t="s">
        <v>134</v>
      </c>
      <c r="MA78" s="2" t="s">
        <v>134</v>
      </c>
      <c r="MB78" s="2" t="s">
        <v>134</v>
      </c>
      <c r="MC78" s="2" t="s">
        <v>134</v>
      </c>
      <c r="MD78" s="2" t="s">
        <v>134</v>
      </c>
      <c r="ME78" s="4"/>
      <c r="MF78" s="8"/>
      <c r="MG78" s="4"/>
      <c r="MH78" s="8"/>
      <c r="MI78" s="7"/>
      <c r="MJ78" s="7"/>
      <c r="MK78" s="2" t="s">
        <v>140</v>
      </c>
      <c r="ML78" s="2" t="s">
        <v>144</v>
      </c>
      <c r="MM78" s="2" t="s">
        <v>210</v>
      </c>
      <c r="MN78" s="2" t="s">
        <v>134</v>
      </c>
      <c r="MO78" s="2" t="s">
        <v>142</v>
      </c>
      <c r="MP78" s="2" t="s">
        <v>134</v>
      </c>
      <c r="MQ78" s="4"/>
      <c r="MR78" s="8"/>
      <c r="MS78" s="4"/>
      <c r="MT78" s="8"/>
      <c r="MU78" s="7"/>
      <c r="MV78" s="7"/>
      <c r="MW78" s="2" t="s">
        <v>134</v>
      </c>
      <c r="MX78" s="2" t="s">
        <v>134</v>
      </c>
      <c r="MY78" s="2" t="s">
        <v>134</v>
      </c>
      <c r="MZ78" s="2" t="s">
        <v>134</v>
      </c>
      <c r="NA78" s="2" t="s">
        <v>134</v>
      </c>
      <c r="NB78" s="2" t="s">
        <v>134</v>
      </c>
      <c r="NC78" s="4"/>
      <c r="ND78" s="8"/>
      <c r="NE78" s="4"/>
      <c r="NF78" s="8"/>
      <c r="NG78" s="7"/>
      <c r="NH78" s="7"/>
      <c r="NI78" s="2" t="s">
        <v>184</v>
      </c>
      <c r="NJ78" s="2" t="s">
        <v>131</v>
      </c>
      <c r="NK78" s="2" t="s">
        <v>134</v>
      </c>
      <c r="NL78" s="2" t="s">
        <v>134</v>
      </c>
      <c r="NM78" s="2" t="s">
        <v>142</v>
      </c>
      <c r="NN78" s="2" t="s">
        <v>134</v>
      </c>
      <c r="NO78" s="4"/>
      <c r="NP78" s="8"/>
      <c r="NQ78" s="4"/>
      <c r="NR78" s="8"/>
      <c r="NS78" s="7"/>
      <c r="NT78" s="7"/>
      <c r="NU78" s="2" t="s">
        <v>140</v>
      </c>
      <c r="NV78" s="2" t="s">
        <v>131</v>
      </c>
      <c r="NW78" s="2" t="s">
        <v>185</v>
      </c>
      <c r="NX78" s="2" t="s">
        <v>1495</v>
      </c>
      <c r="NY78" s="2" t="s">
        <v>142</v>
      </c>
      <c r="NZ78" s="2" t="s">
        <v>134</v>
      </c>
      <c r="OA78" s="4"/>
      <c r="OB78" s="8"/>
      <c r="OC78" s="4"/>
      <c r="OD78" s="8"/>
      <c r="OE78" s="7"/>
      <c r="OF78" s="7"/>
      <c r="OG78" s="2" t="s">
        <v>140</v>
      </c>
      <c r="OH78" s="2" t="s">
        <v>187</v>
      </c>
      <c r="OI78" s="2" t="s">
        <v>239</v>
      </c>
      <c r="OJ78" s="2" t="s">
        <v>1492</v>
      </c>
      <c r="OK78" s="2" t="s">
        <v>142</v>
      </c>
      <c r="OL78" s="2" t="s">
        <v>134</v>
      </c>
      <c r="OM78" s="4"/>
      <c r="ON78" s="8"/>
      <c r="OO78" s="4"/>
      <c r="OP78" s="8"/>
      <c r="OQ78" s="7"/>
      <c r="OR78" s="7"/>
      <c r="OS78" s="2" t="s">
        <v>134</v>
      </c>
      <c r="OT78" s="2" t="s">
        <v>134</v>
      </c>
      <c r="OU78" s="2" t="s">
        <v>134</v>
      </c>
      <c r="OV78" s="2" t="s">
        <v>134</v>
      </c>
      <c r="OW78" s="2" t="s">
        <v>134</v>
      </c>
      <c r="OX78" s="2" t="s">
        <v>134</v>
      </c>
      <c r="OY78" s="4"/>
      <c r="OZ78" s="8"/>
      <c r="PA78" s="4"/>
      <c r="PB78" s="8"/>
      <c r="PC78" s="7"/>
      <c r="PD78" s="7"/>
      <c r="PE78" s="2" t="s">
        <v>161</v>
      </c>
      <c r="PF78" s="2" t="s">
        <v>131</v>
      </c>
      <c r="PG78" s="2" t="s">
        <v>134</v>
      </c>
      <c r="PH78" s="2" t="s">
        <v>134</v>
      </c>
      <c r="PI78" s="2" t="s">
        <v>142</v>
      </c>
      <c r="PJ78" s="2" t="s">
        <v>134</v>
      </c>
      <c r="PK78" s="4"/>
      <c r="PL78" s="8"/>
      <c r="PM78" s="4"/>
      <c r="PN78" s="8"/>
      <c r="PO78" s="7"/>
      <c r="PP78" s="7"/>
      <c r="PQ78" s="2" t="s">
        <v>140</v>
      </c>
      <c r="PR78" s="2" t="s">
        <v>131</v>
      </c>
      <c r="PS78" s="2" t="s">
        <v>190</v>
      </c>
      <c r="PT78" s="2" t="s">
        <v>134</v>
      </c>
      <c r="PU78" s="2" t="s">
        <v>142</v>
      </c>
      <c r="PV78" s="2" t="s">
        <v>134</v>
      </c>
      <c r="PW78" s="4"/>
      <c r="PX78" s="8"/>
      <c r="PY78" s="4"/>
      <c r="PZ78" s="8"/>
      <c r="QA78" s="7"/>
      <c r="QB78" s="7"/>
      <c r="QC78" s="2" t="s">
        <v>140</v>
      </c>
      <c r="QD78" s="2" t="s">
        <v>144</v>
      </c>
      <c r="QE78" s="2" t="s">
        <v>149</v>
      </c>
      <c r="QF78" s="2" t="s">
        <v>163</v>
      </c>
      <c r="QG78" s="2" t="s">
        <v>142</v>
      </c>
      <c r="QH78" s="2" t="s">
        <v>134</v>
      </c>
      <c r="QI78" s="4"/>
      <c r="QJ78" s="8"/>
      <c r="QK78" s="4"/>
      <c r="QL78" s="8"/>
      <c r="QM78" s="7"/>
      <c r="QN78" s="7"/>
      <c r="QO78" s="2" t="s">
        <v>184</v>
      </c>
      <c r="QP78" s="2" t="s">
        <v>131</v>
      </c>
      <c r="QQ78" s="2" t="s">
        <v>134</v>
      </c>
      <c r="QR78" s="2" t="s">
        <v>134</v>
      </c>
      <c r="QS78" s="2" t="s">
        <v>142</v>
      </c>
      <c r="QT78" s="2" t="s">
        <v>134</v>
      </c>
      <c r="QU78" s="4"/>
      <c r="QV78" s="8"/>
      <c r="QW78" s="4"/>
      <c r="QX78" s="8"/>
      <c r="QY78" s="7"/>
      <c r="QZ78" s="7"/>
      <c r="RA78" s="2" t="s">
        <v>134</v>
      </c>
      <c r="RB78" s="2" t="s">
        <v>134</v>
      </c>
      <c r="RC78" s="2" t="s">
        <v>134</v>
      </c>
      <c r="RD78" s="2" t="s">
        <v>134</v>
      </c>
      <c r="RE78" s="2" t="s">
        <v>134</v>
      </c>
      <c r="RF78" s="2" t="s">
        <v>134</v>
      </c>
      <c r="RG78" s="4"/>
      <c r="RH78" s="8"/>
      <c r="RI78" s="4"/>
      <c r="RJ78" s="8"/>
      <c r="RK78" s="7"/>
      <c r="RL78" s="7"/>
      <c r="RM78" s="2" t="s">
        <v>134</v>
      </c>
      <c r="RN78" s="2" t="s">
        <v>134</v>
      </c>
      <c r="RO78" s="2" t="s">
        <v>134</v>
      </c>
      <c r="RP78" s="2" t="s">
        <v>134</v>
      </c>
      <c r="RQ78" s="2" t="s">
        <v>134</v>
      </c>
      <c r="RR78" s="2" t="s">
        <v>134</v>
      </c>
      <c r="RS78" s="4"/>
      <c r="RT78" s="8"/>
      <c r="RU78" s="4"/>
      <c r="RV78" s="8"/>
      <c r="RW78" s="7"/>
      <c r="RX78" s="7"/>
      <c r="RY78" s="2" t="s">
        <v>161</v>
      </c>
      <c r="RZ78" s="2" t="s">
        <v>131</v>
      </c>
      <c r="SA78" s="2" t="s">
        <v>134</v>
      </c>
      <c r="SB78" s="2" t="s">
        <v>134</v>
      </c>
      <c r="SC78" s="2" t="s">
        <v>142</v>
      </c>
      <c r="SD78" s="2" t="s">
        <v>134</v>
      </c>
      <c r="SE78" s="4"/>
      <c r="SF78" s="8"/>
      <c r="SG78" s="4"/>
      <c r="SH78" s="8"/>
      <c r="SI78" s="7"/>
      <c r="SJ78" s="7"/>
      <c r="SK78" s="2" t="s">
        <v>140</v>
      </c>
      <c r="SL78" s="2" t="s">
        <v>144</v>
      </c>
      <c r="SM78" s="2" t="s">
        <v>411</v>
      </c>
      <c r="SN78" s="2" t="s">
        <v>779</v>
      </c>
      <c r="SO78" s="2" t="s">
        <v>142</v>
      </c>
      <c r="SP78" s="2" t="s">
        <v>134</v>
      </c>
    </row>
    <row r="79">
      <c r="A79" s="2" t="s">
        <v>1496</v>
      </c>
      <c r="B79" s="2" t="s">
        <v>123</v>
      </c>
      <c r="C79" s="2" t="s">
        <v>124</v>
      </c>
      <c r="D79" s="2" t="s">
        <v>125</v>
      </c>
      <c r="E79" s="2" t="s">
        <v>126</v>
      </c>
      <c r="F79" s="2" t="s">
        <v>1484</v>
      </c>
      <c r="G79" s="2" t="s">
        <v>1485</v>
      </c>
      <c r="H79" s="2" t="s">
        <v>1486</v>
      </c>
      <c r="I79" s="2" t="s">
        <v>896</v>
      </c>
      <c r="J79" s="2" t="s">
        <v>234</v>
      </c>
      <c r="K79" s="2" t="s">
        <v>605</v>
      </c>
      <c r="L79" s="3">
        <v>14.52</v>
      </c>
      <c r="M79" s="3">
        <v>15.25</v>
      </c>
      <c r="N79" s="3">
        <v>32.99</v>
      </c>
      <c r="O79" s="2" t="s">
        <v>131</v>
      </c>
      <c r="P79" s="2" t="s">
        <v>395</v>
      </c>
      <c r="Q79" s="2" t="s">
        <v>133</v>
      </c>
      <c r="R79" s="2" t="s">
        <v>134</v>
      </c>
      <c r="S79" s="2" t="s">
        <v>1487</v>
      </c>
      <c r="T79" s="2" t="s">
        <v>134</v>
      </c>
      <c r="U79" s="2" t="s">
        <v>134</v>
      </c>
      <c r="V79" s="2" t="s">
        <v>1093</v>
      </c>
      <c r="W79" s="2" t="s">
        <v>899</v>
      </c>
      <c r="X79" s="2" t="s">
        <v>134</v>
      </c>
      <c r="Y79" s="2" t="s">
        <v>237</v>
      </c>
      <c r="Z79" s="4">
        <v>585</v>
      </c>
      <c r="AA79" s="4">
        <f>=ROUNDDOWN(25.4347826086956,0)</f>
      </c>
      <c r="AB79" s="5">
        <v>23</v>
      </c>
      <c r="AC79" s="2" t="s">
        <v>900</v>
      </c>
      <c r="AD79" s="4">
        <v>300</v>
      </c>
      <c r="AE79" s="4">
        <v>300</v>
      </c>
      <c r="AF79" s="6">
        <v>65</v>
      </c>
      <c r="AG79" s="6"/>
      <c r="AH79" s="7">
        <v>0.694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</v>
      </c>
      <c r="AP79" s="4">
        <v>421</v>
      </c>
      <c r="AQ79" s="8">
        <v>6745.12</v>
      </c>
      <c r="AR79" s="4"/>
      <c r="AS79" s="8"/>
      <c r="AT79" s="7"/>
      <c r="AU79" s="7"/>
      <c r="AV79" s="4">
        <v>421</v>
      </c>
      <c r="AW79" s="8">
        <v>6745.12</v>
      </c>
      <c r="AX79" s="4"/>
      <c r="AY79" s="8"/>
      <c r="AZ79" s="7"/>
      <c r="BA79" s="7"/>
      <c r="BB79" s="7">
        <v>1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>
        <v>0.3302</v>
      </c>
      <c r="BJ79" s="4">
        <v>421</v>
      </c>
      <c r="BK79" s="8">
        <v>6745.12</v>
      </c>
      <c r="BL79" s="2" t="s">
        <v>1497</v>
      </c>
      <c r="BM79" s="7">
        <v>1</v>
      </c>
      <c r="BN79" s="7">
        <v>1</v>
      </c>
      <c r="BO79" s="4">
        <v>217</v>
      </c>
      <c r="BP79" s="8">
        <v>3534.93</v>
      </c>
      <c r="BQ79" s="4"/>
      <c r="BR79" s="8"/>
      <c r="BS79" s="7"/>
      <c r="BT79" s="7"/>
      <c r="BU79" s="2" t="s">
        <v>140</v>
      </c>
      <c r="BV79" s="2" t="s">
        <v>131</v>
      </c>
      <c r="BW79" s="2" t="s">
        <v>134</v>
      </c>
      <c r="BX79" s="2" t="s">
        <v>1489</v>
      </c>
      <c r="BY79" s="2" t="s">
        <v>142</v>
      </c>
      <c r="BZ79" s="2" t="s">
        <v>134</v>
      </c>
      <c r="CA79" s="4">
        <v>40</v>
      </c>
      <c r="CB79" s="8">
        <v>660</v>
      </c>
      <c r="CC79" s="4"/>
      <c r="CD79" s="8"/>
      <c r="CE79" s="7"/>
      <c r="CF79" s="7"/>
      <c r="CG79" s="2" t="s">
        <v>140</v>
      </c>
      <c r="CH79" s="2" t="s">
        <v>131</v>
      </c>
      <c r="CI79" s="2" t="s">
        <v>145</v>
      </c>
      <c r="CJ79" s="2" t="s">
        <v>1498</v>
      </c>
      <c r="CK79" s="2" t="s">
        <v>142</v>
      </c>
      <c r="CL79" s="2" t="s">
        <v>134</v>
      </c>
      <c r="CM79" s="4">
        <v>38</v>
      </c>
      <c r="CN79" s="8">
        <v>569.62</v>
      </c>
      <c r="CO79" s="4"/>
      <c r="CP79" s="8"/>
      <c r="CQ79" s="7"/>
      <c r="CR79" s="7"/>
      <c r="CS79" s="2" t="s">
        <v>140</v>
      </c>
      <c r="CT79" s="2" t="s">
        <v>131</v>
      </c>
      <c r="CU79" s="2" t="s">
        <v>242</v>
      </c>
      <c r="CV79" s="2" t="s">
        <v>1499</v>
      </c>
      <c r="CW79" s="2" t="s">
        <v>142</v>
      </c>
      <c r="CX79" s="2" t="s">
        <v>134</v>
      </c>
      <c r="CY79" s="4">
        <v>16</v>
      </c>
      <c r="CZ79" s="8">
        <v>244</v>
      </c>
      <c r="DA79" s="4"/>
      <c r="DB79" s="8"/>
      <c r="DC79" s="7"/>
      <c r="DD79" s="7"/>
      <c r="DE79" s="2" t="s">
        <v>140</v>
      </c>
      <c r="DF79" s="2" t="s">
        <v>131</v>
      </c>
      <c r="DG79" s="2" t="s">
        <v>242</v>
      </c>
      <c r="DH79" s="2" t="s">
        <v>1500</v>
      </c>
      <c r="DI79" s="2" t="s">
        <v>142</v>
      </c>
      <c r="DJ79" s="2" t="s">
        <v>134</v>
      </c>
      <c r="DK79" s="4">
        <v>5</v>
      </c>
      <c r="DL79" s="8">
        <v>75.5</v>
      </c>
      <c r="DM79" s="4"/>
      <c r="DN79" s="8"/>
      <c r="DO79" s="7"/>
      <c r="DP79" s="7"/>
      <c r="DQ79" s="2" t="s">
        <v>140</v>
      </c>
      <c r="DR79" s="2" t="s">
        <v>131</v>
      </c>
      <c r="DS79" s="2" t="s">
        <v>533</v>
      </c>
      <c r="DT79" s="2" t="s">
        <v>1390</v>
      </c>
      <c r="DU79" s="2" t="s">
        <v>142</v>
      </c>
      <c r="DV79" s="2" t="s">
        <v>134</v>
      </c>
      <c r="DW79" s="4">
        <v>80</v>
      </c>
      <c r="DX79" s="8">
        <v>1280.8</v>
      </c>
      <c r="DY79" s="4"/>
      <c r="DZ79" s="8"/>
      <c r="EA79" s="7"/>
      <c r="EB79" s="7"/>
      <c r="EC79" s="2" t="s">
        <v>140</v>
      </c>
      <c r="ED79" s="2" t="s">
        <v>131</v>
      </c>
      <c r="EE79" s="2" t="s">
        <v>535</v>
      </c>
      <c r="EF79" s="2" t="s">
        <v>1024</v>
      </c>
      <c r="EG79" s="2" t="s">
        <v>142</v>
      </c>
      <c r="EH79" s="2" t="s">
        <v>134</v>
      </c>
      <c r="EI79" s="4">
        <v>11</v>
      </c>
      <c r="EJ79" s="8">
        <v>158.59</v>
      </c>
      <c r="EK79" s="4"/>
      <c r="EL79" s="8"/>
      <c r="EM79" s="7"/>
      <c r="EN79" s="7"/>
      <c r="EO79" s="2" t="s">
        <v>140</v>
      </c>
      <c r="EP79" s="2" t="s">
        <v>131</v>
      </c>
      <c r="EQ79" s="2" t="s">
        <v>262</v>
      </c>
      <c r="ER79" s="2" t="s">
        <v>253</v>
      </c>
      <c r="ES79" s="2" t="s">
        <v>142</v>
      </c>
      <c r="ET79" s="2" t="s">
        <v>134</v>
      </c>
      <c r="EU79" s="4"/>
      <c r="EV79" s="8"/>
      <c r="EW79" s="4"/>
      <c r="EX79" s="8"/>
      <c r="EY79" s="7"/>
      <c r="EZ79" s="7"/>
      <c r="FA79" s="2" t="s">
        <v>140</v>
      </c>
      <c r="FB79" s="2" t="s">
        <v>131</v>
      </c>
      <c r="FC79" s="2" t="s">
        <v>481</v>
      </c>
      <c r="FD79" s="2" t="s">
        <v>1501</v>
      </c>
      <c r="FE79" s="2" t="s">
        <v>142</v>
      </c>
      <c r="FF79" s="2" t="s">
        <v>134</v>
      </c>
      <c r="FG79" s="4">
        <v>8</v>
      </c>
      <c r="FH79" s="8">
        <v>128.08</v>
      </c>
      <c r="FI79" s="4"/>
      <c r="FJ79" s="8"/>
      <c r="FK79" s="7"/>
      <c r="FL79" s="7"/>
      <c r="FM79" s="2" t="s">
        <v>140</v>
      </c>
      <c r="FN79" s="2" t="s">
        <v>131</v>
      </c>
      <c r="FO79" s="2" t="s">
        <v>159</v>
      </c>
      <c r="FP79" s="2" t="s">
        <v>1502</v>
      </c>
      <c r="FQ79" s="2" t="s">
        <v>142</v>
      </c>
      <c r="FR79" s="2" t="s">
        <v>134</v>
      </c>
      <c r="FS79" s="4"/>
      <c r="FT79" s="8"/>
      <c r="FU79" s="4"/>
      <c r="FV79" s="8"/>
      <c r="FW79" s="7"/>
      <c r="FX79" s="7"/>
      <c r="FY79" s="2" t="s">
        <v>143</v>
      </c>
      <c r="FZ79" s="2" t="s">
        <v>131</v>
      </c>
      <c r="GA79" s="2" t="s">
        <v>134</v>
      </c>
      <c r="GB79" s="2" t="s">
        <v>134</v>
      </c>
      <c r="GC79" s="2" t="s">
        <v>142</v>
      </c>
      <c r="GD79" s="2" t="s">
        <v>134</v>
      </c>
      <c r="GE79" s="4"/>
      <c r="GF79" s="8"/>
      <c r="GG79" s="4"/>
      <c r="GH79" s="8"/>
      <c r="GI79" s="7"/>
      <c r="GJ79" s="7"/>
      <c r="GK79" s="2" t="s">
        <v>134</v>
      </c>
      <c r="GL79" s="2" t="s">
        <v>134</v>
      </c>
      <c r="GM79" s="2" t="s">
        <v>134</v>
      </c>
      <c r="GN79" s="2" t="s">
        <v>134</v>
      </c>
      <c r="GO79" s="2" t="s">
        <v>134</v>
      </c>
      <c r="GP79" s="2" t="s">
        <v>134</v>
      </c>
      <c r="GQ79" s="4"/>
      <c r="GR79" s="8"/>
      <c r="GS79" s="4"/>
      <c r="GT79" s="8"/>
      <c r="GU79" s="7"/>
      <c r="GV79" s="7"/>
      <c r="GW79" s="2" t="s">
        <v>578</v>
      </c>
      <c r="GX79" s="2" t="s">
        <v>144</v>
      </c>
      <c r="GY79" s="2" t="s">
        <v>151</v>
      </c>
      <c r="GZ79" s="2" t="s">
        <v>873</v>
      </c>
      <c r="HA79" s="2" t="s">
        <v>142</v>
      </c>
      <c r="HB79" s="2" t="s">
        <v>134</v>
      </c>
      <c r="HC79" s="4"/>
      <c r="HD79" s="8"/>
      <c r="HE79" s="4"/>
      <c r="HF79" s="8"/>
      <c r="HG79" s="7"/>
      <c r="HH79" s="7"/>
      <c r="HI79" s="2" t="s">
        <v>140</v>
      </c>
      <c r="HJ79" s="2" t="s">
        <v>131</v>
      </c>
      <c r="HK79" s="2" t="s">
        <v>242</v>
      </c>
      <c r="HL79" s="2" t="s">
        <v>1503</v>
      </c>
      <c r="HM79" s="2" t="s">
        <v>142</v>
      </c>
      <c r="HN79" s="2" t="s">
        <v>134</v>
      </c>
      <c r="HO79" s="4"/>
      <c r="HP79" s="8"/>
      <c r="HQ79" s="4"/>
      <c r="HR79" s="8"/>
      <c r="HS79" s="7"/>
      <c r="HT79" s="7"/>
      <c r="HU79" s="2" t="s">
        <v>143</v>
      </c>
      <c r="HV79" s="2" t="s">
        <v>131</v>
      </c>
      <c r="HW79" s="2" t="s">
        <v>134</v>
      </c>
      <c r="HX79" s="2" t="s">
        <v>134</v>
      </c>
      <c r="HY79" s="2" t="s">
        <v>142</v>
      </c>
      <c r="HZ79" s="2" t="s">
        <v>134</v>
      </c>
      <c r="IA79" s="4">
        <v>6</v>
      </c>
      <c r="IB79" s="8">
        <v>93.6</v>
      </c>
      <c r="IC79" s="4"/>
      <c r="ID79" s="8"/>
      <c r="IE79" s="7"/>
      <c r="IF79" s="7"/>
      <c r="IG79" s="2" t="s">
        <v>140</v>
      </c>
      <c r="IH79" s="2" t="s">
        <v>131</v>
      </c>
      <c r="II79" s="2" t="s">
        <v>486</v>
      </c>
      <c r="IJ79" s="2" t="s">
        <v>316</v>
      </c>
      <c r="IK79" s="2" t="s">
        <v>142</v>
      </c>
      <c r="IL79" s="2" t="s">
        <v>168</v>
      </c>
      <c r="IM79" s="4"/>
      <c r="IN79" s="8"/>
      <c r="IO79" s="4"/>
      <c r="IP79" s="8"/>
      <c r="IQ79" s="7"/>
      <c r="IR79" s="7"/>
      <c r="IS79" s="2" t="s">
        <v>161</v>
      </c>
      <c r="IT79" s="2" t="s">
        <v>131</v>
      </c>
      <c r="IU79" s="2" t="s">
        <v>382</v>
      </c>
      <c r="IV79" s="2" t="s">
        <v>134</v>
      </c>
      <c r="IW79" s="2" t="s">
        <v>142</v>
      </c>
      <c r="IX79" s="2" t="s">
        <v>134</v>
      </c>
      <c r="IY79" s="4"/>
      <c r="IZ79" s="8"/>
      <c r="JA79" s="4"/>
      <c r="JB79" s="8"/>
      <c r="JC79" s="7"/>
      <c r="JD79" s="7"/>
      <c r="JE79" s="2" t="s">
        <v>140</v>
      </c>
      <c r="JF79" s="2" t="s">
        <v>131</v>
      </c>
      <c r="JG79" s="2" t="s">
        <v>170</v>
      </c>
      <c r="JH79" s="2" t="s">
        <v>134</v>
      </c>
      <c r="JI79" s="2" t="s">
        <v>142</v>
      </c>
      <c r="JJ79" s="2" t="s">
        <v>134</v>
      </c>
      <c r="JK79" s="4"/>
      <c r="JL79" s="8"/>
      <c r="JM79" s="4"/>
      <c r="JN79" s="8"/>
      <c r="JO79" s="7"/>
      <c r="JP79" s="7"/>
      <c r="JQ79" s="2" t="s">
        <v>140</v>
      </c>
      <c r="JR79" s="2" t="s">
        <v>144</v>
      </c>
      <c r="JS79" s="2" t="s">
        <v>172</v>
      </c>
      <c r="JT79" s="2" t="s">
        <v>1006</v>
      </c>
      <c r="JU79" s="2" t="s">
        <v>142</v>
      </c>
      <c r="JV79" s="2" t="s">
        <v>134</v>
      </c>
      <c r="JW79" s="4"/>
      <c r="JX79" s="8"/>
      <c r="JY79" s="4"/>
      <c r="JZ79" s="8"/>
      <c r="KA79" s="7"/>
      <c r="KB79" s="7"/>
      <c r="KC79" s="2" t="s">
        <v>140</v>
      </c>
      <c r="KD79" s="2" t="s">
        <v>131</v>
      </c>
      <c r="KE79" s="2" t="s">
        <v>174</v>
      </c>
      <c r="KF79" s="2" t="s">
        <v>134</v>
      </c>
      <c r="KG79" s="2" t="s">
        <v>142</v>
      </c>
      <c r="KH79" s="2" t="s">
        <v>134</v>
      </c>
      <c r="KI79" s="4"/>
      <c r="KJ79" s="8"/>
      <c r="KK79" s="4"/>
      <c r="KL79" s="8"/>
      <c r="KM79" s="7"/>
      <c r="KN79" s="7"/>
      <c r="KO79" s="2" t="s">
        <v>176</v>
      </c>
      <c r="KP79" s="2" t="s">
        <v>131</v>
      </c>
      <c r="KQ79" s="2" t="s">
        <v>134</v>
      </c>
      <c r="KR79" s="2" t="s">
        <v>134</v>
      </c>
      <c r="KS79" s="2" t="s">
        <v>142</v>
      </c>
      <c r="KT79" s="2" t="s">
        <v>134</v>
      </c>
      <c r="KU79" s="4"/>
      <c r="KV79" s="8"/>
      <c r="KW79" s="4"/>
      <c r="KX79" s="8"/>
      <c r="KY79" s="7"/>
      <c r="KZ79" s="7"/>
      <c r="LA79" s="2" t="s">
        <v>140</v>
      </c>
      <c r="LB79" s="2" t="s">
        <v>144</v>
      </c>
      <c r="LC79" s="2" t="s">
        <v>438</v>
      </c>
      <c r="LD79" s="2" t="s">
        <v>1504</v>
      </c>
      <c r="LE79" s="2" t="s">
        <v>142</v>
      </c>
      <c r="LF79" s="2" t="s">
        <v>134</v>
      </c>
      <c r="LG79" s="4"/>
      <c r="LH79" s="8"/>
      <c r="LI79" s="4"/>
      <c r="LJ79" s="8"/>
      <c r="LK79" s="7"/>
      <c r="LL79" s="7"/>
      <c r="LM79" s="2" t="s">
        <v>134</v>
      </c>
      <c r="LN79" s="2" t="s">
        <v>134</v>
      </c>
      <c r="LO79" s="2" t="s">
        <v>134</v>
      </c>
      <c r="LP79" s="2" t="s">
        <v>134</v>
      </c>
      <c r="LQ79" s="2" t="s">
        <v>134</v>
      </c>
      <c r="LR79" s="2" t="s">
        <v>134</v>
      </c>
      <c r="LS79" s="4"/>
      <c r="LT79" s="8"/>
      <c r="LU79" s="4"/>
      <c r="LV79" s="8"/>
      <c r="LW79" s="7"/>
      <c r="LX79" s="7"/>
      <c r="LY79" s="2" t="s">
        <v>134</v>
      </c>
      <c r="LZ79" s="2" t="s">
        <v>134</v>
      </c>
      <c r="MA79" s="2" t="s">
        <v>134</v>
      </c>
      <c r="MB79" s="2" t="s">
        <v>134</v>
      </c>
      <c r="MC79" s="2" t="s">
        <v>134</v>
      </c>
      <c r="MD79" s="2" t="s">
        <v>134</v>
      </c>
      <c r="ME79" s="4"/>
      <c r="MF79" s="8"/>
      <c r="MG79" s="4"/>
      <c r="MH79" s="8"/>
      <c r="MI79" s="7"/>
      <c r="MJ79" s="7"/>
      <c r="MK79" s="2" t="s">
        <v>140</v>
      </c>
      <c r="ML79" s="2" t="s">
        <v>144</v>
      </c>
      <c r="MM79" s="2" t="s">
        <v>213</v>
      </c>
      <c r="MN79" s="2" t="s">
        <v>134</v>
      </c>
      <c r="MO79" s="2" t="s">
        <v>142</v>
      </c>
      <c r="MP79" s="2" t="s">
        <v>134</v>
      </c>
      <c r="MQ79" s="4"/>
      <c r="MR79" s="8"/>
      <c r="MS79" s="4"/>
      <c r="MT79" s="8"/>
      <c r="MU79" s="7"/>
      <c r="MV79" s="7"/>
      <c r="MW79" s="2" t="s">
        <v>134</v>
      </c>
      <c r="MX79" s="2" t="s">
        <v>134</v>
      </c>
      <c r="MY79" s="2" t="s">
        <v>134</v>
      </c>
      <c r="MZ79" s="2" t="s">
        <v>134</v>
      </c>
      <c r="NA79" s="2" t="s">
        <v>134</v>
      </c>
      <c r="NB79" s="2" t="s">
        <v>134</v>
      </c>
      <c r="NC79" s="4"/>
      <c r="ND79" s="8"/>
      <c r="NE79" s="4"/>
      <c r="NF79" s="8"/>
      <c r="NG79" s="7"/>
      <c r="NH79" s="7"/>
      <c r="NI79" s="2" t="s">
        <v>184</v>
      </c>
      <c r="NJ79" s="2" t="s">
        <v>131</v>
      </c>
      <c r="NK79" s="2" t="s">
        <v>134</v>
      </c>
      <c r="NL79" s="2" t="s">
        <v>134</v>
      </c>
      <c r="NM79" s="2" t="s">
        <v>142</v>
      </c>
      <c r="NN79" s="2" t="s">
        <v>134</v>
      </c>
      <c r="NO79" s="4"/>
      <c r="NP79" s="8"/>
      <c r="NQ79" s="4"/>
      <c r="NR79" s="8"/>
      <c r="NS79" s="7"/>
      <c r="NT79" s="7"/>
      <c r="NU79" s="2" t="s">
        <v>140</v>
      </c>
      <c r="NV79" s="2" t="s">
        <v>131</v>
      </c>
      <c r="NW79" s="2" t="s">
        <v>185</v>
      </c>
      <c r="NX79" s="2" t="s">
        <v>1256</v>
      </c>
      <c r="NY79" s="2" t="s">
        <v>142</v>
      </c>
      <c r="NZ79" s="2" t="s">
        <v>134</v>
      </c>
      <c r="OA79" s="4"/>
      <c r="OB79" s="8"/>
      <c r="OC79" s="4"/>
      <c r="OD79" s="8"/>
      <c r="OE79" s="7"/>
      <c r="OF79" s="7"/>
      <c r="OG79" s="2" t="s">
        <v>140</v>
      </c>
      <c r="OH79" s="2" t="s">
        <v>187</v>
      </c>
      <c r="OI79" s="2" t="s">
        <v>239</v>
      </c>
      <c r="OJ79" s="2" t="s">
        <v>1492</v>
      </c>
      <c r="OK79" s="2" t="s">
        <v>142</v>
      </c>
      <c r="OL79" s="2" t="s">
        <v>134</v>
      </c>
      <c r="OM79" s="4"/>
      <c r="ON79" s="8"/>
      <c r="OO79" s="4"/>
      <c r="OP79" s="8"/>
      <c r="OQ79" s="7"/>
      <c r="OR79" s="7"/>
      <c r="OS79" s="2" t="s">
        <v>134</v>
      </c>
      <c r="OT79" s="2" t="s">
        <v>134</v>
      </c>
      <c r="OU79" s="2" t="s">
        <v>134</v>
      </c>
      <c r="OV79" s="2" t="s">
        <v>134</v>
      </c>
      <c r="OW79" s="2" t="s">
        <v>134</v>
      </c>
      <c r="OX79" s="2" t="s">
        <v>134</v>
      </c>
      <c r="OY79" s="4"/>
      <c r="OZ79" s="8"/>
      <c r="PA79" s="4"/>
      <c r="PB79" s="8"/>
      <c r="PC79" s="7"/>
      <c r="PD79" s="7"/>
      <c r="PE79" s="2" t="s">
        <v>161</v>
      </c>
      <c r="PF79" s="2" t="s">
        <v>131</v>
      </c>
      <c r="PG79" s="2" t="s">
        <v>134</v>
      </c>
      <c r="PH79" s="2" t="s">
        <v>134</v>
      </c>
      <c r="PI79" s="2" t="s">
        <v>142</v>
      </c>
      <c r="PJ79" s="2" t="s">
        <v>134</v>
      </c>
      <c r="PK79" s="4"/>
      <c r="PL79" s="8"/>
      <c r="PM79" s="4"/>
      <c r="PN79" s="8"/>
      <c r="PO79" s="7"/>
      <c r="PP79" s="7"/>
      <c r="PQ79" s="2" t="s">
        <v>140</v>
      </c>
      <c r="PR79" s="2" t="s">
        <v>131</v>
      </c>
      <c r="PS79" s="2" t="s">
        <v>190</v>
      </c>
      <c r="PT79" s="2" t="s">
        <v>134</v>
      </c>
      <c r="PU79" s="2" t="s">
        <v>142</v>
      </c>
      <c r="PV79" s="2" t="s">
        <v>134</v>
      </c>
      <c r="PW79" s="4"/>
      <c r="PX79" s="8"/>
      <c r="PY79" s="4"/>
      <c r="PZ79" s="8"/>
      <c r="QA79" s="7"/>
      <c r="QB79" s="7"/>
      <c r="QC79" s="2" t="s">
        <v>140</v>
      </c>
      <c r="QD79" s="2" t="s">
        <v>144</v>
      </c>
      <c r="QE79" s="2" t="s">
        <v>149</v>
      </c>
      <c r="QF79" s="2" t="s">
        <v>1004</v>
      </c>
      <c r="QG79" s="2" t="s">
        <v>142</v>
      </c>
      <c r="QH79" s="2" t="s">
        <v>134</v>
      </c>
      <c r="QI79" s="4"/>
      <c r="QJ79" s="8"/>
      <c r="QK79" s="4"/>
      <c r="QL79" s="8"/>
      <c r="QM79" s="7"/>
      <c r="QN79" s="7"/>
      <c r="QO79" s="2" t="s">
        <v>184</v>
      </c>
      <c r="QP79" s="2" t="s">
        <v>131</v>
      </c>
      <c r="QQ79" s="2" t="s">
        <v>134</v>
      </c>
      <c r="QR79" s="2" t="s">
        <v>134</v>
      </c>
      <c r="QS79" s="2" t="s">
        <v>142</v>
      </c>
      <c r="QT79" s="2" t="s">
        <v>134</v>
      </c>
      <c r="QU79" s="4"/>
      <c r="QV79" s="8"/>
      <c r="QW79" s="4"/>
      <c r="QX79" s="8"/>
      <c r="QY79" s="7"/>
      <c r="QZ79" s="7"/>
      <c r="RA79" s="2" t="s">
        <v>134</v>
      </c>
      <c r="RB79" s="2" t="s">
        <v>134</v>
      </c>
      <c r="RC79" s="2" t="s">
        <v>134</v>
      </c>
      <c r="RD79" s="2" t="s">
        <v>134</v>
      </c>
      <c r="RE79" s="2" t="s">
        <v>134</v>
      </c>
      <c r="RF79" s="2" t="s">
        <v>134</v>
      </c>
      <c r="RG79" s="4"/>
      <c r="RH79" s="8"/>
      <c r="RI79" s="4"/>
      <c r="RJ79" s="8"/>
      <c r="RK79" s="7"/>
      <c r="RL79" s="7"/>
      <c r="RM79" s="2" t="s">
        <v>134</v>
      </c>
      <c r="RN79" s="2" t="s">
        <v>134</v>
      </c>
      <c r="RO79" s="2" t="s">
        <v>134</v>
      </c>
      <c r="RP79" s="2" t="s">
        <v>134</v>
      </c>
      <c r="RQ79" s="2" t="s">
        <v>134</v>
      </c>
      <c r="RR79" s="2" t="s">
        <v>134</v>
      </c>
      <c r="RS79" s="4"/>
      <c r="RT79" s="8"/>
      <c r="RU79" s="4"/>
      <c r="RV79" s="8"/>
      <c r="RW79" s="7"/>
      <c r="RX79" s="7"/>
      <c r="RY79" s="2" t="s">
        <v>161</v>
      </c>
      <c r="RZ79" s="2" t="s">
        <v>131</v>
      </c>
      <c r="SA79" s="2" t="s">
        <v>134</v>
      </c>
      <c r="SB79" s="2" t="s">
        <v>134</v>
      </c>
      <c r="SC79" s="2" t="s">
        <v>142</v>
      </c>
      <c r="SD79" s="2" t="s">
        <v>134</v>
      </c>
      <c r="SE79" s="4"/>
      <c r="SF79" s="8"/>
      <c r="SG79" s="4"/>
      <c r="SH79" s="8"/>
      <c r="SI79" s="7"/>
      <c r="SJ79" s="7"/>
      <c r="SK79" s="2" t="s">
        <v>140</v>
      </c>
      <c r="SL79" s="2" t="s">
        <v>144</v>
      </c>
      <c r="SM79" s="2" t="s">
        <v>411</v>
      </c>
      <c r="SN79" s="2" t="s">
        <v>1505</v>
      </c>
      <c r="SO79" s="2" t="s">
        <v>142</v>
      </c>
      <c r="SP79" s="2" t="s">
        <v>134</v>
      </c>
    </row>
    <row r="80">
      <c r="A80" s="2" t="s">
        <v>1506</v>
      </c>
      <c r="B80" s="2" t="s">
        <v>123</v>
      </c>
      <c r="C80" s="2" t="s">
        <v>124</v>
      </c>
      <c r="D80" s="2" t="s">
        <v>125</v>
      </c>
      <c r="E80" s="2" t="s">
        <v>126</v>
      </c>
      <c r="F80" s="2" t="s">
        <v>1507</v>
      </c>
      <c r="G80" s="2" t="s">
        <v>1508</v>
      </c>
      <c r="H80" s="2" t="s">
        <v>1509</v>
      </c>
      <c r="I80" s="2" t="s">
        <v>1510</v>
      </c>
      <c r="J80" s="2" t="s">
        <v>234</v>
      </c>
      <c r="K80" s="2" t="s">
        <v>394</v>
      </c>
      <c r="L80" s="3">
        <v>20.16</v>
      </c>
      <c r="M80" s="3">
        <v>21.17</v>
      </c>
      <c r="N80" s="3">
        <v>47.99</v>
      </c>
      <c r="O80" s="2" t="s">
        <v>131</v>
      </c>
      <c r="P80" s="2" t="s">
        <v>395</v>
      </c>
      <c r="Q80" s="2" t="s">
        <v>133</v>
      </c>
      <c r="R80" s="2" t="s">
        <v>134</v>
      </c>
      <c r="S80" s="2" t="s">
        <v>1511</v>
      </c>
      <c r="T80" s="2" t="s">
        <v>134</v>
      </c>
      <c r="U80" s="2" t="s">
        <v>832</v>
      </c>
      <c r="V80" s="2" t="s">
        <v>1173</v>
      </c>
      <c r="W80" s="2" t="s">
        <v>834</v>
      </c>
      <c r="X80" s="2" t="s">
        <v>134</v>
      </c>
      <c r="Y80" s="2" t="s">
        <v>1512</v>
      </c>
      <c r="Z80" s="4">
        <v>545</v>
      </c>
      <c r="AA80" s="4">
        <f>=ROUNDDOWN(25.9523809523809,0)</f>
      </c>
      <c r="AB80" s="5">
        <v>21</v>
      </c>
      <c r="AC80" s="2" t="s">
        <v>306</v>
      </c>
      <c r="AD80" s="4">
        <v>220</v>
      </c>
      <c r="AE80" s="4">
        <v>600</v>
      </c>
      <c r="AF80" s="6">
        <v>65</v>
      </c>
      <c r="AG80" s="6"/>
      <c r="AH80" s="7">
        <v>0.9945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506</v>
      </c>
      <c r="AQ80" s="8">
        <v>10419.73</v>
      </c>
      <c r="AR80" s="4"/>
      <c r="AS80" s="8"/>
      <c r="AT80" s="7"/>
      <c r="AU80" s="7"/>
      <c r="AV80" s="4">
        <v>506</v>
      </c>
      <c r="AW80" s="8">
        <v>10419.73</v>
      </c>
      <c r="AX80" s="4"/>
      <c r="AY80" s="8"/>
      <c r="AZ80" s="7"/>
      <c r="BA80" s="7"/>
      <c r="BB80" s="7">
        <v>1</v>
      </c>
      <c r="BC80" s="4">
        <v>980</v>
      </c>
      <c r="BD80" s="8">
        <v>19987.39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0.5213</v>
      </c>
      <c r="BJ80" s="4">
        <v>506</v>
      </c>
      <c r="BK80" s="8">
        <v>10419.73</v>
      </c>
      <c r="BL80" s="2" t="s">
        <v>1513</v>
      </c>
      <c r="BM80" s="7">
        <v>1</v>
      </c>
      <c r="BN80" s="7">
        <v>1</v>
      </c>
      <c r="BO80" s="4">
        <v>105</v>
      </c>
      <c r="BP80" s="8">
        <v>2293.2</v>
      </c>
      <c r="BQ80" s="4"/>
      <c r="BR80" s="8"/>
      <c r="BS80" s="7"/>
      <c r="BT80" s="7"/>
      <c r="BU80" s="2" t="s">
        <v>140</v>
      </c>
      <c r="BV80" s="2" t="s">
        <v>131</v>
      </c>
      <c r="BW80" s="2" t="s">
        <v>134</v>
      </c>
      <c r="BX80" s="2" t="s">
        <v>882</v>
      </c>
      <c r="BY80" s="2" t="s">
        <v>142</v>
      </c>
      <c r="BZ80" s="2" t="s">
        <v>134</v>
      </c>
      <c r="CA80" s="4">
        <v>52</v>
      </c>
      <c r="CB80" s="8">
        <v>1155.96</v>
      </c>
      <c r="CC80" s="4"/>
      <c r="CD80" s="8"/>
      <c r="CE80" s="7"/>
      <c r="CF80" s="7"/>
      <c r="CG80" s="2" t="s">
        <v>140</v>
      </c>
      <c r="CH80" s="2" t="s">
        <v>131</v>
      </c>
      <c r="CI80" s="2" t="s">
        <v>862</v>
      </c>
      <c r="CJ80" s="2" t="s">
        <v>1514</v>
      </c>
      <c r="CK80" s="2" t="s">
        <v>142</v>
      </c>
      <c r="CL80" s="2" t="s">
        <v>134</v>
      </c>
      <c r="CM80" s="4">
        <v>230</v>
      </c>
      <c r="CN80" s="8">
        <v>4445.27</v>
      </c>
      <c r="CO80" s="4"/>
      <c r="CP80" s="8"/>
      <c r="CQ80" s="7"/>
      <c r="CR80" s="7"/>
      <c r="CS80" s="2" t="s">
        <v>140</v>
      </c>
      <c r="CT80" s="2" t="s">
        <v>131</v>
      </c>
      <c r="CU80" s="2" t="s">
        <v>1279</v>
      </c>
      <c r="CV80" s="2" t="s">
        <v>1281</v>
      </c>
      <c r="CW80" s="2" t="s">
        <v>142</v>
      </c>
      <c r="CX80" s="2" t="s">
        <v>134</v>
      </c>
      <c r="CY80" s="4">
        <v>36</v>
      </c>
      <c r="CZ80" s="8">
        <v>798.48</v>
      </c>
      <c r="DA80" s="4"/>
      <c r="DB80" s="8"/>
      <c r="DC80" s="7"/>
      <c r="DD80" s="7"/>
      <c r="DE80" s="2" t="s">
        <v>140</v>
      </c>
      <c r="DF80" s="2" t="s">
        <v>131</v>
      </c>
      <c r="DG80" s="2" t="s">
        <v>1515</v>
      </c>
      <c r="DH80" s="2" t="s">
        <v>1516</v>
      </c>
      <c r="DI80" s="2" t="s">
        <v>142</v>
      </c>
      <c r="DJ80" s="2" t="s">
        <v>134</v>
      </c>
      <c r="DK80" s="4">
        <v>40</v>
      </c>
      <c r="DL80" s="8">
        <v>811.6</v>
      </c>
      <c r="DM80" s="4"/>
      <c r="DN80" s="8"/>
      <c r="DO80" s="7"/>
      <c r="DP80" s="7"/>
      <c r="DQ80" s="2" t="s">
        <v>140</v>
      </c>
      <c r="DR80" s="2" t="s">
        <v>131</v>
      </c>
      <c r="DS80" s="2" t="s">
        <v>320</v>
      </c>
      <c r="DT80" s="2" t="s">
        <v>864</v>
      </c>
      <c r="DU80" s="2" t="s">
        <v>142</v>
      </c>
      <c r="DV80" s="2" t="s">
        <v>134</v>
      </c>
      <c r="DW80" s="4">
        <v>13</v>
      </c>
      <c r="DX80" s="8">
        <v>288.99</v>
      </c>
      <c r="DY80" s="4"/>
      <c r="DZ80" s="8"/>
      <c r="EA80" s="7"/>
      <c r="EB80" s="7"/>
      <c r="EC80" s="2" t="s">
        <v>140</v>
      </c>
      <c r="ED80" s="2" t="s">
        <v>131</v>
      </c>
      <c r="EE80" s="2" t="s">
        <v>1101</v>
      </c>
      <c r="EF80" s="2" t="s">
        <v>886</v>
      </c>
      <c r="EG80" s="2" t="s">
        <v>142</v>
      </c>
      <c r="EH80" s="2" t="s">
        <v>134</v>
      </c>
      <c r="EI80" s="4">
        <v>12</v>
      </c>
      <c r="EJ80" s="8">
        <v>234.3</v>
      </c>
      <c r="EK80" s="4"/>
      <c r="EL80" s="8"/>
      <c r="EM80" s="7"/>
      <c r="EN80" s="7"/>
      <c r="EO80" s="2" t="s">
        <v>140</v>
      </c>
      <c r="EP80" s="2" t="s">
        <v>131</v>
      </c>
      <c r="EQ80" s="2" t="s">
        <v>1279</v>
      </c>
      <c r="ER80" s="2" t="s">
        <v>287</v>
      </c>
      <c r="ES80" s="2" t="s">
        <v>142</v>
      </c>
      <c r="ET80" s="2" t="s">
        <v>134</v>
      </c>
      <c r="EU80" s="4">
        <v>3</v>
      </c>
      <c r="EV80" s="8">
        <v>63.48</v>
      </c>
      <c r="EW80" s="4"/>
      <c r="EX80" s="8"/>
      <c r="EY80" s="7"/>
      <c r="EZ80" s="7"/>
      <c r="FA80" s="2" t="s">
        <v>140</v>
      </c>
      <c r="FB80" s="2" t="s">
        <v>131</v>
      </c>
      <c r="FC80" s="2" t="s">
        <v>869</v>
      </c>
      <c r="FD80" s="2" t="s">
        <v>1517</v>
      </c>
      <c r="FE80" s="2" t="s">
        <v>142</v>
      </c>
      <c r="FF80" s="2" t="s">
        <v>134</v>
      </c>
      <c r="FG80" s="4">
        <v>11</v>
      </c>
      <c r="FH80" s="8">
        <v>244.53</v>
      </c>
      <c r="FI80" s="4"/>
      <c r="FJ80" s="8"/>
      <c r="FK80" s="7"/>
      <c r="FL80" s="7"/>
      <c r="FM80" s="2" t="s">
        <v>140</v>
      </c>
      <c r="FN80" s="2" t="s">
        <v>131</v>
      </c>
      <c r="FO80" s="2" t="s">
        <v>159</v>
      </c>
      <c r="FP80" s="2" t="s">
        <v>1518</v>
      </c>
      <c r="FQ80" s="2" t="s">
        <v>142</v>
      </c>
      <c r="FR80" s="2" t="s">
        <v>134</v>
      </c>
      <c r="FS80" s="4"/>
      <c r="FT80" s="8"/>
      <c r="FU80" s="4"/>
      <c r="FV80" s="8"/>
      <c r="FW80" s="7"/>
      <c r="FX80" s="7"/>
      <c r="FY80" s="2" t="s">
        <v>143</v>
      </c>
      <c r="FZ80" s="2" t="s">
        <v>131</v>
      </c>
      <c r="GA80" s="2" t="s">
        <v>134</v>
      </c>
      <c r="GB80" s="2" t="s">
        <v>134</v>
      </c>
      <c r="GC80" s="2" t="s">
        <v>142</v>
      </c>
      <c r="GD80" s="2" t="s">
        <v>134</v>
      </c>
      <c r="GE80" s="4"/>
      <c r="GF80" s="8"/>
      <c r="GG80" s="4"/>
      <c r="GH80" s="8"/>
      <c r="GI80" s="7"/>
      <c r="GJ80" s="7"/>
      <c r="GK80" s="2" t="s">
        <v>161</v>
      </c>
      <c r="GL80" s="2" t="s">
        <v>131</v>
      </c>
      <c r="GM80" s="2" t="s">
        <v>134</v>
      </c>
      <c r="GN80" s="2" t="s">
        <v>134</v>
      </c>
      <c r="GO80" s="2" t="s">
        <v>142</v>
      </c>
      <c r="GP80" s="2" t="s">
        <v>134</v>
      </c>
      <c r="GQ80" s="4"/>
      <c r="GR80" s="8"/>
      <c r="GS80" s="4"/>
      <c r="GT80" s="8"/>
      <c r="GU80" s="7"/>
      <c r="GV80" s="7"/>
      <c r="GW80" s="2" t="s">
        <v>161</v>
      </c>
      <c r="GX80" s="2" t="s">
        <v>131</v>
      </c>
      <c r="GY80" s="2" t="s">
        <v>134</v>
      </c>
      <c r="GZ80" s="2" t="s">
        <v>134</v>
      </c>
      <c r="HA80" s="2" t="s">
        <v>142</v>
      </c>
      <c r="HB80" s="2" t="s">
        <v>134</v>
      </c>
      <c r="HC80" s="4"/>
      <c r="HD80" s="8"/>
      <c r="HE80" s="4"/>
      <c r="HF80" s="8"/>
      <c r="HG80" s="7"/>
      <c r="HH80" s="7"/>
      <c r="HI80" s="2" t="s">
        <v>140</v>
      </c>
      <c r="HJ80" s="2" t="s">
        <v>131</v>
      </c>
      <c r="HK80" s="2" t="s">
        <v>1515</v>
      </c>
      <c r="HL80" s="2" t="s">
        <v>1519</v>
      </c>
      <c r="HM80" s="2" t="s">
        <v>142</v>
      </c>
      <c r="HN80" s="2" t="s">
        <v>134</v>
      </c>
      <c r="HO80" s="4"/>
      <c r="HP80" s="8"/>
      <c r="HQ80" s="4"/>
      <c r="HR80" s="8"/>
      <c r="HS80" s="7"/>
      <c r="HT80" s="7"/>
      <c r="HU80" s="2" t="s">
        <v>161</v>
      </c>
      <c r="HV80" s="2" t="s">
        <v>131</v>
      </c>
      <c r="HW80" s="2" t="s">
        <v>134</v>
      </c>
      <c r="HX80" s="2" t="s">
        <v>134</v>
      </c>
      <c r="HY80" s="2" t="s">
        <v>142</v>
      </c>
      <c r="HZ80" s="2" t="s">
        <v>134</v>
      </c>
      <c r="IA80" s="4">
        <v>2</v>
      </c>
      <c r="IB80" s="8">
        <v>41.58</v>
      </c>
      <c r="IC80" s="4"/>
      <c r="ID80" s="8"/>
      <c r="IE80" s="7"/>
      <c r="IF80" s="7"/>
      <c r="IG80" s="2" t="s">
        <v>140</v>
      </c>
      <c r="IH80" s="2" t="s">
        <v>131</v>
      </c>
      <c r="II80" s="2" t="s">
        <v>862</v>
      </c>
      <c r="IJ80" s="2" t="s">
        <v>1144</v>
      </c>
      <c r="IK80" s="2" t="s">
        <v>142</v>
      </c>
      <c r="IL80" s="2" t="s">
        <v>168</v>
      </c>
      <c r="IM80" s="4"/>
      <c r="IN80" s="8"/>
      <c r="IO80" s="4"/>
      <c r="IP80" s="8"/>
      <c r="IQ80" s="7"/>
      <c r="IR80" s="7"/>
      <c r="IS80" s="2" t="s">
        <v>161</v>
      </c>
      <c r="IT80" s="2" t="s">
        <v>131</v>
      </c>
      <c r="IU80" s="2" t="s">
        <v>134</v>
      </c>
      <c r="IV80" s="2" t="s">
        <v>134</v>
      </c>
      <c r="IW80" s="2" t="s">
        <v>142</v>
      </c>
      <c r="IX80" s="2" t="s">
        <v>134</v>
      </c>
      <c r="IY80" s="4"/>
      <c r="IZ80" s="8"/>
      <c r="JA80" s="4"/>
      <c r="JB80" s="8"/>
      <c r="JC80" s="7"/>
      <c r="JD80" s="7"/>
      <c r="JE80" s="2" t="s">
        <v>140</v>
      </c>
      <c r="JF80" s="2" t="s">
        <v>131</v>
      </c>
      <c r="JG80" s="2" t="s">
        <v>170</v>
      </c>
      <c r="JH80" s="2" t="s">
        <v>134</v>
      </c>
      <c r="JI80" s="2" t="s">
        <v>142</v>
      </c>
      <c r="JJ80" s="2" t="s">
        <v>134</v>
      </c>
      <c r="JK80" s="4"/>
      <c r="JL80" s="8"/>
      <c r="JM80" s="4"/>
      <c r="JN80" s="8"/>
      <c r="JO80" s="7"/>
      <c r="JP80" s="7"/>
      <c r="JQ80" s="2" t="s">
        <v>140</v>
      </c>
      <c r="JR80" s="2" t="s">
        <v>144</v>
      </c>
      <c r="JS80" s="2" t="s">
        <v>1083</v>
      </c>
      <c r="JT80" s="2" t="s">
        <v>943</v>
      </c>
      <c r="JU80" s="2" t="s">
        <v>142</v>
      </c>
      <c r="JV80" s="2" t="s">
        <v>134</v>
      </c>
      <c r="JW80" s="4"/>
      <c r="JX80" s="8"/>
      <c r="JY80" s="4"/>
      <c r="JZ80" s="8"/>
      <c r="KA80" s="7"/>
      <c r="KB80" s="7"/>
      <c r="KC80" s="2" t="s">
        <v>140</v>
      </c>
      <c r="KD80" s="2" t="s">
        <v>131</v>
      </c>
      <c r="KE80" s="2" t="s">
        <v>174</v>
      </c>
      <c r="KF80" s="2" t="s">
        <v>134</v>
      </c>
      <c r="KG80" s="2" t="s">
        <v>142</v>
      </c>
      <c r="KH80" s="2" t="s">
        <v>134</v>
      </c>
      <c r="KI80" s="4"/>
      <c r="KJ80" s="8"/>
      <c r="KK80" s="4"/>
      <c r="KL80" s="8"/>
      <c r="KM80" s="7"/>
      <c r="KN80" s="7"/>
      <c r="KO80" s="2" t="s">
        <v>176</v>
      </c>
      <c r="KP80" s="2" t="s">
        <v>131</v>
      </c>
      <c r="KQ80" s="2" t="s">
        <v>134</v>
      </c>
      <c r="KR80" s="2" t="s">
        <v>134</v>
      </c>
      <c r="KS80" s="2" t="s">
        <v>142</v>
      </c>
      <c r="KT80" s="2" t="s">
        <v>134</v>
      </c>
      <c r="KU80" s="4">
        <v>2</v>
      </c>
      <c r="KV80" s="8">
        <v>42.34</v>
      </c>
      <c r="KW80" s="4"/>
      <c r="KX80" s="8"/>
      <c r="KY80" s="7"/>
      <c r="KZ80" s="7"/>
      <c r="LA80" s="2" t="s">
        <v>140</v>
      </c>
      <c r="LB80" s="2" t="s">
        <v>144</v>
      </c>
      <c r="LC80" s="2" t="s">
        <v>227</v>
      </c>
      <c r="LD80" s="2" t="s">
        <v>1237</v>
      </c>
      <c r="LE80" s="2" t="s">
        <v>142</v>
      </c>
      <c r="LF80" s="2" t="s">
        <v>134</v>
      </c>
      <c r="LG80" s="4"/>
      <c r="LH80" s="8"/>
      <c r="LI80" s="4"/>
      <c r="LJ80" s="8"/>
      <c r="LK80" s="7"/>
      <c r="LL80" s="7"/>
      <c r="LM80" s="2" t="s">
        <v>134</v>
      </c>
      <c r="LN80" s="2" t="s">
        <v>134</v>
      </c>
      <c r="LO80" s="2" t="s">
        <v>134</v>
      </c>
      <c r="LP80" s="2" t="s">
        <v>134</v>
      </c>
      <c r="LQ80" s="2" t="s">
        <v>134</v>
      </c>
      <c r="LR80" s="2" t="s">
        <v>134</v>
      </c>
      <c r="LS80" s="4"/>
      <c r="LT80" s="8"/>
      <c r="LU80" s="4"/>
      <c r="LV80" s="8"/>
      <c r="LW80" s="7"/>
      <c r="LX80" s="7"/>
      <c r="LY80" s="2" t="s">
        <v>134</v>
      </c>
      <c r="LZ80" s="2" t="s">
        <v>134</v>
      </c>
      <c r="MA80" s="2" t="s">
        <v>134</v>
      </c>
      <c r="MB80" s="2" t="s">
        <v>134</v>
      </c>
      <c r="MC80" s="2" t="s">
        <v>134</v>
      </c>
      <c r="MD80" s="2" t="s">
        <v>134</v>
      </c>
      <c r="ME80" s="4"/>
      <c r="MF80" s="8"/>
      <c r="MG80" s="4"/>
      <c r="MH80" s="8"/>
      <c r="MI80" s="7"/>
      <c r="MJ80" s="7"/>
      <c r="MK80" s="2" t="s">
        <v>140</v>
      </c>
      <c r="ML80" s="2" t="s">
        <v>144</v>
      </c>
      <c r="MM80" s="2" t="s">
        <v>213</v>
      </c>
      <c r="MN80" s="2" t="s">
        <v>134</v>
      </c>
      <c r="MO80" s="2" t="s">
        <v>142</v>
      </c>
      <c r="MP80" s="2" t="s">
        <v>134</v>
      </c>
      <c r="MQ80" s="4"/>
      <c r="MR80" s="8"/>
      <c r="MS80" s="4"/>
      <c r="MT80" s="8"/>
      <c r="MU80" s="7"/>
      <c r="MV80" s="7"/>
      <c r="MW80" s="2" t="s">
        <v>134</v>
      </c>
      <c r="MX80" s="2" t="s">
        <v>134</v>
      </c>
      <c r="MY80" s="2" t="s">
        <v>134</v>
      </c>
      <c r="MZ80" s="2" t="s">
        <v>134</v>
      </c>
      <c r="NA80" s="2" t="s">
        <v>134</v>
      </c>
      <c r="NB80" s="2" t="s">
        <v>134</v>
      </c>
      <c r="NC80" s="4"/>
      <c r="ND80" s="8"/>
      <c r="NE80" s="4"/>
      <c r="NF80" s="8"/>
      <c r="NG80" s="7"/>
      <c r="NH80" s="7"/>
      <c r="NI80" s="2" t="s">
        <v>184</v>
      </c>
      <c r="NJ80" s="2" t="s">
        <v>131</v>
      </c>
      <c r="NK80" s="2" t="s">
        <v>134</v>
      </c>
      <c r="NL80" s="2" t="s">
        <v>134</v>
      </c>
      <c r="NM80" s="2" t="s">
        <v>142</v>
      </c>
      <c r="NN80" s="2" t="s">
        <v>134</v>
      </c>
      <c r="NO80" s="4"/>
      <c r="NP80" s="8"/>
      <c r="NQ80" s="4"/>
      <c r="NR80" s="8"/>
      <c r="NS80" s="7"/>
      <c r="NT80" s="7"/>
      <c r="NU80" s="2" t="s">
        <v>140</v>
      </c>
      <c r="NV80" s="2" t="s">
        <v>131</v>
      </c>
      <c r="NW80" s="2" t="s">
        <v>185</v>
      </c>
      <c r="NX80" s="2" t="s">
        <v>1520</v>
      </c>
      <c r="NY80" s="2" t="s">
        <v>142</v>
      </c>
      <c r="NZ80" s="2" t="s">
        <v>134</v>
      </c>
      <c r="OA80" s="4"/>
      <c r="OB80" s="8"/>
      <c r="OC80" s="4"/>
      <c r="OD80" s="8"/>
      <c r="OE80" s="7"/>
      <c r="OF80" s="7"/>
      <c r="OG80" s="2" t="s">
        <v>140</v>
      </c>
      <c r="OH80" s="2" t="s">
        <v>187</v>
      </c>
      <c r="OI80" s="2" t="s">
        <v>914</v>
      </c>
      <c r="OJ80" s="2" t="s">
        <v>345</v>
      </c>
      <c r="OK80" s="2" t="s">
        <v>142</v>
      </c>
      <c r="OL80" s="2" t="s">
        <v>134</v>
      </c>
      <c r="OM80" s="4"/>
      <c r="ON80" s="8"/>
      <c r="OO80" s="4"/>
      <c r="OP80" s="8"/>
      <c r="OQ80" s="7"/>
      <c r="OR80" s="7"/>
      <c r="OS80" s="2" t="s">
        <v>134</v>
      </c>
      <c r="OT80" s="2" t="s">
        <v>134</v>
      </c>
      <c r="OU80" s="2" t="s">
        <v>134</v>
      </c>
      <c r="OV80" s="2" t="s">
        <v>134</v>
      </c>
      <c r="OW80" s="2" t="s">
        <v>134</v>
      </c>
      <c r="OX80" s="2" t="s">
        <v>134</v>
      </c>
      <c r="OY80" s="4"/>
      <c r="OZ80" s="8"/>
      <c r="PA80" s="4"/>
      <c r="PB80" s="8"/>
      <c r="PC80" s="7"/>
      <c r="PD80" s="7"/>
      <c r="PE80" s="2" t="s">
        <v>161</v>
      </c>
      <c r="PF80" s="2" t="s">
        <v>131</v>
      </c>
      <c r="PG80" s="2" t="s">
        <v>134</v>
      </c>
      <c r="PH80" s="2" t="s">
        <v>134</v>
      </c>
      <c r="PI80" s="2" t="s">
        <v>142</v>
      </c>
      <c r="PJ80" s="2" t="s">
        <v>134</v>
      </c>
      <c r="PK80" s="4"/>
      <c r="PL80" s="8"/>
      <c r="PM80" s="4"/>
      <c r="PN80" s="8"/>
      <c r="PO80" s="7"/>
      <c r="PP80" s="7"/>
      <c r="PQ80" s="2" t="s">
        <v>140</v>
      </c>
      <c r="PR80" s="2" t="s">
        <v>131</v>
      </c>
      <c r="PS80" s="2" t="s">
        <v>190</v>
      </c>
      <c r="PT80" s="2" t="s">
        <v>134</v>
      </c>
      <c r="PU80" s="2" t="s">
        <v>142</v>
      </c>
      <c r="PV80" s="2" t="s">
        <v>134</v>
      </c>
      <c r="PW80" s="4"/>
      <c r="PX80" s="8"/>
      <c r="PY80" s="4"/>
      <c r="PZ80" s="8"/>
      <c r="QA80" s="7"/>
      <c r="QB80" s="7"/>
      <c r="QC80" s="2" t="s">
        <v>161</v>
      </c>
      <c r="QD80" s="2" t="s">
        <v>144</v>
      </c>
      <c r="QE80" s="2" t="s">
        <v>134</v>
      </c>
      <c r="QF80" s="2" t="s">
        <v>134</v>
      </c>
      <c r="QG80" s="2" t="s">
        <v>142</v>
      </c>
      <c r="QH80" s="2" t="s">
        <v>134</v>
      </c>
      <c r="QI80" s="4"/>
      <c r="QJ80" s="8"/>
      <c r="QK80" s="4"/>
      <c r="QL80" s="8"/>
      <c r="QM80" s="7"/>
      <c r="QN80" s="7"/>
      <c r="QO80" s="2" t="s">
        <v>184</v>
      </c>
      <c r="QP80" s="2" t="s">
        <v>131</v>
      </c>
      <c r="QQ80" s="2" t="s">
        <v>134</v>
      </c>
      <c r="QR80" s="2" t="s">
        <v>134</v>
      </c>
      <c r="QS80" s="2" t="s">
        <v>142</v>
      </c>
      <c r="QT80" s="2" t="s">
        <v>134</v>
      </c>
      <c r="QU80" s="4"/>
      <c r="QV80" s="8"/>
      <c r="QW80" s="4"/>
      <c r="QX80" s="8"/>
      <c r="QY80" s="7"/>
      <c r="QZ80" s="7"/>
      <c r="RA80" s="2" t="s">
        <v>134</v>
      </c>
      <c r="RB80" s="2" t="s">
        <v>134</v>
      </c>
      <c r="RC80" s="2" t="s">
        <v>134</v>
      </c>
      <c r="RD80" s="2" t="s">
        <v>134</v>
      </c>
      <c r="RE80" s="2" t="s">
        <v>134</v>
      </c>
      <c r="RF80" s="2" t="s">
        <v>134</v>
      </c>
      <c r="RG80" s="4"/>
      <c r="RH80" s="8"/>
      <c r="RI80" s="4"/>
      <c r="RJ80" s="8"/>
      <c r="RK80" s="7"/>
      <c r="RL80" s="7"/>
      <c r="RM80" s="2" t="s">
        <v>161</v>
      </c>
      <c r="RN80" s="2" t="s">
        <v>131</v>
      </c>
      <c r="RO80" s="2" t="s">
        <v>134</v>
      </c>
      <c r="RP80" s="2" t="s">
        <v>134</v>
      </c>
      <c r="RQ80" s="2" t="s">
        <v>142</v>
      </c>
      <c r="RR80" s="2" t="s">
        <v>134</v>
      </c>
      <c r="RS80" s="4"/>
      <c r="RT80" s="8"/>
      <c r="RU80" s="4"/>
      <c r="RV80" s="8"/>
      <c r="RW80" s="7"/>
      <c r="RX80" s="7"/>
      <c r="RY80" s="2" t="s">
        <v>161</v>
      </c>
      <c r="RZ80" s="2" t="s">
        <v>131</v>
      </c>
      <c r="SA80" s="2" t="s">
        <v>134</v>
      </c>
      <c r="SB80" s="2" t="s">
        <v>134</v>
      </c>
      <c r="SC80" s="2" t="s">
        <v>142</v>
      </c>
      <c r="SD80" s="2" t="s">
        <v>134</v>
      </c>
      <c r="SE80" s="4"/>
      <c r="SF80" s="8"/>
      <c r="SG80" s="4"/>
      <c r="SH80" s="8"/>
      <c r="SI80" s="7"/>
      <c r="SJ80" s="7"/>
      <c r="SK80" s="2" t="s">
        <v>176</v>
      </c>
      <c r="SL80" s="2" t="s">
        <v>144</v>
      </c>
      <c r="SM80" s="2" t="s">
        <v>134</v>
      </c>
      <c r="SN80" s="2" t="s">
        <v>134</v>
      </c>
      <c r="SO80" s="2" t="s">
        <v>142</v>
      </c>
      <c r="SP80" s="2" t="s">
        <v>134</v>
      </c>
    </row>
    <row r="81">
      <c r="A81" s="2" t="s">
        <v>1521</v>
      </c>
      <c r="B81" s="2" t="s">
        <v>123</v>
      </c>
      <c r="C81" s="2" t="s">
        <v>124</v>
      </c>
      <c r="D81" s="2" t="s">
        <v>125</v>
      </c>
      <c r="E81" s="2" t="s">
        <v>126</v>
      </c>
      <c r="F81" s="2" t="s">
        <v>1507</v>
      </c>
      <c r="G81" s="2" t="s">
        <v>1508</v>
      </c>
      <c r="H81" s="2" t="s">
        <v>1509</v>
      </c>
      <c r="I81" s="2" t="s">
        <v>1510</v>
      </c>
      <c r="J81" s="2" t="s">
        <v>234</v>
      </c>
      <c r="K81" s="2" t="s">
        <v>654</v>
      </c>
      <c r="L81" s="3">
        <v>20.16</v>
      </c>
      <c r="M81" s="3">
        <v>21.17</v>
      </c>
      <c r="N81" s="3">
        <v>47.99</v>
      </c>
      <c r="O81" s="2" t="s">
        <v>131</v>
      </c>
      <c r="P81" s="2" t="s">
        <v>275</v>
      </c>
      <c r="Q81" s="2" t="s">
        <v>133</v>
      </c>
      <c r="R81" s="2" t="s">
        <v>134</v>
      </c>
      <c r="S81" s="2" t="s">
        <v>1511</v>
      </c>
      <c r="T81" s="2" t="s">
        <v>134</v>
      </c>
      <c r="U81" s="2" t="s">
        <v>832</v>
      </c>
      <c r="V81" s="2" t="s">
        <v>1173</v>
      </c>
      <c r="W81" s="2" t="s">
        <v>834</v>
      </c>
      <c r="X81" s="2" t="s">
        <v>134</v>
      </c>
      <c r="Y81" s="2" t="s">
        <v>1512</v>
      </c>
      <c r="Z81" s="4">
        <v>28</v>
      </c>
      <c r="AA81" s="4">
        <f>=ROUNDDOWN(1.64705882352941,0)</f>
      </c>
      <c r="AB81" s="5">
        <v>17</v>
      </c>
      <c r="AC81" s="2" t="s">
        <v>134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>
        <v>0</v>
      </c>
      <c r="AP81" s="4">
        <v>461</v>
      </c>
      <c r="AQ81" s="8">
        <v>9349.84</v>
      </c>
      <c r="AR81" s="4"/>
      <c r="AS81" s="8"/>
      <c r="AT81" s="7"/>
      <c r="AU81" s="7"/>
      <c r="AV81" s="4">
        <v>461</v>
      </c>
      <c r="AW81" s="8">
        <v>9349.84</v>
      </c>
      <c r="AX81" s="4"/>
      <c r="AY81" s="8"/>
      <c r="AZ81" s="7"/>
      <c r="BA81" s="7"/>
      <c r="BB81" s="7">
        <v>1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>
        <v>0.4678</v>
      </c>
      <c r="BJ81" s="4">
        <v>461</v>
      </c>
      <c r="BK81" s="8">
        <v>9349.84</v>
      </c>
      <c r="BL81" s="2" t="s">
        <v>1522</v>
      </c>
      <c r="BM81" s="7">
        <v>1</v>
      </c>
      <c r="BN81" s="7">
        <v>1</v>
      </c>
      <c r="BO81" s="4">
        <v>36</v>
      </c>
      <c r="BP81" s="8">
        <v>786.24</v>
      </c>
      <c r="BQ81" s="4"/>
      <c r="BR81" s="8"/>
      <c r="BS81" s="7"/>
      <c r="BT81" s="7"/>
      <c r="BU81" s="2" t="s">
        <v>140</v>
      </c>
      <c r="BV81" s="2" t="s">
        <v>131</v>
      </c>
      <c r="BW81" s="2" t="s">
        <v>134</v>
      </c>
      <c r="BX81" s="2" t="s">
        <v>882</v>
      </c>
      <c r="BY81" s="2" t="s">
        <v>142</v>
      </c>
      <c r="BZ81" s="2" t="s">
        <v>134</v>
      </c>
      <c r="CA81" s="4">
        <v>52</v>
      </c>
      <c r="CB81" s="8">
        <v>1155.96</v>
      </c>
      <c r="CC81" s="4"/>
      <c r="CD81" s="8"/>
      <c r="CE81" s="7"/>
      <c r="CF81" s="7"/>
      <c r="CG81" s="2" t="s">
        <v>140</v>
      </c>
      <c r="CH81" s="2" t="s">
        <v>131</v>
      </c>
      <c r="CI81" s="2" t="s">
        <v>862</v>
      </c>
      <c r="CJ81" s="2" t="s">
        <v>689</v>
      </c>
      <c r="CK81" s="2" t="s">
        <v>142</v>
      </c>
      <c r="CL81" s="2" t="s">
        <v>134</v>
      </c>
      <c r="CM81" s="4">
        <v>267</v>
      </c>
      <c r="CN81" s="8">
        <v>5165.82</v>
      </c>
      <c r="CO81" s="4"/>
      <c r="CP81" s="8"/>
      <c r="CQ81" s="7"/>
      <c r="CR81" s="7"/>
      <c r="CS81" s="2" t="s">
        <v>140</v>
      </c>
      <c r="CT81" s="2" t="s">
        <v>131</v>
      </c>
      <c r="CU81" s="2" t="s">
        <v>1279</v>
      </c>
      <c r="CV81" s="2" t="s">
        <v>173</v>
      </c>
      <c r="CW81" s="2" t="s">
        <v>142</v>
      </c>
      <c r="CX81" s="2" t="s">
        <v>134</v>
      </c>
      <c r="CY81" s="4">
        <v>40</v>
      </c>
      <c r="CZ81" s="8">
        <v>887.2</v>
      </c>
      <c r="DA81" s="4"/>
      <c r="DB81" s="8"/>
      <c r="DC81" s="7"/>
      <c r="DD81" s="7"/>
      <c r="DE81" s="2" t="s">
        <v>140</v>
      </c>
      <c r="DF81" s="2" t="s">
        <v>131</v>
      </c>
      <c r="DG81" s="2" t="s">
        <v>1515</v>
      </c>
      <c r="DH81" s="2" t="s">
        <v>1523</v>
      </c>
      <c r="DI81" s="2" t="s">
        <v>142</v>
      </c>
      <c r="DJ81" s="2" t="s">
        <v>134</v>
      </c>
      <c r="DK81" s="4">
        <v>28</v>
      </c>
      <c r="DL81" s="8">
        <v>568.12</v>
      </c>
      <c r="DM81" s="4"/>
      <c r="DN81" s="8"/>
      <c r="DO81" s="7"/>
      <c r="DP81" s="7"/>
      <c r="DQ81" s="2" t="s">
        <v>140</v>
      </c>
      <c r="DR81" s="2" t="s">
        <v>131</v>
      </c>
      <c r="DS81" s="2" t="s">
        <v>320</v>
      </c>
      <c r="DT81" s="2" t="s">
        <v>668</v>
      </c>
      <c r="DU81" s="2" t="s">
        <v>142</v>
      </c>
      <c r="DV81" s="2" t="s">
        <v>134</v>
      </c>
      <c r="DW81" s="4">
        <v>14</v>
      </c>
      <c r="DX81" s="8">
        <v>311.22</v>
      </c>
      <c r="DY81" s="4"/>
      <c r="DZ81" s="8"/>
      <c r="EA81" s="7"/>
      <c r="EB81" s="7"/>
      <c r="EC81" s="2" t="s">
        <v>140</v>
      </c>
      <c r="ED81" s="2" t="s">
        <v>131</v>
      </c>
      <c r="EE81" s="2" t="s">
        <v>1101</v>
      </c>
      <c r="EF81" s="2" t="s">
        <v>1143</v>
      </c>
      <c r="EG81" s="2" t="s">
        <v>142</v>
      </c>
      <c r="EH81" s="2" t="s">
        <v>134</v>
      </c>
      <c r="EI81" s="4">
        <v>18</v>
      </c>
      <c r="EJ81" s="8">
        <v>341.9</v>
      </c>
      <c r="EK81" s="4"/>
      <c r="EL81" s="8"/>
      <c r="EM81" s="7"/>
      <c r="EN81" s="7"/>
      <c r="EO81" s="2" t="s">
        <v>140</v>
      </c>
      <c r="EP81" s="2" t="s">
        <v>131</v>
      </c>
      <c r="EQ81" s="2" t="s">
        <v>1279</v>
      </c>
      <c r="ER81" s="2" t="s">
        <v>1098</v>
      </c>
      <c r="ES81" s="2" t="s">
        <v>142</v>
      </c>
      <c r="ET81" s="2" t="s">
        <v>134</v>
      </c>
      <c r="EU81" s="4"/>
      <c r="EV81" s="8"/>
      <c r="EW81" s="4"/>
      <c r="EX81" s="8"/>
      <c r="EY81" s="7"/>
      <c r="EZ81" s="7"/>
      <c r="FA81" s="2" t="s">
        <v>140</v>
      </c>
      <c r="FB81" s="2" t="s">
        <v>131</v>
      </c>
      <c r="FC81" s="2" t="s">
        <v>1524</v>
      </c>
      <c r="FD81" s="2" t="s">
        <v>1525</v>
      </c>
      <c r="FE81" s="2" t="s">
        <v>142</v>
      </c>
      <c r="FF81" s="2" t="s">
        <v>134</v>
      </c>
      <c r="FG81" s="4">
        <v>6</v>
      </c>
      <c r="FH81" s="8">
        <v>133.38</v>
      </c>
      <c r="FI81" s="4"/>
      <c r="FJ81" s="8"/>
      <c r="FK81" s="7"/>
      <c r="FL81" s="7"/>
      <c r="FM81" s="2" t="s">
        <v>140</v>
      </c>
      <c r="FN81" s="2" t="s">
        <v>131</v>
      </c>
      <c r="FO81" s="2" t="s">
        <v>159</v>
      </c>
      <c r="FP81" s="2" t="s">
        <v>483</v>
      </c>
      <c r="FQ81" s="2" t="s">
        <v>142</v>
      </c>
      <c r="FR81" s="2" t="s">
        <v>134</v>
      </c>
      <c r="FS81" s="4"/>
      <c r="FT81" s="8"/>
      <c r="FU81" s="4"/>
      <c r="FV81" s="8"/>
      <c r="FW81" s="7"/>
      <c r="FX81" s="7"/>
      <c r="FY81" s="2" t="s">
        <v>143</v>
      </c>
      <c r="FZ81" s="2" t="s">
        <v>131</v>
      </c>
      <c r="GA81" s="2" t="s">
        <v>134</v>
      </c>
      <c r="GB81" s="2" t="s">
        <v>134</v>
      </c>
      <c r="GC81" s="2" t="s">
        <v>142</v>
      </c>
      <c r="GD81" s="2" t="s">
        <v>134</v>
      </c>
      <c r="GE81" s="4"/>
      <c r="GF81" s="8"/>
      <c r="GG81" s="4"/>
      <c r="GH81" s="8"/>
      <c r="GI81" s="7"/>
      <c r="GJ81" s="7"/>
      <c r="GK81" s="2" t="s">
        <v>161</v>
      </c>
      <c r="GL81" s="2" t="s">
        <v>131</v>
      </c>
      <c r="GM81" s="2" t="s">
        <v>134</v>
      </c>
      <c r="GN81" s="2" t="s">
        <v>134</v>
      </c>
      <c r="GO81" s="2" t="s">
        <v>142</v>
      </c>
      <c r="GP81" s="2" t="s">
        <v>134</v>
      </c>
      <c r="GQ81" s="4"/>
      <c r="GR81" s="8"/>
      <c r="GS81" s="4"/>
      <c r="GT81" s="8"/>
      <c r="GU81" s="7"/>
      <c r="GV81" s="7"/>
      <c r="GW81" s="2" t="s">
        <v>184</v>
      </c>
      <c r="GX81" s="2" t="s">
        <v>131</v>
      </c>
      <c r="GY81" s="2" t="s">
        <v>134</v>
      </c>
      <c r="GZ81" s="2" t="s">
        <v>134</v>
      </c>
      <c r="HA81" s="2" t="s">
        <v>142</v>
      </c>
      <c r="HB81" s="2" t="s">
        <v>134</v>
      </c>
      <c r="HC81" s="4"/>
      <c r="HD81" s="8"/>
      <c r="HE81" s="4"/>
      <c r="HF81" s="8"/>
      <c r="HG81" s="7"/>
      <c r="HH81" s="7"/>
      <c r="HI81" s="2" t="s">
        <v>140</v>
      </c>
      <c r="HJ81" s="2" t="s">
        <v>131</v>
      </c>
      <c r="HK81" s="2" t="s">
        <v>1515</v>
      </c>
      <c r="HL81" s="2" t="s">
        <v>1519</v>
      </c>
      <c r="HM81" s="2" t="s">
        <v>142</v>
      </c>
      <c r="HN81" s="2" t="s">
        <v>134</v>
      </c>
      <c r="HO81" s="4"/>
      <c r="HP81" s="8"/>
      <c r="HQ81" s="4"/>
      <c r="HR81" s="8"/>
      <c r="HS81" s="7"/>
      <c r="HT81" s="7"/>
      <c r="HU81" s="2" t="s">
        <v>161</v>
      </c>
      <c r="HV81" s="2" t="s">
        <v>131</v>
      </c>
      <c r="HW81" s="2" t="s">
        <v>134</v>
      </c>
      <c r="HX81" s="2" t="s">
        <v>134</v>
      </c>
      <c r="HY81" s="2" t="s">
        <v>142</v>
      </c>
      <c r="HZ81" s="2" t="s">
        <v>134</v>
      </c>
      <c r="IA81" s="4"/>
      <c r="IB81" s="8"/>
      <c r="IC81" s="4"/>
      <c r="ID81" s="8"/>
      <c r="IE81" s="7"/>
      <c r="IF81" s="7"/>
      <c r="IG81" s="2" t="s">
        <v>140</v>
      </c>
      <c r="IH81" s="2" t="s">
        <v>144</v>
      </c>
      <c r="II81" s="2" t="s">
        <v>862</v>
      </c>
      <c r="IJ81" s="2" t="s">
        <v>1526</v>
      </c>
      <c r="IK81" s="2" t="s">
        <v>142</v>
      </c>
      <c r="IL81" s="2" t="s">
        <v>168</v>
      </c>
      <c r="IM81" s="4"/>
      <c r="IN81" s="8"/>
      <c r="IO81" s="4"/>
      <c r="IP81" s="8"/>
      <c r="IQ81" s="7"/>
      <c r="IR81" s="7"/>
      <c r="IS81" s="2" t="s">
        <v>161</v>
      </c>
      <c r="IT81" s="2" t="s">
        <v>131</v>
      </c>
      <c r="IU81" s="2" t="s">
        <v>134</v>
      </c>
      <c r="IV81" s="2" t="s">
        <v>134</v>
      </c>
      <c r="IW81" s="2" t="s">
        <v>142</v>
      </c>
      <c r="IX81" s="2" t="s">
        <v>134</v>
      </c>
      <c r="IY81" s="4"/>
      <c r="IZ81" s="8"/>
      <c r="JA81" s="4"/>
      <c r="JB81" s="8"/>
      <c r="JC81" s="7"/>
      <c r="JD81" s="7"/>
      <c r="JE81" s="2" t="s">
        <v>140</v>
      </c>
      <c r="JF81" s="2" t="s">
        <v>131</v>
      </c>
      <c r="JG81" s="2" t="s">
        <v>170</v>
      </c>
      <c r="JH81" s="2" t="s">
        <v>134</v>
      </c>
      <c r="JI81" s="2" t="s">
        <v>142</v>
      </c>
      <c r="JJ81" s="2" t="s">
        <v>134</v>
      </c>
      <c r="JK81" s="4"/>
      <c r="JL81" s="8"/>
      <c r="JM81" s="4"/>
      <c r="JN81" s="8"/>
      <c r="JO81" s="7"/>
      <c r="JP81" s="7"/>
      <c r="JQ81" s="2" t="s">
        <v>140</v>
      </c>
      <c r="JR81" s="2" t="s">
        <v>144</v>
      </c>
      <c r="JS81" s="2" t="s">
        <v>1083</v>
      </c>
      <c r="JT81" s="2" t="s">
        <v>1296</v>
      </c>
      <c r="JU81" s="2" t="s">
        <v>142</v>
      </c>
      <c r="JV81" s="2" t="s">
        <v>134</v>
      </c>
      <c r="JW81" s="4"/>
      <c r="JX81" s="8"/>
      <c r="JY81" s="4"/>
      <c r="JZ81" s="8"/>
      <c r="KA81" s="7"/>
      <c r="KB81" s="7"/>
      <c r="KC81" s="2" t="s">
        <v>140</v>
      </c>
      <c r="KD81" s="2" t="s">
        <v>131</v>
      </c>
      <c r="KE81" s="2" t="s">
        <v>174</v>
      </c>
      <c r="KF81" s="2" t="s">
        <v>890</v>
      </c>
      <c r="KG81" s="2" t="s">
        <v>142</v>
      </c>
      <c r="KH81" s="2" t="s">
        <v>134</v>
      </c>
      <c r="KI81" s="4"/>
      <c r="KJ81" s="8"/>
      <c r="KK81" s="4"/>
      <c r="KL81" s="8"/>
      <c r="KM81" s="7"/>
      <c r="KN81" s="7"/>
      <c r="KO81" s="2" t="s">
        <v>176</v>
      </c>
      <c r="KP81" s="2" t="s">
        <v>131</v>
      </c>
      <c r="KQ81" s="2" t="s">
        <v>134</v>
      </c>
      <c r="KR81" s="2" t="s">
        <v>134</v>
      </c>
      <c r="KS81" s="2" t="s">
        <v>142</v>
      </c>
      <c r="KT81" s="2" t="s">
        <v>134</v>
      </c>
      <c r="KU81" s="4"/>
      <c r="KV81" s="8"/>
      <c r="KW81" s="4"/>
      <c r="KX81" s="8"/>
      <c r="KY81" s="7"/>
      <c r="KZ81" s="7"/>
      <c r="LA81" s="2" t="s">
        <v>140</v>
      </c>
      <c r="LB81" s="2" t="s">
        <v>144</v>
      </c>
      <c r="LC81" s="2" t="s">
        <v>1109</v>
      </c>
      <c r="LD81" s="2" t="s">
        <v>1287</v>
      </c>
      <c r="LE81" s="2" t="s">
        <v>142</v>
      </c>
      <c r="LF81" s="2" t="s">
        <v>134</v>
      </c>
      <c r="LG81" s="4"/>
      <c r="LH81" s="8"/>
      <c r="LI81" s="4"/>
      <c r="LJ81" s="8"/>
      <c r="LK81" s="7"/>
      <c r="LL81" s="7"/>
      <c r="LM81" s="2" t="s">
        <v>134</v>
      </c>
      <c r="LN81" s="2" t="s">
        <v>134</v>
      </c>
      <c r="LO81" s="2" t="s">
        <v>134</v>
      </c>
      <c r="LP81" s="2" t="s">
        <v>134</v>
      </c>
      <c r="LQ81" s="2" t="s">
        <v>134</v>
      </c>
      <c r="LR81" s="2" t="s">
        <v>134</v>
      </c>
      <c r="LS81" s="4"/>
      <c r="LT81" s="8"/>
      <c r="LU81" s="4"/>
      <c r="LV81" s="8"/>
      <c r="LW81" s="7"/>
      <c r="LX81" s="7"/>
      <c r="LY81" s="2" t="s">
        <v>134</v>
      </c>
      <c r="LZ81" s="2" t="s">
        <v>134</v>
      </c>
      <c r="MA81" s="2" t="s">
        <v>134</v>
      </c>
      <c r="MB81" s="2" t="s">
        <v>134</v>
      </c>
      <c r="MC81" s="2" t="s">
        <v>134</v>
      </c>
      <c r="MD81" s="2" t="s">
        <v>134</v>
      </c>
      <c r="ME81" s="4"/>
      <c r="MF81" s="8"/>
      <c r="MG81" s="4"/>
      <c r="MH81" s="8"/>
      <c r="MI81" s="7"/>
      <c r="MJ81" s="7"/>
      <c r="MK81" s="2" t="s">
        <v>140</v>
      </c>
      <c r="ML81" s="2" t="s">
        <v>144</v>
      </c>
      <c r="MM81" s="2" t="s">
        <v>213</v>
      </c>
      <c r="MN81" s="2" t="s">
        <v>134</v>
      </c>
      <c r="MO81" s="2" t="s">
        <v>142</v>
      </c>
      <c r="MP81" s="2" t="s">
        <v>134</v>
      </c>
      <c r="MQ81" s="4"/>
      <c r="MR81" s="8"/>
      <c r="MS81" s="4"/>
      <c r="MT81" s="8"/>
      <c r="MU81" s="7"/>
      <c r="MV81" s="7"/>
      <c r="MW81" s="2" t="s">
        <v>134</v>
      </c>
      <c r="MX81" s="2" t="s">
        <v>134</v>
      </c>
      <c r="MY81" s="2" t="s">
        <v>134</v>
      </c>
      <c r="MZ81" s="2" t="s">
        <v>134</v>
      </c>
      <c r="NA81" s="2" t="s">
        <v>134</v>
      </c>
      <c r="NB81" s="2" t="s">
        <v>134</v>
      </c>
      <c r="NC81" s="4"/>
      <c r="ND81" s="8"/>
      <c r="NE81" s="4"/>
      <c r="NF81" s="8"/>
      <c r="NG81" s="7"/>
      <c r="NH81" s="7"/>
      <c r="NI81" s="2" t="s">
        <v>184</v>
      </c>
      <c r="NJ81" s="2" t="s">
        <v>131</v>
      </c>
      <c r="NK81" s="2" t="s">
        <v>134</v>
      </c>
      <c r="NL81" s="2" t="s">
        <v>134</v>
      </c>
      <c r="NM81" s="2" t="s">
        <v>142</v>
      </c>
      <c r="NN81" s="2" t="s">
        <v>134</v>
      </c>
      <c r="NO81" s="4"/>
      <c r="NP81" s="8"/>
      <c r="NQ81" s="4"/>
      <c r="NR81" s="8"/>
      <c r="NS81" s="7"/>
      <c r="NT81" s="7"/>
      <c r="NU81" s="2" t="s">
        <v>140</v>
      </c>
      <c r="NV81" s="2" t="s">
        <v>131</v>
      </c>
      <c r="NW81" s="2" t="s">
        <v>185</v>
      </c>
      <c r="NX81" s="2" t="s">
        <v>1527</v>
      </c>
      <c r="NY81" s="2" t="s">
        <v>142</v>
      </c>
      <c r="NZ81" s="2" t="s">
        <v>134</v>
      </c>
      <c r="OA81" s="4"/>
      <c r="OB81" s="8"/>
      <c r="OC81" s="4"/>
      <c r="OD81" s="8"/>
      <c r="OE81" s="7"/>
      <c r="OF81" s="7"/>
      <c r="OG81" s="2" t="s">
        <v>140</v>
      </c>
      <c r="OH81" s="2" t="s">
        <v>187</v>
      </c>
      <c r="OI81" s="2" t="s">
        <v>914</v>
      </c>
      <c r="OJ81" s="2" t="s">
        <v>1375</v>
      </c>
      <c r="OK81" s="2" t="s">
        <v>142</v>
      </c>
      <c r="OL81" s="2" t="s">
        <v>134</v>
      </c>
      <c r="OM81" s="4"/>
      <c r="ON81" s="8"/>
      <c r="OO81" s="4"/>
      <c r="OP81" s="8"/>
      <c r="OQ81" s="7"/>
      <c r="OR81" s="7"/>
      <c r="OS81" s="2" t="s">
        <v>134</v>
      </c>
      <c r="OT81" s="2" t="s">
        <v>134</v>
      </c>
      <c r="OU81" s="2" t="s">
        <v>134</v>
      </c>
      <c r="OV81" s="2" t="s">
        <v>134</v>
      </c>
      <c r="OW81" s="2" t="s">
        <v>134</v>
      </c>
      <c r="OX81" s="2" t="s">
        <v>134</v>
      </c>
      <c r="OY81" s="4"/>
      <c r="OZ81" s="8"/>
      <c r="PA81" s="4"/>
      <c r="PB81" s="8"/>
      <c r="PC81" s="7"/>
      <c r="PD81" s="7"/>
      <c r="PE81" s="2" t="s">
        <v>161</v>
      </c>
      <c r="PF81" s="2" t="s">
        <v>131</v>
      </c>
      <c r="PG81" s="2" t="s">
        <v>134</v>
      </c>
      <c r="PH81" s="2" t="s">
        <v>134</v>
      </c>
      <c r="PI81" s="2" t="s">
        <v>142</v>
      </c>
      <c r="PJ81" s="2" t="s">
        <v>134</v>
      </c>
      <c r="PK81" s="4"/>
      <c r="PL81" s="8"/>
      <c r="PM81" s="4"/>
      <c r="PN81" s="8"/>
      <c r="PO81" s="7"/>
      <c r="PP81" s="7"/>
      <c r="PQ81" s="2" t="s">
        <v>140</v>
      </c>
      <c r="PR81" s="2" t="s">
        <v>131</v>
      </c>
      <c r="PS81" s="2" t="s">
        <v>190</v>
      </c>
      <c r="PT81" s="2" t="s">
        <v>134</v>
      </c>
      <c r="PU81" s="2" t="s">
        <v>142</v>
      </c>
      <c r="PV81" s="2" t="s">
        <v>134</v>
      </c>
      <c r="PW81" s="4"/>
      <c r="PX81" s="8"/>
      <c r="PY81" s="4"/>
      <c r="PZ81" s="8"/>
      <c r="QA81" s="7"/>
      <c r="QB81" s="7"/>
      <c r="QC81" s="2" t="s">
        <v>161</v>
      </c>
      <c r="QD81" s="2" t="s">
        <v>144</v>
      </c>
      <c r="QE81" s="2" t="s">
        <v>134</v>
      </c>
      <c r="QF81" s="2" t="s">
        <v>134</v>
      </c>
      <c r="QG81" s="2" t="s">
        <v>142</v>
      </c>
      <c r="QH81" s="2" t="s">
        <v>134</v>
      </c>
      <c r="QI81" s="4"/>
      <c r="QJ81" s="8"/>
      <c r="QK81" s="4"/>
      <c r="QL81" s="8"/>
      <c r="QM81" s="7"/>
      <c r="QN81" s="7"/>
      <c r="QO81" s="2" t="s">
        <v>184</v>
      </c>
      <c r="QP81" s="2" t="s">
        <v>131</v>
      </c>
      <c r="QQ81" s="2" t="s">
        <v>134</v>
      </c>
      <c r="QR81" s="2" t="s">
        <v>134</v>
      </c>
      <c r="QS81" s="2" t="s">
        <v>142</v>
      </c>
      <c r="QT81" s="2" t="s">
        <v>134</v>
      </c>
      <c r="QU81" s="4"/>
      <c r="QV81" s="8"/>
      <c r="QW81" s="4"/>
      <c r="QX81" s="8"/>
      <c r="QY81" s="7"/>
      <c r="QZ81" s="7"/>
      <c r="RA81" s="2" t="s">
        <v>134</v>
      </c>
      <c r="RB81" s="2" t="s">
        <v>134</v>
      </c>
      <c r="RC81" s="2" t="s">
        <v>134</v>
      </c>
      <c r="RD81" s="2" t="s">
        <v>134</v>
      </c>
      <c r="RE81" s="2" t="s">
        <v>134</v>
      </c>
      <c r="RF81" s="2" t="s">
        <v>134</v>
      </c>
      <c r="RG81" s="4"/>
      <c r="RH81" s="8"/>
      <c r="RI81" s="4"/>
      <c r="RJ81" s="8"/>
      <c r="RK81" s="7"/>
      <c r="RL81" s="7"/>
      <c r="RM81" s="2" t="s">
        <v>161</v>
      </c>
      <c r="RN81" s="2" t="s">
        <v>131</v>
      </c>
      <c r="RO81" s="2" t="s">
        <v>134</v>
      </c>
      <c r="RP81" s="2" t="s">
        <v>134</v>
      </c>
      <c r="RQ81" s="2" t="s">
        <v>142</v>
      </c>
      <c r="RR81" s="2" t="s">
        <v>134</v>
      </c>
      <c r="RS81" s="4"/>
      <c r="RT81" s="8"/>
      <c r="RU81" s="4"/>
      <c r="RV81" s="8"/>
      <c r="RW81" s="7"/>
      <c r="RX81" s="7"/>
      <c r="RY81" s="2" t="s">
        <v>161</v>
      </c>
      <c r="RZ81" s="2" t="s">
        <v>131</v>
      </c>
      <c r="SA81" s="2" t="s">
        <v>134</v>
      </c>
      <c r="SB81" s="2" t="s">
        <v>134</v>
      </c>
      <c r="SC81" s="2" t="s">
        <v>142</v>
      </c>
      <c r="SD81" s="2" t="s">
        <v>134</v>
      </c>
      <c r="SE81" s="4"/>
      <c r="SF81" s="8"/>
      <c r="SG81" s="4"/>
      <c r="SH81" s="8"/>
      <c r="SI81" s="7"/>
      <c r="SJ81" s="7"/>
      <c r="SK81" s="2" t="s">
        <v>176</v>
      </c>
      <c r="SL81" s="2" t="s">
        <v>144</v>
      </c>
      <c r="SM81" s="2" t="s">
        <v>134</v>
      </c>
      <c r="SN81" s="2" t="s">
        <v>134</v>
      </c>
      <c r="SO81" s="2" t="s">
        <v>142</v>
      </c>
      <c r="SP81" s="2" t="s">
        <v>134</v>
      </c>
    </row>
    <row r="82">
      <c r="A82" s="2" t="s">
        <v>1528</v>
      </c>
      <c r="B82" s="2" t="s">
        <v>123</v>
      </c>
      <c r="C82" s="2" t="s">
        <v>124</v>
      </c>
      <c r="D82" s="2" t="s">
        <v>125</v>
      </c>
      <c r="E82" s="2" t="s">
        <v>126</v>
      </c>
      <c r="F82" s="2" t="s">
        <v>1507</v>
      </c>
      <c r="G82" s="2" t="s">
        <v>1508</v>
      </c>
      <c r="H82" s="2" t="s">
        <v>1509</v>
      </c>
      <c r="I82" s="2" t="s">
        <v>1510</v>
      </c>
      <c r="J82" s="2" t="s">
        <v>234</v>
      </c>
      <c r="K82" s="2" t="s">
        <v>549</v>
      </c>
      <c r="L82" s="3">
        <v>20.16</v>
      </c>
      <c r="M82" s="3">
        <v>21.17</v>
      </c>
      <c r="N82" s="3">
        <v>47.99</v>
      </c>
      <c r="O82" s="2" t="s">
        <v>274</v>
      </c>
      <c r="P82" s="2" t="s">
        <v>275</v>
      </c>
      <c r="Q82" s="2" t="s">
        <v>133</v>
      </c>
      <c r="R82" s="2" t="s">
        <v>134</v>
      </c>
      <c r="S82" s="2" t="s">
        <v>1529</v>
      </c>
      <c r="T82" s="2" t="s">
        <v>134</v>
      </c>
      <c r="U82" s="2" t="s">
        <v>832</v>
      </c>
      <c r="V82" s="2" t="s">
        <v>1173</v>
      </c>
      <c r="W82" s="2" t="s">
        <v>834</v>
      </c>
      <c r="X82" s="2" t="s">
        <v>134</v>
      </c>
      <c r="Y82" s="2" t="s">
        <v>1260</v>
      </c>
      <c r="Z82" s="4"/>
      <c r="AA82" s="4">
        <f>=ROUNDDOWN({0},0)</f>
      </c>
      <c r="AB82" s="5">
        <v>7</v>
      </c>
      <c r="AC82" s="2" t="s">
        <v>134</v>
      </c>
      <c r="AD82" s="4"/>
      <c r="AE82" s="4"/>
      <c r="AF82" s="6">
        <v>65</v>
      </c>
      <c r="AG82" s="6"/>
      <c r="AH82" s="7">
        <v>0.306</v>
      </c>
      <c r="AI82" s="4"/>
      <c r="AJ82" s="4">
        <f>=ROUNDDOWN({0},0)</f>
      </c>
      <c r="AK82" s="5"/>
      <c r="AL82" s="2" t="s">
        <v>134</v>
      </c>
      <c r="AM82" s="4"/>
      <c r="AN82" s="4"/>
      <c r="AO82" s="7">
        <v>0</v>
      </c>
      <c r="AP82" s="4">
        <v>13</v>
      </c>
      <c r="AQ82" s="8">
        <v>217.82</v>
      </c>
      <c r="AR82" s="4"/>
      <c r="AS82" s="8"/>
      <c r="AT82" s="7"/>
      <c r="AU82" s="7"/>
      <c r="AV82" s="4">
        <v>13</v>
      </c>
      <c r="AW82" s="8">
        <v>217.82</v>
      </c>
      <c r="AX82" s="4"/>
      <c r="AY82" s="8"/>
      <c r="AZ82" s="7"/>
      <c r="BA82" s="7"/>
      <c r="BB82" s="7">
        <v>1</v>
      </c>
      <c r="BC82" s="4" t="s">
        <v>134</v>
      </c>
      <c r="BD82" s="8" t="s">
        <v>134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>
        <v>0.0109</v>
      </c>
      <c r="BJ82" s="4">
        <v>13</v>
      </c>
      <c r="BK82" s="8">
        <v>217.82</v>
      </c>
      <c r="BL82" s="2" t="s">
        <v>1261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140</v>
      </c>
      <c r="BV82" s="2" t="s">
        <v>144</v>
      </c>
      <c r="BW82" s="2" t="s">
        <v>134</v>
      </c>
      <c r="BX82" s="2" t="s">
        <v>134</v>
      </c>
      <c r="BY82" s="2" t="s">
        <v>142</v>
      </c>
      <c r="BZ82" s="2" t="s">
        <v>134</v>
      </c>
      <c r="CA82" s="4"/>
      <c r="CB82" s="8"/>
      <c r="CC82" s="4"/>
      <c r="CD82" s="8"/>
      <c r="CE82" s="7"/>
      <c r="CF82" s="7"/>
      <c r="CG82" s="2" t="s">
        <v>161</v>
      </c>
      <c r="CH82" s="2" t="s">
        <v>144</v>
      </c>
      <c r="CI82" s="2" t="s">
        <v>134</v>
      </c>
      <c r="CJ82" s="2" t="s">
        <v>134</v>
      </c>
      <c r="CK82" s="2" t="s">
        <v>142</v>
      </c>
      <c r="CL82" s="2" t="s">
        <v>134</v>
      </c>
      <c r="CM82" s="4">
        <v>6</v>
      </c>
      <c r="CN82" s="8">
        <v>116.34</v>
      </c>
      <c r="CO82" s="4"/>
      <c r="CP82" s="8"/>
      <c r="CQ82" s="7"/>
      <c r="CR82" s="7"/>
      <c r="CS82" s="2" t="s">
        <v>140</v>
      </c>
      <c r="CT82" s="2" t="s">
        <v>144</v>
      </c>
      <c r="CU82" s="2" t="s">
        <v>1262</v>
      </c>
      <c r="CV82" s="2" t="s">
        <v>1263</v>
      </c>
      <c r="CW82" s="2" t="s">
        <v>142</v>
      </c>
      <c r="CX82" s="2" t="s">
        <v>134</v>
      </c>
      <c r="CY82" s="4">
        <v>5</v>
      </c>
      <c r="CZ82" s="8">
        <v>66.55</v>
      </c>
      <c r="DA82" s="4"/>
      <c r="DB82" s="8"/>
      <c r="DC82" s="7"/>
      <c r="DD82" s="7"/>
      <c r="DE82" s="2" t="s">
        <v>140</v>
      </c>
      <c r="DF82" s="2" t="s">
        <v>144</v>
      </c>
      <c r="DG82" s="2" t="s">
        <v>1260</v>
      </c>
      <c r="DH82" s="2" t="s">
        <v>1264</v>
      </c>
      <c r="DI82" s="2" t="s">
        <v>142</v>
      </c>
      <c r="DJ82" s="2" t="s">
        <v>134</v>
      </c>
      <c r="DK82" s="4"/>
      <c r="DL82" s="8"/>
      <c r="DM82" s="4"/>
      <c r="DN82" s="8"/>
      <c r="DO82" s="7"/>
      <c r="DP82" s="7"/>
      <c r="DQ82" s="2" t="s">
        <v>140</v>
      </c>
      <c r="DR82" s="2" t="s">
        <v>144</v>
      </c>
      <c r="DS82" s="2" t="s">
        <v>1264</v>
      </c>
      <c r="DT82" s="2" t="s">
        <v>1530</v>
      </c>
      <c r="DU82" s="2" t="s">
        <v>142</v>
      </c>
      <c r="DV82" s="2" t="s">
        <v>134</v>
      </c>
      <c r="DW82" s="4">
        <v>1</v>
      </c>
      <c r="DX82" s="8">
        <v>22.23</v>
      </c>
      <c r="DY82" s="4"/>
      <c r="DZ82" s="8"/>
      <c r="EA82" s="7"/>
      <c r="EB82" s="7"/>
      <c r="EC82" s="2" t="s">
        <v>140</v>
      </c>
      <c r="ED82" s="2" t="s">
        <v>144</v>
      </c>
      <c r="EE82" s="2" t="s">
        <v>1101</v>
      </c>
      <c r="EF82" s="2" t="s">
        <v>847</v>
      </c>
      <c r="EG82" s="2" t="s">
        <v>142</v>
      </c>
      <c r="EH82" s="2" t="s">
        <v>134</v>
      </c>
      <c r="EI82" s="4">
        <v>1</v>
      </c>
      <c r="EJ82" s="8">
        <v>12.7</v>
      </c>
      <c r="EK82" s="4"/>
      <c r="EL82" s="8"/>
      <c r="EM82" s="7"/>
      <c r="EN82" s="7"/>
      <c r="EO82" s="2" t="s">
        <v>140</v>
      </c>
      <c r="EP82" s="2" t="s">
        <v>144</v>
      </c>
      <c r="EQ82" s="2" t="s">
        <v>930</v>
      </c>
      <c r="ER82" s="2" t="s">
        <v>1531</v>
      </c>
      <c r="ES82" s="2" t="s">
        <v>168</v>
      </c>
      <c r="ET82" s="2" t="s">
        <v>134</v>
      </c>
      <c r="EU82" s="4"/>
      <c r="EV82" s="8"/>
      <c r="EW82" s="4"/>
      <c r="EX82" s="8"/>
      <c r="EY82" s="7"/>
      <c r="EZ82" s="7"/>
      <c r="FA82" s="2" t="s">
        <v>140</v>
      </c>
      <c r="FB82" s="2" t="s">
        <v>144</v>
      </c>
      <c r="FC82" s="2" t="s">
        <v>1260</v>
      </c>
      <c r="FD82" s="2" t="s">
        <v>1532</v>
      </c>
      <c r="FE82" s="2" t="s">
        <v>142</v>
      </c>
      <c r="FF82" s="2" t="s">
        <v>134</v>
      </c>
      <c r="FG82" s="4"/>
      <c r="FH82" s="8"/>
      <c r="FI82" s="4"/>
      <c r="FJ82" s="8"/>
      <c r="FK82" s="7"/>
      <c r="FL82" s="7"/>
      <c r="FM82" s="2" t="s">
        <v>161</v>
      </c>
      <c r="FN82" s="2" t="s">
        <v>144</v>
      </c>
      <c r="FO82" s="2" t="s">
        <v>134</v>
      </c>
      <c r="FP82" s="2" t="s">
        <v>134</v>
      </c>
      <c r="FQ82" s="2" t="s">
        <v>142</v>
      </c>
      <c r="FR82" s="2" t="s">
        <v>134</v>
      </c>
      <c r="FS82" s="4"/>
      <c r="FT82" s="8"/>
      <c r="FU82" s="4"/>
      <c r="FV82" s="8"/>
      <c r="FW82" s="7"/>
      <c r="FX82" s="7"/>
      <c r="FY82" s="2" t="s">
        <v>161</v>
      </c>
      <c r="FZ82" s="2" t="s">
        <v>144</v>
      </c>
      <c r="GA82" s="2" t="s">
        <v>134</v>
      </c>
      <c r="GB82" s="2" t="s">
        <v>134</v>
      </c>
      <c r="GC82" s="2" t="s">
        <v>142</v>
      </c>
      <c r="GD82" s="2" t="s">
        <v>134</v>
      </c>
      <c r="GE82" s="4"/>
      <c r="GF82" s="8"/>
      <c r="GG82" s="4"/>
      <c r="GH82" s="8"/>
      <c r="GI82" s="7"/>
      <c r="GJ82" s="7"/>
      <c r="GK82" s="2" t="s">
        <v>161</v>
      </c>
      <c r="GL82" s="2" t="s">
        <v>144</v>
      </c>
      <c r="GM82" s="2" t="s">
        <v>134</v>
      </c>
      <c r="GN82" s="2" t="s">
        <v>134</v>
      </c>
      <c r="GO82" s="2" t="s">
        <v>142</v>
      </c>
      <c r="GP82" s="2" t="s">
        <v>134</v>
      </c>
      <c r="GQ82" s="4"/>
      <c r="GR82" s="8"/>
      <c r="GS82" s="4"/>
      <c r="GT82" s="8"/>
      <c r="GU82" s="7"/>
      <c r="GV82" s="7"/>
      <c r="GW82" s="2" t="s">
        <v>184</v>
      </c>
      <c r="GX82" s="2" t="s">
        <v>144</v>
      </c>
      <c r="GY82" s="2" t="s">
        <v>134</v>
      </c>
      <c r="GZ82" s="2" t="s">
        <v>134</v>
      </c>
      <c r="HA82" s="2" t="s">
        <v>142</v>
      </c>
      <c r="HB82" s="2" t="s">
        <v>134</v>
      </c>
      <c r="HC82" s="4"/>
      <c r="HD82" s="8"/>
      <c r="HE82" s="4"/>
      <c r="HF82" s="8"/>
      <c r="HG82" s="7"/>
      <c r="HH82" s="7"/>
      <c r="HI82" s="2" t="s">
        <v>140</v>
      </c>
      <c r="HJ82" s="2" t="s">
        <v>144</v>
      </c>
      <c r="HK82" s="2" t="s">
        <v>1260</v>
      </c>
      <c r="HL82" s="2" t="s">
        <v>1349</v>
      </c>
      <c r="HM82" s="2" t="s">
        <v>142</v>
      </c>
      <c r="HN82" s="2" t="s">
        <v>134</v>
      </c>
      <c r="HO82" s="4"/>
      <c r="HP82" s="8"/>
      <c r="HQ82" s="4"/>
      <c r="HR82" s="8"/>
      <c r="HS82" s="7"/>
      <c r="HT82" s="7"/>
      <c r="HU82" s="2" t="s">
        <v>143</v>
      </c>
      <c r="HV82" s="2" t="s">
        <v>144</v>
      </c>
      <c r="HW82" s="2" t="s">
        <v>134</v>
      </c>
      <c r="HX82" s="2" t="s">
        <v>134</v>
      </c>
      <c r="HY82" s="2" t="s">
        <v>142</v>
      </c>
      <c r="HZ82" s="2" t="s">
        <v>134</v>
      </c>
      <c r="IA82" s="4"/>
      <c r="IB82" s="8"/>
      <c r="IC82" s="4"/>
      <c r="ID82" s="8"/>
      <c r="IE82" s="7"/>
      <c r="IF82" s="7"/>
      <c r="IG82" s="2" t="s">
        <v>176</v>
      </c>
      <c r="IH82" s="2" t="s">
        <v>144</v>
      </c>
      <c r="II82" s="2" t="s">
        <v>134</v>
      </c>
      <c r="IJ82" s="2" t="s">
        <v>134</v>
      </c>
      <c r="IK82" s="2" t="s">
        <v>142</v>
      </c>
      <c r="IL82" s="2" t="s">
        <v>134</v>
      </c>
      <c r="IM82" s="4"/>
      <c r="IN82" s="8"/>
      <c r="IO82" s="4"/>
      <c r="IP82" s="8"/>
      <c r="IQ82" s="7"/>
      <c r="IR82" s="7"/>
      <c r="IS82" s="2" t="s">
        <v>161</v>
      </c>
      <c r="IT82" s="2" t="s">
        <v>144</v>
      </c>
      <c r="IU82" s="2" t="s">
        <v>134</v>
      </c>
      <c r="IV82" s="2" t="s">
        <v>134</v>
      </c>
      <c r="IW82" s="2" t="s">
        <v>142</v>
      </c>
      <c r="IX82" s="2" t="s">
        <v>134</v>
      </c>
      <c r="IY82" s="4"/>
      <c r="IZ82" s="8"/>
      <c r="JA82" s="4"/>
      <c r="JB82" s="8"/>
      <c r="JC82" s="7"/>
      <c r="JD82" s="7"/>
      <c r="JE82" s="2" t="s">
        <v>134</v>
      </c>
      <c r="JF82" s="2" t="s">
        <v>134</v>
      </c>
      <c r="JG82" s="2" t="s">
        <v>134</v>
      </c>
      <c r="JH82" s="2" t="s">
        <v>134</v>
      </c>
      <c r="JI82" s="2" t="s">
        <v>134</v>
      </c>
      <c r="JJ82" s="2" t="s">
        <v>134</v>
      </c>
      <c r="JK82" s="4"/>
      <c r="JL82" s="8"/>
      <c r="JM82" s="4"/>
      <c r="JN82" s="8"/>
      <c r="JO82" s="7"/>
      <c r="JP82" s="7"/>
      <c r="JQ82" s="2" t="s">
        <v>184</v>
      </c>
      <c r="JR82" s="2" t="s">
        <v>144</v>
      </c>
      <c r="JS82" s="2" t="s">
        <v>134</v>
      </c>
      <c r="JT82" s="2" t="s">
        <v>134</v>
      </c>
      <c r="JU82" s="2" t="s">
        <v>142</v>
      </c>
      <c r="JV82" s="2" t="s">
        <v>134</v>
      </c>
      <c r="JW82" s="4"/>
      <c r="JX82" s="8"/>
      <c r="JY82" s="4"/>
      <c r="JZ82" s="8"/>
      <c r="KA82" s="7"/>
      <c r="KB82" s="7"/>
      <c r="KC82" s="2" t="s">
        <v>140</v>
      </c>
      <c r="KD82" s="2" t="s">
        <v>144</v>
      </c>
      <c r="KE82" s="2" t="s">
        <v>1533</v>
      </c>
      <c r="KF82" s="2" t="s">
        <v>1534</v>
      </c>
      <c r="KG82" s="2" t="s">
        <v>142</v>
      </c>
      <c r="KH82" s="2" t="s">
        <v>134</v>
      </c>
      <c r="KI82" s="4"/>
      <c r="KJ82" s="8"/>
      <c r="KK82" s="4"/>
      <c r="KL82" s="8"/>
      <c r="KM82" s="7"/>
      <c r="KN82" s="7"/>
      <c r="KO82" s="2" t="s">
        <v>176</v>
      </c>
      <c r="KP82" s="2" t="s">
        <v>144</v>
      </c>
      <c r="KQ82" s="2" t="s">
        <v>134</v>
      </c>
      <c r="KR82" s="2" t="s">
        <v>134</v>
      </c>
      <c r="KS82" s="2" t="s">
        <v>142</v>
      </c>
      <c r="KT82" s="2" t="s">
        <v>134</v>
      </c>
      <c r="KU82" s="4"/>
      <c r="KV82" s="8"/>
      <c r="KW82" s="4"/>
      <c r="KX82" s="8"/>
      <c r="KY82" s="7"/>
      <c r="KZ82" s="7"/>
      <c r="LA82" s="2" t="s">
        <v>140</v>
      </c>
      <c r="LB82" s="2" t="s">
        <v>144</v>
      </c>
      <c r="LC82" s="2" t="s">
        <v>1110</v>
      </c>
      <c r="LD82" s="2" t="s">
        <v>930</v>
      </c>
      <c r="LE82" s="2" t="s">
        <v>142</v>
      </c>
      <c r="LF82" s="2" t="s">
        <v>134</v>
      </c>
      <c r="LG82" s="4"/>
      <c r="LH82" s="8"/>
      <c r="LI82" s="4"/>
      <c r="LJ82" s="8"/>
      <c r="LK82" s="7"/>
      <c r="LL82" s="7"/>
      <c r="LM82" s="2" t="s">
        <v>134</v>
      </c>
      <c r="LN82" s="2" t="s">
        <v>134</v>
      </c>
      <c r="LO82" s="2" t="s">
        <v>134</v>
      </c>
      <c r="LP82" s="2" t="s">
        <v>134</v>
      </c>
      <c r="LQ82" s="2" t="s">
        <v>134</v>
      </c>
      <c r="LR82" s="2" t="s">
        <v>134</v>
      </c>
      <c r="LS82" s="4"/>
      <c r="LT82" s="8"/>
      <c r="LU82" s="4"/>
      <c r="LV82" s="8"/>
      <c r="LW82" s="7"/>
      <c r="LX82" s="7"/>
      <c r="LY82" s="2" t="s">
        <v>134</v>
      </c>
      <c r="LZ82" s="2" t="s">
        <v>134</v>
      </c>
      <c r="MA82" s="2" t="s">
        <v>134</v>
      </c>
      <c r="MB82" s="2" t="s">
        <v>134</v>
      </c>
      <c r="MC82" s="2" t="s">
        <v>134</v>
      </c>
      <c r="MD82" s="2" t="s">
        <v>134</v>
      </c>
      <c r="ME82" s="4"/>
      <c r="MF82" s="8"/>
      <c r="MG82" s="4"/>
      <c r="MH82" s="8"/>
      <c r="MI82" s="7"/>
      <c r="MJ82" s="7"/>
      <c r="MK82" s="2" t="s">
        <v>161</v>
      </c>
      <c r="ML82" s="2" t="s">
        <v>144</v>
      </c>
      <c r="MM82" s="2" t="s">
        <v>134</v>
      </c>
      <c r="MN82" s="2" t="s">
        <v>134</v>
      </c>
      <c r="MO82" s="2" t="s">
        <v>142</v>
      </c>
      <c r="MP82" s="2" t="s">
        <v>134</v>
      </c>
      <c r="MQ82" s="4"/>
      <c r="MR82" s="8"/>
      <c r="MS82" s="4"/>
      <c r="MT82" s="8"/>
      <c r="MU82" s="7"/>
      <c r="MV82" s="7"/>
      <c r="MW82" s="2" t="s">
        <v>134</v>
      </c>
      <c r="MX82" s="2" t="s">
        <v>134</v>
      </c>
      <c r="MY82" s="2" t="s">
        <v>134</v>
      </c>
      <c r="MZ82" s="2" t="s">
        <v>134</v>
      </c>
      <c r="NA82" s="2" t="s">
        <v>134</v>
      </c>
      <c r="NB82" s="2" t="s">
        <v>134</v>
      </c>
      <c r="NC82" s="4"/>
      <c r="ND82" s="8"/>
      <c r="NE82" s="4"/>
      <c r="NF82" s="8"/>
      <c r="NG82" s="7"/>
      <c r="NH82" s="7"/>
      <c r="NI82" s="2" t="s">
        <v>184</v>
      </c>
      <c r="NJ82" s="2" t="s">
        <v>144</v>
      </c>
      <c r="NK82" s="2" t="s">
        <v>134</v>
      </c>
      <c r="NL82" s="2" t="s">
        <v>134</v>
      </c>
      <c r="NM82" s="2" t="s">
        <v>142</v>
      </c>
      <c r="NN82" s="2" t="s">
        <v>134</v>
      </c>
      <c r="NO82" s="4"/>
      <c r="NP82" s="8"/>
      <c r="NQ82" s="4"/>
      <c r="NR82" s="8"/>
      <c r="NS82" s="7"/>
      <c r="NT82" s="7"/>
      <c r="NU82" s="2" t="s">
        <v>140</v>
      </c>
      <c r="NV82" s="2" t="s">
        <v>144</v>
      </c>
      <c r="NW82" s="2" t="s">
        <v>185</v>
      </c>
      <c r="NX82" s="2" t="s">
        <v>1048</v>
      </c>
      <c r="NY82" s="2" t="s">
        <v>142</v>
      </c>
      <c r="NZ82" s="2" t="s">
        <v>134</v>
      </c>
      <c r="OA82" s="4"/>
      <c r="OB82" s="8"/>
      <c r="OC82" s="4"/>
      <c r="OD82" s="8"/>
      <c r="OE82" s="7"/>
      <c r="OF82" s="7"/>
      <c r="OG82" s="2" t="s">
        <v>140</v>
      </c>
      <c r="OH82" s="2" t="s">
        <v>144</v>
      </c>
      <c r="OI82" s="2" t="s">
        <v>1268</v>
      </c>
      <c r="OJ82" s="2" t="s">
        <v>1535</v>
      </c>
      <c r="OK82" s="2" t="s">
        <v>168</v>
      </c>
      <c r="OL82" s="2" t="s">
        <v>134</v>
      </c>
      <c r="OM82" s="4"/>
      <c r="ON82" s="8"/>
      <c r="OO82" s="4"/>
      <c r="OP82" s="8"/>
      <c r="OQ82" s="7"/>
      <c r="OR82" s="7"/>
      <c r="OS82" s="2" t="s">
        <v>161</v>
      </c>
      <c r="OT82" s="2" t="s">
        <v>144</v>
      </c>
      <c r="OU82" s="2" t="s">
        <v>134</v>
      </c>
      <c r="OV82" s="2" t="s">
        <v>134</v>
      </c>
      <c r="OW82" s="2" t="s">
        <v>142</v>
      </c>
      <c r="OX82" s="2" t="s">
        <v>134</v>
      </c>
      <c r="OY82" s="4"/>
      <c r="OZ82" s="8"/>
      <c r="PA82" s="4"/>
      <c r="PB82" s="8"/>
      <c r="PC82" s="7"/>
      <c r="PD82" s="7"/>
      <c r="PE82" s="2" t="s">
        <v>161</v>
      </c>
      <c r="PF82" s="2" t="s">
        <v>144</v>
      </c>
      <c r="PG82" s="2" t="s">
        <v>134</v>
      </c>
      <c r="PH82" s="2" t="s">
        <v>134</v>
      </c>
      <c r="PI82" s="2" t="s">
        <v>142</v>
      </c>
      <c r="PJ82" s="2" t="s">
        <v>134</v>
      </c>
      <c r="PK82" s="4"/>
      <c r="PL82" s="8"/>
      <c r="PM82" s="4"/>
      <c r="PN82" s="8"/>
      <c r="PO82" s="7"/>
      <c r="PP82" s="7"/>
      <c r="PQ82" s="2" t="s">
        <v>134</v>
      </c>
      <c r="PR82" s="2" t="s">
        <v>134</v>
      </c>
      <c r="PS82" s="2" t="s">
        <v>134</v>
      </c>
      <c r="PT82" s="2" t="s">
        <v>134</v>
      </c>
      <c r="PU82" s="2" t="s">
        <v>134</v>
      </c>
      <c r="PV82" s="2" t="s">
        <v>134</v>
      </c>
      <c r="PW82" s="4"/>
      <c r="PX82" s="8"/>
      <c r="PY82" s="4"/>
      <c r="PZ82" s="8"/>
      <c r="QA82" s="7"/>
      <c r="QB82" s="7"/>
      <c r="QC82" s="2" t="s">
        <v>161</v>
      </c>
      <c r="QD82" s="2" t="s">
        <v>144</v>
      </c>
      <c r="QE82" s="2" t="s">
        <v>134</v>
      </c>
      <c r="QF82" s="2" t="s">
        <v>134</v>
      </c>
      <c r="QG82" s="2" t="s">
        <v>142</v>
      </c>
      <c r="QH82" s="2" t="s">
        <v>134</v>
      </c>
      <c r="QI82" s="4"/>
      <c r="QJ82" s="8"/>
      <c r="QK82" s="4"/>
      <c r="QL82" s="8"/>
      <c r="QM82" s="7"/>
      <c r="QN82" s="7"/>
      <c r="QO82" s="2" t="s">
        <v>184</v>
      </c>
      <c r="QP82" s="2" t="s">
        <v>144</v>
      </c>
      <c r="QQ82" s="2" t="s">
        <v>134</v>
      </c>
      <c r="QR82" s="2" t="s">
        <v>134</v>
      </c>
      <c r="QS82" s="2" t="s">
        <v>142</v>
      </c>
      <c r="QT82" s="2" t="s">
        <v>134</v>
      </c>
      <c r="QU82" s="4"/>
      <c r="QV82" s="8"/>
      <c r="QW82" s="4"/>
      <c r="QX82" s="8"/>
      <c r="QY82" s="7"/>
      <c r="QZ82" s="7"/>
      <c r="RA82" s="2" t="s">
        <v>134</v>
      </c>
      <c r="RB82" s="2" t="s">
        <v>134</v>
      </c>
      <c r="RC82" s="2" t="s">
        <v>134</v>
      </c>
      <c r="RD82" s="2" t="s">
        <v>134</v>
      </c>
      <c r="RE82" s="2" t="s">
        <v>134</v>
      </c>
      <c r="RF82" s="2" t="s">
        <v>134</v>
      </c>
      <c r="RG82" s="4"/>
      <c r="RH82" s="8"/>
      <c r="RI82" s="4"/>
      <c r="RJ82" s="8"/>
      <c r="RK82" s="7"/>
      <c r="RL82" s="7"/>
      <c r="RM82" s="2" t="s">
        <v>134</v>
      </c>
      <c r="RN82" s="2" t="s">
        <v>134</v>
      </c>
      <c r="RO82" s="2" t="s">
        <v>134</v>
      </c>
      <c r="RP82" s="2" t="s">
        <v>134</v>
      </c>
      <c r="RQ82" s="2" t="s">
        <v>134</v>
      </c>
      <c r="RR82" s="2" t="s">
        <v>134</v>
      </c>
      <c r="RS82" s="4"/>
      <c r="RT82" s="8"/>
      <c r="RU82" s="4"/>
      <c r="RV82" s="8"/>
      <c r="RW82" s="7"/>
      <c r="RX82" s="7"/>
      <c r="RY82" s="2" t="s">
        <v>161</v>
      </c>
      <c r="RZ82" s="2" t="s">
        <v>144</v>
      </c>
      <c r="SA82" s="2" t="s">
        <v>134</v>
      </c>
      <c r="SB82" s="2" t="s">
        <v>134</v>
      </c>
      <c r="SC82" s="2" t="s">
        <v>142</v>
      </c>
      <c r="SD82" s="2" t="s">
        <v>134</v>
      </c>
      <c r="SE82" s="4"/>
      <c r="SF82" s="8"/>
      <c r="SG82" s="4"/>
      <c r="SH82" s="8"/>
      <c r="SI82" s="7"/>
      <c r="SJ82" s="7"/>
      <c r="SK82" s="2" t="s">
        <v>161</v>
      </c>
      <c r="SL82" s="2" t="s">
        <v>144</v>
      </c>
      <c r="SM82" s="2" t="s">
        <v>134</v>
      </c>
      <c r="SN82" s="2" t="s">
        <v>134</v>
      </c>
      <c r="SO82" s="2" t="s">
        <v>142</v>
      </c>
      <c r="SP82" s="2" t="s">
        <v>134</v>
      </c>
    </row>
    <row r="83">
      <c r="A83" s="2" t="s">
        <v>1536</v>
      </c>
      <c r="B83" s="2" t="s">
        <v>123</v>
      </c>
      <c r="C83" s="2" t="s">
        <v>124</v>
      </c>
      <c r="D83" s="2" t="s">
        <v>125</v>
      </c>
      <c r="E83" s="2" t="s">
        <v>126</v>
      </c>
      <c r="F83" s="2" t="s">
        <v>1537</v>
      </c>
      <c r="G83" s="2" t="s">
        <v>1538</v>
      </c>
      <c r="H83" s="2" t="s">
        <v>1539</v>
      </c>
      <c r="I83" s="2" t="s">
        <v>1424</v>
      </c>
      <c r="J83" s="2" t="s">
        <v>234</v>
      </c>
      <c r="K83" s="2" t="s">
        <v>528</v>
      </c>
      <c r="L83" s="3">
        <v>17.6</v>
      </c>
      <c r="M83" s="3">
        <v>18.48</v>
      </c>
      <c r="N83" s="3">
        <v>39.99</v>
      </c>
      <c r="O83" s="2" t="s">
        <v>131</v>
      </c>
      <c r="P83" s="2" t="s">
        <v>395</v>
      </c>
      <c r="Q83" s="2" t="s">
        <v>133</v>
      </c>
      <c r="R83" s="2" t="s">
        <v>134</v>
      </c>
      <c r="S83" s="2" t="s">
        <v>1540</v>
      </c>
      <c r="T83" s="2" t="s">
        <v>134</v>
      </c>
      <c r="U83" s="2" t="s">
        <v>134</v>
      </c>
      <c r="V83" s="2" t="s">
        <v>420</v>
      </c>
      <c r="W83" s="2" t="s">
        <v>1470</v>
      </c>
      <c r="X83" s="2" t="s">
        <v>134</v>
      </c>
      <c r="Y83" s="2" t="s">
        <v>1541</v>
      </c>
      <c r="Z83" s="4">
        <v>431</v>
      </c>
      <c r="AA83" s="4">
        <f>=ROUNDDOWN(17.9583333333333,0)</f>
      </c>
      <c r="AB83" s="5">
        <v>24</v>
      </c>
      <c r="AC83" s="2" t="s">
        <v>1542</v>
      </c>
      <c r="AD83" s="4">
        <v>120</v>
      </c>
      <c r="AE83" s="4">
        <v>120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>
        <v>0</v>
      </c>
      <c r="AP83" s="4">
        <v>416</v>
      </c>
      <c r="AQ83" s="8">
        <v>8136.79</v>
      </c>
      <c r="AR83" s="4"/>
      <c r="AS83" s="8"/>
      <c r="AT83" s="7"/>
      <c r="AU83" s="7"/>
      <c r="AV83" s="4">
        <v>416</v>
      </c>
      <c r="AW83" s="8">
        <v>8136.79</v>
      </c>
      <c r="AX83" s="4"/>
      <c r="AY83" s="8"/>
      <c r="AZ83" s="7"/>
      <c r="BA83" s="7"/>
      <c r="BB83" s="7">
        <v>1</v>
      </c>
      <c r="BC83" s="4">
        <v>822</v>
      </c>
      <c r="BD83" s="8">
        <v>16094.4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0.5056</v>
      </c>
      <c r="BJ83" s="4">
        <v>416</v>
      </c>
      <c r="BK83" s="8">
        <v>8136.79</v>
      </c>
      <c r="BL83" s="2" t="s">
        <v>1543</v>
      </c>
      <c r="BM83" s="7">
        <v>1</v>
      </c>
      <c r="BN83" s="7">
        <v>1</v>
      </c>
      <c r="BO83" s="4">
        <v>164</v>
      </c>
      <c r="BP83" s="8">
        <v>3330.84</v>
      </c>
      <c r="BQ83" s="4"/>
      <c r="BR83" s="8"/>
      <c r="BS83" s="7"/>
      <c r="BT83" s="7"/>
      <c r="BU83" s="2" t="s">
        <v>140</v>
      </c>
      <c r="BV83" s="2" t="s">
        <v>131</v>
      </c>
      <c r="BW83" s="2" t="s">
        <v>134</v>
      </c>
      <c r="BX83" s="2" t="s">
        <v>677</v>
      </c>
      <c r="BY83" s="2" t="s">
        <v>142</v>
      </c>
      <c r="BZ83" s="2" t="s">
        <v>134</v>
      </c>
      <c r="CA83" s="4">
        <v>65</v>
      </c>
      <c r="CB83" s="8">
        <v>1332.5</v>
      </c>
      <c r="CC83" s="4"/>
      <c r="CD83" s="8"/>
      <c r="CE83" s="7"/>
      <c r="CF83" s="7"/>
      <c r="CG83" s="2" t="s">
        <v>140</v>
      </c>
      <c r="CH83" s="2" t="s">
        <v>131</v>
      </c>
      <c r="CI83" s="2" t="s">
        <v>145</v>
      </c>
      <c r="CJ83" s="2" t="s">
        <v>1544</v>
      </c>
      <c r="CK83" s="2" t="s">
        <v>142</v>
      </c>
      <c r="CL83" s="2" t="s">
        <v>134</v>
      </c>
      <c r="CM83" s="4">
        <v>93</v>
      </c>
      <c r="CN83" s="8">
        <v>1716.78</v>
      </c>
      <c r="CO83" s="4"/>
      <c r="CP83" s="8"/>
      <c r="CQ83" s="7"/>
      <c r="CR83" s="7"/>
      <c r="CS83" s="2" t="s">
        <v>140</v>
      </c>
      <c r="CT83" s="2" t="s">
        <v>131</v>
      </c>
      <c r="CU83" s="2" t="s">
        <v>729</v>
      </c>
      <c r="CV83" s="2" t="s">
        <v>533</v>
      </c>
      <c r="CW83" s="2" t="s">
        <v>142</v>
      </c>
      <c r="CX83" s="2" t="s">
        <v>134</v>
      </c>
      <c r="CY83" s="4">
        <v>7</v>
      </c>
      <c r="CZ83" s="8">
        <v>136.99</v>
      </c>
      <c r="DA83" s="4"/>
      <c r="DB83" s="8"/>
      <c r="DC83" s="7"/>
      <c r="DD83" s="7"/>
      <c r="DE83" s="2" t="s">
        <v>140</v>
      </c>
      <c r="DF83" s="2" t="s">
        <v>131</v>
      </c>
      <c r="DG83" s="2" t="s">
        <v>1023</v>
      </c>
      <c r="DH83" s="2" t="s">
        <v>534</v>
      </c>
      <c r="DI83" s="2" t="s">
        <v>142</v>
      </c>
      <c r="DJ83" s="2" t="s">
        <v>134</v>
      </c>
      <c r="DK83" s="4">
        <v>16</v>
      </c>
      <c r="DL83" s="8">
        <v>313.12</v>
      </c>
      <c r="DM83" s="4"/>
      <c r="DN83" s="8"/>
      <c r="DO83" s="7"/>
      <c r="DP83" s="7"/>
      <c r="DQ83" s="2" t="s">
        <v>140</v>
      </c>
      <c r="DR83" s="2" t="s">
        <v>131</v>
      </c>
      <c r="DS83" s="2" t="s">
        <v>980</v>
      </c>
      <c r="DT83" s="2" t="s">
        <v>1545</v>
      </c>
      <c r="DU83" s="2" t="s">
        <v>142</v>
      </c>
      <c r="DV83" s="2" t="s">
        <v>134</v>
      </c>
      <c r="DW83" s="4">
        <v>25</v>
      </c>
      <c r="DX83" s="8">
        <v>485</v>
      </c>
      <c r="DY83" s="4"/>
      <c r="DZ83" s="8"/>
      <c r="EA83" s="7"/>
      <c r="EB83" s="7"/>
      <c r="EC83" s="2" t="s">
        <v>140</v>
      </c>
      <c r="ED83" s="2" t="s">
        <v>131</v>
      </c>
      <c r="EE83" s="2" t="s">
        <v>371</v>
      </c>
      <c r="EF83" s="2" t="s">
        <v>503</v>
      </c>
      <c r="EG83" s="2" t="s">
        <v>142</v>
      </c>
      <c r="EH83" s="2" t="s">
        <v>134</v>
      </c>
      <c r="EI83" s="4">
        <v>27</v>
      </c>
      <c r="EJ83" s="8">
        <v>442.31</v>
      </c>
      <c r="EK83" s="4"/>
      <c r="EL83" s="8"/>
      <c r="EM83" s="7"/>
      <c r="EN83" s="7"/>
      <c r="EO83" s="2" t="s">
        <v>140</v>
      </c>
      <c r="EP83" s="2" t="s">
        <v>131</v>
      </c>
      <c r="EQ83" s="2" t="s">
        <v>1546</v>
      </c>
      <c r="ER83" s="2" t="s">
        <v>1547</v>
      </c>
      <c r="ES83" s="2" t="s">
        <v>142</v>
      </c>
      <c r="ET83" s="2" t="s">
        <v>134</v>
      </c>
      <c r="EU83" s="4">
        <v>2</v>
      </c>
      <c r="EV83" s="8">
        <v>39.36</v>
      </c>
      <c r="EW83" s="4"/>
      <c r="EX83" s="8"/>
      <c r="EY83" s="7"/>
      <c r="EZ83" s="7"/>
      <c r="FA83" s="2" t="s">
        <v>140</v>
      </c>
      <c r="FB83" s="2" t="s">
        <v>131</v>
      </c>
      <c r="FC83" s="2" t="s">
        <v>481</v>
      </c>
      <c r="FD83" s="2" t="s">
        <v>153</v>
      </c>
      <c r="FE83" s="2" t="s">
        <v>142</v>
      </c>
      <c r="FF83" s="2" t="s">
        <v>134</v>
      </c>
      <c r="FG83" s="4">
        <v>4</v>
      </c>
      <c r="FH83" s="8">
        <v>81.4</v>
      </c>
      <c r="FI83" s="4"/>
      <c r="FJ83" s="8"/>
      <c r="FK83" s="7"/>
      <c r="FL83" s="7"/>
      <c r="FM83" s="2" t="s">
        <v>140</v>
      </c>
      <c r="FN83" s="2" t="s">
        <v>131</v>
      </c>
      <c r="FO83" s="2" t="s">
        <v>1075</v>
      </c>
      <c r="FP83" s="2" t="s">
        <v>1548</v>
      </c>
      <c r="FQ83" s="2" t="s">
        <v>142</v>
      </c>
      <c r="FR83" s="2" t="s">
        <v>134</v>
      </c>
      <c r="FS83" s="4"/>
      <c r="FT83" s="8"/>
      <c r="FU83" s="4"/>
      <c r="FV83" s="8"/>
      <c r="FW83" s="7"/>
      <c r="FX83" s="7"/>
      <c r="FY83" s="2" t="s">
        <v>143</v>
      </c>
      <c r="FZ83" s="2" t="s">
        <v>131</v>
      </c>
      <c r="GA83" s="2" t="s">
        <v>134</v>
      </c>
      <c r="GB83" s="2" t="s">
        <v>134</v>
      </c>
      <c r="GC83" s="2" t="s">
        <v>142</v>
      </c>
      <c r="GD83" s="2" t="s">
        <v>134</v>
      </c>
      <c r="GE83" s="4"/>
      <c r="GF83" s="8"/>
      <c r="GG83" s="4"/>
      <c r="GH83" s="8"/>
      <c r="GI83" s="7"/>
      <c r="GJ83" s="7"/>
      <c r="GK83" s="2" t="s">
        <v>134</v>
      </c>
      <c r="GL83" s="2" t="s">
        <v>134</v>
      </c>
      <c r="GM83" s="2" t="s">
        <v>134</v>
      </c>
      <c r="GN83" s="2" t="s">
        <v>134</v>
      </c>
      <c r="GO83" s="2" t="s">
        <v>134</v>
      </c>
      <c r="GP83" s="2" t="s">
        <v>134</v>
      </c>
      <c r="GQ83" s="4"/>
      <c r="GR83" s="8"/>
      <c r="GS83" s="4"/>
      <c r="GT83" s="8"/>
      <c r="GU83" s="7"/>
      <c r="GV83" s="7"/>
      <c r="GW83" s="2" t="s">
        <v>161</v>
      </c>
      <c r="GX83" s="2" t="s">
        <v>131</v>
      </c>
      <c r="GY83" s="2" t="s">
        <v>151</v>
      </c>
      <c r="GZ83" s="2" t="s">
        <v>134</v>
      </c>
      <c r="HA83" s="2" t="s">
        <v>142</v>
      </c>
      <c r="HB83" s="2" t="s">
        <v>134</v>
      </c>
      <c r="HC83" s="4">
        <v>1</v>
      </c>
      <c r="HD83" s="8">
        <v>34.99</v>
      </c>
      <c r="HE83" s="4"/>
      <c r="HF83" s="8"/>
      <c r="HG83" s="7"/>
      <c r="HH83" s="7"/>
      <c r="HI83" s="2" t="s">
        <v>140</v>
      </c>
      <c r="HJ83" s="2" t="s">
        <v>131</v>
      </c>
      <c r="HK83" s="2" t="s">
        <v>242</v>
      </c>
      <c r="HL83" s="2" t="s">
        <v>533</v>
      </c>
      <c r="HM83" s="2" t="s">
        <v>142</v>
      </c>
      <c r="HN83" s="2" t="s">
        <v>134</v>
      </c>
      <c r="HO83" s="4"/>
      <c r="HP83" s="8"/>
      <c r="HQ83" s="4"/>
      <c r="HR83" s="8"/>
      <c r="HS83" s="7"/>
      <c r="HT83" s="7"/>
      <c r="HU83" s="2" t="s">
        <v>161</v>
      </c>
      <c r="HV83" s="2" t="s">
        <v>131</v>
      </c>
      <c r="HW83" s="2" t="s">
        <v>134</v>
      </c>
      <c r="HX83" s="2" t="s">
        <v>134</v>
      </c>
      <c r="HY83" s="2" t="s">
        <v>142</v>
      </c>
      <c r="HZ83" s="2" t="s">
        <v>134</v>
      </c>
      <c r="IA83" s="4">
        <v>1</v>
      </c>
      <c r="IB83" s="8">
        <v>20.22</v>
      </c>
      <c r="IC83" s="4"/>
      <c r="ID83" s="8"/>
      <c r="IE83" s="7"/>
      <c r="IF83" s="7"/>
      <c r="IG83" s="2" t="s">
        <v>140</v>
      </c>
      <c r="IH83" s="2" t="s">
        <v>131</v>
      </c>
      <c r="II83" s="2" t="s">
        <v>486</v>
      </c>
      <c r="IJ83" s="2" t="s">
        <v>1432</v>
      </c>
      <c r="IK83" s="2" t="s">
        <v>142</v>
      </c>
      <c r="IL83" s="2" t="s">
        <v>168</v>
      </c>
      <c r="IM83" s="4">
        <v>5</v>
      </c>
      <c r="IN83" s="8">
        <v>92.4</v>
      </c>
      <c r="IO83" s="4"/>
      <c r="IP83" s="8"/>
      <c r="IQ83" s="7"/>
      <c r="IR83" s="7"/>
      <c r="IS83" s="2" t="s">
        <v>140</v>
      </c>
      <c r="IT83" s="2" t="s">
        <v>131</v>
      </c>
      <c r="IU83" s="2" t="s">
        <v>382</v>
      </c>
      <c r="IV83" s="2" t="s">
        <v>511</v>
      </c>
      <c r="IW83" s="2" t="s">
        <v>142</v>
      </c>
      <c r="IX83" s="2" t="s">
        <v>134</v>
      </c>
      <c r="IY83" s="4"/>
      <c r="IZ83" s="8"/>
      <c r="JA83" s="4"/>
      <c r="JB83" s="8"/>
      <c r="JC83" s="7"/>
      <c r="JD83" s="7"/>
      <c r="JE83" s="2" t="s">
        <v>140</v>
      </c>
      <c r="JF83" s="2" t="s">
        <v>131</v>
      </c>
      <c r="JG83" s="2" t="s">
        <v>170</v>
      </c>
      <c r="JH83" s="2" t="s">
        <v>134</v>
      </c>
      <c r="JI83" s="2" t="s">
        <v>142</v>
      </c>
      <c r="JJ83" s="2" t="s">
        <v>134</v>
      </c>
      <c r="JK83" s="4"/>
      <c r="JL83" s="8"/>
      <c r="JM83" s="4"/>
      <c r="JN83" s="8"/>
      <c r="JO83" s="7"/>
      <c r="JP83" s="7"/>
      <c r="JQ83" s="2" t="s">
        <v>140</v>
      </c>
      <c r="JR83" s="2" t="s">
        <v>144</v>
      </c>
      <c r="JS83" s="2" t="s">
        <v>1479</v>
      </c>
      <c r="JT83" s="2" t="s">
        <v>1436</v>
      </c>
      <c r="JU83" s="2" t="s">
        <v>142</v>
      </c>
      <c r="JV83" s="2" t="s">
        <v>134</v>
      </c>
      <c r="JW83" s="4"/>
      <c r="JX83" s="8"/>
      <c r="JY83" s="4"/>
      <c r="JZ83" s="8"/>
      <c r="KA83" s="7"/>
      <c r="KB83" s="7"/>
      <c r="KC83" s="2" t="s">
        <v>140</v>
      </c>
      <c r="KD83" s="2" t="s">
        <v>131</v>
      </c>
      <c r="KE83" s="2" t="s">
        <v>853</v>
      </c>
      <c r="KF83" s="2" t="s">
        <v>134</v>
      </c>
      <c r="KG83" s="2" t="s">
        <v>142</v>
      </c>
      <c r="KH83" s="2" t="s">
        <v>134</v>
      </c>
      <c r="KI83" s="4"/>
      <c r="KJ83" s="8"/>
      <c r="KK83" s="4"/>
      <c r="KL83" s="8"/>
      <c r="KM83" s="7"/>
      <c r="KN83" s="7"/>
      <c r="KO83" s="2" t="s">
        <v>176</v>
      </c>
      <c r="KP83" s="2" t="s">
        <v>131</v>
      </c>
      <c r="KQ83" s="2" t="s">
        <v>134</v>
      </c>
      <c r="KR83" s="2" t="s">
        <v>134</v>
      </c>
      <c r="KS83" s="2" t="s">
        <v>142</v>
      </c>
      <c r="KT83" s="2" t="s">
        <v>134</v>
      </c>
      <c r="KU83" s="4">
        <v>6</v>
      </c>
      <c r="KV83" s="8">
        <v>110.88</v>
      </c>
      <c r="KW83" s="4"/>
      <c r="KX83" s="8"/>
      <c r="KY83" s="7"/>
      <c r="KZ83" s="7"/>
      <c r="LA83" s="2" t="s">
        <v>140</v>
      </c>
      <c r="LB83" s="2" t="s">
        <v>144</v>
      </c>
      <c r="LC83" s="2" t="s">
        <v>510</v>
      </c>
      <c r="LD83" s="2" t="s">
        <v>264</v>
      </c>
      <c r="LE83" s="2" t="s">
        <v>142</v>
      </c>
      <c r="LF83" s="2" t="s">
        <v>134</v>
      </c>
      <c r="LG83" s="4"/>
      <c r="LH83" s="8"/>
      <c r="LI83" s="4"/>
      <c r="LJ83" s="8"/>
      <c r="LK83" s="7"/>
      <c r="LL83" s="7"/>
      <c r="LM83" s="2" t="s">
        <v>134</v>
      </c>
      <c r="LN83" s="2" t="s">
        <v>134</v>
      </c>
      <c r="LO83" s="2" t="s">
        <v>134</v>
      </c>
      <c r="LP83" s="2" t="s">
        <v>134</v>
      </c>
      <c r="LQ83" s="2" t="s">
        <v>134</v>
      </c>
      <c r="LR83" s="2" t="s">
        <v>134</v>
      </c>
      <c r="LS83" s="4"/>
      <c r="LT83" s="8"/>
      <c r="LU83" s="4"/>
      <c r="LV83" s="8"/>
      <c r="LW83" s="7"/>
      <c r="LX83" s="7"/>
      <c r="LY83" s="2" t="s">
        <v>134</v>
      </c>
      <c r="LZ83" s="2" t="s">
        <v>134</v>
      </c>
      <c r="MA83" s="2" t="s">
        <v>134</v>
      </c>
      <c r="MB83" s="2" t="s">
        <v>134</v>
      </c>
      <c r="MC83" s="2" t="s">
        <v>134</v>
      </c>
      <c r="MD83" s="2" t="s">
        <v>134</v>
      </c>
      <c r="ME83" s="4"/>
      <c r="MF83" s="8"/>
      <c r="MG83" s="4"/>
      <c r="MH83" s="8"/>
      <c r="MI83" s="7"/>
      <c r="MJ83" s="7"/>
      <c r="MK83" s="2" t="s">
        <v>140</v>
      </c>
      <c r="ML83" s="2" t="s">
        <v>144</v>
      </c>
      <c r="MM83" s="2" t="s">
        <v>1549</v>
      </c>
      <c r="MN83" s="2" t="s">
        <v>134</v>
      </c>
      <c r="MO83" s="2" t="s">
        <v>142</v>
      </c>
      <c r="MP83" s="2" t="s">
        <v>134</v>
      </c>
      <c r="MQ83" s="4"/>
      <c r="MR83" s="8"/>
      <c r="MS83" s="4"/>
      <c r="MT83" s="8"/>
      <c r="MU83" s="7"/>
      <c r="MV83" s="7"/>
      <c r="MW83" s="2" t="s">
        <v>134</v>
      </c>
      <c r="MX83" s="2" t="s">
        <v>134</v>
      </c>
      <c r="MY83" s="2" t="s">
        <v>134</v>
      </c>
      <c r="MZ83" s="2" t="s">
        <v>134</v>
      </c>
      <c r="NA83" s="2" t="s">
        <v>134</v>
      </c>
      <c r="NB83" s="2" t="s">
        <v>134</v>
      </c>
      <c r="NC83" s="4"/>
      <c r="ND83" s="8"/>
      <c r="NE83" s="4"/>
      <c r="NF83" s="8"/>
      <c r="NG83" s="7"/>
      <c r="NH83" s="7"/>
      <c r="NI83" s="2" t="s">
        <v>184</v>
      </c>
      <c r="NJ83" s="2" t="s">
        <v>131</v>
      </c>
      <c r="NK83" s="2" t="s">
        <v>134</v>
      </c>
      <c r="NL83" s="2" t="s">
        <v>134</v>
      </c>
      <c r="NM83" s="2" t="s">
        <v>142</v>
      </c>
      <c r="NN83" s="2" t="s">
        <v>134</v>
      </c>
      <c r="NO83" s="4"/>
      <c r="NP83" s="8"/>
      <c r="NQ83" s="4"/>
      <c r="NR83" s="8"/>
      <c r="NS83" s="7"/>
      <c r="NT83" s="7"/>
      <c r="NU83" s="2" t="s">
        <v>140</v>
      </c>
      <c r="NV83" s="2" t="s">
        <v>131</v>
      </c>
      <c r="NW83" s="2" t="s">
        <v>185</v>
      </c>
      <c r="NX83" s="2" t="s">
        <v>205</v>
      </c>
      <c r="NY83" s="2" t="s">
        <v>142</v>
      </c>
      <c r="NZ83" s="2" t="s">
        <v>134</v>
      </c>
      <c r="OA83" s="4"/>
      <c r="OB83" s="8"/>
      <c r="OC83" s="4"/>
      <c r="OD83" s="8"/>
      <c r="OE83" s="7"/>
      <c r="OF83" s="7"/>
      <c r="OG83" s="2" t="s">
        <v>140</v>
      </c>
      <c r="OH83" s="2" t="s">
        <v>187</v>
      </c>
      <c r="OI83" s="2" t="s">
        <v>239</v>
      </c>
      <c r="OJ83" s="2" t="s">
        <v>1550</v>
      </c>
      <c r="OK83" s="2" t="s">
        <v>142</v>
      </c>
      <c r="OL83" s="2" t="s">
        <v>134</v>
      </c>
      <c r="OM83" s="4"/>
      <c r="ON83" s="8"/>
      <c r="OO83" s="4"/>
      <c r="OP83" s="8"/>
      <c r="OQ83" s="7"/>
      <c r="OR83" s="7"/>
      <c r="OS83" s="2" t="s">
        <v>134</v>
      </c>
      <c r="OT83" s="2" t="s">
        <v>134</v>
      </c>
      <c r="OU83" s="2" t="s">
        <v>134</v>
      </c>
      <c r="OV83" s="2" t="s">
        <v>134</v>
      </c>
      <c r="OW83" s="2" t="s">
        <v>134</v>
      </c>
      <c r="OX83" s="2" t="s">
        <v>134</v>
      </c>
      <c r="OY83" s="4"/>
      <c r="OZ83" s="8"/>
      <c r="PA83" s="4"/>
      <c r="PB83" s="8"/>
      <c r="PC83" s="7"/>
      <c r="PD83" s="7"/>
      <c r="PE83" s="2" t="s">
        <v>161</v>
      </c>
      <c r="PF83" s="2" t="s">
        <v>131</v>
      </c>
      <c r="PG83" s="2" t="s">
        <v>134</v>
      </c>
      <c r="PH83" s="2" t="s">
        <v>134</v>
      </c>
      <c r="PI83" s="2" t="s">
        <v>142</v>
      </c>
      <c r="PJ83" s="2" t="s">
        <v>134</v>
      </c>
      <c r="PK83" s="4"/>
      <c r="PL83" s="8"/>
      <c r="PM83" s="4"/>
      <c r="PN83" s="8"/>
      <c r="PO83" s="7"/>
      <c r="PP83" s="7"/>
      <c r="PQ83" s="2" t="s">
        <v>140</v>
      </c>
      <c r="PR83" s="2" t="s">
        <v>131</v>
      </c>
      <c r="PS83" s="2" t="s">
        <v>190</v>
      </c>
      <c r="PT83" s="2" t="s">
        <v>134</v>
      </c>
      <c r="PU83" s="2" t="s">
        <v>142</v>
      </c>
      <c r="PV83" s="2" t="s">
        <v>134</v>
      </c>
      <c r="PW83" s="4"/>
      <c r="PX83" s="8"/>
      <c r="PY83" s="4"/>
      <c r="PZ83" s="8"/>
      <c r="QA83" s="7"/>
      <c r="QB83" s="7"/>
      <c r="QC83" s="2" t="s">
        <v>140</v>
      </c>
      <c r="QD83" s="2" t="s">
        <v>144</v>
      </c>
      <c r="QE83" s="2" t="s">
        <v>149</v>
      </c>
      <c r="QF83" s="2" t="s">
        <v>1551</v>
      </c>
      <c r="QG83" s="2" t="s">
        <v>142</v>
      </c>
      <c r="QH83" s="2" t="s">
        <v>134</v>
      </c>
      <c r="QI83" s="4"/>
      <c r="QJ83" s="8"/>
      <c r="QK83" s="4"/>
      <c r="QL83" s="8"/>
      <c r="QM83" s="7"/>
      <c r="QN83" s="7"/>
      <c r="QO83" s="2" t="s">
        <v>184</v>
      </c>
      <c r="QP83" s="2" t="s">
        <v>131</v>
      </c>
      <c r="QQ83" s="2" t="s">
        <v>134</v>
      </c>
      <c r="QR83" s="2" t="s">
        <v>134</v>
      </c>
      <c r="QS83" s="2" t="s">
        <v>142</v>
      </c>
      <c r="QT83" s="2" t="s">
        <v>134</v>
      </c>
      <c r="QU83" s="4"/>
      <c r="QV83" s="8"/>
      <c r="QW83" s="4"/>
      <c r="QX83" s="8"/>
      <c r="QY83" s="7"/>
      <c r="QZ83" s="7"/>
      <c r="RA83" s="2" t="s">
        <v>134</v>
      </c>
      <c r="RB83" s="2" t="s">
        <v>134</v>
      </c>
      <c r="RC83" s="2" t="s">
        <v>134</v>
      </c>
      <c r="RD83" s="2" t="s">
        <v>134</v>
      </c>
      <c r="RE83" s="2" t="s">
        <v>134</v>
      </c>
      <c r="RF83" s="2" t="s">
        <v>134</v>
      </c>
      <c r="RG83" s="4"/>
      <c r="RH83" s="8"/>
      <c r="RI83" s="4"/>
      <c r="RJ83" s="8"/>
      <c r="RK83" s="7"/>
      <c r="RL83" s="7"/>
      <c r="RM83" s="2" t="s">
        <v>134</v>
      </c>
      <c r="RN83" s="2" t="s">
        <v>134</v>
      </c>
      <c r="RO83" s="2" t="s">
        <v>134</v>
      </c>
      <c r="RP83" s="2" t="s">
        <v>134</v>
      </c>
      <c r="RQ83" s="2" t="s">
        <v>134</v>
      </c>
      <c r="RR83" s="2" t="s">
        <v>134</v>
      </c>
      <c r="RS83" s="4"/>
      <c r="RT83" s="8"/>
      <c r="RU83" s="4"/>
      <c r="RV83" s="8"/>
      <c r="RW83" s="7"/>
      <c r="RX83" s="7"/>
      <c r="RY83" s="2" t="s">
        <v>161</v>
      </c>
      <c r="RZ83" s="2" t="s">
        <v>131</v>
      </c>
      <c r="SA83" s="2" t="s">
        <v>134</v>
      </c>
      <c r="SB83" s="2" t="s">
        <v>134</v>
      </c>
      <c r="SC83" s="2" t="s">
        <v>142</v>
      </c>
      <c r="SD83" s="2" t="s">
        <v>134</v>
      </c>
      <c r="SE83" s="4"/>
      <c r="SF83" s="8"/>
      <c r="SG83" s="4"/>
      <c r="SH83" s="8"/>
      <c r="SI83" s="7"/>
      <c r="SJ83" s="7"/>
      <c r="SK83" s="2" t="s">
        <v>140</v>
      </c>
      <c r="SL83" s="2" t="s">
        <v>144</v>
      </c>
      <c r="SM83" s="2" t="s">
        <v>411</v>
      </c>
      <c r="SN83" s="2" t="s">
        <v>1552</v>
      </c>
      <c r="SO83" s="2" t="s">
        <v>142</v>
      </c>
      <c r="SP83" s="2" t="s">
        <v>134</v>
      </c>
    </row>
    <row r="84">
      <c r="A84" s="2" t="s">
        <v>1553</v>
      </c>
      <c r="B84" s="2" t="s">
        <v>123</v>
      </c>
      <c r="C84" s="2" t="s">
        <v>124</v>
      </c>
      <c r="D84" s="2" t="s">
        <v>125</v>
      </c>
      <c r="E84" s="2" t="s">
        <v>126</v>
      </c>
      <c r="F84" s="2" t="s">
        <v>1537</v>
      </c>
      <c r="G84" s="2" t="s">
        <v>1538</v>
      </c>
      <c r="H84" s="2" t="s">
        <v>1539</v>
      </c>
      <c r="I84" s="2" t="s">
        <v>1424</v>
      </c>
      <c r="J84" s="2" t="s">
        <v>234</v>
      </c>
      <c r="K84" s="2" t="s">
        <v>394</v>
      </c>
      <c r="L84" s="3">
        <v>17.6</v>
      </c>
      <c r="M84" s="3">
        <v>18.48</v>
      </c>
      <c r="N84" s="3">
        <v>39.99</v>
      </c>
      <c r="O84" s="2" t="s">
        <v>131</v>
      </c>
      <c r="P84" s="2" t="s">
        <v>395</v>
      </c>
      <c r="Q84" s="2" t="s">
        <v>133</v>
      </c>
      <c r="R84" s="2" t="s">
        <v>134</v>
      </c>
      <c r="S84" s="2" t="s">
        <v>1554</v>
      </c>
      <c r="T84" s="2" t="s">
        <v>134</v>
      </c>
      <c r="U84" s="2" t="s">
        <v>134</v>
      </c>
      <c r="V84" s="2" t="s">
        <v>420</v>
      </c>
      <c r="W84" s="2" t="s">
        <v>1470</v>
      </c>
      <c r="X84" s="2" t="s">
        <v>134</v>
      </c>
      <c r="Y84" s="2" t="s">
        <v>237</v>
      </c>
      <c r="Z84" s="4">
        <v>237</v>
      </c>
      <c r="AA84" s="4">
        <f>=ROUNDDOWN(12.6737967914439,0)</f>
      </c>
      <c r="AB84" s="5">
        <v>18.7</v>
      </c>
      <c r="AC84" s="2" t="s">
        <v>1555</v>
      </c>
      <c r="AD84" s="4">
        <v>52</v>
      </c>
      <c r="AE84" s="4">
        <v>452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>
        <v>0</v>
      </c>
      <c r="AP84" s="4">
        <v>406</v>
      </c>
      <c r="AQ84" s="8">
        <v>7957.61</v>
      </c>
      <c r="AR84" s="4"/>
      <c r="AS84" s="8"/>
      <c r="AT84" s="7"/>
      <c r="AU84" s="7"/>
      <c r="AV84" s="4">
        <v>406</v>
      </c>
      <c r="AW84" s="8">
        <v>7957.61</v>
      </c>
      <c r="AX84" s="4"/>
      <c r="AY84" s="8"/>
      <c r="AZ84" s="7"/>
      <c r="BA84" s="7"/>
      <c r="BB84" s="7">
        <v>1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>
        <v>0.4944</v>
      </c>
      <c r="BJ84" s="4">
        <v>406</v>
      </c>
      <c r="BK84" s="8">
        <v>7957.61</v>
      </c>
      <c r="BL84" s="2" t="s">
        <v>1556</v>
      </c>
      <c r="BM84" s="7">
        <v>1</v>
      </c>
      <c r="BN84" s="7">
        <v>1</v>
      </c>
      <c r="BO84" s="4">
        <v>104</v>
      </c>
      <c r="BP84" s="8">
        <v>2227.68</v>
      </c>
      <c r="BQ84" s="4"/>
      <c r="BR84" s="8"/>
      <c r="BS84" s="7"/>
      <c r="BT84" s="7"/>
      <c r="BU84" s="2" t="s">
        <v>140</v>
      </c>
      <c r="BV84" s="2" t="s">
        <v>131</v>
      </c>
      <c r="BW84" s="2" t="s">
        <v>134</v>
      </c>
      <c r="BX84" s="2" t="s">
        <v>239</v>
      </c>
      <c r="BY84" s="2" t="s">
        <v>142</v>
      </c>
      <c r="BZ84" s="2" t="s">
        <v>134</v>
      </c>
      <c r="CA84" s="4">
        <v>21</v>
      </c>
      <c r="CB84" s="8">
        <v>430.5</v>
      </c>
      <c r="CC84" s="4"/>
      <c r="CD84" s="8"/>
      <c r="CE84" s="7"/>
      <c r="CF84" s="7"/>
      <c r="CG84" s="2" t="s">
        <v>140</v>
      </c>
      <c r="CH84" s="2" t="s">
        <v>131</v>
      </c>
      <c r="CI84" s="2" t="s">
        <v>145</v>
      </c>
      <c r="CJ84" s="2" t="s">
        <v>575</v>
      </c>
      <c r="CK84" s="2" t="s">
        <v>142</v>
      </c>
      <c r="CL84" s="2" t="s">
        <v>134</v>
      </c>
      <c r="CM84" s="4">
        <v>84</v>
      </c>
      <c r="CN84" s="8">
        <v>1550.64</v>
      </c>
      <c r="CO84" s="4"/>
      <c r="CP84" s="8"/>
      <c r="CQ84" s="7"/>
      <c r="CR84" s="7"/>
      <c r="CS84" s="2" t="s">
        <v>140</v>
      </c>
      <c r="CT84" s="2" t="s">
        <v>131</v>
      </c>
      <c r="CU84" s="2" t="s">
        <v>242</v>
      </c>
      <c r="CV84" s="2" t="s">
        <v>318</v>
      </c>
      <c r="CW84" s="2" t="s">
        <v>142</v>
      </c>
      <c r="CX84" s="2" t="s">
        <v>134</v>
      </c>
      <c r="CY84" s="4">
        <v>28</v>
      </c>
      <c r="CZ84" s="8">
        <v>547.96</v>
      </c>
      <c r="DA84" s="4"/>
      <c r="DB84" s="8"/>
      <c r="DC84" s="7"/>
      <c r="DD84" s="7"/>
      <c r="DE84" s="2" t="s">
        <v>140</v>
      </c>
      <c r="DF84" s="2" t="s">
        <v>131</v>
      </c>
      <c r="DG84" s="2" t="s">
        <v>242</v>
      </c>
      <c r="DH84" s="2" t="s">
        <v>616</v>
      </c>
      <c r="DI84" s="2" t="s">
        <v>142</v>
      </c>
      <c r="DJ84" s="2" t="s">
        <v>134</v>
      </c>
      <c r="DK84" s="4">
        <v>44</v>
      </c>
      <c r="DL84" s="8">
        <v>861.08</v>
      </c>
      <c r="DM84" s="4"/>
      <c r="DN84" s="8"/>
      <c r="DO84" s="7"/>
      <c r="DP84" s="7"/>
      <c r="DQ84" s="2" t="s">
        <v>140</v>
      </c>
      <c r="DR84" s="2" t="s">
        <v>131</v>
      </c>
      <c r="DS84" s="2" t="s">
        <v>533</v>
      </c>
      <c r="DT84" s="2" t="s">
        <v>1547</v>
      </c>
      <c r="DU84" s="2" t="s">
        <v>142</v>
      </c>
      <c r="DV84" s="2" t="s">
        <v>134</v>
      </c>
      <c r="DW84" s="4">
        <v>84</v>
      </c>
      <c r="DX84" s="8">
        <v>1629.6</v>
      </c>
      <c r="DY84" s="4"/>
      <c r="DZ84" s="8"/>
      <c r="EA84" s="7"/>
      <c r="EB84" s="7"/>
      <c r="EC84" s="2" t="s">
        <v>140</v>
      </c>
      <c r="ED84" s="2" t="s">
        <v>131</v>
      </c>
      <c r="EE84" s="2" t="s">
        <v>535</v>
      </c>
      <c r="EF84" s="2" t="s">
        <v>664</v>
      </c>
      <c r="EG84" s="2" t="s">
        <v>142</v>
      </c>
      <c r="EH84" s="2" t="s">
        <v>134</v>
      </c>
      <c r="EI84" s="4">
        <v>35</v>
      </c>
      <c r="EJ84" s="8">
        <v>590.17</v>
      </c>
      <c r="EK84" s="4"/>
      <c r="EL84" s="8"/>
      <c r="EM84" s="7"/>
      <c r="EN84" s="7"/>
      <c r="EO84" s="2" t="s">
        <v>140</v>
      </c>
      <c r="EP84" s="2" t="s">
        <v>131</v>
      </c>
      <c r="EQ84" s="2" t="s">
        <v>242</v>
      </c>
      <c r="ER84" s="2" t="s">
        <v>1557</v>
      </c>
      <c r="ES84" s="2" t="s">
        <v>142</v>
      </c>
      <c r="ET84" s="2" t="s">
        <v>134</v>
      </c>
      <c r="EU84" s="4">
        <v>1</v>
      </c>
      <c r="EV84" s="8">
        <v>20.88</v>
      </c>
      <c r="EW84" s="4"/>
      <c r="EX84" s="8"/>
      <c r="EY84" s="7"/>
      <c r="EZ84" s="7"/>
      <c r="FA84" s="2" t="s">
        <v>140</v>
      </c>
      <c r="FB84" s="2" t="s">
        <v>131</v>
      </c>
      <c r="FC84" s="2" t="s">
        <v>559</v>
      </c>
      <c r="FD84" s="2" t="s">
        <v>373</v>
      </c>
      <c r="FE84" s="2" t="s">
        <v>142</v>
      </c>
      <c r="FF84" s="2" t="s">
        <v>134</v>
      </c>
      <c r="FG84" s="4">
        <v>2</v>
      </c>
      <c r="FH84" s="8">
        <v>40.7</v>
      </c>
      <c r="FI84" s="4"/>
      <c r="FJ84" s="8"/>
      <c r="FK84" s="7"/>
      <c r="FL84" s="7"/>
      <c r="FM84" s="2" t="s">
        <v>140</v>
      </c>
      <c r="FN84" s="2" t="s">
        <v>131</v>
      </c>
      <c r="FO84" s="2" t="s">
        <v>1075</v>
      </c>
      <c r="FP84" s="2" t="s">
        <v>379</v>
      </c>
      <c r="FQ84" s="2" t="s">
        <v>142</v>
      </c>
      <c r="FR84" s="2" t="s">
        <v>134</v>
      </c>
      <c r="FS84" s="4"/>
      <c r="FT84" s="8"/>
      <c r="FU84" s="4"/>
      <c r="FV84" s="8"/>
      <c r="FW84" s="7"/>
      <c r="FX84" s="7"/>
      <c r="FY84" s="2" t="s">
        <v>143</v>
      </c>
      <c r="FZ84" s="2" t="s">
        <v>131</v>
      </c>
      <c r="GA84" s="2" t="s">
        <v>134</v>
      </c>
      <c r="GB84" s="2" t="s">
        <v>134</v>
      </c>
      <c r="GC84" s="2" t="s">
        <v>142</v>
      </c>
      <c r="GD84" s="2" t="s">
        <v>134</v>
      </c>
      <c r="GE84" s="4"/>
      <c r="GF84" s="8"/>
      <c r="GG84" s="4"/>
      <c r="GH84" s="8"/>
      <c r="GI84" s="7"/>
      <c r="GJ84" s="7"/>
      <c r="GK84" s="2" t="s">
        <v>134</v>
      </c>
      <c r="GL84" s="2" t="s">
        <v>134</v>
      </c>
      <c r="GM84" s="2" t="s">
        <v>134</v>
      </c>
      <c r="GN84" s="2" t="s">
        <v>134</v>
      </c>
      <c r="GO84" s="2" t="s">
        <v>134</v>
      </c>
      <c r="GP84" s="2" t="s">
        <v>134</v>
      </c>
      <c r="GQ84" s="4"/>
      <c r="GR84" s="8"/>
      <c r="GS84" s="4"/>
      <c r="GT84" s="8"/>
      <c r="GU84" s="7"/>
      <c r="GV84" s="7"/>
      <c r="GW84" s="2" t="s">
        <v>161</v>
      </c>
      <c r="GX84" s="2" t="s">
        <v>131</v>
      </c>
      <c r="GY84" s="2" t="s">
        <v>151</v>
      </c>
      <c r="GZ84" s="2" t="s">
        <v>134</v>
      </c>
      <c r="HA84" s="2" t="s">
        <v>142</v>
      </c>
      <c r="HB84" s="2" t="s">
        <v>134</v>
      </c>
      <c r="HC84" s="4"/>
      <c r="HD84" s="8"/>
      <c r="HE84" s="4"/>
      <c r="HF84" s="8"/>
      <c r="HG84" s="7"/>
      <c r="HH84" s="7"/>
      <c r="HI84" s="2" t="s">
        <v>140</v>
      </c>
      <c r="HJ84" s="2" t="s">
        <v>131</v>
      </c>
      <c r="HK84" s="2" t="s">
        <v>242</v>
      </c>
      <c r="HL84" s="2" t="s">
        <v>616</v>
      </c>
      <c r="HM84" s="2" t="s">
        <v>142</v>
      </c>
      <c r="HN84" s="2" t="s">
        <v>134</v>
      </c>
      <c r="HO84" s="4"/>
      <c r="HP84" s="8"/>
      <c r="HQ84" s="4"/>
      <c r="HR84" s="8"/>
      <c r="HS84" s="7"/>
      <c r="HT84" s="7"/>
      <c r="HU84" s="2" t="s">
        <v>161</v>
      </c>
      <c r="HV84" s="2" t="s">
        <v>131</v>
      </c>
      <c r="HW84" s="2" t="s">
        <v>134</v>
      </c>
      <c r="HX84" s="2" t="s">
        <v>134</v>
      </c>
      <c r="HY84" s="2" t="s">
        <v>142</v>
      </c>
      <c r="HZ84" s="2" t="s">
        <v>134</v>
      </c>
      <c r="IA84" s="4"/>
      <c r="IB84" s="8"/>
      <c r="IC84" s="4"/>
      <c r="ID84" s="8"/>
      <c r="IE84" s="7"/>
      <c r="IF84" s="7"/>
      <c r="IG84" s="2" t="s">
        <v>140</v>
      </c>
      <c r="IH84" s="2" t="s">
        <v>131</v>
      </c>
      <c r="II84" s="2" t="s">
        <v>486</v>
      </c>
      <c r="IJ84" s="2" t="s">
        <v>1492</v>
      </c>
      <c r="IK84" s="2" t="s">
        <v>142</v>
      </c>
      <c r="IL84" s="2" t="s">
        <v>168</v>
      </c>
      <c r="IM84" s="4">
        <v>1</v>
      </c>
      <c r="IN84" s="8">
        <v>18.48</v>
      </c>
      <c r="IO84" s="4"/>
      <c r="IP84" s="8"/>
      <c r="IQ84" s="7"/>
      <c r="IR84" s="7"/>
      <c r="IS84" s="2" t="s">
        <v>140</v>
      </c>
      <c r="IT84" s="2" t="s">
        <v>131</v>
      </c>
      <c r="IU84" s="2" t="s">
        <v>382</v>
      </c>
      <c r="IV84" s="2" t="s">
        <v>241</v>
      </c>
      <c r="IW84" s="2" t="s">
        <v>142</v>
      </c>
      <c r="IX84" s="2" t="s">
        <v>134</v>
      </c>
      <c r="IY84" s="4"/>
      <c r="IZ84" s="8"/>
      <c r="JA84" s="4"/>
      <c r="JB84" s="8"/>
      <c r="JC84" s="7"/>
      <c r="JD84" s="7"/>
      <c r="JE84" s="2" t="s">
        <v>140</v>
      </c>
      <c r="JF84" s="2" t="s">
        <v>131</v>
      </c>
      <c r="JG84" s="2" t="s">
        <v>170</v>
      </c>
      <c r="JH84" s="2" t="s">
        <v>134</v>
      </c>
      <c r="JI84" s="2" t="s">
        <v>142</v>
      </c>
      <c r="JJ84" s="2" t="s">
        <v>134</v>
      </c>
      <c r="JK84" s="4"/>
      <c r="JL84" s="8"/>
      <c r="JM84" s="4"/>
      <c r="JN84" s="8"/>
      <c r="JO84" s="7"/>
      <c r="JP84" s="7"/>
      <c r="JQ84" s="2" t="s">
        <v>140</v>
      </c>
      <c r="JR84" s="2" t="s">
        <v>144</v>
      </c>
      <c r="JS84" s="2" t="s">
        <v>172</v>
      </c>
      <c r="JT84" s="2" t="s">
        <v>1479</v>
      </c>
      <c r="JU84" s="2" t="s">
        <v>142</v>
      </c>
      <c r="JV84" s="2" t="s">
        <v>134</v>
      </c>
      <c r="JW84" s="4"/>
      <c r="JX84" s="8"/>
      <c r="JY84" s="4"/>
      <c r="JZ84" s="8"/>
      <c r="KA84" s="7"/>
      <c r="KB84" s="7"/>
      <c r="KC84" s="2" t="s">
        <v>140</v>
      </c>
      <c r="KD84" s="2" t="s">
        <v>131</v>
      </c>
      <c r="KE84" s="2" t="s">
        <v>853</v>
      </c>
      <c r="KF84" s="2" t="s">
        <v>134</v>
      </c>
      <c r="KG84" s="2" t="s">
        <v>142</v>
      </c>
      <c r="KH84" s="2" t="s">
        <v>134</v>
      </c>
      <c r="KI84" s="4"/>
      <c r="KJ84" s="8"/>
      <c r="KK84" s="4"/>
      <c r="KL84" s="8"/>
      <c r="KM84" s="7"/>
      <c r="KN84" s="7"/>
      <c r="KO84" s="2" t="s">
        <v>140</v>
      </c>
      <c r="KP84" s="2" t="s">
        <v>144</v>
      </c>
      <c r="KQ84" s="2" t="s">
        <v>261</v>
      </c>
      <c r="KR84" s="2" t="s">
        <v>518</v>
      </c>
      <c r="KS84" s="2" t="s">
        <v>142</v>
      </c>
      <c r="KT84" s="2" t="s">
        <v>134</v>
      </c>
      <c r="KU84" s="4"/>
      <c r="KV84" s="8"/>
      <c r="KW84" s="4"/>
      <c r="KX84" s="8"/>
      <c r="KY84" s="7"/>
      <c r="KZ84" s="7"/>
      <c r="LA84" s="2" t="s">
        <v>140</v>
      </c>
      <c r="LB84" s="2" t="s">
        <v>144</v>
      </c>
      <c r="LC84" s="2" t="s">
        <v>1558</v>
      </c>
      <c r="LD84" s="2" t="s">
        <v>1559</v>
      </c>
      <c r="LE84" s="2" t="s">
        <v>142</v>
      </c>
      <c r="LF84" s="2" t="s">
        <v>134</v>
      </c>
      <c r="LG84" s="4"/>
      <c r="LH84" s="8"/>
      <c r="LI84" s="4"/>
      <c r="LJ84" s="8"/>
      <c r="LK84" s="7"/>
      <c r="LL84" s="7"/>
      <c r="LM84" s="2" t="s">
        <v>134</v>
      </c>
      <c r="LN84" s="2" t="s">
        <v>134</v>
      </c>
      <c r="LO84" s="2" t="s">
        <v>134</v>
      </c>
      <c r="LP84" s="2" t="s">
        <v>134</v>
      </c>
      <c r="LQ84" s="2" t="s">
        <v>134</v>
      </c>
      <c r="LR84" s="2" t="s">
        <v>134</v>
      </c>
      <c r="LS84" s="4"/>
      <c r="LT84" s="8"/>
      <c r="LU84" s="4"/>
      <c r="LV84" s="8"/>
      <c r="LW84" s="7"/>
      <c r="LX84" s="7"/>
      <c r="LY84" s="2" t="s">
        <v>134</v>
      </c>
      <c r="LZ84" s="2" t="s">
        <v>134</v>
      </c>
      <c r="MA84" s="2" t="s">
        <v>134</v>
      </c>
      <c r="MB84" s="2" t="s">
        <v>134</v>
      </c>
      <c r="MC84" s="2" t="s">
        <v>134</v>
      </c>
      <c r="MD84" s="2" t="s">
        <v>134</v>
      </c>
      <c r="ME84" s="4">
        <v>2</v>
      </c>
      <c r="MF84" s="8">
        <v>39.92</v>
      </c>
      <c r="MG84" s="4"/>
      <c r="MH84" s="8"/>
      <c r="MI84" s="7"/>
      <c r="MJ84" s="7"/>
      <c r="MK84" s="2" t="s">
        <v>140</v>
      </c>
      <c r="ML84" s="2" t="s">
        <v>144</v>
      </c>
      <c r="MM84" s="2" t="s">
        <v>1549</v>
      </c>
      <c r="MN84" s="2" t="s">
        <v>343</v>
      </c>
      <c r="MO84" s="2" t="s">
        <v>142</v>
      </c>
      <c r="MP84" s="2" t="s">
        <v>134</v>
      </c>
      <c r="MQ84" s="4"/>
      <c r="MR84" s="8"/>
      <c r="MS84" s="4"/>
      <c r="MT84" s="8"/>
      <c r="MU84" s="7"/>
      <c r="MV84" s="7"/>
      <c r="MW84" s="2" t="s">
        <v>134</v>
      </c>
      <c r="MX84" s="2" t="s">
        <v>134</v>
      </c>
      <c r="MY84" s="2" t="s">
        <v>134</v>
      </c>
      <c r="MZ84" s="2" t="s">
        <v>134</v>
      </c>
      <c r="NA84" s="2" t="s">
        <v>134</v>
      </c>
      <c r="NB84" s="2" t="s">
        <v>134</v>
      </c>
      <c r="NC84" s="4"/>
      <c r="ND84" s="8"/>
      <c r="NE84" s="4"/>
      <c r="NF84" s="8"/>
      <c r="NG84" s="7"/>
      <c r="NH84" s="7"/>
      <c r="NI84" s="2" t="s">
        <v>184</v>
      </c>
      <c r="NJ84" s="2" t="s">
        <v>131</v>
      </c>
      <c r="NK84" s="2" t="s">
        <v>134</v>
      </c>
      <c r="NL84" s="2" t="s">
        <v>134</v>
      </c>
      <c r="NM84" s="2" t="s">
        <v>142</v>
      </c>
      <c r="NN84" s="2" t="s">
        <v>134</v>
      </c>
      <c r="NO84" s="4"/>
      <c r="NP84" s="8"/>
      <c r="NQ84" s="4"/>
      <c r="NR84" s="8"/>
      <c r="NS84" s="7"/>
      <c r="NT84" s="7"/>
      <c r="NU84" s="2" t="s">
        <v>140</v>
      </c>
      <c r="NV84" s="2" t="s">
        <v>131</v>
      </c>
      <c r="NW84" s="2" t="s">
        <v>185</v>
      </c>
      <c r="NX84" s="2" t="s">
        <v>1461</v>
      </c>
      <c r="NY84" s="2" t="s">
        <v>142</v>
      </c>
      <c r="NZ84" s="2" t="s">
        <v>134</v>
      </c>
      <c r="OA84" s="4"/>
      <c r="OB84" s="8"/>
      <c r="OC84" s="4"/>
      <c r="OD84" s="8"/>
      <c r="OE84" s="7"/>
      <c r="OF84" s="7"/>
      <c r="OG84" s="2" t="s">
        <v>140</v>
      </c>
      <c r="OH84" s="2" t="s">
        <v>187</v>
      </c>
      <c r="OI84" s="2" t="s">
        <v>268</v>
      </c>
      <c r="OJ84" s="2" t="s">
        <v>824</v>
      </c>
      <c r="OK84" s="2" t="s">
        <v>142</v>
      </c>
      <c r="OL84" s="2" t="s">
        <v>134</v>
      </c>
      <c r="OM84" s="4"/>
      <c r="ON84" s="8"/>
      <c r="OO84" s="4"/>
      <c r="OP84" s="8"/>
      <c r="OQ84" s="7"/>
      <c r="OR84" s="7"/>
      <c r="OS84" s="2" t="s">
        <v>134</v>
      </c>
      <c r="OT84" s="2" t="s">
        <v>134</v>
      </c>
      <c r="OU84" s="2" t="s">
        <v>134</v>
      </c>
      <c r="OV84" s="2" t="s">
        <v>134</v>
      </c>
      <c r="OW84" s="2" t="s">
        <v>134</v>
      </c>
      <c r="OX84" s="2" t="s">
        <v>134</v>
      </c>
      <c r="OY84" s="4"/>
      <c r="OZ84" s="8"/>
      <c r="PA84" s="4"/>
      <c r="PB84" s="8"/>
      <c r="PC84" s="7"/>
      <c r="PD84" s="7"/>
      <c r="PE84" s="2" t="s">
        <v>161</v>
      </c>
      <c r="PF84" s="2" t="s">
        <v>131</v>
      </c>
      <c r="PG84" s="2" t="s">
        <v>134</v>
      </c>
      <c r="PH84" s="2" t="s">
        <v>134</v>
      </c>
      <c r="PI84" s="2" t="s">
        <v>142</v>
      </c>
      <c r="PJ84" s="2" t="s">
        <v>134</v>
      </c>
      <c r="PK84" s="4"/>
      <c r="PL84" s="8"/>
      <c r="PM84" s="4"/>
      <c r="PN84" s="8"/>
      <c r="PO84" s="7"/>
      <c r="PP84" s="7"/>
      <c r="PQ84" s="2" t="s">
        <v>140</v>
      </c>
      <c r="PR84" s="2" t="s">
        <v>131</v>
      </c>
      <c r="PS84" s="2" t="s">
        <v>190</v>
      </c>
      <c r="PT84" s="2" t="s">
        <v>134</v>
      </c>
      <c r="PU84" s="2" t="s">
        <v>142</v>
      </c>
      <c r="PV84" s="2" t="s">
        <v>134</v>
      </c>
      <c r="PW84" s="4"/>
      <c r="PX84" s="8"/>
      <c r="PY84" s="4"/>
      <c r="PZ84" s="8"/>
      <c r="QA84" s="7"/>
      <c r="QB84" s="7"/>
      <c r="QC84" s="2" t="s">
        <v>140</v>
      </c>
      <c r="QD84" s="2" t="s">
        <v>144</v>
      </c>
      <c r="QE84" s="2" t="s">
        <v>149</v>
      </c>
      <c r="QF84" s="2" t="s">
        <v>1560</v>
      </c>
      <c r="QG84" s="2" t="s">
        <v>142</v>
      </c>
      <c r="QH84" s="2" t="s">
        <v>134</v>
      </c>
      <c r="QI84" s="4"/>
      <c r="QJ84" s="8"/>
      <c r="QK84" s="4"/>
      <c r="QL84" s="8"/>
      <c r="QM84" s="7"/>
      <c r="QN84" s="7"/>
      <c r="QO84" s="2" t="s">
        <v>184</v>
      </c>
      <c r="QP84" s="2" t="s">
        <v>131</v>
      </c>
      <c r="QQ84" s="2" t="s">
        <v>134</v>
      </c>
      <c r="QR84" s="2" t="s">
        <v>134</v>
      </c>
      <c r="QS84" s="2" t="s">
        <v>142</v>
      </c>
      <c r="QT84" s="2" t="s">
        <v>134</v>
      </c>
      <c r="QU84" s="4"/>
      <c r="QV84" s="8"/>
      <c r="QW84" s="4"/>
      <c r="QX84" s="8"/>
      <c r="QY84" s="7"/>
      <c r="QZ84" s="7"/>
      <c r="RA84" s="2" t="s">
        <v>134</v>
      </c>
      <c r="RB84" s="2" t="s">
        <v>134</v>
      </c>
      <c r="RC84" s="2" t="s">
        <v>134</v>
      </c>
      <c r="RD84" s="2" t="s">
        <v>134</v>
      </c>
      <c r="RE84" s="2" t="s">
        <v>134</v>
      </c>
      <c r="RF84" s="2" t="s">
        <v>134</v>
      </c>
      <c r="RG84" s="4"/>
      <c r="RH84" s="8"/>
      <c r="RI84" s="4"/>
      <c r="RJ84" s="8"/>
      <c r="RK84" s="7"/>
      <c r="RL84" s="7"/>
      <c r="RM84" s="2" t="s">
        <v>134</v>
      </c>
      <c r="RN84" s="2" t="s">
        <v>134</v>
      </c>
      <c r="RO84" s="2" t="s">
        <v>134</v>
      </c>
      <c r="RP84" s="2" t="s">
        <v>134</v>
      </c>
      <c r="RQ84" s="2" t="s">
        <v>134</v>
      </c>
      <c r="RR84" s="2" t="s">
        <v>134</v>
      </c>
      <c r="RS84" s="4"/>
      <c r="RT84" s="8"/>
      <c r="RU84" s="4"/>
      <c r="RV84" s="8"/>
      <c r="RW84" s="7"/>
      <c r="RX84" s="7"/>
      <c r="RY84" s="2" t="s">
        <v>161</v>
      </c>
      <c r="RZ84" s="2" t="s">
        <v>131</v>
      </c>
      <c r="SA84" s="2" t="s">
        <v>134</v>
      </c>
      <c r="SB84" s="2" t="s">
        <v>134</v>
      </c>
      <c r="SC84" s="2" t="s">
        <v>142</v>
      </c>
      <c r="SD84" s="2" t="s">
        <v>134</v>
      </c>
      <c r="SE84" s="4"/>
      <c r="SF84" s="8"/>
      <c r="SG84" s="4"/>
      <c r="SH84" s="8"/>
      <c r="SI84" s="7"/>
      <c r="SJ84" s="7"/>
      <c r="SK84" s="2" t="s">
        <v>140</v>
      </c>
      <c r="SL84" s="2" t="s">
        <v>144</v>
      </c>
      <c r="SM84" s="2" t="s">
        <v>411</v>
      </c>
      <c r="SN84" s="2" t="s">
        <v>678</v>
      </c>
      <c r="SO84" s="2" t="s">
        <v>142</v>
      </c>
      <c r="SP84" s="2" t="s">
        <v>134</v>
      </c>
    </row>
    <row r="85">
      <c r="A85" s="2" t="s">
        <v>1561</v>
      </c>
      <c r="B85" s="2" t="s">
        <v>123</v>
      </c>
      <c r="C85" s="2" t="s">
        <v>124</v>
      </c>
      <c r="D85" s="2" t="s">
        <v>125</v>
      </c>
      <c r="E85" s="2" t="s">
        <v>126</v>
      </c>
      <c r="F85" s="2" t="s">
        <v>1562</v>
      </c>
      <c r="G85" s="2" t="s">
        <v>1563</v>
      </c>
      <c r="H85" s="2" t="s">
        <v>1564</v>
      </c>
      <c r="I85" s="2" t="s">
        <v>896</v>
      </c>
      <c r="J85" s="2" t="s">
        <v>234</v>
      </c>
      <c r="K85" s="2" t="s">
        <v>1565</v>
      </c>
      <c r="L85" s="3">
        <v>14.52</v>
      </c>
      <c r="M85" s="3">
        <v>15.25</v>
      </c>
      <c r="N85" s="3">
        <v>32.99</v>
      </c>
      <c r="O85" s="2" t="s">
        <v>131</v>
      </c>
      <c r="P85" s="2" t="s">
        <v>395</v>
      </c>
      <c r="Q85" s="2" t="s">
        <v>133</v>
      </c>
      <c r="R85" s="2" t="s">
        <v>134</v>
      </c>
      <c r="S85" s="2" t="s">
        <v>1566</v>
      </c>
      <c r="T85" s="2" t="s">
        <v>134</v>
      </c>
      <c r="U85" s="2" t="s">
        <v>134</v>
      </c>
      <c r="V85" s="2" t="s">
        <v>420</v>
      </c>
      <c r="W85" s="2" t="s">
        <v>899</v>
      </c>
      <c r="X85" s="2" t="s">
        <v>134</v>
      </c>
      <c r="Y85" s="2" t="s">
        <v>237</v>
      </c>
      <c r="Z85" s="4">
        <v>209</v>
      </c>
      <c r="AA85" s="4">
        <f>=ROUNDDOWN(4.97619047619048,0)</f>
      </c>
      <c r="AB85" s="5">
        <v>42</v>
      </c>
      <c r="AC85" s="2" t="s">
        <v>777</v>
      </c>
      <c r="AD85" s="4">
        <v>480</v>
      </c>
      <c r="AE85" s="4">
        <v>864</v>
      </c>
      <c r="AF85" s="6">
        <v>64</v>
      </c>
      <c r="AG85" s="6">
        <v>47</v>
      </c>
      <c r="AH85" s="7">
        <v>0.9071</v>
      </c>
      <c r="AI85" s="4"/>
      <c r="AJ85" s="4">
        <f>=ROUNDDOWN({0},0)</f>
      </c>
      <c r="AK85" s="5"/>
      <c r="AL85" s="2" t="s">
        <v>134</v>
      </c>
      <c r="AM85" s="4"/>
      <c r="AN85" s="4"/>
      <c r="AO85" s="7">
        <v>0</v>
      </c>
      <c r="AP85" s="4">
        <v>964</v>
      </c>
      <c r="AQ85" s="8">
        <v>15465.77</v>
      </c>
      <c r="AR85" s="4"/>
      <c r="AS85" s="8"/>
      <c r="AT85" s="7"/>
      <c r="AU85" s="7"/>
      <c r="AV85" s="4">
        <v>964</v>
      </c>
      <c r="AW85" s="8">
        <v>15465.77</v>
      </c>
      <c r="AX85" s="4"/>
      <c r="AY85" s="8"/>
      <c r="AZ85" s="7"/>
      <c r="BA85" s="7"/>
      <c r="BB85" s="7">
        <v>1</v>
      </c>
      <c r="BC85" s="4">
        <v>964</v>
      </c>
      <c r="BD85" s="8">
        <v>15465.77</v>
      </c>
      <c r="BE85" s="4"/>
      <c r="BF85" s="8"/>
      <c r="BG85" s="7"/>
      <c r="BH85" s="7"/>
      <c r="BI85" s="7">
        <v>1</v>
      </c>
      <c r="BJ85" s="4">
        <v>964</v>
      </c>
      <c r="BK85" s="8">
        <v>15465.77</v>
      </c>
      <c r="BL85" s="2" t="s">
        <v>1567</v>
      </c>
      <c r="BM85" s="7">
        <v>1</v>
      </c>
      <c r="BN85" s="7">
        <v>1</v>
      </c>
      <c r="BO85" s="4">
        <v>313</v>
      </c>
      <c r="BP85" s="8">
        <v>5098.77</v>
      </c>
      <c r="BQ85" s="4"/>
      <c r="BR85" s="8"/>
      <c r="BS85" s="7"/>
      <c r="BT85" s="7"/>
      <c r="BU85" s="2" t="s">
        <v>140</v>
      </c>
      <c r="BV85" s="2" t="s">
        <v>131</v>
      </c>
      <c r="BW85" s="2" t="s">
        <v>134</v>
      </c>
      <c r="BX85" s="2" t="s">
        <v>641</v>
      </c>
      <c r="BY85" s="2" t="s">
        <v>142</v>
      </c>
      <c r="BZ85" s="2" t="s">
        <v>134</v>
      </c>
      <c r="CA85" s="4">
        <v>257</v>
      </c>
      <c r="CB85" s="8">
        <v>4240.5</v>
      </c>
      <c r="CC85" s="4"/>
      <c r="CD85" s="8"/>
      <c r="CE85" s="7"/>
      <c r="CF85" s="7"/>
      <c r="CG85" s="2" t="s">
        <v>140</v>
      </c>
      <c r="CH85" s="2" t="s">
        <v>131</v>
      </c>
      <c r="CI85" s="2" t="s">
        <v>145</v>
      </c>
      <c r="CJ85" s="2" t="s">
        <v>1568</v>
      </c>
      <c r="CK85" s="2" t="s">
        <v>142</v>
      </c>
      <c r="CL85" s="2" t="s">
        <v>134</v>
      </c>
      <c r="CM85" s="4">
        <v>59</v>
      </c>
      <c r="CN85" s="8">
        <v>884.41</v>
      </c>
      <c r="CO85" s="4"/>
      <c r="CP85" s="8"/>
      <c r="CQ85" s="7"/>
      <c r="CR85" s="7"/>
      <c r="CS85" s="2" t="s">
        <v>140</v>
      </c>
      <c r="CT85" s="2" t="s">
        <v>131</v>
      </c>
      <c r="CU85" s="2" t="s">
        <v>242</v>
      </c>
      <c r="CV85" s="2" t="s">
        <v>1499</v>
      </c>
      <c r="CW85" s="2" t="s">
        <v>142</v>
      </c>
      <c r="CX85" s="2" t="s">
        <v>134</v>
      </c>
      <c r="CY85" s="4">
        <v>102</v>
      </c>
      <c r="CZ85" s="8">
        <v>1555.5</v>
      </c>
      <c r="DA85" s="4"/>
      <c r="DB85" s="8"/>
      <c r="DC85" s="7"/>
      <c r="DD85" s="7"/>
      <c r="DE85" s="2" t="s">
        <v>140</v>
      </c>
      <c r="DF85" s="2" t="s">
        <v>131</v>
      </c>
      <c r="DG85" s="2" t="s">
        <v>242</v>
      </c>
      <c r="DH85" s="2" t="s">
        <v>1569</v>
      </c>
      <c r="DI85" s="2" t="s">
        <v>142</v>
      </c>
      <c r="DJ85" s="2" t="s">
        <v>134</v>
      </c>
      <c r="DK85" s="4"/>
      <c r="DL85" s="8"/>
      <c r="DM85" s="4"/>
      <c r="DN85" s="8"/>
      <c r="DO85" s="7"/>
      <c r="DP85" s="7"/>
      <c r="DQ85" s="2" t="s">
        <v>140</v>
      </c>
      <c r="DR85" s="2" t="s">
        <v>131</v>
      </c>
      <c r="DS85" s="2" t="s">
        <v>477</v>
      </c>
      <c r="DT85" s="2" t="s">
        <v>556</v>
      </c>
      <c r="DU85" s="2" t="s">
        <v>142</v>
      </c>
      <c r="DV85" s="2" t="s">
        <v>134</v>
      </c>
      <c r="DW85" s="4">
        <v>78</v>
      </c>
      <c r="DX85" s="8">
        <v>1248.78</v>
      </c>
      <c r="DY85" s="4"/>
      <c r="DZ85" s="8"/>
      <c r="EA85" s="7"/>
      <c r="EB85" s="7"/>
      <c r="EC85" s="2" t="s">
        <v>140</v>
      </c>
      <c r="ED85" s="2" t="s">
        <v>131</v>
      </c>
      <c r="EE85" s="2" t="s">
        <v>535</v>
      </c>
      <c r="EF85" s="2" t="s">
        <v>536</v>
      </c>
      <c r="EG85" s="2" t="s">
        <v>142</v>
      </c>
      <c r="EH85" s="2" t="s">
        <v>134</v>
      </c>
      <c r="EI85" s="4">
        <v>117</v>
      </c>
      <c r="EJ85" s="8">
        <v>1615.07</v>
      </c>
      <c r="EK85" s="4"/>
      <c r="EL85" s="8"/>
      <c r="EM85" s="7"/>
      <c r="EN85" s="7"/>
      <c r="EO85" s="2" t="s">
        <v>140</v>
      </c>
      <c r="EP85" s="2" t="s">
        <v>131</v>
      </c>
      <c r="EQ85" s="2" t="s">
        <v>246</v>
      </c>
      <c r="ER85" s="2" t="s">
        <v>1570</v>
      </c>
      <c r="ES85" s="2" t="s">
        <v>142</v>
      </c>
      <c r="ET85" s="2" t="s">
        <v>134</v>
      </c>
      <c r="EU85" s="4">
        <v>1</v>
      </c>
      <c r="EV85" s="8">
        <v>15.25</v>
      </c>
      <c r="EW85" s="4"/>
      <c r="EX85" s="8"/>
      <c r="EY85" s="7"/>
      <c r="EZ85" s="7"/>
      <c r="FA85" s="2" t="s">
        <v>140</v>
      </c>
      <c r="FB85" s="2" t="s">
        <v>131</v>
      </c>
      <c r="FC85" s="2" t="s">
        <v>481</v>
      </c>
      <c r="FD85" s="2" t="s">
        <v>1571</v>
      </c>
      <c r="FE85" s="2" t="s">
        <v>142</v>
      </c>
      <c r="FF85" s="2" t="s">
        <v>134</v>
      </c>
      <c r="FG85" s="4">
        <v>15</v>
      </c>
      <c r="FH85" s="8">
        <v>240.15</v>
      </c>
      <c r="FI85" s="4"/>
      <c r="FJ85" s="8"/>
      <c r="FK85" s="7"/>
      <c r="FL85" s="7"/>
      <c r="FM85" s="2" t="s">
        <v>140</v>
      </c>
      <c r="FN85" s="2" t="s">
        <v>131</v>
      </c>
      <c r="FO85" s="2" t="s">
        <v>903</v>
      </c>
      <c r="FP85" s="2" t="s">
        <v>1572</v>
      </c>
      <c r="FQ85" s="2" t="s">
        <v>142</v>
      </c>
      <c r="FR85" s="2" t="s">
        <v>134</v>
      </c>
      <c r="FS85" s="4"/>
      <c r="FT85" s="8"/>
      <c r="FU85" s="4"/>
      <c r="FV85" s="8"/>
      <c r="FW85" s="7"/>
      <c r="FX85" s="7"/>
      <c r="FY85" s="2" t="s">
        <v>143</v>
      </c>
      <c r="FZ85" s="2" t="s">
        <v>131</v>
      </c>
      <c r="GA85" s="2" t="s">
        <v>134</v>
      </c>
      <c r="GB85" s="2" t="s">
        <v>134</v>
      </c>
      <c r="GC85" s="2" t="s">
        <v>142</v>
      </c>
      <c r="GD85" s="2" t="s">
        <v>134</v>
      </c>
      <c r="GE85" s="4"/>
      <c r="GF85" s="8"/>
      <c r="GG85" s="4"/>
      <c r="GH85" s="8"/>
      <c r="GI85" s="7"/>
      <c r="GJ85" s="7"/>
      <c r="GK85" s="2" t="s">
        <v>134</v>
      </c>
      <c r="GL85" s="2" t="s">
        <v>134</v>
      </c>
      <c r="GM85" s="2" t="s">
        <v>134</v>
      </c>
      <c r="GN85" s="2" t="s">
        <v>134</v>
      </c>
      <c r="GO85" s="2" t="s">
        <v>134</v>
      </c>
      <c r="GP85" s="2" t="s">
        <v>134</v>
      </c>
      <c r="GQ85" s="4"/>
      <c r="GR85" s="8"/>
      <c r="GS85" s="4"/>
      <c r="GT85" s="8"/>
      <c r="GU85" s="7"/>
      <c r="GV85" s="7"/>
      <c r="GW85" s="2" t="s">
        <v>161</v>
      </c>
      <c r="GX85" s="2" t="s">
        <v>131</v>
      </c>
      <c r="GY85" s="2" t="s">
        <v>151</v>
      </c>
      <c r="GZ85" s="2" t="s">
        <v>134</v>
      </c>
      <c r="HA85" s="2" t="s">
        <v>142</v>
      </c>
      <c r="HB85" s="2" t="s">
        <v>134</v>
      </c>
      <c r="HC85" s="4">
        <v>20</v>
      </c>
      <c r="HD85" s="8">
        <v>534.4</v>
      </c>
      <c r="HE85" s="4"/>
      <c r="HF85" s="8"/>
      <c r="HG85" s="7"/>
      <c r="HH85" s="7"/>
      <c r="HI85" s="2" t="s">
        <v>140</v>
      </c>
      <c r="HJ85" s="2" t="s">
        <v>131</v>
      </c>
      <c r="HK85" s="2" t="s">
        <v>242</v>
      </c>
      <c r="HL85" s="2" t="s">
        <v>1573</v>
      </c>
      <c r="HM85" s="2" t="s">
        <v>142</v>
      </c>
      <c r="HN85" s="2" t="s">
        <v>134</v>
      </c>
      <c r="HO85" s="4"/>
      <c r="HP85" s="8"/>
      <c r="HQ85" s="4"/>
      <c r="HR85" s="8"/>
      <c r="HS85" s="7"/>
      <c r="HT85" s="7"/>
      <c r="HU85" s="2" t="s">
        <v>161</v>
      </c>
      <c r="HV85" s="2" t="s">
        <v>131</v>
      </c>
      <c r="HW85" s="2" t="s">
        <v>134</v>
      </c>
      <c r="HX85" s="2" t="s">
        <v>134</v>
      </c>
      <c r="HY85" s="2" t="s">
        <v>142</v>
      </c>
      <c r="HZ85" s="2" t="s">
        <v>134</v>
      </c>
      <c r="IA85" s="4"/>
      <c r="IB85" s="8"/>
      <c r="IC85" s="4"/>
      <c r="ID85" s="8"/>
      <c r="IE85" s="7"/>
      <c r="IF85" s="7"/>
      <c r="IG85" s="2" t="s">
        <v>140</v>
      </c>
      <c r="IH85" s="2" t="s">
        <v>144</v>
      </c>
      <c r="II85" s="2" t="s">
        <v>486</v>
      </c>
      <c r="IJ85" s="2" t="s">
        <v>1574</v>
      </c>
      <c r="IK85" s="2" t="s">
        <v>142</v>
      </c>
      <c r="IL85" s="2" t="s">
        <v>168</v>
      </c>
      <c r="IM85" s="4"/>
      <c r="IN85" s="8"/>
      <c r="IO85" s="4"/>
      <c r="IP85" s="8"/>
      <c r="IQ85" s="7"/>
      <c r="IR85" s="7"/>
      <c r="IS85" s="2" t="s">
        <v>161</v>
      </c>
      <c r="IT85" s="2" t="s">
        <v>131</v>
      </c>
      <c r="IU85" s="2" t="s">
        <v>382</v>
      </c>
      <c r="IV85" s="2" t="s">
        <v>134</v>
      </c>
      <c r="IW85" s="2" t="s">
        <v>142</v>
      </c>
      <c r="IX85" s="2" t="s">
        <v>134</v>
      </c>
      <c r="IY85" s="4"/>
      <c r="IZ85" s="8"/>
      <c r="JA85" s="4"/>
      <c r="JB85" s="8"/>
      <c r="JC85" s="7"/>
      <c r="JD85" s="7"/>
      <c r="JE85" s="2" t="s">
        <v>140</v>
      </c>
      <c r="JF85" s="2" t="s">
        <v>131</v>
      </c>
      <c r="JG85" s="2" t="s">
        <v>170</v>
      </c>
      <c r="JH85" s="2" t="s">
        <v>134</v>
      </c>
      <c r="JI85" s="2" t="s">
        <v>142</v>
      </c>
      <c r="JJ85" s="2" t="s">
        <v>134</v>
      </c>
      <c r="JK85" s="4"/>
      <c r="JL85" s="8"/>
      <c r="JM85" s="4"/>
      <c r="JN85" s="8"/>
      <c r="JO85" s="7"/>
      <c r="JP85" s="7"/>
      <c r="JQ85" s="2" t="s">
        <v>140</v>
      </c>
      <c r="JR85" s="2" t="s">
        <v>144</v>
      </c>
      <c r="JS85" s="2" t="s">
        <v>172</v>
      </c>
      <c r="JT85" s="2" t="s">
        <v>1575</v>
      </c>
      <c r="JU85" s="2" t="s">
        <v>142</v>
      </c>
      <c r="JV85" s="2" t="s">
        <v>134</v>
      </c>
      <c r="JW85" s="4">
        <v>2</v>
      </c>
      <c r="JX85" s="8">
        <v>32.94</v>
      </c>
      <c r="JY85" s="4"/>
      <c r="JZ85" s="8"/>
      <c r="KA85" s="7"/>
      <c r="KB85" s="7"/>
      <c r="KC85" s="2" t="s">
        <v>140</v>
      </c>
      <c r="KD85" s="2" t="s">
        <v>131</v>
      </c>
      <c r="KE85" s="2" t="s">
        <v>853</v>
      </c>
      <c r="KF85" s="2" t="s">
        <v>763</v>
      </c>
      <c r="KG85" s="2" t="s">
        <v>142</v>
      </c>
      <c r="KH85" s="2" t="s">
        <v>134</v>
      </c>
      <c r="KI85" s="4"/>
      <c r="KJ85" s="8"/>
      <c r="KK85" s="4"/>
      <c r="KL85" s="8"/>
      <c r="KM85" s="7"/>
      <c r="KN85" s="7"/>
      <c r="KO85" s="2" t="s">
        <v>176</v>
      </c>
      <c r="KP85" s="2" t="s">
        <v>131</v>
      </c>
      <c r="KQ85" s="2" t="s">
        <v>134</v>
      </c>
      <c r="KR85" s="2" t="s">
        <v>134</v>
      </c>
      <c r="KS85" s="2" t="s">
        <v>142</v>
      </c>
      <c r="KT85" s="2" t="s">
        <v>134</v>
      </c>
      <c r="KU85" s="4"/>
      <c r="KV85" s="8"/>
      <c r="KW85" s="4"/>
      <c r="KX85" s="8"/>
      <c r="KY85" s="7"/>
      <c r="KZ85" s="7"/>
      <c r="LA85" s="2" t="s">
        <v>140</v>
      </c>
      <c r="LB85" s="2" t="s">
        <v>144</v>
      </c>
      <c r="LC85" s="2" t="s">
        <v>438</v>
      </c>
      <c r="LD85" s="2" t="s">
        <v>439</v>
      </c>
      <c r="LE85" s="2" t="s">
        <v>142</v>
      </c>
      <c r="LF85" s="2" t="s">
        <v>134</v>
      </c>
      <c r="LG85" s="4"/>
      <c r="LH85" s="8"/>
      <c r="LI85" s="4"/>
      <c r="LJ85" s="8"/>
      <c r="LK85" s="7"/>
      <c r="LL85" s="7"/>
      <c r="LM85" s="2" t="s">
        <v>134</v>
      </c>
      <c r="LN85" s="2" t="s">
        <v>134</v>
      </c>
      <c r="LO85" s="2" t="s">
        <v>134</v>
      </c>
      <c r="LP85" s="2" t="s">
        <v>134</v>
      </c>
      <c r="LQ85" s="2" t="s">
        <v>134</v>
      </c>
      <c r="LR85" s="2" t="s">
        <v>134</v>
      </c>
      <c r="LS85" s="4"/>
      <c r="LT85" s="8"/>
      <c r="LU85" s="4"/>
      <c r="LV85" s="8"/>
      <c r="LW85" s="7"/>
      <c r="LX85" s="7"/>
      <c r="LY85" s="2" t="s">
        <v>134</v>
      </c>
      <c r="LZ85" s="2" t="s">
        <v>134</v>
      </c>
      <c r="MA85" s="2" t="s">
        <v>134</v>
      </c>
      <c r="MB85" s="2" t="s">
        <v>134</v>
      </c>
      <c r="MC85" s="2" t="s">
        <v>134</v>
      </c>
      <c r="MD85" s="2" t="s">
        <v>134</v>
      </c>
      <c r="ME85" s="4"/>
      <c r="MF85" s="8"/>
      <c r="MG85" s="4"/>
      <c r="MH85" s="8"/>
      <c r="MI85" s="7"/>
      <c r="MJ85" s="7"/>
      <c r="MK85" s="2" t="s">
        <v>140</v>
      </c>
      <c r="ML85" s="2" t="s">
        <v>144</v>
      </c>
      <c r="MM85" s="2" t="s">
        <v>213</v>
      </c>
      <c r="MN85" s="2" t="s">
        <v>134</v>
      </c>
      <c r="MO85" s="2" t="s">
        <v>142</v>
      </c>
      <c r="MP85" s="2" t="s">
        <v>134</v>
      </c>
      <c r="MQ85" s="4"/>
      <c r="MR85" s="8"/>
      <c r="MS85" s="4"/>
      <c r="MT85" s="8"/>
      <c r="MU85" s="7"/>
      <c r="MV85" s="7"/>
      <c r="MW85" s="2" t="s">
        <v>134</v>
      </c>
      <c r="MX85" s="2" t="s">
        <v>134</v>
      </c>
      <c r="MY85" s="2" t="s">
        <v>134</v>
      </c>
      <c r="MZ85" s="2" t="s">
        <v>134</v>
      </c>
      <c r="NA85" s="2" t="s">
        <v>134</v>
      </c>
      <c r="NB85" s="2" t="s">
        <v>134</v>
      </c>
      <c r="NC85" s="4"/>
      <c r="ND85" s="8"/>
      <c r="NE85" s="4"/>
      <c r="NF85" s="8"/>
      <c r="NG85" s="7"/>
      <c r="NH85" s="7"/>
      <c r="NI85" s="2" t="s">
        <v>184</v>
      </c>
      <c r="NJ85" s="2" t="s">
        <v>131</v>
      </c>
      <c r="NK85" s="2" t="s">
        <v>134</v>
      </c>
      <c r="NL85" s="2" t="s">
        <v>134</v>
      </c>
      <c r="NM85" s="2" t="s">
        <v>142</v>
      </c>
      <c r="NN85" s="2" t="s">
        <v>134</v>
      </c>
      <c r="NO85" s="4"/>
      <c r="NP85" s="8"/>
      <c r="NQ85" s="4"/>
      <c r="NR85" s="8"/>
      <c r="NS85" s="7"/>
      <c r="NT85" s="7"/>
      <c r="NU85" s="2" t="s">
        <v>140</v>
      </c>
      <c r="NV85" s="2" t="s">
        <v>131</v>
      </c>
      <c r="NW85" s="2" t="s">
        <v>943</v>
      </c>
      <c r="NX85" s="2" t="s">
        <v>1576</v>
      </c>
      <c r="NY85" s="2" t="s">
        <v>142</v>
      </c>
      <c r="NZ85" s="2" t="s">
        <v>134</v>
      </c>
      <c r="OA85" s="4"/>
      <c r="OB85" s="8"/>
      <c r="OC85" s="4"/>
      <c r="OD85" s="8"/>
      <c r="OE85" s="7"/>
      <c r="OF85" s="7"/>
      <c r="OG85" s="2" t="s">
        <v>140</v>
      </c>
      <c r="OH85" s="2" t="s">
        <v>187</v>
      </c>
      <c r="OI85" s="2" t="s">
        <v>239</v>
      </c>
      <c r="OJ85" s="2" t="s">
        <v>671</v>
      </c>
      <c r="OK85" s="2" t="s">
        <v>142</v>
      </c>
      <c r="OL85" s="2" t="s">
        <v>134</v>
      </c>
      <c r="OM85" s="4"/>
      <c r="ON85" s="8"/>
      <c r="OO85" s="4"/>
      <c r="OP85" s="8"/>
      <c r="OQ85" s="7"/>
      <c r="OR85" s="7"/>
      <c r="OS85" s="2" t="s">
        <v>134</v>
      </c>
      <c r="OT85" s="2" t="s">
        <v>134</v>
      </c>
      <c r="OU85" s="2" t="s">
        <v>134</v>
      </c>
      <c r="OV85" s="2" t="s">
        <v>134</v>
      </c>
      <c r="OW85" s="2" t="s">
        <v>134</v>
      </c>
      <c r="OX85" s="2" t="s">
        <v>134</v>
      </c>
      <c r="OY85" s="4"/>
      <c r="OZ85" s="8"/>
      <c r="PA85" s="4"/>
      <c r="PB85" s="8"/>
      <c r="PC85" s="7"/>
      <c r="PD85" s="7"/>
      <c r="PE85" s="2" t="s">
        <v>161</v>
      </c>
      <c r="PF85" s="2" t="s">
        <v>131</v>
      </c>
      <c r="PG85" s="2" t="s">
        <v>134</v>
      </c>
      <c r="PH85" s="2" t="s">
        <v>134</v>
      </c>
      <c r="PI85" s="2" t="s">
        <v>142</v>
      </c>
      <c r="PJ85" s="2" t="s">
        <v>134</v>
      </c>
      <c r="PK85" s="4"/>
      <c r="PL85" s="8"/>
      <c r="PM85" s="4"/>
      <c r="PN85" s="8"/>
      <c r="PO85" s="7"/>
      <c r="PP85" s="7"/>
      <c r="PQ85" s="2" t="s">
        <v>140</v>
      </c>
      <c r="PR85" s="2" t="s">
        <v>131</v>
      </c>
      <c r="PS85" s="2" t="s">
        <v>190</v>
      </c>
      <c r="PT85" s="2" t="s">
        <v>134</v>
      </c>
      <c r="PU85" s="2" t="s">
        <v>142</v>
      </c>
      <c r="PV85" s="2" t="s">
        <v>134</v>
      </c>
      <c r="PW85" s="4"/>
      <c r="PX85" s="8"/>
      <c r="PY85" s="4"/>
      <c r="PZ85" s="8"/>
      <c r="QA85" s="7"/>
      <c r="QB85" s="7"/>
      <c r="QC85" s="2" t="s">
        <v>140</v>
      </c>
      <c r="QD85" s="2" t="s">
        <v>144</v>
      </c>
      <c r="QE85" s="2" t="s">
        <v>149</v>
      </c>
      <c r="QF85" s="2" t="s">
        <v>157</v>
      </c>
      <c r="QG85" s="2" t="s">
        <v>142</v>
      </c>
      <c r="QH85" s="2" t="s">
        <v>134</v>
      </c>
      <c r="QI85" s="4"/>
      <c r="QJ85" s="8"/>
      <c r="QK85" s="4"/>
      <c r="QL85" s="8"/>
      <c r="QM85" s="7"/>
      <c r="QN85" s="7"/>
      <c r="QO85" s="2" t="s">
        <v>184</v>
      </c>
      <c r="QP85" s="2" t="s">
        <v>131</v>
      </c>
      <c r="QQ85" s="2" t="s">
        <v>134</v>
      </c>
      <c r="QR85" s="2" t="s">
        <v>134</v>
      </c>
      <c r="QS85" s="2" t="s">
        <v>142</v>
      </c>
      <c r="QT85" s="2" t="s">
        <v>134</v>
      </c>
      <c r="QU85" s="4"/>
      <c r="QV85" s="8"/>
      <c r="QW85" s="4"/>
      <c r="QX85" s="8"/>
      <c r="QY85" s="7"/>
      <c r="QZ85" s="7"/>
      <c r="RA85" s="2" t="s">
        <v>134</v>
      </c>
      <c r="RB85" s="2" t="s">
        <v>134</v>
      </c>
      <c r="RC85" s="2" t="s">
        <v>134</v>
      </c>
      <c r="RD85" s="2" t="s">
        <v>134</v>
      </c>
      <c r="RE85" s="2" t="s">
        <v>134</v>
      </c>
      <c r="RF85" s="2" t="s">
        <v>134</v>
      </c>
      <c r="RG85" s="4"/>
      <c r="RH85" s="8"/>
      <c r="RI85" s="4"/>
      <c r="RJ85" s="8"/>
      <c r="RK85" s="7"/>
      <c r="RL85" s="7"/>
      <c r="RM85" s="2" t="s">
        <v>134</v>
      </c>
      <c r="RN85" s="2" t="s">
        <v>134</v>
      </c>
      <c r="RO85" s="2" t="s">
        <v>134</v>
      </c>
      <c r="RP85" s="2" t="s">
        <v>134</v>
      </c>
      <c r="RQ85" s="2" t="s">
        <v>134</v>
      </c>
      <c r="RR85" s="2" t="s">
        <v>134</v>
      </c>
      <c r="RS85" s="4"/>
      <c r="RT85" s="8"/>
      <c r="RU85" s="4"/>
      <c r="RV85" s="8"/>
      <c r="RW85" s="7"/>
      <c r="RX85" s="7"/>
      <c r="RY85" s="2" t="s">
        <v>161</v>
      </c>
      <c r="RZ85" s="2" t="s">
        <v>131</v>
      </c>
      <c r="SA85" s="2" t="s">
        <v>134</v>
      </c>
      <c r="SB85" s="2" t="s">
        <v>134</v>
      </c>
      <c r="SC85" s="2" t="s">
        <v>142</v>
      </c>
      <c r="SD85" s="2" t="s">
        <v>134</v>
      </c>
      <c r="SE85" s="4"/>
      <c r="SF85" s="8"/>
      <c r="SG85" s="4"/>
      <c r="SH85" s="8"/>
      <c r="SI85" s="7"/>
      <c r="SJ85" s="7"/>
      <c r="SK85" s="2" t="s">
        <v>140</v>
      </c>
      <c r="SL85" s="2" t="s">
        <v>144</v>
      </c>
      <c r="SM85" s="2" t="s">
        <v>411</v>
      </c>
      <c r="SN85" s="2" t="s">
        <v>332</v>
      </c>
      <c r="SO85" s="2" t="s">
        <v>142</v>
      </c>
      <c r="SP85" s="2" t="s">
        <v>134</v>
      </c>
    </row>
    <row r="86">
      <c r="A86" s="2" t="s">
        <v>1577</v>
      </c>
      <c r="B86" s="2" t="s">
        <v>123</v>
      </c>
      <c r="C86" s="2" t="s">
        <v>124</v>
      </c>
      <c r="D86" s="2" t="s">
        <v>125</v>
      </c>
      <c r="E86" s="2" t="s">
        <v>126</v>
      </c>
      <c r="F86" s="2" t="s">
        <v>1578</v>
      </c>
      <c r="G86" s="2" t="s">
        <v>1579</v>
      </c>
      <c r="H86" s="2" t="s">
        <v>1580</v>
      </c>
      <c r="I86" s="2" t="s">
        <v>1171</v>
      </c>
      <c r="J86" s="2" t="s">
        <v>234</v>
      </c>
      <c r="K86" s="2" t="s">
        <v>1581</v>
      </c>
      <c r="L86" s="3">
        <v>16.28</v>
      </c>
      <c r="M86" s="3">
        <v>17.09</v>
      </c>
      <c r="N86" s="3">
        <v>36.99</v>
      </c>
      <c r="O86" s="2" t="s">
        <v>131</v>
      </c>
      <c r="P86" s="2" t="s">
        <v>395</v>
      </c>
      <c r="Q86" s="2" t="s">
        <v>133</v>
      </c>
      <c r="R86" s="2" t="s">
        <v>134</v>
      </c>
      <c r="S86" s="2" t="s">
        <v>1582</v>
      </c>
      <c r="T86" s="2" t="s">
        <v>134</v>
      </c>
      <c r="U86" s="2" t="s">
        <v>134</v>
      </c>
      <c r="V86" s="2" t="s">
        <v>1583</v>
      </c>
      <c r="W86" s="2" t="s">
        <v>421</v>
      </c>
      <c r="X86" s="2" t="s">
        <v>134</v>
      </c>
      <c r="Y86" s="2" t="s">
        <v>1391</v>
      </c>
      <c r="Z86" s="4">
        <v>5</v>
      </c>
      <c r="AA86" s="4">
        <f>=ROUNDDOWN(0.15625,0)</f>
      </c>
      <c r="AB86" s="5">
        <v>32</v>
      </c>
      <c r="AC86" s="2" t="s">
        <v>1584</v>
      </c>
      <c r="AD86" s="4">
        <v>480</v>
      </c>
      <c r="AE86" s="4">
        <v>960</v>
      </c>
      <c r="AF86" s="6">
        <v>65</v>
      </c>
      <c r="AG86" s="6"/>
      <c r="AH86" s="7">
        <v>0.9399</v>
      </c>
      <c r="AI86" s="4"/>
      <c r="AJ86" s="4">
        <f>=ROUNDDOWN({0},0)</f>
      </c>
      <c r="AK86" s="5"/>
      <c r="AL86" s="2" t="s">
        <v>134</v>
      </c>
      <c r="AM86" s="4"/>
      <c r="AN86" s="4"/>
      <c r="AO86" s="7">
        <v>0</v>
      </c>
      <c r="AP86" s="4">
        <v>804</v>
      </c>
      <c r="AQ86" s="8">
        <v>14166.03</v>
      </c>
      <c r="AR86" s="4"/>
      <c r="AS86" s="8"/>
      <c r="AT86" s="7"/>
      <c r="AU86" s="7"/>
      <c r="AV86" s="4">
        <v>804</v>
      </c>
      <c r="AW86" s="8">
        <v>14166.03</v>
      </c>
      <c r="AX86" s="4"/>
      <c r="AY86" s="8"/>
      <c r="AZ86" s="7"/>
      <c r="BA86" s="7"/>
      <c r="BB86" s="7">
        <v>1</v>
      </c>
      <c r="BC86" s="4">
        <v>804</v>
      </c>
      <c r="BD86" s="8">
        <v>14166.03</v>
      </c>
      <c r="BE86" s="4"/>
      <c r="BF86" s="8"/>
      <c r="BG86" s="7"/>
      <c r="BH86" s="7"/>
      <c r="BI86" s="7">
        <v>1</v>
      </c>
      <c r="BJ86" s="4">
        <v>804</v>
      </c>
      <c r="BK86" s="8">
        <v>14166.03</v>
      </c>
      <c r="BL86" s="2" t="s">
        <v>1585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140</v>
      </c>
      <c r="BV86" s="2" t="s">
        <v>131</v>
      </c>
      <c r="BW86" s="2" t="s">
        <v>134</v>
      </c>
      <c r="BX86" s="2" t="s">
        <v>468</v>
      </c>
      <c r="BY86" s="2" t="s">
        <v>142</v>
      </c>
      <c r="BZ86" s="2" t="s">
        <v>134</v>
      </c>
      <c r="CA86" s="4">
        <v>207</v>
      </c>
      <c r="CB86" s="8">
        <v>3829.5</v>
      </c>
      <c r="CC86" s="4"/>
      <c r="CD86" s="8"/>
      <c r="CE86" s="7"/>
      <c r="CF86" s="7"/>
      <c r="CG86" s="2" t="s">
        <v>140</v>
      </c>
      <c r="CH86" s="2" t="s">
        <v>131</v>
      </c>
      <c r="CI86" s="2" t="s">
        <v>145</v>
      </c>
      <c r="CJ86" s="2" t="s">
        <v>146</v>
      </c>
      <c r="CK86" s="2" t="s">
        <v>142</v>
      </c>
      <c r="CL86" s="2" t="s">
        <v>134</v>
      </c>
      <c r="CM86" s="4">
        <v>194</v>
      </c>
      <c r="CN86" s="8">
        <v>3309.64</v>
      </c>
      <c r="CO86" s="4"/>
      <c r="CP86" s="8"/>
      <c r="CQ86" s="7"/>
      <c r="CR86" s="7"/>
      <c r="CS86" s="2" t="s">
        <v>140</v>
      </c>
      <c r="CT86" s="2" t="s">
        <v>131</v>
      </c>
      <c r="CU86" s="2" t="s">
        <v>1586</v>
      </c>
      <c r="CV86" s="2" t="s">
        <v>1587</v>
      </c>
      <c r="CW86" s="2" t="s">
        <v>142</v>
      </c>
      <c r="CX86" s="2" t="s">
        <v>134</v>
      </c>
      <c r="CY86" s="4">
        <v>103</v>
      </c>
      <c r="CZ86" s="8">
        <v>1862.24</v>
      </c>
      <c r="DA86" s="4"/>
      <c r="DB86" s="8"/>
      <c r="DC86" s="7"/>
      <c r="DD86" s="7"/>
      <c r="DE86" s="2" t="s">
        <v>140</v>
      </c>
      <c r="DF86" s="2" t="s">
        <v>131</v>
      </c>
      <c r="DG86" s="2" t="s">
        <v>371</v>
      </c>
      <c r="DH86" s="2" t="s">
        <v>1588</v>
      </c>
      <c r="DI86" s="2" t="s">
        <v>142</v>
      </c>
      <c r="DJ86" s="2" t="s">
        <v>134</v>
      </c>
      <c r="DK86" s="4">
        <v>51</v>
      </c>
      <c r="DL86" s="8">
        <v>878.22</v>
      </c>
      <c r="DM86" s="4"/>
      <c r="DN86" s="8"/>
      <c r="DO86" s="7"/>
      <c r="DP86" s="7"/>
      <c r="DQ86" s="2" t="s">
        <v>140</v>
      </c>
      <c r="DR86" s="2" t="s">
        <v>131</v>
      </c>
      <c r="DS86" s="2" t="s">
        <v>1588</v>
      </c>
      <c r="DT86" s="2" t="s">
        <v>1589</v>
      </c>
      <c r="DU86" s="2" t="s">
        <v>142</v>
      </c>
      <c r="DV86" s="2" t="s">
        <v>134</v>
      </c>
      <c r="DW86" s="4">
        <v>64</v>
      </c>
      <c r="DX86" s="8">
        <v>1148.8</v>
      </c>
      <c r="DY86" s="4"/>
      <c r="DZ86" s="8"/>
      <c r="EA86" s="7"/>
      <c r="EB86" s="7"/>
      <c r="EC86" s="2" t="s">
        <v>140</v>
      </c>
      <c r="ED86" s="2" t="s">
        <v>131</v>
      </c>
      <c r="EE86" s="2" t="s">
        <v>592</v>
      </c>
      <c r="EF86" s="2" t="s">
        <v>1588</v>
      </c>
      <c r="EG86" s="2" t="s">
        <v>142</v>
      </c>
      <c r="EH86" s="2" t="s">
        <v>134</v>
      </c>
      <c r="EI86" s="4">
        <v>112</v>
      </c>
      <c r="EJ86" s="8">
        <v>1735.64</v>
      </c>
      <c r="EK86" s="4"/>
      <c r="EL86" s="8"/>
      <c r="EM86" s="7"/>
      <c r="EN86" s="7"/>
      <c r="EO86" s="2" t="s">
        <v>140</v>
      </c>
      <c r="EP86" s="2" t="s">
        <v>131</v>
      </c>
      <c r="EQ86" s="2" t="s">
        <v>1586</v>
      </c>
      <c r="ER86" s="2" t="s">
        <v>1211</v>
      </c>
      <c r="ES86" s="2" t="s">
        <v>142</v>
      </c>
      <c r="ET86" s="2" t="s">
        <v>134</v>
      </c>
      <c r="EU86" s="4">
        <v>11</v>
      </c>
      <c r="EV86" s="8">
        <v>223.11</v>
      </c>
      <c r="EW86" s="4"/>
      <c r="EX86" s="8"/>
      <c r="EY86" s="7"/>
      <c r="EZ86" s="7"/>
      <c r="FA86" s="2" t="s">
        <v>140</v>
      </c>
      <c r="FB86" s="2" t="s">
        <v>131</v>
      </c>
      <c r="FC86" s="2" t="s">
        <v>1590</v>
      </c>
      <c r="FD86" s="2" t="s">
        <v>1591</v>
      </c>
      <c r="FE86" s="2" t="s">
        <v>142</v>
      </c>
      <c r="FF86" s="2" t="s">
        <v>134</v>
      </c>
      <c r="FG86" s="4">
        <v>13</v>
      </c>
      <c r="FH86" s="8">
        <v>233.35</v>
      </c>
      <c r="FI86" s="4"/>
      <c r="FJ86" s="8"/>
      <c r="FK86" s="7"/>
      <c r="FL86" s="7"/>
      <c r="FM86" s="2" t="s">
        <v>140</v>
      </c>
      <c r="FN86" s="2" t="s">
        <v>131</v>
      </c>
      <c r="FO86" s="2" t="s">
        <v>159</v>
      </c>
      <c r="FP86" s="2" t="s">
        <v>160</v>
      </c>
      <c r="FQ86" s="2" t="s">
        <v>142</v>
      </c>
      <c r="FR86" s="2" t="s">
        <v>134</v>
      </c>
      <c r="FS86" s="4"/>
      <c r="FT86" s="8"/>
      <c r="FU86" s="4"/>
      <c r="FV86" s="8"/>
      <c r="FW86" s="7"/>
      <c r="FX86" s="7"/>
      <c r="FY86" s="2" t="s">
        <v>143</v>
      </c>
      <c r="FZ86" s="2" t="s">
        <v>131</v>
      </c>
      <c r="GA86" s="2" t="s">
        <v>134</v>
      </c>
      <c r="GB86" s="2" t="s">
        <v>134</v>
      </c>
      <c r="GC86" s="2" t="s">
        <v>142</v>
      </c>
      <c r="GD86" s="2" t="s">
        <v>134</v>
      </c>
      <c r="GE86" s="4"/>
      <c r="GF86" s="8"/>
      <c r="GG86" s="4"/>
      <c r="GH86" s="8"/>
      <c r="GI86" s="7"/>
      <c r="GJ86" s="7"/>
      <c r="GK86" s="2" t="s">
        <v>134</v>
      </c>
      <c r="GL86" s="2" t="s">
        <v>134</v>
      </c>
      <c r="GM86" s="2" t="s">
        <v>134</v>
      </c>
      <c r="GN86" s="2" t="s">
        <v>134</v>
      </c>
      <c r="GO86" s="2" t="s">
        <v>134</v>
      </c>
      <c r="GP86" s="2" t="s">
        <v>134</v>
      </c>
      <c r="GQ86" s="4"/>
      <c r="GR86" s="8"/>
      <c r="GS86" s="4"/>
      <c r="GT86" s="8"/>
      <c r="GU86" s="7"/>
      <c r="GV86" s="7"/>
      <c r="GW86" s="2" t="s">
        <v>161</v>
      </c>
      <c r="GX86" s="2" t="s">
        <v>131</v>
      </c>
      <c r="GY86" s="2" t="s">
        <v>134</v>
      </c>
      <c r="GZ86" s="2" t="s">
        <v>134</v>
      </c>
      <c r="HA86" s="2" t="s">
        <v>142</v>
      </c>
      <c r="HB86" s="2" t="s">
        <v>134</v>
      </c>
      <c r="HC86" s="4">
        <v>4</v>
      </c>
      <c r="HD86" s="8">
        <v>142.78</v>
      </c>
      <c r="HE86" s="4"/>
      <c r="HF86" s="8"/>
      <c r="HG86" s="7"/>
      <c r="HH86" s="7"/>
      <c r="HI86" s="2" t="s">
        <v>140</v>
      </c>
      <c r="HJ86" s="2" t="s">
        <v>131</v>
      </c>
      <c r="HK86" s="2" t="s">
        <v>1592</v>
      </c>
      <c r="HL86" s="2" t="s">
        <v>1589</v>
      </c>
      <c r="HM86" s="2" t="s">
        <v>142</v>
      </c>
      <c r="HN86" s="2" t="s">
        <v>134</v>
      </c>
      <c r="HO86" s="4"/>
      <c r="HP86" s="8"/>
      <c r="HQ86" s="4"/>
      <c r="HR86" s="8"/>
      <c r="HS86" s="7"/>
      <c r="HT86" s="7"/>
      <c r="HU86" s="2" t="s">
        <v>161</v>
      </c>
      <c r="HV86" s="2" t="s">
        <v>131</v>
      </c>
      <c r="HW86" s="2" t="s">
        <v>134</v>
      </c>
      <c r="HX86" s="2" t="s">
        <v>134</v>
      </c>
      <c r="HY86" s="2" t="s">
        <v>142</v>
      </c>
      <c r="HZ86" s="2" t="s">
        <v>134</v>
      </c>
      <c r="IA86" s="4">
        <v>24</v>
      </c>
      <c r="IB86" s="8">
        <v>426.96</v>
      </c>
      <c r="IC86" s="4"/>
      <c r="ID86" s="8"/>
      <c r="IE86" s="7"/>
      <c r="IF86" s="7"/>
      <c r="IG86" s="2" t="s">
        <v>140</v>
      </c>
      <c r="IH86" s="2" t="s">
        <v>131</v>
      </c>
      <c r="II86" s="2" t="s">
        <v>1593</v>
      </c>
      <c r="IJ86" s="2" t="s">
        <v>202</v>
      </c>
      <c r="IK86" s="2" t="s">
        <v>142</v>
      </c>
      <c r="IL86" s="2" t="s">
        <v>168</v>
      </c>
      <c r="IM86" s="4">
        <v>11</v>
      </c>
      <c r="IN86" s="8">
        <v>187.99</v>
      </c>
      <c r="IO86" s="4"/>
      <c r="IP86" s="8"/>
      <c r="IQ86" s="7"/>
      <c r="IR86" s="7"/>
      <c r="IS86" s="2" t="s">
        <v>140</v>
      </c>
      <c r="IT86" s="2" t="s">
        <v>131</v>
      </c>
      <c r="IU86" s="2" t="s">
        <v>169</v>
      </c>
      <c r="IV86" s="2" t="s">
        <v>1552</v>
      </c>
      <c r="IW86" s="2" t="s">
        <v>142</v>
      </c>
      <c r="IX86" s="2" t="s">
        <v>134</v>
      </c>
      <c r="IY86" s="4">
        <v>1</v>
      </c>
      <c r="IZ86" s="8">
        <v>33.99</v>
      </c>
      <c r="JA86" s="4"/>
      <c r="JB86" s="8"/>
      <c r="JC86" s="7"/>
      <c r="JD86" s="7"/>
      <c r="JE86" s="2" t="s">
        <v>140</v>
      </c>
      <c r="JF86" s="2" t="s">
        <v>131</v>
      </c>
      <c r="JG86" s="2" t="s">
        <v>170</v>
      </c>
      <c r="JH86" s="2" t="s">
        <v>871</v>
      </c>
      <c r="JI86" s="2" t="s">
        <v>142</v>
      </c>
      <c r="JJ86" s="2" t="s">
        <v>134</v>
      </c>
      <c r="JK86" s="4"/>
      <c r="JL86" s="8"/>
      <c r="JM86" s="4"/>
      <c r="JN86" s="8"/>
      <c r="JO86" s="7"/>
      <c r="JP86" s="7"/>
      <c r="JQ86" s="2" t="s">
        <v>140</v>
      </c>
      <c r="JR86" s="2" t="s">
        <v>144</v>
      </c>
      <c r="JS86" s="2" t="s">
        <v>172</v>
      </c>
      <c r="JT86" s="2" t="s">
        <v>1332</v>
      </c>
      <c r="JU86" s="2" t="s">
        <v>142</v>
      </c>
      <c r="JV86" s="2" t="s">
        <v>134</v>
      </c>
      <c r="JW86" s="4"/>
      <c r="JX86" s="8"/>
      <c r="JY86" s="4"/>
      <c r="JZ86" s="8"/>
      <c r="KA86" s="7"/>
      <c r="KB86" s="7"/>
      <c r="KC86" s="2" t="s">
        <v>140</v>
      </c>
      <c r="KD86" s="2" t="s">
        <v>131</v>
      </c>
      <c r="KE86" s="2" t="s">
        <v>174</v>
      </c>
      <c r="KF86" s="2" t="s">
        <v>134</v>
      </c>
      <c r="KG86" s="2" t="s">
        <v>142</v>
      </c>
      <c r="KH86" s="2" t="s">
        <v>134</v>
      </c>
      <c r="KI86" s="4"/>
      <c r="KJ86" s="8"/>
      <c r="KK86" s="4"/>
      <c r="KL86" s="8"/>
      <c r="KM86" s="7"/>
      <c r="KN86" s="7"/>
      <c r="KO86" s="2" t="s">
        <v>176</v>
      </c>
      <c r="KP86" s="2" t="s">
        <v>131</v>
      </c>
      <c r="KQ86" s="2" t="s">
        <v>134</v>
      </c>
      <c r="KR86" s="2" t="s">
        <v>134</v>
      </c>
      <c r="KS86" s="2" t="s">
        <v>142</v>
      </c>
      <c r="KT86" s="2" t="s">
        <v>134</v>
      </c>
      <c r="KU86" s="4">
        <v>9</v>
      </c>
      <c r="KV86" s="8">
        <v>153.81</v>
      </c>
      <c r="KW86" s="4"/>
      <c r="KX86" s="8"/>
      <c r="KY86" s="7"/>
      <c r="KZ86" s="7"/>
      <c r="LA86" s="2" t="s">
        <v>140</v>
      </c>
      <c r="LB86" s="2" t="s">
        <v>144</v>
      </c>
      <c r="LC86" s="2" t="s">
        <v>510</v>
      </c>
      <c r="LD86" s="2" t="s">
        <v>264</v>
      </c>
      <c r="LE86" s="2" t="s">
        <v>142</v>
      </c>
      <c r="LF86" s="2" t="s">
        <v>134</v>
      </c>
      <c r="LG86" s="4"/>
      <c r="LH86" s="8"/>
      <c r="LI86" s="4"/>
      <c r="LJ86" s="8"/>
      <c r="LK86" s="7"/>
      <c r="LL86" s="7"/>
      <c r="LM86" s="2" t="s">
        <v>134</v>
      </c>
      <c r="LN86" s="2" t="s">
        <v>134</v>
      </c>
      <c r="LO86" s="2" t="s">
        <v>134</v>
      </c>
      <c r="LP86" s="2" t="s">
        <v>134</v>
      </c>
      <c r="LQ86" s="2" t="s">
        <v>134</v>
      </c>
      <c r="LR86" s="2" t="s">
        <v>134</v>
      </c>
      <c r="LS86" s="4"/>
      <c r="LT86" s="8"/>
      <c r="LU86" s="4"/>
      <c r="LV86" s="8"/>
      <c r="LW86" s="7"/>
      <c r="LX86" s="7"/>
      <c r="LY86" s="2" t="s">
        <v>134</v>
      </c>
      <c r="LZ86" s="2" t="s">
        <v>134</v>
      </c>
      <c r="MA86" s="2" t="s">
        <v>134</v>
      </c>
      <c r="MB86" s="2" t="s">
        <v>134</v>
      </c>
      <c r="MC86" s="2" t="s">
        <v>134</v>
      </c>
      <c r="MD86" s="2" t="s">
        <v>134</v>
      </c>
      <c r="ME86" s="4"/>
      <c r="MF86" s="8"/>
      <c r="MG86" s="4"/>
      <c r="MH86" s="8"/>
      <c r="MI86" s="7"/>
      <c r="MJ86" s="7"/>
      <c r="MK86" s="2" t="s">
        <v>140</v>
      </c>
      <c r="ML86" s="2" t="s">
        <v>144</v>
      </c>
      <c r="MM86" s="2" t="s">
        <v>213</v>
      </c>
      <c r="MN86" s="2" t="s">
        <v>134</v>
      </c>
      <c r="MO86" s="2" t="s">
        <v>142</v>
      </c>
      <c r="MP86" s="2" t="s">
        <v>134</v>
      </c>
      <c r="MQ86" s="4"/>
      <c r="MR86" s="8"/>
      <c r="MS86" s="4"/>
      <c r="MT86" s="8"/>
      <c r="MU86" s="7"/>
      <c r="MV86" s="7"/>
      <c r="MW86" s="2" t="s">
        <v>134</v>
      </c>
      <c r="MX86" s="2" t="s">
        <v>134</v>
      </c>
      <c r="MY86" s="2" t="s">
        <v>134</v>
      </c>
      <c r="MZ86" s="2" t="s">
        <v>134</v>
      </c>
      <c r="NA86" s="2" t="s">
        <v>134</v>
      </c>
      <c r="NB86" s="2" t="s">
        <v>134</v>
      </c>
      <c r="NC86" s="4"/>
      <c r="ND86" s="8"/>
      <c r="NE86" s="4"/>
      <c r="NF86" s="8"/>
      <c r="NG86" s="7"/>
      <c r="NH86" s="7"/>
      <c r="NI86" s="2" t="s">
        <v>184</v>
      </c>
      <c r="NJ86" s="2" t="s">
        <v>131</v>
      </c>
      <c r="NK86" s="2" t="s">
        <v>134</v>
      </c>
      <c r="NL86" s="2" t="s">
        <v>134</v>
      </c>
      <c r="NM86" s="2" t="s">
        <v>142</v>
      </c>
      <c r="NN86" s="2" t="s">
        <v>134</v>
      </c>
      <c r="NO86" s="4"/>
      <c r="NP86" s="8"/>
      <c r="NQ86" s="4"/>
      <c r="NR86" s="8"/>
      <c r="NS86" s="7"/>
      <c r="NT86" s="7"/>
      <c r="NU86" s="2" t="s">
        <v>140</v>
      </c>
      <c r="NV86" s="2" t="s">
        <v>131</v>
      </c>
      <c r="NW86" s="2" t="s">
        <v>185</v>
      </c>
      <c r="NX86" s="2" t="s">
        <v>325</v>
      </c>
      <c r="NY86" s="2" t="s">
        <v>142</v>
      </c>
      <c r="NZ86" s="2" t="s">
        <v>134</v>
      </c>
      <c r="OA86" s="4"/>
      <c r="OB86" s="8"/>
      <c r="OC86" s="4"/>
      <c r="OD86" s="8"/>
      <c r="OE86" s="7"/>
      <c r="OF86" s="7"/>
      <c r="OG86" s="2" t="s">
        <v>140</v>
      </c>
      <c r="OH86" s="2" t="s">
        <v>187</v>
      </c>
      <c r="OI86" s="2" t="s">
        <v>270</v>
      </c>
      <c r="OJ86" s="2" t="s">
        <v>1594</v>
      </c>
      <c r="OK86" s="2" t="s">
        <v>142</v>
      </c>
      <c r="OL86" s="2" t="s">
        <v>134</v>
      </c>
      <c r="OM86" s="4"/>
      <c r="ON86" s="8"/>
      <c r="OO86" s="4"/>
      <c r="OP86" s="8"/>
      <c r="OQ86" s="7"/>
      <c r="OR86" s="7"/>
      <c r="OS86" s="2" t="s">
        <v>134</v>
      </c>
      <c r="OT86" s="2" t="s">
        <v>134</v>
      </c>
      <c r="OU86" s="2" t="s">
        <v>134</v>
      </c>
      <c r="OV86" s="2" t="s">
        <v>134</v>
      </c>
      <c r="OW86" s="2" t="s">
        <v>134</v>
      </c>
      <c r="OX86" s="2" t="s">
        <v>134</v>
      </c>
      <c r="OY86" s="4"/>
      <c r="OZ86" s="8"/>
      <c r="PA86" s="4"/>
      <c r="PB86" s="8"/>
      <c r="PC86" s="7"/>
      <c r="PD86" s="7"/>
      <c r="PE86" s="2" t="s">
        <v>161</v>
      </c>
      <c r="PF86" s="2" t="s">
        <v>131</v>
      </c>
      <c r="PG86" s="2" t="s">
        <v>134</v>
      </c>
      <c r="PH86" s="2" t="s">
        <v>134</v>
      </c>
      <c r="PI86" s="2" t="s">
        <v>142</v>
      </c>
      <c r="PJ86" s="2" t="s">
        <v>134</v>
      </c>
      <c r="PK86" s="4"/>
      <c r="PL86" s="8"/>
      <c r="PM86" s="4"/>
      <c r="PN86" s="8"/>
      <c r="PO86" s="7"/>
      <c r="PP86" s="7"/>
      <c r="PQ86" s="2" t="s">
        <v>140</v>
      </c>
      <c r="PR86" s="2" t="s">
        <v>131</v>
      </c>
      <c r="PS86" s="2" t="s">
        <v>190</v>
      </c>
      <c r="PT86" s="2" t="s">
        <v>134</v>
      </c>
      <c r="PU86" s="2" t="s">
        <v>142</v>
      </c>
      <c r="PV86" s="2" t="s">
        <v>134</v>
      </c>
      <c r="PW86" s="4"/>
      <c r="PX86" s="8"/>
      <c r="PY86" s="4"/>
      <c r="PZ86" s="8"/>
      <c r="QA86" s="7"/>
      <c r="QB86" s="7"/>
      <c r="QC86" s="2" t="s">
        <v>161</v>
      </c>
      <c r="QD86" s="2" t="s">
        <v>144</v>
      </c>
      <c r="QE86" s="2" t="s">
        <v>134</v>
      </c>
      <c r="QF86" s="2" t="s">
        <v>134</v>
      </c>
      <c r="QG86" s="2" t="s">
        <v>142</v>
      </c>
      <c r="QH86" s="2" t="s">
        <v>134</v>
      </c>
      <c r="QI86" s="4"/>
      <c r="QJ86" s="8"/>
      <c r="QK86" s="4"/>
      <c r="QL86" s="8"/>
      <c r="QM86" s="7"/>
      <c r="QN86" s="7"/>
      <c r="QO86" s="2" t="s">
        <v>184</v>
      </c>
      <c r="QP86" s="2" t="s">
        <v>131</v>
      </c>
      <c r="QQ86" s="2" t="s">
        <v>134</v>
      </c>
      <c r="QR86" s="2" t="s">
        <v>134</v>
      </c>
      <c r="QS86" s="2" t="s">
        <v>142</v>
      </c>
      <c r="QT86" s="2" t="s">
        <v>134</v>
      </c>
      <c r="QU86" s="4"/>
      <c r="QV86" s="8"/>
      <c r="QW86" s="4"/>
      <c r="QX86" s="8"/>
      <c r="QY86" s="7"/>
      <c r="QZ86" s="7"/>
      <c r="RA86" s="2" t="s">
        <v>134</v>
      </c>
      <c r="RB86" s="2" t="s">
        <v>134</v>
      </c>
      <c r="RC86" s="2" t="s">
        <v>134</v>
      </c>
      <c r="RD86" s="2" t="s">
        <v>134</v>
      </c>
      <c r="RE86" s="2" t="s">
        <v>134</v>
      </c>
      <c r="RF86" s="2" t="s">
        <v>134</v>
      </c>
      <c r="RG86" s="4"/>
      <c r="RH86" s="8"/>
      <c r="RI86" s="4"/>
      <c r="RJ86" s="8"/>
      <c r="RK86" s="7"/>
      <c r="RL86" s="7"/>
      <c r="RM86" s="2" t="s">
        <v>134</v>
      </c>
      <c r="RN86" s="2" t="s">
        <v>134</v>
      </c>
      <c r="RO86" s="2" t="s">
        <v>134</v>
      </c>
      <c r="RP86" s="2" t="s">
        <v>134</v>
      </c>
      <c r="RQ86" s="2" t="s">
        <v>134</v>
      </c>
      <c r="RR86" s="2" t="s">
        <v>134</v>
      </c>
      <c r="RS86" s="4"/>
      <c r="RT86" s="8"/>
      <c r="RU86" s="4"/>
      <c r="RV86" s="8"/>
      <c r="RW86" s="7"/>
      <c r="RX86" s="7"/>
      <c r="RY86" s="2" t="s">
        <v>161</v>
      </c>
      <c r="RZ86" s="2" t="s">
        <v>131</v>
      </c>
      <c r="SA86" s="2" t="s">
        <v>134</v>
      </c>
      <c r="SB86" s="2" t="s">
        <v>134</v>
      </c>
      <c r="SC86" s="2" t="s">
        <v>142</v>
      </c>
      <c r="SD86" s="2" t="s">
        <v>134</v>
      </c>
      <c r="SE86" s="4"/>
      <c r="SF86" s="8"/>
      <c r="SG86" s="4"/>
      <c r="SH86" s="8"/>
      <c r="SI86" s="7"/>
      <c r="SJ86" s="7"/>
      <c r="SK86" s="2" t="s">
        <v>140</v>
      </c>
      <c r="SL86" s="2" t="s">
        <v>144</v>
      </c>
      <c r="SM86" s="2" t="s">
        <v>411</v>
      </c>
      <c r="SN86" s="2" t="s">
        <v>1595</v>
      </c>
      <c r="SO86" s="2" t="s">
        <v>142</v>
      </c>
      <c r="SP86" s="2" t="s">
        <v>134</v>
      </c>
    </row>
    <row r="87">
      <c r="A87" s="2" t="s">
        <v>1596</v>
      </c>
      <c r="B87" s="2" t="s">
        <v>123</v>
      </c>
      <c r="C87" s="2" t="s">
        <v>124</v>
      </c>
      <c r="D87" s="2" t="s">
        <v>125</v>
      </c>
      <c r="E87" s="2" t="s">
        <v>126</v>
      </c>
      <c r="F87" s="2" t="s">
        <v>1597</v>
      </c>
      <c r="G87" s="2" t="s">
        <v>1598</v>
      </c>
      <c r="H87" s="2" t="s">
        <v>1599</v>
      </c>
      <c r="I87" s="2" t="s">
        <v>1600</v>
      </c>
      <c r="J87" s="2" t="s">
        <v>234</v>
      </c>
      <c r="K87" s="2" t="s">
        <v>1601</v>
      </c>
      <c r="L87" s="3">
        <v>17.6</v>
      </c>
      <c r="M87" s="3">
        <v>18.48</v>
      </c>
      <c r="N87" s="3">
        <v>39.99</v>
      </c>
      <c r="O87" s="2" t="s">
        <v>131</v>
      </c>
      <c r="P87" s="2" t="s">
        <v>395</v>
      </c>
      <c r="Q87" s="2" t="s">
        <v>133</v>
      </c>
      <c r="R87" s="2" t="s">
        <v>134</v>
      </c>
      <c r="S87" s="2" t="s">
        <v>1602</v>
      </c>
      <c r="T87" s="2" t="s">
        <v>1062</v>
      </c>
      <c r="U87" s="2" t="s">
        <v>134</v>
      </c>
      <c r="V87" s="2" t="s">
        <v>1173</v>
      </c>
      <c r="W87" s="2" t="s">
        <v>835</v>
      </c>
      <c r="X87" s="2" t="s">
        <v>134</v>
      </c>
      <c r="Y87" s="2" t="s">
        <v>738</v>
      </c>
      <c r="Z87" s="4">
        <v>529</v>
      </c>
      <c r="AA87" s="4">
        <f>=ROUNDDOWN(24.0454545454545,0)</f>
      </c>
      <c r="AB87" s="5">
        <v>22</v>
      </c>
      <c r="AC87" s="2" t="s">
        <v>134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>
        <v>0</v>
      </c>
      <c r="AP87" s="4">
        <v>571</v>
      </c>
      <c r="AQ87" s="8">
        <v>11137.2</v>
      </c>
      <c r="AR87" s="4"/>
      <c r="AS87" s="8"/>
      <c r="AT87" s="7"/>
      <c r="AU87" s="7"/>
      <c r="AV87" s="4">
        <v>571</v>
      </c>
      <c r="AW87" s="8">
        <v>11137.2</v>
      </c>
      <c r="AX87" s="4"/>
      <c r="AY87" s="8"/>
      <c r="AZ87" s="7"/>
      <c r="BA87" s="7"/>
      <c r="BB87" s="7">
        <v>1</v>
      </c>
      <c r="BC87" s="4">
        <v>571</v>
      </c>
      <c r="BD87" s="8">
        <v>11137.2</v>
      </c>
      <c r="BE87" s="4"/>
      <c r="BF87" s="8"/>
      <c r="BG87" s="7"/>
      <c r="BH87" s="7"/>
      <c r="BI87" s="7">
        <v>1</v>
      </c>
      <c r="BJ87" s="4">
        <v>571</v>
      </c>
      <c r="BK87" s="8">
        <v>11137.2</v>
      </c>
      <c r="BL87" s="2" t="s">
        <v>1513</v>
      </c>
      <c r="BM87" s="7">
        <v>1</v>
      </c>
      <c r="BN87" s="7">
        <v>1</v>
      </c>
      <c r="BO87" s="4">
        <v>174</v>
      </c>
      <c r="BP87" s="8">
        <v>3483.48</v>
      </c>
      <c r="BQ87" s="4"/>
      <c r="BR87" s="8"/>
      <c r="BS87" s="7"/>
      <c r="BT87" s="7"/>
      <c r="BU87" s="2" t="s">
        <v>140</v>
      </c>
      <c r="BV87" s="2" t="s">
        <v>131</v>
      </c>
      <c r="BW87" s="2" t="s">
        <v>134</v>
      </c>
      <c r="BX87" s="2" t="s">
        <v>993</v>
      </c>
      <c r="BY87" s="2" t="s">
        <v>142</v>
      </c>
      <c r="BZ87" s="2" t="s">
        <v>134</v>
      </c>
      <c r="CA87" s="4">
        <v>237</v>
      </c>
      <c r="CB87" s="8">
        <v>4740</v>
      </c>
      <c r="CC87" s="4"/>
      <c r="CD87" s="8"/>
      <c r="CE87" s="7"/>
      <c r="CF87" s="7"/>
      <c r="CG87" s="2" t="s">
        <v>140</v>
      </c>
      <c r="CH87" s="2" t="s">
        <v>131</v>
      </c>
      <c r="CI87" s="2" t="s">
        <v>145</v>
      </c>
      <c r="CJ87" s="2" t="s">
        <v>1568</v>
      </c>
      <c r="CK87" s="2" t="s">
        <v>142</v>
      </c>
      <c r="CL87" s="2" t="s">
        <v>134</v>
      </c>
      <c r="CM87" s="4">
        <v>78</v>
      </c>
      <c r="CN87" s="8">
        <v>1357.98</v>
      </c>
      <c r="CO87" s="4"/>
      <c r="CP87" s="8"/>
      <c r="CQ87" s="7"/>
      <c r="CR87" s="7"/>
      <c r="CS87" s="2" t="s">
        <v>140</v>
      </c>
      <c r="CT87" s="2" t="s">
        <v>131</v>
      </c>
      <c r="CU87" s="2" t="s">
        <v>1603</v>
      </c>
      <c r="CV87" s="2" t="s">
        <v>1604</v>
      </c>
      <c r="CW87" s="2" t="s">
        <v>142</v>
      </c>
      <c r="CX87" s="2" t="s">
        <v>134</v>
      </c>
      <c r="CY87" s="4">
        <v>6</v>
      </c>
      <c r="CZ87" s="8">
        <v>110.88</v>
      </c>
      <c r="DA87" s="4"/>
      <c r="DB87" s="8"/>
      <c r="DC87" s="7"/>
      <c r="DD87" s="7"/>
      <c r="DE87" s="2" t="s">
        <v>140</v>
      </c>
      <c r="DF87" s="2" t="s">
        <v>131</v>
      </c>
      <c r="DG87" s="2" t="s">
        <v>1605</v>
      </c>
      <c r="DH87" s="2" t="s">
        <v>1439</v>
      </c>
      <c r="DI87" s="2" t="s">
        <v>142</v>
      </c>
      <c r="DJ87" s="2" t="s">
        <v>134</v>
      </c>
      <c r="DK87" s="4">
        <v>29</v>
      </c>
      <c r="DL87" s="8">
        <v>532.44</v>
      </c>
      <c r="DM87" s="4"/>
      <c r="DN87" s="8"/>
      <c r="DO87" s="7"/>
      <c r="DP87" s="7"/>
      <c r="DQ87" s="2" t="s">
        <v>140</v>
      </c>
      <c r="DR87" s="2" t="s">
        <v>131</v>
      </c>
      <c r="DS87" s="2" t="s">
        <v>178</v>
      </c>
      <c r="DT87" s="2" t="s">
        <v>1498</v>
      </c>
      <c r="DU87" s="2" t="s">
        <v>142</v>
      </c>
      <c r="DV87" s="2" t="s">
        <v>134</v>
      </c>
      <c r="DW87" s="4">
        <v>23</v>
      </c>
      <c r="DX87" s="8">
        <v>446.2</v>
      </c>
      <c r="DY87" s="4"/>
      <c r="DZ87" s="8"/>
      <c r="EA87" s="7"/>
      <c r="EB87" s="7"/>
      <c r="EC87" s="2" t="s">
        <v>140</v>
      </c>
      <c r="ED87" s="2" t="s">
        <v>131</v>
      </c>
      <c r="EE87" s="2" t="s">
        <v>177</v>
      </c>
      <c r="EF87" s="2" t="s">
        <v>1439</v>
      </c>
      <c r="EG87" s="2" t="s">
        <v>142</v>
      </c>
      <c r="EH87" s="2" t="s">
        <v>134</v>
      </c>
      <c r="EI87" s="4">
        <v>7</v>
      </c>
      <c r="EJ87" s="8">
        <v>121.97</v>
      </c>
      <c r="EK87" s="4"/>
      <c r="EL87" s="8"/>
      <c r="EM87" s="7"/>
      <c r="EN87" s="7"/>
      <c r="EO87" s="2" t="s">
        <v>140</v>
      </c>
      <c r="EP87" s="2" t="s">
        <v>131</v>
      </c>
      <c r="EQ87" s="2" t="s">
        <v>960</v>
      </c>
      <c r="ER87" s="2" t="s">
        <v>751</v>
      </c>
      <c r="ES87" s="2" t="s">
        <v>142</v>
      </c>
      <c r="ET87" s="2" t="s">
        <v>134</v>
      </c>
      <c r="EU87" s="4">
        <v>5</v>
      </c>
      <c r="EV87" s="8">
        <v>115.49</v>
      </c>
      <c r="EW87" s="4"/>
      <c r="EX87" s="8"/>
      <c r="EY87" s="7"/>
      <c r="EZ87" s="7"/>
      <c r="FA87" s="2" t="s">
        <v>140</v>
      </c>
      <c r="FB87" s="2" t="s">
        <v>131</v>
      </c>
      <c r="FC87" s="2" t="s">
        <v>1000</v>
      </c>
      <c r="FD87" s="2" t="s">
        <v>1606</v>
      </c>
      <c r="FE87" s="2" t="s">
        <v>142</v>
      </c>
      <c r="FF87" s="2" t="s">
        <v>134</v>
      </c>
      <c r="FG87" s="4">
        <v>5</v>
      </c>
      <c r="FH87" s="8">
        <v>97</v>
      </c>
      <c r="FI87" s="4"/>
      <c r="FJ87" s="8"/>
      <c r="FK87" s="7"/>
      <c r="FL87" s="7"/>
      <c r="FM87" s="2" t="s">
        <v>140</v>
      </c>
      <c r="FN87" s="2" t="s">
        <v>131</v>
      </c>
      <c r="FO87" s="2" t="s">
        <v>159</v>
      </c>
      <c r="FP87" s="2" t="s">
        <v>1607</v>
      </c>
      <c r="FQ87" s="2" t="s">
        <v>142</v>
      </c>
      <c r="FR87" s="2" t="s">
        <v>134</v>
      </c>
      <c r="FS87" s="4"/>
      <c r="FT87" s="8"/>
      <c r="FU87" s="4"/>
      <c r="FV87" s="8"/>
      <c r="FW87" s="7"/>
      <c r="FX87" s="7"/>
      <c r="FY87" s="2" t="s">
        <v>143</v>
      </c>
      <c r="FZ87" s="2" t="s">
        <v>131</v>
      </c>
      <c r="GA87" s="2" t="s">
        <v>134</v>
      </c>
      <c r="GB87" s="2" t="s">
        <v>134</v>
      </c>
      <c r="GC87" s="2" t="s">
        <v>142</v>
      </c>
      <c r="GD87" s="2" t="s">
        <v>134</v>
      </c>
      <c r="GE87" s="4"/>
      <c r="GF87" s="8"/>
      <c r="GG87" s="4"/>
      <c r="GH87" s="8"/>
      <c r="GI87" s="7"/>
      <c r="GJ87" s="7"/>
      <c r="GK87" s="2" t="s">
        <v>134</v>
      </c>
      <c r="GL87" s="2" t="s">
        <v>134</v>
      </c>
      <c r="GM87" s="2" t="s">
        <v>134</v>
      </c>
      <c r="GN87" s="2" t="s">
        <v>134</v>
      </c>
      <c r="GO87" s="2" t="s">
        <v>134</v>
      </c>
      <c r="GP87" s="2" t="s">
        <v>134</v>
      </c>
      <c r="GQ87" s="4"/>
      <c r="GR87" s="8"/>
      <c r="GS87" s="4"/>
      <c r="GT87" s="8"/>
      <c r="GU87" s="7"/>
      <c r="GV87" s="7"/>
      <c r="GW87" s="2" t="s">
        <v>161</v>
      </c>
      <c r="GX87" s="2" t="s">
        <v>131</v>
      </c>
      <c r="GY87" s="2" t="s">
        <v>134</v>
      </c>
      <c r="GZ87" s="2" t="s">
        <v>134</v>
      </c>
      <c r="HA87" s="2" t="s">
        <v>142</v>
      </c>
      <c r="HB87" s="2" t="s">
        <v>134</v>
      </c>
      <c r="HC87" s="4"/>
      <c r="HD87" s="8"/>
      <c r="HE87" s="4"/>
      <c r="HF87" s="8"/>
      <c r="HG87" s="7"/>
      <c r="HH87" s="7"/>
      <c r="HI87" s="2" t="s">
        <v>140</v>
      </c>
      <c r="HJ87" s="2" t="s">
        <v>131</v>
      </c>
      <c r="HK87" s="2" t="s">
        <v>1608</v>
      </c>
      <c r="HL87" s="2" t="s">
        <v>772</v>
      </c>
      <c r="HM87" s="2" t="s">
        <v>142</v>
      </c>
      <c r="HN87" s="2" t="s">
        <v>134</v>
      </c>
      <c r="HO87" s="4"/>
      <c r="HP87" s="8"/>
      <c r="HQ87" s="4"/>
      <c r="HR87" s="8"/>
      <c r="HS87" s="7"/>
      <c r="HT87" s="7"/>
      <c r="HU87" s="2" t="s">
        <v>161</v>
      </c>
      <c r="HV87" s="2" t="s">
        <v>131</v>
      </c>
      <c r="HW87" s="2" t="s">
        <v>134</v>
      </c>
      <c r="HX87" s="2" t="s">
        <v>134</v>
      </c>
      <c r="HY87" s="2" t="s">
        <v>142</v>
      </c>
      <c r="HZ87" s="2" t="s">
        <v>134</v>
      </c>
      <c r="IA87" s="4">
        <v>5</v>
      </c>
      <c r="IB87" s="8">
        <v>94.8</v>
      </c>
      <c r="IC87" s="4"/>
      <c r="ID87" s="8"/>
      <c r="IE87" s="7"/>
      <c r="IF87" s="7"/>
      <c r="IG87" s="2" t="s">
        <v>140</v>
      </c>
      <c r="IH87" s="2" t="s">
        <v>131</v>
      </c>
      <c r="II87" s="2" t="s">
        <v>1489</v>
      </c>
      <c r="IJ87" s="2" t="s">
        <v>412</v>
      </c>
      <c r="IK87" s="2" t="s">
        <v>142</v>
      </c>
      <c r="IL87" s="2" t="s">
        <v>168</v>
      </c>
      <c r="IM87" s="4"/>
      <c r="IN87" s="8"/>
      <c r="IO87" s="4"/>
      <c r="IP87" s="8"/>
      <c r="IQ87" s="7"/>
      <c r="IR87" s="7"/>
      <c r="IS87" s="2" t="s">
        <v>161</v>
      </c>
      <c r="IT87" s="2" t="s">
        <v>131</v>
      </c>
      <c r="IU87" s="2" t="s">
        <v>435</v>
      </c>
      <c r="IV87" s="2" t="s">
        <v>134</v>
      </c>
      <c r="IW87" s="2" t="s">
        <v>142</v>
      </c>
      <c r="IX87" s="2" t="s">
        <v>134</v>
      </c>
      <c r="IY87" s="4"/>
      <c r="IZ87" s="8"/>
      <c r="JA87" s="4"/>
      <c r="JB87" s="8"/>
      <c r="JC87" s="7"/>
      <c r="JD87" s="7"/>
      <c r="JE87" s="2" t="s">
        <v>140</v>
      </c>
      <c r="JF87" s="2" t="s">
        <v>131</v>
      </c>
      <c r="JG87" s="2" t="s">
        <v>170</v>
      </c>
      <c r="JH87" s="2" t="s">
        <v>134</v>
      </c>
      <c r="JI87" s="2" t="s">
        <v>142</v>
      </c>
      <c r="JJ87" s="2" t="s">
        <v>134</v>
      </c>
      <c r="JK87" s="4"/>
      <c r="JL87" s="8"/>
      <c r="JM87" s="4"/>
      <c r="JN87" s="8"/>
      <c r="JO87" s="7"/>
      <c r="JP87" s="7"/>
      <c r="JQ87" s="2" t="s">
        <v>140</v>
      </c>
      <c r="JR87" s="2" t="s">
        <v>144</v>
      </c>
      <c r="JS87" s="2" t="s">
        <v>172</v>
      </c>
      <c r="JT87" s="2" t="s">
        <v>907</v>
      </c>
      <c r="JU87" s="2" t="s">
        <v>142</v>
      </c>
      <c r="JV87" s="2" t="s">
        <v>134</v>
      </c>
      <c r="JW87" s="4"/>
      <c r="JX87" s="8"/>
      <c r="JY87" s="4"/>
      <c r="JZ87" s="8"/>
      <c r="KA87" s="7"/>
      <c r="KB87" s="7"/>
      <c r="KC87" s="2" t="s">
        <v>140</v>
      </c>
      <c r="KD87" s="2" t="s">
        <v>131</v>
      </c>
      <c r="KE87" s="2" t="s">
        <v>174</v>
      </c>
      <c r="KF87" s="2" t="s">
        <v>134</v>
      </c>
      <c r="KG87" s="2" t="s">
        <v>142</v>
      </c>
      <c r="KH87" s="2" t="s">
        <v>134</v>
      </c>
      <c r="KI87" s="4"/>
      <c r="KJ87" s="8"/>
      <c r="KK87" s="4"/>
      <c r="KL87" s="8"/>
      <c r="KM87" s="7"/>
      <c r="KN87" s="7"/>
      <c r="KO87" s="2" t="s">
        <v>176</v>
      </c>
      <c r="KP87" s="2" t="s">
        <v>131</v>
      </c>
      <c r="KQ87" s="2" t="s">
        <v>134</v>
      </c>
      <c r="KR87" s="2" t="s">
        <v>134</v>
      </c>
      <c r="KS87" s="2" t="s">
        <v>142</v>
      </c>
      <c r="KT87" s="2" t="s">
        <v>134</v>
      </c>
      <c r="KU87" s="4">
        <v>2</v>
      </c>
      <c r="KV87" s="8">
        <v>36.96</v>
      </c>
      <c r="KW87" s="4"/>
      <c r="KX87" s="8"/>
      <c r="KY87" s="7"/>
      <c r="KZ87" s="7"/>
      <c r="LA87" s="2" t="s">
        <v>140</v>
      </c>
      <c r="LB87" s="2" t="s">
        <v>144</v>
      </c>
      <c r="LC87" s="2" t="s">
        <v>1011</v>
      </c>
      <c r="LD87" s="2" t="s">
        <v>719</v>
      </c>
      <c r="LE87" s="2" t="s">
        <v>142</v>
      </c>
      <c r="LF87" s="2" t="s">
        <v>134</v>
      </c>
      <c r="LG87" s="4"/>
      <c r="LH87" s="8"/>
      <c r="LI87" s="4"/>
      <c r="LJ87" s="8"/>
      <c r="LK87" s="7"/>
      <c r="LL87" s="7"/>
      <c r="LM87" s="2" t="s">
        <v>134</v>
      </c>
      <c r="LN87" s="2" t="s">
        <v>134</v>
      </c>
      <c r="LO87" s="2" t="s">
        <v>134</v>
      </c>
      <c r="LP87" s="2" t="s">
        <v>134</v>
      </c>
      <c r="LQ87" s="2" t="s">
        <v>134</v>
      </c>
      <c r="LR87" s="2" t="s">
        <v>134</v>
      </c>
      <c r="LS87" s="4"/>
      <c r="LT87" s="8"/>
      <c r="LU87" s="4"/>
      <c r="LV87" s="8"/>
      <c r="LW87" s="7"/>
      <c r="LX87" s="7"/>
      <c r="LY87" s="2" t="s">
        <v>134</v>
      </c>
      <c r="LZ87" s="2" t="s">
        <v>134</v>
      </c>
      <c r="MA87" s="2" t="s">
        <v>134</v>
      </c>
      <c r="MB87" s="2" t="s">
        <v>134</v>
      </c>
      <c r="MC87" s="2" t="s">
        <v>134</v>
      </c>
      <c r="MD87" s="2" t="s">
        <v>134</v>
      </c>
      <c r="ME87" s="4"/>
      <c r="MF87" s="8"/>
      <c r="MG87" s="4"/>
      <c r="MH87" s="8"/>
      <c r="MI87" s="7"/>
      <c r="MJ87" s="7"/>
      <c r="MK87" s="2" t="s">
        <v>140</v>
      </c>
      <c r="ML87" s="2" t="s">
        <v>144</v>
      </c>
      <c r="MM87" s="2" t="s">
        <v>213</v>
      </c>
      <c r="MN87" s="2" t="s">
        <v>493</v>
      </c>
      <c r="MO87" s="2" t="s">
        <v>142</v>
      </c>
      <c r="MP87" s="2" t="s">
        <v>134</v>
      </c>
      <c r="MQ87" s="4"/>
      <c r="MR87" s="8"/>
      <c r="MS87" s="4"/>
      <c r="MT87" s="8"/>
      <c r="MU87" s="7"/>
      <c r="MV87" s="7"/>
      <c r="MW87" s="2" t="s">
        <v>134</v>
      </c>
      <c r="MX87" s="2" t="s">
        <v>134</v>
      </c>
      <c r="MY87" s="2" t="s">
        <v>134</v>
      </c>
      <c r="MZ87" s="2" t="s">
        <v>134</v>
      </c>
      <c r="NA87" s="2" t="s">
        <v>134</v>
      </c>
      <c r="NB87" s="2" t="s">
        <v>134</v>
      </c>
      <c r="NC87" s="4"/>
      <c r="ND87" s="8"/>
      <c r="NE87" s="4"/>
      <c r="NF87" s="8"/>
      <c r="NG87" s="7"/>
      <c r="NH87" s="7"/>
      <c r="NI87" s="2" t="s">
        <v>184</v>
      </c>
      <c r="NJ87" s="2" t="s">
        <v>131</v>
      </c>
      <c r="NK87" s="2" t="s">
        <v>134</v>
      </c>
      <c r="NL87" s="2" t="s">
        <v>134</v>
      </c>
      <c r="NM87" s="2" t="s">
        <v>142</v>
      </c>
      <c r="NN87" s="2" t="s">
        <v>134</v>
      </c>
      <c r="NO87" s="4"/>
      <c r="NP87" s="8"/>
      <c r="NQ87" s="4"/>
      <c r="NR87" s="8"/>
      <c r="NS87" s="7"/>
      <c r="NT87" s="7"/>
      <c r="NU87" s="2" t="s">
        <v>140</v>
      </c>
      <c r="NV87" s="2" t="s">
        <v>131</v>
      </c>
      <c r="NW87" s="2" t="s">
        <v>185</v>
      </c>
      <c r="NX87" s="2" t="s">
        <v>1609</v>
      </c>
      <c r="NY87" s="2" t="s">
        <v>142</v>
      </c>
      <c r="NZ87" s="2" t="s">
        <v>134</v>
      </c>
      <c r="OA87" s="4"/>
      <c r="OB87" s="8"/>
      <c r="OC87" s="4"/>
      <c r="OD87" s="8"/>
      <c r="OE87" s="7"/>
      <c r="OF87" s="7"/>
      <c r="OG87" s="2" t="s">
        <v>140</v>
      </c>
      <c r="OH87" s="2" t="s">
        <v>187</v>
      </c>
      <c r="OI87" s="2" t="s">
        <v>701</v>
      </c>
      <c r="OJ87" s="2" t="s">
        <v>1610</v>
      </c>
      <c r="OK87" s="2" t="s">
        <v>142</v>
      </c>
      <c r="OL87" s="2" t="s">
        <v>134</v>
      </c>
      <c r="OM87" s="4"/>
      <c r="ON87" s="8"/>
      <c r="OO87" s="4"/>
      <c r="OP87" s="8"/>
      <c r="OQ87" s="7"/>
      <c r="OR87" s="7"/>
      <c r="OS87" s="2" t="s">
        <v>134</v>
      </c>
      <c r="OT87" s="2" t="s">
        <v>134</v>
      </c>
      <c r="OU87" s="2" t="s">
        <v>134</v>
      </c>
      <c r="OV87" s="2" t="s">
        <v>134</v>
      </c>
      <c r="OW87" s="2" t="s">
        <v>134</v>
      </c>
      <c r="OX87" s="2" t="s">
        <v>134</v>
      </c>
      <c r="OY87" s="4"/>
      <c r="OZ87" s="8"/>
      <c r="PA87" s="4"/>
      <c r="PB87" s="8"/>
      <c r="PC87" s="7"/>
      <c r="PD87" s="7"/>
      <c r="PE87" s="2" t="s">
        <v>161</v>
      </c>
      <c r="PF87" s="2" t="s">
        <v>131</v>
      </c>
      <c r="PG87" s="2" t="s">
        <v>134</v>
      </c>
      <c r="PH87" s="2" t="s">
        <v>134</v>
      </c>
      <c r="PI87" s="2" t="s">
        <v>142</v>
      </c>
      <c r="PJ87" s="2" t="s">
        <v>134</v>
      </c>
      <c r="PK87" s="4"/>
      <c r="PL87" s="8"/>
      <c r="PM87" s="4"/>
      <c r="PN87" s="8"/>
      <c r="PO87" s="7"/>
      <c r="PP87" s="7"/>
      <c r="PQ87" s="2" t="s">
        <v>176</v>
      </c>
      <c r="PR87" s="2" t="s">
        <v>131</v>
      </c>
      <c r="PS87" s="2" t="s">
        <v>134</v>
      </c>
      <c r="PT87" s="2" t="s">
        <v>134</v>
      </c>
      <c r="PU87" s="2" t="s">
        <v>142</v>
      </c>
      <c r="PV87" s="2" t="s">
        <v>134</v>
      </c>
      <c r="PW87" s="4"/>
      <c r="PX87" s="8"/>
      <c r="PY87" s="4"/>
      <c r="PZ87" s="8"/>
      <c r="QA87" s="7"/>
      <c r="QB87" s="7"/>
      <c r="QC87" s="2" t="s">
        <v>140</v>
      </c>
      <c r="QD87" s="2" t="s">
        <v>144</v>
      </c>
      <c r="QE87" s="2" t="s">
        <v>191</v>
      </c>
      <c r="QF87" s="2" t="s">
        <v>1611</v>
      </c>
      <c r="QG87" s="2" t="s">
        <v>142</v>
      </c>
      <c r="QH87" s="2" t="s">
        <v>134</v>
      </c>
      <c r="QI87" s="4"/>
      <c r="QJ87" s="8"/>
      <c r="QK87" s="4"/>
      <c r="QL87" s="8"/>
      <c r="QM87" s="7"/>
      <c r="QN87" s="7"/>
      <c r="QO87" s="2" t="s">
        <v>184</v>
      </c>
      <c r="QP87" s="2" t="s">
        <v>131</v>
      </c>
      <c r="QQ87" s="2" t="s">
        <v>134</v>
      </c>
      <c r="QR87" s="2" t="s">
        <v>134</v>
      </c>
      <c r="QS87" s="2" t="s">
        <v>142</v>
      </c>
      <c r="QT87" s="2" t="s">
        <v>134</v>
      </c>
      <c r="QU87" s="4"/>
      <c r="QV87" s="8"/>
      <c r="QW87" s="4"/>
      <c r="QX87" s="8"/>
      <c r="QY87" s="7"/>
      <c r="QZ87" s="7"/>
      <c r="RA87" s="2" t="s">
        <v>134</v>
      </c>
      <c r="RB87" s="2" t="s">
        <v>134</v>
      </c>
      <c r="RC87" s="2" t="s">
        <v>134</v>
      </c>
      <c r="RD87" s="2" t="s">
        <v>134</v>
      </c>
      <c r="RE87" s="2" t="s">
        <v>134</v>
      </c>
      <c r="RF87" s="2" t="s">
        <v>134</v>
      </c>
      <c r="RG87" s="4"/>
      <c r="RH87" s="8"/>
      <c r="RI87" s="4"/>
      <c r="RJ87" s="8"/>
      <c r="RK87" s="7"/>
      <c r="RL87" s="7"/>
      <c r="RM87" s="2" t="s">
        <v>134</v>
      </c>
      <c r="RN87" s="2" t="s">
        <v>134</v>
      </c>
      <c r="RO87" s="2" t="s">
        <v>134</v>
      </c>
      <c r="RP87" s="2" t="s">
        <v>134</v>
      </c>
      <c r="RQ87" s="2" t="s">
        <v>134</v>
      </c>
      <c r="RR87" s="2" t="s">
        <v>134</v>
      </c>
      <c r="RS87" s="4"/>
      <c r="RT87" s="8"/>
      <c r="RU87" s="4"/>
      <c r="RV87" s="8"/>
      <c r="RW87" s="7"/>
      <c r="RX87" s="7"/>
      <c r="RY87" s="2" t="s">
        <v>161</v>
      </c>
      <c r="RZ87" s="2" t="s">
        <v>131</v>
      </c>
      <c r="SA87" s="2" t="s">
        <v>134</v>
      </c>
      <c r="SB87" s="2" t="s">
        <v>134</v>
      </c>
      <c r="SC87" s="2" t="s">
        <v>142</v>
      </c>
      <c r="SD87" s="2" t="s">
        <v>134</v>
      </c>
      <c r="SE87" s="4"/>
      <c r="SF87" s="8"/>
      <c r="SG87" s="4"/>
      <c r="SH87" s="8"/>
      <c r="SI87" s="7"/>
      <c r="SJ87" s="7"/>
      <c r="SK87" s="2" t="s">
        <v>140</v>
      </c>
      <c r="SL87" s="2" t="s">
        <v>144</v>
      </c>
      <c r="SM87" s="2" t="s">
        <v>1016</v>
      </c>
      <c r="SN87" s="2" t="s">
        <v>1612</v>
      </c>
      <c r="SO87" s="2" t="s">
        <v>142</v>
      </c>
      <c r="SP87" s="2" t="s">
        <v>134</v>
      </c>
    </row>
    <row r="88">
      <c r="A88" s="2" t="s">
        <v>1613</v>
      </c>
      <c r="B88" s="2" t="s">
        <v>123</v>
      </c>
      <c r="C88" s="2" t="s">
        <v>124</v>
      </c>
      <c r="D88" s="2" t="s">
        <v>125</v>
      </c>
      <c r="E88" s="2" t="s">
        <v>126</v>
      </c>
      <c r="F88" s="2" t="s">
        <v>1614</v>
      </c>
      <c r="G88" s="2" t="s">
        <v>1615</v>
      </c>
      <c r="H88" s="2" t="s">
        <v>1616</v>
      </c>
      <c r="I88" s="2" t="s">
        <v>126</v>
      </c>
      <c r="J88" s="2" t="s">
        <v>234</v>
      </c>
      <c r="K88" s="2" t="s">
        <v>803</v>
      </c>
      <c r="L88" s="3">
        <v>19.8</v>
      </c>
      <c r="M88" s="3">
        <v>20.79</v>
      </c>
      <c r="N88" s="3">
        <v>44.99</v>
      </c>
      <c r="O88" s="2" t="s">
        <v>131</v>
      </c>
      <c r="P88" s="2" t="s">
        <v>275</v>
      </c>
      <c r="Q88" s="2" t="s">
        <v>133</v>
      </c>
      <c r="R88" s="2" t="s">
        <v>134</v>
      </c>
      <c r="S88" s="2" t="s">
        <v>1617</v>
      </c>
      <c r="T88" s="2" t="s">
        <v>134</v>
      </c>
      <c r="U88" s="2" t="s">
        <v>134</v>
      </c>
      <c r="V88" s="2" t="s">
        <v>1361</v>
      </c>
      <c r="W88" s="2" t="s">
        <v>899</v>
      </c>
      <c r="X88" s="2" t="s">
        <v>134</v>
      </c>
      <c r="Y88" s="2" t="s">
        <v>237</v>
      </c>
      <c r="Z88" s="4"/>
      <c r="AA88" s="4">
        <f>=ROUNDDOWN({0},0)</f>
      </c>
      <c r="AB88" s="5">
        <v>14.1</v>
      </c>
      <c r="AC88" s="2" t="s">
        <v>134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>
        <v>0</v>
      </c>
      <c r="AP88" s="4">
        <v>396</v>
      </c>
      <c r="AQ88" s="8">
        <v>7709.43</v>
      </c>
      <c r="AR88" s="4"/>
      <c r="AS88" s="8"/>
      <c r="AT88" s="7"/>
      <c r="AU88" s="7"/>
      <c r="AV88" s="4">
        <v>396</v>
      </c>
      <c r="AW88" s="8">
        <v>7709.43</v>
      </c>
      <c r="AX88" s="4"/>
      <c r="AY88" s="8"/>
      <c r="AZ88" s="7"/>
      <c r="BA88" s="7"/>
      <c r="BB88" s="7">
        <v>1</v>
      </c>
      <c r="BC88" s="4">
        <v>571</v>
      </c>
      <c r="BD88" s="8">
        <v>11112.99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>
        <v>0.6937</v>
      </c>
      <c r="BJ88" s="4">
        <v>396</v>
      </c>
      <c r="BK88" s="8">
        <v>7709.43</v>
      </c>
      <c r="BL88" s="2" t="s">
        <v>1618</v>
      </c>
      <c r="BM88" s="7">
        <v>1</v>
      </c>
      <c r="BN88" s="7">
        <v>1</v>
      </c>
      <c r="BO88" s="4">
        <v>45</v>
      </c>
      <c r="BP88" s="8">
        <v>896.4</v>
      </c>
      <c r="BQ88" s="4"/>
      <c r="BR88" s="8"/>
      <c r="BS88" s="7"/>
      <c r="BT88" s="7"/>
      <c r="BU88" s="2" t="s">
        <v>140</v>
      </c>
      <c r="BV88" s="2" t="s">
        <v>131</v>
      </c>
      <c r="BW88" s="2" t="s">
        <v>134</v>
      </c>
      <c r="BX88" s="2" t="s">
        <v>239</v>
      </c>
      <c r="BY88" s="2" t="s">
        <v>142</v>
      </c>
      <c r="BZ88" s="2" t="s">
        <v>134</v>
      </c>
      <c r="CA88" s="4">
        <v>131</v>
      </c>
      <c r="CB88" s="8">
        <v>2711.7</v>
      </c>
      <c r="CC88" s="4"/>
      <c r="CD88" s="8"/>
      <c r="CE88" s="7"/>
      <c r="CF88" s="7"/>
      <c r="CG88" s="2" t="s">
        <v>140</v>
      </c>
      <c r="CH88" s="2" t="s">
        <v>131</v>
      </c>
      <c r="CI88" s="2" t="s">
        <v>145</v>
      </c>
      <c r="CJ88" s="2" t="s">
        <v>751</v>
      </c>
      <c r="CK88" s="2" t="s">
        <v>142</v>
      </c>
      <c r="CL88" s="2" t="s">
        <v>134</v>
      </c>
      <c r="CM88" s="4">
        <v>109</v>
      </c>
      <c r="CN88" s="8">
        <v>1893.14</v>
      </c>
      <c r="CO88" s="4"/>
      <c r="CP88" s="8"/>
      <c r="CQ88" s="7"/>
      <c r="CR88" s="7"/>
      <c r="CS88" s="2" t="s">
        <v>140</v>
      </c>
      <c r="CT88" s="2" t="s">
        <v>131</v>
      </c>
      <c r="CU88" s="2" t="s">
        <v>242</v>
      </c>
      <c r="CV88" s="2" t="s">
        <v>694</v>
      </c>
      <c r="CW88" s="2" t="s">
        <v>142</v>
      </c>
      <c r="CX88" s="2" t="s">
        <v>134</v>
      </c>
      <c r="CY88" s="4">
        <v>10</v>
      </c>
      <c r="CZ88" s="8">
        <v>207.9</v>
      </c>
      <c r="DA88" s="4"/>
      <c r="DB88" s="8"/>
      <c r="DC88" s="7"/>
      <c r="DD88" s="7"/>
      <c r="DE88" s="2" t="s">
        <v>140</v>
      </c>
      <c r="DF88" s="2" t="s">
        <v>131</v>
      </c>
      <c r="DG88" s="2" t="s">
        <v>242</v>
      </c>
      <c r="DH88" s="2" t="s">
        <v>1619</v>
      </c>
      <c r="DI88" s="2" t="s">
        <v>142</v>
      </c>
      <c r="DJ88" s="2" t="s">
        <v>134</v>
      </c>
      <c r="DK88" s="4">
        <v>14</v>
      </c>
      <c r="DL88" s="8">
        <v>258.44</v>
      </c>
      <c r="DM88" s="4"/>
      <c r="DN88" s="8"/>
      <c r="DO88" s="7"/>
      <c r="DP88" s="7"/>
      <c r="DQ88" s="2" t="s">
        <v>140</v>
      </c>
      <c r="DR88" s="2" t="s">
        <v>131</v>
      </c>
      <c r="DS88" s="2" t="s">
        <v>242</v>
      </c>
      <c r="DT88" s="2" t="s">
        <v>1620</v>
      </c>
      <c r="DU88" s="2" t="s">
        <v>142</v>
      </c>
      <c r="DV88" s="2" t="s">
        <v>134</v>
      </c>
      <c r="DW88" s="4">
        <v>28</v>
      </c>
      <c r="DX88" s="8">
        <v>608.44</v>
      </c>
      <c r="DY88" s="4"/>
      <c r="DZ88" s="8"/>
      <c r="EA88" s="7"/>
      <c r="EB88" s="7"/>
      <c r="EC88" s="2" t="s">
        <v>140</v>
      </c>
      <c r="ED88" s="2" t="s">
        <v>131</v>
      </c>
      <c r="EE88" s="2" t="s">
        <v>242</v>
      </c>
      <c r="EF88" s="2" t="s">
        <v>247</v>
      </c>
      <c r="EG88" s="2" t="s">
        <v>142</v>
      </c>
      <c r="EH88" s="2" t="s">
        <v>134</v>
      </c>
      <c r="EI88" s="4">
        <v>27</v>
      </c>
      <c r="EJ88" s="8">
        <v>475.01</v>
      </c>
      <c r="EK88" s="4"/>
      <c r="EL88" s="8"/>
      <c r="EM88" s="7"/>
      <c r="EN88" s="7"/>
      <c r="EO88" s="2" t="s">
        <v>140</v>
      </c>
      <c r="EP88" s="2" t="s">
        <v>131</v>
      </c>
      <c r="EQ88" s="2" t="s">
        <v>242</v>
      </c>
      <c r="ER88" s="2" t="s">
        <v>1621</v>
      </c>
      <c r="ES88" s="2" t="s">
        <v>168</v>
      </c>
      <c r="ET88" s="2" t="s">
        <v>134</v>
      </c>
      <c r="EU88" s="4">
        <v>3</v>
      </c>
      <c r="EV88" s="8">
        <v>64.45</v>
      </c>
      <c r="EW88" s="4"/>
      <c r="EX88" s="8"/>
      <c r="EY88" s="7"/>
      <c r="EZ88" s="7"/>
      <c r="FA88" s="2" t="s">
        <v>140</v>
      </c>
      <c r="FB88" s="2" t="s">
        <v>131</v>
      </c>
      <c r="FC88" s="2" t="s">
        <v>242</v>
      </c>
      <c r="FD88" s="2" t="s">
        <v>1622</v>
      </c>
      <c r="FE88" s="2" t="s">
        <v>142</v>
      </c>
      <c r="FF88" s="2" t="s">
        <v>134</v>
      </c>
      <c r="FG88" s="4">
        <v>6</v>
      </c>
      <c r="FH88" s="8">
        <v>130.98</v>
      </c>
      <c r="FI88" s="4"/>
      <c r="FJ88" s="8"/>
      <c r="FK88" s="7"/>
      <c r="FL88" s="7"/>
      <c r="FM88" s="2" t="s">
        <v>140</v>
      </c>
      <c r="FN88" s="2" t="s">
        <v>131</v>
      </c>
      <c r="FO88" s="2" t="s">
        <v>159</v>
      </c>
      <c r="FP88" s="2" t="s">
        <v>1623</v>
      </c>
      <c r="FQ88" s="2" t="s">
        <v>142</v>
      </c>
      <c r="FR88" s="2" t="s">
        <v>134</v>
      </c>
      <c r="FS88" s="4"/>
      <c r="FT88" s="8"/>
      <c r="FU88" s="4"/>
      <c r="FV88" s="8"/>
      <c r="FW88" s="7"/>
      <c r="FX88" s="7"/>
      <c r="FY88" s="2" t="s">
        <v>143</v>
      </c>
      <c r="FZ88" s="2" t="s">
        <v>131</v>
      </c>
      <c r="GA88" s="2" t="s">
        <v>134</v>
      </c>
      <c r="GB88" s="2" t="s">
        <v>134</v>
      </c>
      <c r="GC88" s="2" t="s">
        <v>142</v>
      </c>
      <c r="GD88" s="2" t="s">
        <v>134</v>
      </c>
      <c r="GE88" s="4"/>
      <c r="GF88" s="8"/>
      <c r="GG88" s="4"/>
      <c r="GH88" s="8"/>
      <c r="GI88" s="7"/>
      <c r="GJ88" s="7"/>
      <c r="GK88" s="2" t="s">
        <v>134</v>
      </c>
      <c r="GL88" s="2" t="s">
        <v>134</v>
      </c>
      <c r="GM88" s="2" t="s">
        <v>134</v>
      </c>
      <c r="GN88" s="2" t="s">
        <v>134</v>
      </c>
      <c r="GO88" s="2" t="s">
        <v>134</v>
      </c>
      <c r="GP88" s="2" t="s">
        <v>134</v>
      </c>
      <c r="GQ88" s="4"/>
      <c r="GR88" s="8"/>
      <c r="GS88" s="4"/>
      <c r="GT88" s="8"/>
      <c r="GU88" s="7"/>
      <c r="GV88" s="7"/>
      <c r="GW88" s="2" t="s">
        <v>184</v>
      </c>
      <c r="GX88" s="2" t="s">
        <v>144</v>
      </c>
      <c r="GY88" s="2" t="s">
        <v>253</v>
      </c>
      <c r="GZ88" s="2" t="s">
        <v>799</v>
      </c>
      <c r="HA88" s="2" t="s">
        <v>142</v>
      </c>
      <c r="HB88" s="2" t="s">
        <v>134</v>
      </c>
      <c r="HC88" s="4"/>
      <c r="HD88" s="8"/>
      <c r="HE88" s="4"/>
      <c r="HF88" s="8"/>
      <c r="HG88" s="7"/>
      <c r="HH88" s="7"/>
      <c r="HI88" s="2" t="s">
        <v>140</v>
      </c>
      <c r="HJ88" s="2" t="s">
        <v>131</v>
      </c>
      <c r="HK88" s="2" t="s">
        <v>242</v>
      </c>
      <c r="HL88" s="2" t="s">
        <v>694</v>
      </c>
      <c r="HM88" s="2" t="s">
        <v>142</v>
      </c>
      <c r="HN88" s="2" t="s">
        <v>134</v>
      </c>
      <c r="HO88" s="4"/>
      <c r="HP88" s="8"/>
      <c r="HQ88" s="4"/>
      <c r="HR88" s="8"/>
      <c r="HS88" s="7"/>
      <c r="HT88" s="7"/>
      <c r="HU88" s="2" t="s">
        <v>161</v>
      </c>
      <c r="HV88" s="2" t="s">
        <v>131</v>
      </c>
      <c r="HW88" s="2" t="s">
        <v>134</v>
      </c>
      <c r="HX88" s="2" t="s">
        <v>134</v>
      </c>
      <c r="HY88" s="2" t="s">
        <v>142</v>
      </c>
      <c r="HZ88" s="2" t="s">
        <v>134</v>
      </c>
      <c r="IA88" s="4">
        <v>16</v>
      </c>
      <c r="IB88" s="8">
        <v>304.96</v>
      </c>
      <c r="IC88" s="4"/>
      <c r="ID88" s="8"/>
      <c r="IE88" s="7"/>
      <c r="IF88" s="7"/>
      <c r="IG88" s="2" t="s">
        <v>140</v>
      </c>
      <c r="IH88" s="2" t="s">
        <v>131</v>
      </c>
      <c r="II88" s="2" t="s">
        <v>242</v>
      </c>
      <c r="IJ88" s="2" t="s">
        <v>1622</v>
      </c>
      <c r="IK88" s="2" t="s">
        <v>142</v>
      </c>
      <c r="IL88" s="2" t="s">
        <v>168</v>
      </c>
      <c r="IM88" s="4">
        <v>1</v>
      </c>
      <c r="IN88" s="8">
        <v>20.79</v>
      </c>
      <c r="IO88" s="4"/>
      <c r="IP88" s="8"/>
      <c r="IQ88" s="7"/>
      <c r="IR88" s="7"/>
      <c r="IS88" s="2" t="s">
        <v>140</v>
      </c>
      <c r="IT88" s="2" t="s">
        <v>131</v>
      </c>
      <c r="IU88" s="2" t="s">
        <v>382</v>
      </c>
      <c r="IV88" s="2" t="s">
        <v>166</v>
      </c>
      <c r="IW88" s="2" t="s">
        <v>142</v>
      </c>
      <c r="IX88" s="2" t="s">
        <v>134</v>
      </c>
      <c r="IY88" s="4"/>
      <c r="IZ88" s="8"/>
      <c r="JA88" s="4"/>
      <c r="JB88" s="8"/>
      <c r="JC88" s="7"/>
      <c r="JD88" s="7"/>
      <c r="JE88" s="2" t="s">
        <v>140</v>
      </c>
      <c r="JF88" s="2" t="s">
        <v>131</v>
      </c>
      <c r="JG88" s="2" t="s">
        <v>170</v>
      </c>
      <c r="JH88" s="2" t="s">
        <v>134</v>
      </c>
      <c r="JI88" s="2" t="s">
        <v>142</v>
      </c>
      <c r="JJ88" s="2" t="s">
        <v>134</v>
      </c>
      <c r="JK88" s="4"/>
      <c r="JL88" s="8"/>
      <c r="JM88" s="4"/>
      <c r="JN88" s="8"/>
      <c r="JO88" s="7"/>
      <c r="JP88" s="7"/>
      <c r="JQ88" s="2" t="s">
        <v>140</v>
      </c>
      <c r="JR88" s="2" t="s">
        <v>144</v>
      </c>
      <c r="JS88" s="2" t="s">
        <v>172</v>
      </c>
      <c r="JT88" s="2" t="s">
        <v>1436</v>
      </c>
      <c r="JU88" s="2" t="s">
        <v>142</v>
      </c>
      <c r="JV88" s="2" t="s">
        <v>134</v>
      </c>
      <c r="JW88" s="4"/>
      <c r="JX88" s="8"/>
      <c r="JY88" s="4"/>
      <c r="JZ88" s="8"/>
      <c r="KA88" s="7"/>
      <c r="KB88" s="7"/>
      <c r="KC88" s="2" t="s">
        <v>140</v>
      </c>
      <c r="KD88" s="2" t="s">
        <v>131</v>
      </c>
      <c r="KE88" s="2" t="s">
        <v>174</v>
      </c>
      <c r="KF88" s="2" t="s">
        <v>134</v>
      </c>
      <c r="KG88" s="2" t="s">
        <v>142</v>
      </c>
      <c r="KH88" s="2" t="s">
        <v>134</v>
      </c>
      <c r="KI88" s="4">
        <v>6</v>
      </c>
      <c r="KJ88" s="8">
        <v>137.22</v>
      </c>
      <c r="KK88" s="4"/>
      <c r="KL88" s="8"/>
      <c r="KM88" s="7"/>
      <c r="KN88" s="7"/>
      <c r="KO88" s="2" t="s">
        <v>140</v>
      </c>
      <c r="KP88" s="2" t="s">
        <v>131</v>
      </c>
      <c r="KQ88" s="2" t="s">
        <v>261</v>
      </c>
      <c r="KR88" s="2" t="s">
        <v>378</v>
      </c>
      <c r="KS88" s="2" t="s">
        <v>142</v>
      </c>
      <c r="KT88" s="2" t="s">
        <v>134</v>
      </c>
      <c r="KU88" s="4"/>
      <c r="KV88" s="8"/>
      <c r="KW88" s="4"/>
      <c r="KX88" s="8"/>
      <c r="KY88" s="7"/>
      <c r="KZ88" s="7"/>
      <c r="LA88" s="2" t="s">
        <v>140</v>
      </c>
      <c r="LB88" s="2" t="s">
        <v>144</v>
      </c>
      <c r="LC88" s="2" t="s">
        <v>510</v>
      </c>
      <c r="LD88" s="2" t="s">
        <v>264</v>
      </c>
      <c r="LE88" s="2" t="s">
        <v>142</v>
      </c>
      <c r="LF88" s="2" t="s">
        <v>134</v>
      </c>
      <c r="LG88" s="4"/>
      <c r="LH88" s="8"/>
      <c r="LI88" s="4"/>
      <c r="LJ88" s="8"/>
      <c r="LK88" s="7"/>
      <c r="LL88" s="7"/>
      <c r="LM88" s="2" t="s">
        <v>134</v>
      </c>
      <c r="LN88" s="2" t="s">
        <v>134</v>
      </c>
      <c r="LO88" s="2" t="s">
        <v>134</v>
      </c>
      <c r="LP88" s="2" t="s">
        <v>134</v>
      </c>
      <c r="LQ88" s="2" t="s">
        <v>134</v>
      </c>
      <c r="LR88" s="2" t="s">
        <v>134</v>
      </c>
      <c r="LS88" s="4"/>
      <c r="LT88" s="8"/>
      <c r="LU88" s="4"/>
      <c r="LV88" s="8"/>
      <c r="LW88" s="7"/>
      <c r="LX88" s="7"/>
      <c r="LY88" s="2" t="s">
        <v>134</v>
      </c>
      <c r="LZ88" s="2" t="s">
        <v>134</v>
      </c>
      <c r="MA88" s="2" t="s">
        <v>134</v>
      </c>
      <c r="MB88" s="2" t="s">
        <v>134</v>
      </c>
      <c r="MC88" s="2" t="s">
        <v>134</v>
      </c>
      <c r="MD88" s="2" t="s">
        <v>134</v>
      </c>
      <c r="ME88" s="4"/>
      <c r="MF88" s="8"/>
      <c r="MG88" s="4"/>
      <c r="MH88" s="8"/>
      <c r="MI88" s="7"/>
      <c r="MJ88" s="7"/>
      <c r="MK88" s="2" t="s">
        <v>140</v>
      </c>
      <c r="ML88" s="2" t="s">
        <v>144</v>
      </c>
      <c r="MM88" s="2" t="s">
        <v>213</v>
      </c>
      <c r="MN88" s="2" t="s">
        <v>134</v>
      </c>
      <c r="MO88" s="2" t="s">
        <v>142</v>
      </c>
      <c r="MP88" s="2" t="s">
        <v>134</v>
      </c>
      <c r="MQ88" s="4"/>
      <c r="MR88" s="8"/>
      <c r="MS88" s="4"/>
      <c r="MT88" s="8"/>
      <c r="MU88" s="7"/>
      <c r="MV88" s="7"/>
      <c r="MW88" s="2" t="s">
        <v>134</v>
      </c>
      <c r="MX88" s="2" t="s">
        <v>134</v>
      </c>
      <c r="MY88" s="2" t="s">
        <v>134</v>
      </c>
      <c r="MZ88" s="2" t="s">
        <v>134</v>
      </c>
      <c r="NA88" s="2" t="s">
        <v>134</v>
      </c>
      <c r="NB88" s="2" t="s">
        <v>134</v>
      </c>
      <c r="NC88" s="4"/>
      <c r="ND88" s="8"/>
      <c r="NE88" s="4"/>
      <c r="NF88" s="8"/>
      <c r="NG88" s="7"/>
      <c r="NH88" s="7"/>
      <c r="NI88" s="2" t="s">
        <v>184</v>
      </c>
      <c r="NJ88" s="2" t="s">
        <v>131</v>
      </c>
      <c r="NK88" s="2" t="s">
        <v>134</v>
      </c>
      <c r="NL88" s="2" t="s">
        <v>134</v>
      </c>
      <c r="NM88" s="2" t="s">
        <v>142</v>
      </c>
      <c r="NN88" s="2" t="s">
        <v>134</v>
      </c>
      <c r="NO88" s="4"/>
      <c r="NP88" s="8"/>
      <c r="NQ88" s="4"/>
      <c r="NR88" s="8"/>
      <c r="NS88" s="7"/>
      <c r="NT88" s="7"/>
      <c r="NU88" s="2" t="s">
        <v>140</v>
      </c>
      <c r="NV88" s="2" t="s">
        <v>131</v>
      </c>
      <c r="NW88" s="2" t="s">
        <v>185</v>
      </c>
      <c r="NX88" s="2" t="s">
        <v>669</v>
      </c>
      <c r="NY88" s="2" t="s">
        <v>142</v>
      </c>
      <c r="NZ88" s="2" t="s">
        <v>134</v>
      </c>
      <c r="OA88" s="4"/>
      <c r="OB88" s="8"/>
      <c r="OC88" s="4"/>
      <c r="OD88" s="8"/>
      <c r="OE88" s="7"/>
      <c r="OF88" s="7"/>
      <c r="OG88" s="2" t="s">
        <v>140</v>
      </c>
      <c r="OH88" s="2" t="s">
        <v>187</v>
      </c>
      <c r="OI88" s="2" t="s">
        <v>268</v>
      </c>
      <c r="OJ88" s="2" t="s">
        <v>1624</v>
      </c>
      <c r="OK88" s="2" t="s">
        <v>142</v>
      </c>
      <c r="OL88" s="2" t="s">
        <v>134</v>
      </c>
      <c r="OM88" s="4"/>
      <c r="ON88" s="8"/>
      <c r="OO88" s="4"/>
      <c r="OP88" s="8"/>
      <c r="OQ88" s="7"/>
      <c r="OR88" s="7"/>
      <c r="OS88" s="2" t="s">
        <v>134</v>
      </c>
      <c r="OT88" s="2" t="s">
        <v>134</v>
      </c>
      <c r="OU88" s="2" t="s">
        <v>134</v>
      </c>
      <c r="OV88" s="2" t="s">
        <v>134</v>
      </c>
      <c r="OW88" s="2" t="s">
        <v>134</v>
      </c>
      <c r="OX88" s="2" t="s">
        <v>134</v>
      </c>
      <c r="OY88" s="4"/>
      <c r="OZ88" s="8"/>
      <c r="PA88" s="4"/>
      <c r="PB88" s="8"/>
      <c r="PC88" s="7"/>
      <c r="PD88" s="7"/>
      <c r="PE88" s="2" t="s">
        <v>161</v>
      </c>
      <c r="PF88" s="2" t="s">
        <v>131</v>
      </c>
      <c r="PG88" s="2" t="s">
        <v>134</v>
      </c>
      <c r="PH88" s="2" t="s">
        <v>134</v>
      </c>
      <c r="PI88" s="2" t="s">
        <v>142</v>
      </c>
      <c r="PJ88" s="2" t="s">
        <v>134</v>
      </c>
      <c r="PK88" s="4"/>
      <c r="PL88" s="8"/>
      <c r="PM88" s="4"/>
      <c r="PN88" s="8"/>
      <c r="PO88" s="7"/>
      <c r="PP88" s="7"/>
      <c r="PQ88" s="2" t="s">
        <v>140</v>
      </c>
      <c r="PR88" s="2" t="s">
        <v>131</v>
      </c>
      <c r="PS88" s="2" t="s">
        <v>190</v>
      </c>
      <c r="PT88" s="2" t="s">
        <v>134</v>
      </c>
      <c r="PU88" s="2" t="s">
        <v>142</v>
      </c>
      <c r="PV88" s="2" t="s">
        <v>134</v>
      </c>
      <c r="PW88" s="4"/>
      <c r="PX88" s="8"/>
      <c r="PY88" s="4"/>
      <c r="PZ88" s="8"/>
      <c r="QA88" s="7"/>
      <c r="QB88" s="7"/>
      <c r="QC88" s="2" t="s">
        <v>140</v>
      </c>
      <c r="QD88" s="2" t="s">
        <v>144</v>
      </c>
      <c r="QE88" s="2" t="s">
        <v>149</v>
      </c>
      <c r="QF88" s="2" t="s">
        <v>505</v>
      </c>
      <c r="QG88" s="2" t="s">
        <v>142</v>
      </c>
      <c r="QH88" s="2" t="s">
        <v>134</v>
      </c>
      <c r="QI88" s="4"/>
      <c r="QJ88" s="8"/>
      <c r="QK88" s="4"/>
      <c r="QL88" s="8"/>
      <c r="QM88" s="7"/>
      <c r="QN88" s="7"/>
      <c r="QO88" s="2" t="s">
        <v>184</v>
      </c>
      <c r="QP88" s="2" t="s">
        <v>131</v>
      </c>
      <c r="QQ88" s="2" t="s">
        <v>134</v>
      </c>
      <c r="QR88" s="2" t="s">
        <v>134</v>
      </c>
      <c r="QS88" s="2" t="s">
        <v>142</v>
      </c>
      <c r="QT88" s="2" t="s">
        <v>134</v>
      </c>
      <c r="QU88" s="4"/>
      <c r="QV88" s="8"/>
      <c r="QW88" s="4"/>
      <c r="QX88" s="8"/>
      <c r="QY88" s="7"/>
      <c r="QZ88" s="7"/>
      <c r="RA88" s="2" t="s">
        <v>134</v>
      </c>
      <c r="RB88" s="2" t="s">
        <v>134</v>
      </c>
      <c r="RC88" s="2" t="s">
        <v>134</v>
      </c>
      <c r="RD88" s="2" t="s">
        <v>134</v>
      </c>
      <c r="RE88" s="2" t="s">
        <v>134</v>
      </c>
      <c r="RF88" s="2" t="s">
        <v>134</v>
      </c>
      <c r="RG88" s="4"/>
      <c r="RH88" s="8"/>
      <c r="RI88" s="4"/>
      <c r="RJ88" s="8"/>
      <c r="RK88" s="7"/>
      <c r="RL88" s="7"/>
      <c r="RM88" s="2" t="s">
        <v>134</v>
      </c>
      <c r="RN88" s="2" t="s">
        <v>134</v>
      </c>
      <c r="RO88" s="2" t="s">
        <v>134</v>
      </c>
      <c r="RP88" s="2" t="s">
        <v>134</v>
      </c>
      <c r="RQ88" s="2" t="s">
        <v>134</v>
      </c>
      <c r="RR88" s="2" t="s">
        <v>134</v>
      </c>
      <c r="RS88" s="4"/>
      <c r="RT88" s="8"/>
      <c r="RU88" s="4"/>
      <c r="RV88" s="8"/>
      <c r="RW88" s="7"/>
      <c r="RX88" s="7"/>
      <c r="RY88" s="2" t="s">
        <v>161</v>
      </c>
      <c r="RZ88" s="2" t="s">
        <v>131</v>
      </c>
      <c r="SA88" s="2" t="s">
        <v>134</v>
      </c>
      <c r="SB88" s="2" t="s">
        <v>134</v>
      </c>
      <c r="SC88" s="2" t="s">
        <v>142</v>
      </c>
      <c r="SD88" s="2" t="s">
        <v>134</v>
      </c>
      <c r="SE88" s="4"/>
      <c r="SF88" s="8"/>
      <c r="SG88" s="4"/>
      <c r="SH88" s="8"/>
      <c r="SI88" s="7"/>
      <c r="SJ88" s="7"/>
      <c r="SK88" s="2" t="s">
        <v>140</v>
      </c>
      <c r="SL88" s="2" t="s">
        <v>144</v>
      </c>
      <c r="SM88" s="2" t="s">
        <v>411</v>
      </c>
      <c r="SN88" s="2" t="s">
        <v>1625</v>
      </c>
      <c r="SO88" s="2" t="s">
        <v>142</v>
      </c>
      <c r="SP88" s="2" t="s">
        <v>134</v>
      </c>
    </row>
    <row r="89">
      <c r="A89" s="2" t="s">
        <v>1626</v>
      </c>
      <c r="B89" s="2" t="s">
        <v>123</v>
      </c>
      <c r="C89" s="2" t="s">
        <v>124</v>
      </c>
      <c r="D89" s="2" t="s">
        <v>125</v>
      </c>
      <c r="E89" s="2" t="s">
        <v>126</v>
      </c>
      <c r="F89" s="2" t="s">
        <v>1614</v>
      </c>
      <c r="G89" s="2" t="s">
        <v>1627</v>
      </c>
      <c r="H89" s="2" t="s">
        <v>1616</v>
      </c>
      <c r="I89" s="2" t="s">
        <v>126</v>
      </c>
      <c r="J89" s="2" t="s">
        <v>234</v>
      </c>
      <c r="K89" s="2" t="s">
        <v>448</v>
      </c>
      <c r="L89" s="3">
        <v>19.8</v>
      </c>
      <c r="M89" s="3">
        <v>20.79</v>
      </c>
      <c r="N89" s="3">
        <v>44.99</v>
      </c>
      <c r="O89" s="2" t="s">
        <v>725</v>
      </c>
      <c r="P89" s="2" t="s">
        <v>275</v>
      </c>
      <c r="Q89" s="2" t="s">
        <v>133</v>
      </c>
      <c r="R89" s="2" t="s">
        <v>134</v>
      </c>
      <c r="S89" s="2" t="s">
        <v>1628</v>
      </c>
      <c r="T89" s="2" t="s">
        <v>134</v>
      </c>
      <c r="U89" s="2" t="s">
        <v>134</v>
      </c>
      <c r="V89" s="2" t="s">
        <v>1361</v>
      </c>
      <c r="W89" s="2" t="s">
        <v>899</v>
      </c>
      <c r="X89" s="2" t="s">
        <v>134</v>
      </c>
      <c r="Y89" s="2" t="s">
        <v>237</v>
      </c>
      <c r="Z89" s="4"/>
      <c r="AA89" s="4">
        <f>=ROUNDDOWN({0},0)</f>
      </c>
      <c r="AB89" s="5">
        <v>4.5</v>
      </c>
      <c r="AC89" s="2" t="s">
        <v>134</v>
      </c>
      <c r="AD89" s="4"/>
      <c r="AE89" s="4"/>
      <c r="AF89" s="6">
        <v>65</v>
      </c>
      <c r="AG89" s="6"/>
      <c r="AH89" s="7">
        <v>0.3716</v>
      </c>
      <c r="AI89" s="4"/>
      <c r="AJ89" s="4">
        <f>=ROUNDDOWN({0},0)</f>
      </c>
      <c r="AK89" s="5"/>
      <c r="AL89" s="2" t="s">
        <v>134</v>
      </c>
      <c r="AM89" s="4"/>
      <c r="AN89" s="4"/>
      <c r="AO89" s="7">
        <v>0</v>
      </c>
      <c r="AP89" s="4">
        <v>175</v>
      </c>
      <c r="AQ89" s="8">
        <v>3403.56</v>
      </c>
      <c r="AR89" s="4"/>
      <c r="AS89" s="8"/>
      <c r="AT89" s="7"/>
      <c r="AU89" s="7"/>
      <c r="AV89" s="4">
        <v>175</v>
      </c>
      <c r="AW89" s="8">
        <v>3403.56</v>
      </c>
      <c r="AX89" s="4"/>
      <c r="AY89" s="8"/>
      <c r="AZ89" s="7"/>
      <c r="BA89" s="7"/>
      <c r="BB89" s="7">
        <v>1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>
        <v>0.3063</v>
      </c>
      <c r="BJ89" s="4">
        <v>175</v>
      </c>
      <c r="BK89" s="8">
        <v>3403.56</v>
      </c>
      <c r="BL89" s="2" t="s">
        <v>1629</v>
      </c>
      <c r="BM89" s="7">
        <v>1</v>
      </c>
      <c r="BN89" s="7">
        <v>1</v>
      </c>
      <c r="BO89" s="4">
        <v>40</v>
      </c>
      <c r="BP89" s="8">
        <v>808</v>
      </c>
      <c r="BQ89" s="4"/>
      <c r="BR89" s="8"/>
      <c r="BS89" s="7"/>
      <c r="BT89" s="7"/>
      <c r="BU89" s="2" t="s">
        <v>140</v>
      </c>
      <c r="BV89" s="2" t="s">
        <v>144</v>
      </c>
      <c r="BW89" s="2" t="s">
        <v>134</v>
      </c>
      <c r="BX89" s="2" t="s">
        <v>239</v>
      </c>
      <c r="BY89" s="2" t="s">
        <v>142</v>
      </c>
      <c r="BZ89" s="2" t="s">
        <v>134</v>
      </c>
      <c r="CA89" s="4">
        <v>39</v>
      </c>
      <c r="CB89" s="8">
        <v>807.3</v>
      </c>
      <c r="CC89" s="4"/>
      <c r="CD89" s="8"/>
      <c r="CE89" s="7"/>
      <c r="CF89" s="7"/>
      <c r="CG89" s="2" t="s">
        <v>140</v>
      </c>
      <c r="CH89" s="2" t="s">
        <v>144</v>
      </c>
      <c r="CI89" s="2" t="s">
        <v>145</v>
      </c>
      <c r="CJ89" s="2" t="s">
        <v>146</v>
      </c>
      <c r="CK89" s="2" t="s">
        <v>142</v>
      </c>
      <c r="CL89" s="2" t="s">
        <v>134</v>
      </c>
      <c r="CM89" s="4">
        <v>58</v>
      </c>
      <c r="CN89" s="8">
        <v>1009.78</v>
      </c>
      <c r="CO89" s="4"/>
      <c r="CP89" s="8"/>
      <c r="CQ89" s="7"/>
      <c r="CR89" s="7"/>
      <c r="CS89" s="2" t="s">
        <v>140</v>
      </c>
      <c r="CT89" s="2" t="s">
        <v>144</v>
      </c>
      <c r="CU89" s="2" t="s">
        <v>242</v>
      </c>
      <c r="CV89" s="2" t="s">
        <v>694</v>
      </c>
      <c r="CW89" s="2" t="s">
        <v>142</v>
      </c>
      <c r="CX89" s="2" t="s">
        <v>134</v>
      </c>
      <c r="CY89" s="4">
        <v>1</v>
      </c>
      <c r="CZ89" s="8">
        <v>20.79</v>
      </c>
      <c r="DA89" s="4"/>
      <c r="DB89" s="8"/>
      <c r="DC89" s="7"/>
      <c r="DD89" s="7"/>
      <c r="DE89" s="2" t="s">
        <v>140</v>
      </c>
      <c r="DF89" s="2" t="s">
        <v>144</v>
      </c>
      <c r="DG89" s="2" t="s">
        <v>242</v>
      </c>
      <c r="DH89" s="2" t="s">
        <v>1630</v>
      </c>
      <c r="DI89" s="2" t="s">
        <v>142</v>
      </c>
      <c r="DJ89" s="2" t="s">
        <v>134</v>
      </c>
      <c r="DK89" s="4">
        <v>11</v>
      </c>
      <c r="DL89" s="8">
        <v>203.06</v>
      </c>
      <c r="DM89" s="4"/>
      <c r="DN89" s="8"/>
      <c r="DO89" s="7"/>
      <c r="DP89" s="7"/>
      <c r="DQ89" s="2" t="s">
        <v>140</v>
      </c>
      <c r="DR89" s="2" t="s">
        <v>144</v>
      </c>
      <c r="DS89" s="2" t="s">
        <v>242</v>
      </c>
      <c r="DT89" s="2" t="s">
        <v>1631</v>
      </c>
      <c r="DU89" s="2" t="s">
        <v>142</v>
      </c>
      <c r="DV89" s="2" t="s">
        <v>134</v>
      </c>
      <c r="DW89" s="4">
        <v>13</v>
      </c>
      <c r="DX89" s="8">
        <v>282.62</v>
      </c>
      <c r="DY89" s="4"/>
      <c r="DZ89" s="8"/>
      <c r="EA89" s="7"/>
      <c r="EB89" s="7"/>
      <c r="EC89" s="2" t="s">
        <v>140</v>
      </c>
      <c r="ED89" s="2" t="s">
        <v>144</v>
      </c>
      <c r="EE89" s="2" t="s">
        <v>242</v>
      </c>
      <c r="EF89" s="2" t="s">
        <v>247</v>
      </c>
      <c r="EG89" s="2" t="s">
        <v>142</v>
      </c>
      <c r="EH89" s="2" t="s">
        <v>134</v>
      </c>
      <c r="EI89" s="4">
        <v>3</v>
      </c>
      <c r="EJ89" s="8">
        <v>59.25</v>
      </c>
      <c r="EK89" s="4"/>
      <c r="EL89" s="8"/>
      <c r="EM89" s="7"/>
      <c r="EN89" s="7"/>
      <c r="EO89" s="2" t="s">
        <v>140</v>
      </c>
      <c r="EP89" s="2" t="s">
        <v>144</v>
      </c>
      <c r="EQ89" s="2" t="s">
        <v>242</v>
      </c>
      <c r="ER89" s="2" t="s">
        <v>1632</v>
      </c>
      <c r="ES89" s="2" t="s">
        <v>142</v>
      </c>
      <c r="ET89" s="2" t="s">
        <v>134</v>
      </c>
      <c r="EU89" s="4"/>
      <c r="EV89" s="8"/>
      <c r="EW89" s="4"/>
      <c r="EX89" s="8"/>
      <c r="EY89" s="7"/>
      <c r="EZ89" s="7"/>
      <c r="FA89" s="2" t="s">
        <v>140</v>
      </c>
      <c r="FB89" s="2" t="s">
        <v>144</v>
      </c>
      <c r="FC89" s="2" t="s">
        <v>242</v>
      </c>
      <c r="FD89" s="2" t="s">
        <v>1622</v>
      </c>
      <c r="FE89" s="2" t="s">
        <v>142</v>
      </c>
      <c r="FF89" s="2" t="s">
        <v>134</v>
      </c>
      <c r="FG89" s="4">
        <v>6</v>
      </c>
      <c r="FH89" s="8">
        <v>130.98</v>
      </c>
      <c r="FI89" s="4"/>
      <c r="FJ89" s="8"/>
      <c r="FK89" s="7"/>
      <c r="FL89" s="7"/>
      <c r="FM89" s="2" t="s">
        <v>140</v>
      </c>
      <c r="FN89" s="2" t="s">
        <v>144</v>
      </c>
      <c r="FO89" s="2" t="s">
        <v>159</v>
      </c>
      <c r="FP89" s="2" t="s">
        <v>1633</v>
      </c>
      <c r="FQ89" s="2" t="s">
        <v>142</v>
      </c>
      <c r="FR89" s="2" t="s">
        <v>134</v>
      </c>
      <c r="FS89" s="4"/>
      <c r="FT89" s="8"/>
      <c r="FU89" s="4"/>
      <c r="FV89" s="8"/>
      <c r="FW89" s="7"/>
      <c r="FX89" s="7"/>
      <c r="FY89" s="2" t="s">
        <v>143</v>
      </c>
      <c r="FZ89" s="2" t="s">
        <v>144</v>
      </c>
      <c r="GA89" s="2" t="s">
        <v>134</v>
      </c>
      <c r="GB89" s="2" t="s">
        <v>134</v>
      </c>
      <c r="GC89" s="2" t="s">
        <v>142</v>
      </c>
      <c r="GD89" s="2" t="s">
        <v>134</v>
      </c>
      <c r="GE89" s="4"/>
      <c r="GF89" s="8"/>
      <c r="GG89" s="4"/>
      <c r="GH89" s="8"/>
      <c r="GI89" s="7"/>
      <c r="GJ89" s="7"/>
      <c r="GK89" s="2" t="s">
        <v>134</v>
      </c>
      <c r="GL89" s="2" t="s">
        <v>134</v>
      </c>
      <c r="GM89" s="2" t="s">
        <v>134</v>
      </c>
      <c r="GN89" s="2" t="s">
        <v>134</v>
      </c>
      <c r="GO89" s="2" t="s">
        <v>134</v>
      </c>
      <c r="GP89" s="2" t="s">
        <v>134</v>
      </c>
      <c r="GQ89" s="4"/>
      <c r="GR89" s="8"/>
      <c r="GS89" s="4"/>
      <c r="GT89" s="8"/>
      <c r="GU89" s="7"/>
      <c r="GV89" s="7"/>
      <c r="GW89" s="2" t="s">
        <v>184</v>
      </c>
      <c r="GX89" s="2" t="s">
        <v>144</v>
      </c>
      <c r="GY89" s="2" t="s">
        <v>253</v>
      </c>
      <c r="GZ89" s="2" t="s">
        <v>430</v>
      </c>
      <c r="HA89" s="2" t="s">
        <v>142</v>
      </c>
      <c r="HB89" s="2" t="s">
        <v>134</v>
      </c>
      <c r="HC89" s="4"/>
      <c r="HD89" s="8"/>
      <c r="HE89" s="4"/>
      <c r="HF89" s="8"/>
      <c r="HG89" s="7"/>
      <c r="HH89" s="7"/>
      <c r="HI89" s="2" t="s">
        <v>140</v>
      </c>
      <c r="HJ89" s="2" t="s">
        <v>144</v>
      </c>
      <c r="HK89" s="2" t="s">
        <v>242</v>
      </c>
      <c r="HL89" s="2" t="s">
        <v>694</v>
      </c>
      <c r="HM89" s="2" t="s">
        <v>142</v>
      </c>
      <c r="HN89" s="2" t="s">
        <v>134</v>
      </c>
      <c r="HO89" s="4"/>
      <c r="HP89" s="8"/>
      <c r="HQ89" s="4"/>
      <c r="HR89" s="8"/>
      <c r="HS89" s="7"/>
      <c r="HT89" s="7"/>
      <c r="HU89" s="2" t="s">
        <v>161</v>
      </c>
      <c r="HV89" s="2" t="s">
        <v>144</v>
      </c>
      <c r="HW89" s="2" t="s">
        <v>134</v>
      </c>
      <c r="HX89" s="2" t="s">
        <v>134</v>
      </c>
      <c r="HY89" s="2" t="s">
        <v>142</v>
      </c>
      <c r="HZ89" s="2" t="s">
        <v>134</v>
      </c>
      <c r="IA89" s="4">
        <v>2</v>
      </c>
      <c r="IB89" s="8">
        <v>38.12</v>
      </c>
      <c r="IC89" s="4"/>
      <c r="ID89" s="8"/>
      <c r="IE89" s="7"/>
      <c r="IF89" s="7"/>
      <c r="IG89" s="2" t="s">
        <v>140</v>
      </c>
      <c r="IH89" s="2" t="s">
        <v>144</v>
      </c>
      <c r="II89" s="2" t="s">
        <v>242</v>
      </c>
      <c r="IJ89" s="2" t="s">
        <v>1634</v>
      </c>
      <c r="IK89" s="2" t="s">
        <v>142</v>
      </c>
      <c r="IL89" s="2" t="s">
        <v>168</v>
      </c>
      <c r="IM89" s="4">
        <v>1</v>
      </c>
      <c r="IN89" s="8">
        <v>20.79</v>
      </c>
      <c r="IO89" s="4"/>
      <c r="IP89" s="8"/>
      <c r="IQ89" s="7"/>
      <c r="IR89" s="7"/>
      <c r="IS89" s="2" t="s">
        <v>140</v>
      </c>
      <c r="IT89" s="2" t="s">
        <v>144</v>
      </c>
      <c r="IU89" s="2" t="s">
        <v>382</v>
      </c>
      <c r="IV89" s="2" t="s">
        <v>271</v>
      </c>
      <c r="IW89" s="2" t="s">
        <v>142</v>
      </c>
      <c r="IX89" s="2" t="s">
        <v>134</v>
      </c>
      <c r="IY89" s="4"/>
      <c r="IZ89" s="8"/>
      <c r="JA89" s="4"/>
      <c r="JB89" s="8"/>
      <c r="JC89" s="7"/>
      <c r="JD89" s="7"/>
      <c r="JE89" s="2" t="s">
        <v>140</v>
      </c>
      <c r="JF89" s="2" t="s">
        <v>144</v>
      </c>
      <c r="JG89" s="2" t="s">
        <v>134</v>
      </c>
      <c r="JH89" s="2" t="s">
        <v>134</v>
      </c>
      <c r="JI89" s="2" t="s">
        <v>142</v>
      </c>
      <c r="JJ89" s="2" t="s">
        <v>134</v>
      </c>
      <c r="JK89" s="4"/>
      <c r="JL89" s="8"/>
      <c r="JM89" s="4"/>
      <c r="JN89" s="8"/>
      <c r="JO89" s="7"/>
      <c r="JP89" s="7"/>
      <c r="JQ89" s="2" t="s">
        <v>140</v>
      </c>
      <c r="JR89" s="2" t="s">
        <v>144</v>
      </c>
      <c r="JS89" s="2" t="s">
        <v>172</v>
      </c>
      <c r="JT89" s="2" t="s">
        <v>1635</v>
      </c>
      <c r="JU89" s="2" t="s">
        <v>142</v>
      </c>
      <c r="JV89" s="2" t="s">
        <v>134</v>
      </c>
      <c r="JW89" s="4"/>
      <c r="JX89" s="8"/>
      <c r="JY89" s="4"/>
      <c r="JZ89" s="8"/>
      <c r="KA89" s="7"/>
      <c r="KB89" s="7"/>
      <c r="KC89" s="2" t="s">
        <v>140</v>
      </c>
      <c r="KD89" s="2" t="s">
        <v>144</v>
      </c>
      <c r="KE89" s="2" t="s">
        <v>174</v>
      </c>
      <c r="KF89" s="2" t="s">
        <v>1636</v>
      </c>
      <c r="KG89" s="2" t="s">
        <v>142</v>
      </c>
      <c r="KH89" s="2" t="s">
        <v>134</v>
      </c>
      <c r="KI89" s="4">
        <v>1</v>
      </c>
      <c r="KJ89" s="8">
        <v>22.87</v>
      </c>
      <c r="KK89" s="4"/>
      <c r="KL89" s="8"/>
      <c r="KM89" s="7"/>
      <c r="KN89" s="7"/>
      <c r="KO89" s="2" t="s">
        <v>140</v>
      </c>
      <c r="KP89" s="2" t="s">
        <v>144</v>
      </c>
      <c r="KQ89" s="2" t="s">
        <v>261</v>
      </c>
      <c r="KR89" s="2" t="s">
        <v>1637</v>
      </c>
      <c r="KS89" s="2" t="s">
        <v>142</v>
      </c>
      <c r="KT89" s="2" t="s">
        <v>134</v>
      </c>
      <c r="KU89" s="4"/>
      <c r="KV89" s="8"/>
      <c r="KW89" s="4"/>
      <c r="KX89" s="8"/>
      <c r="KY89" s="7"/>
      <c r="KZ89" s="7"/>
      <c r="LA89" s="2" t="s">
        <v>140</v>
      </c>
      <c r="LB89" s="2" t="s">
        <v>144</v>
      </c>
      <c r="LC89" s="2" t="s">
        <v>510</v>
      </c>
      <c r="LD89" s="2" t="s">
        <v>773</v>
      </c>
      <c r="LE89" s="2" t="s">
        <v>142</v>
      </c>
      <c r="LF89" s="2" t="s">
        <v>134</v>
      </c>
      <c r="LG89" s="4"/>
      <c r="LH89" s="8"/>
      <c r="LI89" s="4"/>
      <c r="LJ89" s="8"/>
      <c r="LK89" s="7"/>
      <c r="LL89" s="7"/>
      <c r="LM89" s="2" t="s">
        <v>134</v>
      </c>
      <c r="LN89" s="2" t="s">
        <v>134</v>
      </c>
      <c r="LO89" s="2" t="s">
        <v>134</v>
      </c>
      <c r="LP89" s="2" t="s">
        <v>134</v>
      </c>
      <c r="LQ89" s="2" t="s">
        <v>134</v>
      </c>
      <c r="LR89" s="2" t="s">
        <v>134</v>
      </c>
      <c r="LS89" s="4"/>
      <c r="LT89" s="8"/>
      <c r="LU89" s="4"/>
      <c r="LV89" s="8"/>
      <c r="LW89" s="7"/>
      <c r="LX89" s="7"/>
      <c r="LY89" s="2" t="s">
        <v>134</v>
      </c>
      <c r="LZ89" s="2" t="s">
        <v>134</v>
      </c>
      <c r="MA89" s="2" t="s">
        <v>134</v>
      </c>
      <c r="MB89" s="2" t="s">
        <v>134</v>
      </c>
      <c r="MC89" s="2" t="s">
        <v>134</v>
      </c>
      <c r="MD89" s="2" t="s">
        <v>134</v>
      </c>
      <c r="ME89" s="4"/>
      <c r="MF89" s="8"/>
      <c r="MG89" s="4"/>
      <c r="MH89" s="8"/>
      <c r="MI89" s="7"/>
      <c r="MJ89" s="7"/>
      <c r="MK89" s="2" t="s">
        <v>140</v>
      </c>
      <c r="ML89" s="2" t="s">
        <v>144</v>
      </c>
      <c r="MM89" s="2" t="s">
        <v>213</v>
      </c>
      <c r="MN89" s="2" t="s">
        <v>134</v>
      </c>
      <c r="MO89" s="2" t="s">
        <v>142</v>
      </c>
      <c r="MP89" s="2" t="s">
        <v>134</v>
      </c>
      <c r="MQ89" s="4"/>
      <c r="MR89" s="8"/>
      <c r="MS89" s="4"/>
      <c r="MT89" s="8"/>
      <c r="MU89" s="7"/>
      <c r="MV89" s="7"/>
      <c r="MW89" s="2" t="s">
        <v>134</v>
      </c>
      <c r="MX89" s="2" t="s">
        <v>134</v>
      </c>
      <c r="MY89" s="2" t="s">
        <v>134</v>
      </c>
      <c r="MZ89" s="2" t="s">
        <v>134</v>
      </c>
      <c r="NA89" s="2" t="s">
        <v>134</v>
      </c>
      <c r="NB89" s="2" t="s">
        <v>134</v>
      </c>
      <c r="NC89" s="4"/>
      <c r="ND89" s="8"/>
      <c r="NE89" s="4"/>
      <c r="NF89" s="8"/>
      <c r="NG89" s="7"/>
      <c r="NH89" s="7"/>
      <c r="NI89" s="2" t="s">
        <v>184</v>
      </c>
      <c r="NJ89" s="2" t="s">
        <v>144</v>
      </c>
      <c r="NK89" s="2" t="s">
        <v>134</v>
      </c>
      <c r="NL89" s="2" t="s">
        <v>134</v>
      </c>
      <c r="NM89" s="2" t="s">
        <v>142</v>
      </c>
      <c r="NN89" s="2" t="s">
        <v>134</v>
      </c>
      <c r="NO89" s="4"/>
      <c r="NP89" s="8"/>
      <c r="NQ89" s="4"/>
      <c r="NR89" s="8"/>
      <c r="NS89" s="7"/>
      <c r="NT89" s="7"/>
      <c r="NU89" s="2" t="s">
        <v>140</v>
      </c>
      <c r="NV89" s="2" t="s">
        <v>144</v>
      </c>
      <c r="NW89" s="2" t="s">
        <v>185</v>
      </c>
      <c r="NX89" s="2" t="s">
        <v>1055</v>
      </c>
      <c r="NY89" s="2" t="s">
        <v>142</v>
      </c>
      <c r="NZ89" s="2" t="s">
        <v>134</v>
      </c>
      <c r="OA89" s="4"/>
      <c r="OB89" s="8"/>
      <c r="OC89" s="4"/>
      <c r="OD89" s="8"/>
      <c r="OE89" s="7"/>
      <c r="OF89" s="7"/>
      <c r="OG89" s="2" t="s">
        <v>140</v>
      </c>
      <c r="OH89" s="2" t="s">
        <v>144</v>
      </c>
      <c r="OI89" s="2" t="s">
        <v>268</v>
      </c>
      <c r="OJ89" s="2" t="s">
        <v>1638</v>
      </c>
      <c r="OK89" s="2" t="s">
        <v>142</v>
      </c>
      <c r="OL89" s="2" t="s">
        <v>134</v>
      </c>
      <c r="OM89" s="4"/>
      <c r="ON89" s="8"/>
      <c r="OO89" s="4"/>
      <c r="OP89" s="8"/>
      <c r="OQ89" s="7"/>
      <c r="OR89" s="7"/>
      <c r="OS89" s="2" t="s">
        <v>134</v>
      </c>
      <c r="OT89" s="2" t="s">
        <v>134</v>
      </c>
      <c r="OU89" s="2" t="s">
        <v>134</v>
      </c>
      <c r="OV89" s="2" t="s">
        <v>134</v>
      </c>
      <c r="OW89" s="2" t="s">
        <v>134</v>
      </c>
      <c r="OX89" s="2" t="s">
        <v>134</v>
      </c>
      <c r="OY89" s="4"/>
      <c r="OZ89" s="8"/>
      <c r="PA89" s="4"/>
      <c r="PB89" s="8"/>
      <c r="PC89" s="7"/>
      <c r="PD89" s="7"/>
      <c r="PE89" s="2" t="s">
        <v>161</v>
      </c>
      <c r="PF89" s="2" t="s">
        <v>144</v>
      </c>
      <c r="PG89" s="2" t="s">
        <v>134</v>
      </c>
      <c r="PH89" s="2" t="s">
        <v>134</v>
      </c>
      <c r="PI89" s="2" t="s">
        <v>142</v>
      </c>
      <c r="PJ89" s="2" t="s">
        <v>134</v>
      </c>
      <c r="PK89" s="4"/>
      <c r="PL89" s="8"/>
      <c r="PM89" s="4"/>
      <c r="PN89" s="8"/>
      <c r="PO89" s="7"/>
      <c r="PP89" s="7"/>
      <c r="PQ89" s="2" t="s">
        <v>140</v>
      </c>
      <c r="PR89" s="2" t="s">
        <v>144</v>
      </c>
      <c r="PS89" s="2" t="s">
        <v>190</v>
      </c>
      <c r="PT89" s="2" t="s">
        <v>134</v>
      </c>
      <c r="PU89" s="2" t="s">
        <v>142</v>
      </c>
      <c r="PV89" s="2" t="s">
        <v>134</v>
      </c>
      <c r="PW89" s="4"/>
      <c r="PX89" s="8"/>
      <c r="PY89" s="4"/>
      <c r="PZ89" s="8"/>
      <c r="QA89" s="7"/>
      <c r="QB89" s="7"/>
      <c r="QC89" s="2" t="s">
        <v>140</v>
      </c>
      <c r="QD89" s="2" t="s">
        <v>144</v>
      </c>
      <c r="QE89" s="2" t="s">
        <v>149</v>
      </c>
      <c r="QF89" s="2" t="s">
        <v>1639</v>
      </c>
      <c r="QG89" s="2" t="s">
        <v>142</v>
      </c>
      <c r="QH89" s="2" t="s">
        <v>134</v>
      </c>
      <c r="QI89" s="4"/>
      <c r="QJ89" s="8"/>
      <c r="QK89" s="4"/>
      <c r="QL89" s="8"/>
      <c r="QM89" s="7"/>
      <c r="QN89" s="7"/>
      <c r="QO89" s="2" t="s">
        <v>184</v>
      </c>
      <c r="QP89" s="2" t="s">
        <v>144</v>
      </c>
      <c r="QQ89" s="2" t="s">
        <v>134</v>
      </c>
      <c r="QR89" s="2" t="s">
        <v>134</v>
      </c>
      <c r="QS89" s="2" t="s">
        <v>142</v>
      </c>
      <c r="QT89" s="2" t="s">
        <v>134</v>
      </c>
      <c r="QU89" s="4"/>
      <c r="QV89" s="8"/>
      <c r="QW89" s="4"/>
      <c r="QX89" s="8"/>
      <c r="QY89" s="7"/>
      <c r="QZ89" s="7"/>
      <c r="RA89" s="2" t="s">
        <v>134</v>
      </c>
      <c r="RB89" s="2" t="s">
        <v>134</v>
      </c>
      <c r="RC89" s="2" t="s">
        <v>134</v>
      </c>
      <c r="RD89" s="2" t="s">
        <v>134</v>
      </c>
      <c r="RE89" s="2" t="s">
        <v>134</v>
      </c>
      <c r="RF89" s="2" t="s">
        <v>134</v>
      </c>
      <c r="RG89" s="4"/>
      <c r="RH89" s="8"/>
      <c r="RI89" s="4"/>
      <c r="RJ89" s="8"/>
      <c r="RK89" s="7"/>
      <c r="RL89" s="7"/>
      <c r="RM89" s="2" t="s">
        <v>134</v>
      </c>
      <c r="RN89" s="2" t="s">
        <v>134</v>
      </c>
      <c r="RO89" s="2" t="s">
        <v>134</v>
      </c>
      <c r="RP89" s="2" t="s">
        <v>134</v>
      </c>
      <c r="RQ89" s="2" t="s">
        <v>134</v>
      </c>
      <c r="RR89" s="2" t="s">
        <v>134</v>
      </c>
      <c r="RS89" s="4"/>
      <c r="RT89" s="8"/>
      <c r="RU89" s="4"/>
      <c r="RV89" s="8"/>
      <c r="RW89" s="7"/>
      <c r="RX89" s="7"/>
      <c r="RY89" s="2" t="s">
        <v>161</v>
      </c>
      <c r="RZ89" s="2" t="s">
        <v>144</v>
      </c>
      <c r="SA89" s="2" t="s">
        <v>134</v>
      </c>
      <c r="SB89" s="2" t="s">
        <v>134</v>
      </c>
      <c r="SC89" s="2" t="s">
        <v>142</v>
      </c>
      <c r="SD89" s="2" t="s">
        <v>134</v>
      </c>
      <c r="SE89" s="4"/>
      <c r="SF89" s="8"/>
      <c r="SG89" s="4"/>
      <c r="SH89" s="8"/>
      <c r="SI89" s="7"/>
      <c r="SJ89" s="7"/>
      <c r="SK89" s="2" t="s">
        <v>140</v>
      </c>
      <c r="SL89" s="2" t="s">
        <v>144</v>
      </c>
      <c r="SM89" s="2" t="s">
        <v>411</v>
      </c>
      <c r="SN89" s="2" t="s">
        <v>1640</v>
      </c>
      <c r="SO89" s="2" t="s">
        <v>142</v>
      </c>
      <c r="SP89" s="2" t="s">
        <v>134</v>
      </c>
    </row>
    <row r="90">
      <c r="A90" s="2" t="s">
        <v>1641</v>
      </c>
      <c r="B90" s="2" t="s">
        <v>123</v>
      </c>
      <c r="C90" s="2" t="s">
        <v>124</v>
      </c>
      <c r="D90" s="2" t="s">
        <v>125</v>
      </c>
      <c r="E90" s="2" t="s">
        <v>126</v>
      </c>
      <c r="F90" s="2" t="s">
        <v>1642</v>
      </c>
      <c r="G90" s="2" t="s">
        <v>1643</v>
      </c>
      <c r="H90" s="2" t="s">
        <v>1644</v>
      </c>
      <c r="I90" s="2" t="s">
        <v>126</v>
      </c>
      <c r="J90" s="2" t="s">
        <v>234</v>
      </c>
      <c r="K90" s="2" t="s">
        <v>329</v>
      </c>
      <c r="L90" s="3">
        <v>17.6</v>
      </c>
      <c r="M90" s="3">
        <v>18.48</v>
      </c>
      <c r="N90" s="3">
        <v>39.99</v>
      </c>
      <c r="O90" s="2" t="s">
        <v>131</v>
      </c>
      <c r="P90" s="2" t="s">
        <v>395</v>
      </c>
      <c r="Q90" s="2" t="s">
        <v>133</v>
      </c>
      <c r="R90" s="2" t="s">
        <v>134</v>
      </c>
      <c r="S90" s="2" t="s">
        <v>1645</v>
      </c>
      <c r="T90" s="2" t="s">
        <v>134</v>
      </c>
      <c r="U90" s="2" t="s">
        <v>134</v>
      </c>
      <c r="V90" s="2" t="s">
        <v>1646</v>
      </c>
      <c r="W90" s="2" t="s">
        <v>1646</v>
      </c>
      <c r="X90" s="2" t="s">
        <v>134</v>
      </c>
      <c r="Y90" s="2" t="s">
        <v>237</v>
      </c>
      <c r="Z90" s="4">
        <v>466</v>
      </c>
      <c r="AA90" s="4">
        <f>=ROUNDDOWN(24.6560846560847,0)</f>
      </c>
      <c r="AB90" s="5">
        <v>18.9</v>
      </c>
      <c r="AC90" s="2" t="s">
        <v>134</v>
      </c>
      <c r="AD90" s="4"/>
      <c r="AE90" s="4"/>
      <c r="AF90" s="6">
        <v>65</v>
      </c>
      <c r="AG90" s="6"/>
      <c r="AH90" s="7">
        <v>0.8689</v>
      </c>
      <c r="AI90" s="4"/>
      <c r="AJ90" s="4">
        <f>=ROUNDDOWN({0},0)</f>
      </c>
      <c r="AK90" s="5"/>
      <c r="AL90" s="2" t="s">
        <v>134</v>
      </c>
      <c r="AM90" s="4"/>
      <c r="AN90" s="4"/>
      <c r="AO90" s="7">
        <v>0</v>
      </c>
      <c r="AP90" s="4">
        <v>506</v>
      </c>
      <c r="AQ90" s="8">
        <v>9755.29</v>
      </c>
      <c r="AR90" s="4"/>
      <c r="AS90" s="8"/>
      <c r="AT90" s="7"/>
      <c r="AU90" s="7"/>
      <c r="AV90" s="4">
        <v>558</v>
      </c>
      <c r="AW90" s="8">
        <v>10457.29</v>
      </c>
      <c r="AX90" s="4" t="s">
        <v>134</v>
      </c>
      <c r="AY90" s="8" t="s">
        <v>134</v>
      </c>
      <c r="AZ90" s="7" t="s">
        <v>134</v>
      </c>
      <c r="BA90" s="7" t="s">
        <v>134</v>
      </c>
      <c r="BB90" s="7">
        <v>1</v>
      </c>
      <c r="BC90" s="4">
        <v>558</v>
      </c>
      <c r="BD90" s="8">
        <v>10457.29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>
        <v>1</v>
      </c>
      <c r="BJ90" s="4">
        <v>506</v>
      </c>
      <c r="BK90" s="8">
        <v>9755.29</v>
      </c>
      <c r="BL90" s="2" t="s">
        <v>1647</v>
      </c>
      <c r="BM90" s="7">
        <v>1</v>
      </c>
      <c r="BN90" s="7">
        <v>1</v>
      </c>
      <c r="BO90" s="4">
        <v>253</v>
      </c>
      <c r="BP90" s="8">
        <v>5110.6</v>
      </c>
      <c r="BQ90" s="4"/>
      <c r="BR90" s="8"/>
      <c r="BS90" s="7"/>
      <c r="BT90" s="7"/>
      <c r="BU90" s="2" t="s">
        <v>140</v>
      </c>
      <c r="BV90" s="2" t="s">
        <v>131</v>
      </c>
      <c r="BW90" s="2" t="s">
        <v>134</v>
      </c>
      <c r="BX90" s="2" t="s">
        <v>239</v>
      </c>
      <c r="BY90" s="2" t="s">
        <v>142</v>
      </c>
      <c r="BZ90" s="2" t="s">
        <v>134</v>
      </c>
      <c r="CA90" s="4">
        <v>38</v>
      </c>
      <c r="CB90" s="8">
        <v>760</v>
      </c>
      <c r="CC90" s="4"/>
      <c r="CD90" s="8"/>
      <c r="CE90" s="7"/>
      <c r="CF90" s="7"/>
      <c r="CG90" s="2" t="s">
        <v>140</v>
      </c>
      <c r="CH90" s="2" t="s">
        <v>131</v>
      </c>
      <c r="CI90" s="2" t="s">
        <v>468</v>
      </c>
      <c r="CJ90" s="2" t="s">
        <v>1648</v>
      </c>
      <c r="CK90" s="2" t="s">
        <v>142</v>
      </c>
      <c r="CL90" s="2" t="s">
        <v>134</v>
      </c>
      <c r="CM90" s="4">
        <v>91</v>
      </c>
      <c r="CN90" s="8">
        <v>1584.31</v>
      </c>
      <c r="CO90" s="4"/>
      <c r="CP90" s="8"/>
      <c r="CQ90" s="7"/>
      <c r="CR90" s="7"/>
      <c r="CS90" s="2" t="s">
        <v>140</v>
      </c>
      <c r="CT90" s="2" t="s">
        <v>131</v>
      </c>
      <c r="CU90" s="2" t="s">
        <v>242</v>
      </c>
      <c r="CV90" s="2" t="s">
        <v>423</v>
      </c>
      <c r="CW90" s="2" t="s">
        <v>142</v>
      </c>
      <c r="CX90" s="2" t="s">
        <v>134</v>
      </c>
      <c r="CY90" s="4">
        <v>33</v>
      </c>
      <c r="CZ90" s="8">
        <v>609.84</v>
      </c>
      <c r="DA90" s="4"/>
      <c r="DB90" s="8"/>
      <c r="DC90" s="7"/>
      <c r="DD90" s="7"/>
      <c r="DE90" s="2" t="s">
        <v>140</v>
      </c>
      <c r="DF90" s="2" t="s">
        <v>131</v>
      </c>
      <c r="DG90" s="2" t="s">
        <v>242</v>
      </c>
      <c r="DH90" s="2" t="s">
        <v>423</v>
      </c>
      <c r="DI90" s="2" t="s">
        <v>142</v>
      </c>
      <c r="DJ90" s="2" t="s">
        <v>134</v>
      </c>
      <c r="DK90" s="4">
        <v>27</v>
      </c>
      <c r="DL90" s="8">
        <v>498.42</v>
      </c>
      <c r="DM90" s="4"/>
      <c r="DN90" s="8"/>
      <c r="DO90" s="7"/>
      <c r="DP90" s="7"/>
      <c r="DQ90" s="2" t="s">
        <v>140</v>
      </c>
      <c r="DR90" s="2" t="s">
        <v>131</v>
      </c>
      <c r="DS90" s="2" t="s">
        <v>242</v>
      </c>
      <c r="DT90" s="2" t="s">
        <v>644</v>
      </c>
      <c r="DU90" s="2" t="s">
        <v>142</v>
      </c>
      <c r="DV90" s="2" t="s">
        <v>134</v>
      </c>
      <c r="DW90" s="4">
        <v>4</v>
      </c>
      <c r="DX90" s="8">
        <v>77.6</v>
      </c>
      <c r="DY90" s="4"/>
      <c r="DZ90" s="8"/>
      <c r="EA90" s="7"/>
      <c r="EB90" s="7"/>
      <c r="EC90" s="2" t="s">
        <v>140</v>
      </c>
      <c r="ED90" s="2" t="s">
        <v>131</v>
      </c>
      <c r="EE90" s="2" t="s">
        <v>242</v>
      </c>
      <c r="EF90" s="2" t="s">
        <v>796</v>
      </c>
      <c r="EG90" s="2" t="s">
        <v>142</v>
      </c>
      <c r="EH90" s="2" t="s">
        <v>134</v>
      </c>
      <c r="EI90" s="4">
        <v>28</v>
      </c>
      <c r="EJ90" s="8">
        <v>486.95</v>
      </c>
      <c r="EK90" s="4"/>
      <c r="EL90" s="8"/>
      <c r="EM90" s="7"/>
      <c r="EN90" s="7"/>
      <c r="EO90" s="2" t="s">
        <v>140</v>
      </c>
      <c r="EP90" s="2" t="s">
        <v>131</v>
      </c>
      <c r="EQ90" s="2" t="s">
        <v>242</v>
      </c>
      <c r="ER90" s="2" t="s">
        <v>1649</v>
      </c>
      <c r="ES90" s="2" t="s">
        <v>142</v>
      </c>
      <c r="ET90" s="2" t="s">
        <v>134</v>
      </c>
      <c r="EU90" s="4">
        <v>11</v>
      </c>
      <c r="EV90" s="8">
        <v>214.42</v>
      </c>
      <c r="EW90" s="4"/>
      <c r="EX90" s="8"/>
      <c r="EY90" s="7"/>
      <c r="EZ90" s="7"/>
      <c r="FA90" s="2" t="s">
        <v>140</v>
      </c>
      <c r="FB90" s="2" t="s">
        <v>131</v>
      </c>
      <c r="FC90" s="2" t="s">
        <v>242</v>
      </c>
      <c r="FD90" s="2" t="s">
        <v>516</v>
      </c>
      <c r="FE90" s="2" t="s">
        <v>142</v>
      </c>
      <c r="FF90" s="2" t="s">
        <v>134</v>
      </c>
      <c r="FG90" s="4">
        <v>1</v>
      </c>
      <c r="FH90" s="8">
        <v>19.4</v>
      </c>
      <c r="FI90" s="4"/>
      <c r="FJ90" s="8"/>
      <c r="FK90" s="7"/>
      <c r="FL90" s="7"/>
      <c r="FM90" s="2" t="s">
        <v>140</v>
      </c>
      <c r="FN90" s="2" t="s">
        <v>131</v>
      </c>
      <c r="FO90" s="2" t="s">
        <v>903</v>
      </c>
      <c r="FP90" s="2" t="s">
        <v>1650</v>
      </c>
      <c r="FQ90" s="2" t="s">
        <v>142</v>
      </c>
      <c r="FR90" s="2" t="s">
        <v>134</v>
      </c>
      <c r="FS90" s="4"/>
      <c r="FT90" s="8"/>
      <c r="FU90" s="4"/>
      <c r="FV90" s="8"/>
      <c r="FW90" s="7"/>
      <c r="FX90" s="7"/>
      <c r="FY90" s="2" t="s">
        <v>811</v>
      </c>
      <c r="FZ90" s="2" t="s">
        <v>131</v>
      </c>
      <c r="GA90" s="2" t="s">
        <v>134</v>
      </c>
      <c r="GB90" s="2" t="s">
        <v>134</v>
      </c>
      <c r="GC90" s="2" t="s">
        <v>142</v>
      </c>
      <c r="GD90" s="2" t="s">
        <v>134</v>
      </c>
      <c r="GE90" s="4"/>
      <c r="GF90" s="8"/>
      <c r="GG90" s="4"/>
      <c r="GH90" s="8"/>
      <c r="GI90" s="7"/>
      <c r="GJ90" s="7"/>
      <c r="GK90" s="2" t="s">
        <v>134</v>
      </c>
      <c r="GL90" s="2" t="s">
        <v>134</v>
      </c>
      <c r="GM90" s="2" t="s">
        <v>134</v>
      </c>
      <c r="GN90" s="2" t="s">
        <v>134</v>
      </c>
      <c r="GO90" s="2" t="s">
        <v>134</v>
      </c>
      <c r="GP90" s="2" t="s">
        <v>134</v>
      </c>
      <c r="GQ90" s="4"/>
      <c r="GR90" s="8"/>
      <c r="GS90" s="4"/>
      <c r="GT90" s="8"/>
      <c r="GU90" s="7"/>
      <c r="GV90" s="7"/>
      <c r="GW90" s="2" t="s">
        <v>578</v>
      </c>
      <c r="GX90" s="2" t="s">
        <v>144</v>
      </c>
      <c r="GY90" s="2" t="s">
        <v>253</v>
      </c>
      <c r="GZ90" s="2" t="s">
        <v>904</v>
      </c>
      <c r="HA90" s="2" t="s">
        <v>142</v>
      </c>
      <c r="HB90" s="2" t="s">
        <v>134</v>
      </c>
      <c r="HC90" s="4"/>
      <c r="HD90" s="8"/>
      <c r="HE90" s="4"/>
      <c r="HF90" s="8"/>
      <c r="HG90" s="7"/>
      <c r="HH90" s="7"/>
      <c r="HI90" s="2" t="s">
        <v>140</v>
      </c>
      <c r="HJ90" s="2" t="s">
        <v>131</v>
      </c>
      <c r="HK90" s="2" t="s">
        <v>242</v>
      </c>
      <c r="HL90" s="2" t="s">
        <v>1651</v>
      </c>
      <c r="HM90" s="2" t="s">
        <v>142</v>
      </c>
      <c r="HN90" s="2" t="s">
        <v>134</v>
      </c>
      <c r="HO90" s="4"/>
      <c r="HP90" s="8"/>
      <c r="HQ90" s="4"/>
      <c r="HR90" s="8"/>
      <c r="HS90" s="7"/>
      <c r="HT90" s="7"/>
      <c r="HU90" s="2" t="s">
        <v>161</v>
      </c>
      <c r="HV90" s="2" t="s">
        <v>131</v>
      </c>
      <c r="HW90" s="2" t="s">
        <v>134</v>
      </c>
      <c r="HX90" s="2" t="s">
        <v>134</v>
      </c>
      <c r="HY90" s="2" t="s">
        <v>142</v>
      </c>
      <c r="HZ90" s="2" t="s">
        <v>134</v>
      </c>
      <c r="IA90" s="4">
        <v>4</v>
      </c>
      <c r="IB90" s="8">
        <v>76.24</v>
      </c>
      <c r="IC90" s="4"/>
      <c r="ID90" s="8"/>
      <c r="IE90" s="7"/>
      <c r="IF90" s="7"/>
      <c r="IG90" s="2" t="s">
        <v>140</v>
      </c>
      <c r="IH90" s="2" t="s">
        <v>131</v>
      </c>
      <c r="II90" s="2" t="s">
        <v>242</v>
      </c>
      <c r="IJ90" s="2" t="s">
        <v>423</v>
      </c>
      <c r="IK90" s="2" t="s">
        <v>142</v>
      </c>
      <c r="IL90" s="2" t="s">
        <v>168</v>
      </c>
      <c r="IM90" s="4">
        <v>3</v>
      </c>
      <c r="IN90" s="8">
        <v>55.44</v>
      </c>
      <c r="IO90" s="4"/>
      <c r="IP90" s="8"/>
      <c r="IQ90" s="7"/>
      <c r="IR90" s="7"/>
      <c r="IS90" s="2" t="s">
        <v>140</v>
      </c>
      <c r="IT90" s="2" t="s">
        <v>131</v>
      </c>
      <c r="IU90" s="2" t="s">
        <v>242</v>
      </c>
      <c r="IV90" s="2" t="s">
        <v>599</v>
      </c>
      <c r="IW90" s="2" t="s">
        <v>142</v>
      </c>
      <c r="IX90" s="2" t="s">
        <v>134</v>
      </c>
      <c r="IY90" s="4"/>
      <c r="IZ90" s="8"/>
      <c r="JA90" s="4"/>
      <c r="JB90" s="8"/>
      <c r="JC90" s="7"/>
      <c r="JD90" s="7"/>
      <c r="JE90" s="2" t="s">
        <v>140</v>
      </c>
      <c r="JF90" s="2" t="s">
        <v>131</v>
      </c>
      <c r="JG90" s="2" t="s">
        <v>170</v>
      </c>
      <c r="JH90" s="2" t="s">
        <v>134</v>
      </c>
      <c r="JI90" s="2" t="s">
        <v>142</v>
      </c>
      <c r="JJ90" s="2" t="s">
        <v>134</v>
      </c>
      <c r="JK90" s="4"/>
      <c r="JL90" s="8"/>
      <c r="JM90" s="4"/>
      <c r="JN90" s="8"/>
      <c r="JO90" s="7"/>
      <c r="JP90" s="7"/>
      <c r="JQ90" s="2" t="s">
        <v>140</v>
      </c>
      <c r="JR90" s="2" t="s">
        <v>144</v>
      </c>
      <c r="JS90" s="2" t="s">
        <v>1652</v>
      </c>
      <c r="JT90" s="2" t="s">
        <v>1653</v>
      </c>
      <c r="JU90" s="2" t="s">
        <v>142</v>
      </c>
      <c r="JV90" s="2" t="s">
        <v>134</v>
      </c>
      <c r="JW90" s="4">
        <v>1</v>
      </c>
      <c r="JX90" s="8">
        <v>19.96</v>
      </c>
      <c r="JY90" s="4"/>
      <c r="JZ90" s="8"/>
      <c r="KA90" s="7"/>
      <c r="KB90" s="7"/>
      <c r="KC90" s="2" t="s">
        <v>140</v>
      </c>
      <c r="KD90" s="2" t="s">
        <v>131</v>
      </c>
      <c r="KE90" s="2" t="s">
        <v>853</v>
      </c>
      <c r="KF90" s="2" t="s">
        <v>1654</v>
      </c>
      <c r="KG90" s="2" t="s">
        <v>142</v>
      </c>
      <c r="KH90" s="2" t="s">
        <v>134</v>
      </c>
      <c r="KI90" s="4">
        <v>11</v>
      </c>
      <c r="KJ90" s="8">
        <v>223.63</v>
      </c>
      <c r="KK90" s="4"/>
      <c r="KL90" s="8"/>
      <c r="KM90" s="7"/>
      <c r="KN90" s="7"/>
      <c r="KO90" s="2" t="s">
        <v>140</v>
      </c>
      <c r="KP90" s="2" t="s">
        <v>131</v>
      </c>
      <c r="KQ90" s="2" t="s">
        <v>261</v>
      </c>
      <c r="KR90" s="2" t="s">
        <v>1655</v>
      </c>
      <c r="KS90" s="2" t="s">
        <v>142</v>
      </c>
      <c r="KT90" s="2" t="s">
        <v>134</v>
      </c>
      <c r="KU90" s="4">
        <v>1</v>
      </c>
      <c r="KV90" s="8">
        <v>18.48</v>
      </c>
      <c r="KW90" s="4"/>
      <c r="KX90" s="8"/>
      <c r="KY90" s="7"/>
      <c r="KZ90" s="7"/>
      <c r="LA90" s="2" t="s">
        <v>140</v>
      </c>
      <c r="LB90" s="2" t="s">
        <v>144</v>
      </c>
      <c r="LC90" s="2" t="s">
        <v>1558</v>
      </c>
      <c r="LD90" s="2" t="s">
        <v>1656</v>
      </c>
      <c r="LE90" s="2" t="s">
        <v>142</v>
      </c>
      <c r="LF90" s="2" t="s">
        <v>134</v>
      </c>
      <c r="LG90" s="4"/>
      <c r="LH90" s="8"/>
      <c r="LI90" s="4"/>
      <c r="LJ90" s="8"/>
      <c r="LK90" s="7"/>
      <c r="LL90" s="7"/>
      <c r="LM90" s="2" t="s">
        <v>134</v>
      </c>
      <c r="LN90" s="2" t="s">
        <v>134</v>
      </c>
      <c r="LO90" s="2" t="s">
        <v>134</v>
      </c>
      <c r="LP90" s="2" t="s">
        <v>134</v>
      </c>
      <c r="LQ90" s="2" t="s">
        <v>134</v>
      </c>
      <c r="LR90" s="2" t="s">
        <v>134</v>
      </c>
      <c r="LS90" s="4"/>
      <c r="LT90" s="8"/>
      <c r="LU90" s="4"/>
      <c r="LV90" s="8"/>
      <c r="LW90" s="7"/>
      <c r="LX90" s="7"/>
      <c r="LY90" s="2" t="s">
        <v>134</v>
      </c>
      <c r="LZ90" s="2" t="s">
        <v>134</v>
      </c>
      <c r="MA90" s="2" t="s">
        <v>134</v>
      </c>
      <c r="MB90" s="2" t="s">
        <v>134</v>
      </c>
      <c r="MC90" s="2" t="s">
        <v>134</v>
      </c>
      <c r="MD90" s="2" t="s">
        <v>134</v>
      </c>
      <c r="ME90" s="4"/>
      <c r="MF90" s="8"/>
      <c r="MG90" s="4"/>
      <c r="MH90" s="8"/>
      <c r="MI90" s="7"/>
      <c r="MJ90" s="7"/>
      <c r="MK90" s="2" t="s">
        <v>140</v>
      </c>
      <c r="ML90" s="2" t="s">
        <v>144</v>
      </c>
      <c r="MM90" s="2" t="s">
        <v>213</v>
      </c>
      <c r="MN90" s="2" t="s">
        <v>134</v>
      </c>
      <c r="MO90" s="2" t="s">
        <v>142</v>
      </c>
      <c r="MP90" s="2" t="s">
        <v>134</v>
      </c>
      <c r="MQ90" s="4"/>
      <c r="MR90" s="8"/>
      <c r="MS90" s="4"/>
      <c r="MT90" s="8"/>
      <c r="MU90" s="7"/>
      <c r="MV90" s="7"/>
      <c r="MW90" s="2" t="s">
        <v>134</v>
      </c>
      <c r="MX90" s="2" t="s">
        <v>134</v>
      </c>
      <c r="MY90" s="2" t="s">
        <v>134</v>
      </c>
      <c r="MZ90" s="2" t="s">
        <v>134</v>
      </c>
      <c r="NA90" s="2" t="s">
        <v>134</v>
      </c>
      <c r="NB90" s="2" t="s">
        <v>134</v>
      </c>
      <c r="NC90" s="4"/>
      <c r="ND90" s="8"/>
      <c r="NE90" s="4"/>
      <c r="NF90" s="8"/>
      <c r="NG90" s="7"/>
      <c r="NH90" s="7"/>
      <c r="NI90" s="2" t="s">
        <v>184</v>
      </c>
      <c r="NJ90" s="2" t="s">
        <v>131</v>
      </c>
      <c r="NK90" s="2" t="s">
        <v>134</v>
      </c>
      <c r="NL90" s="2" t="s">
        <v>134</v>
      </c>
      <c r="NM90" s="2" t="s">
        <v>142</v>
      </c>
      <c r="NN90" s="2" t="s">
        <v>134</v>
      </c>
      <c r="NO90" s="4"/>
      <c r="NP90" s="8"/>
      <c r="NQ90" s="4"/>
      <c r="NR90" s="8"/>
      <c r="NS90" s="7"/>
      <c r="NT90" s="7"/>
      <c r="NU90" s="2" t="s">
        <v>140</v>
      </c>
      <c r="NV90" s="2" t="s">
        <v>131</v>
      </c>
      <c r="NW90" s="2" t="s">
        <v>185</v>
      </c>
      <c r="NX90" s="2" t="s">
        <v>1657</v>
      </c>
      <c r="NY90" s="2" t="s">
        <v>142</v>
      </c>
      <c r="NZ90" s="2" t="s">
        <v>134</v>
      </c>
      <c r="OA90" s="4"/>
      <c r="OB90" s="8"/>
      <c r="OC90" s="4"/>
      <c r="OD90" s="8"/>
      <c r="OE90" s="7"/>
      <c r="OF90" s="7"/>
      <c r="OG90" s="2" t="s">
        <v>140</v>
      </c>
      <c r="OH90" s="2" t="s">
        <v>187</v>
      </c>
      <c r="OI90" s="2" t="s">
        <v>268</v>
      </c>
      <c r="OJ90" s="2" t="s">
        <v>443</v>
      </c>
      <c r="OK90" s="2" t="s">
        <v>142</v>
      </c>
      <c r="OL90" s="2" t="s">
        <v>134</v>
      </c>
      <c r="OM90" s="4"/>
      <c r="ON90" s="8"/>
      <c r="OO90" s="4"/>
      <c r="OP90" s="8"/>
      <c r="OQ90" s="7"/>
      <c r="OR90" s="7"/>
      <c r="OS90" s="2" t="s">
        <v>134</v>
      </c>
      <c r="OT90" s="2" t="s">
        <v>134</v>
      </c>
      <c r="OU90" s="2" t="s">
        <v>134</v>
      </c>
      <c r="OV90" s="2" t="s">
        <v>134</v>
      </c>
      <c r="OW90" s="2" t="s">
        <v>134</v>
      </c>
      <c r="OX90" s="2" t="s">
        <v>134</v>
      </c>
      <c r="OY90" s="4"/>
      <c r="OZ90" s="8"/>
      <c r="PA90" s="4"/>
      <c r="PB90" s="8"/>
      <c r="PC90" s="7"/>
      <c r="PD90" s="7"/>
      <c r="PE90" s="2" t="s">
        <v>161</v>
      </c>
      <c r="PF90" s="2" t="s">
        <v>131</v>
      </c>
      <c r="PG90" s="2" t="s">
        <v>134</v>
      </c>
      <c r="PH90" s="2" t="s">
        <v>134</v>
      </c>
      <c r="PI90" s="2" t="s">
        <v>142</v>
      </c>
      <c r="PJ90" s="2" t="s">
        <v>134</v>
      </c>
      <c r="PK90" s="4"/>
      <c r="PL90" s="8"/>
      <c r="PM90" s="4"/>
      <c r="PN90" s="8"/>
      <c r="PO90" s="7"/>
      <c r="PP90" s="7"/>
      <c r="PQ90" s="2" t="s">
        <v>140</v>
      </c>
      <c r="PR90" s="2" t="s">
        <v>131</v>
      </c>
      <c r="PS90" s="2" t="s">
        <v>190</v>
      </c>
      <c r="PT90" s="2" t="s">
        <v>134</v>
      </c>
      <c r="PU90" s="2" t="s">
        <v>142</v>
      </c>
      <c r="PV90" s="2" t="s">
        <v>134</v>
      </c>
      <c r="PW90" s="4"/>
      <c r="PX90" s="8"/>
      <c r="PY90" s="4"/>
      <c r="PZ90" s="8"/>
      <c r="QA90" s="7"/>
      <c r="QB90" s="7"/>
      <c r="QC90" s="2" t="s">
        <v>140</v>
      </c>
      <c r="QD90" s="2" t="s">
        <v>144</v>
      </c>
      <c r="QE90" s="2" t="s">
        <v>149</v>
      </c>
      <c r="QF90" s="2" t="s">
        <v>149</v>
      </c>
      <c r="QG90" s="2" t="s">
        <v>142</v>
      </c>
      <c r="QH90" s="2" t="s">
        <v>134</v>
      </c>
      <c r="QI90" s="4"/>
      <c r="QJ90" s="8"/>
      <c r="QK90" s="4"/>
      <c r="QL90" s="8"/>
      <c r="QM90" s="7"/>
      <c r="QN90" s="7"/>
      <c r="QO90" s="2" t="s">
        <v>184</v>
      </c>
      <c r="QP90" s="2" t="s">
        <v>131</v>
      </c>
      <c r="QQ90" s="2" t="s">
        <v>134</v>
      </c>
      <c r="QR90" s="2" t="s">
        <v>134</v>
      </c>
      <c r="QS90" s="2" t="s">
        <v>142</v>
      </c>
      <c r="QT90" s="2" t="s">
        <v>134</v>
      </c>
      <c r="QU90" s="4"/>
      <c r="QV90" s="8"/>
      <c r="QW90" s="4"/>
      <c r="QX90" s="8"/>
      <c r="QY90" s="7"/>
      <c r="QZ90" s="7"/>
      <c r="RA90" s="2" t="s">
        <v>134</v>
      </c>
      <c r="RB90" s="2" t="s">
        <v>134</v>
      </c>
      <c r="RC90" s="2" t="s">
        <v>134</v>
      </c>
      <c r="RD90" s="2" t="s">
        <v>134</v>
      </c>
      <c r="RE90" s="2" t="s">
        <v>134</v>
      </c>
      <c r="RF90" s="2" t="s">
        <v>134</v>
      </c>
      <c r="RG90" s="4"/>
      <c r="RH90" s="8"/>
      <c r="RI90" s="4"/>
      <c r="RJ90" s="8"/>
      <c r="RK90" s="7"/>
      <c r="RL90" s="7"/>
      <c r="RM90" s="2" t="s">
        <v>134</v>
      </c>
      <c r="RN90" s="2" t="s">
        <v>134</v>
      </c>
      <c r="RO90" s="2" t="s">
        <v>134</v>
      </c>
      <c r="RP90" s="2" t="s">
        <v>134</v>
      </c>
      <c r="RQ90" s="2" t="s">
        <v>134</v>
      </c>
      <c r="RR90" s="2" t="s">
        <v>134</v>
      </c>
      <c r="RS90" s="4"/>
      <c r="RT90" s="8"/>
      <c r="RU90" s="4"/>
      <c r="RV90" s="8"/>
      <c r="RW90" s="7"/>
      <c r="RX90" s="7"/>
      <c r="RY90" s="2" t="s">
        <v>161</v>
      </c>
      <c r="RZ90" s="2" t="s">
        <v>131</v>
      </c>
      <c r="SA90" s="2" t="s">
        <v>134</v>
      </c>
      <c r="SB90" s="2" t="s">
        <v>134</v>
      </c>
      <c r="SC90" s="2" t="s">
        <v>142</v>
      </c>
      <c r="SD90" s="2" t="s">
        <v>134</v>
      </c>
      <c r="SE90" s="4"/>
      <c r="SF90" s="8"/>
      <c r="SG90" s="4"/>
      <c r="SH90" s="8"/>
      <c r="SI90" s="7"/>
      <c r="SJ90" s="7"/>
      <c r="SK90" s="2" t="s">
        <v>140</v>
      </c>
      <c r="SL90" s="2" t="s">
        <v>144</v>
      </c>
      <c r="SM90" s="2" t="s">
        <v>270</v>
      </c>
      <c r="SN90" s="2" t="s">
        <v>475</v>
      </c>
      <c r="SO90" s="2" t="s">
        <v>142</v>
      </c>
      <c r="SP90" s="2" t="s">
        <v>134</v>
      </c>
    </row>
    <row r="91">
      <c r="A91" s="2" t="s">
        <v>1658</v>
      </c>
      <c r="B91" s="2" t="s">
        <v>123</v>
      </c>
      <c r="C91" s="2" t="s">
        <v>124</v>
      </c>
      <c r="D91" s="2" t="s">
        <v>125</v>
      </c>
      <c r="E91" s="2" t="s">
        <v>126</v>
      </c>
      <c r="F91" s="2" t="s">
        <v>1642</v>
      </c>
      <c r="G91" s="2" t="s">
        <v>1642</v>
      </c>
      <c r="H91" s="2" t="s">
        <v>1642</v>
      </c>
      <c r="I91" s="2" t="s">
        <v>1659</v>
      </c>
      <c r="J91" s="2" t="s">
        <v>234</v>
      </c>
      <c r="K91" s="2" t="s">
        <v>329</v>
      </c>
      <c r="L91" s="3">
        <v>13.5</v>
      </c>
      <c r="M91" s="3">
        <v>14.18</v>
      </c>
      <c r="N91" s="3">
        <v>40</v>
      </c>
      <c r="O91" s="2" t="s">
        <v>131</v>
      </c>
      <c r="P91" s="2" t="s">
        <v>1660</v>
      </c>
      <c r="Q91" s="2" t="s">
        <v>133</v>
      </c>
      <c r="R91" s="2" t="s">
        <v>21</v>
      </c>
      <c r="S91" s="2" t="s">
        <v>134</v>
      </c>
      <c r="T91" s="2" t="s">
        <v>134</v>
      </c>
      <c r="U91" s="2" t="s">
        <v>134</v>
      </c>
      <c r="V91" s="2" t="s">
        <v>1661</v>
      </c>
      <c r="W91" s="2" t="s">
        <v>134</v>
      </c>
      <c r="X91" s="2" t="s">
        <v>134</v>
      </c>
      <c r="Y91" s="2" t="s">
        <v>1662</v>
      </c>
      <c r="Z91" s="4"/>
      <c r="AA91" s="4">
        <f>=ROUNDDOWN({0},0)</f>
      </c>
      <c r="AB91" s="5">
        <v>7.8</v>
      </c>
      <c r="AC91" s="2" t="s">
        <v>134</v>
      </c>
      <c r="AD91" s="4"/>
      <c r="AE91" s="4"/>
      <c r="AF91" s="6"/>
      <c r="AG91" s="6"/>
      <c r="AH91" s="7">
        <v>0.3443</v>
      </c>
      <c r="AI91" s="4"/>
      <c r="AJ91" s="4">
        <f>=ROUNDDOWN({0},0)</f>
      </c>
      <c r="AK91" s="5"/>
      <c r="AL91" s="2" t="s">
        <v>134</v>
      </c>
      <c r="AM91" s="4"/>
      <c r="AN91" s="4"/>
      <c r="AO91" s="7">
        <v>0</v>
      </c>
      <c r="AP91" s="4">
        <v>52</v>
      </c>
      <c r="AQ91" s="8">
        <v>702</v>
      </c>
      <c r="AR91" s="4"/>
      <c r="AS91" s="8"/>
      <c r="AT91" s="7"/>
      <c r="AU91" s="7"/>
      <c r="AV91" s="4" t="s">
        <v>134</v>
      </c>
      <c r="AW91" s="8" t="s">
        <v>134</v>
      </c>
      <c r="AX91" s="4" t="s">
        <v>134</v>
      </c>
      <c r="AY91" s="8" t="s">
        <v>134</v>
      </c>
      <c r="AZ91" s="7" t="s">
        <v>134</v>
      </c>
      <c r="BA91" s="7" t="s">
        <v>134</v>
      </c>
      <c r="BB91" s="7" t="s">
        <v>134</v>
      </c>
      <c r="BC91" s="4" t="s">
        <v>134</v>
      </c>
      <c r="BD91" s="8" t="s">
        <v>134</v>
      </c>
      <c r="BE91" s="4" t="s">
        <v>134</v>
      </c>
      <c r="BF91" s="8" t="s">
        <v>134</v>
      </c>
      <c r="BG91" s="7" t="s">
        <v>134</v>
      </c>
      <c r="BH91" s="7" t="s">
        <v>134</v>
      </c>
      <c r="BI91" s="7" t="s">
        <v>134</v>
      </c>
      <c r="BJ91" s="4">
        <v>52</v>
      </c>
      <c r="BK91" s="8">
        <v>702</v>
      </c>
      <c r="BL91" s="2" t="s">
        <v>21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134</v>
      </c>
      <c r="BV91" s="2" t="s">
        <v>134</v>
      </c>
      <c r="BW91" s="2" t="s">
        <v>134</v>
      </c>
      <c r="BX91" s="2" t="s">
        <v>134</v>
      </c>
      <c r="BY91" s="2" t="s">
        <v>134</v>
      </c>
      <c r="BZ91" s="2" t="s">
        <v>134</v>
      </c>
      <c r="CA91" s="4"/>
      <c r="CB91" s="8"/>
      <c r="CC91" s="4"/>
      <c r="CD91" s="8"/>
      <c r="CE91" s="7"/>
      <c r="CF91" s="7"/>
      <c r="CG91" s="2" t="s">
        <v>134</v>
      </c>
      <c r="CH91" s="2" t="s">
        <v>134</v>
      </c>
      <c r="CI91" s="2" t="s">
        <v>134</v>
      </c>
      <c r="CJ91" s="2" t="s">
        <v>134</v>
      </c>
      <c r="CK91" s="2" t="s">
        <v>134</v>
      </c>
      <c r="CL91" s="2" t="s">
        <v>134</v>
      </c>
      <c r="CM91" s="4"/>
      <c r="CN91" s="8"/>
      <c r="CO91" s="4"/>
      <c r="CP91" s="8"/>
      <c r="CQ91" s="7"/>
      <c r="CR91" s="7"/>
      <c r="CS91" s="2" t="s">
        <v>134</v>
      </c>
      <c r="CT91" s="2" t="s">
        <v>134</v>
      </c>
      <c r="CU91" s="2" t="s">
        <v>134</v>
      </c>
      <c r="CV91" s="2" t="s">
        <v>134</v>
      </c>
      <c r="CW91" s="2" t="s">
        <v>134</v>
      </c>
      <c r="CX91" s="2" t="s">
        <v>134</v>
      </c>
      <c r="CY91" s="4"/>
      <c r="CZ91" s="8"/>
      <c r="DA91" s="4"/>
      <c r="DB91" s="8"/>
      <c r="DC91" s="7"/>
      <c r="DD91" s="7"/>
      <c r="DE91" s="2" t="s">
        <v>134</v>
      </c>
      <c r="DF91" s="2" t="s">
        <v>134</v>
      </c>
      <c r="DG91" s="2" t="s">
        <v>134</v>
      </c>
      <c r="DH91" s="2" t="s">
        <v>134</v>
      </c>
      <c r="DI91" s="2" t="s">
        <v>134</v>
      </c>
      <c r="DJ91" s="2" t="s">
        <v>134</v>
      </c>
      <c r="DK91" s="4"/>
      <c r="DL91" s="8"/>
      <c r="DM91" s="4"/>
      <c r="DN91" s="8"/>
      <c r="DO91" s="7"/>
      <c r="DP91" s="7"/>
      <c r="DQ91" s="2" t="s">
        <v>134</v>
      </c>
      <c r="DR91" s="2" t="s">
        <v>134</v>
      </c>
      <c r="DS91" s="2" t="s">
        <v>134</v>
      </c>
      <c r="DT91" s="2" t="s">
        <v>134</v>
      </c>
      <c r="DU91" s="2" t="s">
        <v>134</v>
      </c>
      <c r="DV91" s="2" t="s">
        <v>134</v>
      </c>
      <c r="DW91" s="4">
        <v>52</v>
      </c>
      <c r="DX91" s="8">
        <v>702</v>
      </c>
      <c r="DY91" s="4"/>
      <c r="DZ91" s="8"/>
      <c r="EA91" s="7"/>
      <c r="EB91" s="7"/>
      <c r="EC91" s="2" t="s">
        <v>140</v>
      </c>
      <c r="ED91" s="2" t="s">
        <v>131</v>
      </c>
      <c r="EE91" s="2" t="s">
        <v>388</v>
      </c>
      <c r="EF91" s="2" t="s">
        <v>1663</v>
      </c>
      <c r="EG91" s="2" t="s">
        <v>142</v>
      </c>
      <c r="EH91" s="2" t="s">
        <v>134</v>
      </c>
      <c r="EI91" s="4"/>
      <c r="EJ91" s="8"/>
      <c r="EK91" s="4"/>
      <c r="EL91" s="8"/>
      <c r="EM91" s="7"/>
      <c r="EN91" s="7"/>
      <c r="EO91" s="2" t="s">
        <v>134</v>
      </c>
      <c r="EP91" s="2" t="s">
        <v>134</v>
      </c>
      <c r="EQ91" s="2" t="s">
        <v>134</v>
      </c>
      <c r="ER91" s="2" t="s">
        <v>134</v>
      </c>
      <c r="ES91" s="2" t="s">
        <v>134</v>
      </c>
      <c r="ET91" s="2" t="s">
        <v>134</v>
      </c>
      <c r="EU91" s="4"/>
      <c r="EV91" s="8"/>
      <c r="EW91" s="4"/>
      <c r="EX91" s="8"/>
      <c r="EY91" s="7"/>
      <c r="EZ91" s="7"/>
      <c r="FA91" s="2" t="s">
        <v>134</v>
      </c>
      <c r="FB91" s="2" t="s">
        <v>134</v>
      </c>
      <c r="FC91" s="2" t="s">
        <v>134</v>
      </c>
      <c r="FD91" s="2" t="s">
        <v>134</v>
      </c>
      <c r="FE91" s="2" t="s">
        <v>134</v>
      </c>
      <c r="FF91" s="2" t="s">
        <v>134</v>
      </c>
      <c r="FG91" s="4"/>
      <c r="FH91" s="8"/>
      <c r="FI91" s="4"/>
      <c r="FJ91" s="8"/>
      <c r="FK91" s="7"/>
      <c r="FL91" s="7"/>
      <c r="FM91" s="2" t="s">
        <v>134</v>
      </c>
      <c r="FN91" s="2" t="s">
        <v>134</v>
      </c>
      <c r="FO91" s="2" t="s">
        <v>134</v>
      </c>
      <c r="FP91" s="2" t="s">
        <v>134</v>
      </c>
      <c r="FQ91" s="2" t="s">
        <v>134</v>
      </c>
      <c r="FR91" s="2" t="s">
        <v>134</v>
      </c>
      <c r="FS91" s="4"/>
      <c r="FT91" s="8"/>
      <c r="FU91" s="4"/>
      <c r="FV91" s="8"/>
      <c r="FW91" s="7"/>
      <c r="FX91" s="7"/>
      <c r="FY91" s="2" t="s">
        <v>134</v>
      </c>
      <c r="FZ91" s="2" t="s">
        <v>134</v>
      </c>
      <c r="GA91" s="2" t="s">
        <v>134</v>
      </c>
      <c r="GB91" s="2" t="s">
        <v>134</v>
      </c>
      <c r="GC91" s="2" t="s">
        <v>134</v>
      </c>
      <c r="GD91" s="2" t="s">
        <v>134</v>
      </c>
      <c r="GE91" s="4"/>
      <c r="GF91" s="8"/>
      <c r="GG91" s="4"/>
      <c r="GH91" s="8"/>
      <c r="GI91" s="7"/>
      <c r="GJ91" s="7"/>
      <c r="GK91" s="2" t="s">
        <v>134</v>
      </c>
      <c r="GL91" s="2" t="s">
        <v>134</v>
      </c>
      <c r="GM91" s="2" t="s">
        <v>134</v>
      </c>
      <c r="GN91" s="2" t="s">
        <v>134</v>
      </c>
      <c r="GO91" s="2" t="s">
        <v>134</v>
      </c>
      <c r="GP91" s="2" t="s">
        <v>134</v>
      </c>
      <c r="GQ91" s="4"/>
      <c r="GR91" s="8"/>
      <c r="GS91" s="4"/>
      <c r="GT91" s="8"/>
      <c r="GU91" s="7"/>
      <c r="GV91" s="7"/>
      <c r="GW91" s="2" t="s">
        <v>134</v>
      </c>
      <c r="GX91" s="2" t="s">
        <v>134</v>
      </c>
      <c r="GY91" s="2" t="s">
        <v>134</v>
      </c>
      <c r="GZ91" s="2" t="s">
        <v>134</v>
      </c>
      <c r="HA91" s="2" t="s">
        <v>134</v>
      </c>
      <c r="HB91" s="2" t="s">
        <v>134</v>
      </c>
      <c r="HC91" s="4"/>
      <c r="HD91" s="8"/>
      <c r="HE91" s="4"/>
      <c r="HF91" s="8"/>
      <c r="HG91" s="7"/>
      <c r="HH91" s="7"/>
      <c r="HI91" s="2" t="s">
        <v>134</v>
      </c>
      <c r="HJ91" s="2" t="s">
        <v>134</v>
      </c>
      <c r="HK91" s="2" t="s">
        <v>134</v>
      </c>
      <c r="HL91" s="2" t="s">
        <v>134</v>
      </c>
      <c r="HM91" s="2" t="s">
        <v>134</v>
      </c>
      <c r="HN91" s="2" t="s">
        <v>134</v>
      </c>
      <c r="HO91" s="4"/>
      <c r="HP91" s="8"/>
      <c r="HQ91" s="4"/>
      <c r="HR91" s="8"/>
      <c r="HS91" s="7"/>
      <c r="HT91" s="7"/>
      <c r="HU91" s="2" t="s">
        <v>134</v>
      </c>
      <c r="HV91" s="2" t="s">
        <v>134</v>
      </c>
      <c r="HW91" s="2" t="s">
        <v>134</v>
      </c>
      <c r="HX91" s="2" t="s">
        <v>134</v>
      </c>
      <c r="HY91" s="2" t="s">
        <v>134</v>
      </c>
      <c r="HZ91" s="2" t="s">
        <v>134</v>
      </c>
      <c r="IA91" s="4"/>
      <c r="IB91" s="8"/>
      <c r="IC91" s="4"/>
      <c r="ID91" s="8"/>
      <c r="IE91" s="7"/>
      <c r="IF91" s="7"/>
      <c r="IG91" s="2" t="s">
        <v>134</v>
      </c>
      <c r="IH91" s="2" t="s">
        <v>134</v>
      </c>
      <c r="II91" s="2" t="s">
        <v>134</v>
      </c>
      <c r="IJ91" s="2" t="s">
        <v>134</v>
      </c>
      <c r="IK91" s="2" t="s">
        <v>134</v>
      </c>
      <c r="IL91" s="2" t="s">
        <v>134</v>
      </c>
      <c r="IM91" s="4"/>
      <c r="IN91" s="8"/>
      <c r="IO91" s="4"/>
      <c r="IP91" s="8"/>
      <c r="IQ91" s="7"/>
      <c r="IR91" s="7"/>
      <c r="IS91" s="2" t="s">
        <v>134</v>
      </c>
      <c r="IT91" s="2" t="s">
        <v>134</v>
      </c>
      <c r="IU91" s="2" t="s">
        <v>134</v>
      </c>
      <c r="IV91" s="2" t="s">
        <v>134</v>
      </c>
      <c r="IW91" s="2" t="s">
        <v>134</v>
      </c>
      <c r="IX91" s="2" t="s">
        <v>134</v>
      </c>
      <c r="IY91" s="4"/>
      <c r="IZ91" s="8"/>
      <c r="JA91" s="4"/>
      <c r="JB91" s="8"/>
      <c r="JC91" s="7"/>
      <c r="JD91" s="7"/>
      <c r="JE91" s="2" t="s">
        <v>134</v>
      </c>
      <c r="JF91" s="2" t="s">
        <v>134</v>
      </c>
      <c r="JG91" s="2" t="s">
        <v>134</v>
      </c>
      <c r="JH91" s="2" t="s">
        <v>134</v>
      </c>
      <c r="JI91" s="2" t="s">
        <v>134</v>
      </c>
      <c r="JJ91" s="2" t="s">
        <v>134</v>
      </c>
      <c r="JK91" s="4"/>
      <c r="JL91" s="8"/>
      <c r="JM91" s="4"/>
      <c r="JN91" s="8"/>
      <c r="JO91" s="7"/>
      <c r="JP91" s="7"/>
      <c r="JQ91" s="2" t="s">
        <v>134</v>
      </c>
      <c r="JR91" s="2" t="s">
        <v>134</v>
      </c>
      <c r="JS91" s="2" t="s">
        <v>134</v>
      </c>
      <c r="JT91" s="2" t="s">
        <v>134</v>
      </c>
      <c r="JU91" s="2" t="s">
        <v>134</v>
      </c>
      <c r="JV91" s="2" t="s">
        <v>134</v>
      </c>
      <c r="JW91" s="4"/>
      <c r="JX91" s="8"/>
      <c r="JY91" s="4"/>
      <c r="JZ91" s="8"/>
      <c r="KA91" s="7"/>
      <c r="KB91" s="7"/>
      <c r="KC91" s="2" t="s">
        <v>134</v>
      </c>
      <c r="KD91" s="2" t="s">
        <v>134</v>
      </c>
      <c r="KE91" s="2" t="s">
        <v>134</v>
      </c>
      <c r="KF91" s="2" t="s">
        <v>134</v>
      </c>
      <c r="KG91" s="2" t="s">
        <v>134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/>
      <c r="KV91" s="8"/>
      <c r="KW91" s="4"/>
      <c r="KX91" s="8"/>
      <c r="KY91" s="7"/>
      <c r="KZ91" s="7"/>
      <c r="LA91" s="2" t="s">
        <v>134</v>
      </c>
      <c r="LB91" s="2" t="s">
        <v>134</v>
      </c>
      <c r="LC91" s="2" t="s">
        <v>134</v>
      </c>
      <c r="LD91" s="2" t="s">
        <v>134</v>
      </c>
      <c r="LE91" s="2" t="s">
        <v>134</v>
      </c>
      <c r="LF91" s="2" t="s">
        <v>134</v>
      </c>
      <c r="LG91" s="4"/>
      <c r="LH91" s="8"/>
      <c r="LI91" s="4"/>
      <c r="LJ91" s="8"/>
      <c r="LK91" s="7"/>
      <c r="LL91" s="7"/>
      <c r="LM91" s="2" t="s">
        <v>134</v>
      </c>
      <c r="LN91" s="2" t="s">
        <v>134</v>
      </c>
      <c r="LO91" s="2" t="s">
        <v>134</v>
      </c>
      <c r="LP91" s="2" t="s">
        <v>134</v>
      </c>
      <c r="LQ91" s="2" t="s">
        <v>134</v>
      </c>
      <c r="LR91" s="2" t="s">
        <v>134</v>
      </c>
      <c r="LS91" s="4"/>
      <c r="LT91" s="8"/>
      <c r="LU91" s="4"/>
      <c r="LV91" s="8"/>
      <c r="LW91" s="7"/>
      <c r="LX91" s="7"/>
      <c r="LY91" s="2" t="s">
        <v>134</v>
      </c>
      <c r="LZ91" s="2" t="s">
        <v>134</v>
      </c>
      <c r="MA91" s="2" t="s">
        <v>134</v>
      </c>
      <c r="MB91" s="2" t="s">
        <v>134</v>
      </c>
      <c r="MC91" s="2" t="s">
        <v>134</v>
      </c>
      <c r="MD91" s="2" t="s">
        <v>134</v>
      </c>
      <c r="ME91" s="4"/>
      <c r="MF91" s="8"/>
      <c r="MG91" s="4"/>
      <c r="MH91" s="8"/>
      <c r="MI91" s="7"/>
      <c r="MJ91" s="7"/>
      <c r="MK91" s="2" t="s">
        <v>134</v>
      </c>
      <c r="ML91" s="2" t="s">
        <v>134</v>
      </c>
      <c r="MM91" s="2" t="s">
        <v>134</v>
      </c>
      <c r="MN91" s="2" t="s">
        <v>134</v>
      </c>
      <c r="MO91" s="2" t="s">
        <v>134</v>
      </c>
      <c r="MP91" s="2" t="s">
        <v>134</v>
      </c>
      <c r="MQ91" s="4"/>
      <c r="MR91" s="8"/>
      <c r="MS91" s="4"/>
      <c r="MT91" s="8"/>
      <c r="MU91" s="7"/>
      <c r="MV91" s="7"/>
      <c r="MW91" s="2" t="s">
        <v>134</v>
      </c>
      <c r="MX91" s="2" t="s">
        <v>134</v>
      </c>
      <c r="MY91" s="2" t="s">
        <v>134</v>
      </c>
      <c r="MZ91" s="2" t="s">
        <v>134</v>
      </c>
      <c r="NA91" s="2" t="s">
        <v>134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/>
      <c r="NR91" s="8"/>
      <c r="NS91" s="7"/>
      <c r="NT91" s="7"/>
      <c r="NU91" s="2" t="s">
        <v>134</v>
      </c>
      <c r="NV91" s="2" t="s">
        <v>134</v>
      </c>
      <c r="NW91" s="2" t="s">
        <v>134</v>
      </c>
      <c r="NX91" s="2" t="s">
        <v>134</v>
      </c>
      <c r="NY91" s="2" t="s">
        <v>134</v>
      </c>
      <c r="NZ91" s="2" t="s">
        <v>134</v>
      </c>
      <c r="OA91" s="4"/>
      <c r="OB91" s="8"/>
      <c r="OC91" s="4"/>
      <c r="OD91" s="8"/>
      <c r="OE91" s="7"/>
      <c r="OF91" s="7"/>
      <c r="OG91" s="2" t="s">
        <v>134</v>
      </c>
      <c r="OH91" s="2" t="s">
        <v>134</v>
      </c>
      <c r="OI91" s="2" t="s">
        <v>134</v>
      </c>
      <c r="OJ91" s="2" t="s">
        <v>134</v>
      </c>
      <c r="OK91" s="2" t="s">
        <v>134</v>
      </c>
      <c r="OL91" s="2" t="s">
        <v>134</v>
      </c>
      <c r="OM91" s="4"/>
      <c r="ON91" s="8"/>
      <c r="OO91" s="4"/>
      <c r="OP91" s="8"/>
      <c r="OQ91" s="7"/>
      <c r="OR91" s="7"/>
      <c r="OS91" s="2" t="s">
        <v>134</v>
      </c>
      <c r="OT91" s="2" t="s">
        <v>134</v>
      </c>
      <c r="OU91" s="2" t="s">
        <v>134</v>
      </c>
      <c r="OV91" s="2" t="s">
        <v>134</v>
      </c>
      <c r="OW91" s="2" t="s">
        <v>134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134</v>
      </c>
      <c r="PR91" s="2" t="s">
        <v>134</v>
      </c>
      <c r="PS91" s="2" t="s">
        <v>134</v>
      </c>
      <c r="PT91" s="2" t="s">
        <v>134</v>
      </c>
      <c r="PU91" s="2" t="s">
        <v>134</v>
      </c>
      <c r="PV91" s="2" t="s">
        <v>134</v>
      </c>
      <c r="PW91" s="4"/>
      <c r="PX91" s="8"/>
      <c r="PY91" s="4"/>
      <c r="PZ91" s="8"/>
      <c r="QA91" s="7"/>
      <c r="QB91" s="7"/>
      <c r="QC91" s="2" t="s">
        <v>134</v>
      </c>
      <c r="QD91" s="2" t="s">
        <v>134</v>
      </c>
      <c r="QE91" s="2" t="s">
        <v>134</v>
      </c>
      <c r="QF91" s="2" t="s">
        <v>134</v>
      </c>
      <c r="QG91" s="2" t="s">
        <v>134</v>
      </c>
      <c r="QH91" s="2" t="s">
        <v>134</v>
      </c>
      <c r="QI91" s="4"/>
      <c r="QJ91" s="8"/>
      <c r="QK91" s="4"/>
      <c r="QL91" s="8"/>
      <c r="QM91" s="7"/>
      <c r="QN91" s="7"/>
      <c r="QO91" s="2" t="s">
        <v>134</v>
      </c>
      <c r="QP91" s="2" t="s">
        <v>134</v>
      </c>
      <c r="QQ91" s="2" t="s">
        <v>134</v>
      </c>
      <c r="QR91" s="2" t="s">
        <v>134</v>
      </c>
      <c r="QS91" s="2" t="s">
        <v>134</v>
      </c>
      <c r="QT91" s="2" t="s">
        <v>134</v>
      </c>
      <c r="QU91" s="4"/>
      <c r="QV91" s="8"/>
      <c r="QW91" s="4"/>
      <c r="QX91" s="8"/>
      <c r="QY91" s="7"/>
      <c r="QZ91" s="7"/>
      <c r="RA91" s="2" t="s">
        <v>134</v>
      </c>
      <c r="RB91" s="2" t="s">
        <v>134</v>
      </c>
      <c r="RC91" s="2" t="s">
        <v>134</v>
      </c>
      <c r="RD91" s="2" t="s">
        <v>134</v>
      </c>
      <c r="RE91" s="2" t="s">
        <v>134</v>
      </c>
      <c r="RF91" s="2" t="s">
        <v>134</v>
      </c>
      <c r="RG91" s="4"/>
      <c r="RH91" s="8"/>
      <c r="RI91" s="4"/>
      <c r="RJ91" s="8"/>
      <c r="RK91" s="7"/>
      <c r="RL91" s="7"/>
      <c r="RM91" s="2" t="s">
        <v>134</v>
      </c>
      <c r="RN91" s="2" t="s">
        <v>134</v>
      </c>
      <c r="RO91" s="2" t="s">
        <v>134</v>
      </c>
      <c r="RP91" s="2" t="s">
        <v>134</v>
      </c>
      <c r="RQ91" s="2" t="s">
        <v>134</v>
      </c>
      <c r="RR91" s="2" t="s">
        <v>134</v>
      </c>
      <c r="RS91" s="4"/>
      <c r="RT91" s="8"/>
      <c r="RU91" s="4"/>
      <c r="RV91" s="8"/>
      <c r="RW91" s="7"/>
      <c r="RX91" s="7"/>
      <c r="RY91" s="2" t="s">
        <v>134</v>
      </c>
      <c r="RZ91" s="2" t="s">
        <v>134</v>
      </c>
      <c r="SA91" s="2" t="s">
        <v>134</v>
      </c>
      <c r="SB91" s="2" t="s">
        <v>134</v>
      </c>
      <c r="SC91" s="2" t="s">
        <v>134</v>
      </c>
      <c r="SD91" s="2" t="s">
        <v>134</v>
      </c>
      <c r="SE91" s="4"/>
      <c r="SF91" s="8"/>
      <c r="SG91" s="4"/>
      <c r="SH91" s="8"/>
      <c r="SI91" s="7"/>
      <c r="SJ91" s="7"/>
      <c r="SK91" s="2" t="s">
        <v>134</v>
      </c>
      <c r="SL91" s="2" t="s">
        <v>134</v>
      </c>
      <c r="SM91" s="2" t="s">
        <v>134</v>
      </c>
      <c r="SN91" s="2" t="s">
        <v>134</v>
      </c>
      <c r="SO91" s="2" t="s">
        <v>134</v>
      </c>
      <c r="SP91" s="2" t="s">
        <v>134</v>
      </c>
    </row>
    <row r="92">
      <c r="A92" s="2" t="s">
        <v>1664</v>
      </c>
      <c r="B92" s="2" t="s">
        <v>123</v>
      </c>
      <c r="C92" s="2" t="s">
        <v>124</v>
      </c>
      <c r="D92" s="2" t="s">
        <v>125</v>
      </c>
      <c r="E92" s="2" t="s">
        <v>126</v>
      </c>
      <c r="F92" s="2" t="s">
        <v>1665</v>
      </c>
      <c r="G92" s="2" t="s">
        <v>1203</v>
      </c>
      <c r="H92" s="2" t="s">
        <v>1666</v>
      </c>
      <c r="I92" s="2" t="s">
        <v>1667</v>
      </c>
      <c r="J92" s="2" t="s">
        <v>234</v>
      </c>
      <c r="K92" s="2" t="s">
        <v>1668</v>
      </c>
      <c r="L92" s="3">
        <v>14.66</v>
      </c>
      <c r="M92" s="3">
        <v>15.39</v>
      </c>
      <c r="N92" s="3">
        <v>34.99</v>
      </c>
      <c r="O92" s="2" t="s">
        <v>725</v>
      </c>
      <c r="P92" s="2" t="s">
        <v>275</v>
      </c>
      <c r="Q92" s="2" t="s">
        <v>133</v>
      </c>
      <c r="R92" s="2" t="s">
        <v>134</v>
      </c>
      <c r="S92" s="2" t="s">
        <v>1669</v>
      </c>
      <c r="T92" s="2" t="s">
        <v>134</v>
      </c>
      <c r="U92" s="2" t="s">
        <v>832</v>
      </c>
      <c r="V92" s="2" t="s">
        <v>1670</v>
      </c>
      <c r="W92" s="2" t="s">
        <v>421</v>
      </c>
      <c r="X92" s="2" t="s">
        <v>1671</v>
      </c>
      <c r="Y92" s="2" t="s">
        <v>1672</v>
      </c>
      <c r="Z92" s="4">
        <v>1</v>
      </c>
      <c r="AA92" s="4">
        <f>=ROUNDDOWN(0.37037037037037,0)</f>
      </c>
      <c r="AB92" s="5">
        <v>2.7</v>
      </c>
      <c r="AC92" s="2" t="s">
        <v>134</v>
      </c>
      <c r="AD92" s="4"/>
      <c r="AE92" s="4"/>
      <c r="AF92" s="6">
        <v>64</v>
      </c>
      <c r="AG92" s="6"/>
      <c r="AH92" s="7">
        <v>0.8415</v>
      </c>
      <c r="AI92" s="4"/>
      <c r="AJ92" s="4">
        <f>=ROUNDDOWN({0},0)</f>
      </c>
      <c r="AK92" s="5"/>
      <c r="AL92" s="2" t="s">
        <v>134</v>
      </c>
      <c r="AM92" s="4"/>
      <c r="AN92" s="4"/>
      <c r="AO92" s="7">
        <v>0</v>
      </c>
      <c r="AP92" s="4">
        <v>350</v>
      </c>
      <c r="AQ92" s="8">
        <v>5779.24</v>
      </c>
      <c r="AR92" s="4"/>
      <c r="AS92" s="8"/>
      <c r="AT92" s="7"/>
      <c r="AU92" s="7"/>
      <c r="AV92" s="4">
        <v>350</v>
      </c>
      <c r="AW92" s="8">
        <v>5779.24</v>
      </c>
      <c r="AX92" s="4"/>
      <c r="AY92" s="8"/>
      <c r="AZ92" s="7"/>
      <c r="BA92" s="7"/>
      <c r="BB92" s="7">
        <v>1</v>
      </c>
      <c r="BC92" s="4">
        <v>574</v>
      </c>
      <c r="BD92" s="8">
        <v>9558.37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>
        <v>0.6046</v>
      </c>
      <c r="BJ92" s="4">
        <v>350</v>
      </c>
      <c r="BK92" s="8">
        <v>5779.24</v>
      </c>
      <c r="BL92" s="2" t="s">
        <v>1673</v>
      </c>
      <c r="BM92" s="7">
        <v>1</v>
      </c>
      <c r="BN92" s="7">
        <v>1</v>
      </c>
      <c r="BO92" s="4">
        <v>190</v>
      </c>
      <c r="BP92" s="8">
        <v>3203.4</v>
      </c>
      <c r="BQ92" s="4"/>
      <c r="BR92" s="8"/>
      <c r="BS92" s="7"/>
      <c r="BT92" s="7"/>
      <c r="BU92" s="2" t="s">
        <v>140</v>
      </c>
      <c r="BV92" s="2" t="s">
        <v>144</v>
      </c>
      <c r="BW92" s="2" t="s">
        <v>134</v>
      </c>
      <c r="BX92" s="2" t="s">
        <v>969</v>
      </c>
      <c r="BY92" s="2" t="s">
        <v>142</v>
      </c>
      <c r="BZ92" s="2" t="s">
        <v>134</v>
      </c>
      <c r="CA92" s="4"/>
      <c r="CB92" s="8"/>
      <c r="CC92" s="4"/>
      <c r="CD92" s="8"/>
      <c r="CE92" s="7"/>
      <c r="CF92" s="7"/>
      <c r="CG92" s="2" t="s">
        <v>143</v>
      </c>
      <c r="CH92" s="2" t="s">
        <v>144</v>
      </c>
      <c r="CI92" s="2" t="s">
        <v>134</v>
      </c>
      <c r="CJ92" s="2" t="s">
        <v>134</v>
      </c>
      <c r="CK92" s="2" t="s">
        <v>142</v>
      </c>
      <c r="CL92" s="2" t="s">
        <v>134</v>
      </c>
      <c r="CM92" s="4">
        <v>25</v>
      </c>
      <c r="CN92" s="8">
        <v>415.5</v>
      </c>
      <c r="CO92" s="4"/>
      <c r="CP92" s="8"/>
      <c r="CQ92" s="7"/>
      <c r="CR92" s="7"/>
      <c r="CS92" s="2" t="s">
        <v>140</v>
      </c>
      <c r="CT92" s="2" t="s">
        <v>144</v>
      </c>
      <c r="CU92" s="2" t="s">
        <v>1674</v>
      </c>
      <c r="CV92" s="2" t="s">
        <v>1675</v>
      </c>
      <c r="CW92" s="2" t="s">
        <v>142</v>
      </c>
      <c r="CX92" s="2" t="s">
        <v>134</v>
      </c>
      <c r="CY92" s="4">
        <v>11</v>
      </c>
      <c r="CZ92" s="8">
        <v>177.76</v>
      </c>
      <c r="DA92" s="4"/>
      <c r="DB92" s="8"/>
      <c r="DC92" s="7"/>
      <c r="DD92" s="7"/>
      <c r="DE92" s="2" t="s">
        <v>140</v>
      </c>
      <c r="DF92" s="2" t="s">
        <v>144</v>
      </c>
      <c r="DG92" s="2" t="s">
        <v>614</v>
      </c>
      <c r="DH92" s="2" t="s">
        <v>1676</v>
      </c>
      <c r="DI92" s="2" t="s">
        <v>142</v>
      </c>
      <c r="DJ92" s="2" t="s">
        <v>134</v>
      </c>
      <c r="DK92" s="4">
        <v>23</v>
      </c>
      <c r="DL92" s="8">
        <v>382.26</v>
      </c>
      <c r="DM92" s="4"/>
      <c r="DN92" s="8"/>
      <c r="DO92" s="7"/>
      <c r="DP92" s="7"/>
      <c r="DQ92" s="2" t="s">
        <v>140</v>
      </c>
      <c r="DR92" s="2" t="s">
        <v>144</v>
      </c>
      <c r="DS92" s="2" t="s">
        <v>1122</v>
      </c>
      <c r="DT92" s="2" t="s">
        <v>1195</v>
      </c>
      <c r="DU92" s="2" t="s">
        <v>142</v>
      </c>
      <c r="DV92" s="2" t="s">
        <v>134</v>
      </c>
      <c r="DW92" s="4">
        <v>39</v>
      </c>
      <c r="DX92" s="8">
        <v>630.24</v>
      </c>
      <c r="DY92" s="4"/>
      <c r="DZ92" s="8"/>
      <c r="EA92" s="7"/>
      <c r="EB92" s="7"/>
      <c r="EC92" s="2" t="s">
        <v>140</v>
      </c>
      <c r="ED92" s="2" t="s">
        <v>144</v>
      </c>
      <c r="EE92" s="2" t="s">
        <v>1677</v>
      </c>
      <c r="EF92" s="2" t="s">
        <v>1678</v>
      </c>
      <c r="EG92" s="2" t="s">
        <v>142</v>
      </c>
      <c r="EH92" s="2" t="s">
        <v>134</v>
      </c>
      <c r="EI92" s="4">
        <v>42</v>
      </c>
      <c r="EJ92" s="8">
        <v>630.98</v>
      </c>
      <c r="EK92" s="4"/>
      <c r="EL92" s="8"/>
      <c r="EM92" s="7"/>
      <c r="EN92" s="7"/>
      <c r="EO92" s="2" t="s">
        <v>140</v>
      </c>
      <c r="EP92" s="2" t="s">
        <v>144</v>
      </c>
      <c r="EQ92" s="2" t="s">
        <v>1675</v>
      </c>
      <c r="ER92" s="2" t="s">
        <v>1679</v>
      </c>
      <c r="ES92" s="2" t="s">
        <v>142</v>
      </c>
      <c r="ET92" s="2" t="s">
        <v>134</v>
      </c>
      <c r="EU92" s="4">
        <v>8</v>
      </c>
      <c r="EV92" s="8">
        <v>127.12</v>
      </c>
      <c r="EW92" s="4"/>
      <c r="EX92" s="8"/>
      <c r="EY92" s="7"/>
      <c r="EZ92" s="7"/>
      <c r="FA92" s="2" t="s">
        <v>140</v>
      </c>
      <c r="FB92" s="2" t="s">
        <v>144</v>
      </c>
      <c r="FC92" s="2" t="s">
        <v>1672</v>
      </c>
      <c r="FD92" s="2" t="s">
        <v>1680</v>
      </c>
      <c r="FE92" s="2" t="s">
        <v>142</v>
      </c>
      <c r="FF92" s="2" t="s">
        <v>134</v>
      </c>
      <c r="FG92" s="4"/>
      <c r="FH92" s="8"/>
      <c r="FI92" s="4"/>
      <c r="FJ92" s="8"/>
      <c r="FK92" s="7"/>
      <c r="FL92" s="7"/>
      <c r="FM92" s="2" t="s">
        <v>176</v>
      </c>
      <c r="FN92" s="2" t="s">
        <v>144</v>
      </c>
      <c r="FO92" s="2" t="s">
        <v>134</v>
      </c>
      <c r="FP92" s="2" t="s">
        <v>134</v>
      </c>
      <c r="FQ92" s="2" t="s">
        <v>142</v>
      </c>
      <c r="FR92" s="2" t="s">
        <v>134</v>
      </c>
      <c r="FS92" s="4">
        <v>10</v>
      </c>
      <c r="FT92" s="8">
        <v>161.6</v>
      </c>
      <c r="FU92" s="4"/>
      <c r="FV92" s="8"/>
      <c r="FW92" s="7"/>
      <c r="FX92" s="7"/>
      <c r="FY92" s="2" t="s">
        <v>140</v>
      </c>
      <c r="FZ92" s="2" t="s">
        <v>144</v>
      </c>
      <c r="GA92" s="2" t="s">
        <v>1681</v>
      </c>
      <c r="GB92" s="2" t="s">
        <v>1682</v>
      </c>
      <c r="GC92" s="2" t="s">
        <v>142</v>
      </c>
      <c r="GD92" s="2" t="s">
        <v>134</v>
      </c>
      <c r="GE92" s="4"/>
      <c r="GF92" s="8"/>
      <c r="GG92" s="4"/>
      <c r="GH92" s="8"/>
      <c r="GI92" s="7"/>
      <c r="GJ92" s="7"/>
      <c r="GK92" s="2" t="s">
        <v>134</v>
      </c>
      <c r="GL92" s="2" t="s">
        <v>134</v>
      </c>
      <c r="GM92" s="2" t="s">
        <v>134</v>
      </c>
      <c r="GN92" s="2" t="s">
        <v>134</v>
      </c>
      <c r="GO92" s="2" t="s">
        <v>134</v>
      </c>
      <c r="GP92" s="2" t="s">
        <v>134</v>
      </c>
      <c r="GQ92" s="4"/>
      <c r="GR92" s="8"/>
      <c r="GS92" s="4"/>
      <c r="GT92" s="8"/>
      <c r="GU92" s="7"/>
      <c r="GV92" s="7"/>
      <c r="GW92" s="2" t="s">
        <v>184</v>
      </c>
      <c r="GX92" s="2" t="s">
        <v>144</v>
      </c>
      <c r="GY92" s="2" t="s">
        <v>134</v>
      </c>
      <c r="GZ92" s="2" t="s">
        <v>134</v>
      </c>
      <c r="HA92" s="2" t="s">
        <v>142</v>
      </c>
      <c r="HB92" s="2" t="s">
        <v>134</v>
      </c>
      <c r="HC92" s="4">
        <v>1</v>
      </c>
      <c r="HD92" s="8">
        <v>34.99</v>
      </c>
      <c r="HE92" s="4"/>
      <c r="HF92" s="8"/>
      <c r="HG92" s="7"/>
      <c r="HH92" s="7"/>
      <c r="HI92" s="2" t="s">
        <v>140</v>
      </c>
      <c r="HJ92" s="2" t="s">
        <v>144</v>
      </c>
      <c r="HK92" s="2" t="s">
        <v>1672</v>
      </c>
      <c r="HL92" s="2" t="s">
        <v>1679</v>
      </c>
      <c r="HM92" s="2" t="s">
        <v>142</v>
      </c>
      <c r="HN92" s="2" t="s">
        <v>134</v>
      </c>
      <c r="HO92" s="4"/>
      <c r="HP92" s="8"/>
      <c r="HQ92" s="4"/>
      <c r="HR92" s="8"/>
      <c r="HS92" s="7"/>
      <c r="HT92" s="7"/>
      <c r="HU92" s="2" t="s">
        <v>143</v>
      </c>
      <c r="HV92" s="2" t="s">
        <v>144</v>
      </c>
      <c r="HW92" s="2" t="s">
        <v>134</v>
      </c>
      <c r="HX92" s="2" t="s">
        <v>134</v>
      </c>
      <c r="HY92" s="2" t="s">
        <v>142</v>
      </c>
      <c r="HZ92" s="2" t="s">
        <v>134</v>
      </c>
      <c r="IA92" s="4"/>
      <c r="IB92" s="8"/>
      <c r="IC92" s="4"/>
      <c r="ID92" s="8"/>
      <c r="IE92" s="7"/>
      <c r="IF92" s="7"/>
      <c r="IG92" s="2" t="s">
        <v>176</v>
      </c>
      <c r="IH92" s="2" t="s">
        <v>144</v>
      </c>
      <c r="II92" s="2" t="s">
        <v>134</v>
      </c>
      <c r="IJ92" s="2" t="s">
        <v>134</v>
      </c>
      <c r="IK92" s="2" t="s">
        <v>142</v>
      </c>
      <c r="IL92" s="2" t="s">
        <v>168</v>
      </c>
      <c r="IM92" s="4"/>
      <c r="IN92" s="8"/>
      <c r="IO92" s="4"/>
      <c r="IP92" s="8"/>
      <c r="IQ92" s="7"/>
      <c r="IR92" s="7"/>
      <c r="IS92" s="2" t="s">
        <v>161</v>
      </c>
      <c r="IT92" s="2" t="s">
        <v>144</v>
      </c>
      <c r="IU92" s="2" t="s">
        <v>134</v>
      </c>
      <c r="IV92" s="2" t="s">
        <v>134</v>
      </c>
      <c r="IW92" s="2" t="s">
        <v>142</v>
      </c>
      <c r="IX92" s="2" t="s">
        <v>134</v>
      </c>
      <c r="IY92" s="4"/>
      <c r="IZ92" s="8"/>
      <c r="JA92" s="4"/>
      <c r="JB92" s="8"/>
      <c r="JC92" s="7"/>
      <c r="JD92" s="7"/>
      <c r="JE92" s="2" t="s">
        <v>140</v>
      </c>
      <c r="JF92" s="2" t="s">
        <v>144</v>
      </c>
      <c r="JG92" s="2" t="s">
        <v>170</v>
      </c>
      <c r="JH92" s="2" t="s">
        <v>134</v>
      </c>
      <c r="JI92" s="2" t="s">
        <v>142</v>
      </c>
      <c r="JJ92" s="2" t="s">
        <v>134</v>
      </c>
      <c r="JK92" s="4"/>
      <c r="JL92" s="8"/>
      <c r="JM92" s="4"/>
      <c r="JN92" s="8"/>
      <c r="JO92" s="7"/>
      <c r="JP92" s="7"/>
      <c r="JQ92" s="2" t="s">
        <v>140</v>
      </c>
      <c r="JR92" s="2" t="s">
        <v>144</v>
      </c>
      <c r="JS92" s="2" t="s">
        <v>1052</v>
      </c>
      <c r="JT92" s="2" t="s">
        <v>134</v>
      </c>
      <c r="JU92" s="2" t="s">
        <v>142</v>
      </c>
      <c r="JV92" s="2" t="s">
        <v>134</v>
      </c>
      <c r="JW92" s="4"/>
      <c r="JX92" s="8"/>
      <c r="JY92" s="4"/>
      <c r="JZ92" s="8"/>
      <c r="KA92" s="7"/>
      <c r="KB92" s="7"/>
      <c r="KC92" s="2" t="s">
        <v>140</v>
      </c>
      <c r="KD92" s="2" t="s">
        <v>144</v>
      </c>
      <c r="KE92" s="2" t="s">
        <v>853</v>
      </c>
      <c r="KF92" s="2" t="s">
        <v>134</v>
      </c>
      <c r="KG92" s="2" t="s">
        <v>142</v>
      </c>
      <c r="KH92" s="2" t="s">
        <v>134</v>
      </c>
      <c r="KI92" s="4"/>
      <c r="KJ92" s="8"/>
      <c r="KK92" s="4"/>
      <c r="KL92" s="8"/>
      <c r="KM92" s="7"/>
      <c r="KN92" s="7"/>
      <c r="KO92" s="2" t="s">
        <v>176</v>
      </c>
      <c r="KP92" s="2" t="s">
        <v>144</v>
      </c>
      <c r="KQ92" s="2" t="s">
        <v>134</v>
      </c>
      <c r="KR92" s="2" t="s">
        <v>134</v>
      </c>
      <c r="KS92" s="2" t="s">
        <v>142</v>
      </c>
      <c r="KT92" s="2" t="s">
        <v>134</v>
      </c>
      <c r="KU92" s="4">
        <v>1</v>
      </c>
      <c r="KV92" s="8">
        <v>15.39</v>
      </c>
      <c r="KW92" s="4"/>
      <c r="KX92" s="8"/>
      <c r="KY92" s="7"/>
      <c r="KZ92" s="7"/>
      <c r="LA92" s="2" t="s">
        <v>140</v>
      </c>
      <c r="LB92" s="2" t="s">
        <v>144</v>
      </c>
      <c r="LC92" s="2" t="s">
        <v>1128</v>
      </c>
      <c r="LD92" s="2" t="s">
        <v>1683</v>
      </c>
      <c r="LE92" s="2" t="s">
        <v>142</v>
      </c>
      <c r="LF92" s="2" t="s">
        <v>134</v>
      </c>
      <c r="LG92" s="4"/>
      <c r="LH92" s="8"/>
      <c r="LI92" s="4"/>
      <c r="LJ92" s="8"/>
      <c r="LK92" s="7"/>
      <c r="LL92" s="7"/>
      <c r="LM92" s="2" t="s">
        <v>134</v>
      </c>
      <c r="LN92" s="2" t="s">
        <v>134</v>
      </c>
      <c r="LO92" s="2" t="s">
        <v>134</v>
      </c>
      <c r="LP92" s="2" t="s">
        <v>134</v>
      </c>
      <c r="LQ92" s="2" t="s">
        <v>134</v>
      </c>
      <c r="LR92" s="2" t="s">
        <v>134</v>
      </c>
      <c r="LS92" s="4"/>
      <c r="LT92" s="8"/>
      <c r="LU92" s="4"/>
      <c r="LV92" s="8"/>
      <c r="LW92" s="7"/>
      <c r="LX92" s="7"/>
      <c r="LY92" s="2" t="s">
        <v>134</v>
      </c>
      <c r="LZ92" s="2" t="s">
        <v>134</v>
      </c>
      <c r="MA92" s="2" t="s">
        <v>134</v>
      </c>
      <c r="MB92" s="2" t="s">
        <v>134</v>
      </c>
      <c r="MC92" s="2" t="s">
        <v>134</v>
      </c>
      <c r="MD92" s="2" t="s">
        <v>134</v>
      </c>
      <c r="ME92" s="4"/>
      <c r="MF92" s="8"/>
      <c r="MG92" s="4"/>
      <c r="MH92" s="8"/>
      <c r="MI92" s="7"/>
      <c r="MJ92" s="7"/>
      <c r="MK92" s="2" t="s">
        <v>161</v>
      </c>
      <c r="ML92" s="2" t="s">
        <v>144</v>
      </c>
      <c r="MM92" s="2" t="s">
        <v>134</v>
      </c>
      <c r="MN92" s="2" t="s">
        <v>134</v>
      </c>
      <c r="MO92" s="2" t="s">
        <v>142</v>
      </c>
      <c r="MP92" s="2" t="s">
        <v>134</v>
      </c>
      <c r="MQ92" s="4"/>
      <c r="MR92" s="8"/>
      <c r="MS92" s="4"/>
      <c r="MT92" s="8"/>
      <c r="MU92" s="7"/>
      <c r="MV92" s="7"/>
      <c r="MW92" s="2" t="s">
        <v>134</v>
      </c>
      <c r="MX92" s="2" t="s">
        <v>134</v>
      </c>
      <c r="MY92" s="2" t="s">
        <v>134</v>
      </c>
      <c r="MZ92" s="2" t="s">
        <v>134</v>
      </c>
      <c r="NA92" s="2" t="s">
        <v>134</v>
      </c>
      <c r="NB92" s="2" t="s">
        <v>134</v>
      </c>
      <c r="NC92" s="4"/>
      <c r="ND92" s="8"/>
      <c r="NE92" s="4"/>
      <c r="NF92" s="8"/>
      <c r="NG92" s="7"/>
      <c r="NH92" s="7"/>
      <c r="NI92" s="2" t="s">
        <v>184</v>
      </c>
      <c r="NJ92" s="2" t="s">
        <v>144</v>
      </c>
      <c r="NK92" s="2" t="s">
        <v>134</v>
      </c>
      <c r="NL92" s="2" t="s">
        <v>134</v>
      </c>
      <c r="NM92" s="2" t="s">
        <v>142</v>
      </c>
      <c r="NN92" s="2" t="s">
        <v>134</v>
      </c>
      <c r="NO92" s="4"/>
      <c r="NP92" s="8"/>
      <c r="NQ92" s="4"/>
      <c r="NR92" s="8"/>
      <c r="NS92" s="7"/>
      <c r="NT92" s="7"/>
      <c r="NU92" s="2" t="s">
        <v>161</v>
      </c>
      <c r="NV92" s="2" t="s">
        <v>144</v>
      </c>
      <c r="NW92" s="2" t="s">
        <v>134</v>
      </c>
      <c r="NX92" s="2" t="s">
        <v>134</v>
      </c>
      <c r="NY92" s="2" t="s">
        <v>142</v>
      </c>
      <c r="NZ92" s="2" t="s">
        <v>134</v>
      </c>
      <c r="OA92" s="4"/>
      <c r="OB92" s="8"/>
      <c r="OC92" s="4"/>
      <c r="OD92" s="8"/>
      <c r="OE92" s="7"/>
      <c r="OF92" s="7"/>
      <c r="OG92" s="2" t="s">
        <v>176</v>
      </c>
      <c r="OH92" s="2" t="s">
        <v>144</v>
      </c>
      <c r="OI92" s="2" t="s">
        <v>134</v>
      </c>
      <c r="OJ92" s="2" t="s">
        <v>134</v>
      </c>
      <c r="OK92" s="2" t="s">
        <v>142</v>
      </c>
      <c r="OL92" s="2" t="s">
        <v>134</v>
      </c>
      <c r="OM92" s="4"/>
      <c r="ON92" s="8"/>
      <c r="OO92" s="4"/>
      <c r="OP92" s="8"/>
      <c r="OQ92" s="7"/>
      <c r="OR92" s="7"/>
      <c r="OS92" s="2" t="s">
        <v>161</v>
      </c>
      <c r="OT92" s="2" t="s">
        <v>144</v>
      </c>
      <c r="OU92" s="2" t="s">
        <v>134</v>
      </c>
      <c r="OV92" s="2" t="s">
        <v>134</v>
      </c>
      <c r="OW92" s="2" t="s">
        <v>142</v>
      </c>
      <c r="OX92" s="2" t="s">
        <v>134</v>
      </c>
      <c r="OY92" s="4"/>
      <c r="OZ92" s="8"/>
      <c r="PA92" s="4"/>
      <c r="PB92" s="8"/>
      <c r="PC92" s="7"/>
      <c r="PD92" s="7"/>
      <c r="PE92" s="2" t="s">
        <v>161</v>
      </c>
      <c r="PF92" s="2" t="s">
        <v>144</v>
      </c>
      <c r="PG92" s="2" t="s">
        <v>134</v>
      </c>
      <c r="PH92" s="2" t="s">
        <v>134</v>
      </c>
      <c r="PI92" s="2" t="s">
        <v>142</v>
      </c>
      <c r="PJ92" s="2" t="s">
        <v>134</v>
      </c>
      <c r="PK92" s="4"/>
      <c r="PL92" s="8"/>
      <c r="PM92" s="4"/>
      <c r="PN92" s="8"/>
      <c r="PO92" s="7"/>
      <c r="PP92" s="7"/>
      <c r="PQ92" s="2" t="s">
        <v>176</v>
      </c>
      <c r="PR92" s="2" t="s">
        <v>144</v>
      </c>
      <c r="PS92" s="2" t="s">
        <v>134</v>
      </c>
      <c r="PT92" s="2" t="s">
        <v>134</v>
      </c>
      <c r="PU92" s="2" t="s">
        <v>142</v>
      </c>
      <c r="PV92" s="2" t="s">
        <v>134</v>
      </c>
      <c r="PW92" s="4"/>
      <c r="PX92" s="8"/>
      <c r="PY92" s="4"/>
      <c r="PZ92" s="8"/>
      <c r="QA92" s="7"/>
      <c r="QB92" s="7"/>
      <c r="QC92" s="2" t="s">
        <v>134</v>
      </c>
      <c r="QD92" s="2" t="s">
        <v>134</v>
      </c>
      <c r="QE92" s="2" t="s">
        <v>134</v>
      </c>
      <c r="QF92" s="2" t="s">
        <v>134</v>
      </c>
      <c r="QG92" s="2" t="s">
        <v>134</v>
      </c>
      <c r="QH92" s="2" t="s">
        <v>134</v>
      </c>
      <c r="QI92" s="4"/>
      <c r="QJ92" s="8"/>
      <c r="QK92" s="4"/>
      <c r="QL92" s="8"/>
      <c r="QM92" s="7"/>
      <c r="QN92" s="7"/>
      <c r="QO92" s="2" t="s">
        <v>184</v>
      </c>
      <c r="QP92" s="2" t="s">
        <v>144</v>
      </c>
      <c r="QQ92" s="2" t="s">
        <v>134</v>
      </c>
      <c r="QR92" s="2" t="s">
        <v>134</v>
      </c>
      <c r="QS92" s="2" t="s">
        <v>142</v>
      </c>
      <c r="QT92" s="2" t="s">
        <v>134</v>
      </c>
      <c r="QU92" s="4"/>
      <c r="QV92" s="8"/>
      <c r="QW92" s="4"/>
      <c r="QX92" s="8"/>
      <c r="QY92" s="7"/>
      <c r="QZ92" s="7"/>
      <c r="RA92" s="2" t="s">
        <v>134</v>
      </c>
      <c r="RB92" s="2" t="s">
        <v>134</v>
      </c>
      <c r="RC92" s="2" t="s">
        <v>134</v>
      </c>
      <c r="RD92" s="2" t="s">
        <v>134</v>
      </c>
      <c r="RE92" s="2" t="s">
        <v>134</v>
      </c>
      <c r="RF92" s="2" t="s">
        <v>134</v>
      </c>
      <c r="RG92" s="4"/>
      <c r="RH92" s="8"/>
      <c r="RI92" s="4"/>
      <c r="RJ92" s="8"/>
      <c r="RK92" s="7"/>
      <c r="RL92" s="7"/>
      <c r="RM92" s="2" t="s">
        <v>161</v>
      </c>
      <c r="RN92" s="2" t="s">
        <v>144</v>
      </c>
      <c r="RO92" s="2" t="s">
        <v>134</v>
      </c>
      <c r="RP92" s="2" t="s">
        <v>134</v>
      </c>
      <c r="RQ92" s="2" t="s">
        <v>142</v>
      </c>
      <c r="RR92" s="2" t="s">
        <v>134</v>
      </c>
      <c r="RS92" s="4"/>
      <c r="RT92" s="8"/>
      <c r="RU92" s="4"/>
      <c r="RV92" s="8"/>
      <c r="RW92" s="7"/>
      <c r="RX92" s="7"/>
      <c r="RY92" s="2" t="s">
        <v>161</v>
      </c>
      <c r="RZ92" s="2" t="s">
        <v>144</v>
      </c>
      <c r="SA92" s="2" t="s">
        <v>134</v>
      </c>
      <c r="SB92" s="2" t="s">
        <v>134</v>
      </c>
      <c r="SC92" s="2" t="s">
        <v>142</v>
      </c>
      <c r="SD92" s="2" t="s">
        <v>134</v>
      </c>
      <c r="SE92" s="4"/>
      <c r="SF92" s="8"/>
      <c r="SG92" s="4"/>
      <c r="SH92" s="8"/>
      <c r="SI92" s="7"/>
      <c r="SJ92" s="7"/>
      <c r="SK92" s="2" t="s">
        <v>134</v>
      </c>
      <c r="SL92" s="2" t="s">
        <v>134</v>
      </c>
      <c r="SM92" s="2" t="s">
        <v>134</v>
      </c>
      <c r="SN92" s="2" t="s">
        <v>134</v>
      </c>
      <c r="SO92" s="2" t="s">
        <v>134</v>
      </c>
      <c r="SP92" s="2" t="s">
        <v>134</v>
      </c>
    </row>
    <row r="93">
      <c r="A93" s="2" t="s">
        <v>1684</v>
      </c>
      <c r="B93" s="2" t="s">
        <v>123</v>
      </c>
      <c r="C93" s="2" t="s">
        <v>124</v>
      </c>
      <c r="D93" s="2" t="s">
        <v>125</v>
      </c>
      <c r="E93" s="2" t="s">
        <v>126</v>
      </c>
      <c r="F93" s="2" t="s">
        <v>1665</v>
      </c>
      <c r="G93" s="2" t="s">
        <v>1203</v>
      </c>
      <c r="H93" s="2" t="s">
        <v>1666</v>
      </c>
      <c r="I93" s="2" t="s">
        <v>1667</v>
      </c>
      <c r="J93" s="2" t="s">
        <v>234</v>
      </c>
      <c r="K93" s="2" t="s">
        <v>329</v>
      </c>
      <c r="L93" s="3">
        <v>14.66</v>
      </c>
      <c r="M93" s="3">
        <v>15.39</v>
      </c>
      <c r="N93" s="3">
        <v>34.99</v>
      </c>
      <c r="O93" s="2" t="s">
        <v>131</v>
      </c>
      <c r="P93" s="2" t="s">
        <v>275</v>
      </c>
      <c r="Q93" s="2" t="s">
        <v>133</v>
      </c>
      <c r="R93" s="2" t="s">
        <v>134</v>
      </c>
      <c r="S93" s="2" t="s">
        <v>1685</v>
      </c>
      <c r="T93" s="2" t="s">
        <v>134</v>
      </c>
      <c r="U93" s="2" t="s">
        <v>832</v>
      </c>
      <c r="V93" s="2" t="s">
        <v>1670</v>
      </c>
      <c r="W93" s="2" t="s">
        <v>421</v>
      </c>
      <c r="X93" s="2" t="s">
        <v>1671</v>
      </c>
      <c r="Y93" s="2" t="s">
        <v>1331</v>
      </c>
      <c r="Z93" s="4">
        <v>246</v>
      </c>
      <c r="AA93" s="4">
        <f>=ROUNDDOWN(40.327868852459,0)</f>
      </c>
      <c r="AB93" s="5">
        <v>6.1</v>
      </c>
      <c r="AC93" s="2" t="s">
        <v>134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>
        <v>0</v>
      </c>
      <c r="AP93" s="4">
        <v>224</v>
      </c>
      <c r="AQ93" s="8">
        <v>3779.13</v>
      </c>
      <c r="AR93" s="4"/>
      <c r="AS93" s="8"/>
      <c r="AT93" s="7"/>
      <c r="AU93" s="7"/>
      <c r="AV93" s="4">
        <v>224</v>
      </c>
      <c r="AW93" s="8">
        <v>3779.13</v>
      </c>
      <c r="AX93" s="4"/>
      <c r="AY93" s="8"/>
      <c r="AZ93" s="7"/>
      <c r="BA93" s="7"/>
      <c r="BB93" s="7">
        <v>1</v>
      </c>
      <c r="BC93" s="4" t="s">
        <v>134</v>
      </c>
      <c r="BD93" s="8" t="s">
        <v>134</v>
      </c>
      <c r="BE93" s="4" t="s">
        <v>134</v>
      </c>
      <c r="BF93" s="8" t="s">
        <v>134</v>
      </c>
      <c r="BG93" s="7" t="s">
        <v>134</v>
      </c>
      <c r="BH93" s="7" t="s">
        <v>134</v>
      </c>
      <c r="BI93" s="7">
        <v>0.3954</v>
      </c>
      <c r="BJ93" s="4">
        <v>224</v>
      </c>
      <c r="BK93" s="8">
        <v>3779.13</v>
      </c>
      <c r="BL93" s="2" t="s">
        <v>1686</v>
      </c>
      <c r="BM93" s="7">
        <v>1</v>
      </c>
      <c r="BN93" s="7">
        <v>1</v>
      </c>
      <c r="BO93" s="4">
        <v>82</v>
      </c>
      <c r="BP93" s="8">
        <v>1382.52</v>
      </c>
      <c r="BQ93" s="4"/>
      <c r="BR93" s="8"/>
      <c r="BS93" s="7"/>
      <c r="BT93" s="7"/>
      <c r="BU93" s="2" t="s">
        <v>140</v>
      </c>
      <c r="BV93" s="2" t="s">
        <v>131</v>
      </c>
      <c r="BW93" s="2" t="s">
        <v>134</v>
      </c>
      <c r="BX93" s="2" t="s">
        <v>852</v>
      </c>
      <c r="BY93" s="2" t="s">
        <v>142</v>
      </c>
      <c r="BZ93" s="2" t="s">
        <v>134</v>
      </c>
      <c r="CA93" s="4"/>
      <c r="CB93" s="8"/>
      <c r="CC93" s="4"/>
      <c r="CD93" s="8"/>
      <c r="CE93" s="7"/>
      <c r="CF93" s="7"/>
      <c r="CG93" s="2" t="s">
        <v>143</v>
      </c>
      <c r="CH93" s="2" t="s">
        <v>131</v>
      </c>
      <c r="CI93" s="2" t="s">
        <v>134</v>
      </c>
      <c r="CJ93" s="2" t="s">
        <v>134</v>
      </c>
      <c r="CK93" s="2" t="s">
        <v>142</v>
      </c>
      <c r="CL93" s="2" t="s">
        <v>134</v>
      </c>
      <c r="CM93" s="4">
        <v>32</v>
      </c>
      <c r="CN93" s="8">
        <v>531.84</v>
      </c>
      <c r="CO93" s="4"/>
      <c r="CP93" s="8"/>
      <c r="CQ93" s="7"/>
      <c r="CR93" s="7"/>
      <c r="CS93" s="2" t="s">
        <v>140</v>
      </c>
      <c r="CT93" s="2" t="s">
        <v>131</v>
      </c>
      <c r="CU93" s="2" t="s">
        <v>1674</v>
      </c>
      <c r="CV93" s="2" t="s">
        <v>1662</v>
      </c>
      <c r="CW93" s="2" t="s">
        <v>142</v>
      </c>
      <c r="CX93" s="2" t="s">
        <v>134</v>
      </c>
      <c r="CY93" s="4">
        <v>25</v>
      </c>
      <c r="CZ93" s="8">
        <v>404</v>
      </c>
      <c r="DA93" s="4"/>
      <c r="DB93" s="8"/>
      <c r="DC93" s="7"/>
      <c r="DD93" s="7"/>
      <c r="DE93" s="2" t="s">
        <v>140</v>
      </c>
      <c r="DF93" s="2" t="s">
        <v>131</v>
      </c>
      <c r="DG93" s="2" t="s">
        <v>614</v>
      </c>
      <c r="DH93" s="2" t="s">
        <v>1119</v>
      </c>
      <c r="DI93" s="2" t="s">
        <v>142</v>
      </c>
      <c r="DJ93" s="2" t="s">
        <v>134</v>
      </c>
      <c r="DK93" s="4">
        <v>18</v>
      </c>
      <c r="DL93" s="8">
        <v>299.16</v>
      </c>
      <c r="DM93" s="4"/>
      <c r="DN93" s="8"/>
      <c r="DO93" s="7"/>
      <c r="DP93" s="7"/>
      <c r="DQ93" s="2" t="s">
        <v>140</v>
      </c>
      <c r="DR93" s="2" t="s">
        <v>131</v>
      </c>
      <c r="DS93" s="2" t="s">
        <v>1122</v>
      </c>
      <c r="DT93" s="2" t="s">
        <v>1158</v>
      </c>
      <c r="DU93" s="2" t="s">
        <v>142</v>
      </c>
      <c r="DV93" s="2" t="s">
        <v>134</v>
      </c>
      <c r="DW93" s="4">
        <v>24</v>
      </c>
      <c r="DX93" s="8">
        <v>387.84</v>
      </c>
      <c r="DY93" s="4"/>
      <c r="DZ93" s="8"/>
      <c r="EA93" s="7"/>
      <c r="EB93" s="7"/>
      <c r="EC93" s="2" t="s">
        <v>140</v>
      </c>
      <c r="ED93" s="2" t="s">
        <v>131</v>
      </c>
      <c r="EE93" s="2" t="s">
        <v>1677</v>
      </c>
      <c r="EF93" s="2" t="s">
        <v>1687</v>
      </c>
      <c r="EG93" s="2" t="s">
        <v>142</v>
      </c>
      <c r="EH93" s="2" t="s">
        <v>134</v>
      </c>
      <c r="EI93" s="4">
        <v>10</v>
      </c>
      <c r="EJ93" s="8">
        <v>145.43</v>
      </c>
      <c r="EK93" s="4"/>
      <c r="EL93" s="8"/>
      <c r="EM93" s="7"/>
      <c r="EN93" s="7"/>
      <c r="EO93" s="2" t="s">
        <v>140</v>
      </c>
      <c r="EP93" s="2" t="s">
        <v>131</v>
      </c>
      <c r="EQ93" s="2" t="s">
        <v>1675</v>
      </c>
      <c r="ER93" s="2" t="s">
        <v>1688</v>
      </c>
      <c r="ES93" s="2" t="s">
        <v>142</v>
      </c>
      <c r="ET93" s="2" t="s">
        <v>134</v>
      </c>
      <c r="EU93" s="4">
        <v>15</v>
      </c>
      <c r="EV93" s="8">
        <v>234.85</v>
      </c>
      <c r="EW93" s="4"/>
      <c r="EX93" s="8"/>
      <c r="EY93" s="7"/>
      <c r="EZ93" s="7"/>
      <c r="FA93" s="2" t="s">
        <v>140</v>
      </c>
      <c r="FB93" s="2" t="s">
        <v>131</v>
      </c>
      <c r="FC93" s="2" t="s">
        <v>1331</v>
      </c>
      <c r="FD93" s="2" t="s">
        <v>1689</v>
      </c>
      <c r="FE93" s="2" t="s">
        <v>142</v>
      </c>
      <c r="FF93" s="2" t="s">
        <v>134</v>
      </c>
      <c r="FG93" s="4"/>
      <c r="FH93" s="8"/>
      <c r="FI93" s="4"/>
      <c r="FJ93" s="8"/>
      <c r="FK93" s="7"/>
      <c r="FL93" s="7"/>
      <c r="FM93" s="2" t="s">
        <v>176</v>
      </c>
      <c r="FN93" s="2" t="s">
        <v>131</v>
      </c>
      <c r="FO93" s="2" t="s">
        <v>134</v>
      </c>
      <c r="FP93" s="2" t="s">
        <v>134</v>
      </c>
      <c r="FQ93" s="2" t="s">
        <v>142</v>
      </c>
      <c r="FR93" s="2" t="s">
        <v>134</v>
      </c>
      <c r="FS93" s="4">
        <v>12</v>
      </c>
      <c r="FT93" s="8">
        <v>193.92</v>
      </c>
      <c r="FU93" s="4"/>
      <c r="FV93" s="8"/>
      <c r="FW93" s="7"/>
      <c r="FX93" s="7"/>
      <c r="FY93" s="2" t="s">
        <v>140</v>
      </c>
      <c r="FZ93" s="2" t="s">
        <v>131</v>
      </c>
      <c r="GA93" s="2" t="s">
        <v>1681</v>
      </c>
      <c r="GB93" s="2" t="s">
        <v>1690</v>
      </c>
      <c r="GC93" s="2" t="s">
        <v>142</v>
      </c>
      <c r="GD93" s="2" t="s">
        <v>134</v>
      </c>
      <c r="GE93" s="4"/>
      <c r="GF93" s="8"/>
      <c r="GG93" s="4"/>
      <c r="GH93" s="8"/>
      <c r="GI93" s="7"/>
      <c r="GJ93" s="7"/>
      <c r="GK93" s="2" t="s">
        <v>134</v>
      </c>
      <c r="GL93" s="2" t="s">
        <v>134</v>
      </c>
      <c r="GM93" s="2" t="s">
        <v>134</v>
      </c>
      <c r="GN93" s="2" t="s">
        <v>134</v>
      </c>
      <c r="GO93" s="2" t="s">
        <v>134</v>
      </c>
      <c r="GP93" s="2" t="s">
        <v>134</v>
      </c>
      <c r="GQ93" s="4"/>
      <c r="GR93" s="8"/>
      <c r="GS93" s="4"/>
      <c r="GT93" s="8"/>
      <c r="GU93" s="7"/>
      <c r="GV93" s="7"/>
      <c r="GW93" s="2" t="s">
        <v>184</v>
      </c>
      <c r="GX93" s="2" t="s">
        <v>131</v>
      </c>
      <c r="GY93" s="2" t="s">
        <v>134</v>
      </c>
      <c r="GZ93" s="2" t="s">
        <v>134</v>
      </c>
      <c r="HA93" s="2" t="s">
        <v>142</v>
      </c>
      <c r="HB93" s="2" t="s">
        <v>134</v>
      </c>
      <c r="HC93" s="4">
        <v>5</v>
      </c>
      <c r="HD93" s="8">
        <v>182.95</v>
      </c>
      <c r="HE93" s="4"/>
      <c r="HF93" s="8"/>
      <c r="HG93" s="7"/>
      <c r="HH93" s="7"/>
      <c r="HI93" s="2" t="s">
        <v>140</v>
      </c>
      <c r="HJ93" s="2" t="s">
        <v>131</v>
      </c>
      <c r="HK93" s="2" t="s">
        <v>1331</v>
      </c>
      <c r="HL93" s="2" t="s">
        <v>1691</v>
      </c>
      <c r="HM93" s="2" t="s">
        <v>142</v>
      </c>
      <c r="HN93" s="2" t="s">
        <v>134</v>
      </c>
      <c r="HO93" s="4"/>
      <c r="HP93" s="8"/>
      <c r="HQ93" s="4"/>
      <c r="HR93" s="8"/>
      <c r="HS93" s="7"/>
      <c r="HT93" s="7"/>
      <c r="HU93" s="2" t="s">
        <v>143</v>
      </c>
      <c r="HV93" s="2" t="s">
        <v>131</v>
      </c>
      <c r="HW93" s="2" t="s">
        <v>134</v>
      </c>
      <c r="HX93" s="2" t="s">
        <v>134</v>
      </c>
      <c r="HY93" s="2" t="s">
        <v>142</v>
      </c>
      <c r="HZ93" s="2" t="s">
        <v>134</v>
      </c>
      <c r="IA93" s="4"/>
      <c r="IB93" s="8"/>
      <c r="IC93" s="4"/>
      <c r="ID93" s="8"/>
      <c r="IE93" s="7"/>
      <c r="IF93" s="7"/>
      <c r="IG93" s="2" t="s">
        <v>176</v>
      </c>
      <c r="IH93" s="2" t="s">
        <v>131</v>
      </c>
      <c r="II93" s="2" t="s">
        <v>134</v>
      </c>
      <c r="IJ93" s="2" t="s">
        <v>134</v>
      </c>
      <c r="IK93" s="2" t="s">
        <v>142</v>
      </c>
      <c r="IL93" s="2" t="s">
        <v>168</v>
      </c>
      <c r="IM93" s="4"/>
      <c r="IN93" s="8"/>
      <c r="IO93" s="4"/>
      <c r="IP93" s="8"/>
      <c r="IQ93" s="7"/>
      <c r="IR93" s="7"/>
      <c r="IS93" s="2" t="s">
        <v>161</v>
      </c>
      <c r="IT93" s="2" t="s">
        <v>131</v>
      </c>
      <c r="IU93" s="2" t="s">
        <v>134</v>
      </c>
      <c r="IV93" s="2" t="s">
        <v>134</v>
      </c>
      <c r="IW93" s="2" t="s">
        <v>142</v>
      </c>
      <c r="IX93" s="2" t="s">
        <v>134</v>
      </c>
      <c r="IY93" s="4"/>
      <c r="IZ93" s="8"/>
      <c r="JA93" s="4"/>
      <c r="JB93" s="8"/>
      <c r="JC93" s="7"/>
      <c r="JD93" s="7"/>
      <c r="JE93" s="2" t="s">
        <v>140</v>
      </c>
      <c r="JF93" s="2" t="s">
        <v>131</v>
      </c>
      <c r="JG93" s="2" t="s">
        <v>170</v>
      </c>
      <c r="JH93" s="2" t="s">
        <v>134</v>
      </c>
      <c r="JI93" s="2" t="s">
        <v>142</v>
      </c>
      <c r="JJ93" s="2" t="s">
        <v>134</v>
      </c>
      <c r="JK93" s="4"/>
      <c r="JL93" s="8"/>
      <c r="JM93" s="4"/>
      <c r="JN93" s="8"/>
      <c r="JO93" s="7"/>
      <c r="JP93" s="7"/>
      <c r="JQ93" s="2" t="s">
        <v>140</v>
      </c>
      <c r="JR93" s="2" t="s">
        <v>144</v>
      </c>
      <c r="JS93" s="2" t="s">
        <v>1052</v>
      </c>
      <c r="JT93" s="2" t="s">
        <v>134</v>
      </c>
      <c r="JU93" s="2" t="s">
        <v>142</v>
      </c>
      <c r="JV93" s="2" t="s">
        <v>134</v>
      </c>
      <c r="JW93" s="4">
        <v>1</v>
      </c>
      <c r="JX93" s="8">
        <v>16.62</v>
      </c>
      <c r="JY93" s="4"/>
      <c r="JZ93" s="8"/>
      <c r="KA93" s="7"/>
      <c r="KB93" s="7"/>
      <c r="KC93" s="2" t="s">
        <v>140</v>
      </c>
      <c r="KD93" s="2" t="s">
        <v>131</v>
      </c>
      <c r="KE93" s="2" t="s">
        <v>853</v>
      </c>
      <c r="KF93" s="2" t="s">
        <v>1692</v>
      </c>
      <c r="KG93" s="2" t="s">
        <v>142</v>
      </c>
      <c r="KH93" s="2" t="s">
        <v>134</v>
      </c>
      <c r="KI93" s="4"/>
      <c r="KJ93" s="8"/>
      <c r="KK93" s="4"/>
      <c r="KL93" s="8"/>
      <c r="KM93" s="7"/>
      <c r="KN93" s="7"/>
      <c r="KO93" s="2" t="s">
        <v>176</v>
      </c>
      <c r="KP93" s="2" t="s">
        <v>131</v>
      </c>
      <c r="KQ93" s="2" t="s">
        <v>134</v>
      </c>
      <c r="KR93" s="2" t="s">
        <v>134</v>
      </c>
      <c r="KS93" s="2" t="s">
        <v>142</v>
      </c>
      <c r="KT93" s="2" t="s">
        <v>134</v>
      </c>
      <c r="KU93" s="4"/>
      <c r="KV93" s="8"/>
      <c r="KW93" s="4"/>
      <c r="KX93" s="8"/>
      <c r="KY93" s="7"/>
      <c r="KZ93" s="7"/>
      <c r="LA93" s="2" t="s">
        <v>140</v>
      </c>
      <c r="LB93" s="2" t="s">
        <v>144</v>
      </c>
      <c r="LC93" s="2" t="s">
        <v>1128</v>
      </c>
      <c r="LD93" s="2" t="s">
        <v>1693</v>
      </c>
      <c r="LE93" s="2" t="s">
        <v>142</v>
      </c>
      <c r="LF93" s="2" t="s">
        <v>134</v>
      </c>
      <c r="LG93" s="4"/>
      <c r="LH93" s="8"/>
      <c r="LI93" s="4"/>
      <c r="LJ93" s="8"/>
      <c r="LK93" s="7"/>
      <c r="LL93" s="7"/>
      <c r="LM93" s="2" t="s">
        <v>134</v>
      </c>
      <c r="LN93" s="2" t="s">
        <v>134</v>
      </c>
      <c r="LO93" s="2" t="s">
        <v>134</v>
      </c>
      <c r="LP93" s="2" t="s">
        <v>134</v>
      </c>
      <c r="LQ93" s="2" t="s">
        <v>134</v>
      </c>
      <c r="LR93" s="2" t="s">
        <v>134</v>
      </c>
      <c r="LS93" s="4"/>
      <c r="LT93" s="8"/>
      <c r="LU93" s="4"/>
      <c r="LV93" s="8"/>
      <c r="LW93" s="7"/>
      <c r="LX93" s="7"/>
      <c r="LY93" s="2" t="s">
        <v>134</v>
      </c>
      <c r="LZ93" s="2" t="s">
        <v>134</v>
      </c>
      <c r="MA93" s="2" t="s">
        <v>134</v>
      </c>
      <c r="MB93" s="2" t="s">
        <v>134</v>
      </c>
      <c r="MC93" s="2" t="s">
        <v>134</v>
      </c>
      <c r="MD93" s="2" t="s">
        <v>134</v>
      </c>
      <c r="ME93" s="4"/>
      <c r="MF93" s="8"/>
      <c r="MG93" s="4"/>
      <c r="MH93" s="8"/>
      <c r="MI93" s="7"/>
      <c r="MJ93" s="7"/>
      <c r="MK93" s="2" t="s">
        <v>161</v>
      </c>
      <c r="ML93" s="2" t="s">
        <v>131</v>
      </c>
      <c r="MM93" s="2" t="s">
        <v>134</v>
      </c>
      <c r="MN93" s="2" t="s">
        <v>134</v>
      </c>
      <c r="MO93" s="2" t="s">
        <v>142</v>
      </c>
      <c r="MP93" s="2" t="s">
        <v>134</v>
      </c>
      <c r="MQ93" s="4"/>
      <c r="MR93" s="8"/>
      <c r="MS93" s="4"/>
      <c r="MT93" s="8"/>
      <c r="MU93" s="7"/>
      <c r="MV93" s="7"/>
      <c r="MW93" s="2" t="s">
        <v>134</v>
      </c>
      <c r="MX93" s="2" t="s">
        <v>134</v>
      </c>
      <c r="MY93" s="2" t="s">
        <v>134</v>
      </c>
      <c r="MZ93" s="2" t="s">
        <v>134</v>
      </c>
      <c r="NA93" s="2" t="s">
        <v>134</v>
      </c>
      <c r="NB93" s="2" t="s">
        <v>134</v>
      </c>
      <c r="NC93" s="4"/>
      <c r="ND93" s="8"/>
      <c r="NE93" s="4"/>
      <c r="NF93" s="8"/>
      <c r="NG93" s="7"/>
      <c r="NH93" s="7"/>
      <c r="NI93" s="2" t="s">
        <v>184</v>
      </c>
      <c r="NJ93" s="2" t="s">
        <v>131</v>
      </c>
      <c r="NK93" s="2" t="s">
        <v>134</v>
      </c>
      <c r="NL93" s="2" t="s">
        <v>134</v>
      </c>
      <c r="NM93" s="2" t="s">
        <v>142</v>
      </c>
      <c r="NN93" s="2" t="s">
        <v>134</v>
      </c>
      <c r="NO93" s="4"/>
      <c r="NP93" s="8"/>
      <c r="NQ93" s="4"/>
      <c r="NR93" s="8"/>
      <c r="NS93" s="7"/>
      <c r="NT93" s="7"/>
      <c r="NU93" s="2" t="s">
        <v>161</v>
      </c>
      <c r="NV93" s="2" t="s">
        <v>131</v>
      </c>
      <c r="NW93" s="2" t="s">
        <v>134</v>
      </c>
      <c r="NX93" s="2" t="s">
        <v>134</v>
      </c>
      <c r="NY93" s="2" t="s">
        <v>142</v>
      </c>
      <c r="NZ93" s="2" t="s">
        <v>134</v>
      </c>
      <c r="OA93" s="4"/>
      <c r="OB93" s="8"/>
      <c r="OC93" s="4"/>
      <c r="OD93" s="8"/>
      <c r="OE93" s="7"/>
      <c r="OF93" s="7"/>
      <c r="OG93" s="2" t="s">
        <v>176</v>
      </c>
      <c r="OH93" s="2" t="s">
        <v>131</v>
      </c>
      <c r="OI93" s="2" t="s">
        <v>134</v>
      </c>
      <c r="OJ93" s="2" t="s">
        <v>134</v>
      </c>
      <c r="OK93" s="2" t="s">
        <v>142</v>
      </c>
      <c r="OL93" s="2" t="s">
        <v>134</v>
      </c>
      <c r="OM93" s="4"/>
      <c r="ON93" s="8"/>
      <c r="OO93" s="4"/>
      <c r="OP93" s="8"/>
      <c r="OQ93" s="7"/>
      <c r="OR93" s="7"/>
      <c r="OS93" s="2" t="s">
        <v>161</v>
      </c>
      <c r="OT93" s="2" t="s">
        <v>131</v>
      </c>
      <c r="OU93" s="2" t="s">
        <v>134</v>
      </c>
      <c r="OV93" s="2" t="s">
        <v>134</v>
      </c>
      <c r="OW93" s="2" t="s">
        <v>142</v>
      </c>
      <c r="OX93" s="2" t="s">
        <v>134</v>
      </c>
      <c r="OY93" s="4"/>
      <c r="OZ93" s="8"/>
      <c r="PA93" s="4"/>
      <c r="PB93" s="8"/>
      <c r="PC93" s="7"/>
      <c r="PD93" s="7"/>
      <c r="PE93" s="2" t="s">
        <v>161</v>
      </c>
      <c r="PF93" s="2" t="s">
        <v>131</v>
      </c>
      <c r="PG93" s="2" t="s">
        <v>134</v>
      </c>
      <c r="PH93" s="2" t="s">
        <v>134</v>
      </c>
      <c r="PI93" s="2" t="s">
        <v>142</v>
      </c>
      <c r="PJ93" s="2" t="s">
        <v>134</v>
      </c>
      <c r="PK93" s="4"/>
      <c r="PL93" s="8"/>
      <c r="PM93" s="4"/>
      <c r="PN93" s="8"/>
      <c r="PO93" s="7"/>
      <c r="PP93" s="7"/>
      <c r="PQ93" s="2" t="s">
        <v>176</v>
      </c>
      <c r="PR93" s="2" t="s">
        <v>131</v>
      </c>
      <c r="PS93" s="2" t="s">
        <v>134</v>
      </c>
      <c r="PT93" s="2" t="s">
        <v>134</v>
      </c>
      <c r="PU93" s="2" t="s">
        <v>142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184</v>
      </c>
      <c r="QP93" s="2" t="s">
        <v>131</v>
      </c>
      <c r="QQ93" s="2" t="s">
        <v>134</v>
      </c>
      <c r="QR93" s="2" t="s">
        <v>134</v>
      </c>
      <c r="QS93" s="2" t="s">
        <v>142</v>
      </c>
      <c r="QT93" s="2" t="s">
        <v>134</v>
      </c>
      <c r="QU93" s="4"/>
      <c r="QV93" s="8"/>
      <c r="QW93" s="4"/>
      <c r="QX93" s="8"/>
      <c r="QY93" s="7"/>
      <c r="QZ93" s="7"/>
      <c r="RA93" s="2" t="s">
        <v>134</v>
      </c>
      <c r="RB93" s="2" t="s">
        <v>134</v>
      </c>
      <c r="RC93" s="2" t="s">
        <v>134</v>
      </c>
      <c r="RD93" s="2" t="s">
        <v>134</v>
      </c>
      <c r="RE93" s="2" t="s">
        <v>134</v>
      </c>
      <c r="RF93" s="2" t="s">
        <v>134</v>
      </c>
      <c r="RG93" s="4"/>
      <c r="RH93" s="8"/>
      <c r="RI93" s="4"/>
      <c r="RJ93" s="8"/>
      <c r="RK93" s="7"/>
      <c r="RL93" s="7"/>
      <c r="RM93" s="2" t="s">
        <v>161</v>
      </c>
      <c r="RN93" s="2" t="s">
        <v>131</v>
      </c>
      <c r="RO93" s="2" t="s">
        <v>134</v>
      </c>
      <c r="RP93" s="2" t="s">
        <v>134</v>
      </c>
      <c r="RQ93" s="2" t="s">
        <v>142</v>
      </c>
      <c r="RR93" s="2" t="s">
        <v>134</v>
      </c>
      <c r="RS93" s="4"/>
      <c r="RT93" s="8"/>
      <c r="RU93" s="4"/>
      <c r="RV93" s="8"/>
      <c r="RW93" s="7"/>
      <c r="RX93" s="7"/>
      <c r="RY93" s="2" t="s">
        <v>161</v>
      </c>
      <c r="RZ93" s="2" t="s">
        <v>131</v>
      </c>
      <c r="SA93" s="2" t="s">
        <v>134</v>
      </c>
      <c r="SB93" s="2" t="s">
        <v>134</v>
      </c>
      <c r="SC93" s="2" t="s">
        <v>142</v>
      </c>
      <c r="SD93" s="2" t="s">
        <v>134</v>
      </c>
      <c r="SE93" s="4"/>
      <c r="SF93" s="8"/>
      <c r="SG93" s="4"/>
      <c r="SH93" s="8"/>
      <c r="SI93" s="7"/>
      <c r="SJ93" s="7"/>
      <c r="SK93" s="2" t="s">
        <v>134</v>
      </c>
      <c r="SL93" s="2" t="s">
        <v>134</v>
      </c>
      <c r="SM93" s="2" t="s">
        <v>134</v>
      </c>
      <c r="SN93" s="2" t="s">
        <v>134</v>
      </c>
      <c r="SO93" s="2" t="s">
        <v>134</v>
      </c>
      <c r="SP93" s="2" t="s">
        <v>134</v>
      </c>
    </row>
    <row r="94">
      <c r="A94" s="2" t="s">
        <v>1694</v>
      </c>
      <c r="B94" s="2" t="s">
        <v>123</v>
      </c>
      <c r="C94" s="2" t="s">
        <v>124</v>
      </c>
      <c r="D94" s="2" t="s">
        <v>125</v>
      </c>
      <c r="E94" s="2" t="s">
        <v>126</v>
      </c>
      <c r="F94" s="2" t="s">
        <v>1695</v>
      </c>
      <c r="G94" s="2" t="s">
        <v>1696</v>
      </c>
      <c r="H94" s="2" t="s">
        <v>1697</v>
      </c>
      <c r="I94" s="2" t="s">
        <v>1698</v>
      </c>
      <c r="J94" s="2" t="s">
        <v>234</v>
      </c>
      <c r="K94" s="2" t="s">
        <v>792</v>
      </c>
      <c r="L94" s="3">
        <v>18.92</v>
      </c>
      <c r="M94" s="3">
        <v>19.87</v>
      </c>
      <c r="N94" s="3">
        <v>42.99</v>
      </c>
      <c r="O94" s="2" t="s">
        <v>131</v>
      </c>
      <c r="P94" s="2" t="s">
        <v>395</v>
      </c>
      <c r="Q94" s="2" t="s">
        <v>133</v>
      </c>
      <c r="R94" s="2" t="s">
        <v>134</v>
      </c>
      <c r="S94" s="2" t="s">
        <v>1699</v>
      </c>
      <c r="T94" s="2" t="s">
        <v>134</v>
      </c>
      <c r="U94" s="2" t="s">
        <v>832</v>
      </c>
      <c r="V94" s="2" t="s">
        <v>747</v>
      </c>
      <c r="W94" s="2" t="s">
        <v>835</v>
      </c>
      <c r="X94" s="2" t="s">
        <v>134</v>
      </c>
      <c r="Y94" s="2" t="s">
        <v>1700</v>
      </c>
      <c r="Z94" s="4">
        <v>515</v>
      </c>
      <c r="AA94" s="4">
        <f>=ROUNDDOWN(36.7857142857143,0)</f>
      </c>
      <c r="AB94" s="5">
        <v>14</v>
      </c>
      <c r="AC94" s="2" t="s">
        <v>1701</v>
      </c>
      <c r="AD94" s="4">
        <v>240</v>
      </c>
      <c r="AE94" s="4">
        <v>240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>
        <v>0</v>
      </c>
      <c r="AP94" s="4">
        <v>413</v>
      </c>
      <c r="AQ94" s="8">
        <v>8400.43</v>
      </c>
      <c r="AR94" s="4"/>
      <c r="AS94" s="8"/>
      <c r="AT94" s="7"/>
      <c r="AU94" s="7"/>
      <c r="AV94" s="4">
        <v>413</v>
      </c>
      <c r="AW94" s="8">
        <v>8400.43</v>
      </c>
      <c r="AX94" s="4"/>
      <c r="AY94" s="8"/>
      <c r="AZ94" s="7"/>
      <c r="BA94" s="7"/>
      <c r="BB94" s="7">
        <v>1</v>
      </c>
      <c r="BC94" s="4">
        <v>413</v>
      </c>
      <c r="BD94" s="8">
        <v>8400.43</v>
      </c>
      <c r="BE94" s="4"/>
      <c r="BF94" s="8"/>
      <c r="BG94" s="7"/>
      <c r="BH94" s="7"/>
      <c r="BI94" s="7">
        <v>1</v>
      </c>
      <c r="BJ94" s="4">
        <v>413</v>
      </c>
      <c r="BK94" s="8">
        <v>8400.43</v>
      </c>
      <c r="BL94" s="2" t="s">
        <v>1702</v>
      </c>
      <c r="BM94" s="7">
        <v>1</v>
      </c>
      <c r="BN94" s="7">
        <v>1</v>
      </c>
      <c r="BO94" s="4">
        <v>60</v>
      </c>
      <c r="BP94" s="8">
        <v>1281</v>
      </c>
      <c r="BQ94" s="4"/>
      <c r="BR94" s="8"/>
      <c r="BS94" s="7"/>
      <c r="BT94" s="7"/>
      <c r="BU94" s="2" t="s">
        <v>140</v>
      </c>
      <c r="BV94" s="2" t="s">
        <v>131</v>
      </c>
      <c r="BW94" s="2" t="s">
        <v>134</v>
      </c>
      <c r="BX94" s="2" t="s">
        <v>1178</v>
      </c>
      <c r="BY94" s="2" t="s">
        <v>142</v>
      </c>
      <c r="BZ94" s="2" t="s">
        <v>134</v>
      </c>
      <c r="CA94" s="4">
        <v>81</v>
      </c>
      <c r="CB94" s="8">
        <v>1741.5</v>
      </c>
      <c r="CC94" s="4"/>
      <c r="CD94" s="8"/>
      <c r="CE94" s="7"/>
      <c r="CF94" s="7"/>
      <c r="CG94" s="2" t="s">
        <v>140</v>
      </c>
      <c r="CH94" s="2" t="s">
        <v>131</v>
      </c>
      <c r="CI94" s="2" t="s">
        <v>145</v>
      </c>
      <c r="CJ94" s="2" t="s">
        <v>1498</v>
      </c>
      <c r="CK94" s="2" t="s">
        <v>142</v>
      </c>
      <c r="CL94" s="2" t="s">
        <v>134</v>
      </c>
      <c r="CM94" s="4">
        <v>95</v>
      </c>
      <c r="CN94" s="8">
        <v>1852.5</v>
      </c>
      <c r="CO94" s="4"/>
      <c r="CP94" s="8"/>
      <c r="CQ94" s="7"/>
      <c r="CR94" s="7"/>
      <c r="CS94" s="2" t="s">
        <v>140</v>
      </c>
      <c r="CT94" s="2" t="s">
        <v>131</v>
      </c>
      <c r="CU94" s="2" t="s">
        <v>1179</v>
      </c>
      <c r="CV94" s="2" t="s">
        <v>152</v>
      </c>
      <c r="CW94" s="2" t="s">
        <v>142</v>
      </c>
      <c r="CX94" s="2" t="s">
        <v>134</v>
      </c>
      <c r="CY94" s="4">
        <v>20</v>
      </c>
      <c r="CZ94" s="8">
        <v>413.2</v>
      </c>
      <c r="DA94" s="4"/>
      <c r="DB94" s="8"/>
      <c r="DC94" s="7"/>
      <c r="DD94" s="7"/>
      <c r="DE94" s="2" t="s">
        <v>140</v>
      </c>
      <c r="DF94" s="2" t="s">
        <v>131</v>
      </c>
      <c r="DG94" s="2" t="s">
        <v>1181</v>
      </c>
      <c r="DH94" s="2" t="s">
        <v>202</v>
      </c>
      <c r="DI94" s="2" t="s">
        <v>142</v>
      </c>
      <c r="DJ94" s="2" t="s">
        <v>134</v>
      </c>
      <c r="DK94" s="4">
        <v>38</v>
      </c>
      <c r="DL94" s="8">
        <v>785.08</v>
      </c>
      <c r="DM94" s="4"/>
      <c r="DN94" s="8"/>
      <c r="DO94" s="7"/>
      <c r="DP94" s="7"/>
      <c r="DQ94" s="2" t="s">
        <v>140</v>
      </c>
      <c r="DR94" s="2" t="s">
        <v>131</v>
      </c>
      <c r="DS94" s="2" t="s">
        <v>178</v>
      </c>
      <c r="DT94" s="2" t="s">
        <v>332</v>
      </c>
      <c r="DU94" s="2" t="s">
        <v>142</v>
      </c>
      <c r="DV94" s="2" t="s">
        <v>134</v>
      </c>
      <c r="DW94" s="4">
        <v>9</v>
      </c>
      <c r="DX94" s="8">
        <v>173.79</v>
      </c>
      <c r="DY94" s="4"/>
      <c r="DZ94" s="8"/>
      <c r="EA94" s="7"/>
      <c r="EB94" s="7"/>
      <c r="EC94" s="2" t="s">
        <v>140</v>
      </c>
      <c r="ED94" s="2" t="s">
        <v>131</v>
      </c>
      <c r="EE94" s="2" t="s">
        <v>997</v>
      </c>
      <c r="EF94" s="2" t="s">
        <v>1703</v>
      </c>
      <c r="EG94" s="2" t="s">
        <v>142</v>
      </c>
      <c r="EH94" s="2" t="s">
        <v>134</v>
      </c>
      <c r="EI94" s="4">
        <v>65</v>
      </c>
      <c r="EJ94" s="8">
        <v>1149.23</v>
      </c>
      <c r="EK94" s="4"/>
      <c r="EL94" s="8"/>
      <c r="EM94" s="7"/>
      <c r="EN94" s="7"/>
      <c r="EO94" s="2" t="s">
        <v>140</v>
      </c>
      <c r="EP94" s="2" t="s">
        <v>131</v>
      </c>
      <c r="EQ94" s="2" t="s">
        <v>505</v>
      </c>
      <c r="ER94" s="2" t="s">
        <v>1435</v>
      </c>
      <c r="ES94" s="2" t="s">
        <v>142</v>
      </c>
      <c r="ET94" s="2" t="s">
        <v>134</v>
      </c>
      <c r="EU94" s="4">
        <v>28</v>
      </c>
      <c r="EV94" s="8">
        <v>611.76</v>
      </c>
      <c r="EW94" s="4"/>
      <c r="EX94" s="8"/>
      <c r="EY94" s="7"/>
      <c r="EZ94" s="7"/>
      <c r="FA94" s="2" t="s">
        <v>140</v>
      </c>
      <c r="FB94" s="2" t="s">
        <v>131</v>
      </c>
      <c r="FC94" s="2" t="s">
        <v>1000</v>
      </c>
      <c r="FD94" s="2" t="s">
        <v>1704</v>
      </c>
      <c r="FE94" s="2" t="s">
        <v>142</v>
      </c>
      <c r="FF94" s="2" t="s">
        <v>134</v>
      </c>
      <c r="FG94" s="4">
        <v>6</v>
      </c>
      <c r="FH94" s="8">
        <v>125.16</v>
      </c>
      <c r="FI94" s="4"/>
      <c r="FJ94" s="8"/>
      <c r="FK94" s="7"/>
      <c r="FL94" s="7"/>
      <c r="FM94" s="2" t="s">
        <v>140</v>
      </c>
      <c r="FN94" s="2" t="s">
        <v>131</v>
      </c>
      <c r="FO94" s="2" t="s">
        <v>357</v>
      </c>
      <c r="FP94" s="2" t="s">
        <v>1705</v>
      </c>
      <c r="FQ94" s="2" t="s">
        <v>142</v>
      </c>
      <c r="FR94" s="2" t="s">
        <v>134</v>
      </c>
      <c r="FS94" s="4">
        <v>6</v>
      </c>
      <c r="FT94" s="8">
        <v>121.62</v>
      </c>
      <c r="FU94" s="4"/>
      <c r="FV94" s="8"/>
      <c r="FW94" s="7"/>
      <c r="FX94" s="7"/>
      <c r="FY94" s="2" t="s">
        <v>140</v>
      </c>
      <c r="FZ94" s="2" t="s">
        <v>131</v>
      </c>
      <c r="GA94" s="2" t="s">
        <v>1002</v>
      </c>
      <c r="GB94" s="2" t="s">
        <v>1235</v>
      </c>
      <c r="GC94" s="2" t="s">
        <v>142</v>
      </c>
      <c r="GD94" s="2" t="s">
        <v>134</v>
      </c>
      <c r="GE94" s="4"/>
      <c r="GF94" s="8"/>
      <c r="GG94" s="4"/>
      <c r="GH94" s="8"/>
      <c r="GI94" s="7"/>
      <c r="GJ94" s="7"/>
      <c r="GK94" s="2" t="s">
        <v>134</v>
      </c>
      <c r="GL94" s="2" t="s">
        <v>134</v>
      </c>
      <c r="GM94" s="2" t="s">
        <v>134</v>
      </c>
      <c r="GN94" s="2" t="s">
        <v>134</v>
      </c>
      <c r="GO94" s="2" t="s">
        <v>134</v>
      </c>
      <c r="GP94" s="2" t="s">
        <v>134</v>
      </c>
      <c r="GQ94" s="4"/>
      <c r="GR94" s="8"/>
      <c r="GS94" s="4"/>
      <c r="GT94" s="8"/>
      <c r="GU94" s="7"/>
      <c r="GV94" s="7"/>
      <c r="GW94" s="2" t="s">
        <v>161</v>
      </c>
      <c r="GX94" s="2" t="s">
        <v>131</v>
      </c>
      <c r="GY94" s="2" t="s">
        <v>134</v>
      </c>
      <c r="GZ94" s="2" t="s">
        <v>134</v>
      </c>
      <c r="HA94" s="2" t="s">
        <v>142</v>
      </c>
      <c r="HB94" s="2" t="s">
        <v>134</v>
      </c>
      <c r="HC94" s="4"/>
      <c r="HD94" s="8"/>
      <c r="HE94" s="4"/>
      <c r="HF94" s="8"/>
      <c r="HG94" s="7"/>
      <c r="HH94" s="7"/>
      <c r="HI94" s="2" t="s">
        <v>140</v>
      </c>
      <c r="HJ94" s="2" t="s">
        <v>131</v>
      </c>
      <c r="HK94" s="2" t="s">
        <v>439</v>
      </c>
      <c r="HL94" s="2" t="s">
        <v>1706</v>
      </c>
      <c r="HM94" s="2" t="s">
        <v>142</v>
      </c>
      <c r="HN94" s="2" t="s">
        <v>134</v>
      </c>
      <c r="HO94" s="4"/>
      <c r="HP94" s="8"/>
      <c r="HQ94" s="4"/>
      <c r="HR94" s="8"/>
      <c r="HS94" s="7"/>
      <c r="HT94" s="7"/>
      <c r="HU94" s="2" t="s">
        <v>161</v>
      </c>
      <c r="HV94" s="2" t="s">
        <v>131</v>
      </c>
      <c r="HW94" s="2" t="s">
        <v>134</v>
      </c>
      <c r="HX94" s="2" t="s">
        <v>134</v>
      </c>
      <c r="HY94" s="2" t="s">
        <v>142</v>
      </c>
      <c r="HZ94" s="2" t="s">
        <v>134</v>
      </c>
      <c r="IA94" s="4"/>
      <c r="IB94" s="8"/>
      <c r="IC94" s="4"/>
      <c r="ID94" s="8"/>
      <c r="IE94" s="7"/>
      <c r="IF94" s="7"/>
      <c r="IG94" s="2" t="s">
        <v>140</v>
      </c>
      <c r="IH94" s="2" t="s">
        <v>131</v>
      </c>
      <c r="II94" s="2" t="s">
        <v>1180</v>
      </c>
      <c r="IJ94" s="2" t="s">
        <v>192</v>
      </c>
      <c r="IK94" s="2" t="s">
        <v>142</v>
      </c>
      <c r="IL94" s="2" t="s">
        <v>168</v>
      </c>
      <c r="IM94" s="4">
        <v>3</v>
      </c>
      <c r="IN94" s="8">
        <v>59.61</v>
      </c>
      <c r="IO94" s="4"/>
      <c r="IP94" s="8"/>
      <c r="IQ94" s="7"/>
      <c r="IR94" s="7"/>
      <c r="IS94" s="2" t="s">
        <v>140</v>
      </c>
      <c r="IT94" s="2" t="s">
        <v>131</v>
      </c>
      <c r="IU94" s="2" t="s">
        <v>1707</v>
      </c>
      <c r="IV94" s="2" t="s">
        <v>859</v>
      </c>
      <c r="IW94" s="2" t="s">
        <v>142</v>
      </c>
      <c r="IX94" s="2" t="s">
        <v>134</v>
      </c>
      <c r="IY94" s="4">
        <v>2</v>
      </c>
      <c r="IZ94" s="8">
        <v>85.98</v>
      </c>
      <c r="JA94" s="4"/>
      <c r="JB94" s="8"/>
      <c r="JC94" s="7"/>
      <c r="JD94" s="7"/>
      <c r="JE94" s="2" t="s">
        <v>140</v>
      </c>
      <c r="JF94" s="2" t="s">
        <v>131</v>
      </c>
      <c r="JG94" s="2" t="s">
        <v>170</v>
      </c>
      <c r="JH94" s="2" t="s">
        <v>1708</v>
      </c>
      <c r="JI94" s="2" t="s">
        <v>142</v>
      </c>
      <c r="JJ94" s="2" t="s">
        <v>134</v>
      </c>
      <c r="JK94" s="4"/>
      <c r="JL94" s="8"/>
      <c r="JM94" s="4"/>
      <c r="JN94" s="8"/>
      <c r="JO94" s="7"/>
      <c r="JP94" s="7"/>
      <c r="JQ94" s="2" t="s">
        <v>140</v>
      </c>
      <c r="JR94" s="2" t="s">
        <v>144</v>
      </c>
      <c r="JS94" s="2" t="s">
        <v>1709</v>
      </c>
      <c r="JT94" s="2" t="s">
        <v>1710</v>
      </c>
      <c r="JU94" s="2" t="s">
        <v>142</v>
      </c>
      <c r="JV94" s="2" t="s">
        <v>134</v>
      </c>
      <c r="JW94" s="4"/>
      <c r="JX94" s="8"/>
      <c r="JY94" s="4"/>
      <c r="JZ94" s="8"/>
      <c r="KA94" s="7"/>
      <c r="KB94" s="7"/>
      <c r="KC94" s="2" t="s">
        <v>436</v>
      </c>
      <c r="KD94" s="2" t="s">
        <v>131</v>
      </c>
      <c r="KE94" s="2" t="s">
        <v>134</v>
      </c>
      <c r="KF94" s="2" t="s">
        <v>134</v>
      </c>
      <c r="KG94" s="2" t="s">
        <v>142</v>
      </c>
      <c r="KH94" s="2" t="s">
        <v>134</v>
      </c>
      <c r="KI94" s="4"/>
      <c r="KJ94" s="8"/>
      <c r="KK94" s="4"/>
      <c r="KL94" s="8"/>
      <c r="KM94" s="7"/>
      <c r="KN94" s="7"/>
      <c r="KO94" s="2" t="s">
        <v>176</v>
      </c>
      <c r="KP94" s="2" t="s">
        <v>131</v>
      </c>
      <c r="KQ94" s="2" t="s">
        <v>134</v>
      </c>
      <c r="KR94" s="2" t="s">
        <v>134</v>
      </c>
      <c r="KS94" s="2" t="s">
        <v>142</v>
      </c>
      <c r="KT94" s="2" t="s">
        <v>134</v>
      </c>
      <c r="KU94" s="4"/>
      <c r="KV94" s="8"/>
      <c r="KW94" s="4"/>
      <c r="KX94" s="8"/>
      <c r="KY94" s="7"/>
      <c r="KZ94" s="7"/>
      <c r="LA94" s="2" t="s">
        <v>140</v>
      </c>
      <c r="LB94" s="2" t="s">
        <v>144</v>
      </c>
      <c r="LC94" s="2" t="s">
        <v>1011</v>
      </c>
      <c r="LD94" s="2" t="s">
        <v>1711</v>
      </c>
      <c r="LE94" s="2" t="s">
        <v>142</v>
      </c>
      <c r="LF94" s="2" t="s">
        <v>134</v>
      </c>
      <c r="LG94" s="4"/>
      <c r="LH94" s="8"/>
      <c r="LI94" s="4"/>
      <c r="LJ94" s="8"/>
      <c r="LK94" s="7"/>
      <c r="LL94" s="7"/>
      <c r="LM94" s="2" t="s">
        <v>134</v>
      </c>
      <c r="LN94" s="2" t="s">
        <v>134</v>
      </c>
      <c r="LO94" s="2" t="s">
        <v>134</v>
      </c>
      <c r="LP94" s="2" t="s">
        <v>134</v>
      </c>
      <c r="LQ94" s="2" t="s">
        <v>134</v>
      </c>
      <c r="LR94" s="2" t="s">
        <v>134</v>
      </c>
      <c r="LS94" s="4"/>
      <c r="LT94" s="8"/>
      <c r="LU94" s="4"/>
      <c r="LV94" s="8"/>
      <c r="LW94" s="7"/>
      <c r="LX94" s="7"/>
      <c r="LY94" s="2" t="s">
        <v>134</v>
      </c>
      <c r="LZ94" s="2" t="s">
        <v>134</v>
      </c>
      <c r="MA94" s="2" t="s">
        <v>134</v>
      </c>
      <c r="MB94" s="2" t="s">
        <v>134</v>
      </c>
      <c r="MC94" s="2" t="s">
        <v>134</v>
      </c>
      <c r="MD94" s="2" t="s">
        <v>134</v>
      </c>
      <c r="ME94" s="4"/>
      <c r="MF94" s="8"/>
      <c r="MG94" s="4"/>
      <c r="MH94" s="8"/>
      <c r="MI94" s="7"/>
      <c r="MJ94" s="7"/>
      <c r="MK94" s="2" t="s">
        <v>140</v>
      </c>
      <c r="ML94" s="2" t="s">
        <v>144</v>
      </c>
      <c r="MM94" s="2" t="s">
        <v>213</v>
      </c>
      <c r="MN94" s="2" t="s">
        <v>134</v>
      </c>
      <c r="MO94" s="2" t="s">
        <v>142</v>
      </c>
      <c r="MP94" s="2" t="s">
        <v>134</v>
      </c>
      <c r="MQ94" s="4"/>
      <c r="MR94" s="8"/>
      <c r="MS94" s="4"/>
      <c r="MT94" s="8"/>
      <c r="MU94" s="7"/>
      <c r="MV94" s="7"/>
      <c r="MW94" s="2" t="s">
        <v>134</v>
      </c>
      <c r="MX94" s="2" t="s">
        <v>134</v>
      </c>
      <c r="MY94" s="2" t="s">
        <v>134</v>
      </c>
      <c r="MZ94" s="2" t="s">
        <v>134</v>
      </c>
      <c r="NA94" s="2" t="s">
        <v>134</v>
      </c>
      <c r="NB94" s="2" t="s">
        <v>134</v>
      </c>
      <c r="NC94" s="4"/>
      <c r="ND94" s="8"/>
      <c r="NE94" s="4"/>
      <c r="NF94" s="8"/>
      <c r="NG94" s="7"/>
      <c r="NH94" s="7"/>
      <c r="NI94" s="2" t="s">
        <v>184</v>
      </c>
      <c r="NJ94" s="2" t="s">
        <v>131</v>
      </c>
      <c r="NK94" s="2" t="s">
        <v>134</v>
      </c>
      <c r="NL94" s="2" t="s">
        <v>134</v>
      </c>
      <c r="NM94" s="2" t="s">
        <v>142</v>
      </c>
      <c r="NN94" s="2" t="s">
        <v>134</v>
      </c>
      <c r="NO94" s="4"/>
      <c r="NP94" s="8"/>
      <c r="NQ94" s="4"/>
      <c r="NR94" s="8"/>
      <c r="NS94" s="7"/>
      <c r="NT94" s="7"/>
      <c r="NU94" s="2" t="s">
        <v>140</v>
      </c>
      <c r="NV94" s="2" t="s">
        <v>131</v>
      </c>
      <c r="NW94" s="2" t="s">
        <v>185</v>
      </c>
      <c r="NX94" s="2" t="s">
        <v>542</v>
      </c>
      <c r="NY94" s="2" t="s">
        <v>142</v>
      </c>
      <c r="NZ94" s="2" t="s">
        <v>134</v>
      </c>
      <c r="OA94" s="4"/>
      <c r="OB94" s="8"/>
      <c r="OC94" s="4"/>
      <c r="OD94" s="8"/>
      <c r="OE94" s="7"/>
      <c r="OF94" s="7"/>
      <c r="OG94" s="2" t="s">
        <v>140</v>
      </c>
      <c r="OH94" s="2" t="s">
        <v>187</v>
      </c>
      <c r="OI94" s="2" t="s">
        <v>1015</v>
      </c>
      <c r="OJ94" s="2" t="s">
        <v>332</v>
      </c>
      <c r="OK94" s="2" t="s">
        <v>142</v>
      </c>
      <c r="OL94" s="2" t="s">
        <v>134</v>
      </c>
      <c r="OM94" s="4"/>
      <c r="ON94" s="8"/>
      <c r="OO94" s="4"/>
      <c r="OP94" s="8"/>
      <c r="OQ94" s="7"/>
      <c r="OR94" s="7"/>
      <c r="OS94" s="2" t="s">
        <v>134</v>
      </c>
      <c r="OT94" s="2" t="s">
        <v>134</v>
      </c>
      <c r="OU94" s="2" t="s">
        <v>134</v>
      </c>
      <c r="OV94" s="2" t="s">
        <v>134</v>
      </c>
      <c r="OW94" s="2" t="s">
        <v>134</v>
      </c>
      <c r="OX94" s="2" t="s">
        <v>134</v>
      </c>
      <c r="OY94" s="4"/>
      <c r="OZ94" s="8"/>
      <c r="PA94" s="4"/>
      <c r="PB94" s="8"/>
      <c r="PC94" s="7"/>
      <c r="PD94" s="7"/>
      <c r="PE94" s="2" t="s">
        <v>161</v>
      </c>
      <c r="PF94" s="2" t="s">
        <v>131</v>
      </c>
      <c r="PG94" s="2" t="s">
        <v>134</v>
      </c>
      <c r="PH94" s="2" t="s">
        <v>134</v>
      </c>
      <c r="PI94" s="2" t="s">
        <v>142</v>
      </c>
      <c r="PJ94" s="2" t="s">
        <v>134</v>
      </c>
      <c r="PK94" s="4"/>
      <c r="PL94" s="8"/>
      <c r="PM94" s="4"/>
      <c r="PN94" s="8"/>
      <c r="PO94" s="7"/>
      <c r="PP94" s="7"/>
      <c r="PQ94" s="2" t="s">
        <v>140</v>
      </c>
      <c r="PR94" s="2" t="s">
        <v>131</v>
      </c>
      <c r="PS94" s="2" t="s">
        <v>190</v>
      </c>
      <c r="PT94" s="2" t="s">
        <v>134</v>
      </c>
      <c r="PU94" s="2" t="s">
        <v>142</v>
      </c>
      <c r="PV94" s="2" t="s">
        <v>134</v>
      </c>
      <c r="PW94" s="4"/>
      <c r="PX94" s="8"/>
      <c r="PY94" s="4"/>
      <c r="PZ94" s="8"/>
      <c r="QA94" s="7"/>
      <c r="QB94" s="7"/>
      <c r="QC94" s="2" t="s">
        <v>140</v>
      </c>
      <c r="QD94" s="2" t="s">
        <v>144</v>
      </c>
      <c r="QE94" s="2" t="s">
        <v>191</v>
      </c>
      <c r="QF94" s="2" t="s">
        <v>717</v>
      </c>
      <c r="QG94" s="2" t="s">
        <v>142</v>
      </c>
      <c r="QH94" s="2" t="s">
        <v>134</v>
      </c>
      <c r="QI94" s="4"/>
      <c r="QJ94" s="8"/>
      <c r="QK94" s="4"/>
      <c r="QL94" s="8"/>
      <c r="QM94" s="7"/>
      <c r="QN94" s="7"/>
      <c r="QO94" s="2" t="s">
        <v>184</v>
      </c>
      <c r="QP94" s="2" t="s">
        <v>131</v>
      </c>
      <c r="QQ94" s="2" t="s">
        <v>134</v>
      </c>
      <c r="QR94" s="2" t="s">
        <v>134</v>
      </c>
      <c r="QS94" s="2" t="s">
        <v>142</v>
      </c>
      <c r="QT94" s="2" t="s">
        <v>134</v>
      </c>
      <c r="QU94" s="4"/>
      <c r="QV94" s="8"/>
      <c r="QW94" s="4"/>
      <c r="QX94" s="8"/>
      <c r="QY94" s="7"/>
      <c r="QZ94" s="7"/>
      <c r="RA94" s="2" t="s">
        <v>134</v>
      </c>
      <c r="RB94" s="2" t="s">
        <v>134</v>
      </c>
      <c r="RC94" s="2" t="s">
        <v>134</v>
      </c>
      <c r="RD94" s="2" t="s">
        <v>134</v>
      </c>
      <c r="RE94" s="2" t="s">
        <v>134</v>
      </c>
      <c r="RF94" s="2" t="s">
        <v>134</v>
      </c>
      <c r="RG94" s="4"/>
      <c r="RH94" s="8"/>
      <c r="RI94" s="4"/>
      <c r="RJ94" s="8"/>
      <c r="RK94" s="7"/>
      <c r="RL94" s="7"/>
      <c r="RM94" s="2" t="s">
        <v>134</v>
      </c>
      <c r="RN94" s="2" t="s">
        <v>134</v>
      </c>
      <c r="RO94" s="2" t="s">
        <v>134</v>
      </c>
      <c r="RP94" s="2" t="s">
        <v>134</v>
      </c>
      <c r="RQ94" s="2" t="s">
        <v>134</v>
      </c>
      <c r="RR94" s="2" t="s">
        <v>134</v>
      </c>
      <c r="RS94" s="4"/>
      <c r="RT94" s="8"/>
      <c r="RU94" s="4"/>
      <c r="RV94" s="8"/>
      <c r="RW94" s="7"/>
      <c r="RX94" s="7"/>
      <c r="RY94" s="2" t="s">
        <v>161</v>
      </c>
      <c r="RZ94" s="2" t="s">
        <v>131</v>
      </c>
      <c r="SA94" s="2" t="s">
        <v>134</v>
      </c>
      <c r="SB94" s="2" t="s">
        <v>134</v>
      </c>
      <c r="SC94" s="2" t="s">
        <v>142</v>
      </c>
      <c r="SD94" s="2" t="s">
        <v>134</v>
      </c>
      <c r="SE94" s="4"/>
      <c r="SF94" s="8"/>
      <c r="SG94" s="4"/>
      <c r="SH94" s="8"/>
      <c r="SI94" s="7"/>
      <c r="SJ94" s="7"/>
      <c r="SK94" s="2" t="s">
        <v>176</v>
      </c>
      <c r="SL94" s="2" t="s">
        <v>144</v>
      </c>
      <c r="SM94" s="2" t="s">
        <v>134</v>
      </c>
      <c r="SN94" s="2" t="s">
        <v>134</v>
      </c>
      <c r="SO94" s="2" t="s">
        <v>142</v>
      </c>
      <c r="SP94" s="2" t="s">
        <v>134</v>
      </c>
    </row>
    <row r="95">
      <c r="A95" s="2" t="s">
        <v>1712</v>
      </c>
      <c r="B95" s="2" t="s">
        <v>123</v>
      </c>
      <c r="C95" s="2" t="s">
        <v>124</v>
      </c>
      <c r="D95" s="2" t="s">
        <v>125</v>
      </c>
      <c r="E95" s="2" t="s">
        <v>126</v>
      </c>
      <c r="F95" s="2" t="s">
        <v>1713</v>
      </c>
      <c r="G95" s="2" t="s">
        <v>1714</v>
      </c>
      <c r="H95" s="2" t="s">
        <v>1715</v>
      </c>
      <c r="I95" s="2" t="s">
        <v>1716</v>
      </c>
      <c r="J95" s="2" t="s">
        <v>234</v>
      </c>
      <c r="K95" s="2" t="s">
        <v>448</v>
      </c>
      <c r="L95" s="3">
        <v>18.8</v>
      </c>
      <c r="M95" s="3">
        <v>19.74</v>
      </c>
      <c r="N95" s="3">
        <v>42.99</v>
      </c>
      <c r="O95" s="2" t="s">
        <v>131</v>
      </c>
      <c r="P95" s="2" t="s">
        <v>275</v>
      </c>
      <c r="Q95" s="2" t="s">
        <v>133</v>
      </c>
      <c r="R95" s="2" t="s">
        <v>134</v>
      </c>
      <c r="S95" s="2" t="s">
        <v>1717</v>
      </c>
      <c r="T95" s="2" t="s">
        <v>1062</v>
      </c>
      <c r="U95" s="2" t="s">
        <v>832</v>
      </c>
      <c r="V95" s="2" t="s">
        <v>1173</v>
      </c>
      <c r="W95" s="2" t="s">
        <v>990</v>
      </c>
      <c r="X95" s="2" t="s">
        <v>835</v>
      </c>
      <c r="Y95" s="2" t="s">
        <v>1718</v>
      </c>
      <c r="Z95" s="4"/>
      <c r="AA95" s="4">
        <f>=ROUNDDOWN({0},0)</f>
      </c>
      <c r="AB95" s="5">
        <v>6.8</v>
      </c>
      <c r="AC95" s="2" t="s">
        <v>134</v>
      </c>
      <c r="AD95" s="4"/>
      <c r="AE95" s="4"/>
      <c r="AF95" s="6">
        <v>65</v>
      </c>
      <c r="AG95" s="6"/>
      <c r="AH95" s="7">
        <v>0.8798</v>
      </c>
      <c r="AI95" s="4"/>
      <c r="AJ95" s="4">
        <f>=ROUNDDOWN({0},0)</f>
      </c>
      <c r="AK95" s="5"/>
      <c r="AL95" s="2" t="s">
        <v>134</v>
      </c>
      <c r="AM95" s="4"/>
      <c r="AN95" s="4"/>
      <c r="AO95" s="7">
        <v>0</v>
      </c>
      <c r="AP95" s="4">
        <v>173</v>
      </c>
      <c r="AQ95" s="8">
        <v>2929.36</v>
      </c>
      <c r="AR95" s="4"/>
      <c r="AS95" s="8"/>
      <c r="AT95" s="7"/>
      <c r="AU95" s="7"/>
      <c r="AV95" s="4">
        <v>173</v>
      </c>
      <c r="AW95" s="8">
        <v>2929.36</v>
      </c>
      <c r="AX95" s="4"/>
      <c r="AY95" s="8"/>
      <c r="AZ95" s="7"/>
      <c r="BA95" s="7"/>
      <c r="BB95" s="7">
        <v>1</v>
      </c>
      <c r="BC95" s="4">
        <v>347</v>
      </c>
      <c r="BD95" s="8">
        <v>6109.7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>
        <v>0.4795</v>
      </c>
      <c r="BJ95" s="4">
        <v>173</v>
      </c>
      <c r="BK95" s="8">
        <v>2929.36</v>
      </c>
      <c r="BL95" s="2" t="s">
        <v>1719</v>
      </c>
      <c r="BM95" s="7">
        <v>1</v>
      </c>
      <c r="BN95" s="7">
        <v>1</v>
      </c>
      <c r="BO95" s="4">
        <v>35</v>
      </c>
      <c r="BP95" s="8">
        <v>756.7</v>
      </c>
      <c r="BQ95" s="4"/>
      <c r="BR95" s="8"/>
      <c r="BS95" s="7"/>
      <c r="BT95" s="7"/>
      <c r="BU95" s="2" t="s">
        <v>140</v>
      </c>
      <c r="BV95" s="2" t="s">
        <v>131</v>
      </c>
      <c r="BW95" s="2" t="s">
        <v>134</v>
      </c>
      <c r="BX95" s="2" t="s">
        <v>134</v>
      </c>
      <c r="BY95" s="2" t="s">
        <v>142</v>
      </c>
      <c r="BZ95" s="2" t="s">
        <v>134</v>
      </c>
      <c r="CA95" s="4"/>
      <c r="CB95" s="8"/>
      <c r="CC95" s="4"/>
      <c r="CD95" s="8"/>
      <c r="CE95" s="7"/>
      <c r="CF95" s="7"/>
      <c r="CG95" s="2" t="s">
        <v>161</v>
      </c>
      <c r="CH95" s="2" t="s">
        <v>131</v>
      </c>
      <c r="CI95" s="2" t="s">
        <v>134</v>
      </c>
      <c r="CJ95" s="2" t="s">
        <v>134</v>
      </c>
      <c r="CK95" s="2" t="s">
        <v>142</v>
      </c>
      <c r="CL95" s="2" t="s">
        <v>134</v>
      </c>
      <c r="CM95" s="4">
        <v>13</v>
      </c>
      <c r="CN95" s="8">
        <v>277.16</v>
      </c>
      <c r="CO95" s="4"/>
      <c r="CP95" s="8"/>
      <c r="CQ95" s="7"/>
      <c r="CR95" s="7"/>
      <c r="CS95" s="2" t="s">
        <v>140</v>
      </c>
      <c r="CT95" s="2" t="s">
        <v>131</v>
      </c>
      <c r="CU95" s="2" t="s">
        <v>781</v>
      </c>
      <c r="CV95" s="2" t="s">
        <v>1720</v>
      </c>
      <c r="CW95" s="2" t="s">
        <v>142</v>
      </c>
      <c r="CX95" s="2" t="s">
        <v>134</v>
      </c>
      <c r="CY95" s="4">
        <v>8</v>
      </c>
      <c r="CZ95" s="8">
        <v>99.52</v>
      </c>
      <c r="DA95" s="4"/>
      <c r="DB95" s="8"/>
      <c r="DC95" s="7"/>
      <c r="DD95" s="7"/>
      <c r="DE95" s="2" t="s">
        <v>140</v>
      </c>
      <c r="DF95" s="2" t="s">
        <v>131</v>
      </c>
      <c r="DG95" s="2" t="s">
        <v>1307</v>
      </c>
      <c r="DH95" s="2" t="s">
        <v>1721</v>
      </c>
      <c r="DI95" s="2" t="s">
        <v>142</v>
      </c>
      <c r="DJ95" s="2" t="s">
        <v>134</v>
      </c>
      <c r="DK95" s="4">
        <v>27</v>
      </c>
      <c r="DL95" s="8">
        <v>575.64</v>
      </c>
      <c r="DM95" s="4"/>
      <c r="DN95" s="8"/>
      <c r="DO95" s="7"/>
      <c r="DP95" s="7"/>
      <c r="DQ95" s="2" t="s">
        <v>140</v>
      </c>
      <c r="DR95" s="2" t="s">
        <v>131</v>
      </c>
      <c r="DS95" s="2" t="s">
        <v>1722</v>
      </c>
      <c r="DT95" s="2" t="s">
        <v>1723</v>
      </c>
      <c r="DU95" s="2" t="s">
        <v>142</v>
      </c>
      <c r="DV95" s="2" t="s">
        <v>134</v>
      </c>
      <c r="DW95" s="4">
        <v>8</v>
      </c>
      <c r="DX95" s="8">
        <v>165.84</v>
      </c>
      <c r="DY95" s="4"/>
      <c r="DZ95" s="8"/>
      <c r="EA95" s="7"/>
      <c r="EB95" s="7"/>
      <c r="EC95" s="2" t="s">
        <v>140</v>
      </c>
      <c r="ED95" s="2" t="s">
        <v>131</v>
      </c>
      <c r="EE95" s="2" t="s">
        <v>1722</v>
      </c>
      <c r="EF95" s="2" t="s">
        <v>1307</v>
      </c>
      <c r="EG95" s="2" t="s">
        <v>142</v>
      </c>
      <c r="EH95" s="2" t="s">
        <v>134</v>
      </c>
      <c r="EI95" s="4">
        <v>73</v>
      </c>
      <c r="EJ95" s="8">
        <v>864.32</v>
      </c>
      <c r="EK95" s="4"/>
      <c r="EL95" s="8"/>
      <c r="EM95" s="7"/>
      <c r="EN95" s="7"/>
      <c r="EO95" s="2" t="s">
        <v>140</v>
      </c>
      <c r="EP95" s="2" t="s">
        <v>131</v>
      </c>
      <c r="EQ95" s="2" t="s">
        <v>920</v>
      </c>
      <c r="ER95" s="2" t="s">
        <v>1255</v>
      </c>
      <c r="ES95" s="2" t="s">
        <v>168</v>
      </c>
      <c r="ET95" s="2" t="s">
        <v>134</v>
      </c>
      <c r="EU95" s="4">
        <v>3</v>
      </c>
      <c r="EV95" s="8">
        <v>65.8</v>
      </c>
      <c r="EW95" s="4"/>
      <c r="EX95" s="8"/>
      <c r="EY95" s="7"/>
      <c r="EZ95" s="7"/>
      <c r="FA95" s="2" t="s">
        <v>140</v>
      </c>
      <c r="FB95" s="2" t="s">
        <v>131</v>
      </c>
      <c r="FC95" s="2" t="s">
        <v>1724</v>
      </c>
      <c r="FD95" s="2" t="s">
        <v>1725</v>
      </c>
      <c r="FE95" s="2" t="s">
        <v>142</v>
      </c>
      <c r="FF95" s="2" t="s">
        <v>134</v>
      </c>
      <c r="FG95" s="4"/>
      <c r="FH95" s="8"/>
      <c r="FI95" s="4"/>
      <c r="FJ95" s="8"/>
      <c r="FK95" s="7"/>
      <c r="FL95" s="7"/>
      <c r="FM95" s="2" t="s">
        <v>161</v>
      </c>
      <c r="FN95" s="2" t="s">
        <v>131</v>
      </c>
      <c r="FO95" s="2" t="s">
        <v>134</v>
      </c>
      <c r="FP95" s="2" t="s">
        <v>134</v>
      </c>
      <c r="FQ95" s="2" t="s">
        <v>142</v>
      </c>
      <c r="FR95" s="2" t="s">
        <v>134</v>
      </c>
      <c r="FS95" s="4">
        <v>6</v>
      </c>
      <c r="FT95" s="8">
        <v>124.38</v>
      </c>
      <c r="FU95" s="4"/>
      <c r="FV95" s="8"/>
      <c r="FW95" s="7"/>
      <c r="FX95" s="7"/>
      <c r="FY95" s="2" t="s">
        <v>140</v>
      </c>
      <c r="FZ95" s="2" t="s">
        <v>131</v>
      </c>
      <c r="GA95" s="2" t="s">
        <v>1077</v>
      </c>
      <c r="GB95" s="2" t="s">
        <v>1438</v>
      </c>
      <c r="GC95" s="2" t="s">
        <v>142</v>
      </c>
      <c r="GD95" s="2" t="s">
        <v>134</v>
      </c>
      <c r="GE95" s="4"/>
      <c r="GF95" s="8"/>
      <c r="GG95" s="4"/>
      <c r="GH95" s="8"/>
      <c r="GI95" s="7"/>
      <c r="GJ95" s="7"/>
      <c r="GK95" s="2" t="s">
        <v>134</v>
      </c>
      <c r="GL95" s="2" t="s">
        <v>134</v>
      </c>
      <c r="GM95" s="2" t="s">
        <v>134</v>
      </c>
      <c r="GN95" s="2" t="s">
        <v>134</v>
      </c>
      <c r="GO95" s="2" t="s">
        <v>134</v>
      </c>
      <c r="GP95" s="2" t="s">
        <v>134</v>
      </c>
      <c r="GQ95" s="4"/>
      <c r="GR95" s="8"/>
      <c r="GS95" s="4"/>
      <c r="GT95" s="8"/>
      <c r="GU95" s="7"/>
      <c r="GV95" s="7"/>
      <c r="GW95" s="2" t="s">
        <v>184</v>
      </c>
      <c r="GX95" s="2" t="s">
        <v>131</v>
      </c>
      <c r="GY95" s="2" t="s">
        <v>134</v>
      </c>
      <c r="GZ95" s="2" t="s">
        <v>134</v>
      </c>
      <c r="HA95" s="2" t="s">
        <v>142</v>
      </c>
      <c r="HB95" s="2" t="s">
        <v>134</v>
      </c>
      <c r="HC95" s="4"/>
      <c r="HD95" s="8"/>
      <c r="HE95" s="4"/>
      <c r="HF95" s="8"/>
      <c r="HG95" s="7"/>
      <c r="HH95" s="7"/>
      <c r="HI95" s="2" t="s">
        <v>140</v>
      </c>
      <c r="HJ95" s="2" t="s">
        <v>131</v>
      </c>
      <c r="HK95" s="2" t="s">
        <v>1722</v>
      </c>
      <c r="HL95" s="2" t="s">
        <v>1231</v>
      </c>
      <c r="HM95" s="2" t="s">
        <v>142</v>
      </c>
      <c r="HN95" s="2" t="s">
        <v>134</v>
      </c>
      <c r="HO95" s="4"/>
      <c r="HP95" s="8"/>
      <c r="HQ95" s="4"/>
      <c r="HR95" s="8"/>
      <c r="HS95" s="7"/>
      <c r="HT95" s="7"/>
      <c r="HU95" s="2" t="s">
        <v>143</v>
      </c>
      <c r="HV95" s="2" t="s">
        <v>131</v>
      </c>
      <c r="HW95" s="2" t="s">
        <v>134</v>
      </c>
      <c r="HX95" s="2" t="s">
        <v>134</v>
      </c>
      <c r="HY95" s="2" t="s">
        <v>142</v>
      </c>
      <c r="HZ95" s="2" t="s">
        <v>134</v>
      </c>
      <c r="IA95" s="4"/>
      <c r="IB95" s="8"/>
      <c r="IC95" s="4"/>
      <c r="ID95" s="8"/>
      <c r="IE95" s="7"/>
      <c r="IF95" s="7"/>
      <c r="IG95" s="2" t="s">
        <v>176</v>
      </c>
      <c r="IH95" s="2" t="s">
        <v>131</v>
      </c>
      <c r="II95" s="2" t="s">
        <v>134</v>
      </c>
      <c r="IJ95" s="2" t="s">
        <v>134</v>
      </c>
      <c r="IK95" s="2" t="s">
        <v>142</v>
      </c>
      <c r="IL95" s="2" t="s">
        <v>168</v>
      </c>
      <c r="IM95" s="4"/>
      <c r="IN95" s="8"/>
      <c r="IO95" s="4"/>
      <c r="IP95" s="8"/>
      <c r="IQ95" s="7"/>
      <c r="IR95" s="7"/>
      <c r="IS95" s="2" t="s">
        <v>161</v>
      </c>
      <c r="IT95" s="2" t="s">
        <v>131</v>
      </c>
      <c r="IU95" s="2" t="s">
        <v>134</v>
      </c>
      <c r="IV95" s="2" t="s">
        <v>134</v>
      </c>
      <c r="IW95" s="2" t="s">
        <v>142</v>
      </c>
      <c r="IX95" s="2" t="s">
        <v>134</v>
      </c>
      <c r="IY95" s="4"/>
      <c r="IZ95" s="8"/>
      <c r="JA95" s="4"/>
      <c r="JB95" s="8"/>
      <c r="JC95" s="7"/>
      <c r="JD95" s="7"/>
      <c r="JE95" s="2" t="s">
        <v>140</v>
      </c>
      <c r="JF95" s="2" t="s">
        <v>131</v>
      </c>
      <c r="JG95" s="2" t="s">
        <v>323</v>
      </c>
      <c r="JH95" s="2" t="s">
        <v>134</v>
      </c>
      <c r="JI95" s="2" t="s">
        <v>142</v>
      </c>
      <c r="JJ95" s="2" t="s">
        <v>134</v>
      </c>
      <c r="JK95" s="4"/>
      <c r="JL95" s="8"/>
      <c r="JM95" s="4"/>
      <c r="JN95" s="8"/>
      <c r="JO95" s="7"/>
      <c r="JP95" s="7"/>
      <c r="JQ95" s="2" t="s">
        <v>184</v>
      </c>
      <c r="JR95" s="2" t="s">
        <v>131</v>
      </c>
      <c r="JS95" s="2" t="s">
        <v>134</v>
      </c>
      <c r="JT95" s="2" t="s">
        <v>134</v>
      </c>
      <c r="JU95" s="2" t="s">
        <v>142</v>
      </c>
      <c r="JV95" s="2" t="s">
        <v>134</v>
      </c>
      <c r="JW95" s="4"/>
      <c r="JX95" s="8"/>
      <c r="JY95" s="4"/>
      <c r="JZ95" s="8"/>
      <c r="KA95" s="7"/>
      <c r="KB95" s="7"/>
      <c r="KC95" s="2" t="s">
        <v>140</v>
      </c>
      <c r="KD95" s="2" t="s">
        <v>131</v>
      </c>
      <c r="KE95" s="2" t="s">
        <v>1726</v>
      </c>
      <c r="KF95" s="2" t="s">
        <v>1380</v>
      </c>
      <c r="KG95" s="2" t="s">
        <v>142</v>
      </c>
      <c r="KH95" s="2" t="s">
        <v>134</v>
      </c>
      <c r="KI95" s="4"/>
      <c r="KJ95" s="8"/>
      <c r="KK95" s="4"/>
      <c r="KL95" s="8"/>
      <c r="KM95" s="7"/>
      <c r="KN95" s="7"/>
      <c r="KO95" s="2" t="s">
        <v>176</v>
      </c>
      <c r="KP95" s="2" t="s">
        <v>131</v>
      </c>
      <c r="KQ95" s="2" t="s">
        <v>134</v>
      </c>
      <c r="KR95" s="2" t="s">
        <v>134</v>
      </c>
      <c r="KS95" s="2" t="s">
        <v>142</v>
      </c>
      <c r="KT95" s="2" t="s">
        <v>134</v>
      </c>
      <c r="KU95" s="4"/>
      <c r="KV95" s="8"/>
      <c r="KW95" s="4"/>
      <c r="KX95" s="8"/>
      <c r="KY95" s="7"/>
      <c r="KZ95" s="7"/>
      <c r="LA95" s="2" t="s">
        <v>140</v>
      </c>
      <c r="LB95" s="2" t="s">
        <v>144</v>
      </c>
      <c r="LC95" s="2" t="s">
        <v>1718</v>
      </c>
      <c r="LD95" s="2" t="s">
        <v>1351</v>
      </c>
      <c r="LE95" s="2" t="s">
        <v>142</v>
      </c>
      <c r="LF95" s="2" t="s">
        <v>134</v>
      </c>
      <c r="LG95" s="4"/>
      <c r="LH95" s="8"/>
      <c r="LI95" s="4"/>
      <c r="LJ95" s="8"/>
      <c r="LK95" s="7"/>
      <c r="LL95" s="7"/>
      <c r="LM95" s="2" t="s">
        <v>134</v>
      </c>
      <c r="LN95" s="2" t="s">
        <v>134</v>
      </c>
      <c r="LO95" s="2" t="s">
        <v>134</v>
      </c>
      <c r="LP95" s="2" t="s">
        <v>134</v>
      </c>
      <c r="LQ95" s="2" t="s">
        <v>134</v>
      </c>
      <c r="LR95" s="2" t="s">
        <v>134</v>
      </c>
      <c r="LS95" s="4"/>
      <c r="LT95" s="8"/>
      <c r="LU95" s="4"/>
      <c r="LV95" s="8"/>
      <c r="LW95" s="7"/>
      <c r="LX95" s="7"/>
      <c r="LY95" s="2" t="s">
        <v>134</v>
      </c>
      <c r="LZ95" s="2" t="s">
        <v>134</v>
      </c>
      <c r="MA95" s="2" t="s">
        <v>134</v>
      </c>
      <c r="MB95" s="2" t="s">
        <v>134</v>
      </c>
      <c r="MC95" s="2" t="s">
        <v>134</v>
      </c>
      <c r="MD95" s="2" t="s">
        <v>134</v>
      </c>
      <c r="ME95" s="4"/>
      <c r="MF95" s="8"/>
      <c r="MG95" s="4"/>
      <c r="MH95" s="8"/>
      <c r="MI95" s="7"/>
      <c r="MJ95" s="7"/>
      <c r="MK95" s="2" t="s">
        <v>161</v>
      </c>
      <c r="ML95" s="2" t="s">
        <v>131</v>
      </c>
      <c r="MM95" s="2" t="s">
        <v>134</v>
      </c>
      <c r="MN95" s="2" t="s">
        <v>134</v>
      </c>
      <c r="MO95" s="2" t="s">
        <v>142</v>
      </c>
      <c r="MP95" s="2" t="s">
        <v>134</v>
      </c>
      <c r="MQ95" s="4"/>
      <c r="MR95" s="8"/>
      <c r="MS95" s="4"/>
      <c r="MT95" s="8"/>
      <c r="MU95" s="7"/>
      <c r="MV95" s="7"/>
      <c r="MW95" s="2" t="s">
        <v>134</v>
      </c>
      <c r="MX95" s="2" t="s">
        <v>134</v>
      </c>
      <c r="MY95" s="2" t="s">
        <v>134</v>
      </c>
      <c r="MZ95" s="2" t="s">
        <v>134</v>
      </c>
      <c r="NA95" s="2" t="s">
        <v>134</v>
      </c>
      <c r="NB95" s="2" t="s">
        <v>134</v>
      </c>
      <c r="NC95" s="4"/>
      <c r="ND95" s="8"/>
      <c r="NE95" s="4"/>
      <c r="NF95" s="8"/>
      <c r="NG95" s="7"/>
      <c r="NH95" s="7"/>
      <c r="NI95" s="2" t="s">
        <v>184</v>
      </c>
      <c r="NJ95" s="2" t="s">
        <v>131</v>
      </c>
      <c r="NK95" s="2" t="s">
        <v>134</v>
      </c>
      <c r="NL95" s="2" t="s">
        <v>134</v>
      </c>
      <c r="NM95" s="2" t="s">
        <v>142</v>
      </c>
      <c r="NN95" s="2" t="s">
        <v>134</v>
      </c>
      <c r="NO95" s="4"/>
      <c r="NP95" s="8"/>
      <c r="NQ95" s="4"/>
      <c r="NR95" s="8"/>
      <c r="NS95" s="7"/>
      <c r="NT95" s="7"/>
      <c r="NU95" s="2" t="s">
        <v>161</v>
      </c>
      <c r="NV95" s="2" t="s">
        <v>131</v>
      </c>
      <c r="NW95" s="2" t="s">
        <v>134</v>
      </c>
      <c r="NX95" s="2" t="s">
        <v>134</v>
      </c>
      <c r="NY95" s="2" t="s">
        <v>142</v>
      </c>
      <c r="NZ95" s="2" t="s">
        <v>134</v>
      </c>
      <c r="OA95" s="4"/>
      <c r="OB95" s="8"/>
      <c r="OC95" s="4"/>
      <c r="OD95" s="8"/>
      <c r="OE95" s="7"/>
      <c r="OF95" s="7"/>
      <c r="OG95" s="2" t="s">
        <v>140</v>
      </c>
      <c r="OH95" s="2" t="s">
        <v>187</v>
      </c>
      <c r="OI95" s="2" t="s">
        <v>1307</v>
      </c>
      <c r="OJ95" s="2" t="s">
        <v>1727</v>
      </c>
      <c r="OK95" s="2" t="s">
        <v>168</v>
      </c>
      <c r="OL95" s="2" t="s">
        <v>134</v>
      </c>
      <c r="OM95" s="4"/>
      <c r="ON95" s="8"/>
      <c r="OO95" s="4"/>
      <c r="OP95" s="8"/>
      <c r="OQ95" s="7"/>
      <c r="OR95" s="7"/>
      <c r="OS95" s="2" t="s">
        <v>161</v>
      </c>
      <c r="OT95" s="2" t="s">
        <v>131</v>
      </c>
      <c r="OU95" s="2" t="s">
        <v>134</v>
      </c>
      <c r="OV95" s="2" t="s">
        <v>134</v>
      </c>
      <c r="OW95" s="2" t="s">
        <v>142</v>
      </c>
      <c r="OX95" s="2" t="s">
        <v>134</v>
      </c>
      <c r="OY95" s="4"/>
      <c r="OZ95" s="8"/>
      <c r="PA95" s="4"/>
      <c r="PB95" s="8"/>
      <c r="PC95" s="7"/>
      <c r="PD95" s="7"/>
      <c r="PE95" s="2" t="s">
        <v>161</v>
      </c>
      <c r="PF95" s="2" t="s">
        <v>131</v>
      </c>
      <c r="PG95" s="2" t="s">
        <v>134</v>
      </c>
      <c r="PH95" s="2" t="s">
        <v>134</v>
      </c>
      <c r="PI95" s="2" t="s">
        <v>142</v>
      </c>
      <c r="PJ95" s="2" t="s">
        <v>134</v>
      </c>
      <c r="PK95" s="4"/>
      <c r="PL95" s="8"/>
      <c r="PM95" s="4"/>
      <c r="PN95" s="8"/>
      <c r="PO95" s="7"/>
      <c r="PP95" s="7"/>
      <c r="PQ95" s="2" t="s">
        <v>134</v>
      </c>
      <c r="PR95" s="2" t="s">
        <v>134</v>
      </c>
      <c r="PS95" s="2" t="s">
        <v>134</v>
      </c>
      <c r="PT95" s="2" t="s">
        <v>134</v>
      </c>
      <c r="PU95" s="2" t="s">
        <v>134</v>
      </c>
      <c r="PV95" s="2" t="s">
        <v>134</v>
      </c>
      <c r="PW95" s="4"/>
      <c r="PX95" s="8"/>
      <c r="PY95" s="4"/>
      <c r="PZ95" s="8"/>
      <c r="QA95" s="7"/>
      <c r="QB95" s="7"/>
      <c r="QC95" s="2" t="s">
        <v>161</v>
      </c>
      <c r="QD95" s="2" t="s">
        <v>144</v>
      </c>
      <c r="QE95" s="2" t="s">
        <v>134</v>
      </c>
      <c r="QF95" s="2" t="s">
        <v>134</v>
      </c>
      <c r="QG95" s="2" t="s">
        <v>142</v>
      </c>
      <c r="QH95" s="2" t="s">
        <v>134</v>
      </c>
      <c r="QI95" s="4"/>
      <c r="QJ95" s="8"/>
      <c r="QK95" s="4"/>
      <c r="QL95" s="8"/>
      <c r="QM95" s="7"/>
      <c r="QN95" s="7"/>
      <c r="QO95" s="2" t="s">
        <v>184</v>
      </c>
      <c r="QP95" s="2" t="s">
        <v>131</v>
      </c>
      <c r="QQ95" s="2" t="s">
        <v>134</v>
      </c>
      <c r="QR95" s="2" t="s">
        <v>134</v>
      </c>
      <c r="QS95" s="2" t="s">
        <v>142</v>
      </c>
      <c r="QT95" s="2" t="s">
        <v>134</v>
      </c>
      <c r="QU95" s="4"/>
      <c r="QV95" s="8"/>
      <c r="QW95" s="4"/>
      <c r="QX95" s="8"/>
      <c r="QY95" s="7"/>
      <c r="QZ95" s="7"/>
      <c r="RA95" s="2" t="s">
        <v>134</v>
      </c>
      <c r="RB95" s="2" t="s">
        <v>134</v>
      </c>
      <c r="RC95" s="2" t="s">
        <v>134</v>
      </c>
      <c r="RD95" s="2" t="s">
        <v>134</v>
      </c>
      <c r="RE95" s="2" t="s">
        <v>134</v>
      </c>
      <c r="RF95" s="2" t="s">
        <v>134</v>
      </c>
      <c r="RG95" s="4"/>
      <c r="RH95" s="8"/>
      <c r="RI95" s="4"/>
      <c r="RJ95" s="8"/>
      <c r="RK95" s="7"/>
      <c r="RL95" s="7"/>
      <c r="RM95" s="2" t="s">
        <v>161</v>
      </c>
      <c r="RN95" s="2" t="s">
        <v>131</v>
      </c>
      <c r="RO95" s="2" t="s">
        <v>134</v>
      </c>
      <c r="RP95" s="2" t="s">
        <v>134</v>
      </c>
      <c r="RQ95" s="2" t="s">
        <v>142</v>
      </c>
      <c r="RR95" s="2" t="s">
        <v>134</v>
      </c>
      <c r="RS95" s="4"/>
      <c r="RT95" s="8"/>
      <c r="RU95" s="4"/>
      <c r="RV95" s="8"/>
      <c r="RW95" s="7"/>
      <c r="RX95" s="7"/>
      <c r="RY95" s="2" t="s">
        <v>161</v>
      </c>
      <c r="RZ95" s="2" t="s">
        <v>131</v>
      </c>
      <c r="SA95" s="2" t="s">
        <v>134</v>
      </c>
      <c r="SB95" s="2" t="s">
        <v>134</v>
      </c>
      <c r="SC95" s="2" t="s">
        <v>142</v>
      </c>
      <c r="SD95" s="2" t="s">
        <v>134</v>
      </c>
      <c r="SE95" s="4"/>
      <c r="SF95" s="8"/>
      <c r="SG95" s="4"/>
      <c r="SH95" s="8"/>
      <c r="SI95" s="7"/>
      <c r="SJ95" s="7"/>
      <c r="SK95" s="2" t="s">
        <v>161</v>
      </c>
      <c r="SL95" s="2" t="s">
        <v>144</v>
      </c>
      <c r="SM95" s="2" t="s">
        <v>134</v>
      </c>
      <c r="SN95" s="2" t="s">
        <v>134</v>
      </c>
      <c r="SO95" s="2" t="s">
        <v>142</v>
      </c>
      <c r="SP95" s="2" t="s">
        <v>134</v>
      </c>
    </row>
    <row r="96">
      <c r="A96" s="2" t="s">
        <v>1728</v>
      </c>
      <c r="B96" s="2" t="s">
        <v>123</v>
      </c>
      <c r="C96" s="2" t="s">
        <v>124</v>
      </c>
      <c r="D96" s="2" t="s">
        <v>125</v>
      </c>
      <c r="E96" s="2" t="s">
        <v>126</v>
      </c>
      <c r="F96" s="2" t="s">
        <v>1713</v>
      </c>
      <c r="G96" s="2" t="s">
        <v>1714</v>
      </c>
      <c r="H96" s="2" t="s">
        <v>1715</v>
      </c>
      <c r="I96" s="2" t="s">
        <v>1716</v>
      </c>
      <c r="J96" s="2" t="s">
        <v>234</v>
      </c>
      <c r="K96" s="2" t="s">
        <v>130</v>
      </c>
      <c r="L96" s="3">
        <v>18.8</v>
      </c>
      <c r="M96" s="3">
        <v>19.74</v>
      </c>
      <c r="N96" s="3">
        <v>42.99</v>
      </c>
      <c r="O96" s="2" t="s">
        <v>131</v>
      </c>
      <c r="P96" s="2" t="s">
        <v>275</v>
      </c>
      <c r="Q96" s="2" t="s">
        <v>133</v>
      </c>
      <c r="R96" s="2" t="s">
        <v>134</v>
      </c>
      <c r="S96" s="2" t="s">
        <v>1729</v>
      </c>
      <c r="T96" s="2" t="s">
        <v>1062</v>
      </c>
      <c r="U96" s="2" t="s">
        <v>832</v>
      </c>
      <c r="V96" s="2" t="s">
        <v>1173</v>
      </c>
      <c r="W96" s="2" t="s">
        <v>990</v>
      </c>
      <c r="X96" s="2" t="s">
        <v>835</v>
      </c>
      <c r="Y96" s="2" t="s">
        <v>1718</v>
      </c>
      <c r="Z96" s="4">
        <v>229</v>
      </c>
      <c r="AA96" s="4">
        <f>=ROUNDDOWN(71.5625,0)</f>
      </c>
      <c r="AB96" s="5">
        <v>3.2</v>
      </c>
      <c r="AC96" s="2" t="s">
        <v>134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>
        <v>0</v>
      </c>
      <c r="AP96" s="4">
        <v>100</v>
      </c>
      <c r="AQ96" s="8">
        <v>1942.01</v>
      </c>
      <c r="AR96" s="4"/>
      <c r="AS96" s="8"/>
      <c r="AT96" s="7"/>
      <c r="AU96" s="7"/>
      <c r="AV96" s="4">
        <v>100</v>
      </c>
      <c r="AW96" s="8">
        <v>1942.01</v>
      </c>
      <c r="AX96" s="4"/>
      <c r="AY96" s="8"/>
      <c r="AZ96" s="7"/>
      <c r="BA96" s="7"/>
      <c r="BB96" s="7">
        <v>1</v>
      </c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>
        <v>0.3179</v>
      </c>
      <c r="BJ96" s="4">
        <v>100</v>
      </c>
      <c r="BK96" s="8">
        <v>1942.01</v>
      </c>
      <c r="BL96" s="2" t="s">
        <v>1730</v>
      </c>
      <c r="BM96" s="7">
        <v>1</v>
      </c>
      <c r="BN96" s="7">
        <v>1</v>
      </c>
      <c r="BO96" s="4">
        <v>6</v>
      </c>
      <c r="BP96" s="8">
        <v>129.72</v>
      </c>
      <c r="BQ96" s="4"/>
      <c r="BR96" s="8"/>
      <c r="BS96" s="7"/>
      <c r="BT96" s="7"/>
      <c r="BU96" s="2" t="s">
        <v>140</v>
      </c>
      <c r="BV96" s="2" t="s">
        <v>131</v>
      </c>
      <c r="BW96" s="2" t="s">
        <v>134</v>
      </c>
      <c r="BX96" s="2" t="s">
        <v>134</v>
      </c>
      <c r="BY96" s="2" t="s">
        <v>142</v>
      </c>
      <c r="BZ96" s="2" t="s">
        <v>134</v>
      </c>
      <c r="CA96" s="4"/>
      <c r="CB96" s="8"/>
      <c r="CC96" s="4"/>
      <c r="CD96" s="8"/>
      <c r="CE96" s="7"/>
      <c r="CF96" s="7"/>
      <c r="CG96" s="2" t="s">
        <v>161</v>
      </c>
      <c r="CH96" s="2" t="s">
        <v>131</v>
      </c>
      <c r="CI96" s="2" t="s">
        <v>134</v>
      </c>
      <c r="CJ96" s="2" t="s">
        <v>134</v>
      </c>
      <c r="CK96" s="2" t="s">
        <v>142</v>
      </c>
      <c r="CL96" s="2" t="s">
        <v>134</v>
      </c>
      <c r="CM96" s="4">
        <v>35</v>
      </c>
      <c r="CN96" s="8">
        <v>746.2</v>
      </c>
      <c r="CO96" s="4"/>
      <c r="CP96" s="8"/>
      <c r="CQ96" s="7"/>
      <c r="CR96" s="7"/>
      <c r="CS96" s="2" t="s">
        <v>140</v>
      </c>
      <c r="CT96" s="2" t="s">
        <v>131</v>
      </c>
      <c r="CU96" s="2" t="s">
        <v>781</v>
      </c>
      <c r="CV96" s="2" t="s">
        <v>1731</v>
      </c>
      <c r="CW96" s="2" t="s">
        <v>142</v>
      </c>
      <c r="CX96" s="2" t="s">
        <v>134</v>
      </c>
      <c r="CY96" s="4">
        <v>13</v>
      </c>
      <c r="CZ96" s="8">
        <v>161.72</v>
      </c>
      <c r="DA96" s="4"/>
      <c r="DB96" s="8"/>
      <c r="DC96" s="7"/>
      <c r="DD96" s="7"/>
      <c r="DE96" s="2" t="s">
        <v>140</v>
      </c>
      <c r="DF96" s="2" t="s">
        <v>131</v>
      </c>
      <c r="DG96" s="2" t="s">
        <v>1307</v>
      </c>
      <c r="DH96" s="2" t="s">
        <v>1732</v>
      </c>
      <c r="DI96" s="2" t="s">
        <v>142</v>
      </c>
      <c r="DJ96" s="2" t="s">
        <v>134</v>
      </c>
      <c r="DK96" s="4">
        <v>7</v>
      </c>
      <c r="DL96" s="8">
        <v>149.24</v>
      </c>
      <c r="DM96" s="4"/>
      <c r="DN96" s="8"/>
      <c r="DO96" s="7"/>
      <c r="DP96" s="7"/>
      <c r="DQ96" s="2" t="s">
        <v>140</v>
      </c>
      <c r="DR96" s="2" t="s">
        <v>131</v>
      </c>
      <c r="DS96" s="2" t="s">
        <v>1722</v>
      </c>
      <c r="DT96" s="2" t="s">
        <v>1733</v>
      </c>
      <c r="DU96" s="2" t="s">
        <v>142</v>
      </c>
      <c r="DV96" s="2" t="s">
        <v>134</v>
      </c>
      <c r="DW96" s="4">
        <v>32</v>
      </c>
      <c r="DX96" s="8">
        <v>663.36</v>
      </c>
      <c r="DY96" s="4"/>
      <c r="DZ96" s="8"/>
      <c r="EA96" s="7"/>
      <c r="EB96" s="7"/>
      <c r="EC96" s="2" t="s">
        <v>140</v>
      </c>
      <c r="ED96" s="2" t="s">
        <v>131</v>
      </c>
      <c r="EE96" s="2" t="s">
        <v>1722</v>
      </c>
      <c r="EF96" s="2" t="s">
        <v>1029</v>
      </c>
      <c r="EG96" s="2" t="s">
        <v>142</v>
      </c>
      <c r="EH96" s="2" t="s">
        <v>134</v>
      </c>
      <c r="EI96" s="4">
        <v>6</v>
      </c>
      <c r="EJ96" s="8">
        <v>71.04</v>
      </c>
      <c r="EK96" s="4"/>
      <c r="EL96" s="8"/>
      <c r="EM96" s="7"/>
      <c r="EN96" s="7"/>
      <c r="EO96" s="2" t="s">
        <v>140</v>
      </c>
      <c r="EP96" s="2" t="s">
        <v>131</v>
      </c>
      <c r="EQ96" s="2" t="s">
        <v>920</v>
      </c>
      <c r="ER96" s="2" t="s">
        <v>1727</v>
      </c>
      <c r="ES96" s="2" t="s">
        <v>168</v>
      </c>
      <c r="ET96" s="2" t="s">
        <v>134</v>
      </c>
      <c r="EU96" s="4">
        <v>1</v>
      </c>
      <c r="EV96" s="8">
        <v>20.73</v>
      </c>
      <c r="EW96" s="4"/>
      <c r="EX96" s="8"/>
      <c r="EY96" s="7"/>
      <c r="EZ96" s="7"/>
      <c r="FA96" s="2" t="s">
        <v>140</v>
      </c>
      <c r="FB96" s="2" t="s">
        <v>131</v>
      </c>
      <c r="FC96" s="2" t="s">
        <v>1724</v>
      </c>
      <c r="FD96" s="2" t="s">
        <v>1405</v>
      </c>
      <c r="FE96" s="2" t="s">
        <v>142</v>
      </c>
      <c r="FF96" s="2" t="s">
        <v>134</v>
      </c>
      <c r="FG96" s="4"/>
      <c r="FH96" s="8"/>
      <c r="FI96" s="4"/>
      <c r="FJ96" s="8"/>
      <c r="FK96" s="7"/>
      <c r="FL96" s="7"/>
      <c r="FM96" s="2" t="s">
        <v>161</v>
      </c>
      <c r="FN96" s="2" t="s">
        <v>131</v>
      </c>
      <c r="FO96" s="2" t="s">
        <v>134</v>
      </c>
      <c r="FP96" s="2" t="s">
        <v>134</v>
      </c>
      <c r="FQ96" s="2" t="s">
        <v>142</v>
      </c>
      <c r="FR96" s="2" t="s">
        <v>134</v>
      </c>
      <c r="FS96" s="4"/>
      <c r="FT96" s="8"/>
      <c r="FU96" s="4"/>
      <c r="FV96" s="8"/>
      <c r="FW96" s="7"/>
      <c r="FX96" s="7"/>
      <c r="FY96" s="2" t="s">
        <v>143</v>
      </c>
      <c r="FZ96" s="2" t="s">
        <v>131</v>
      </c>
      <c r="GA96" s="2" t="s">
        <v>134</v>
      </c>
      <c r="GB96" s="2" t="s">
        <v>134</v>
      </c>
      <c r="GC96" s="2" t="s">
        <v>142</v>
      </c>
      <c r="GD96" s="2" t="s">
        <v>134</v>
      </c>
      <c r="GE96" s="4"/>
      <c r="GF96" s="8"/>
      <c r="GG96" s="4"/>
      <c r="GH96" s="8"/>
      <c r="GI96" s="7"/>
      <c r="GJ96" s="7"/>
      <c r="GK96" s="2" t="s">
        <v>134</v>
      </c>
      <c r="GL96" s="2" t="s">
        <v>134</v>
      </c>
      <c r="GM96" s="2" t="s">
        <v>134</v>
      </c>
      <c r="GN96" s="2" t="s">
        <v>134</v>
      </c>
      <c r="GO96" s="2" t="s">
        <v>134</v>
      </c>
      <c r="GP96" s="2" t="s">
        <v>134</v>
      </c>
      <c r="GQ96" s="4"/>
      <c r="GR96" s="8"/>
      <c r="GS96" s="4"/>
      <c r="GT96" s="8"/>
      <c r="GU96" s="7"/>
      <c r="GV96" s="7"/>
      <c r="GW96" s="2" t="s">
        <v>184</v>
      </c>
      <c r="GX96" s="2" t="s">
        <v>131</v>
      </c>
      <c r="GY96" s="2" t="s">
        <v>134</v>
      </c>
      <c r="GZ96" s="2" t="s">
        <v>134</v>
      </c>
      <c r="HA96" s="2" t="s">
        <v>142</v>
      </c>
      <c r="HB96" s="2" t="s">
        <v>134</v>
      </c>
      <c r="HC96" s="4"/>
      <c r="HD96" s="8"/>
      <c r="HE96" s="4"/>
      <c r="HF96" s="8"/>
      <c r="HG96" s="7"/>
      <c r="HH96" s="7"/>
      <c r="HI96" s="2" t="s">
        <v>140</v>
      </c>
      <c r="HJ96" s="2" t="s">
        <v>131</v>
      </c>
      <c r="HK96" s="2" t="s">
        <v>1722</v>
      </c>
      <c r="HL96" s="2" t="s">
        <v>1734</v>
      </c>
      <c r="HM96" s="2" t="s">
        <v>142</v>
      </c>
      <c r="HN96" s="2" t="s">
        <v>134</v>
      </c>
      <c r="HO96" s="4"/>
      <c r="HP96" s="8"/>
      <c r="HQ96" s="4"/>
      <c r="HR96" s="8"/>
      <c r="HS96" s="7"/>
      <c r="HT96" s="7"/>
      <c r="HU96" s="2" t="s">
        <v>143</v>
      </c>
      <c r="HV96" s="2" t="s">
        <v>131</v>
      </c>
      <c r="HW96" s="2" t="s">
        <v>134</v>
      </c>
      <c r="HX96" s="2" t="s">
        <v>134</v>
      </c>
      <c r="HY96" s="2" t="s">
        <v>142</v>
      </c>
      <c r="HZ96" s="2" t="s">
        <v>134</v>
      </c>
      <c r="IA96" s="4"/>
      <c r="IB96" s="8"/>
      <c r="IC96" s="4"/>
      <c r="ID96" s="8"/>
      <c r="IE96" s="7"/>
      <c r="IF96" s="7"/>
      <c r="IG96" s="2" t="s">
        <v>176</v>
      </c>
      <c r="IH96" s="2" t="s">
        <v>131</v>
      </c>
      <c r="II96" s="2" t="s">
        <v>134</v>
      </c>
      <c r="IJ96" s="2" t="s">
        <v>134</v>
      </c>
      <c r="IK96" s="2" t="s">
        <v>142</v>
      </c>
      <c r="IL96" s="2" t="s">
        <v>168</v>
      </c>
      <c r="IM96" s="4"/>
      <c r="IN96" s="8"/>
      <c r="IO96" s="4"/>
      <c r="IP96" s="8"/>
      <c r="IQ96" s="7"/>
      <c r="IR96" s="7"/>
      <c r="IS96" s="2" t="s">
        <v>161</v>
      </c>
      <c r="IT96" s="2" t="s">
        <v>131</v>
      </c>
      <c r="IU96" s="2" t="s">
        <v>134</v>
      </c>
      <c r="IV96" s="2" t="s">
        <v>134</v>
      </c>
      <c r="IW96" s="2" t="s">
        <v>142</v>
      </c>
      <c r="IX96" s="2" t="s">
        <v>134</v>
      </c>
      <c r="IY96" s="4"/>
      <c r="IZ96" s="8"/>
      <c r="JA96" s="4"/>
      <c r="JB96" s="8"/>
      <c r="JC96" s="7"/>
      <c r="JD96" s="7"/>
      <c r="JE96" s="2" t="s">
        <v>140</v>
      </c>
      <c r="JF96" s="2" t="s">
        <v>131</v>
      </c>
      <c r="JG96" s="2" t="s">
        <v>323</v>
      </c>
      <c r="JH96" s="2" t="s">
        <v>134</v>
      </c>
      <c r="JI96" s="2" t="s">
        <v>142</v>
      </c>
      <c r="JJ96" s="2" t="s">
        <v>134</v>
      </c>
      <c r="JK96" s="4"/>
      <c r="JL96" s="8"/>
      <c r="JM96" s="4"/>
      <c r="JN96" s="8"/>
      <c r="JO96" s="7"/>
      <c r="JP96" s="7"/>
      <c r="JQ96" s="2" t="s">
        <v>184</v>
      </c>
      <c r="JR96" s="2" t="s">
        <v>131</v>
      </c>
      <c r="JS96" s="2" t="s">
        <v>134</v>
      </c>
      <c r="JT96" s="2" t="s">
        <v>134</v>
      </c>
      <c r="JU96" s="2" t="s">
        <v>142</v>
      </c>
      <c r="JV96" s="2" t="s">
        <v>134</v>
      </c>
      <c r="JW96" s="4"/>
      <c r="JX96" s="8"/>
      <c r="JY96" s="4"/>
      <c r="JZ96" s="8"/>
      <c r="KA96" s="7"/>
      <c r="KB96" s="7"/>
      <c r="KC96" s="2" t="s">
        <v>140</v>
      </c>
      <c r="KD96" s="2" t="s">
        <v>131</v>
      </c>
      <c r="KE96" s="2" t="s">
        <v>1726</v>
      </c>
      <c r="KF96" s="2" t="s">
        <v>134</v>
      </c>
      <c r="KG96" s="2" t="s">
        <v>142</v>
      </c>
      <c r="KH96" s="2" t="s">
        <v>134</v>
      </c>
      <c r="KI96" s="4"/>
      <c r="KJ96" s="8"/>
      <c r="KK96" s="4"/>
      <c r="KL96" s="8"/>
      <c r="KM96" s="7"/>
      <c r="KN96" s="7"/>
      <c r="KO96" s="2" t="s">
        <v>176</v>
      </c>
      <c r="KP96" s="2" t="s">
        <v>131</v>
      </c>
      <c r="KQ96" s="2" t="s">
        <v>134</v>
      </c>
      <c r="KR96" s="2" t="s">
        <v>134</v>
      </c>
      <c r="KS96" s="2" t="s">
        <v>142</v>
      </c>
      <c r="KT96" s="2" t="s">
        <v>134</v>
      </c>
      <c r="KU96" s="4"/>
      <c r="KV96" s="8"/>
      <c r="KW96" s="4"/>
      <c r="KX96" s="8"/>
      <c r="KY96" s="7"/>
      <c r="KZ96" s="7"/>
      <c r="LA96" s="2" t="s">
        <v>140</v>
      </c>
      <c r="LB96" s="2" t="s">
        <v>144</v>
      </c>
      <c r="LC96" s="2" t="s">
        <v>1718</v>
      </c>
      <c r="LD96" s="2" t="s">
        <v>1735</v>
      </c>
      <c r="LE96" s="2" t="s">
        <v>142</v>
      </c>
      <c r="LF96" s="2" t="s">
        <v>134</v>
      </c>
      <c r="LG96" s="4"/>
      <c r="LH96" s="8"/>
      <c r="LI96" s="4"/>
      <c r="LJ96" s="8"/>
      <c r="LK96" s="7"/>
      <c r="LL96" s="7"/>
      <c r="LM96" s="2" t="s">
        <v>134</v>
      </c>
      <c r="LN96" s="2" t="s">
        <v>134</v>
      </c>
      <c r="LO96" s="2" t="s">
        <v>134</v>
      </c>
      <c r="LP96" s="2" t="s">
        <v>134</v>
      </c>
      <c r="LQ96" s="2" t="s">
        <v>134</v>
      </c>
      <c r="LR96" s="2" t="s">
        <v>134</v>
      </c>
      <c r="LS96" s="4"/>
      <c r="LT96" s="8"/>
      <c r="LU96" s="4"/>
      <c r="LV96" s="8"/>
      <c r="LW96" s="7"/>
      <c r="LX96" s="7"/>
      <c r="LY96" s="2" t="s">
        <v>134</v>
      </c>
      <c r="LZ96" s="2" t="s">
        <v>134</v>
      </c>
      <c r="MA96" s="2" t="s">
        <v>134</v>
      </c>
      <c r="MB96" s="2" t="s">
        <v>134</v>
      </c>
      <c r="MC96" s="2" t="s">
        <v>134</v>
      </c>
      <c r="MD96" s="2" t="s">
        <v>134</v>
      </c>
      <c r="ME96" s="4"/>
      <c r="MF96" s="8"/>
      <c r="MG96" s="4"/>
      <c r="MH96" s="8"/>
      <c r="MI96" s="7"/>
      <c r="MJ96" s="7"/>
      <c r="MK96" s="2" t="s">
        <v>161</v>
      </c>
      <c r="ML96" s="2" t="s">
        <v>131</v>
      </c>
      <c r="MM96" s="2" t="s">
        <v>134</v>
      </c>
      <c r="MN96" s="2" t="s">
        <v>134</v>
      </c>
      <c r="MO96" s="2" t="s">
        <v>142</v>
      </c>
      <c r="MP96" s="2" t="s">
        <v>134</v>
      </c>
      <c r="MQ96" s="4"/>
      <c r="MR96" s="8"/>
      <c r="MS96" s="4"/>
      <c r="MT96" s="8"/>
      <c r="MU96" s="7"/>
      <c r="MV96" s="7"/>
      <c r="MW96" s="2" t="s">
        <v>134</v>
      </c>
      <c r="MX96" s="2" t="s">
        <v>134</v>
      </c>
      <c r="MY96" s="2" t="s">
        <v>134</v>
      </c>
      <c r="MZ96" s="2" t="s">
        <v>134</v>
      </c>
      <c r="NA96" s="2" t="s">
        <v>134</v>
      </c>
      <c r="NB96" s="2" t="s">
        <v>134</v>
      </c>
      <c r="NC96" s="4"/>
      <c r="ND96" s="8"/>
      <c r="NE96" s="4"/>
      <c r="NF96" s="8"/>
      <c r="NG96" s="7"/>
      <c r="NH96" s="7"/>
      <c r="NI96" s="2" t="s">
        <v>184</v>
      </c>
      <c r="NJ96" s="2" t="s">
        <v>131</v>
      </c>
      <c r="NK96" s="2" t="s">
        <v>134</v>
      </c>
      <c r="NL96" s="2" t="s">
        <v>134</v>
      </c>
      <c r="NM96" s="2" t="s">
        <v>142</v>
      </c>
      <c r="NN96" s="2" t="s">
        <v>134</v>
      </c>
      <c r="NO96" s="4"/>
      <c r="NP96" s="8"/>
      <c r="NQ96" s="4"/>
      <c r="NR96" s="8"/>
      <c r="NS96" s="7"/>
      <c r="NT96" s="7"/>
      <c r="NU96" s="2" t="s">
        <v>161</v>
      </c>
      <c r="NV96" s="2" t="s">
        <v>131</v>
      </c>
      <c r="NW96" s="2" t="s">
        <v>134</v>
      </c>
      <c r="NX96" s="2" t="s">
        <v>134</v>
      </c>
      <c r="NY96" s="2" t="s">
        <v>142</v>
      </c>
      <c r="NZ96" s="2" t="s">
        <v>134</v>
      </c>
      <c r="OA96" s="4"/>
      <c r="OB96" s="8"/>
      <c r="OC96" s="4"/>
      <c r="OD96" s="8"/>
      <c r="OE96" s="7"/>
      <c r="OF96" s="7"/>
      <c r="OG96" s="2" t="s">
        <v>140</v>
      </c>
      <c r="OH96" s="2" t="s">
        <v>187</v>
      </c>
      <c r="OI96" s="2" t="s">
        <v>1307</v>
      </c>
      <c r="OJ96" s="2" t="s">
        <v>1736</v>
      </c>
      <c r="OK96" s="2" t="s">
        <v>168</v>
      </c>
      <c r="OL96" s="2" t="s">
        <v>134</v>
      </c>
      <c r="OM96" s="4"/>
      <c r="ON96" s="8"/>
      <c r="OO96" s="4"/>
      <c r="OP96" s="8"/>
      <c r="OQ96" s="7"/>
      <c r="OR96" s="7"/>
      <c r="OS96" s="2" t="s">
        <v>161</v>
      </c>
      <c r="OT96" s="2" t="s">
        <v>131</v>
      </c>
      <c r="OU96" s="2" t="s">
        <v>134</v>
      </c>
      <c r="OV96" s="2" t="s">
        <v>134</v>
      </c>
      <c r="OW96" s="2" t="s">
        <v>142</v>
      </c>
      <c r="OX96" s="2" t="s">
        <v>134</v>
      </c>
      <c r="OY96" s="4"/>
      <c r="OZ96" s="8"/>
      <c r="PA96" s="4"/>
      <c r="PB96" s="8"/>
      <c r="PC96" s="7"/>
      <c r="PD96" s="7"/>
      <c r="PE96" s="2" t="s">
        <v>161</v>
      </c>
      <c r="PF96" s="2" t="s">
        <v>131</v>
      </c>
      <c r="PG96" s="2" t="s">
        <v>134</v>
      </c>
      <c r="PH96" s="2" t="s">
        <v>134</v>
      </c>
      <c r="PI96" s="2" t="s">
        <v>142</v>
      </c>
      <c r="PJ96" s="2" t="s">
        <v>134</v>
      </c>
      <c r="PK96" s="4"/>
      <c r="PL96" s="8"/>
      <c r="PM96" s="4"/>
      <c r="PN96" s="8"/>
      <c r="PO96" s="7"/>
      <c r="PP96" s="7"/>
      <c r="PQ96" s="2" t="s">
        <v>134</v>
      </c>
      <c r="PR96" s="2" t="s">
        <v>134</v>
      </c>
      <c r="PS96" s="2" t="s">
        <v>134</v>
      </c>
      <c r="PT96" s="2" t="s">
        <v>134</v>
      </c>
      <c r="PU96" s="2" t="s">
        <v>134</v>
      </c>
      <c r="PV96" s="2" t="s">
        <v>134</v>
      </c>
      <c r="PW96" s="4"/>
      <c r="PX96" s="8"/>
      <c r="PY96" s="4"/>
      <c r="PZ96" s="8"/>
      <c r="QA96" s="7"/>
      <c r="QB96" s="7"/>
      <c r="QC96" s="2" t="s">
        <v>161</v>
      </c>
      <c r="QD96" s="2" t="s">
        <v>144</v>
      </c>
      <c r="QE96" s="2" t="s">
        <v>134</v>
      </c>
      <c r="QF96" s="2" t="s">
        <v>134</v>
      </c>
      <c r="QG96" s="2" t="s">
        <v>142</v>
      </c>
      <c r="QH96" s="2" t="s">
        <v>134</v>
      </c>
      <c r="QI96" s="4"/>
      <c r="QJ96" s="8"/>
      <c r="QK96" s="4"/>
      <c r="QL96" s="8"/>
      <c r="QM96" s="7"/>
      <c r="QN96" s="7"/>
      <c r="QO96" s="2" t="s">
        <v>184</v>
      </c>
      <c r="QP96" s="2" t="s">
        <v>131</v>
      </c>
      <c r="QQ96" s="2" t="s">
        <v>134</v>
      </c>
      <c r="QR96" s="2" t="s">
        <v>134</v>
      </c>
      <c r="QS96" s="2" t="s">
        <v>142</v>
      </c>
      <c r="QT96" s="2" t="s">
        <v>134</v>
      </c>
      <c r="QU96" s="4"/>
      <c r="QV96" s="8"/>
      <c r="QW96" s="4"/>
      <c r="QX96" s="8"/>
      <c r="QY96" s="7"/>
      <c r="QZ96" s="7"/>
      <c r="RA96" s="2" t="s">
        <v>134</v>
      </c>
      <c r="RB96" s="2" t="s">
        <v>134</v>
      </c>
      <c r="RC96" s="2" t="s">
        <v>134</v>
      </c>
      <c r="RD96" s="2" t="s">
        <v>134</v>
      </c>
      <c r="RE96" s="2" t="s">
        <v>134</v>
      </c>
      <c r="RF96" s="2" t="s">
        <v>134</v>
      </c>
      <c r="RG96" s="4"/>
      <c r="RH96" s="8"/>
      <c r="RI96" s="4"/>
      <c r="RJ96" s="8"/>
      <c r="RK96" s="7"/>
      <c r="RL96" s="7"/>
      <c r="RM96" s="2" t="s">
        <v>161</v>
      </c>
      <c r="RN96" s="2" t="s">
        <v>131</v>
      </c>
      <c r="RO96" s="2" t="s">
        <v>134</v>
      </c>
      <c r="RP96" s="2" t="s">
        <v>134</v>
      </c>
      <c r="RQ96" s="2" t="s">
        <v>142</v>
      </c>
      <c r="RR96" s="2" t="s">
        <v>134</v>
      </c>
      <c r="RS96" s="4"/>
      <c r="RT96" s="8"/>
      <c r="RU96" s="4"/>
      <c r="RV96" s="8"/>
      <c r="RW96" s="7"/>
      <c r="RX96" s="7"/>
      <c r="RY96" s="2" t="s">
        <v>161</v>
      </c>
      <c r="RZ96" s="2" t="s">
        <v>131</v>
      </c>
      <c r="SA96" s="2" t="s">
        <v>134</v>
      </c>
      <c r="SB96" s="2" t="s">
        <v>134</v>
      </c>
      <c r="SC96" s="2" t="s">
        <v>142</v>
      </c>
      <c r="SD96" s="2" t="s">
        <v>134</v>
      </c>
      <c r="SE96" s="4"/>
      <c r="SF96" s="8"/>
      <c r="SG96" s="4"/>
      <c r="SH96" s="8"/>
      <c r="SI96" s="7"/>
      <c r="SJ96" s="7"/>
      <c r="SK96" s="2" t="s">
        <v>161</v>
      </c>
      <c r="SL96" s="2" t="s">
        <v>144</v>
      </c>
      <c r="SM96" s="2" t="s">
        <v>134</v>
      </c>
      <c r="SN96" s="2" t="s">
        <v>134</v>
      </c>
      <c r="SO96" s="2" t="s">
        <v>142</v>
      </c>
      <c r="SP96" s="2" t="s">
        <v>134</v>
      </c>
    </row>
    <row r="97">
      <c r="A97" s="2" t="s">
        <v>1737</v>
      </c>
      <c r="B97" s="2" t="s">
        <v>123</v>
      </c>
      <c r="C97" s="2" t="s">
        <v>124</v>
      </c>
      <c r="D97" s="2" t="s">
        <v>125</v>
      </c>
      <c r="E97" s="2" t="s">
        <v>126</v>
      </c>
      <c r="F97" s="2" t="s">
        <v>1713</v>
      </c>
      <c r="G97" s="2" t="s">
        <v>1714</v>
      </c>
      <c r="H97" s="2" t="s">
        <v>1715</v>
      </c>
      <c r="I97" s="2" t="s">
        <v>1716</v>
      </c>
      <c r="J97" s="2" t="s">
        <v>234</v>
      </c>
      <c r="K97" s="2" t="s">
        <v>803</v>
      </c>
      <c r="L97" s="3">
        <v>18.8</v>
      </c>
      <c r="M97" s="3">
        <v>19.74</v>
      </c>
      <c r="N97" s="3">
        <v>42.99</v>
      </c>
      <c r="O97" s="2" t="s">
        <v>131</v>
      </c>
      <c r="P97" s="2" t="s">
        <v>275</v>
      </c>
      <c r="Q97" s="2" t="s">
        <v>133</v>
      </c>
      <c r="R97" s="2" t="s">
        <v>134</v>
      </c>
      <c r="S97" s="2" t="s">
        <v>1738</v>
      </c>
      <c r="T97" s="2" t="s">
        <v>1062</v>
      </c>
      <c r="U97" s="2" t="s">
        <v>832</v>
      </c>
      <c r="V97" s="2" t="s">
        <v>1173</v>
      </c>
      <c r="W97" s="2" t="s">
        <v>990</v>
      </c>
      <c r="X97" s="2" t="s">
        <v>835</v>
      </c>
      <c r="Y97" s="2" t="s">
        <v>1718</v>
      </c>
      <c r="Z97" s="4">
        <v>175</v>
      </c>
      <c r="AA97" s="4">
        <f>=ROUNDDOWN(51.4705882352941,0)</f>
      </c>
      <c r="AB97" s="5">
        <v>3.4</v>
      </c>
      <c r="AC97" s="2" t="s">
        <v>134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>
        <v>0</v>
      </c>
      <c r="AP97" s="4">
        <v>74</v>
      </c>
      <c r="AQ97" s="8">
        <v>1238.33</v>
      </c>
      <c r="AR97" s="4"/>
      <c r="AS97" s="8"/>
      <c r="AT97" s="7"/>
      <c r="AU97" s="7"/>
      <c r="AV97" s="4">
        <v>74</v>
      </c>
      <c r="AW97" s="8">
        <v>1238.33</v>
      </c>
      <c r="AX97" s="4"/>
      <c r="AY97" s="8"/>
      <c r="AZ97" s="7"/>
      <c r="BA97" s="7"/>
      <c r="BB97" s="7">
        <v>1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>
        <v>0.2027</v>
      </c>
      <c r="BJ97" s="4">
        <v>74</v>
      </c>
      <c r="BK97" s="8">
        <v>1238.33</v>
      </c>
      <c r="BL97" s="2" t="s">
        <v>1739</v>
      </c>
      <c r="BM97" s="7">
        <v>1</v>
      </c>
      <c r="BN97" s="7">
        <v>1</v>
      </c>
      <c r="BO97" s="4">
        <v>4</v>
      </c>
      <c r="BP97" s="8">
        <v>86.48</v>
      </c>
      <c r="BQ97" s="4"/>
      <c r="BR97" s="8"/>
      <c r="BS97" s="7"/>
      <c r="BT97" s="7"/>
      <c r="BU97" s="2" t="s">
        <v>140</v>
      </c>
      <c r="BV97" s="2" t="s">
        <v>131</v>
      </c>
      <c r="BW97" s="2" t="s">
        <v>134</v>
      </c>
      <c r="BX97" s="2" t="s">
        <v>134</v>
      </c>
      <c r="BY97" s="2" t="s">
        <v>142</v>
      </c>
      <c r="BZ97" s="2" t="s">
        <v>134</v>
      </c>
      <c r="CA97" s="4"/>
      <c r="CB97" s="8"/>
      <c r="CC97" s="4"/>
      <c r="CD97" s="8"/>
      <c r="CE97" s="7"/>
      <c r="CF97" s="7"/>
      <c r="CG97" s="2" t="s">
        <v>161</v>
      </c>
      <c r="CH97" s="2" t="s">
        <v>131</v>
      </c>
      <c r="CI97" s="2" t="s">
        <v>134</v>
      </c>
      <c r="CJ97" s="2" t="s">
        <v>134</v>
      </c>
      <c r="CK97" s="2" t="s">
        <v>142</v>
      </c>
      <c r="CL97" s="2" t="s">
        <v>134</v>
      </c>
      <c r="CM97" s="4">
        <v>17</v>
      </c>
      <c r="CN97" s="8">
        <v>362.44</v>
      </c>
      <c r="CO97" s="4"/>
      <c r="CP97" s="8"/>
      <c r="CQ97" s="7"/>
      <c r="CR97" s="7"/>
      <c r="CS97" s="2" t="s">
        <v>140</v>
      </c>
      <c r="CT97" s="2" t="s">
        <v>131</v>
      </c>
      <c r="CU97" s="2" t="s">
        <v>781</v>
      </c>
      <c r="CV97" s="2" t="s">
        <v>1740</v>
      </c>
      <c r="CW97" s="2" t="s">
        <v>142</v>
      </c>
      <c r="CX97" s="2" t="s">
        <v>134</v>
      </c>
      <c r="CY97" s="4">
        <v>14</v>
      </c>
      <c r="CZ97" s="8">
        <v>174.16</v>
      </c>
      <c r="DA97" s="4"/>
      <c r="DB97" s="8"/>
      <c r="DC97" s="7"/>
      <c r="DD97" s="7"/>
      <c r="DE97" s="2" t="s">
        <v>140</v>
      </c>
      <c r="DF97" s="2" t="s">
        <v>131</v>
      </c>
      <c r="DG97" s="2" t="s">
        <v>1307</v>
      </c>
      <c r="DH97" s="2" t="s">
        <v>1736</v>
      </c>
      <c r="DI97" s="2" t="s">
        <v>142</v>
      </c>
      <c r="DJ97" s="2" t="s">
        <v>134</v>
      </c>
      <c r="DK97" s="4">
        <v>4</v>
      </c>
      <c r="DL97" s="8">
        <v>85.28</v>
      </c>
      <c r="DM97" s="4"/>
      <c r="DN97" s="8"/>
      <c r="DO97" s="7"/>
      <c r="DP97" s="7"/>
      <c r="DQ97" s="2" t="s">
        <v>140</v>
      </c>
      <c r="DR97" s="2" t="s">
        <v>131</v>
      </c>
      <c r="DS97" s="2" t="s">
        <v>1722</v>
      </c>
      <c r="DT97" s="2" t="s">
        <v>1240</v>
      </c>
      <c r="DU97" s="2" t="s">
        <v>142</v>
      </c>
      <c r="DV97" s="2" t="s">
        <v>134</v>
      </c>
      <c r="DW97" s="4">
        <v>13</v>
      </c>
      <c r="DX97" s="8">
        <v>269.49</v>
      </c>
      <c r="DY97" s="4"/>
      <c r="DZ97" s="8"/>
      <c r="EA97" s="7"/>
      <c r="EB97" s="7"/>
      <c r="EC97" s="2" t="s">
        <v>140</v>
      </c>
      <c r="ED97" s="2" t="s">
        <v>131</v>
      </c>
      <c r="EE97" s="2" t="s">
        <v>1722</v>
      </c>
      <c r="EF97" s="2" t="s">
        <v>324</v>
      </c>
      <c r="EG97" s="2" t="s">
        <v>142</v>
      </c>
      <c r="EH97" s="2" t="s">
        <v>134</v>
      </c>
      <c r="EI97" s="4">
        <v>22</v>
      </c>
      <c r="EJ97" s="8">
        <v>260.48</v>
      </c>
      <c r="EK97" s="4"/>
      <c r="EL97" s="8"/>
      <c r="EM97" s="7"/>
      <c r="EN97" s="7"/>
      <c r="EO97" s="2" t="s">
        <v>140</v>
      </c>
      <c r="EP97" s="2" t="s">
        <v>131</v>
      </c>
      <c r="EQ97" s="2" t="s">
        <v>920</v>
      </c>
      <c r="ER97" s="2" t="s">
        <v>1741</v>
      </c>
      <c r="ES97" s="2" t="s">
        <v>168</v>
      </c>
      <c r="ET97" s="2" t="s">
        <v>134</v>
      </c>
      <c r="EU97" s="4"/>
      <c r="EV97" s="8"/>
      <c r="EW97" s="4"/>
      <c r="EX97" s="8"/>
      <c r="EY97" s="7"/>
      <c r="EZ97" s="7"/>
      <c r="FA97" s="2" t="s">
        <v>140</v>
      </c>
      <c r="FB97" s="2" t="s">
        <v>131</v>
      </c>
      <c r="FC97" s="2" t="s">
        <v>1724</v>
      </c>
      <c r="FD97" s="2" t="s">
        <v>1449</v>
      </c>
      <c r="FE97" s="2" t="s">
        <v>142</v>
      </c>
      <c r="FF97" s="2" t="s">
        <v>134</v>
      </c>
      <c r="FG97" s="4"/>
      <c r="FH97" s="8"/>
      <c r="FI97" s="4"/>
      <c r="FJ97" s="8"/>
      <c r="FK97" s="7"/>
      <c r="FL97" s="7"/>
      <c r="FM97" s="2" t="s">
        <v>161</v>
      </c>
      <c r="FN97" s="2" t="s">
        <v>131</v>
      </c>
      <c r="FO97" s="2" t="s">
        <v>134</v>
      </c>
      <c r="FP97" s="2" t="s">
        <v>134</v>
      </c>
      <c r="FQ97" s="2" t="s">
        <v>142</v>
      </c>
      <c r="FR97" s="2" t="s">
        <v>134</v>
      </c>
      <c r="FS97" s="4"/>
      <c r="FT97" s="8"/>
      <c r="FU97" s="4"/>
      <c r="FV97" s="8"/>
      <c r="FW97" s="7"/>
      <c r="FX97" s="7"/>
      <c r="FY97" s="2" t="s">
        <v>143</v>
      </c>
      <c r="FZ97" s="2" t="s">
        <v>131</v>
      </c>
      <c r="GA97" s="2" t="s">
        <v>134</v>
      </c>
      <c r="GB97" s="2" t="s">
        <v>134</v>
      </c>
      <c r="GC97" s="2" t="s">
        <v>142</v>
      </c>
      <c r="GD97" s="2" t="s">
        <v>134</v>
      </c>
      <c r="GE97" s="4"/>
      <c r="GF97" s="8"/>
      <c r="GG97" s="4"/>
      <c r="GH97" s="8"/>
      <c r="GI97" s="7"/>
      <c r="GJ97" s="7"/>
      <c r="GK97" s="2" t="s">
        <v>134</v>
      </c>
      <c r="GL97" s="2" t="s">
        <v>134</v>
      </c>
      <c r="GM97" s="2" t="s">
        <v>134</v>
      </c>
      <c r="GN97" s="2" t="s">
        <v>134</v>
      </c>
      <c r="GO97" s="2" t="s">
        <v>134</v>
      </c>
      <c r="GP97" s="2" t="s">
        <v>134</v>
      </c>
      <c r="GQ97" s="4"/>
      <c r="GR97" s="8"/>
      <c r="GS97" s="4"/>
      <c r="GT97" s="8"/>
      <c r="GU97" s="7"/>
      <c r="GV97" s="7"/>
      <c r="GW97" s="2" t="s">
        <v>184</v>
      </c>
      <c r="GX97" s="2" t="s">
        <v>131</v>
      </c>
      <c r="GY97" s="2" t="s">
        <v>134</v>
      </c>
      <c r="GZ97" s="2" t="s">
        <v>134</v>
      </c>
      <c r="HA97" s="2" t="s">
        <v>142</v>
      </c>
      <c r="HB97" s="2" t="s">
        <v>134</v>
      </c>
      <c r="HC97" s="4"/>
      <c r="HD97" s="8"/>
      <c r="HE97" s="4"/>
      <c r="HF97" s="8"/>
      <c r="HG97" s="7"/>
      <c r="HH97" s="7"/>
      <c r="HI97" s="2" t="s">
        <v>140</v>
      </c>
      <c r="HJ97" s="2" t="s">
        <v>131</v>
      </c>
      <c r="HK97" s="2" t="s">
        <v>1722</v>
      </c>
      <c r="HL97" s="2" t="s">
        <v>1461</v>
      </c>
      <c r="HM97" s="2" t="s">
        <v>142</v>
      </c>
      <c r="HN97" s="2" t="s">
        <v>134</v>
      </c>
      <c r="HO97" s="4"/>
      <c r="HP97" s="8"/>
      <c r="HQ97" s="4"/>
      <c r="HR97" s="8"/>
      <c r="HS97" s="7"/>
      <c r="HT97" s="7"/>
      <c r="HU97" s="2" t="s">
        <v>143</v>
      </c>
      <c r="HV97" s="2" t="s">
        <v>131</v>
      </c>
      <c r="HW97" s="2" t="s">
        <v>134</v>
      </c>
      <c r="HX97" s="2" t="s">
        <v>134</v>
      </c>
      <c r="HY97" s="2" t="s">
        <v>142</v>
      </c>
      <c r="HZ97" s="2" t="s">
        <v>134</v>
      </c>
      <c r="IA97" s="4"/>
      <c r="IB97" s="8"/>
      <c r="IC97" s="4"/>
      <c r="ID97" s="8"/>
      <c r="IE97" s="7"/>
      <c r="IF97" s="7"/>
      <c r="IG97" s="2" t="s">
        <v>176</v>
      </c>
      <c r="IH97" s="2" t="s">
        <v>131</v>
      </c>
      <c r="II97" s="2" t="s">
        <v>134</v>
      </c>
      <c r="IJ97" s="2" t="s">
        <v>134</v>
      </c>
      <c r="IK97" s="2" t="s">
        <v>142</v>
      </c>
      <c r="IL97" s="2" t="s">
        <v>168</v>
      </c>
      <c r="IM97" s="4"/>
      <c r="IN97" s="8"/>
      <c r="IO97" s="4"/>
      <c r="IP97" s="8"/>
      <c r="IQ97" s="7"/>
      <c r="IR97" s="7"/>
      <c r="IS97" s="2" t="s">
        <v>161</v>
      </c>
      <c r="IT97" s="2" t="s">
        <v>131</v>
      </c>
      <c r="IU97" s="2" t="s">
        <v>134</v>
      </c>
      <c r="IV97" s="2" t="s">
        <v>134</v>
      </c>
      <c r="IW97" s="2" t="s">
        <v>142</v>
      </c>
      <c r="IX97" s="2" t="s">
        <v>134</v>
      </c>
      <c r="IY97" s="4"/>
      <c r="IZ97" s="8"/>
      <c r="JA97" s="4"/>
      <c r="JB97" s="8"/>
      <c r="JC97" s="7"/>
      <c r="JD97" s="7"/>
      <c r="JE97" s="2" t="s">
        <v>140</v>
      </c>
      <c r="JF97" s="2" t="s">
        <v>131</v>
      </c>
      <c r="JG97" s="2" t="s">
        <v>323</v>
      </c>
      <c r="JH97" s="2" t="s">
        <v>134</v>
      </c>
      <c r="JI97" s="2" t="s">
        <v>142</v>
      </c>
      <c r="JJ97" s="2" t="s">
        <v>134</v>
      </c>
      <c r="JK97" s="4"/>
      <c r="JL97" s="8"/>
      <c r="JM97" s="4"/>
      <c r="JN97" s="8"/>
      <c r="JO97" s="7"/>
      <c r="JP97" s="7"/>
      <c r="JQ97" s="2" t="s">
        <v>184</v>
      </c>
      <c r="JR97" s="2" t="s">
        <v>131</v>
      </c>
      <c r="JS97" s="2" t="s">
        <v>134</v>
      </c>
      <c r="JT97" s="2" t="s">
        <v>134</v>
      </c>
      <c r="JU97" s="2" t="s">
        <v>142</v>
      </c>
      <c r="JV97" s="2" t="s">
        <v>134</v>
      </c>
      <c r="JW97" s="4"/>
      <c r="JX97" s="8"/>
      <c r="JY97" s="4"/>
      <c r="JZ97" s="8"/>
      <c r="KA97" s="7"/>
      <c r="KB97" s="7"/>
      <c r="KC97" s="2" t="s">
        <v>140</v>
      </c>
      <c r="KD97" s="2" t="s">
        <v>131</v>
      </c>
      <c r="KE97" s="2" t="s">
        <v>1726</v>
      </c>
      <c r="KF97" s="2" t="s">
        <v>134</v>
      </c>
      <c r="KG97" s="2" t="s">
        <v>142</v>
      </c>
      <c r="KH97" s="2" t="s">
        <v>134</v>
      </c>
      <c r="KI97" s="4"/>
      <c r="KJ97" s="8"/>
      <c r="KK97" s="4"/>
      <c r="KL97" s="8"/>
      <c r="KM97" s="7"/>
      <c r="KN97" s="7"/>
      <c r="KO97" s="2" t="s">
        <v>176</v>
      </c>
      <c r="KP97" s="2" t="s">
        <v>131</v>
      </c>
      <c r="KQ97" s="2" t="s">
        <v>134</v>
      </c>
      <c r="KR97" s="2" t="s">
        <v>134</v>
      </c>
      <c r="KS97" s="2" t="s">
        <v>142</v>
      </c>
      <c r="KT97" s="2" t="s">
        <v>134</v>
      </c>
      <c r="KU97" s="4"/>
      <c r="KV97" s="8"/>
      <c r="KW97" s="4"/>
      <c r="KX97" s="8"/>
      <c r="KY97" s="7"/>
      <c r="KZ97" s="7"/>
      <c r="LA97" s="2" t="s">
        <v>140</v>
      </c>
      <c r="LB97" s="2" t="s">
        <v>144</v>
      </c>
      <c r="LC97" s="2" t="s">
        <v>1718</v>
      </c>
      <c r="LD97" s="2" t="s">
        <v>789</v>
      </c>
      <c r="LE97" s="2" t="s">
        <v>142</v>
      </c>
      <c r="LF97" s="2" t="s">
        <v>134</v>
      </c>
      <c r="LG97" s="4"/>
      <c r="LH97" s="8"/>
      <c r="LI97" s="4"/>
      <c r="LJ97" s="8"/>
      <c r="LK97" s="7"/>
      <c r="LL97" s="7"/>
      <c r="LM97" s="2" t="s">
        <v>134</v>
      </c>
      <c r="LN97" s="2" t="s">
        <v>134</v>
      </c>
      <c r="LO97" s="2" t="s">
        <v>134</v>
      </c>
      <c r="LP97" s="2" t="s">
        <v>134</v>
      </c>
      <c r="LQ97" s="2" t="s">
        <v>134</v>
      </c>
      <c r="LR97" s="2" t="s">
        <v>134</v>
      </c>
      <c r="LS97" s="4"/>
      <c r="LT97" s="8"/>
      <c r="LU97" s="4"/>
      <c r="LV97" s="8"/>
      <c r="LW97" s="7"/>
      <c r="LX97" s="7"/>
      <c r="LY97" s="2" t="s">
        <v>134</v>
      </c>
      <c r="LZ97" s="2" t="s">
        <v>134</v>
      </c>
      <c r="MA97" s="2" t="s">
        <v>134</v>
      </c>
      <c r="MB97" s="2" t="s">
        <v>134</v>
      </c>
      <c r="MC97" s="2" t="s">
        <v>134</v>
      </c>
      <c r="MD97" s="2" t="s">
        <v>134</v>
      </c>
      <c r="ME97" s="4"/>
      <c r="MF97" s="8"/>
      <c r="MG97" s="4"/>
      <c r="MH97" s="8"/>
      <c r="MI97" s="7"/>
      <c r="MJ97" s="7"/>
      <c r="MK97" s="2" t="s">
        <v>161</v>
      </c>
      <c r="ML97" s="2" t="s">
        <v>131</v>
      </c>
      <c r="MM97" s="2" t="s">
        <v>134</v>
      </c>
      <c r="MN97" s="2" t="s">
        <v>134</v>
      </c>
      <c r="MO97" s="2" t="s">
        <v>142</v>
      </c>
      <c r="MP97" s="2" t="s">
        <v>134</v>
      </c>
      <c r="MQ97" s="4"/>
      <c r="MR97" s="8"/>
      <c r="MS97" s="4"/>
      <c r="MT97" s="8"/>
      <c r="MU97" s="7"/>
      <c r="MV97" s="7"/>
      <c r="MW97" s="2" t="s">
        <v>134</v>
      </c>
      <c r="MX97" s="2" t="s">
        <v>134</v>
      </c>
      <c r="MY97" s="2" t="s">
        <v>134</v>
      </c>
      <c r="MZ97" s="2" t="s">
        <v>134</v>
      </c>
      <c r="NA97" s="2" t="s">
        <v>134</v>
      </c>
      <c r="NB97" s="2" t="s">
        <v>134</v>
      </c>
      <c r="NC97" s="4"/>
      <c r="ND97" s="8"/>
      <c r="NE97" s="4"/>
      <c r="NF97" s="8"/>
      <c r="NG97" s="7"/>
      <c r="NH97" s="7"/>
      <c r="NI97" s="2" t="s">
        <v>184</v>
      </c>
      <c r="NJ97" s="2" t="s">
        <v>131</v>
      </c>
      <c r="NK97" s="2" t="s">
        <v>134</v>
      </c>
      <c r="NL97" s="2" t="s">
        <v>134</v>
      </c>
      <c r="NM97" s="2" t="s">
        <v>142</v>
      </c>
      <c r="NN97" s="2" t="s">
        <v>134</v>
      </c>
      <c r="NO97" s="4"/>
      <c r="NP97" s="8"/>
      <c r="NQ97" s="4"/>
      <c r="NR97" s="8"/>
      <c r="NS97" s="7"/>
      <c r="NT97" s="7"/>
      <c r="NU97" s="2" t="s">
        <v>161</v>
      </c>
      <c r="NV97" s="2" t="s">
        <v>131</v>
      </c>
      <c r="NW97" s="2" t="s">
        <v>134</v>
      </c>
      <c r="NX97" s="2" t="s">
        <v>134</v>
      </c>
      <c r="NY97" s="2" t="s">
        <v>142</v>
      </c>
      <c r="NZ97" s="2" t="s">
        <v>134</v>
      </c>
      <c r="OA97" s="4"/>
      <c r="OB97" s="8"/>
      <c r="OC97" s="4"/>
      <c r="OD97" s="8"/>
      <c r="OE97" s="7"/>
      <c r="OF97" s="7"/>
      <c r="OG97" s="2" t="s">
        <v>140</v>
      </c>
      <c r="OH97" s="2" t="s">
        <v>187</v>
      </c>
      <c r="OI97" s="2" t="s">
        <v>1307</v>
      </c>
      <c r="OJ97" s="2" t="s">
        <v>1742</v>
      </c>
      <c r="OK97" s="2" t="s">
        <v>168</v>
      </c>
      <c r="OL97" s="2" t="s">
        <v>134</v>
      </c>
      <c r="OM97" s="4"/>
      <c r="ON97" s="8"/>
      <c r="OO97" s="4"/>
      <c r="OP97" s="8"/>
      <c r="OQ97" s="7"/>
      <c r="OR97" s="7"/>
      <c r="OS97" s="2" t="s">
        <v>161</v>
      </c>
      <c r="OT97" s="2" t="s">
        <v>131</v>
      </c>
      <c r="OU97" s="2" t="s">
        <v>134</v>
      </c>
      <c r="OV97" s="2" t="s">
        <v>134</v>
      </c>
      <c r="OW97" s="2" t="s">
        <v>142</v>
      </c>
      <c r="OX97" s="2" t="s">
        <v>134</v>
      </c>
      <c r="OY97" s="4"/>
      <c r="OZ97" s="8"/>
      <c r="PA97" s="4"/>
      <c r="PB97" s="8"/>
      <c r="PC97" s="7"/>
      <c r="PD97" s="7"/>
      <c r="PE97" s="2" t="s">
        <v>161</v>
      </c>
      <c r="PF97" s="2" t="s">
        <v>131</v>
      </c>
      <c r="PG97" s="2" t="s">
        <v>134</v>
      </c>
      <c r="PH97" s="2" t="s">
        <v>134</v>
      </c>
      <c r="PI97" s="2" t="s">
        <v>142</v>
      </c>
      <c r="PJ97" s="2" t="s">
        <v>134</v>
      </c>
      <c r="PK97" s="4"/>
      <c r="PL97" s="8"/>
      <c r="PM97" s="4"/>
      <c r="PN97" s="8"/>
      <c r="PO97" s="7"/>
      <c r="PP97" s="7"/>
      <c r="PQ97" s="2" t="s">
        <v>134</v>
      </c>
      <c r="PR97" s="2" t="s">
        <v>134</v>
      </c>
      <c r="PS97" s="2" t="s">
        <v>134</v>
      </c>
      <c r="PT97" s="2" t="s">
        <v>134</v>
      </c>
      <c r="PU97" s="2" t="s">
        <v>134</v>
      </c>
      <c r="PV97" s="2" t="s">
        <v>134</v>
      </c>
      <c r="PW97" s="4"/>
      <c r="PX97" s="8"/>
      <c r="PY97" s="4"/>
      <c r="PZ97" s="8"/>
      <c r="QA97" s="7"/>
      <c r="QB97" s="7"/>
      <c r="QC97" s="2" t="s">
        <v>161</v>
      </c>
      <c r="QD97" s="2" t="s">
        <v>144</v>
      </c>
      <c r="QE97" s="2" t="s">
        <v>134</v>
      </c>
      <c r="QF97" s="2" t="s">
        <v>134</v>
      </c>
      <c r="QG97" s="2" t="s">
        <v>142</v>
      </c>
      <c r="QH97" s="2" t="s">
        <v>134</v>
      </c>
      <c r="QI97" s="4"/>
      <c r="QJ97" s="8"/>
      <c r="QK97" s="4"/>
      <c r="QL97" s="8"/>
      <c r="QM97" s="7"/>
      <c r="QN97" s="7"/>
      <c r="QO97" s="2" t="s">
        <v>184</v>
      </c>
      <c r="QP97" s="2" t="s">
        <v>131</v>
      </c>
      <c r="QQ97" s="2" t="s">
        <v>134</v>
      </c>
      <c r="QR97" s="2" t="s">
        <v>134</v>
      </c>
      <c r="QS97" s="2" t="s">
        <v>142</v>
      </c>
      <c r="QT97" s="2" t="s">
        <v>134</v>
      </c>
      <c r="QU97" s="4"/>
      <c r="QV97" s="8"/>
      <c r="QW97" s="4"/>
      <c r="QX97" s="8"/>
      <c r="QY97" s="7"/>
      <c r="QZ97" s="7"/>
      <c r="RA97" s="2" t="s">
        <v>134</v>
      </c>
      <c r="RB97" s="2" t="s">
        <v>134</v>
      </c>
      <c r="RC97" s="2" t="s">
        <v>134</v>
      </c>
      <c r="RD97" s="2" t="s">
        <v>134</v>
      </c>
      <c r="RE97" s="2" t="s">
        <v>134</v>
      </c>
      <c r="RF97" s="2" t="s">
        <v>134</v>
      </c>
      <c r="RG97" s="4"/>
      <c r="RH97" s="8"/>
      <c r="RI97" s="4"/>
      <c r="RJ97" s="8"/>
      <c r="RK97" s="7"/>
      <c r="RL97" s="7"/>
      <c r="RM97" s="2" t="s">
        <v>161</v>
      </c>
      <c r="RN97" s="2" t="s">
        <v>131</v>
      </c>
      <c r="RO97" s="2" t="s">
        <v>134</v>
      </c>
      <c r="RP97" s="2" t="s">
        <v>134</v>
      </c>
      <c r="RQ97" s="2" t="s">
        <v>142</v>
      </c>
      <c r="RR97" s="2" t="s">
        <v>134</v>
      </c>
      <c r="RS97" s="4"/>
      <c r="RT97" s="8"/>
      <c r="RU97" s="4"/>
      <c r="RV97" s="8"/>
      <c r="RW97" s="7"/>
      <c r="RX97" s="7"/>
      <c r="RY97" s="2" t="s">
        <v>161</v>
      </c>
      <c r="RZ97" s="2" t="s">
        <v>131</v>
      </c>
      <c r="SA97" s="2" t="s">
        <v>134</v>
      </c>
      <c r="SB97" s="2" t="s">
        <v>134</v>
      </c>
      <c r="SC97" s="2" t="s">
        <v>142</v>
      </c>
      <c r="SD97" s="2" t="s">
        <v>134</v>
      </c>
      <c r="SE97" s="4"/>
      <c r="SF97" s="8"/>
      <c r="SG97" s="4"/>
      <c r="SH97" s="8"/>
      <c r="SI97" s="7"/>
      <c r="SJ97" s="7"/>
      <c r="SK97" s="2" t="s">
        <v>161</v>
      </c>
      <c r="SL97" s="2" t="s">
        <v>144</v>
      </c>
      <c r="SM97" s="2" t="s">
        <v>134</v>
      </c>
      <c r="SN97" s="2" t="s">
        <v>134</v>
      </c>
      <c r="SO97" s="2" t="s">
        <v>142</v>
      </c>
      <c r="SP97" s="2" t="s">
        <v>134</v>
      </c>
    </row>
    <row r="98">
      <c r="A98" s="2" t="s">
        <v>1743</v>
      </c>
      <c r="B98" s="2" t="s">
        <v>123</v>
      </c>
      <c r="C98" s="2" t="s">
        <v>124</v>
      </c>
      <c r="D98" s="2" t="s">
        <v>125</v>
      </c>
      <c r="E98" s="2" t="s">
        <v>126</v>
      </c>
      <c r="F98" s="2" t="s">
        <v>1744</v>
      </c>
      <c r="G98" s="2" t="s">
        <v>1745</v>
      </c>
      <c r="H98" s="2" t="s">
        <v>1746</v>
      </c>
      <c r="I98" s="2" t="s">
        <v>1747</v>
      </c>
      <c r="J98" s="2" t="s">
        <v>234</v>
      </c>
      <c r="K98" s="2" t="s">
        <v>654</v>
      </c>
      <c r="L98" s="3">
        <v>16.28</v>
      </c>
      <c r="M98" s="3">
        <v>17.09</v>
      </c>
      <c r="N98" s="3">
        <v>36.99</v>
      </c>
      <c r="O98" s="2" t="s">
        <v>131</v>
      </c>
      <c r="P98" s="2" t="s">
        <v>275</v>
      </c>
      <c r="Q98" s="2" t="s">
        <v>133</v>
      </c>
      <c r="R98" s="2" t="s">
        <v>134</v>
      </c>
      <c r="S98" s="2" t="s">
        <v>1748</v>
      </c>
      <c r="T98" s="2" t="s">
        <v>1062</v>
      </c>
      <c r="U98" s="2" t="s">
        <v>832</v>
      </c>
      <c r="V98" s="2" t="s">
        <v>1173</v>
      </c>
      <c r="W98" s="2" t="s">
        <v>421</v>
      </c>
      <c r="X98" s="2" t="s">
        <v>835</v>
      </c>
      <c r="Y98" s="2" t="s">
        <v>1175</v>
      </c>
      <c r="Z98" s="4">
        <v>250</v>
      </c>
      <c r="AA98" s="4">
        <f>=ROUNDDOWN(21.3675213675214,0)</f>
      </c>
      <c r="AB98" s="5">
        <v>11.7</v>
      </c>
      <c r="AC98" s="2" t="s">
        <v>134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>
        <v>0</v>
      </c>
      <c r="AP98" s="4">
        <v>332</v>
      </c>
      <c r="AQ98" s="8">
        <v>5898.77</v>
      </c>
      <c r="AR98" s="4"/>
      <c r="AS98" s="8"/>
      <c r="AT98" s="7"/>
      <c r="AU98" s="7"/>
      <c r="AV98" s="4">
        <v>332</v>
      </c>
      <c r="AW98" s="8">
        <v>5898.77</v>
      </c>
      <c r="AX98" s="4"/>
      <c r="AY98" s="8"/>
      <c r="AZ98" s="7"/>
      <c r="BA98" s="7"/>
      <c r="BB98" s="7">
        <v>1</v>
      </c>
      <c r="BC98" s="4">
        <v>332</v>
      </c>
      <c r="BD98" s="8">
        <v>5898.77</v>
      </c>
      <c r="BE98" s="4"/>
      <c r="BF98" s="8"/>
      <c r="BG98" s="7"/>
      <c r="BH98" s="7"/>
      <c r="BI98" s="7">
        <v>1</v>
      </c>
      <c r="BJ98" s="4">
        <v>332</v>
      </c>
      <c r="BK98" s="8">
        <v>5898.77</v>
      </c>
      <c r="BL98" s="2" t="s">
        <v>1749</v>
      </c>
      <c r="BM98" s="7">
        <v>1</v>
      </c>
      <c r="BN98" s="7">
        <v>1</v>
      </c>
      <c r="BO98" s="4">
        <v>48</v>
      </c>
      <c r="BP98" s="8">
        <v>896.64</v>
      </c>
      <c r="BQ98" s="4"/>
      <c r="BR98" s="8"/>
      <c r="BS98" s="7"/>
      <c r="BT98" s="7"/>
      <c r="BU98" s="2" t="s">
        <v>140</v>
      </c>
      <c r="BV98" s="2" t="s">
        <v>131</v>
      </c>
      <c r="BW98" s="2" t="s">
        <v>134</v>
      </c>
      <c r="BX98" s="2" t="s">
        <v>993</v>
      </c>
      <c r="BY98" s="2" t="s">
        <v>142</v>
      </c>
      <c r="BZ98" s="2" t="s">
        <v>134</v>
      </c>
      <c r="CA98" s="4">
        <v>57</v>
      </c>
      <c r="CB98" s="8">
        <v>1054.5</v>
      </c>
      <c r="CC98" s="4"/>
      <c r="CD98" s="8"/>
      <c r="CE98" s="7"/>
      <c r="CF98" s="7"/>
      <c r="CG98" s="2" t="s">
        <v>140</v>
      </c>
      <c r="CH98" s="2" t="s">
        <v>131</v>
      </c>
      <c r="CI98" s="2" t="s">
        <v>145</v>
      </c>
      <c r="CJ98" s="2" t="s">
        <v>146</v>
      </c>
      <c r="CK98" s="2" t="s">
        <v>142</v>
      </c>
      <c r="CL98" s="2" t="s">
        <v>134</v>
      </c>
      <c r="CM98" s="4">
        <v>136</v>
      </c>
      <c r="CN98" s="8">
        <v>2320.16</v>
      </c>
      <c r="CO98" s="4"/>
      <c r="CP98" s="8"/>
      <c r="CQ98" s="7"/>
      <c r="CR98" s="7"/>
      <c r="CS98" s="2" t="s">
        <v>140</v>
      </c>
      <c r="CT98" s="2" t="s">
        <v>131</v>
      </c>
      <c r="CU98" s="2" t="s">
        <v>1179</v>
      </c>
      <c r="CV98" s="2" t="s">
        <v>152</v>
      </c>
      <c r="CW98" s="2" t="s">
        <v>142</v>
      </c>
      <c r="CX98" s="2" t="s">
        <v>134</v>
      </c>
      <c r="CY98" s="4">
        <v>19</v>
      </c>
      <c r="CZ98" s="8">
        <v>343.52</v>
      </c>
      <c r="DA98" s="4"/>
      <c r="DB98" s="8"/>
      <c r="DC98" s="7"/>
      <c r="DD98" s="7"/>
      <c r="DE98" s="2" t="s">
        <v>140</v>
      </c>
      <c r="DF98" s="2" t="s">
        <v>131</v>
      </c>
      <c r="DG98" s="2" t="s">
        <v>1181</v>
      </c>
      <c r="DH98" s="2" t="s">
        <v>618</v>
      </c>
      <c r="DI98" s="2" t="s">
        <v>142</v>
      </c>
      <c r="DJ98" s="2" t="s">
        <v>134</v>
      </c>
      <c r="DK98" s="4">
        <v>39</v>
      </c>
      <c r="DL98" s="8">
        <v>705.12</v>
      </c>
      <c r="DM98" s="4"/>
      <c r="DN98" s="8"/>
      <c r="DO98" s="7"/>
      <c r="DP98" s="7"/>
      <c r="DQ98" s="2" t="s">
        <v>140</v>
      </c>
      <c r="DR98" s="2" t="s">
        <v>131</v>
      </c>
      <c r="DS98" s="2" t="s">
        <v>178</v>
      </c>
      <c r="DT98" s="2" t="s">
        <v>178</v>
      </c>
      <c r="DU98" s="2" t="s">
        <v>142</v>
      </c>
      <c r="DV98" s="2" t="s">
        <v>134</v>
      </c>
      <c r="DW98" s="4">
        <v>16</v>
      </c>
      <c r="DX98" s="8">
        <v>287.2</v>
      </c>
      <c r="DY98" s="4"/>
      <c r="DZ98" s="8"/>
      <c r="EA98" s="7"/>
      <c r="EB98" s="7"/>
      <c r="EC98" s="2" t="s">
        <v>140</v>
      </c>
      <c r="ED98" s="2" t="s">
        <v>131</v>
      </c>
      <c r="EE98" s="2" t="s">
        <v>997</v>
      </c>
      <c r="EF98" s="2" t="s">
        <v>1703</v>
      </c>
      <c r="EG98" s="2" t="s">
        <v>142</v>
      </c>
      <c r="EH98" s="2" t="s">
        <v>134</v>
      </c>
      <c r="EI98" s="4">
        <v>11</v>
      </c>
      <c r="EJ98" s="8">
        <v>150.39</v>
      </c>
      <c r="EK98" s="4"/>
      <c r="EL98" s="8"/>
      <c r="EM98" s="7"/>
      <c r="EN98" s="7"/>
      <c r="EO98" s="2" t="s">
        <v>140</v>
      </c>
      <c r="EP98" s="2" t="s">
        <v>131</v>
      </c>
      <c r="EQ98" s="2" t="s">
        <v>505</v>
      </c>
      <c r="ER98" s="2" t="s">
        <v>619</v>
      </c>
      <c r="ES98" s="2" t="s">
        <v>142</v>
      </c>
      <c r="ET98" s="2" t="s">
        <v>134</v>
      </c>
      <c r="EU98" s="4">
        <v>1</v>
      </c>
      <c r="EV98" s="8">
        <v>17.09</v>
      </c>
      <c r="EW98" s="4"/>
      <c r="EX98" s="8"/>
      <c r="EY98" s="7"/>
      <c r="EZ98" s="7"/>
      <c r="FA98" s="2" t="s">
        <v>140</v>
      </c>
      <c r="FB98" s="2" t="s">
        <v>131</v>
      </c>
      <c r="FC98" s="2" t="s">
        <v>1000</v>
      </c>
      <c r="FD98" s="2" t="s">
        <v>1750</v>
      </c>
      <c r="FE98" s="2" t="s">
        <v>142</v>
      </c>
      <c r="FF98" s="2" t="s">
        <v>134</v>
      </c>
      <c r="FG98" s="4"/>
      <c r="FH98" s="8"/>
      <c r="FI98" s="4"/>
      <c r="FJ98" s="8"/>
      <c r="FK98" s="7"/>
      <c r="FL98" s="7"/>
      <c r="FM98" s="2" t="s">
        <v>140</v>
      </c>
      <c r="FN98" s="2" t="s">
        <v>131</v>
      </c>
      <c r="FO98" s="2" t="s">
        <v>903</v>
      </c>
      <c r="FP98" s="2" t="s">
        <v>134</v>
      </c>
      <c r="FQ98" s="2" t="s">
        <v>142</v>
      </c>
      <c r="FR98" s="2" t="s">
        <v>134</v>
      </c>
      <c r="FS98" s="4"/>
      <c r="FT98" s="8"/>
      <c r="FU98" s="4"/>
      <c r="FV98" s="8"/>
      <c r="FW98" s="7"/>
      <c r="FX98" s="7"/>
      <c r="FY98" s="2" t="s">
        <v>143</v>
      </c>
      <c r="FZ98" s="2" t="s">
        <v>131</v>
      </c>
      <c r="GA98" s="2" t="s">
        <v>134</v>
      </c>
      <c r="GB98" s="2" t="s">
        <v>134</v>
      </c>
      <c r="GC98" s="2" t="s">
        <v>142</v>
      </c>
      <c r="GD98" s="2" t="s">
        <v>134</v>
      </c>
      <c r="GE98" s="4"/>
      <c r="GF98" s="8"/>
      <c r="GG98" s="4"/>
      <c r="GH98" s="8"/>
      <c r="GI98" s="7"/>
      <c r="GJ98" s="7"/>
      <c r="GK98" s="2" t="s">
        <v>134</v>
      </c>
      <c r="GL98" s="2" t="s">
        <v>134</v>
      </c>
      <c r="GM98" s="2" t="s">
        <v>134</v>
      </c>
      <c r="GN98" s="2" t="s">
        <v>134</v>
      </c>
      <c r="GO98" s="2" t="s">
        <v>134</v>
      </c>
      <c r="GP98" s="2" t="s">
        <v>134</v>
      </c>
      <c r="GQ98" s="4"/>
      <c r="GR98" s="8"/>
      <c r="GS98" s="4"/>
      <c r="GT98" s="8"/>
      <c r="GU98" s="7"/>
      <c r="GV98" s="7"/>
      <c r="GW98" s="2" t="s">
        <v>184</v>
      </c>
      <c r="GX98" s="2" t="s">
        <v>131</v>
      </c>
      <c r="GY98" s="2" t="s">
        <v>134</v>
      </c>
      <c r="GZ98" s="2" t="s">
        <v>134</v>
      </c>
      <c r="HA98" s="2" t="s">
        <v>142</v>
      </c>
      <c r="HB98" s="2" t="s">
        <v>134</v>
      </c>
      <c r="HC98" s="4">
        <v>3</v>
      </c>
      <c r="HD98" s="8">
        <v>89.97</v>
      </c>
      <c r="HE98" s="4"/>
      <c r="HF98" s="8"/>
      <c r="HG98" s="7"/>
      <c r="HH98" s="7"/>
      <c r="HI98" s="2" t="s">
        <v>140</v>
      </c>
      <c r="HJ98" s="2" t="s">
        <v>131</v>
      </c>
      <c r="HK98" s="2" t="s">
        <v>942</v>
      </c>
      <c r="HL98" s="2" t="s">
        <v>152</v>
      </c>
      <c r="HM98" s="2" t="s">
        <v>142</v>
      </c>
      <c r="HN98" s="2" t="s">
        <v>134</v>
      </c>
      <c r="HO98" s="4"/>
      <c r="HP98" s="8"/>
      <c r="HQ98" s="4"/>
      <c r="HR98" s="8"/>
      <c r="HS98" s="7"/>
      <c r="HT98" s="7"/>
      <c r="HU98" s="2" t="s">
        <v>161</v>
      </c>
      <c r="HV98" s="2" t="s">
        <v>131</v>
      </c>
      <c r="HW98" s="2" t="s">
        <v>134</v>
      </c>
      <c r="HX98" s="2" t="s">
        <v>134</v>
      </c>
      <c r="HY98" s="2" t="s">
        <v>142</v>
      </c>
      <c r="HZ98" s="2" t="s">
        <v>134</v>
      </c>
      <c r="IA98" s="4"/>
      <c r="IB98" s="8"/>
      <c r="IC98" s="4"/>
      <c r="ID98" s="8"/>
      <c r="IE98" s="7"/>
      <c r="IF98" s="7"/>
      <c r="IG98" s="2" t="s">
        <v>140</v>
      </c>
      <c r="IH98" s="2" t="s">
        <v>144</v>
      </c>
      <c r="II98" s="2" t="s">
        <v>1180</v>
      </c>
      <c r="IJ98" s="2" t="s">
        <v>1751</v>
      </c>
      <c r="IK98" s="2" t="s">
        <v>142</v>
      </c>
      <c r="IL98" s="2" t="s">
        <v>168</v>
      </c>
      <c r="IM98" s="4">
        <v>2</v>
      </c>
      <c r="IN98" s="8">
        <v>34.18</v>
      </c>
      <c r="IO98" s="4"/>
      <c r="IP98" s="8"/>
      <c r="IQ98" s="7"/>
      <c r="IR98" s="7"/>
      <c r="IS98" s="2" t="s">
        <v>140</v>
      </c>
      <c r="IT98" s="2" t="s">
        <v>131</v>
      </c>
      <c r="IU98" s="2" t="s">
        <v>1752</v>
      </c>
      <c r="IV98" s="2" t="s">
        <v>1753</v>
      </c>
      <c r="IW98" s="2" t="s">
        <v>142</v>
      </c>
      <c r="IX98" s="2" t="s">
        <v>134</v>
      </c>
      <c r="IY98" s="4"/>
      <c r="IZ98" s="8"/>
      <c r="JA98" s="4"/>
      <c r="JB98" s="8"/>
      <c r="JC98" s="7"/>
      <c r="JD98" s="7"/>
      <c r="JE98" s="2" t="s">
        <v>140</v>
      </c>
      <c r="JF98" s="2" t="s">
        <v>131</v>
      </c>
      <c r="JG98" s="2" t="s">
        <v>170</v>
      </c>
      <c r="JH98" s="2" t="s">
        <v>134</v>
      </c>
      <c r="JI98" s="2" t="s">
        <v>142</v>
      </c>
      <c r="JJ98" s="2" t="s">
        <v>134</v>
      </c>
      <c r="JK98" s="4"/>
      <c r="JL98" s="8"/>
      <c r="JM98" s="4"/>
      <c r="JN98" s="8"/>
      <c r="JO98" s="7"/>
      <c r="JP98" s="7"/>
      <c r="JQ98" s="2" t="s">
        <v>140</v>
      </c>
      <c r="JR98" s="2" t="s">
        <v>144</v>
      </c>
      <c r="JS98" s="2" t="s">
        <v>172</v>
      </c>
      <c r="JT98" s="2" t="s">
        <v>1293</v>
      </c>
      <c r="JU98" s="2" t="s">
        <v>142</v>
      </c>
      <c r="JV98" s="2" t="s">
        <v>134</v>
      </c>
      <c r="JW98" s="4"/>
      <c r="JX98" s="8"/>
      <c r="JY98" s="4"/>
      <c r="JZ98" s="8"/>
      <c r="KA98" s="7"/>
      <c r="KB98" s="7"/>
      <c r="KC98" s="2" t="s">
        <v>436</v>
      </c>
      <c r="KD98" s="2" t="s">
        <v>131</v>
      </c>
      <c r="KE98" s="2" t="s">
        <v>134</v>
      </c>
      <c r="KF98" s="2" t="s">
        <v>134</v>
      </c>
      <c r="KG98" s="2" t="s">
        <v>142</v>
      </c>
      <c r="KH98" s="2" t="s">
        <v>134</v>
      </c>
      <c r="KI98" s="4"/>
      <c r="KJ98" s="8"/>
      <c r="KK98" s="4"/>
      <c r="KL98" s="8"/>
      <c r="KM98" s="7"/>
      <c r="KN98" s="7"/>
      <c r="KO98" s="2" t="s">
        <v>176</v>
      </c>
      <c r="KP98" s="2" t="s">
        <v>131</v>
      </c>
      <c r="KQ98" s="2" t="s">
        <v>134</v>
      </c>
      <c r="KR98" s="2" t="s">
        <v>134</v>
      </c>
      <c r="KS98" s="2" t="s">
        <v>142</v>
      </c>
      <c r="KT98" s="2" t="s">
        <v>134</v>
      </c>
      <c r="KU98" s="4"/>
      <c r="KV98" s="8"/>
      <c r="KW98" s="4"/>
      <c r="KX98" s="8"/>
      <c r="KY98" s="7"/>
      <c r="KZ98" s="7"/>
      <c r="LA98" s="2" t="s">
        <v>140</v>
      </c>
      <c r="LB98" s="2" t="s">
        <v>144</v>
      </c>
      <c r="LC98" s="2" t="s">
        <v>1011</v>
      </c>
      <c r="LD98" s="2" t="s">
        <v>386</v>
      </c>
      <c r="LE98" s="2" t="s">
        <v>142</v>
      </c>
      <c r="LF98" s="2" t="s">
        <v>134</v>
      </c>
      <c r="LG98" s="4"/>
      <c r="LH98" s="8"/>
      <c r="LI98" s="4"/>
      <c r="LJ98" s="8"/>
      <c r="LK98" s="7"/>
      <c r="LL98" s="7"/>
      <c r="LM98" s="2" t="s">
        <v>134</v>
      </c>
      <c r="LN98" s="2" t="s">
        <v>134</v>
      </c>
      <c r="LO98" s="2" t="s">
        <v>134</v>
      </c>
      <c r="LP98" s="2" t="s">
        <v>134</v>
      </c>
      <c r="LQ98" s="2" t="s">
        <v>134</v>
      </c>
      <c r="LR98" s="2" t="s">
        <v>134</v>
      </c>
      <c r="LS98" s="4"/>
      <c r="LT98" s="8"/>
      <c r="LU98" s="4"/>
      <c r="LV98" s="8"/>
      <c r="LW98" s="7"/>
      <c r="LX98" s="7"/>
      <c r="LY98" s="2" t="s">
        <v>134</v>
      </c>
      <c r="LZ98" s="2" t="s">
        <v>134</v>
      </c>
      <c r="MA98" s="2" t="s">
        <v>134</v>
      </c>
      <c r="MB98" s="2" t="s">
        <v>134</v>
      </c>
      <c r="MC98" s="2" t="s">
        <v>134</v>
      </c>
      <c r="MD98" s="2" t="s">
        <v>134</v>
      </c>
      <c r="ME98" s="4"/>
      <c r="MF98" s="8"/>
      <c r="MG98" s="4"/>
      <c r="MH98" s="8"/>
      <c r="MI98" s="7"/>
      <c r="MJ98" s="7"/>
      <c r="MK98" s="2" t="s">
        <v>140</v>
      </c>
      <c r="ML98" s="2" t="s">
        <v>144</v>
      </c>
      <c r="MM98" s="2" t="s">
        <v>213</v>
      </c>
      <c r="MN98" s="2" t="s">
        <v>134</v>
      </c>
      <c r="MO98" s="2" t="s">
        <v>142</v>
      </c>
      <c r="MP98" s="2" t="s">
        <v>134</v>
      </c>
      <c r="MQ98" s="4"/>
      <c r="MR98" s="8"/>
      <c r="MS98" s="4"/>
      <c r="MT98" s="8"/>
      <c r="MU98" s="7"/>
      <c r="MV98" s="7"/>
      <c r="MW98" s="2" t="s">
        <v>134</v>
      </c>
      <c r="MX98" s="2" t="s">
        <v>134</v>
      </c>
      <c r="MY98" s="2" t="s">
        <v>134</v>
      </c>
      <c r="MZ98" s="2" t="s">
        <v>134</v>
      </c>
      <c r="NA98" s="2" t="s">
        <v>134</v>
      </c>
      <c r="NB98" s="2" t="s">
        <v>134</v>
      </c>
      <c r="NC98" s="4"/>
      <c r="ND98" s="8"/>
      <c r="NE98" s="4"/>
      <c r="NF98" s="8"/>
      <c r="NG98" s="7"/>
      <c r="NH98" s="7"/>
      <c r="NI98" s="2" t="s">
        <v>184</v>
      </c>
      <c r="NJ98" s="2" t="s">
        <v>131</v>
      </c>
      <c r="NK98" s="2" t="s">
        <v>134</v>
      </c>
      <c r="NL98" s="2" t="s">
        <v>134</v>
      </c>
      <c r="NM98" s="2" t="s">
        <v>142</v>
      </c>
      <c r="NN98" s="2" t="s">
        <v>134</v>
      </c>
      <c r="NO98" s="4"/>
      <c r="NP98" s="8"/>
      <c r="NQ98" s="4"/>
      <c r="NR98" s="8"/>
      <c r="NS98" s="7"/>
      <c r="NT98" s="7"/>
      <c r="NU98" s="2" t="s">
        <v>140</v>
      </c>
      <c r="NV98" s="2" t="s">
        <v>131</v>
      </c>
      <c r="NW98" s="2" t="s">
        <v>325</v>
      </c>
      <c r="NX98" s="2" t="s">
        <v>669</v>
      </c>
      <c r="NY98" s="2" t="s">
        <v>142</v>
      </c>
      <c r="NZ98" s="2" t="s">
        <v>134</v>
      </c>
      <c r="OA98" s="4"/>
      <c r="OB98" s="8"/>
      <c r="OC98" s="4"/>
      <c r="OD98" s="8"/>
      <c r="OE98" s="7"/>
      <c r="OF98" s="7"/>
      <c r="OG98" s="2" t="s">
        <v>140</v>
      </c>
      <c r="OH98" s="2" t="s">
        <v>187</v>
      </c>
      <c r="OI98" s="2" t="s">
        <v>1187</v>
      </c>
      <c r="OJ98" s="2" t="s">
        <v>719</v>
      </c>
      <c r="OK98" s="2" t="s">
        <v>142</v>
      </c>
      <c r="OL98" s="2" t="s">
        <v>134</v>
      </c>
      <c r="OM98" s="4"/>
      <c r="ON98" s="8"/>
      <c r="OO98" s="4"/>
      <c r="OP98" s="8"/>
      <c r="OQ98" s="7"/>
      <c r="OR98" s="7"/>
      <c r="OS98" s="2" t="s">
        <v>134</v>
      </c>
      <c r="OT98" s="2" t="s">
        <v>134</v>
      </c>
      <c r="OU98" s="2" t="s">
        <v>134</v>
      </c>
      <c r="OV98" s="2" t="s">
        <v>134</v>
      </c>
      <c r="OW98" s="2" t="s">
        <v>134</v>
      </c>
      <c r="OX98" s="2" t="s">
        <v>134</v>
      </c>
      <c r="OY98" s="4"/>
      <c r="OZ98" s="8"/>
      <c r="PA98" s="4"/>
      <c r="PB98" s="8"/>
      <c r="PC98" s="7"/>
      <c r="PD98" s="7"/>
      <c r="PE98" s="2" t="s">
        <v>161</v>
      </c>
      <c r="PF98" s="2" t="s">
        <v>131</v>
      </c>
      <c r="PG98" s="2" t="s">
        <v>134</v>
      </c>
      <c r="PH98" s="2" t="s">
        <v>134</v>
      </c>
      <c r="PI98" s="2" t="s">
        <v>142</v>
      </c>
      <c r="PJ98" s="2" t="s">
        <v>134</v>
      </c>
      <c r="PK98" s="4"/>
      <c r="PL98" s="8"/>
      <c r="PM98" s="4"/>
      <c r="PN98" s="8"/>
      <c r="PO98" s="7"/>
      <c r="PP98" s="7"/>
      <c r="PQ98" s="2" t="s">
        <v>140</v>
      </c>
      <c r="PR98" s="2" t="s">
        <v>131</v>
      </c>
      <c r="PS98" s="2" t="s">
        <v>190</v>
      </c>
      <c r="PT98" s="2" t="s">
        <v>134</v>
      </c>
      <c r="PU98" s="2" t="s">
        <v>142</v>
      </c>
      <c r="PV98" s="2" t="s">
        <v>134</v>
      </c>
      <c r="PW98" s="4"/>
      <c r="PX98" s="8"/>
      <c r="PY98" s="4"/>
      <c r="PZ98" s="8"/>
      <c r="QA98" s="7"/>
      <c r="QB98" s="7"/>
      <c r="QC98" s="2" t="s">
        <v>140</v>
      </c>
      <c r="QD98" s="2" t="s">
        <v>144</v>
      </c>
      <c r="QE98" s="2" t="s">
        <v>191</v>
      </c>
      <c r="QF98" s="2" t="s">
        <v>1754</v>
      </c>
      <c r="QG98" s="2" t="s">
        <v>142</v>
      </c>
      <c r="QH98" s="2" t="s">
        <v>134</v>
      </c>
      <c r="QI98" s="4"/>
      <c r="QJ98" s="8"/>
      <c r="QK98" s="4"/>
      <c r="QL98" s="8"/>
      <c r="QM98" s="7"/>
      <c r="QN98" s="7"/>
      <c r="QO98" s="2" t="s">
        <v>184</v>
      </c>
      <c r="QP98" s="2" t="s">
        <v>131</v>
      </c>
      <c r="QQ98" s="2" t="s">
        <v>134</v>
      </c>
      <c r="QR98" s="2" t="s">
        <v>134</v>
      </c>
      <c r="QS98" s="2" t="s">
        <v>142</v>
      </c>
      <c r="QT98" s="2" t="s">
        <v>134</v>
      </c>
      <c r="QU98" s="4"/>
      <c r="QV98" s="8"/>
      <c r="QW98" s="4"/>
      <c r="QX98" s="8"/>
      <c r="QY98" s="7"/>
      <c r="QZ98" s="7"/>
      <c r="RA98" s="2" t="s">
        <v>134</v>
      </c>
      <c r="RB98" s="2" t="s">
        <v>134</v>
      </c>
      <c r="RC98" s="2" t="s">
        <v>134</v>
      </c>
      <c r="RD98" s="2" t="s">
        <v>134</v>
      </c>
      <c r="RE98" s="2" t="s">
        <v>134</v>
      </c>
      <c r="RF98" s="2" t="s">
        <v>134</v>
      </c>
      <c r="RG98" s="4"/>
      <c r="RH98" s="8"/>
      <c r="RI98" s="4"/>
      <c r="RJ98" s="8"/>
      <c r="RK98" s="7"/>
      <c r="RL98" s="7"/>
      <c r="RM98" s="2" t="s">
        <v>134</v>
      </c>
      <c r="RN98" s="2" t="s">
        <v>134</v>
      </c>
      <c r="RO98" s="2" t="s">
        <v>134</v>
      </c>
      <c r="RP98" s="2" t="s">
        <v>134</v>
      </c>
      <c r="RQ98" s="2" t="s">
        <v>134</v>
      </c>
      <c r="RR98" s="2" t="s">
        <v>134</v>
      </c>
      <c r="RS98" s="4"/>
      <c r="RT98" s="8"/>
      <c r="RU98" s="4"/>
      <c r="RV98" s="8"/>
      <c r="RW98" s="7"/>
      <c r="RX98" s="7"/>
      <c r="RY98" s="2" t="s">
        <v>161</v>
      </c>
      <c r="RZ98" s="2" t="s">
        <v>131</v>
      </c>
      <c r="SA98" s="2" t="s">
        <v>134</v>
      </c>
      <c r="SB98" s="2" t="s">
        <v>134</v>
      </c>
      <c r="SC98" s="2" t="s">
        <v>142</v>
      </c>
      <c r="SD98" s="2" t="s">
        <v>134</v>
      </c>
      <c r="SE98" s="4"/>
      <c r="SF98" s="8"/>
      <c r="SG98" s="4"/>
      <c r="SH98" s="8"/>
      <c r="SI98" s="7"/>
      <c r="SJ98" s="7"/>
      <c r="SK98" s="2" t="s">
        <v>176</v>
      </c>
      <c r="SL98" s="2" t="s">
        <v>144</v>
      </c>
      <c r="SM98" s="2" t="s">
        <v>134</v>
      </c>
      <c r="SN98" s="2" t="s">
        <v>134</v>
      </c>
      <c r="SO98" s="2" t="s">
        <v>142</v>
      </c>
      <c r="SP98" s="2" t="s">
        <v>134</v>
      </c>
    </row>
    <row r="99">
      <c r="A99" s="2" t="s">
        <v>1755</v>
      </c>
      <c r="B99" s="2" t="s">
        <v>123</v>
      </c>
      <c r="C99" s="2" t="s">
        <v>124</v>
      </c>
      <c r="D99" s="2" t="s">
        <v>125</v>
      </c>
      <c r="E99" s="2" t="s">
        <v>126</v>
      </c>
      <c r="F99" s="2" t="s">
        <v>1756</v>
      </c>
      <c r="G99" s="2" t="s">
        <v>1757</v>
      </c>
      <c r="H99" s="2" t="s">
        <v>1758</v>
      </c>
      <c r="I99" s="2" t="s">
        <v>1759</v>
      </c>
      <c r="J99" s="2" t="s">
        <v>234</v>
      </c>
      <c r="K99" s="2" t="s">
        <v>273</v>
      </c>
      <c r="L99" s="3">
        <v>15.4</v>
      </c>
      <c r="M99" s="3">
        <v>16.17</v>
      </c>
      <c r="N99" s="3">
        <v>34.99</v>
      </c>
      <c r="O99" s="2" t="s">
        <v>725</v>
      </c>
      <c r="P99" s="2" t="s">
        <v>275</v>
      </c>
      <c r="Q99" s="2" t="s">
        <v>133</v>
      </c>
      <c r="R99" s="2" t="s">
        <v>134</v>
      </c>
      <c r="S99" s="2" t="s">
        <v>1760</v>
      </c>
      <c r="T99" s="2" t="s">
        <v>134</v>
      </c>
      <c r="U99" s="2" t="s">
        <v>832</v>
      </c>
      <c r="V99" s="2" t="s">
        <v>135</v>
      </c>
      <c r="W99" s="2" t="s">
        <v>835</v>
      </c>
      <c r="X99" s="2" t="s">
        <v>134</v>
      </c>
      <c r="Y99" s="2" t="s">
        <v>1761</v>
      </c>
      <c r="Z99" s="4"/>
      <c r="AA99" s="4">
        <f>=ROUNDDOWN({0},0)</f>
      </c>
      <c r="AB99" s="5">
        <v>0.2</v>
      </c>
      <c r="AC99" s="2" t="s">
        <v>134</v>
      </c>
      <c r="AD99" s="4"/>
      <c r="AE99" s="4"/>
      <c r="AF99" s="6">
        <v>65</v>
      </c>
      <c r="AG99" s="6"/>
      <c r="AH99" s="7">
        <v>0.612</v>
      </c>
      <c r="AI99" s="4"/>
      <c r="AJ99" s="4">
        <f>=ROUNDDOWN({0},0)</f>
      </c>
      <c r="AK99" s="5"/>
      <c r="AL99" s="2" t="s">
        <v>134</v>
      </c>
      <c r="AM99" s="4"/>
      <c r="AN99" s="4"/>
      <c r="AO99" s="7">
        <v>0</v>
      </c>
      <c r="AP99" s="4">
        <v>139</v>
      </c>
      <c r="AQ99" s="8">
        <v>2366.84</v>
      </c>
      <c r="AR99" s="4"/>
      <c r="AS99" s="8"/>
      <c r="AT99" s="7"/>
      <c r="AU99" s="7"/>
      <c r="AV99" s="4">
        <v>139</v>
      </c>
      <c r="AW99" s="8">
        <v>2366.84</v>
      </c>
      <c r="AX99" s="4"/>
      <c r="AY99" s="8"/>
      <c r="AZ99" s="7"/>
      <c r="BA99" s="7"/>
      <c r="BB99" s="7">
        <v>1</v>
      </c>
      <c r="BC99" s="4">
        <v>200</v>
      </c>
      <c r="BD99" s="8">
        <v>3424.82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>
        <v>0.6911</v>
      </c>
      <c r="BJ99" s="4">
        <v>139</v>
      </c>
      <c r="BK99" s="8">
        <v>2366.84</v>
      </c>
      <c r="BL99" s="2" t="s">
        <v>1762</v>
      </c>
      <c r="BM99" s="7">
        <v>1</v>
      </c>
      <c r="BN99" s="7">
        <v>1</v>
      </c>
      <c r="BO99" s="4">
        <v>24</v>
      </c>
      <c r="BP99" s="8">
        <v>422.24</v>
      </c>
      <c r="BQ99" s="4"/>
      <c r="BR99" s="8"/>
      <c r="BS99" s="7"/>
      <c r="BT99" s="7"/>
      <c r="BU99" s="2" t="s">
        <v>140</v>
      </c>
      <c r="BV99" s="2" t="s">
        <v>144</v>
      </c>
      <c r="BW99" s="2" t="s">
        <v>134</v>
      </c>
      <c r="BX99" s="2" t="s">
        <v>882</v>
      </c>
      <c r="BY99" s="2" t="s">
        <v>142</v>
      </c>
      <c r="BZ99" s="2" t="s">
        <v>134</v>
      </c>
      <c r="CA99" s="4">
        <v>9</v>
      </c>
      <c r="CB99" s="8">
        <v>157.5</v>
      </c>
      <c r="CC99" s="4"/>
      <c r="CD99" s="8"/>
      <c r="CE99" s="7"/>
      <c r="CF99" s="7"/>
      <c r="CG99" s="2" t="s">
        <v>140</v>
      </c>
      <c r="CH99" s="2" t="s">
        <v>144</v>
      </c>
      <c r="CI99" s="2" t="s">
        <v>1763</v>
      </c>
      <c r="CJ99" s="2" t="s">
        <v>339</v>
      </c>
      <c r="CK99" s="2" t="s">
        <v>142</v>
      </c>
      <c r="CL99" s="2" t="s">
        <v>134</v>
      </c>
      <c r="CM99" s="4">
        <v>57</v>
      </c>
      <c r="CN99" s="8">
        <v>947.34</v>
      </c>
      <c r="CO99" s="4"/>
      <c r="CP99" s="8"/>
      <c r="CQ99" s="7"/>
      <c r="CR99" s="7"/>
      <c r="CS99" s="2" t="s">
        <v>140</v>
      </c>
      <c r="CT99" s="2" t="s">
        <v>144</v>
      </c>
      <c r="CU99" s="2" t="s">
        <v>1764</v>
      </c>
      <c r="CV99" s="2" t="s">
        <v>1703</v>
      </c>
      <c r="CW99" s="2" t="s">
        <v>142</v>
      </c>
      <c r="CX99" s="2" t="s">
        <v>134</v>
      </c>
      <c r="CY99" s="4">
        <v>4</v>
      </c>
      <c r="CZ99" s="8">
        <v>70.48</v>
      </c>
      <c r="DA99" s="4"/>
      <c r="DB99" s="8"/>
      <c r="DC99" s="7"/>
      <c r="DD99" s="7"/>
      <c r="DE99" s="2" t="s">
        <v>140</v>
      </c>
      <c r="DF99" s="2" t="s">
        <v>144</v>
      </c>
      <c r="DG99" s="2" t="s">
        <v>1765</v>
      </c>
      <c r="DH99" s="2" t="s">
        <v>1766</v>
      </c>
      <c r="DI99" s="2" t="s">
        <v>142</v>
      </c>
      <c r="DJ99" s="2" t="s">
        <v>134</v>
      </c>
      <c r="DK99" s="4">
        <v>18</v>
      </c>
      <c r="DL99" s="8">
        <v>326.16</v>
      </c>
      <c r="DM99" s="4"/>
      <c r="DN99" s="8"/>
      <c r="DO99" s="7"/>
      <c r="DP99" s="7"/>
      <c r="DQ99" s="2" t="s">
        <v>140</v>
      </c>
      <c r="DR99" s="2" t="s">
        <v>144</v>
      </c>
      <c r="DS99" s="2" t="s">
        <v>1653</v>
      </c>
      <c r="DT99" s="2" t="s">
        <v>1767</v>
      </c>
      <c r="DU99" s="2" t="s">
        <v>142</v>
      </c>
      <c r="DV99" s="2" t="s">
        <v>134</v>
      </c>
      <c r="DW99" s="4">
        <v>10</v>
      </c>
      <c r="DX99" s="8">
        <v>164.6</v>
      </c>
      <c r="DY99" s="4"/>
      <c r="DZ99" s="8"/>
      <c r="EA99" s="7"/>
      <c r="EB99" s="7"/>
      <c r="EC99" s="2" t="s">
        <v>140</v>
      </c>
      <c r="ED99" s="2" t="s">
        <v>144</v>
      </c>
      <c r="EE99" s="2" t="s">
        <v>997</v>
      </c>
      <c r="EF99" s="2" t="s">
        <v>1768</v>
      </c>
      <c r="EG99" s="2" t="s">
        <v>142</v>
      </c>
      <c r="EH99" s="2" t="s">
        <v>134</v>
      </c>
      <c r="EI99" s="4">
        <v>4</v>
      </c>
      <c r="EJ99" s="8">
        <v>53.04</v>
      </c>
      <c r="EK99" s="4"/>
      <c r="EL99" s="8"/>
      <c r="EM99" s="7"/>
      <c r="EN99" s="7"/>
      <c r="EO99" s="2" t="s">
        <v>140</v>
      </c>
      <c r="EP99" s="2" t="s">
        <v>144</v>
      </c>
      <c r="EQ99" s="2" t="s">
        <v>1769</v>
      </c>
      <c r="ER99" s="2" t="s">
        <v>1770</v>
      </c>
      <c r="ES99" s="2" t="s">
        <v>168</v>
      </c>
      <c r="ET99" s="2" t="s">
        <v>134</v>
      </c>
      <c r="EU99" s="4"/>
      <c r="EV99" s="8"/>
      <c r="EW99" s="4"/>
      <c r="EX99" s="8"/>
      <c r="EY99" s="7"/>
      <c r="EZ99" s="7"/>
      <c r="FA99" s="2" t="s">
        <v>140</v>
      </c>
      <c r="FB99" s="2" t="s">
        <v>144</v>
      </c>
      <c r="FC99" s="2" t="s">
        <v>1753</v>
      </c>
      <c r="FD99" s="2" t="s">
        <v>1100</v>
      </c>
      <c r="FE99" s="2" t="s">
        <v>142</v>
      </c>
      <c r="FF99" s="2" t="s">
        <v>134</v>
      </c>
      <c r="FG99" s="4">
        <v>2</v>
      </c>
      <c r="FH99" s="8">
        <v>33.96</v>
      </c>
      <c r="FI99" s="4"/>
      <c r="FJ99" s="8"/>
      <c r="FK99" s="7"/>
      <c r="FL99" s="7"/>
      <c r="FM99" s="2" t="s">
        <v>140</v>
      </c>
      <c r="FN99" s="2" t="s">
        <v>144</v>
      </c>
      <c r="FO99" s="2" t="s">
        <v>357</v>
      </c>
      <c r="FP99" s="2" t="s">
        <v>1771</v>
      </c>
      <c r="FQ99" s="2" t="s">
        <v>142</v>
      </c>
      <c r="FR99" s="2" t="s">
        <v>134</v>
      </c>
      <c r="FS99" s="4">
        <v>3</v>
      </c>
      <c r="FT99" s="8">
        <v>51.84</v>
      </c>
      <c r="FU99" s="4"/>
      <c r="FV99" s="8"/>
      <c r="FW99" s="7"/>
      <c r="FX99" s="7"/>
      <c r="FY99" s="2" t="s">
        <v>140</v>
      </c>
      <c r="FZ99" s="2" t="s">
        <v>144</v>
      </c>
      <c r="GA99" s="2" t="s">
        <v>1319</v>
      </c>
      <c r="GB99" s="2" t="s">
        <v>1772</v>
      </c>
      <c r="GC99" s="2" t="s">
        <v>142</v>
      </c>
      <c r="GD99" s="2" t="s">
        <v>134</v>
      </c>
      <c r="GE99" s="4"/>
      <c r="GF99" s="8"/>
      <c r="GG99" s="4"/>
      <c r="GH99" s="8"/>
      <c r="GI99" s="7"/>
      <c r="GJ99" s="7"/>
      <c r="GK99" s="2" t="s">
        <v>134</v>
      </c>
      <c r="GL99" s="2" t="s">
        <v>134</v>
      </c>
      <c r="GM99" s="2" t="s">
        <v>134</v>
      </c>
      <c r="GN99" s="2" t="s">
        <v>134</v>
      </c>
      <c r="GO99" s="2" t="s">
        <v>134</v>
      </c>
      <c r="GP99" s="2" t="s">
        <v>134</v>
      </c>
      <c r="GQ99" s="4"/>
      <c r="GR99" s="8"/>
      <c r="GS99" s="4"/>
      <c r="GT99" s="8"/>
      <c r="GU99" s="7"/>
      <c r="GV99" s="7"/>
      <c r="GW99" s="2" t="s">
        <v>184</v>
      </c>
      <c r="GX99" s="2" t="s">
        <v>144</v>
      </c>
      <c r="GY99" s="2" t="s">
        <v>134</v>
      </c>
      <c r="GZ99" s="2" t="s">
        <v>134</v>
      </c>
      <c r="HA99" s="2" t="s">
        <v>142</v>
      </c>
      <c r="HB99" s="2" t="s">
        <v>134</v>
      </c>
      <c r="HC99" s="4"/>
      <c r="HD99" s="8"/>
      <c r="HE99" s="4"/>
      <c r="HF99" s="8"/>
      <c r="HG99" s="7"/>
      <c r="HH99" s="7"/>
      <c r="HI99" s="2" t="s">
        <v>140</v>
      </c>
      <c r="HJ99" s="2" t="s">
        <v>144</v>
      </c>
      <c r="HK99" s="2" t="s">
        <v>1765</v>
      </c>
      <c r="HL99" s="2" t="s">
        <v>1773</v>
      </c>
      <c r="HM99" s="2" t="s">
        <v>142</v>
      </c>
      <c r="HN99" s="2" t="s">
        <v>134</v>
      </c>
      <c r="HO99" s="4">
        <v>8</v>
      </c>
      <c r="HP99" s="8">
        <v>139.68</v>
      </c>
      <c r="HQ99" s="4"/>
      <c r="HR99" s="8"/>
      <c r="HS99" s="7"/>
      <c r="HT99" s="7"/>
      <c r="HU99" s="2" t="s">
        <v>140</v>
      </c>
      <c r="HV99" s="2" t="s">
        <v>144</v>
      </c>
      <c r="HW99" s="2" t="s">
        <v>1319</v>
      </c>
      <c r="HX99" s="2" t="s">
        <v>1235</v>
      </c>
      <c r="HY99" s="2" t="s">
        <v>142</v>
      </c>
      <c r="HZ99" s="2" t="s">
        <v>134</v>
      </c>
      <c r="IA99" s="4"/>
      <c r="IB99" s="8"/>
      <c r="IC99" s="4"/>
      <c r="ID99" s="8"/>
      <c r="IE99" s="7"/>
      <c r="IF99" s="7"/>
      <c r="IG99" s="2" t="s">
        <v>140</v>
      </c>
      <c r="IH99" s="2" t="s">
        <v>144</v>
      </c>
      <c r="II99" s="2" t="s">
        <v>1006</v>
      </c>
      <c r="IJ99" s="2" t="s">
        <v>910</v>
      </c>
      <c r="IK99" s="2" t="s">
        <v>142</v>
      </c>
      <c r="IL99" s="2" t="s">
        <v>168</v>
      </c>
      <c r="IM99" s="4"/>
      <c r="IN99" s="8"/>
      <c r="IO99" s="4"/>
      <c r="IP99" s="8"/>
      <c r="IQ99" s="7"/>
      <c r="IR99" s="7"/>
      <c r="IS99" s="2" t="s">
        <v>161</v>
      </c>
      <c r="IT99" s="2" t="s">
        <v>144</v>
      </c>
      <c r="IU99" s="2" t="s">
        <v>134</v>
      </c>
      <c r="IV99" s="2" t="s">
        <v>134</v>
      </c>
      <c r="IW99" s="2" t="s">
        <v>142</v>
      </c>
      <c r="IX99" s="2" t="s">
        <v>134</v>
      </c>
      <c r="IY99" s="4"/>
      <c r="IZ99" s="8"/>
      <c r="JA99" s="4"/>
      <c r="JB99" s="8"/>
      <c r="JC99" s="7"/>
      <c r="JD99" s="7"/>
      <c r="JE99" s="2" t="s">
        <v>134</v>
      </c>
      <c r="JF99" s="2" t="s">
        <v>134</v>
      </c>
      <c r="JG99" s="2" t="s">
        <v>134</v>
      </c>
      <c r="JH99" s="2" t="s">
        <v>134</v>
      </c>
      <c r="JI99" s="2" t="s">
        <v>134</v>
      </c>
      <c r="JJ99" s="2" t="s">
        <v>134</v>
      </c>
      <c r="JK99" s="4"/>
      <c r="JL99" s="8"/>
      <c r="JM99" s="4"/>
      <c r="JN99" s="8"/>
      <c r="JO99" s="7"/>
      <c r="JP99" s="7"/>
      <c r="JQ99" s="2" t="s">
        <v>140</v>
      </c>
      <c r="JR99" s="2" t="s">
        <v>144</v>
      </c>
      <c r="JS99" s="2" t="s">
        <v>1083</v>
      </c>
      <c r="JT99" s="2" t="s">
        <v>1459</v>
      </c>
      <c r="JU99" s="2" t="s">
        <v>142</v>
      </c>
      <c r="JV99" s="2" t="s">
        <v>134</v>
      </c>
      <c r="JW99" s="4"/>
      <c r="JX99" s="8"/>
      <c r="JY99" s="4"/>
      <c r="JZ99" s="8"/>
      <c r="KA99" s="7"/>
      <c r="KB99" s="7"/>
      <c r="KC99" s="2" t="s">
        <v>140</v>
      </c>
      <c r="KD99" s="2" t="s">
        <v>144</v>
      </c>
      <c r="KE99" s="2" t="s">
        <v>853</v>
      </c>
      <c r="KF99" s="2" t="s">
        <v>134</v>
      </c>
      <c r="KG99" s="2" t="s">
        <v>142</v>
      </c>
      <c r="KH99" s="2" t="s">
        <v>134</v>
      </c>
      <c r="KI99" s="4"/>
      <c r="KJ99" s="8"/>
      <c r="KK99" s="4"/>
      <c r="KL99" s="8"/>
      <c r="KM99" s="7"/>
      <c r="KN99" s="7"/>
      <c r="KO99" s="2" t="s">
        <v>176</v>
      </c>
      <c r="KP99" s="2" t="s">
        <v>144</v>
      </c>
      <c r="KQ99" s="2" t="s">
        <v>134</v>
      </c>
      <c r="KR99" s="2" t="s">
        <v>134</v>
      </c>
      <c r="KS99" s="2" t="s">
        <v>142</v>
      </c>
      <c r="KT99" s="2" t="s">
        <v>134</v>
      </c>
      <c r="KU99" s="4"/>
      <c r="KV99" s="8"/>
      <c r="KW99" s="4"/>
      <c r="KX99" s="8"/>
      <c r="KY99" s="7"/>
      <c r="KZ99" s="7"/>
      <c r="LA99" s="2" t="s">
        <v>140</v>
      </c>
      <c r="LB99" s="2" t="s">
        <v>144</v>
      </c>
      <c r="LC99" s="2" t="s">
        <v>227</v>
      </c>
      <c r="LD99" s="2" t="s">
        <v>1774</v>
      </c>
      <c r="LE99" s="2" t="s">
        <v>142</v>
      </c>
      <c r="LF99" s="2" t="s">
        <v>134</v>
      </c>
      <c r="LG99" s="4"/>
      <c r="LH99" s="8"/>
      <c r="LI99" s="4"/>
      <c r="LJ99" s="8"/>
      <c r="LK99" s="7"/>
      <c r="LL99" s="7"/>
      <c r="LM99" s="2" t="s">
        <v>134</v>
      </c>
      <c r="LN99" s="2" t="s">
        <v>134</v>
      </c>
      <c r="LO99" s="2" t="s">
        <v>134</v>
      </c>
      <c r="LP99" s="2" t="s">
        <v>134</v>
      </c>
      <c r="LQ99" s="2" t="s">
        <v>134</v>
      </c>
      <c r="LR99" s="2" t="s">
        <v>134</v>
      </c>
      <c r="LS99" s="4"/>
      <c r="LT99" s="8"/>
      <c r="LU99" s="4"/>
      <c r="LV99" s="8"/>
      <c r="LW99" s="7"/>
      <c r="LX99" s="7"/>
      <c r="LY99" s="2" t="s">
        <v>134</v>
      </c>
      <c r="LZ99" s="2" t="s">
        <v>134</v>
      </c>
      <c r="MA99" s="2" t="s">
        <v>134</v>
      </c>
      <c r="MB99" s="2" t="s">
        <v>134</v>
      </c>
      <c r="MC99" s="2" t="s">
        <v>134</v>
      </c>
      <c r="MD99" s="2" t="s">
        <v>134</v>
      </c>
      <c r="ME99" s="4"/>
      <c r="MF99" s="8"/>
      <c r="MG99" s="4"/>
      <c r="MH99" s="8"/>
      <c r="MI99" s="7"/>
      <c r="MJ99" s="7"/>
      <c r="MK99" s="2" t="s">
        <v>140</v>
      </c>
      <c r="ML99" s="2" t="s">
        <v>144</v>
      </c>
      <c r="MM99" s="2" t="s">
        <v>213</v>
      </c>
      <c r="MN99" s="2" t="s">
        <v>134</v>
      </c>
      <c r="MO99" s="2" t="s">
        <v>142</v>
      </c>
      <c r="MP99" s="2" t="s">
        <v>134</v>
      </c>
      <c r="MQ99" s="4"/>
      <c r="MR99" s="8"/>
      <c r="MS99" s="4"/>
      <c r="MT99" s="8"/>
      <c r="MU99" s="7"/>
      <c r="MV99" s="7"/>
      <c r="MW99" s="2" t="s">
        <v>134</v>
      </c>
      <c r="MX99" s="2" t="s">
        <v>134</v>
      </c>
      <c r="MY99" s="2" t="s">
        <v>134</v>
      </c>
      <c r="MZ99" s="2" t="s">
        <v>134</v>
      </c>
      <c r="NA99" s="2" t="s">
        <v>134</v>
      </c>
      <c r="NB99" s="2" t="s">
        <v>134</v>
      </c>
      <c r="NC99" s="4"/>
      <c r="ND99" s="8"/>
      <c r="NE99" s="4"/>
      <c r="NF99" s="8"/>
      <c r="NG99" s="7"/>
      <c r="NH99" s="7"/>
      <c r="NI99" s="2" t="s">
        <v>184</v>
      </c>
      <c r="NJ99" s="2" t="s">
        <v>144</v>
      </c>
      <c r="NK99" s="2" t="s">
        <v>134</v>
      </c>
      <c r="NL99" s="2" t="s">
        <v>134</v>
      </c>
      <c r="NM99" s="2" t="s">
        <v>142</v>
      </c>
      <c r="NN99" s="2" t="s">
        <v>134</v>
      </c>
      <c r="NO99" s="4"/>
      <c r="NP99" s="8"/>
      <c r="NQ99" s="4"/>
      <c r="NR99" s="8"/>
      <c r="NS99" s="7"/>
      <c r="NT99" s="7"/>
      <c r="NU99" s="2" t="s">
        <v>140</v>
      </c>
      <c r="NV99" s="2" t="s">
        <v>144</v>
      </c>
      <c r="NW99" s="2" t="s">
        <v>185</v>
      </c>
      <c r="NX99" s="2" t="s">
        <v>1127</v>
      </c>
      <c r="NY99" s="2" t="s">
        <v>142</v>
      </c>
      <c r="NZ99" s="2" t="s">
        <v>134</v>
      </c>
      <c r="OA99" s="4"/>
      <c r="OB99" s="8"/>
      <c r="OC99" s="4"/>
      <c r="OD99" s="8"/>
      <c r="OE99" s="7"/>
      <c r="OF99" s="7"/>
      <c r="OG99" s="2" t="s">
        <v>140</v>
      </c>
      <c r="OH99" s="2" t="s">
        <v>144</v>
      </c>
      <c r="OI99" s="2" t="s">
        <v>1775</v>
      </c>
      <c r="OJ99" s="2" t="s">
        <v>1776</v>
      </c>
      <c r="OK99" s="2" t="s">
        <v>142</v>
      </c>
      <c r="OL99" s="2" t="s">
        <v>134</v>
      </c>
      <c r="OM99" s="4"/>
      <c r="ON99" s="8"/>
      <c r="OO99" s="4"/>
      <c r="OP99" s="8"/>
      <c r="OQ99" s="7"/>
      <c r="OR99" s="7"/>
      <c r="OS99" s="2" t="s">
        <v>134</v>
      </c>
      <c r="OT99" s="2" t="s">
        <v>134</v>
      </c>
      <c r="OU99" s="2" t="s">
        <v>134</v>
      </c>
      <c r="OV99" s="2" t="s">
        <v>134</v>
      </c>
      <c r="OW99" s="2" t="s">
        <v>134</v>
      </c>
      <c r="OX99" s="2" t="s">
        <v>134</v>
      </c>
      <c r="OY99" s="4"/>
      <c r="OZ99" s="8"/>
      <c r="PA99" s="4"/>
      <c r="PB99" s="8"/>
      <c r="PC99" s="7"/>
      <c r="PD99" s="7"/>
      <c r="PE99" s="2" t="s">
        <v>161</v>
      </c>
      <c r="PF99" s="2" t="s">
        <v>144</v>
      </c>
      <c r="PG99" s="2" t="s">
        <v>134</v>
      </c>
      <c r="PH99" s="2" t="s">
        <v>134</v>
      </c>
      <c r="PI99" s="2" t="s">
        <v>142</v>
      </c>
      <c r="PJ99" s="2" t="s">
        <v>134</v>
      </c>
      <c r="PK99" s="4"/>
      <c r="PL99" s="8"/>
      <c r="PM99" s="4"/>
      <c r="PN99" s="8"/>
      <c r="PO99" s="7"/>
      <c r="PP99" s="7"/>
      <c r="PQ99" s="2" t="s">
        <v>140</v>
      </c>
      <c r="PR99" s="2" t="s">
        <v>144</v>
      </c>
      <c r="PS99" s="2" t="s">
        <v>190</v>
      </c>
      <c r="PT99" s="2" t="s">
        <v>134</v>
      </c>
      <c r="PU99" s="2" t="s">
        <v>142</v>
      </c>
      <c r="PV99" s="2" t="s">
        <v>134</v>
      </c>
      <c r="PW99" s="4"/>
      <c r="PX99" s="8"/>
      <c r="PY99" s="4"/>
      <c r="PZ99" s="8"/>
      <c r="QA99" s="7"/>
      <c r="QB99" s="7"/>
      <c r="QC99" s="2" t="s">
        <v>161</v>
      </c>
      <c r="QD99" s="2" t="s">
        <v>144</v>
      </c>
      <c r="QE99" s="2" t="s">
        <v>134</v>
      </c>
      <c r="QF99" s="2" t="s">
        <v>134</v>
      </c>
      <c r="QG99" s="2" t="s">
        <v>142</v>
      </c>
      <c r="QH99" s="2" t="s">
        <v>134</v>
      </c>
      <c r="QI99" s="4"/>
      <c r="QJ99" s="8"/>
      <c r="QK99" s="4"/>
      <c r="QL99" s="8"/>
      <c r="QM99" s="7"/>
      <c r="QN99" s="7"/>
      <c r="QO99" s="2" t="s">
        <v>184</v>
      </c>
      <c r="QP99" s="2" t="s">
        <v>144</v>
      </c>
      <c r="QQ99" s="2" t="s">
        <v>134</v>
      </c>
      <c r="QR99" s="2" t="s">
        <v>134</v>
      </c>
      <c r="QS99" s="2" t="s">
        <v>142</v>
      </c>
      <c r="QT99" s="2" t="s">
        <v>134</v>
      </c>
      <c r="QU99" s="4"/>
      <c r="QV99" s="8"/>
      <c r="QW99" s="4"/>
      <c r="QX99" s="8"/>
      <c r="QY99" s="7"/>
      <c r="QZ99" s="7"/>
      <c r="RA99" s="2" t="s">
        <v>134</v>
      </c>
      <c r="RB99" s="2" t="s">
        <v>134</v>
      </c>
      <c r="RC99" s="2" t="s">
        <v>134</v>
      </c>
      <c r="RD99" s="2" t="s">
        <v>134</v>
      </c>
      <c r="RE99" s="2" t="s">
        <v>134</v>
      </c>
      <c r="RF99" s="2" t="s">
        <v>134</v>
      </c>
      <c r="RG99" s="4"/>
      <c r="RH99" s="8"/>
      <c r="RI99" s="4"/>
      <c r="RJ99" s="8"/>
      <c r="RK99" s="7"/>
      <c r="RL99" s="7"/>
      <c r="RM99" s="2" t="s">
        <v>161</v>
      </c>
      <c r="RN99" s="2" t="s">
        <v>144</v>
      </c>
      <c r="RO99" s="2" t="s">
        <v>134</v>
      </c>
      <c r="RP99" s="2" t="s">
        <v>134</v>
      </c>
      <c r="RQ99" s="2" t="s">
        <v>142</v>
      </c>
      <c r="RR99" s="2" t="s">
        <v>134</v>
      </c>
      <c r="RS99" s="4"/>
      <c r="RT99" s="8"/>
      <c r="RU99" s="4"/>
      <c r="RV99" s="8"/>
      <c r="RW99" s="7"/>
      <c r="RX99" s="7"/>
      <c r="RY99" s="2" t="s">
        <v>161</v>
      </c>
      <c r="RZ99" s="2" t="s">
        <v>144</v>
      </c>
      <c r="SA99" s="2" t="s">
        <v>134</v>
      </c>
      <c r="SB99" s="2" t="s">
        <v>134</v>
      </c>
      <c r="SC99" s="2" t="s">
        <v>142</v>
      </c>
      <c r="SD99" s="2" t="s">
        <v>134</v>
      </c>
      <c r="SE99" s="4"/>
      <c r="SF99" s="8"/>
      <c r="SG99" s="4"/>
      <c r="SH99" s="8"/>
      <c r="SI99" s="7"/>
      <c r="SJ99" s="7"/>
      <c r="SK99" s="2" t="s">
        <v>176</v>
      </c>
      <c r="SL99" s="2" t="s">
        <v>144</v>
      </c>
      <c r="SM99" s="2" t="s">
        <v>134</v>
      </c>
      <c r="SN99" s="2" t="s">
        <v>134</v>
      </c>
      <c r="SO99" s="2" t="s">
        <v>142</v>
      </c>
      <c r="SP99" s="2" t="s">
        <v>134</v>
      </c>
    </row>
    <row r="100">
      <c r="A100" s="2" t="s">
        <v>1777</v>
      </c>
      <c r="B100" s="2" t="s">
        <v>123</v>
      </c>
      <c r="C100" s="2" t="s">
        <v>124</v>
      </c>
      <c r="D100" s="2" t="s">
        <v>125</v>
      </c>
      <c r="E100" s="2" t="s">
        <v>126</v>
      </c>
      <c r="F100" s="2" t="s">
        <v>1756</v>
      </c>
      <c r="G100" s="2" t="s">
        <v>1757</v>
      </c>
      <c r="H100" s="2" t="s">
        <v>1758</v>
      </c>
      <c r="I100" s="2" t="s">
        <v>1759</v>
      </c>
      <c r="J100" s="2" t="s">
        <v>234</v>
      </c>
      <c r="K100" s="2" t="s">
        <v>448</v>
      </c>
      <c r="L100" s="3">
        <v>15.4</v>
      </c>
      <c r="M100" s="3">
        <v>16.17</v>
      </c>
      <c r="N100" s="3">
        <v>34.99</v>
      </c>
      <c r="O100" s="2" t="s">
        <v>725</v>
      </c>
      <c r="P100" s="2" t="s">
        <v>275</v>
      </c>
      <c r="Q100" s="2" t="s">
        <v>133</v>
      </c>
      <c r="R100" s="2" t="s">
        <v>134</v>
      </c>
      <c r="S100" s="2" t="s">
        <v>1760</v>
      </c>
      <c r="T100" s="2" t="s">
        <v>134</v>
      </c>
      <c r="U100" s="2" t="s">
        <v>832</v>
      </c>
      <c r="V100" s="2" t="s">
        <v>135</v>
      </c>
      <c r="W100" s="2" t="s">
        <v>835</v>
      </c>
      <c r="X100" s="2" t="s">
        <v>134</v>
      </c>
      <c r="Y100" s="2" t="s">
        <v>1761</v>
      </c>
      <c r="Z100" s="4"/>
      <c r="AA100" s="4">
        <f>=ROUNDDOWN({0},0)</f>
      </c>
      <c r="AB100" s="5">
        <v>0.8</v>
      </c>
      <c r="AC100" s="2" t="s">
        <v>134</v>
      </c>
      <c r="AD100" s="4"/>
      <c r="AE100" s="4"/>
      <c r="AF100" s="6">
        <v>65</v>
      </c>
      <c r="AG100" s="6"/>
      <c r="AH100" s="7">
        <v>0.2295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>
        <v>0</v>
      </c>
      <c r="AP100" s="4">
        <v>61</v>
      </c>
      <c r="AQ100" s="8">
        <v>1057.98</v>
      </c>
      <c r="AR100" s="4"/>
      <c r="AS100" s="8"/>
      <c r="AT100" s="7"/>
      <c r="AU100" s="7"/>
      <c r="AV100" s="4">
        <v>61</v>
      </c>
      <c r="AW100" s="8">
        <v>1057.98</v>
      </c>
      <c r="AX100" s="4"/>
      <c r="AY100" s="8"/>
      <c r="AZ100" s="7"/>
      <c r="BA100" s="7"/>
      <c r="BB100" s="7">
        <v>1</v>
      </c>
      <c r="BC100" s="4" t="s">
        <v>134</v>
      </c>
      <c r="BD100" s="8" t="s">
        <v>134</v>
      </c>
      <c r="BE100" s="4" t="s">
        <v>134</v>
      </c>
      <c r="BF100" s="8" t="s">
        <v>134</v>
      </c>
      <c r="BG100" s="7" t="s">
        <v>134</v>
      </c>
      <c r="BH100" s="7" t="s">
        <v>134</v>
      </c>
      <c r="BI100" s="7">
        <v>0.3089</v>
      </c>
      <c r="BJ100" s="4">
        <v>61</v>
      </c>
      <c r="BK100" s="8">
        <v>1057.98</v>
      </c>
      <c r="BL100" s="2" t="s">
        <v>1778</v>
      </c>
      <c r="BM100" s="7">
        <v>1</v>
      </c>
      <c r="BN100" s="7">
        <v>1</v>
      </c>
      <c r="BO100" s="4">
        <v>8</v>
      </c>
      <c r="BP100" s="8">
        <v>145.6</v>
      </c>
      <c r="BQ100" s="4"/>
      <c r="BR100" s="8"/>
      <c r="BS100" s="7"/>
      <c r="BT100" s="7"/>
      <c r="BU100" s="2" t="s">
        <v>140</v>
      </c>
      <c r="BV100" s="2" t="s">
        <v>144</v>
      </c>
      <c r="BW100" s="2" t="s">
        <v>134</v>
      </c>
      <c r="BX100" s="2" t="s">
        <v>882</v>
      </c>
      <c r="BY100" s="2" t="s">
        <v>142</v>
      </c>
      <c r="BZ100" s="2" t="s">
        <v>134</v>
      </c>
      <c r="CA100" s="4">
        <v>10</v>
      </c>
      <c r="CB100" s="8">
        <v>175</v>
      </c>
      <c r="CC100" s="4"/>
      <c r="CD100" s="8"/>
      <c r="CE100" s="7"/>
      <c r="CF100" s="7"/>
      <c r="CG100" s="2" t="s">
        <v>140</v>
      </c>
      <c r="CH100" s="2" t="s">
        <v>144</v>
      </c>
      <c r="CI100" s="2" t="s">
        <v>1763</v>
      </c>
      <c r="CJ100" s="2" t="s">
        <v>1779</v>
      </c>
      <c r="CK100" s="2" t="s">
        <v>142</v>
      </c>
      <c r="CL100" s="2" t="s">
        <v>134</v>
      </c>
      <c r="CM100" s="4">
        <v>19</v>
      </c>
      <c r="CN100" s="8">
        <v>315.78</v>
      </c>
      <c r="CO100" s="4"/>
      <c r="CP100" s="8"/>
      <c r="CQ100" s="7"/>
      <c r="CR100" s="7"/>
      <c r="CS100" s="2" t="s">
        <v>140</v>
      </c>
      <c r="CT100" s="2" t="s">
        <v>144</v>
      </c>
      <c r="CU100" s="2" t="s">
        <v>1764</v>
      </c>
      <c r="CV100" s="2" t="s">
        <v>1780</v>
      </c>
      <c r="CW100" s="2" t="s">
        <v>142</v>
      </c>
      <c r="CX100" s="2" t="s">
        <v>134</v>
      </c>
      <c r="CY100" s="4">
        <v>3</v>
      </c>
      <c r="CZ100" s="8">
        <v>52.86</v>
      </c>
      <c r="DA100" s="4"/>
      <c r="DB100" s="8"/>
      <c r="DC100" s="7"/>
      <c r="DD100" s="7"/>
      <c r="DE100" s="2" t="s">
        <v>140</v>
      </c>
      <c r="DF100" s="2" t="s">
        <v>144</v>
      </c>
      <c r="DG100" s="2" t="s">
        <v>1765</v>
      </c>
      <c r="DH100" s="2" t="s">
        <v>1781</v>
      </c>
      <c r="DI100" s="2" t="s">
        <v>142</v>
      </c>
      <c r="DJ100" s="2" t="s">
        <v>134</v>
      </c>
      <c r="DK100" s="4">
        <v>11</v>
      </c>
      <c r="DL100" s="8">
        <v>199.32</v>
      </c>
      <c r="DM100" s="4"/>
      <c r="DN100" s="8"/>
      <c r="DO100" s="7"/>
      <c r="DP100" s="7"/>
      <c r="DQ100" s="2" t="s">
        <v>140</v>
      </c>
      <c r="DR100" s="2" t="s">
        <v>144</v>
      </c>
      <c r="DS100" s="2" t="s">
        <v>1653</v>
      </c>
      <c r="DT100" s="2" t="s">
        <v>1782</v>
      </c>
      <c r="DU100" s="2" t="s">
        <v>142</v>
      </c>
      <c r="DV100" s="2" t="s">
        <v>134</v>
      </c>
      <c r="DW100" s="4">
        <v>5</v>
      </c>
      <c r="DX100" s="8">
        <v>82.3</v>
      </c>
      <c r="DY100" s="4"/>
      <c r="DZ100" s="8"/>
      <c r="EA100" s="7"/>
      <c r="EB100" s="7"/>
      <c r="EC100" s="2" t="s">
        <v>140</v>
      </c>
      <c r="ED100" s="2" t="s">
        <v>144</v>
      </c>
      <c r="EE100" s="2" t="s">
        <v>997</v>
      </c>
      <c r="EF100" s="2" t="s">
        <v>1780</v>
      </c>
      <c r="EG100" s="2" t="s">
        <v>142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140</v>
      </c>
      <c r="EP100" s="2" t="s">
        <v>144</v>
      </c>
      <c r="EQ100" s="2" t="s">
        <v>1769</v>
      </c>
      <c r="ER100" s="2" t="s">
        <v>722</v>
      </c>
      <c r="ES100" s="2" t="s">
        <v>168</v>
      </c>
      <c r="ET100" s="2" t="s">
        <v>134</v>
      </c>
      <c r="EU100" s="4"/>
      <c r="EV100" s="8"/>
      <c r="EW100" s="4"/>
      <c r="EX100" s="8"/>
      <c r="EY100" s="7"/>
      <c r="EZ100" s="7"/>
      <c r="FA100" s="2" t="s">
        <v>140</v>
      </c>
      <c r="FB100" s="2" t="s">
        <v>144</v>
      </c>
      <c r="FC100" s="2" t="s">
        <v>1753</v>
      </c>
      <c r="FD100" s="2" t="s">
        <v>1783</v>
      </c>
      <c r="FE100" s="2" t="s">
        <v>142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140</v>
      </c>
      <c r="FN100" s="2" t="s">
        <v>144</v>
      </c>
      <c r="FO100" s="2" t="s">
        <v>357</v>
      </c>
      <c r="FP100" s="2" t="s">
        <v>1784</v>
      </c>
      <c r="FQ100" s="2" t="s">
        <v>142</v>
      </c>
      <c r="FR100" s="2" t="s">
        <v>134</v>
      </c>
      <c r="FS100" s="4">
        <v>1</v>
      </c>
      <c r="FT100" s="8">
        <v>17.28</v>
      </c>
      <c r="FU100" s="4"/>
      <c r="FV100" s="8"/>
      <c r="FW100" s="7"/>
      <c r="FX100" s="7"/>
      <c r="FY100" s="2" t="s">
        <v>140</v>
      </c>
      <c r="FZ100" s="2" t="s">
        <v>144</v>
      </c>
      <c r="GA100" s="2" t="s">
        <v>1002</v>
      </c>
      <c r="GB100" s="2" t="s">
        <v>1785</v>
      </c>
      <c r="GC100" s="2" t="s">
        <v>142</v>
      </c>
      <c r="GD100" s="2" t="s">
        <v>134</v>
      </c>
      <c r="GE100" s="4"/>
      <c r="GF100" s="8"/>
      <c r="GG100" s="4"/>
      <c r="GH100" s="8"/>
      <c r="GI100" s="7"/>
      <c r="GJ100" s="7"/>
      <c r="GK100" s="2" t="s">
        <v>134</v>
      </c>
      <c r="GL100" s="2" t="s">
        <v>134</v>
      </c>
      <c r="GM100" s="2" t="s">
        <v>134</v>
      </c>
      <c r="GN100" s="2" t="s">
        <v>134</v>
      </c>
      <c r="GO100" s="2" t="s">
        <v>134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184</v>
      </c>
      <c r="GX100" s="2" t="s">
        <v>144</v>
      </c>
      <c r="GY100" s="2" t="s">
        <v>134</v>
      </c>
      <c r="GZ100" s="2" t="s">
        <v>134</v>
      </c>
      <c r="HA100" s="2" t="s">
        <v>142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140</v>
      </c>
      <c r="HJ100" s="2" t="s">
        <v>144</v>
      </c>
      <c r="HK100" s="2" t="s">
        <v>1765</v>
      </c>
      <c r="HL100" s="2" t="s">
        <v>1776</v>
      </c>
      <c r="HM100" s="2" t="s">
        <v>142</v>
      </c>
      <c r="HN100" s="2" t="s">
        <v>134</v>
      </c>
      <c r="HO100" s="4">
        <v>4</v>
      </c>
      <c r="HP100" s="8">
        <v>69.84</v>
      </c>
      <c r="HQ100" s="4"/>
      <c r="HR100" s="8"/>
      <c r="HS100" s="7"/>
      <c r="HT100" s="7"/>
      <c r="HU100" s="2" t="s">
        <v>140</v>
      </c>
      <c r="HV100" s="2" t="s">
        <v>144</v>
      </c>
      <c r="HW100" s="2" t="s">
        <v>164</v>
      </c>
      <c r="HX100" s="2" t="s">
        <v>182</v>
      </c>
      <c r="HY100" s="2" t="s">
        <v>142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140</v>
      </c>
      <c r="IH100" s="2" t="s">
        <v>144</v>
      </c>
      <c r="II100" s="2" t="s">
        <v>1006</v>
      </c>
      <c r="IJ100" s="2" t="s">
        <v>1786</v>
      </c>
      <c r="IK100" s="2" t="s">
        <v>142</v>
      </c>
      <c r="IL100" s="2" t="s">
        <v>168</v>
      </c>
      <c r="IM100" s="4"/>
      <c r="IN100" s="8"/>
      <c r="IO100" s="4"/>
      <c r="IP100" s="8"/>
      <c r="IQ100" s="7"/>
      <c r="IR100" s="7"/>
      <c r="IS100" s="2" t="s">
        <v>161</v>
      </c>
      <c r="IT100" s="2" t="s">
        <v>144</v>
      </c>
      <c r="IU100" s="2" t="s">
        <v>134</v>
      </c>
      <c r="IV100" s="2" t="s">
        <v>134</v>
      </c>
      <c r="IW100" s="2" t="s">
        <v>142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134</v>
      </c>
      <c r="JF100" s="2" t="s">
        <v>134</v>
      </c>
      <c r="JG100" s="2" t="s">
        <v>134</v>
      </c>
      <c r="JH100" s="2" t="s">
        <v>134</v>
      </c>
      <c r="JI100" s="2" t="s">
        <v>134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140</v>
      </c>
      <c r="JR100" s="2" t="s">
        <v>144</v>
      </c>
      <c r="JS100" s="2" t="s">
        <v>1083</v>
      </c>
      <c r="JT100" s="2" t="s">
        <v>1449</v>
      </c>
      <c r="JU100" s="2" t="s">
        <v>142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140</v>
      </c>
      <c r="KD100" s="2" t="s">
        <v>144</v>
      </c>
      <c r="KE100" s="2" t="s">
        <v>853</v>
      </c>
      <c r="KF100" s="2" t="s">
        <v>134</v>
      </c>
      <c r="KG100" s="2" t="s">
        <v>142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176</v>
      </c>
      <c r="KP100" s="2" t="s">
        <v>144</v>
      </c>
      <c r="KQ100" s="2" t="s">
        <v>134</v>
      </c>
      <c r="KR100" s="2" t="s">
        <v>134</v>
      </c>
      <c r="KS100" s="2" t="s">
        <v>142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140</v>
      </c>
      <c r="LB100" s="2" t="s">
        <v>144</v>
      </c>
      <c r="LC100" s="2" t="s">
        <v>227</v>
      </c>
      <c r="LD100" s="2" t="s">
        <v>209</v>
      </c>
      <c r="LE100" s="2" t="s">
        <v>142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134</v>
      </c>
      <c r="LN100" s="2" t="s">
        <v>134</v>
      </c>
      <c r="LO100" s="2" t="s">
        <v>134</v>
      </c>
      <c r="LP100" s="2" t="s">
        <v>134</v>
      </c>
      <c r="LQ100" s="2" t="s">
        <v>134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134</v>
      </c>
      <c r="LZ100" s="2" t="s">
        <v>134</v>
      </c>
      <c r="MA100" s="2" t="s">
        <v>134</v>
      </c>
      <c r="MB100" s="2" t="s">
        <v>134</v>
      </c>
      <c r="MC100" s="2" t="s">
        <v>134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140</v>
      </c>
      <c r="ML100" s="2" t="s">
        <v>144</v>
      </c>
      <c r="MM100" s="2" t="s">
        <v>213</v>
      </c>
      <c r="MN100" s="2" t="s">
        <v>134</v>
      </c>
      <c r="MO100" s="2" t="s">
        <v>142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134</v>
      </c>
      <c r="MX100" s="2" t="s">
        <v>134</v>
      </c>
      <c r="MY100" s="2" t="s">
        <v>134</v>
      </c>
      <c r="MZ100" s="2" t="s">
        <v>134</v>
      </c>
      <c r="NA100" s="2" t="s">
        <v>134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184</v>
      </c>
      <c r="NJ100" s="2" t="s">
        <v>144</v>
      </c>
      <c r="NK100" s="2" t="s">
        <v>134</v>
      </c>
      <c r="NL100" s="2" t="s">
        <v>134</v>
      </c>
      <c r="NM100" s="2" t="s">
        <v>142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140</v>
      </c>
      <c r="NV100" s="2" t="s">
        <v>144</v>
      </c>
      <c r="NW100" s="2" t="s">
        <v>185</v>
      </c>
      <c r="NX100" s="2" t="s">
        <v>1456</v>
      </c>
      <c r="NY100" s="2" t="s">
        <v>142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140</v>
      </c>
      <c r="OH100" s="2" t="s">
        <v>187</v>
      </c>
      <c r="OI100" s="2" t="s">
        <v>1775</v>
      </c>
      <c r="OJ100" s="2" t="s">
        <v>1703</v>
      </c>
      <c r="OK100" s="2" t="s">
        <v>142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134</v>
      </c>
      <c r="OT100" s="2" t="s">
        <v>134</v>
      </c>
      <c r="OU100" s="2" t="s">
        <v>134</v>
      </c>
      <c r="OV100" s="2" t="s">
        <v>134</v>
      </c>
      <c r="OW100" s="2" t="s">
        <v>134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161</v>
      </c>
      <c r="PF100" s="2" t="s">
        <v>144</v>
      </c>
      <c r="PG100" s="2" t="s">
        <v>134</v>
      </c>
      <c r="PH100" s="2" t="s">
        <v>134</v>
      </c>
      <c r="PI100" s="2" t="s">
        <v>142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140</v>
      </c>
      <c r="PR100" s="2" t="s">
        <v>144</v>
      </c>
      <c r="PS100" s="2" t="s">
        <v>190</v>
      </c>
      <c r="PT100" s="2" t="s">
        <v>134</v>
      </c>
      <c r="PU100" s="2" t="s">
        <v>142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161</v>
      </c>
      <c r="QD100" s="2" t="s">
        <v>144</v>
      </c>
      <c r="QE100" s="2" t="s">
        <v>134</v>
      </c>
      <c r="QF100" s="2" t="s">
        <v>134</v>
      </c>
      <c r="QG100" s="2" t="s">
        <v>142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184</v>
      </c>
      <c r="QP100" s="2" t="s">
        <v>144</v>
      </c>
      <c r="QQ100" s="2" t="s">
        <v>134</v>
      </c>
      <c r="QR100" s="2" t="s">
        <v>134</v>
      </c>
      <c r="QS100" s="2" t="s">
        <v>142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134</v>
      </c>
      <c r="RB100" s="2" t="s">
        <v>134</v>
      </c>
      <c r="RC100" s="2" t="s">
        <v>134</v>
      </c>
      <c r="RD100" s="2" t="s">
        <v>134</v>
      </c>
      <c r="RE100" s="2" t="s">
        <v>134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161</v>
      </c>
      <c r="RN100" s="2" t="s">
        <v>144</v>
      </c>
      <c r="RO100" s="2" t="s">
        <v>134</v>
      </c>
      <c r="RP100" s="2" t="s">
        <v>134</v>
      </c>
      <c r="RQ100" s="2" t="s">
        <v>142</v>
      </c>
      <c r="RR100" s="2" t="s">
        <v>134</v>
      </c>
      <c r="RS100" s="4"/>
      <c r="RT100" s="8"/>
      <c r="RU100" s="4"/>
      <c r="RV100" s="8"/>
      <c r="RW100" s="7"/>
      <c r="RX100" s="7"/>
      <c r="RY100" s="2" t="s">
        <v>161</v>
      </c>
      <c r="RZ100" s="2" t="s">
        <v>144</v>
      </c>
      <c r="SA100" s="2" t="s">
        <v>134</v>
      </c>
      <c r="SB100" s="2" t="s">
        <v>134</v>
      </c>
      <c r="SC100" s="2" t="s">
        <v>142</v>
      </c>
      <c r="SD100" s="2" t="s">
        <v>134</v>
      </c>
      <c r="SE100" s="4"/>
      <c r="SF100" s="8"/>
      <c r="SG100" s="4"/>
      <c r="SH100" s="8"/>
      <c r="SI100" s="7"/>
      <c r="SJ100" s="7"/>
      <c r="SK100" s="2" t="s">
        <v>176</v>
      </c>
      <c r="SL100" s="2" t="s">
        <v>144</v>
      </c>
      <c r="SM100" s="2" t="s">
        <v>134</v>
      </c>
      <c r="SN100" s="2" t="s">
        <v>134</v>
      </c>
      <c r="SO100" s="2" t="s">
        <v>142</v>
      </c>
      <c r="SP100" s="2" t="s">
        <v>134</v>
      </c>
    </row>
    <row r="101">
      <c r="A101" s="2" t="s">
        <v>1787</v>
      </c>
      <c r="B101" s="2" t="s">
        <v>123</v>
      </c>
      <c r="C101" s="2" t="s">
        <v>124</v>
      </c>
      <c r="D101" s="2" t="s">
        <v>125</v>
      </c>
      <c r="E101" s="2" t="s">
        <v>126</v>
      </c>
      <c r="F101" s="2" t="s">
        <v>1788</v>
      </c>
      <c r="G101" s="2" t="s">
        <v>1789</v>
      </c>
      <c r="H101" s="2" t="s">
        <v>1790</v>
      </c>
      <c r="I101" s="2" t="s">
        <v>1424</v>
      </c>
      <c r="J101" s="2" t="s">
        <v>234</v>
      </c>
      <c r="K101" s="2" t="s">
        <v>130</v>
      </c>
      <c r="L101" s="3">
        <v>19.8</v>
      </c>
      <c r="M101" s="3">
        <v>20.79</v>
      </c>
      <c r="N101" s="3">
        <v>44.99</v>
      </c>
      <c r="O101" s="2" t="s">
        <v>725</v>
      </c>
      <c r="P101" s="2" t="s">
        <v>275</v>
      </c>
      <c r="Q101" s="2" t="s">
        <v>133</v>
      </c>
      <c r="R101" s="2" t="s">
        <v>134</v>
      </c>
      <c r="S101" s="2" t="s">
        <v>1791</v>
      </c>
      <c r="T101" s="2" t="s">
        <v>134</v>
      </c>
      <c r="U101" s="2" t="s">
        <v>134</v>
      </c>
      <c r="V101" s="2" t="s">
        <v>1792</v>
      </c>
      <c r="W101" s="2" t="s">
        <v>834</v>
      </c>
      <c r="X101" s="2" t="s">
        <v>134</v>
      </c>
      <c r="Y101" s="2" t="s">
        <v>237</v>
      </c>
      <c r="Z101" s="4"/>
      <c r="AA101" s="4">
        <f>=ROUNDDOWN({0},0)</f>
      </c>
      <c r="AB101" s="5">
        <v>11.1</v>
      </c>
      <c r="AC101" s="2" t="s">
        <v>134</v>
      </c>
      <c r="AD101" s="4"/>
      <c r="AE101" s="4"/>
      <c r="AF101" s="6">
        <v>65</v>
      </c>
      <c r="AG101" s="6"/>
      <c r="AH101" s="7">
        <v>0.6667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195</v>
      </c>
      <c r="AQ101" s="8">
        <v>3212.18</v>
      </c>
      <c r="AR101" s="4"/>
      <c r="AS101" s="8"/>
      <c r="AT101" s="7"/>
      <c r="AU101" s="7"/>
      <c r="AV101" s="4">
        <v>195</v>
      </c>
      <c r="AW101" s="8">
        <v>3212.18</v>
      </c>
      <c r="AX101" s="4"/>
      <c r="AY101" s="8"/>
      <c r="AZ101" s="7"/>
      <c r="BA101" s="7"/>
      <c r="BB101" s="7">
        <v>1</v>
      </c>
      <c r="BC101" s="4">
        <v>195</v>
      </c>
      <c r="BD101" s="8">
        <v>3212.18</v>
      </c>
      <c r="BE101" s="4"/>
      <c r="BF101" s="8"/>
      <c r="BG101" s="7"/>
      <c r="BH101" s="7"/>
      <c r="BI101" s="7">
        <v>1</v>
      </c>
      <c r="BJ101" s="4">
        <v>195</v>
      </c>
      <c r="BK101" s="8">
        <v>3212.18</v>
      </c>
      <c r="BL101" s="2" t="s">
        <v>1793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578</v>
      </c>
      <c r="BV101" s="2" t="s">
        <v>144</v>
      </c>
      <c r="BW101" s="2" t="s">
        <v>134</v>
      </c>
      <c r="BX101" s="2" t="s">
        <v>1794</v>
      </c>
      <c r="BY101" s="2" t="s">
        <v>142</v>
      </c>
      <c r="BZ101" s="2" t="s">
        <v>134</v>
      </c>
      <c r="CA101" s="4">
        <v>124</v>
      </c>
      <c r="CB101" s="8">
        <v>1674</v>
      </c>
      <c r="CC101" s="4"/>
      <c r="CD101" s="8"/>
      <c r="CE101" s="7"/>
      <c r="CF101" s="7"/>
      <c r="CG101" s="2" t="s">
        <v>140</v>
      </c>
      <c r="CH101" s="2" t="s">
        <v>144</v>
      </c>
      <c r="CI101" s="2" t="s">
        <v>145</v>
      </c>
      <c r="CJ101" s="2" t="s">
        <v>1498</v>
      </c>
      <c r="CK101" s="2" t="s">
        <v>168</v>
      </c>
      <c r="CL101" s="2" t="s">
        <v>134</v>
      </c>
      <c r="CM101" s="4">
        <v>13</v>
      </c>
      <c r="CN101" s="8">
        <v>278.59</v>
      </c>
      <c r="CO101" s="4"/>
      <c r="CP101" s="8"/>
      <c r="CQ101" s="7"/>
      <c r="CR101" s="7"/>
      <c r="CS101" s="2" t="s">
        <v>140</v>
      </c>
      <c r="CT101" s="2" t="s">
        <v>144</v>
      </c>
      <c r="CU101" s="2" t="s">
        <v>729</v>
      </c>
      <c r="CV101" s="2" t="s">
        <v>1550</v>
      </c>
      <c r="CW101" s="2" t="s">
        <v>142</v>
      </c>
      <c r="CX101" s="2" t="s">
        <v>134</v>
      </c>
      <c r="CY101" s="4">
        <v>28</v>
      </c>
      <c r="CZ101" s="8">
        <v>605.64</v>
      </c>
      <c r="DA101" s="4"/>
      <c r="DB101" s="8"/>
      <c r="DC101" s="7"/>
      <c r="DD101" s="7"/>
      <c r="DE101" s="2" t="s">
        <v>140</v>
      </c>
      <c r="DF101" s="2" t="s">
        <v>144</v>
      </c>
      <c r="DG101" s="2" t="s">
        <v>1023</v>
      </c>
      <c r="DH101" s="2" t="s">
        <v>1795</v>
      </c>
      <c r="DI101" s="2" t="s">
        <v>142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140</v>
      </c>
      <c r="DR101" s="2" t="s">
        <v>144</v>
      </c>
      <c r="DS101" s="2" t="s">
        <v>754</v>
      </c>
      <c r="DT101" s="2" t="s">
        <v>1590</v>
      </c>
      <c r="DU101" s="2" t="s">
        <v>142</v>
      </c>
      <c r="DV101" s="2" t="s">
        <v>134</v>
      </c>
      <c r="DW101" s="4">
        <v>8</v>
      </c>
      <c r="DX101" s="8">
        <v>174.64</v>
      </c>
      <c r="DY101" s="4"/>
      <c r="DZ101" s="8"/>
      <c r="EA101" s="7"/>
      <c r="EB101" s="7"/>
      <c r="EC101" s="2" t="s">
        <v>140</v>
      </c>
      <c r="ED101" s="2" t="s">
        <v>144</v>
      </c>
      <c r="EE101" s="2" t="s">
        <v>592</v>
      </c>
      <c r="EF101" s="2" t="s">
        <v>1796</v>
      </c>
      <c r="EG101" s="2" t="s">
        <v>142</v>
      </c>
      <c r="EH101" s="2" t="s">
        <v>134</v>
      </c>
      <c r="EI101" s="4">
        <v>7</v>
      </c>
      <c r="EJ101" s="8">
        <v>87.29</v>
      </c>
      <c r="EK101" s="4"/>
      <c r="EL101" s="8"/>
      <c r="EM101" s="7"/>
      <c r="EN101" s="7"/>
      <c r="EO101" s="2" t="s">
        <v>140</v>
      </c>
      <c r="EP101" s="2" t="s">
        <v>144</v>
      </c>
      <c r="EQ101" s="2" t="s">
        <v>557</v>
      </c>
      <c r="ER101" s="2" t="s">
        <v>1797</v>
      </c>
      <c r="ES101" s="2" t="s">
        <v>168</v>
      </c>
      <c r="ET101" s="2" t="s">
        <v>134</v>
      </c>
      <c r="EU101" s="4">
        <v>1</v>
      </c>
      <c r="EV101" s="8">
        <v>20.79</v>
      </c>
      <c r="EW101" s="4"/>
      <c r="EX101" s="8"/>
      <c r="EY101" s="7"/>
      <c r="EZ101" s="7"/>
      <c r="FA101" s="2" t="s">
        <v>140</v>
      </c>
      <c r="FB101" s="2" t="s">
        <v>144</v>
      </c>
      <c r="FC101" s="2" t="s">
        <v>662</v>
      </c>
      <c r="FD101" s="2" t="s">
        <v>390</v>
      </c>
      <c r="FE101" s="2" t="s">
        <v>142</v>
      </c>
      <c r="FF101" s="2" t="s">
        <v>134</v>
      </c>
      <c r="FG101" s="4">
        <v>4</v>
      </c>
      <c r="FH101" s="8">
        <v>87.32</v>
      </c>
      <c r="FI101" s="4"/>
      <c r="FJ101" s="8"/>
      <c r="FK101" s="7"/>
      <c r="FL101" s="7"/>
      <c r="FM101" s="2" t="s">
        <v>140</v>
      </c>
      <c r="FN101" s="2" t="s">
        <v>144</v>
      </c>
      <c r="FO101" s="2" t="s">
        <v>357</v>
      </c>
      <c r="FP101" s="2" t="s">
        <v>1722</v>
      </c>
      <c r="FQ101" s="2" t="s">
        <v>142</v>
      </c>
      <c r="FR101" s="2" t="s">
        <v>134</v>
      </c>
      <c r="FS101" s="4">
        <v>4</v>
      </c>
      <c r="FT101" s="8">
        <v>89.12</v>
      </c>
      <c r="FU101" s="4"/>
      <c r="FV101" s="8"/>
      <c r="FW101" s="7"/>
      <c r="FX101" s="7"/>
      <c r="FY101" s="2" t="s">
        <v>140</v>
      </c>
      <c r="FZ101" s="2" t="s">
        <v>144</v>
      </c>
      <c r="GA101" s="2" t="s">
        <v>1002</v>
      </c>
      <c r="GB101" s="2" t="s">
        <v>182</v>
      </c>
      <c r="GC101" s="2" t="s">
        <v>142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134</v>
      </c>
      <c r="GL101" s="2" t="s">
        <v>134</v>
      </c>
      <c r="GM101" s="2" t="s">
        <v>134</v>
      </c>
      <c r="GN101" s="2" t="s">
        <v>134</v>
      </c>
      <c r="GO101" s="2" t="s">
        <v>134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161</v>
      </c>
      <c r="GX101" s="2" t="s">
        <v>144</v>
      </c>
      <c r="GY101" s="2" t="s">
        <v>151</v>
      </c>
      <c r="GZ101" s="2" t="s">
        <v>134</v>
      </c>
      <c r="HA101" s="2" t="s">
        <v>142</v>
      </c>
      <c r="HB101" s="2" t="s">
        <v>134</v>
      </c>
      <c r="HC101" s="4">
        <v>5</v>
      </c>
      <c r="HD101" s="8">
        <v>172.45</v>
      </c>
      <c r="HE101" s="4"/>
      <c r="HF101" s="8"/>
      <c r="HG101" s="7"/>
      <c r="HH101" s="7"/>
      <c r="HI101" s="2" t="s">
        <v>140</v>
      </c>
      <c r="HJ101" s="2" t="s">
        <v>144</v>
      </c>
      <c r="HK101" s="2" t="s">
        <v>321</v>
      </c>
      <c r="HL101" s="2" t="s">
        <v>1798</v>
      </c>
      <c r="HM101" s="2" t="s">
        <v>142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161</v>
      </c>
      <c r="HV101" s="2" t="s">
        <v>144</v>
      </c>
      <c r="HW101" s="2" t="s">
        <v>134</v>
      </c>
      <c r="HX101" s="2" t="s">
        <v>134</v>
      </c>
      <c r="HY101" s="2" t="s">
        <v>142</v>
      </c>
      <c r="HZ101" s="2" t="s">
        <v>134</v>
      </c>
      <c r="IA101" s="4">
        <v>1</v>
      </c>
      <c r="IB101" s="8">
        <v>22.34</v>
      </c>
      <c r="IC101" s="4"/>
      <c r="ID101" s="8"/>
      <c r="IE101" s="7"/>
      <c r="IF101" s="7"/>
      <c r="IG101" s="2" t="s">
        <v>140</v>
      </c>
      <c r="IH101" s="2" t="s">
        <v>144</v>
      </c>
      <c r="II101" s="2" t="s">
        <v>486</v>
      </c>
      <c r="IJ101" s="2" t="s">
        <v>487</v>
      </c>
      <c r="IK101" s="2" t="s">
        <v>142</v>
      </c>
      <c r="IL101" s="2" t="s">
        <v>168</v>
      </c>
      <c r="IM101" s="4"/>
      <c r="IN101" s="8"/>
      <c r="IO101" s="4"/>
      <c r="IP101" s="8"/>
      <c r="IQ101" s="7"/>
      <c r="IR101" s="7"/>
      <c r="IS101" s="2" t="s">
        <v>161</v>
      </c>
      <c r="IT101" s="2" t="s">
        <v>144</v>
      </c>
      <c r="IU101" s="2" t="s">
        <v>382</v>
      </c>
      <c r="IV101" s="2" t="s">
        <v>134</v>
      </c>
      <c r="IW101" s="2" t="s">
        <v>142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134</v>
      </c>
      <c r="JF101" s="2" t="s">
        <v>134</v>
      </c>
      <c r="JG101" s="2" t="s">
        <v>134</v>
      </c>
      <c r="JH101" s="2" t="s">
        <v>134</v>
      </c>
      <c r="JI101" s="2" t="s">
        <v>134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140</v>
      </c>
      <c r="JR101" s="2" t="s">
        <v>144</v>
      </c>
      <c r="JS101" s="2" t="s">
        <v>172</v>
      </c>
      <c r="JT101" s="2" t="s">
        <v>1710</v>
      </c>
      <c r="JU101" s="2" t="s">
        <v>142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140</v>
      </c>
      <c r="KD101" s="2" t="s">
        <v>144</v>
      </c>
      <c r="KE101" s="2" t="s">
        <v>174</v>
      </c>
      <c r="KF101" s="2" t="s">
        <v>1549</v>
      </c>
      <c r="KG101" s="2" t="s">
        <v>142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176</v>
      </c>
      <c r="KP101" s="2" t="s">
        <v>144</v>
      </c>
      <c r="KQ101" s="2" t="s">
        <v>134</v>
      </c>
      <c r="KR101" s="2" t="s">
        <v>134</v>
      </c>
      <c r="KS101" s="2" t="s">
        <v>142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140</v>
      </c>
      <c r="LB101" s="2" t="s">
        <v>144</v>
      </c>
      <c r="LC101" s="2" t="s">
        <v>385</v>
      </c>
      <c r="LD101" s="2" t="s">
        <v>264</v>
      </c>
      <c r="LE101" s="2" t="s">
        <v>142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134</v>
      </c>
      <c r="LN101" s="2" t="s">
        <v>134</v>
      </c>
      <c r="LO101" s="2" t="s">
        <v>134</v>
      </c>
      <c r="LP101" s="2" t="s">
        <v>134</v>
      </c>
      <c r="LQ101" s="2" t="s">
        <v>134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134</v>
      </c>
      <c r="LZ101" s="2" t="s">
        <v>134</v>
      </c>
      <c r="MA101" s="2" t="s">
        <v>134</v>
      </c>
      <c r="MB101" s="2" t="s">
        <v>134</v>
      </c>
      <c r="MC101" s="2" t="s">
        <v>134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140</v>
      </c>
      <c r="ML101" s="2" t="s">
        <v>144</v>
      </c>
      <c r="MM101" s="2" t="s">
        <v>213</v>
      </c>
      <c r="MN101" s="2" t="s">
        <v>134</v>
      </c>
      <c r="MO101" s="2" t="s">
        <v>142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134</v>
      </c>
      <c r="MX101" s="2" t="s">
        <v>134</v>
      </c>
      <c r="MY101" s="2" t="s">
        <v>134</v>
      </c>
      <c r="MZ101" s="2" t="s">
        <v>134</v>
      </c>
      <c r="NA101" s="2" t="s">
        <v>134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184</v>
      </c>
      <c r="NJ101" s="2" t="s">
        <v>144</v>
      </c>
      <c r="NK101" s="2" t="s">
        <v>134</v>
      </c>
      <c r="NL101" s="2" t="s">
        <v>134</v>
      </c>
      <c r="NM101" s="2" t="s">
        <v>142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140</v>
      </c>
      <c r="NV101" s="2" t="s">
        <v>144</v>
      </c>
      <c r="NW101" s="2" t="s">
        <v>185</v>
      </c>
      <c r="NX101" s="2" t="s">
        <v>134</v>
      </c>
      <c r="NY101" s="2" t="s">
        <v>142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140</v>
      </c>
      <c r="OH101" s="2" t="s">
        <v>144</v>
      </c>
      <c r="OI101" s="2" t="s">
        <v>270</v>
      </c>
      <c r="OJ101" s="2" t="s">
        <v>241</v>
      </c>
      <c r="OK101" s="2" t="s">
        <v>142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134</v>
      </c>
      <c r="OT101" s="2" t="s">
        <v>134</v>
      </c>
      <c r="OU101" s="2" t="s">
        <v>134</v>
      </c>
      <c r="OV101" s="2" t="s">
        <v>134</v>
      </c>
      <c r="OW101" s="2" t="s">
        <v>134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161</v>
      </c>
      <c r="PF101" s="2" t="s">
        <v>144</v>
      </c>
      <c r="PG101" s="2" t="s">
        <v>134</v>
      </c>
      <c r="PH101" s="2" t="s">
        <v>134</v>
      </c>
      <c r="PI101" s="2" t="s">
        <v>142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140</v>
      </c>
      <c r="PR101" s="2" t="s">
        <v>144</v>
      </c>
      <c r="PS101" s="2" t="s">
        <v>190</v>
      </c>
      <c r="PT101" s="2" t="s">
        <v>134</v>
      </c>
      <c r="PU101" s="2" t="s">
        <v>142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140</v>
      </c>
      <c r="QD101" s="2" t="s">
        <v>144</v>
      </c>
      <c r="QE101" s="2" t="s">
        <v>149</v>
      </c>
      <c r="QF101" s="2" t="s">
        <v>584</v>
      </c>
      <c r="QG101" s="2" t="s">
        <v>142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184</v>
      </c>
      <c r="QP101" s="2" t="s">
        <v>144</v>
      </c>
      <c r="QQ101" s="2" t="s">
        <v>134</v>
      </c>
      <c r="QR101" s="2" t="s">
        <v>134</v>
      </c>
      <c r="QS101" s="2" t="s">
        <v>142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134</v>
      </c>
      <c r="RB101" s="2" t="s">
        <v>134</v>
      </c>
      <c r="RC101" s="2" t="s">
        <v>134</v>
      </c>
      <c r="RD101" s="2" t="s">
        <v>134</v>
      </c>
      <c r="RE101" s="2" t="s">
        <v>134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134</v>
      </c>
      <c r="RN101" s="2" t="s">
        <v>134</v>
      </c>
      <c r="RO101" s="2" t="s">
        <v>134</v>
      </c>
      <c r="RP101" s="2" t="s">
        <v>134</v>
      </c>
      <c r="RQ101" s="2" t="s">
        <v>134</v>
      </c>
      <c r="RR101" s="2" t="s">
        <v>134</v>
      </c>
      <c r="RS101" s="4"/>
      <c r="RT101" s="8"/>
      <c r="RU101" s="4"/>
      <c r="RV101" s="8"/>
      <c r="RW101" s="7"/>
      <c r="RX101" s="7"/>
      <c r="RY101" s="2" t="s">
        <v>161</v>
      </c>
      <c r="RZ101" s="2" t="s">
        <v>144</v>
      </c>
      <c r="SA101" s="2" t="s">
        <v>134</v>
      </c>
      <c r="SB101" s="2" t="s">
        <v>134</v>
      </c>
      <c r="SC101" s="2" t="s">
        <v>142</v>
      </c>
      <c r="SD101" s="2" t="s">
        <v>134</v>
      </c>
      <c r="SE101" s="4"/>
      <c r="SF101" s="8"/>
      <c r="SG101" s="4"/>
      <c r="SH101" s="8"/>
      <c r="SI101" s="7"/>
      <c r="SJ101" s="7"/>
      <c r="SK101" s="2" t="s">
        <v>140</v>
      </c>
      <c r="SL101" s="2" t="s">
        <v>144</v>
      </c>
      <c r="SM101" s="2" t="s">
        <v>411</v>
      </c>
      <c r="SN101" s="2" t="s">
        <v>709</v>
      </c>
      <c r="SO101" s="2" t="s">
        <v>142</v>
      </c>
      <c r="SP101" s="2" t="s">
        <v>134</v>
      </c>
    </row>
    <row r="102">
      <c r="A102" s="2" t="s">
        <v>1799</v>
      </c>
      <c r="B102" s="2" t="s">
        <v>123</v>
      </c>
      <c r="C102" s="2" t="s">
        <v>124</v>
      </c>
      <c r="D102" s="2" t="s">
        <v>125</v>
      </c>
      <c r="E102" s="2" t="s">
        <v>126</v>
      </c>
      <c r="F102" s="2" t="s">
        <v>1800</v>
      </c>
      <c r="G102" s="2" t="s">
        <v>1801</v>
      </c>
      <c r="H102" s="2" t="s">
        <v>1802</v>
      </c>
      <c r="I102" s="2" t="s">
        <v>1803</v>
      </c>
      <c r="J102" s="2" t="s">
        <v>234</v>
      </c>
      <c r="K102" s="2" t="s">
        <v>329</v>
      </c>
      <c r="L102" s="3">
        <v>13.2</v>
      </c>
      <c r="M102" s="3">
        <v>13.86</v>
      </c>
      <c r="N102" s="3">
        <v>29.99</v>
      </c>
      <c r="O102" s="2" t="s">
        <v>131</v>
      </c>
      <c r="P102" s="2" t="s">
        <v>963</v>
      </c>
      <c r="Q102" s="2" t="s">
        <v>133</v>
      </c>
      <c r="R102" s="2" t="s">
        <v>134</v>
      </c>
      <c r="S102" s="2" t="s">
        <v>1804</v>
      </c>
      <c r="T102" s="2" t="s">
        <v>1805</v>
      </c>
      <c r="U102" s="2" t="s">
        <v>832</v>
      </c>
      <c r="V102" s="2" t="s">
        <v>1583</v>
      </c>
      <c r="W102" s="2" t="s">
        <v>990</v>
      </c>
      <c r="X102" s="2" t="s">
        <v>834</v>
      </c>
      <c r="Y102" s="2" t="s">
        <v>965</v>
      </c>
      <c r="Z102" s="4">
        <v>262</v>
      </c>
      <c r="AA102" s="4">
        <f>=ROUNDDOWN(24.7169811320755,0)</f>
      </c>
      <c r="AB102" s="5">
        <v>10.6</v>
      </c>
      <c r="AC102" s="2" t="s">
        <v>134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>
        <v>0</v>
      </c>
      <c r="AP102" s="4">
        <v>129</v>
      </c>
      <c r="AQ102" s="8">
        <v>1937.38</v>
      </c>
      <c r="AR102" s="4"/>
      <c r="AS102" s="8"/>
      <c r="AT102" s="7"/>
      <c r="AU102" s="7"/>
      <c r="AV102" s="4">
        <v>129</v>
      </c>
      <c r="AW102" s="8">
        <v>1937.38</v>
      </c>
      <c r="AX102" s="4"/>
      <c r="AY102" s="8"/>
      <c r="AZ102" s="7"/>
      <c r="BA102" s="7"/>
      <c r="BB102" s="7">
        <v>1</v>
      </c>
      <c r="BC102" s="4">
        <v>129</v>
      </c>
      <c r="BD102" s="8">
        <v>1937.38</v>
      </c>
      <c r="BE102" s="4"/>
      <c r="BF102" s="8"/>
      <c r="BG102" s="7"/>
      <c r="BH102" s="7"/>
      <c r="BI102" s="7">
        <v>1</v>
      </c>
      <c r="BJ102" s="4">
        <v>129</v>
      </c>
      <c r="BK102" s="8">
        <v>1937.38</v>
      </c>
      <c r="BL102" s="2" t="s">
        <v>1806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176</v>
      </c>
      <c r="BV102" s="2" t="s">
        <v>131</v>
      </c>
      <c r="BW102" s="2" t="s">
        <v>134</v>
      </c>
      <c r="BX102" s="2" t="s">
        <v>134</v>
      </c>
      <c r="BY102" s="2" t="s">
        <v>142</v>
      </c>
      <c r="BZ102" s="2" t="s">
        <v>134</v>
      </c>
      <c r="CA102" s="4"/>
      <c r="CB102" s="8"/>
      <c r="CC102" s="4"/>
      <c r="CD102" s="8"/>
      <c r="CE102" s="7"/>
      <c r="CF102" s="7"/>
      <c r="CG102" s="2" t="s">
        <v>176</v>
      </c>
      <c r="CH102" s="2" t="s">
        <v>131</v>
      </c>
      <c r="CI102" s="2" t="s">
        <v>134</v>
      </c>
      <c r="CJ102" s="2" t="s">
        <v>134</v>
      </c>
      <c r="CK102" s="2" t="s">
        <v>142</v>
      </c>
      <c r="CL102" s="2" t="s">
        <v>134</v>
      </c>
      <c r="CM102" s="4">
        <v>71</v>
      </c>
      <c r="CN102" s="8">
        <v>1062.87</v>
      </c>
      <c r="CO102" s="4"/>
      <c r="CP102" s="8"/>
      <c r="CQ102" s="7"/>
      <c r="CR102" s="7"/>
      <c r="CS102" s="2" t="s">
        <v>140</v>
      </c>
      <c r="CT102" s="2" t="s">
        <v>131</v>
      </c>
      <c r="CU102" s="2" t="s">
        <v>965</v>
      </c>
      <c r="CV102" s="2" t="s">
        <v>1807</v>
      </c>
      <c r="CW102" s="2" t="s">
        <v>142</v>
      </c>
      <c r="CX102" s="2" t="s">
        <v>134</v>
      </c>
      <c r="CY102" s="4">
        <v>5</v>
      </c>
      <c r="CZ102" s="8">
        <v>72.75</v>
      </c>
      <c r="DA102" s="4"/>
      <c r="DB102" s="8"/>
      <c r="DC102" s="7"/>
      <c r="DD102" s="7"/>
      <c r="DE102" s="2" t="s">
        <v>140</v>
      </c>
      <c r="DF102" s="2" t="s">
        <v>131</v>
      </c>
      <c r="DG102" s="2" t="s">
        <v>1808</v>
      </c>
      <c r="DH102" s="2" t="s">
        <v>1809</v>
      </c>
      <c r="DI102" s="2" t="s">
        <v>142</v>
      </c>
      <c r="DJ102" s="2" t="s">
        <v>134</v>
      </c>
      <c r="DK102" s="4">
        <v>18</v>
      </c>
      <c r="DL102" s="8">
        <v>269.46</v>
      </c>
      <c r="DM102" s="4"/>
      <c r="DN102" s="8"/>
      <c r="DO102" s="7"/>
      <c r="DP102" s="7"/>
      <c r="DQ102" s="2" t="s">
        <v>140</v>
      </c>
      <c r="DR102" s="2" t="s">
        <v>131</v>
      </c>
      <c r="DS102" s="2" t="s">
        <v>387</v>
      </c>
      <c r="DT102" s="2" t="s">
        <v>1162</v>
      </c>
      <c r="DU102" s="2" t="s">
        <v>142</v>
      </c>
      <c r="DV102" s="2" t="s">
        <v>134</v>
      </c>
      <c r="DW102" s="4"/>
      <c r="DX102" s="8"/>
      <c r="DY102" s="4"/>
      <c r="DZ102" s="8"/>
      <c r="EA102" s="7"/>
      <c r="EB102" s="7"/>
      <c r="EC102" s="2" t="s">
        <v>176</v>
      </c>
      <c r="ED102" s="2" t="s">
        <v>131</v>
      </c>
      <c r="EE102" s="2" t="s">
        <v>134</v>
      </c>
      <c r="EF102" s="2" t="s">
        <v>134</v>
      </c>
      <c r="EG102" s="2" t="s">
        <v>142</v>
      </c>
      <c r="EH102" s="2" t="s">
        <v>134</v>
      </c>
      <c r="EI102" s="4">
        <v>7</v>
      </c>
      <c r="EJ102" s="8">
        <v>88.7</v>
      </c>
      <c r="EK102" s="4"/>
      <c r="EL102" s="8"/>
      <c r="EM102" s="7"/>
      <c r="EN102" s="7"/>
      <c r="EO102" s="2" t="s">
        <v>140</v>
      </c>
      <c r="EP102" s="2" t="s">
        <v>131</v>
      </c>
      <c r="EQ102" s="2" t="s">
        <v>1379</v>
      </c>
      <c r="ER102" s="2" t="s">
        <v>1810</v>
      </c>
      <c r="ES102" s="2" t="s">
        <v>142</v>
      </c>
      <c r="ET102" s="2" t="s">
        <v>134</v>
      </c>
      <c r="EU102" s="4">
        <v>24</v>
      </c>
      <c r="EV102" s="8">
        <v>343.64</v>
      </c>
      <c r="EW102" s="4"/>
      <c r="EX102" s="8"/>
      <c r="EY102" s="7"/>
      <c r="EZ102" s="7"/>
      <c r="FA102" s="2" t="s">
        <v>140</v>
      </c>
      <c r="FB102" s="2" t="s">
        <v>131</v>
      </c>
      <c r="FC102" s="2" t="s">
        <v>969</v>
      </c>
      <c r="FD102" s="2" t="s">
        <v>180</v>
      </c>
      <c r="FE102" s="2" t="s">
        <v>142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140</v>
      </c>
      <c r="FN102" s="2" t="s">
        <v>131</v>
      </c>
      <c r="FO102" s="2" t="s">
        <v>974</v>
      </c>
      <c r="FP102" s="2" t="s">
        <v>134</v>
      </c>
      <c r="FQ102" s="2" t="s">
        <v>142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161</v>
      </c>
      <c r="FZ102" s="2" t="s">
        <v>131</v>
      </c>
      <c r="GA102" s="2" t="s">
        <v>134</v>
      </c>
      <c r="GB102" s="2" t="s">
        <v>134</v>
      </c>
      <c r="GC102" s="2" t="s">
        <v>142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134</v>
      </c>
      <c r="GL102" s="2" t="s">
        <v>134</v>
      </c>
      <c r="GM102" s="2" t="s">
        <v>134</v>
      </c>
      <c r="GN102" s="2" t="s">
        <v>134</v>
      </c>
      <c r="GO102" s="2" t="s">
        <v>134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184</v>
      </c>
      <c r="GX102" s="2" t="s">
        <v>131</v>
      </c>
      <c r="GY102" s="2" t="s">
        <v>134</v>
      </c>
      <c r="GZ102" s="2" t="s">
        <v>134</v>
      </c>
      <c r="HA102" s="2" t="s">
        <v>142</v>
      </c>
      <c r="HB102" s="2" t="s">
        <v>134</v>
      </c>
      <c r="HC102" s="4">
        <v>4</v>
      </c>
      <c r="HD102" s="8">
        <v>99.96</v>
      </c>
      <c r="HE102" s="4"/>
      <c r="HF102" s="8"/>
      <c r="HG102" s="7"/>
      <c r="HH102" s="7"/>
      <c r="HI102" s="2" t="s">
        <v>140</v>
      </c>
      <c r="HJ102" s="2" t="s">
        <v>131</v>
      </c>
      <c r="HK102" s="2" t="s">
        <v>965</v>
      </c>
      <c r="HL102" s="2" t="s">
        <v>1811</v>
      </c>
      <c r="HM102" s="2" t="s">
        <v>142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161</v>
      </c>
      <c r="HV102" s="2" t="s">
        <v>131</v>
      </c>
      <c r="HW102" s="2" t="s">
        <v>134</v>
      </c>
      <c r="HX102" s="2" t="s">
        <v>134</v>
      </c>
      <c r="HY102" s="2" t="s">
        <v>142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176</v>
      </c>
      <c r="IH102" s="2" t="s">
        <v>131</v>
      </c>
      <c r="II102" s="2" t="s">
        <v>134</v>
      </c>
      <c r="IJ102" s="2" t="s">
        <v>134</v>
      </c>
      <c r="IK102" s="2" t="s">
        <v>142</v>
      </c>
      <c r="IL102" s="2" t="s">
        <v>168</v>
      </c>
      <c r="IM102" s="4"/>
      <c r="IN102" s="8"/>
      <c r="IO102" s="4"/>
      <c r="IP102" s="8"/>
      <c r="IQ102" s="7"/>
      <c r="IR102" s="7"/>
      <c r="IS102" s="2" t="s">
        <v>161</v>
      </c>
      <c r="IT102" s="2" t="s">
        <v>131</v>
      </c>
      <c r="IU102" s="2" t="s">
        <v>134</v>
      </c>
      <c r="IV102" s="2" t="s">
        <v>134</v>
      </c>
      <c r="IW102" s="2" t="s">
        <v>142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140</v>
      </c>
      <c r="JF102" s="2" t="s">
        <v>131</v>
      </c>
      <c r="JG102" s="2" t="s">
        <v>170</v>
      </c>
      <c r="JH102" s="2" t="s">
        <v>134</v>
      </c>
      <c r="JI102" s="2" t="s">
        <v>142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176</v>
      </c>
      <c r="JR102" s="2" t="s">
        <v>131</v>
      </c>
      <c r="JS102" s="2" t="s">
        <v>134</v>
      </c>
      <c r="JT102" s="2" t="s">
        <v>134</v>
      </c>
      <c r="JU102" s="2" t="s">
        <v>142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176</v>
      </c>
      <c r="KD102" s="2" t="s">
        <v>131</v>
      </c>
      <c r="KE102" s="2" t="s">
        <v>134</v>
      </c>
      <c r="KF102" s="2" t="s">
        <v>134</v>
      </c>
      <c r="KG102" s="2" t="s">
        <v>142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176</v>
      </c>
      <c r="KP102" s="2" t="s">
        <v>131</v>
      </c>
      <c r="KQ102" s="2" t="s">
        <v>134</v>
      </c>
      <c r="KR102" s="2" t="s">
        <v>134</v>
      </c>
      <c r="KS102" s="2" t="s">
        <v>142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161</v>
      </c>
      <c r="LB102" s="2" t="s">
        <v>131</v>
      </c>
      <c r="LC102" s="2" t="s">
        <v>134</v>
      </c>
      <c r="LD102" s="2" t="s">
        <v>134</v>
      </c>
      <c r="LE102" s="2" t="s">
        <v>142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134</v>
      </c>
      <c r="LN102" s="2" t="s">
        <v>134</v>
      </c>
      <c r="LO102" s="2" t="s">
        <v>134</v>
      </c>
      <c r="LP102" s="2" t="s">
        <v>134</v>
      </c>
      <c r="LQ102" s="2" t="s">
        <v>134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134</v>
      </c>
      <c r="LZ102" s="2" t="s">
        <v>134</v>
      </c>
      <c r="MA102" s="2" t="s">
        <v>134</v>
      </c>
      <c r="MB102" s="2" t="s">
        <v>134</v>
      </c>
      <c r="MC102" s="2" t="s">
        <v>134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161</v>
      </c>
      <c r="ML102" s="2" t="s">
        <v>131</v>
      </c>
      <c r="MM102" s="2" t="s">
        <v>134</v>
      </c>
      <c r="MN102" s="2" t="s">
        <v>134</v>
      </c>
      <c r="MO102" s="2" t="s">
        <v>142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134</v>
      </c>
      <c r="MX102" s="2" t="s">
        <v>134</v>
      </c>
      <c r="MY102" s="2" t="s">
        <v>134</v>
      </c>
      <c r="MZ102" s="2" t="s">
        <v>134</v>
      </c>
      <c r="NA102" s="2" t="s">
        <v>134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184</v>
      </c>
      <c r="NJ102" s="2" t="s">
        <v>131</v>
      </c>
      <c r="NK102" s="2" t="s">
        <v>134</v>
      </c>
      <c r="NL102" s="2" t="s">
        <v>134</v>
      </c>
      <c r="NM102" s="2" t="s">
        <v>142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161</v>
      </c>
      <c r="NV102" s="2" t="s">
        <v>131</v>
      </c>
      <c r="NW102" s="2" t="s">
        <v>134</v>
      </c>
      <c r="NX102" s="2" t="s">
        <v>134</v>
      </c>
      <c r="NY102" s="2" t="s">
        <v>142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161</v>
      </c>
      <c r="OT102" s="2" t="s">
        <v>131</v>
      </c>
      <c r="OU102" s="2" t="s">
        <v>134</v>
      </c>
      <c r="OV102" s="2" t="s">
        <v>134</v>
      </c>
      <c r="OW102" s="2" t="s">
        <v>142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161</v>
      </c>
      <c r="PF102" s="2" t="s">
        <v>131</v>
      </c>
      <c r="PG102" s="2" t="s">
        <v>134</v>
      </c>
      <c r="PH102" s="2" t="s">
        <v>134</v>
      </c>
      <c r="PI102" s="2" t="s">
        <v>142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176</v>
      </c>
      <c r="PR102" s="2" t="s">
        <v>131</v>
      </c>
      <c r="PS102" s="2" t="s">
        <v>134</v>
      </c>
      <c r="PT102" s="2" t="s">
        <v>134</v>
      </c>
      <c r="PU102" s="2" t="s">
        <v>142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184</v>
      </c>
      <c r="QP102" s="2" t="s">
        <v>131</v>
      </c>
      <c r="QQ102" s="2" t="s">
        <v>134</v>
      </c>
      <c r="QR102" s="2" t="s">
        <v>134</v>
      </c>
      <c r="QS102" s="2" t="s">
        <v>142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161</v>
      </c>
      <c r="RB102" s="2" t="s">
        <v>131</v>
      </c>
      <c r="RC102" s="2" t="s">
        <v>134</v>
      </c>
      <c r="RD102" s="2" t="s">
        <v>134</v>
      </c>
      <c r="RE102" s="2" t="s">
        <v>142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161</v>
      </c>
      <c r="RN102" s="2" t="s">
        <v>131</v>
      </c>
      <c r="RO102" s="2" t="s">
        <v>134</v>
      </c>
      <c r="RP102" s="2" t="s">
        <v>134</v>
      </c>
      <c r="RQ102" s="2" t="s">
        <v>142</v>
      </c>
      <c r="RR102" s="2" t="s">
        <v>134</v>
      </c>
      <c r="RS102" s="4"/>
      <c r="RT102" s="8"/>
      <c r="RU102" s="4"/>
      <c r="RV102" s="8"/>
      <c r="RW102" s="7"/>
      <c r="RX102" s="7"/>
      <c r="RY102" s="2" t="s">
        <v>977</v>
      </c>
      <c r="RZ102" s="2" t="s">
        <v>131</v>
      </c>
      <c r="SA102" s="2" t="s">
        <v>134</v>
      </c>
      <c r="SB102" s="2" t="s">
        <v>134</v>
      </c>
      <c r="SC102" s="2" t="s">
        <v>142</v>
      </c>
      <c r="SD102" s="2" t="s">
        <v>134</v>
      </c>
      <c r="SE102" s="4"/>
      <c r="SF102" s="8"/>
      <c r="SG102" s="4"/>
      <c r="SH102" s="8"/>
      <c r="SI102" s="7"/>
      <c r="SJ102" s="7"/>
      <c r="SK102" s="2" t="s">
        <v>134</v>
      </c>
      <c r="SL102" s="2" t="s">
        <v>134</v>
      </c>
      <c r="SM102" s="2" t="s">
        <v>134</v>
      </c>
      <c r="SN102" s="2" t="s">
        <v>134</v>
      </c>
      <c r="SO102" s="2" t="s">
        <v>134</v>
      </c>
      <c r="SP102" s="2" t="s">
        <v>134</v>
      </c>
    </row>
    <row r="103">
      <c r="A103" s="2" t="s">
        <v>1812</v>
      </c>
      <c r="B103" s="2" t="s">
        <v>123</v>
      </c>
      <c r="C103" s="2" t="s">
        <v>124</v>
      </c>
      <c r="D103" s="2" t="s">
        <v>125</v>
      </c>
      <c r="E103" s="2" t="s">
        <v>126</v>
      </c>
      <c r="F103" s="2" t="s">
        <v>1813</v>
      </c>
      <c r="G103" s="2" t="s">
        <v>1813</v>
      </c>
      <c r="H103" s="2" t="s">
        <v>1813</v>
      </c>
      <c r="I103" s="2" t="s">
        <v>1814</v>
      </c>
      <c r="J103" s="2" t="s">
        <v>234</v>
      </c>
      <c r="K103" s="2" t="s">
        <v>587</v>
      </c>
      <c r="L103" s="3">
        <v>13.5</v>
      </c>
      <c r="M103" s="3">
        <v>14.18</v>
      </c>
      <c r="N103" s="3">
        <v>40</v>
      </c>
      <c r="O103" s="2" t="s">
        <v>131</v>
      </c>
      <c r="P103" s="2" t="s">
        <v>1660</v>
      </c>
      <c r="Q103" s="2" t="s">
        <v>133</v>
      </c>
      <c r="R103" s="2" t="s">
        <v>21</v>
      </c>
      <c r="S103" s="2" t="s">
        <v>134</v>
      </c>
      <c r="T103" s="2" t="s">
        <v>134</v>
      </c>
      <c r="U103" s="2" t="s">
        <v>134</v>
      </c>
      <c r="V103" s="2" t="s">
        <v>1815</v>
      </c>
      <c r="W103" s="2" t="s">
        <v>134</v>
      </c>
      <c r="X103" s="2" t="s">
        <v>134</v>
      </c>
      <c r="Y103" s="2" t="s">
        <v>1662</v>
      </c>
      <c r="Z103" s="4"/>
      <c r="AA103" s="4">
        <f>=ROUNDDOWN({0},0)</f>
      </c>
      <c r="AB103" s="5">
        <v>2.5</v>
      </c>
      <c r="AC103" s="2" t="s">
        <v>134</v>
      </c>
      <c r="AD103" s="4"/>
      <c r="AE103" s="4"/>
      <c r="AF103" s="6"/>
      <c r="AG103" s="6"/>
      <c r="AH103" s="7">
        <v>0.5902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>
        <v>0</v>
      </c>
      <c r="AP103" s="4">
        <v>70</v>
      </c>
      <c r="AQ103" s="8">
        <v>945</v>
      </c>
      <c r="AR103" s="4"/>
      <c r="AS103" s="8"/>
      <c r="AT103" s="7"/>
      <c r="AU103" s="7"/>
      <c r="AV103" s="4">
        <v>70</v>
      </c>
      <c r="AW103" s="8">
        <v>945</v>
      </c>
      <c r="AX103" s="4"/>
      <c r="AY103" s="8"/>
      <c r="AZ103" s="7"/>
      <c r="BA103" s="7"/>
      <c r="BB103" s="7">
        <v>1</v>
      </c>
      <c r="BC103" s="4">
        <v>70</v>
      </c>
      <c r="BD103" s="8">
        <v>945</v>
      </c>
      <c r="BE103" s="4"/>
      <c r="BF103" s="8"/>
      <c r="BG103" s="7"/>
      <c r="BH103" s="7"/>
      <c r="BI103" s="7">
        <v>1</v>
      </c>
      <c r="BJ103" s="4">
        <v>70</v>
      </c>
      <c r="BK103" s="8">
        <v>945</v>
      </c>
      <c r="BL103" s="2" t="s">
        <v>21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134</v>
      </c>
      <c r="BV103" s="2" t="s">
        <v>134</v>
      </c>
      <c r="BW103" s="2" t="s">
        <v>134</v>
      </c>
      <c r="BX103" s="2" t="s">
        <v>134</v>
      </c>
      <c r="BY103" s="2" t="s">
        <v>134</v>
      </c>
      <c r="BZ103" s="2" t="s">
        <v>134</v>
      </c>
      <c r="CA103" s="4"/>
      <c r="CB103" s="8"/>
      <c r="CC103" s="4"/>
      <c r="CD103" s="8"/>
      <c r="CE103" s="7"/>
      <c r="CF103" s="7"/>
      <c r="CG103" s="2" t="s">
        <v>134</v>
      </c>
      <c r="CH103" s="2" t="s">
        <v>134</v>
      </c>
      <c r="CI103" s="2" t="s">
        <v>134</v>
      </c>
      <c r="CJ103" s="2" t="s">
        <v>134</v>
      </c>
      <c r="CK103" s="2" t="s">
        <v>134</v>
      </c>
      <c r="CL103" s="2" t="s">
        <v>134</v>
      </c>
      <c r="CM103" s="4"/>
      <c r="CN103" s="8"/>
      <c r="CO103" s="4"/>
      <c r="CP103" s="8"/>
      <c r="CQ103" s="7"/>
      <c r="CR103" s="7"/>
      <c r="CS103" s="2" t="s">
        <v>134</v>
      </c>
      <c r="CT103" s="2" t="s">
        <v>134</v>
      </c>
      <c r="CU103" s="2" t="s">
        <v>134</v>
      </c>
      <c r="CV103" s="2" t="s">
        <v>134</v>
      </c>
      <c r="CW103" s="2" t="s">
        <v>134</v>
      </c>
      <c r="CX103" s="2" t="s">
        <v>134</v>
      </c>
      <c r="CY103" s="4"/>
      <c r="CZ103" s="8"/>
      <c r="DA103" s="4"/>
      <c r="DB103" s="8"/>
      <c r="DC103" s="7"/>
      <c r="DD103" s="7"/>
      <c r="DE103" s="2" t="s">
        <v>134</v>
      </c>
      <c r="DF103" s="2" t="s">
        <v>134</v>
      </c>
      <c r="DG103" s="2" t="s">
        <v>134</v>
      </c>
      <c r="DH103" s="2" t="s">
        <v>134</v>
      </c>
      <c r="DI103" s="2" t="s">
        <v>134</v>
      </c>
      <c r="DJ103" s="2" t="s">
        <v>134</v>
      </c>
      <c r="DK103" s="4"/>
      <c r="DL103" s="8"/>
      <c r="DM103" s="4"/>
      <c r="DN103" s="8"/>
      <c r="DO103" s="7"/>
      <c r="DP103" s="7"/>
      <c r="DQ103" s="2" t="s">
        <v>134</v>
      </c>
      <c r="DR103" s="2" t="s">
        <v>134</v>
      </c>
      <c r="DS103" s="2" t="s">
        <v>134</v>
      </c>
      <c r="DT103" s="2" t="s">
        <v>134</v>
      </c>
      <c r="DU103" s="2" t="s">
        <v>134</v>
      </c>
      <c r="DV103" s="2" t="s">
        <v>134</v>
      </c>
      <c r="DW103" s="4">
        <v>70</v>
      </c>
      <c r="DX103" s="8">
        <v>945</v>
      </c>
      <c r="DY103" s="4"/>
      <c r="DZ103" s="8"/>
      <c r="EA103" s="7"/>
      <c r="EB103" s="7"/>
      <c r="EC103" s="2" t="s">
        <v>140</v>
      </c>
      <c r="ED103" s="2" t="s">
        <v>131</v>
      </c>
      <c r="EE103" s="2" t="s">
        <v>388</v>
      </c>
      <c r="EF103" s="2" t="s">
        <v>1663</v>
      </c>
      <c r="EG103" s="2" t="s">
        <v>142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134</v>
      </c>
      <c r="EP103" s="2" t="s">
        <v>134</v>
      </c>
      <c r="EQ103" s="2" t="s">
        <v>134</v>
      </c>
      <c r="ER103" s="2" t="s">
        <v>134</v>
      </c>
      <c r="ES103" s="2" t="s">
        <v>134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134</v>
      </c>
      <c r="FB103" s="2" t="s">
        <v>134</v>
      </c>
      <c r="FC103" s="2" t="s">
        <v>134</v>
      </c>
      <c r="FD103" s="2" t="s">
        <v>134</v>
      </c>
      <c r="FE103" s="2" t="s">
        <v>134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134</v>
      </c>
      <c r="FN103" s="2" t="s">
        <v>134</v>
      </c>
      <c r="FO103" s="2" t="s">
        <v>134</v>
      </c>
      <c r="FP103" s="2" t="s">
        <v>134</v>
      </c>
      <c r="FQ103" s="2" t="s">
        <v>134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134</v>
      </c>
      <c r="FZ103" s="2" t="s">
        <v>134</v>
      </c>
      <c r="GA103" s="2" t="s">
        <v>134</v>
      </c>
      <c r="GB103" s="2" t="s">
        <v>134</v>
      </c>
      <c r="GC103" s="2" t="s">
        <v>134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134</v>
      </c>
      <c r="GL103" s="2" t="s">
        <v>134</v>
      </c>
      <c r="GM103" s="2" t="s">
        <v>134</v>
      </c>
      <c r="GN103" s="2" t="s">
        <v>134</v>
      </c>
      <c r="GO103" s="2" t="s">
        <v>134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134</v>
      </c>
      <c r="GX103" s="2" t="s">
        <v>134</v>
      </c>
      <c r="GY103" s="2" t="s">
        <v>134</v>
      </c>
      <c r="GZ103" s="2" t="s">
        <v>134</v>
      </c>
      <c r="HA103" s="2" t="s">
        <v>134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134</v>
      </c>
      <c r="HJ103" s="2" t="s">
        <v>134</v>
      </c>
      <c r="HK103" s="2" t="s">
        <v>134</v>
      </c>
      <c r="HL103" s="2" t="s">
        <v>134</v>
      </c>
      <c r="HM103" s="2" t="s">
        <v>134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134</v>
      </c>
      <c r="HV103" s="2" t="s">
        <v>134</v>
      </c>
      <c r="HW103" s="2" t="s">
        <v>134</v>
      </c>
      <c r="HX103" s="2" t="s">
        <v>134</v>
      </c>
      <c r="HY103" s="2" t="s">
        <v>134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134</v>
      </c>
      <c r="IH103" s="2" t="s">
        <v>134</v>
      </c>
      <c r="II103" s="2" t="s">
        <v>134</v>
      </c>
      <c r="IJ103" s="2" t="s">
        <v>134</v>
      </c>
      <c r="IK103" s="2" t="s">
        <v>134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134</v>
      </c>
      <c r="IT103" s="2" t="s">
        <v>134</v>
      </c>
      <c r="IU103" s="2" t="s">
        <v>134</v>
      </c>
      <c r="IV103" s="2" t="s">
        <v>134</v>
      </c>
      <c r="IW103" s="2" t="s">
        <v>134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134</v>
      </c>
      <c r="JF103" s="2" t="s">
        <v>134</v>
      </c>
      <c r="JG103" s="2" t="s">
        <v>134</v>
      </c>
      <c r="JH103" s="2" t="s">
        <v>134</v>
      </c>
      <c r="JI103" s="2" t="s">
        <v>134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134</v>
      </c>
      <c r="JR103" s="2" t="s">
        <v>134</v>
      </c>
      <c r="JS103" s="2" t="s">
        <v>134</v>
      </c>
      <c r="JT103" s="2" t="s">
        <v>134</v>
      </c>
      <c r="JU103" s="2" t="s">
        <v>134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134</v>
      </c>
      <c r="KD103" s="2" t="s">
        <v>134</v>
      </c>
      <c r="KE103" s="2" t="s">
        <v>134</v>
      </c>
      <c r="KF103" s="2" t="s">
        <v>134</v>
      </c>
      <c r="KG103" s="2" t="s">
        <v>134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134</v>
      </c>
      <c r="KP103" s="2" t="s">
        <v>134</v>
      </c>
      <c r="KQ103" s="2" t="s">
        <v>134</v>
      </c>
      <c r="KR103" s="2" t="s">
        <v>134</v>
      </c>
      <c r="KS103" s="2" t="s">
        <v>134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134</v>
      </c>
      <c r="LB103" s="2" t="s">
        <v>134</v>
      </c>
      <c r="LC103" s="2" t="s">
        <v>134</v>
      </c>
      <c r="LD103" s="2" t="s">
        <v>134</v>
      </c>
      <c r="LE103" s="2" t="s">
        <v>134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134</v>
      </c>
      <c r="LN103" s="2" t="s">
        <v>134</v>
      </c>
      <c r="LO103" s="2" t="s">
        <v>134</v>
      </c>
      <c r="LP103" s="2" t="s">
        <v>134</v>
      </c>
      <c r="LQ103" s="2" t="s">
        <v>134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134</v>
      </c>
      <c r="LZ103" s="2" t="s">
        <v>134</v>
      </c>
      <c r="MA103" s="2" t="s">
        <v>134</v>
      </c>
      <c r="MB103" s="2" t="s">
        <v>134</v>
      </c>
      <c r="MC103" s="2" t="s">
        <v>134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134</v>
      </c>
      <c r="MM103" s="2" t="s">
        <v>134</v>
      </c>
      <c r="MN103" s="2" t="s">
        <v>134</v>
      </c>
      <c r="MO103" s="2" t="s">
        <v>134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134</v>
      </c>
      <c r="MX103" s="2" t="s">
        <v>134</v>
      </c>
      <c r="MY103" s="2" t="s">
        <v>134</v>
      </c>
      <c r="MZ103" s="2" t="s">
        <v>134</v>
      </c>
      <c r="NA103" s="2" t="s">
        <v>134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134</v>
      </c>
      <c r="NV103" s="2" t="s">
        <v>134</v>
      </c>
      <c r="NW103" s="2" t="s">
        <v>134</v>
      </c>
      <c r="NX103" s="2" t="s">
        <v>134</v>
      </c>
      <c r="NY103" s="2" t="s">
        <v>134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134</v>
      </c>
      <c r="OT103" s="2" t="s">
        <v>134</v>
      </c>
      <c r="OU103" s="2" t="s">
        <v>134</v>
      </c>
      <c r="OV103" s="2" t="s">
        <v>134</v>
      </c>
      <c r="OW103" s="2" t="s">
        <v>134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134</v>
      </c>
      <c r="PR103" s="2" t="s">
        <v>134</v>
      </c>
      <c r="PS103" s="2" t="s">
        <v>134</v>
      </c>
      <c r="PT103" s="2" t="s">
        <v>134</v>
      </c>
      <c r="PU103" s="2" t="s">
        <v>134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134</v>
      </c>
      <c r="RB103" s="2" t="s">
        <v>134</v>
      </c>
      <c r="RC103" s="2" t="s">
        <v>134</v>
      </c>
      <c r="RD103" s="2" t="s">
        <v>134</v>
      </c>
      <c r="RE103" s="2" t="s">
        <v>134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134</v>
      </c>
      <c r="RN103" s="2" t="s">
        <v>134</v>
      </c>
      <c r="RO103" s="2" t="s">
        <v>134</v>
      </c>
      <c r="RP103" s="2" t="s">
        <v>134</v>
      </c>
      <c r="RQ103" s="2" t="s">
        <v>134</v>
      </c>
      <c r="RR103" s="2" t="s">
        <v>134</v>
      </c>
      <c r="RS103" s="4"/>
      <c r="RT103" s="8"/>
      <c r="RU103" s="4"/>
      <c r="RV103" s="8"/>
      <c r="RW103" s="7"/>
      <c r="RX103" s="7"/>
      <c r="RY103" s="2" t="s">
        <v>134</v>
      </c>
      <c r="RZ103" s="2" t="s">
        <v>134</v>
      </c>
      <c r="SA103" s="2" t="s">
        <v>134</v>
      </c>
      <c r="SB103" s="2" t="s">
        <v>134</v>
      </c>
      <c r="SC103" s="2" t="s">
        <v>134</v>
      </c>
      <c r="SD103" s="2" t="s">
        <v>134</v>
      </c>
      <c r="SE103" s="4"/>
      <c r="SF103" s="8"/>
      <c r="SG103" s="4"/>
      <c r="SH103" s="8"/>
      <c r="SI103" s="7"/>
      <c r="SJ103" s="7"/>
      <c r="SK103" s="2" t="s">
        <v>134</v>
      </c>
      <c r="SL103" s="2" t="s">
        <v>134</v>
      </c>
      <c r="SM103" s="2" t="s">
        <v>134</v>
      </c>
      <c r="SN103" s="2" t="s">
        <v>134</v>
      </c>
      <c r="SO103" s="2" t="s">
        <v>134</v>
      </c>
      <c r="SP103" s="2" t="s">
        <v>134</v>
      </c>
    </row>
    <row r="104">
      <c r="A104" s="2" t="s">
        <v>1816</v>
      </c>
      <c r="B104" s="2" t="s">
        <v>123</v>
      </c>
      <c r="C104" s="2" t="s">
        <v>124</v>
      </c>
      <c r="D104" s="2" t="s">
        <v>125</v>
      </c>
      <c r="E104" s="2" t="s">
        <v>126</v>
      </c>
      <c r="F104" s="2" t="s">
        <v>1817</v>
      </c>
      <c r="G104" s="2" t="s">
        <v>1817</v>
      </c>
      <c r="H104" s="2" t="s">
        <v>1817</v>
      </c>
      <c r="I104" s="2" t="s">
        <v>1818</v>
      </c>
      <c r="J104" s="2" t="s">
        <v>234</v>
      </c>
      <c r="K104" s="2" t="s">
        <v>329</v>
      </c>
      <c r="L104" s="3">
        <v>13.75</v>
      </c>
      <c r="M104" s="3">
        <v>14.44</v>
      </c>
      <c r="N104" s="3">
        <v>40</v>
      </c>
      <c r="O104" s="2" t="s">
        <v>725</v>
      </c>
      <c r="P104" s="2" t="s">
        <v>1660</v>
      </c>
      <c r="Q104" s="2" t="s">
        <v>133</v>
      </c>
      <c r="R104" s="2" t="s">
        <v>21</v>
      </c>
      <c r="S104" s="2" t="s">
        <v>134</v>
      </c>
      <c r="T104" s="2" t="s">
        <v>134</v>
      </c>
      <c r="U104" s="2" t="s">
        <v>134</v>
      </c>
      <c r="V104" s="2" t="s">
        <v>1815</v>
      </c>
      <c r="W104" s="2" t="s">
        <v>134</v>
      </c>
      <c r="X104" s="2" t="s">
        <v>134</v>
      </c>
      <c r="Y104" s="2" t="s">
        <v>577</v>
      </c>
      <c r="Z104" s="4"/>
      <c r="AA104" s="4">
        <f>=ROUNDDOWN({0},0)</f>
      </c>
      <c r="AB104" s="5">
        <v>0.5</v>
      </c>
      <c r="AC104" s="2" t="s">
        <v>134</v>
      </c>
      <c r="AD104" s="4"/>
      <c r="AE104" s="4"/>
      <c r="AF104" s="6"/>
      <c r="AG104" s="6"/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>
        <v>0</v>
      </c>
      <c r="AP104" s="4">
        <v>35</v>
      </c>
      <c r="AQ104" s="8">
        <v>481.25</v>
      </c>
      <c r="AR104" s="4"/>
      <c r="AS104" s="8"/>
      <c r="AT104" s="7"/>
      <c r="AU104" s="7"/>
      <c r="AV104" s="4">
        <v>35</v>
      </c>
      <c r="AW104" s="8">
        <v>481.25</v>
      </c>
      <c r="AX104" s="4"/>
      <c r="AY104" s="8"/>
      <c r="AZ104" s="7"/>
      <c r="BA104" s="7"/>
      <c r="BB104" s="7">
        <v>1</v>
      </c>
      <c r="BC104" s="4">
        <v>35</v>
      </c>
      <c r="BD104" s="8">
        <v>481.25</v>
      </c>
      <c r="BE104" s="4"/>
      <c r="BF104" s="8"/>
      <c r="BG104" s="7"/>
      <c r="BH104" s="7"/>
      <c r="BI104" s="7">
        <v>1</v>
      </c>
      <c r="BJ104" s="4">
        <v>35</v>
      </c>
      <c r="BK104" s="8">
        <v>481.25</v>
      </c>
      <c r="BL104" s="2" t="s">
        <v>21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134</v>
      </c>
      <c r="BV104" s="2" t="s">
        <v>134</v>
      </c>
      <c r="BW104" s="2" t="s">
        <v>134</v>
      </c>
      <c r="BX104" s="2" t="s">
        <v>134</v>
      </c>
      <c r="BY104" s="2" t="s">
        <v>134</v>
      </c>
      <c r="BZ104" s="2" t="s">
        <v>134</v>
      </c>
      <c r="CA104" s="4"/>
      <c r="CB104" s="8"/>
      <c r="CC104" s="4"/>
      <c r="CD104" s="8"/>
      <c r="CE104" s="7"/>
      <c r="CF104" s="7"/>
      <c r="CG104" s="2" t="s">
        <v>134</v>
      </c>
      <c r="CH104" s="2" t="s">
        <v>134</v>
      </c>
      <c r="CI104" s="2" t="s">
        <v>134</v>
      </c>
      <c r="CJ104" s="2" t="s">
        <v>134</v>
      </c>
      <c r="CK104" s="2" t="s">
        <v>134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134</v>
      </c>
      <c r="CT104" s="2" t="s">
        <v>134</v>
      </c>
      <c r="CU104" s="2" t="s">
        <v>134</v>
      </c>
      <c r="CV104" s="2" t="s">
        <v>134</v>
      </c>
      <c r="CW104" s="2" t="s">
        <v>134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134</v>
      </c>
      <c r="DF104" s="2" t="s">
        <v>134</v>
      </c>
      <c r="DG104" s="2" t="s">
        <v>134</v>
      </c>
      <c r="DH104" s="2" t="s">
        <v>134</v>
      </c>
      <c r="DI104" s="2" t="s">
        <v>134</v>
      </c>
      <c r="DJ104" s="2" t="s">
        <v>134</v>
      </c>
      <c r="DK104" s="4"/>
      <c r="DL104" s="8"/>
      <c r="DM104" s="4"/>
      <c r="DN104" s="8"/>
      <c r="DO104" s="7"/>
      <c r="DP104" s="7"/>
      <c r="DQ104" s="2" t="s">
        <v>134</v>
      </c>
      <c r="DR104" s="2" t="s">
        <v>134</v>
      </c>
      <c r="DS104" s="2" t="s">
        <v>134</v>
      </c>
      <c r="DT104" s="2" t="s">
        <v>134</v>
      </c>
      <c r="DU104" s="2" t="s">
        <v>134</v>
      </c>
      <c r="DV104" s="2" t="s">
        <v>134</v>
      </c>
      <c r="DW104" s="4">
        <v>35</v>
      </c>
      <c r="DX104" s="8">
        <v>481.25</v>
      </c>
      <c r="DY104" s="4"/>
      <c r="DZ104" s="8"/>
      <c r="EA104" s="7"/>
      <c r="EB104" s="7"/>
      <c r="EC104" s="2" t="s">
        <v>140</v>
      </c>
      <c r="ED104" s="2" t="s">
        <v>131</v>
      </c>
      <c r="EE104" s="2" t="s">
        <v>388</v>
      </c>
      <c r="EF104" s="2" t="s">
        <v>1126</v>
      </c>
      <c r="EG104" s="2" t="s">
        <v>142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134</v>
      </c>
      <c r="EP104" s="2" t="s">
        <v>134</v>
      </c>
      <c r="EQ104" s="2" t="s">
        <v>134</v>
      </c>
      <c r="ER104" s="2" t="s">
        <v>134</v>
      </c>
      <c r="ES104" s="2" t="s">
        <v>134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134</v>
      </c>
      <c r="FB104" s="2" t="s">
        <v>134</v>
      </c>
      <c r="FC104" s="2" t="s">
        <v>134</v>
      </c>
      <c r="FD104" s="2" t="s">
        <v>134</v>
      </c>
      <c r="FE104" s="2" t="s">
        <v>134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134</v>
      </c>
      <c r="FN104" s="2" t="s">
        <v>134</v>
      </c>
      <c r="FO104" s="2" t="s">
        <v>134</v>
      </c>
      <c r="FP104" s="2" t="s">
        <v>134</v>
      </c>
      <c r="FQ104" s="2" t="s">
        <v>134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134</v>
      </c>
      <c r="GA104" s="2" t="s">
        <v>134</v>
      </c>
      <c r="GB104" s="2" t="s">
        <v>134</v>
      </c>
      <c r="GC104" s="2" t="s">
        <v>134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134</v>
      </c>
      <c r="GL104" s="2" t="s">
        <v>134</v>
      </c>
      <c r="GM104" s="2" t="s">
        <v>134</v>
      </c>
      <c r="GN104" s="2" t="s">
        <v>134</v>
      </c>
      <c r="GO104" s="2" t="s">
        <v>134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134</v>
      </c>
      <c r="GX104" s="2" t="s">
        <v>134</v>
      </c>
      <c r="GY104" s="2" t="s">
        <v>134</v>
      </c>
      <c r="GZ104" s="2" t="s">
        <v>134</v>
      </c>
      <c r="HA104" s="2" t="s">
        <v>134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134</v>
      </c>
      <c r="HJ104" s="2" t="s">
        <v>134</v>
      </c>
      <c r="HK104" s="2" t="s">
        <v>134</v>
      </c>
      <c r="HL104" s="2" t="s">
        <v>134</v>
      </c>
      <c r="HM104" s="2" t="s">
        <v>134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134</v>
      </c>
      <c r="HV104" s="2" t="s">
        <v>134</v>
      </c>
      <c r="HW104" s="2" t="s">
        <v>134</v>
      </c>
      <c r="HX104" s="2" t="s">
        <v>134</v>
      </c>
      <c r="HY104" s="2" t="s">
        <v>134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134</v>
      </c>
      <c r="IH104" s="2" t="s">
        <v>134</v>
      </c>
      <c r="II104" s="2" t="s">
        <v>134</v>
      </c>
      <c r="IJ104" s="2" t="s">
        <v>134</v>
      </c>
      <c r="IK104" s="2" t="s">
        <v>134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134</v>
      </c>
      <c r="IT104" s="2" t="s">
        <v>134</v>
      </c>
      <c r="IU104" s="2" t="s">
        <v>134</v>
      </c>
      <c r="IV104" s="2" t="s">
        <v>134</v>
      </c>
      <c r="IW104" s="2" t="s">
        <v>134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134</v>
      </c>
      <c r="JF104" s="2" t="s">
        <v>134</v>
      </c>
      <c r="JG104" s="2" t="s">
        <v>134</v>
      </c>
      <c r="JH104" s="2" t="s">
        <v>134</v>
      </c>
      <c r="JI104" s="2" t="s">
        <v>134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134</v>
      </c>
      <c r="JR104" s="2" t="s">
        <v>134</v>
      </c>
      <c r="JS104" s="2" t="s">
        <v>134</v>
      </c>
      <c r="JT104" s="2" t="s">
        <v>134</v>
      </c>
      <c r="JU104" s="2" t="s">
        <v>134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134</v>
      </c>
      <c r="KP104" s="2" t="s">
        <v>134</v>
      </c>
      <c r="KQ104" s="2" t="s">
        <v>134</v>
      </c>
      <c r="KR104" s="2" t="s">
        <v>134</v>
      </c>
      <c r="KS104" s="2" t="s">
        <v>134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134</v>
      </c>
      <c r="LB104" s="2" t="s">
        <v>134</v>
      </c>
      <c r="LC104" s="2" t="s">
        <v>134</v>
      </c>
      <c r="LD104" s="2" t="s">
        <v>134</v>
      </c>
      <c r="LE104" s="2" t="s">
        <v>134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134</v>
      </c>
      <c r="LN104" s="2" t="s">
        <v>134</v>
      </c>
      <c r="LO104" s="2" t="s">
        <v>134</v>
      </c>
      <c r="LP104" s="2" t="s">
        <v>134</v>
      </c>
      <c r="LQ104" s="2" t="s">
        <v>134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134</v>
      </c>
      <c r="LZ104" s="2" t="s">
        <v>134</v>
      </c>
      <c r="MA104" s="2" t="s">
        <v>134</v>
      </c>
      <c r="MB104" s="2" t="s">
        <v>134</v>
      </c>
      <c r="MC104" s="2" t="s">
        <v>134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134</v>
      </c>
      <c r="MM104" s="2" t="s">
        <v>134</v>
      </c>
      <c r="MN104" s="2" t="s">
        <v>134</v>
      </c>
      <c r="MO104" s="2" t="s">
        <v>134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134</v>
      </c>
      <c r="MX104" s="2" t="s">
        <v>134</v>
      </c>
      <c r="MY104" s="2" t="s">
        <v>134</v>
      </c>
      <c r="MZ104" s="2" t="s">
        <v>134</v>
      </c>
      <c r="NA104" s="2" t="s">
        <v>134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134</v>
      </c>
      <c r="NV104" s="2" t="s">
        <v>134</v>
      </c>
      <c r="NW104" s="2" t="s">
        <v>134</v>
      </c>
      <c r="NX104" s="2" t="s">
        <v>134</v>
      </c>
      <c r="NY104" s="2" t="s">
        <v>134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134</v>
      </c>
      <c r="OT104" s="2" t="s">
        <v>134</v>
      </c>
      <c r="OU104" s="2" t="s">
        <v>134</v>
      </c>
      <c r="OV104" s="2" t="s">
        <v>134</v>
      </c>
      <c r="OW104" s="2" t="s">
        <v>134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134</v>
      </c>
      <c r="PR104" s="2" t="s">
        <v>134</v>
      </c>
      <c r="PS104" s="2" t="s">
        <v>134</v>
      </c>
      <c r="PT104" s="2" t="s">
        <v>134</v>
      </c>
      <c r="PU104" s="2" t="s">
        <v>134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134</v>
      </c>
      <c r="RB104" s="2" t="s">
        <v>134</v>
      </c>
      <c r="RC104" s="2" t="s">
        <v>134</v>
      </c>
      <c r="RD104" s="2" t="s">
        <v>134</v>
      </c>
      <c r="RE104" s="2" t="s">
        <v>134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134</v>
      </c>
      <c r="RN104" s="2" t="s">
        <v>134</v>
      </c>
      <c r="RO104" s="2" t="s">
        <v>134</v>
      </c>
      <c r="RP104" s="2" t="s">
        <v>134</v>
      </c>
      <c r="RQ104" s="2" t="s">
        <v>134</v>
      </c>
      <c r="RR104" s="2" t="s">
        <v>134</v>
      </c>
      <c r="RS104" s="4"/>
      <c r="RT104" s="8"/>
      <c r="RU104" s="4"/>
      <c r="RV104" s="8"/>
      <c r="RW104" s="7"/>
      <c r="RX104" s="7"/>
      <c r="RY104" s="2" t="s">
        <v>134</v>
      </c>
      <c r="RZ104" s="2" t="s">
        <v>134</v>
      </c>
      <c r="SA104" s="2" t="s">
        <v>134</v>
      </c>
      <c r="SB104" s="2" t="s">
        <v>134</v>
      </c>
      <c r="SC104" s="2" t="s">
        <v>134</v>
      </c>
      <c r="SD104" s="2" t="s">
        <v>134</v>
      </c>
      <c r="SE104" s="4"/>
      <c r="SF104" s="8"/>
      <c r="SG104" s="4"/>
      <c r="SH104" s="8"/>
      <c r="SI104" s="7"/>
      <c r="SJ104" s="7"/>
      <c r="SK104" s="2" t="s">
        <v>134</v>
      </c>
      <c r="SL104" s="2" t="s">
        <v>134</v>
      </c>
      <c r="SM104" s="2" t="s">
        <v>134</v>
      </c>
      <c r="SN104" s="2" t="s">
        <v>134</v>
      </c>
      <c r="SO104" s="2" t="s">
        <v>134</v>
      </c>
      <c r="SP104" s="2" t="s">
        <v>134</v>
      </c>
    </row>
    <row r="105">
      <c r="A105" s="2" t="s">
        <v>1819</v>
      </c>
      <c r="B105" s="2" t="s">
        <v>123</v>
      </c>
      <c r="C105" s="2" t="s">
        <v>124</v>
      </c>
      <c r="D105" s="2" t="s">
        <v>125</v>
      </c>
      <c r="E105" s="2" t="s">
        <v>126</v>
      </c>
      <c r="F105" s="2" t="s">
        <v>1820</v>
      </c>
      <c r="G105" s="2" t="s">
        <v>1821</v>
      </c>
      <c r="H105" s="2" t="s">
        <v>1822</v>
      </c>
      <c r="I105" s="2" t="s">
        <v>1823</v>
      </c>
      <c r="J105" s="2" t="s">
        <v>234</v>
      </c>
      <c r="K105" s="2" t="s">
        <v>130</v>
      </c>
      <c r="L105" s="3">
        <v>15.75</v>
      </c>
      <c r="M105" s="3">
        <v>16.54</v>
      </c>
      <c r="N105" s="3">
        <v>34.99</v>
      </c>
      <c r="O105" s="2" t="s">
        <v>274</v>
      </c>
      <c r="P105" s="2" t="s">
        <v>275</v>
      </c>
      <c r="Q105" s="2" t="s">
        <v>133</v>
      </c>
      <c r="R105" s="2" t="s">
        <v>134</v>
      </c>
      <c r="S105" s="2" t="s">
        <v>1824</v>
      </c>
      <c r="T105" s="2" t="s">
        <v>134</v>
      </c>
      <c r="U105" s="2" t="s">
        <v>832</v>
      </c>
      <c r="V105" s="2" t="s">
        <v>1825</v>
      </c>
      <c r="W105" s="2" t="s">
        <v>834</v>
      </c>
      <c r="X105" s="2" t="s">
        <v>835</v>
      </c>
      <c r="Y105" s="2" t="s">
        <v>1280</v>
      </c>
      <c r="Z105" s="4"/>
      <c r="AA105" s="4">
        <f>=ROUNDDOWN({0},0)</f>
      </c>
      <c r="AB105" s="5"/>
      <c r="AC105" s="2" t="s">
        <v>134</v>
      </c>
      <c r="AD105" s="4"/>
      <c r="AE105" s="4"/>
      <c r="AF105" s="6"/>
      <c r="AG105" s="6"/>
      <c r="AH105" s="7">
        <v>0.3607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>
        <v>0</v>
      </c>
      <c r="AP105" s="4">
        <v>9</v>
      </c>
      <c r="AQ105" s="8">
        <v>142.32</v>
      </c>
      <c r="AR105" s="4"/>
      <c r="AS105" s="8"/>
      <c r="AT105" s="7"/>
      <c r="AU105" s="7"/>
      <c r="AV105" s="4">
        <v>9</v>
      </c>
      <c r="AW105" s="8">
        <v>142.32</v>
      </c>
      <c r="AX105" s="4"/>
      <c r="AY105" s="8"/>
      <c r="AZ105" s="7"/>
      <c r="BA105" s="7"/>
      <c r="BB105" s="7">
        <v>1</v>
      </c>
      <c r="BC105" s="4">
        <v>9</v>
      </c>
      <c r="BD105" s="8">
        <v>142.32</v>
      </c>
      <c r="BE105" s="4"/>
      <c r="BF105" s="8"/>
      <c r="BG105" s="7"/>
      <c r="BH105" s="7"/>
      <c r="BI105" s="7">
        <v>1</v>
      </c>
      <c r="BJ105" s="4">
        <v>9</v>
      </c>
      <c r="BK105" s="8">
        <v>142.32</v>
      </c>
      <c r="BL105" s="2" t="s">
        <v>1826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176</v>
      </c>
      <c r="BV105" s="2" t="s">
        <v>131</v>
      </c>
      <c r="BW105" s="2" t="s">
        <v>134</v>
      </c>
      <c r="BX105" s="2" t="s">
        <v>134</v>
      </c>
      <c r="BY105" s="2" t="s">
        <v>142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161</v>
      </c>
      <c r="CH105" s="2" t="s">
        <v>131</v>
      </c>
      <c r="CI105" s="2" t="s">
        <v>862</v>
      </c>
      <c r="CJ105" s="2" t="s">
        <v>134</v>
      </c>
      <c r="CK105" s="2" t="s">
        <v>168</v>
      </c>
      <c r="CL105" s="2" t="s">
        <v>134</v>
      </c>
      <c r="CM105" s="4">
        <v>8</v>
      </c>
      <c r="CN105" s="8">
        <v>132.32</v>
      </c>
      <c r="CO105" s="4"/>
      <c r="CP105" s="8"/>
      <c r="CQ105" s="7"/>
      <c r="CR105" s="7"/>
      <c r="CS105" s="2" t="s">
        <v>140</v>
      </c>
      <c r="CT105" s="2" t="s">
        <v>131</v>
      </c>
      <c r="CU105" s="2" t="s">
        <v>1364</v>
      </c>
      <c r="CV105" s="2" t="s">
        <v>1827</v>
      </c>
      <c r="CW105" s="2" t="s">
        <v>142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140</v>
      </c>
      <c r="DF105" s="2" t="s">
        <v>131</v>
      </c>
      <c r="DG105" s="2" t="s">
        <v>1280</v>
      </c>
      <c r="DH105" s="2" t="s">
        <v>1525</v>
      </c>
      <c r="DI105" s="2" t="s">
        <v>142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140</v>
      </c>
      <c r="DR105" s="2" t="s">
        <v>144</v>
      </c>
      <c r="DS105" s="2" t="s">
        <v>918</v>
      </c>
      <c r="DT105" s="2" t="s">
        <v>1524</v>
      </c>
      <c r="DU105" s="2" t="s">
        <v>142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811</v>
      </c>
      <c r="ED105" s="2" t="s">
        <v>144</v>
      </c>
      <c r="EE105" s="2" t="s">
        <v>134</v>
      </c>
      <c r="EF105" s="2" t="s">
        <v>134</v>
      </c>
      <c r="EG105" s="2" t="s">
        <v>142</v>
      </c>
      <c r="EH105" s="2" t="s">
        <v>134</v>
      </c>
      <c r="EI105" s="4">
        <v>1</v>
      </c>
      <c r="EJ105" s="8">
        <v>10</v>
      </c>
      <c r="EK105" s="4"/>
      <c r="EL105" s="8"/>
      <c r="EM105" s="7"/>
      <c r="EN105" s="7"/>
      <c r="EO105" s="2" t="s">
        <v>140</v>
      </c>
      <c r="EP105" s="2" t="s">
        <v>131</v>
      </c>
      <c r="EQ105" s="2" t="s">
        <v>1279</v>
      </c>
      <c r="ER105" s="2" t="s">
        <v>1100</v>
      </c>
      <c r="ES105" s="2" t="s">
        <v>168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140</v>
      </c>
      <c r="FB105" s="2" t="s">
        <v>131</v>
      </c>
      <c r="FC105" s="2" t="s">
        <v>1828</v>
      </c>
      <c r="FD105" s="2" t="s">
        <v>1066</v>
      </c>
      <c r="FE105" s="2" t="s">
        <v>142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161</v>
      </c>
      <c r="FN105" s="2" t="s">
        <v>131</v>
      </c>
      <c r="FO105" s="2" t="s">
        <v>134</v>
      </c>
      <c r="FP105" s="2" t="s">
        <v>134</v>
      </c>
      <c r="FQ105" s="2" t="s">
        <v>142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176</v>
      </c>
      <c r="FZ105" s="2" t="s">
        <v>131</v>
      </c>
      <c r="GA105" s="2" t="s">
        <v>134</v>
      </c>
      <c r="GB105" s="2" t="s">
        <v>134</v>
      </c>
      <c r="GC105" s="2" t="s">
        <v>142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161</v>
      </c>
      <c r="GL105" s="2" t="s">
        <v>131</v>
      </c>
      <c r="GM105" s="2" t="s">
        <v>134</v>
      </c>
      <c r="GN105" s="2" t="s">
        <v>134</v>
      </c>
      <c r="GO105" s="2" t="s">
        <v>142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184</v>
      </c>
      <c r="GX105" s="2" t="s">
        <v>131</v>
      </c>
      <c r="GY105" s="2" t="s">
        <v>134</v>
      </c>
      <c r="GZ105" s="2" t="s">
        <v>134</v>
      </c>
      <c r="HA105" s="2" t="s">
        <v>142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140</v>
      </c>
      <c r="HJ105" s="2" t="s">
        <v>131</v>
      </c>
      <c r="HK105" s="2" t="s">
        <v>1280</v>
      </c>
      <c r="HL105" s="2" t="s">
        <v>134</v>
      </c>
      <c r="HM105" s="2" t="s">
        <v>142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161</v>
      </c>
      <c r="HV105" s="2" t="s">
        <v>131</v>
      </c>
      <c r="HW105" s="2" t="s">
        <v>134</v>
      </c>
      <c r="HX105" s="2" t="s">
        <v>134</v>
      </c>
      <c r="HY105" s="2" t="s">
        <v>142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140</v>
      </c>
      <c r="IH105" s="2" t="s">
        <v>131</v>
      </c>
      <c r="II105" s="2" t="s">
        <v>862</v>
      </c>
      <c r="IJ105" s="2" t="s">
        <v>919</v>
      </c>
      <c r="IK105" s="2" t="s">
        <v>142</v>
      </c>
      <c r="IL105" s="2" t="s">
        <v>168</v>
      </c>
      <c r="IM105" s="4"/>
      <c r="IN105" s="8"/>
      <c r="IO105" s="4"/>
      <c r="IP105" s="8"/>
      <c r="IQ105" s="7"/>
      <c r="IR105" s="7"/>
      <c r="IS105" s="2" t="s">
        <v>161</v>
      </c>
      <c r="IT105" s="2" t="s">
        <v>131</v>
      </c>
      <c r="IU105" s="2" t="s">
        <v>134</v>
      </c>
      <c r="IV105" s="2" t="s">
        <v>134</v>
      </c>
      <c r="IW105" s="2" t="s">
        <v>142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134</v>
      </c>
      <c r="JF105" s="2" t="s">
        <v>134</v>
      </c>
      <c r="JG105" s="2" t="s">
        <v>134</v>
      </c>
      <c r="JH105" s="2" t="s">
        <v>134</v>
      </c>
      <c r="JI105" s="2" t="s">
        <v>134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184</v>
      </c>
      <c r="JR105" s="2" t="s">
        <v>131</v>
      </c>
      <c r="JS105" s="2" t="s">
        <v>134</v>
      </c>
      <c r="JT105" s="2" t="s">
        <v>134</v>
      </c>
      <c r="JU105" s="2" t="s">
        <v>142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161</v>
      </c>
      <c r="KD105" s="2" t="s">
        <v>131</v>
      </c>
      <c r="KE105" s="2" t="s">
        <v>134</v>
      </c>
      <c r="KF105" s="2" t="s">
        <v>134</v>
      </c>
      <c r="KG105" s="2" t="s">
        <v>142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161</v>
      </c>
      <c r="KP105" s="2" t="s">
        <v>131</v>
      </c>
      <c r="KQ105" s="2" t="s">
        <v>134</v>
      </c>
      <c r="KR105" s="2" t="s">
        <v>134</v>
      </c>
      <c r="KS105" s="2" t="s">
        <v>142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140</v>
      </c>
      <c r="LB105" s="2" t="s">
        <v>144</v>
      </c>
      <c r="LC105" s="2" t="s">
        <v>227</v>
      </c>
      <c r="LD105" s="2" t="s">
        <v>1829</v>
      </c>
      <c r="LE105" s="2" t="s">
        <v>142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134</v>
      </c>
      <c r="LN105" s="2" t="s">
        <v>134</v>
      </c>
      <c r="LO105" s="2" t="s">
        <v>134</v>
      </c>
      <c r="LP105" s="2" t="s">
        <v>134</v>
      </c>
      <c r="LQ105" s="2" t="s">
        <v>134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134</v>
      </c>
      <c r="LZ105" s="2" t="s">
        <v>134</v>
      </c>
      <c r="MA105" s="2" t="s">
        <v>134</v>
      </c>
      <c r="MB105" s="2" t="s">
        <v>134</v>
      </c>
      <c r="MC105" s="2" t="s">
        <v>134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161</v>
      </c>
      <c r="ML105" s="2" t="s">
        <v>131</v>
      </c>
      <c r="MM105" s="2" t="s">
        <v>134</v>
      </c>
      <c r="MN105" s="2" t="s">
        <v>134</v>
      </c>
      <c r="MO105" s="2" t="s">
        <v>142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134</v>
      </c>
      <c r="MX105" s="2" t="s">
        <v>134</v>
      </c>
      <c r="MY105" s="2" t="s">
        <v>134</v>
      </c>
      <c r="MZ105" s="2" t="s">
        <v>134</v>
      </c>
      <c r="NA105" s="2" t="s">
        <v>134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184</v>
      </c>
      <c r="NJ105" s="2" t="s">
        <v>131</v>
      </c>
      <c r="NK105" s="2" t="s">
        <v>134</v>
      </c>
      <c r="NL105" s="2" t="s">
        <v>134</v>
      </c>
      <c r="NM105" s="2" t="s">
        <v>142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134</v>
      </c>
      <c r="NV105" s="2" t="s">
        <v>134</v>
      </c>
      <c r="NW105" s="2" t="s">
        <v>134</v>
      </c>
      <c r="NX105" s="2" t="s">
        <v>134</v>
      </c>
      <c r="NY105" s="2" t="s">
        <v>134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140</v>
      </c>
      <c r="OH105" s="2" t="s">
        <v>187</v>
      </c>
      <c r="OI105" s="2" t="s">
        <v>914</v>
      </c>
      <c r="OJ105" s="2" t="s">
        <v>1830</v>
      </c>
      <c r="OK105" s="2" t="s">
        <v>168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134</v>
      </c>
      <c r="OT105" s="2" t="s">
        <v>134</v>
      </c>
      <c r="OU105" s="2" t="s">
        <v>134</v>
      </c>
      <c r="OV105" s="2" t="s">
        <v>134</v>
      </c>
      <c r="OW105" s="2" t="s">
        <v>134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161</v>
      </c>
      <c r="PF105" s="2" t="s">
        <v>131</v>
      </c>
      <c r="PG105" s="2" t="s">
        <v>134</v>
      </c>
      <c r="PH105" s="2" t="s">
        <v>134</v>
      </c>
      <c r="PI105" s="2" t="s">
        <v>142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134</v>
      </c>
      <c r="PS105" s="2" t="s">
        <v>134</v>
      </c>
      <c r="PT105" s="2" t="s">
        <v>134</v>
      </c>
      <c r="PU105" s="2" t="s">
        <v>134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161</v>
      </c>
      <c r="QD105" s="2" t="s">
        <v>144</v>
      </c>
      <c r="QE105" s="2" t="s">
        <v>134</v>
      </c>
      <c r="QF105" s="2" t="s">
        <v>134</v>
      </c>
      <c r="QG105" s="2" t="s">
        <v>142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184</v>
      </c>
      <c r="QP105" s="2" t="s">
        <v>131</v>
      </c>
      <c r="QQ105" s="2" t="s">
        <v>134</v>
      </c>
      <c r="QR105" s="2" t="s">
        <v>134</v>
      </c>
      <c r="QS105" s="2" t="s">
        <v>142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134</v>
      </c>
      <c r="RB105" s="2" t="s">
        <v>134</v>
      </c>
      <c r="RC105" s="2" t="s">
        <v>134</v>
      </c>
      <c r="RD105" s="2" t="s">
        <v>134</v>
      </c>
      <c r="RE105" s="2" t="s">
        <v>134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134</v>
      </c>
      <c r="RN105" s="2" t="s">
        <v>134</v>
      </c>
      <c r="RO105" s="2" t="s">
        <v>134</v>
      </c>
      <c r="RP105" s="2" t="s">
        <v>134</v>
      </c>
      <c r="RQ105" s="2" t="s">
        <v>134</v>
      </c>
      <c r="RR105" s="2" t="s">
        <v>134</v>
      </c>
      <c r="RS105" s="4"/>
      <c r="RT105" s="8"/>
      <c r="RU105" s="4"/>
      <c r="RV105" s="8"/>
      <c r="RW105" s="7"/>
      <c r="RX105" s="7"/>
      <c r="RY105" s="2" t="s">
        <v>161</v>
      </c>
      <c r="RZ105" s="2" t="s">
        <v>131</v>
      </c>
      <c r="SA105" s="2" t="s">
        <v>134</v>
      </c>
      <c r="SB105" s="2" t="s">
        <v>134</v>
      </c>
      <c r="SC105" s="2" t="s">
        <v>142</v>
      </c>
      <c r="SD105" s="2" t="s">
        <v>134</v>
      </c>
      <c r="SE105" s="4"/>
      <c r="SF105" s="8"/>
      <c r="SG105" s="4"/>
      <c r="SH105" s="8"/>
      <c r="SI105" s="7"/>
      <c r="SJ105" s="7"/>
      <c r="SK105" s="2" t="s">
        <v>161</v>
      </c>
      <c r="SL105" s="2" t="s">
        <v>144</v>
      </c>
      <c r="SM105" s="2" t="s">
        <v>134</v>
      </c>
      <c r="SN105" s="2" t="s">
        <v>134</v>
      </c>
      <c r="SO105" s="2" t="s">
        <v>142</v>
      </c>
      <c r="SP105" s="2" t="s">
        <v>134</v>
      </c>
    </row>
    <row r="106">
      <c r="A106" s="2" t="s">
        <v>1831</v>
      </c>
      <c r="B106" s="2" t="s">
        <v>123</v>
      </c>
      <c r="C106" s="2" t="s">
        <v>124</v>
      </c>
      <c r="D106" s="2" t="s">
        <v>125</v>
      </c>
      <c r="E106" s="2" t="s">
        <v>126</v>
      </c>
      <c r="F106" s="2" t="s">
        <v>1832</v>
      </c>
      <c r="G106" s="2" t="s">
        <v>1833</v>
      </c>
      <c r="H106" s="2" t="s">
        <v>1834</v>
      </c>
      <c r="I106" s="2" t="s">
        <v>1835</v>
      </c>
      <c r="J106" s="2" t="s">
        <v>234</v>
      </c>
      <c r="K106" s="2" t="s">
        <v>1836</v>
      </c>
      <c r="L106" s="3">
        <v>14.66</v>
      </c>
      <c r="M106" s="3">
        <v>15.39</v>
      </c>
      <c r="N106" s="3">
        <v>34.99</v>
      </c>
      <c r="O106" s="2" t="s">
        <v>131</v>
      </c>
      <c r="P106" s="2" t="s">
        <v>963</v>
      </c>
      <c r="Q106" s="2" t="s">
        <v>133</v>
      </c>
      <c r="R106" s="2" t="s">
        <v>134</v>
      </c>
      <c r="S106" s="2" t="s">
        <v>1837</v>
      </c>
      <c r="T106" s="2" t="s">
        <v>1062</v>
      </c>
      <c r="U106" s="2" t="s">
        <v>832</v>
      </c>
      <c r="V106" s="2" t="s">
        <v>1583</v>
      </c>
      <c r="W106" s="2" t="s">
        <v>990</v>
      </c>
      <c r="X106" s="2" t="s">
        <v>834</v>
      </c>
      <c r="Y106" s="2" t="s">
        <v>337</v>
      </c>
      <c r="Z106" s="4">
        <v>148</v>
      </c>
      <c r="AA106" s="4">
        <f>=ROUNDDOWN(14.8,0)</f>
      </c>
      <c r="AB106" s="5">
        <v>10</v>
      </c>
      <c r="AC106" s="2" t="s">
        <v>1373</v>
      </c>
      <c r="AD106" s="4">
        <v>152</v>
      </c>
      <c r="AE106" s="4">
        <v>152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>
        <v>0</v>
      </c>
      <c r="AP106" s="4">
        <v>1</v>
      </c>
      <c r="AQ106" s="8">
        <v>16.16</v>
      </c>
      <c r="AR106" s="4"/>
      <c r="AS106" s="8"/>
      <c r="AT106" s="7"/>
      <c r="AU106" s="7"/>
      <c r="AV106" s="4">
        <v>1</v>
      </c>
      <c r="AW106" s="8">
        <v>16.16</v>
      </c>
      <c r="AX106" s="4"/>
      <c r="AY106" s="8"/>
      <c r="AZ106" s="7"/>
      <c r="BA106" s="7"/>
      <c r="BB106" s="7">
        <v>1</v>
      </c>
      <c r="BC106" s="4">
        <v>1</v>
      </c>
      <c r="BD106" s="8">
        <v>16.16</v>
      </c>
      <c r="BE106" s="4"/>
      <c r="BF106" s="8"/>
      <c r="BG106" s="7"/>
      <c r="BH106" s="7"/>
      <c r="BI106" s="7">
        <v>1</v>
      </c>
      <c r="BJ106" s="4">
        <v>1</v>
      </c>
      <c r="BK106" s="8">
        <v>16.16</v>
      </c>
      <c r="BL106" s="2" t="s">
        <v>19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977</v>
      </c>
      <c r="BV106" s="2" t="s">
        <v>131</v>
      </c>
      <c r="BW106" s="2" t="s">
        <v>134</v>
      </c>
      <c r="BX106" s="2" t="s">
        <v>134</v>
      </c>
      <c r="BY106" s="2" t="s">
        <v>142</v>
      </c>
      <c r="BZ106" s="2" t="s">
        <v>134</v>
      </c>
      <c r="CA106" s="4"/>
      <c r="CB106" s="8"/>
      <c r="CC106" s="4"/>
      <c r="CD106" s="8"/>
      <c r="CE106" s="7"/>
      <c r="CF106" s="7"/>
      <c r="CG106" s="2" t="s">
        <v>176</v>
      </c>
      <c r="CH106" s="2" t="s">
        <v>131</v>
      </c>
      <c r="CI106" s="2" t="s">
        <v>134</v>
      </c>
      <c r="CJ106" s="2" t="s">
        <v>134</v>
      </c>
      <c r="CK106" s="2" t="s">
        <v>142</v>
      </c>
      <c r="CL106" s="2" t="s">
        <v>134</v>
      </c>
      <c r="CM106" s="4"/>
      <c r="CN106" s="8"/>
      <c r="CO106" s="4"/>
      <c r="CP106" s="8"/>
      <c r="CQ106" s="7"/>
      <c r="CR106" s="7"/>
      <c r="CS106" s="2" t="s">
        <v>140</v>
      </c>
      <c r="CT106" s="2" t="s">
        <v>131</v>
      </c>
      <c r="CU106" s="2" t="s">
        <v>760</v>
      </c>
      <c r="CV106" s="2" t="s">
        <v>299</v>
      </c>
      <c r="CW106" s="2" t="s">
        <v>142</v>
      </c>
      <c r="CX106" s="2" t="s">
        <v>134</v>
      </c>
      <c r="CY106" s="4">
        <v>1</v>
      </c>
      <c r="CZ106" s="8">
        <v>16.16</v>
      </c>
      <c r="DA106" s="4"/>
      <c r="DB106" s="8"/>
      <c r="DC106" s="7"/>
      <c r="DD106" s="7"/>
      <c r="DE106" s="2" t="s">
        <v>140</v>
      </c>
      <c r="DF106" s="2" t="s">
        <v>131</v>
      </c>
      <c r="DG106" s="2" t="s">
        <v>467</v>
      </c>
      <c r="DH106" s="2" t="s">
        <v>760</v>
      </c>
      <c r="DI106" s="2" t="s">
        <v>142</v>
      </c>
      <c r="DJ106" s="2" t="s">
        <v>134</v>
      </c>
      <c r="DK106" s="4"/>
      <c r="DL106" s="8"/>
      <c r="DM106" s="4"/>
      <c r="DN106" s="8"/>
      <c r="DO106" s="7"/>
      <c r="DP106" s="7"/>
      <c r="DQ106" s="2" t="s">
        <v>811</v>
      </c>
      <c r="DR106" s="2" t="s">
        <v>131</v>
      </c>
      <c r="DS106" s="2" t="s">
        <v>134</v>
      </c>
      <c r="DT106" s="2" t="s">
        <v>134</v>
      </c>
      <c r="DU106" s="2" t="s">
        <v>142</v>
      </c>
      <c r="DV106" s="2" t="s">
        <v>134</v>
      </c>
      <c r="DW106" s="4"/>
      <c r="DX106" s="8"/>
      <c r="DY106" s="4"/>
      <c r="DZ106" s="8"/>
      <c r="EA106" s="7"/>
      <c r="EB106" s="7"/>
      <c r="EC106" s="2" t="s">
        <v>436</v>
      </c>
      <c r="ED106" s="2" t="s">
        <v>131</v>
      </c>
      <c r="EE106" s="2" t="s">
        <v>134</v>
      </c>
      <c r="EF106" s="2" t="s">
        <v>134</v>
      </c>
      <c r="EG106" s="2" t="s">
        <v>142</v>
      </c>
      <c r="EH106" s="2" t="s">
        <v>134</v>
      </c>
      <c r="EI106" s="4"/>
      <c r="EJ106" s="8"/>
      <c r="EK106" s="4"/>
      <c r="EL106" s="8"/>
      <c r="EM106" s="7"/>
      <c r="EN106" s="7"/>
      <c r="EO106" s="2" t="s">
        <v>140</v>
      </c>
      <c r="EP106" s="2" t="s">
        <v>131</v>
      </c>
      <c r="EQ106" s="2" t="s">
        <v>1838</v>
      </c>
      <c r="ER106" s="2" t="s">
        <v>134</v>
      </c>
      <c r="ES106" s="2" t="s">
        <v>142</v>
      </c>
      <c r="ET106" s="2" t="s">
        <v>134</v>
      </c>
      <c r="EU106" s="4"/>
      <c r="EV106" s="8"/>
      <c r="EW106" s="4"/>
      <c r="EX106" s="8"/>
      <c r="EY106" s="7"/>
      <c r="EZ106" s="7"/>
      <c r="FA106" s="2" t="s">
        <v>140</v>
      </c>
      <c r="FB106" s="2" t="s">
        <v>131</v>
      </c>
      <c r="FC106" s="2" t="s">
        <v>491</v>
      </c>
      <c r="FD106" s="2" t="s">
        <v>134</v>
      </c>
      <c r="FE106" s="2" t="s">
        <v>142</v>
      </c>
      <c r="FF106" s="2" t="s">
        <v>134</v>
      </c>
      <c r="FG106" s="4"/>
      <c r="FH106" s="8"/>
      <c r="FI106" s="4"/>
      <c r="FJ106" s="8"/>
      <c r="FK106" s="7"/>
      <c r="FL106" s="7"/>
      <c r="FM106" s="2" t="s">
        <v>140</v>
      </c>
      <c r="FN106" s="2" t="s">
        <v>131</v>
      </c>
      <c r="FO106" s="2" t="s">
        <v>974</v>
      </c>
      <c r="FP106" s="2" t="s">
        <v>134</v>
      </c>
      <c r="FQ106" s="2" t="s">
        <v>142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161</v>
      </c>
      <c r="FZ106" s="2" t="s">
        <v>131</v>
      </c>
      <c r="GA106" s="2" t="s">
        <v>134</v>
      </c>
      <c r="GB106" s="2" t="s">
        <v>134</v>
      </c>
      <c r="GC106" s="2" t="s">
        <v>142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134</v>
      </c>
      <c r="GL106" s="2" t="s">
        <v>134</v>
      </c>
      <c r="GM106" s="2" t="s">
        <v>134</v>
      </c>
      <c r="GN106" s="2" t="s">
        <v>134</v>
      </c>
      <c r="GO106" s="2" t="s">
        <v>134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184</v>
      </c>
      <c r="GX106" s="2" t="s">
        <v>131</v>
      </c>
      <c r="GY106" s="2" t="s">
        <v>134</v>
      </c>
      <c r="GZ106" s="2" t="s">
        <v>134</v>
      </c>
      <c r="HA106" s="2" t="s">
        <v>142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140</v>
      </c>
      <c r="HJ106" s="2" t="s">
        <v>131</v>
      </c>
      <c r="HK106" s="2" t="s">
        <v>342</v>
      </c>
      <c r="HL106" s="2" t="s">
        <v>134</v>
      </c>
      <c r="HM106" s="2" t="s">
        <v>142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161</v>
      </c>
      <c r="HV106" s="2" t="s">
        <v>131</v>
      </c>
      <c r="HW106" s="2" t="s">
        <v>134</v>
      </c>
      <c r="HX106" s="2" t="s">
        <v>134</v>
      </c>
      <c r="HY106" s="2" t="s">
        <v>142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176</v>
      </c>
      <c r="IH106" s="2" t="s">
        <v>131</v>
      </c>
      <c r="II106" s="2" t="s">
        <v>134</v>
      </c>
      <c r="IJ106" s="2" t="s">
        <v>134</v>
      </c>
      <c r="IK106" s="2" t="s">
        <v>142</v>
      </c>
      <c r="IL106" s="2" t="s">
        <v>168</v>
      </c>
      <c r="IM106" s="4"/>
      <c r="IN106" s="8"/>
      <c r="IO106" s="4"/>
      <c r="IP106" s="8"/>
      <c r="IQ106" s="7"/>
      <c r="IR106" s="7"/>
      <c r="IS106" s="2" t="s">
        <v>161</v>
      </c>
      <c r="IT106" s="2" t="s">
        <v>131</v>
      </c>
      <c r="IU106" s="2" t="s">
        <v>134</v>
      </c>
      <c r="IV106" s="2" t="s">
        <v>134</v>
      </c>
      <c r="IW106" s="2" t="s">
        <v>142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140</v>
      </c>
      <c r="JF106" s="2" t="s">
        <v>131</v>
      </c>
      <c r="JG106" s="2" t="s">
        <v>342</v>
      </c>
      <c r="JH106" s="2" t="s">
        <v>134</v>
      </c>
      <c r="JI106" s="2" t="s">
        <v>142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176</v>
      </c>
      <c r="JR106" s="2" t="s">
        <v>131</v>
      </c>
      <c r="JS106" s="2" t="s">
        <v>134</v>
      </c>
      <c r="JT106" s="2" t="s">
        <v>134</v>
      </c>
      <c r="JU106" s="2" t="s">
        <v>142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176</v>
      </c>
      <c r="KD106" s="2" t="s">
        <v>131</v>
      </c>
      <c r="KE106" s="2" t="s">
        <v>134</v>
      </c>
      <c r="KF106" s="2" t="s">
        <v>134</v>
      </c>
      <c r="KG106" s="2" t="s">
        <v>142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176</v>
      </c>
      <c r="KP106" s="2" t="s">
        <v>131</v>
      </c>
      <c r="KQ106" s="2" t="s">
        <v>134</v>
      </c>
      <c r="KR106" s="2" t="s">
        <v>134</v>
      </c>
      <c r="KS106" s="2" t="s">
        <v>142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161</v>
      </c>
      <c r="LB106" s="2" t="s">
        <v>131</v>
      </c>
      <c r="LC106" s="2" t="s">
        <v>134</v>
      </c>
      <c r="LD106" s="2" t="s">
        <v>134</v>
      </c>
      <c r="LE106" s="2" t="s">
        <v>142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161</v>
      </c>
      <c r="LN106" s="2" t="s">
        <v>131</v>
      </c>
      <c r="LO106" s="2" t="s">
        <v>134</v>
      </c>
      <c r="LP106" s="2" t="s">
        <v>134</v>
      </c>
      <c r="LQ106" s="2" t="s">
        <v>142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134</v>
      </c>
      <c r="LZ106" s="2" t="s">
        <v>134</v>
      </c>
      <c r="MA106" s="2" t="s">
        <v>134</v>
      </c>
      <c r="MB106" s="2" t="s">
        <v>134</v>
      </c>
      <c r="MC106" s="2" t="s">
        <v>134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161</v>
      </c>
      <c r="ML106" s="2" t="s">
        <v>131</v>
      </c>
      <c r="MM106" s="2" t="s">
        <v>134</v>
      </c>
      <c r="MN106" s="2" t="s">
        <v>134</v>
      </c>
      <c r="MO106" s="2" t="s">
        <v>142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134</v>
      </c>
      <c r="MX106" s="2" t="s">
        <v>134</v>
      </c>
      <c r="MY106" s="2" t="s">
        <v>134</v>
      </c>
      <c r="MZ106" s="2" t="s">
        <v>134</v>
      </c>
      <c r="NA106" s="2" t="s">
        <v>134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184</v>
      </c>
      <c r="NJ106" s="2" t="s">
        <v>131</v>
      </c>
      <c r="NK106" s="2" t="s">
        <v>134</v>
      </c>
      <c r="NL106" s="2" t="s">
        <v>134</v>
      </c>
      <c r="NM106" s="2" t="s">
        <v>142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161</v>
      </c>
      <c r="NV106" s="2" t="s">
        <v>131</v>
      </c>
      <c r="NW106" s="2" t="s">
        <v>134</v>
      </c>
      <c r="NX106" s="2" t="s">
        <v>134</v>
      </c>
      <c r="NY106" s="2" t="s">
        <v>142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134</v>
      </c>
      <c r="OH106" s="2" t="s">
        <v>134</v>
      </c>
      <c r="OI106" s="2" t="s">
        <v>134</v>
      </c>
      <c r="OJ106" s="2" t="s">
        <v>134</v>
      </c>
      <c r="OK106" s="2" t="s">
        <v>134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161</v>
      </c>
      <c r="OT106" s="2" t="s">
        <v>131</v>
      </c>
      <c r="OU106" s="2" t="s">
        <v>134</v>
      </c>
      <c r="OV106" s="2" t="s">
        <v>134</v>
      </c>
      <c r="OW106" s="2" t="s">
        <v>142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161</v>
      </c>
      <c r="PF106" s="2" t="s">
        <v>131</v>
      </c>
      <c r="PG106" s="2" t="s">
        <v>134</v>
      </c>
      <c r="PH106" s="2" t="s">
        <v>134</v>
      </c>
      <c r="PI106" s="2" t="s">
        <v>142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176</v>
      </c>
      <c r="PR106" s="2" t="s">
        <v>131</v>
      </c>
      <c r="PS106" s="2" t="s">
        <v>134</v>
      </c>
      <c r="PT106" s="2" t="s">
        <v>134</v>
      </c>
      <c r="PU106" s="2" t="s">
        <v>142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161</v>
      </c>
      <c r="QD106" s="2" t="s">
        <v>131</v>
      </c>
      <c r="QE106" s="2" t="s">
        <v>134</v>
      </c>
      <c r="QF106" s="2" t="s">
        <v>134</v>
      </c>
      <c r="QG106" s="2" t="s">
        <v>142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184</v>
      </c>
      <c r="QP106" s="2" t="s">
        <v>131</v>
      </c>
      <c r="QQ106" s="2" t="s">
        <v>134</v>
      </c>
      <c r="QR106" s="2" t="s">
        <v>134</v>
      </c>
      <c r="QS106" s="2" t="s">
        <v>142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161</v>
      </c>
      <c r="RB106" s="2" t="s">
        <v>131</v>
      </c>
      <c r="RC106" s="2" t="s">
        <v>134</v>
      </c>
      <c r="RD106" s="2" t="s">
        <v>134</v>
      </c>
      <c r="RE106" s="2" t="s">
        <v>142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161</v>
      </c>
      <c r="RN106" s="2" t="s">
        <v>131</v>
      </c>
      <c r="RO106" s="2" t="s">
        <v>134</v>
      </c>
      <c r="RP106" s="2" t="s">
        <v>134</v>
      </c>
      <c r="RQ106" s="2" t="s">
        <v>142</v>
      </c>
      <c r="RR106" s="2" t="s">
        <v>134</v>
      </c>
      <c r="RS106" s="4"/>
      <c r="RT106" s="8"/>
      <c r="RU106" s="4"/>
      <c r="RV106" s="8"/>
      <c r="RW106" s="7"/>
      <c r="RX106" s="7"/>
      <c r="RY106" s="2" t="s">
        <v>977</v>
      </c>
      <c r="RZ106" s="2" t="s">
        <v>131</v>
      </c>
      <c r="SA106" s="2" t="s">
        <v>134</v>
      </c>
      <c r="SB106" s="2" t="s">
        <v>134</v>
      </c>
      <c r="SC106" s="2" t="s">
        <v>142</v>
      </c>
      <c r="SD106" s="2" t="s">
        <v>134</v>
      </c>
      <c r="SE106" s="4"/>
      <c r="SF106" s="8"/>
      <c r="SG106" s="4"/>
      <c r="SH106" s="8"/>
      <c r="SI106" s="7"/>
      <c r="SJ106" s="7"/>
      <c r="SK106" s="2" t="s">
        <v>134</v>
      </c>
      <c r="SL106" s="2" t="s">
        <v>134</v>
      </c>
      <c r="SM106" s="2" t="s">
        <v>134</v>
      </c>
      <c r="SN106" s="2" t="s">
        <v>134</v>
      </c>
      <c r="SO106" s="2" t="s">
        <v>134</v>
      </c>
      <c r="SP106" s="2" t="s">
        <v>134</v>
      </c>
    </row>
    <row r="107">
      <c r="A107" s="2" t="s">
        <v>1839</v>
      </c>
      <c r="B107" s="2" t="s">
        <v>123</v>
      </c>
      <c r="C107" s="2" t="s">
        <v>124</v>
      </c>
      <c r="D107" s="2" t="s">
        <v>125</v>
      </c>
      <c r="E107" s="2" t="s">
        <v>126</v>
      </c>
      <c r="F107" s="2" t="s">
        <v>1840</v>
      </c>
      <c r="G107" s="2" t="s">
        <v>1841</v>
      </c>
      <c r="H107" s="2" t="s">
        <v>1842</v>
      </c>
      <c r="I107" s="2" t="s">
        <v>1843</v>
      </c>
      <c r="J107" s="2" t="s">
        <v>234</v>
      </c>
      <c r="K107" s="2" t="s">
        <v>803</v>
      </c>
      <c r="L107" s="3">
        <v>18.92</v>
      </c>
      <c r="M107" s="3">
        <v>19.87</v>
      </c>
      <c r="N107" s="3">
        <v>42.99</v>
      </c>
      <c r="O107" s="2" t="s">
        <v>274</v>
      </c>
      <c r="P107" s="2" t="s">
        <v>275</v>
      </c>
      <c r="Q107" s="2" t="s">
        <v>133</v>
      </c>
      <c r="R107" s="2" t="s">
        <v>134</v>
      </c>
      <c r="S107" s="2" t="s">
        <v>1844</v>
      </c>
      <c r="T107" s="2" t="s">
        <v>134</v>
      </c>
      <c r="U107" s="2" t="s">
        <v>832</v>
      </c>
      <c r="V107" s="2" t="s">
        <v>1845</v>
      </c>
      <c r="W107" s="2" t="s">
        <v>834</v>
      </c>
      <c r="X107" s="2" t="s">
        <v>990</v>
      </c>
      <c r="Y107" s="2" t="s">
        <v>384</v>
      </c>
      <c r="Z107" s="4"/>
      <c r="AA107" s="4">
        <f>=ROUNDDOWN({0},0)</f>
      </c>
      <c r="AB107" s="5"/>
      <c r="AC107" s="2" t="s">
        <v>134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134</v>
      </c>
      <c r="BM107" s="7"/>
      <c r="BN107" s="7"/>
      <c r="BO107" s="4"/>
      <c r="BP107" s="8"/>
      <c r="BQ107" s="4"/>
      <c r="BR107" s="8"/>
      <c r="BS107" s="7"/>
      <c r="BT107" s="7"/>
      <c r="BU107" s="2" t="s">
        <v>140</v>
      </c>
      <c r="BV107" s="2" t="s">
        <v>144</v>
      </c>
      <c r="BW107" s="2" t="s">
        <v>134</v>
      </c>
      <c r="BX107" s="2" t="s">
        <v>1846</v>
      </c>
      <c r="BY107" s="2" t="s">
        <v>142</v>
      </c>
      <c r="BZ107" s="2" t="s">
        <v>134</v>
      </c>
      <c r="CA107" s="4"/>
      <c r="CB107" s="8"/>
      <c r="CC107" s="4"/>
      <c r="CD107" s="8"/>
      <c r="CE107" s="7"/>
      <c r="CF107" s="7"/>
      <c r="CG107" s="2" t="s">
        <v>140</v>
      </c>
      <c r="CH107" s="2" t="s">
        <v>144</v>
      </c>
      <c r="CI107" s="2" t="s">
        <v>862</v>
      </c>
      <c r="CJ107" s="2" t="s">
        <v>134</v>
      </c>
      <c r="CK107" s="2" t="s">
        <v>142</v>
      </c>
      <c r="CL107" s="2" t="s">
        <v>134</v>
      </c>
      <c r="CM107" s="4"/>
      <c r="CN107" s="8"/>
      <c r="CO107" s="4"/>
      <c r="CP107" s="8"/>
      <c r="CQ107" s="7"/>
      <c r="CR107" s="7"/>
      <c r="CS107" s="2" t="s">
        <v>140</v>
      </c>
      <c r="CT107" s="2" t="s">
        <v>144</v>
      </c>
      <c r="CU107" s="2" t="s">
        <v>1010</v>
      </c>
      <c r="CV107" s="2" t="s">
        <v>910</v>
      </c>
      <c r="CW107" s="2" t="s">
        <v>142</v>
      </c>
      <c r="CX107" s="2" t="s">
        <v>134</v>
      </c>
      <c r="CY107" s="4"/>
      <c r="CZ107" s="8"/>
      <c r="DA107" s="4"/>
      <c r="DB107" s="8"/>
      <c r="DC107" s="7"/>
      <c r="DD107" s="7"/>
      <c r="DE107" s="2" t="s">
        <v>140</v>
      </c>
      <c r="DF107" s="2" t="s">
        <v>144</v>
      </c>
      <c r="DG107" s="2" t="s">
        <v>384</v>
      </c>
      <c r="DH107" s="2" t="s">
        <v>1281</v>
      </c>
      <c r="DI107" s="2" t="s">
        <v>142</v>
      </c>
      <c r="DJ107" s="2" t="s">
        <v>134</v>
      </c>
      <c r="DK107" s="4"/>
      <c r="DL107" s="8"/>
      <c r="DM107" s="4"/>
      <c r="DN107" s="8"/>
      <c r="DO107" s="7"/>
      <c r="DP107" s="7"/>
      <c r="DQ107" s="2" t="s">
        <v>140</v>
      </c>
      <c r="DR107" s="2" t="s">
        <v>144</v>
      </c>
      <c r="DS107" s="2" t="s">
        <v>320</v>
      </c>
      <c r="DT107" s="2" t="s">
        <v>1367</v>
      </c>
      <c r="DU107" s="2" t="s">
        <v>142</v>
      </c>
      <c r="DV107" s="2" t="s">
        <v>134</v>
      </c>
      <c r="DW107" s="4"/>
      <c r="DX107" s="8"/>
      <c r="DY107" s="4"/>
      <c r="DZ107" s="8"/>
      <c r="EA107" s="7"/>
      <c r="EB107" s="7"/>
      <c r="EC107" s="2" t="s">
        <v>811</v>
      </c>
      <c r="ED107" s="2" t="s">
        <v>144</v>
      </c>
      <c r="EE107" s="2" t="s">
        <v>134</v>
      </c>
      <c r="EF107" s="2" t="s">
        <v>134</v>
      </c>
      <c r="EG107" s="2" t="s">
        <v>142</v>
      </c>
      <c r="EH107" s="2" t="s">
        <v>134</v>
      </c>
      <c r="EI107" s="4"/>
      <c r="EJ107" s="8"/>
      <c r="EK107" s="4"/>
      <c r="EL107" s="8"/>
      <c r="EM107" s="7"/>
      <c r="EN107" s="7"/>
      <c r="EO107" s="2" t="s">
        <v>140</v>
      </c>
      <c r="EP107" s="2" t="s">
        <v>144</v>
      </c>
      <c r="EQ107" s="2" t="s">
        <v>1102</v>
      </c>
      <c r="ER107" s="2" t="s">
        <v>917</v>
      </c>
      <c r="ES107" s="2" t="s">
        <v>142</v>
      </c>
      <c r="ET107" s="2" t="s">
        <v>134</v>
      </c>
      <c r="EU107" s="4"/>
      <c r="EV107" s="8"/>
      <c r="EW107" s="4"/>
      <c r="EX107" s="8"/>
      <c r="EY107" s="7"/>
      <c r="EZ107" s="7"/>
      <c r="FA107" s="2" t="s">
        <v>140</v>
      </c>
      <c r="FB107" s="2" t="s">
        <v>144</v>
      </c>
      <c r="FC107" s="2" t="s">
        <v>1251</v>
      </c>
      <c r="FD107" s="2" t="s">
        <v>1847</v>
      </c>
      <c r="FE107" s="2" t="s">
        <v>142</v>
      </c>
      <c r="FF107" s="2" t="s">
        <v>134</v>
      </c>
      <c r="FG107" s="4"/>
      <c r="FH107" s="8"/>
      <c r="FI107" s="4"/>
      <c r="FJ107" s="8"/>
      <c r="FK107" s="7"/>
      <c r="FL107" s="7"/>
      <c r="FM107" s="2" t="s">
        <v>161</v>
      </c>
      <c r="FN107" s="2" t="s">
        <v>144</v>
      </c>
      <c r="FO107" s="2" t="s">
        <v>134</v>
      </c>
      <c r="FP107" s="2" t="s">
        <v>134</v>
      </c>
      <c r="FQ107" s="2" t="s">
        <v>142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140</v>
      </c>
      <c r="FZ107" s="2" t="s">
        <v>144</v>
      </c>
      <c r="GA107" s="2" t="s">
        <v>1002</v>
      </c>
      <c r="GB107" s="2" t="s">
        <v>1319</v>
      </c>
      <c r="GC107" s="2" t="s">
        <v>142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161</v>
      </c>
      <c r="GL107" s="2" t="s">
        <v>144</v>
      </c>
      <c r="GM107" s="2" t="s">
        <v>134</v>
      </c>
      <c r="GN107" s="2" t="s">
        <v>134</v>
      </c>
      <c r="GO107" s="2" t="s">
        <v>142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184</v>
      </c>
      <c r="GX107" s="2" t="s">
        <v>144</v>
      </c>
      <c r="GY107" s="2" t="s">
        <v>134</v>
      </c>
      <c r="GZ107" s="2" t="s">
        <v>134</v>
      </c>
      <c r="HA107" s="2" t="s">
        <v>142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140</v>
      </c>
      <c r="HJ107" s="2" t="s">
        <v>144</v>
      </c>
      <c r="HK107" s="2" t="s">
        <v>384</v>
      </c>
      <c r="HL107" s="2" t="s">
        <v>1848</v>
      </c>
      <c r="HM107" s="2" t="s">
        <v>142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161</v>
      </c>
      <c r="HV107" s="2" t="s">
        <v>144</v>
      </c>
      <c r="HW107" s="2" t="s">
        <v>134</v>
      </c>
      <c r="HX107" s="2" t="s">
        <v>134</v>
      </c>
      <c r="HY107" s="2" t="s">
        <v>142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140</v>
      </c>
      <c r="IH107" s="2" t="s">
        <v>131</v>
      </c>
      <c r="II107" s="2" t="s">
        <v>1248</v>
      </c>
      <c r="IJ107" s="2" t="s">
        <v>1849</v>
      </c>
      <c r="IK107" s="2" t="s">
        <v>142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161</v>
      </c>
      <c r="IT107" s="2" t="s">
        <v>144</v>
      </c>
      <c r="IU107" s="2" t="s">
        <v>134</v>
      </c>
      <c r="IV107" s="2" t="s">
        <v>134</v>
      </c>
      <c r="IW107" s="2" t="s">
        <v>142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134</v>
      </c>
      <c r="JF107" s="2" t="s">
        <v>134</v>
      </c>
      <c r="JG107" s="2" t="s">
        <v>134</v>
      </c>
      <c r="JH107" s="2" t="s">
        <v>134</v>
      </c>
      <c r="JI107" s="2" t="s">
        <v>134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184</v>
      </c>
      <c r="JR107" s="2" t="s">
        <v>144</v>
      </c>
      <c r="JS107" s="2" t="s">
        <v>134</v>
      </c>
      <c r="JT107" s="2" t="s">
        <v>134</v>
      </c>
      <c r="JU107" s="2" t="s">
        <v>142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161</v>
      </c>
      <c r="KD107" s="2" t="s">
        <v>144</v>
      </c>
      <c r="KE107" s="2" t="s">
        <v>134</v>
      </c>
      <c r="KF107" s="2" t="s">
        <v>134</v>
      </c>
      <c r="KG107" s="2" t="s">
        <v>142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161</v>
      </c>
      <c r="KP107" s="2" t="s">
        <v>144</v>
      </c>
      <c r="KQ107" s="2" t="s">
        <v>134</v>
      </c>
      <c r="KR107" s="2" t="s">
        <v>134</v>
      </c>
      <c r="KS107" s="2" t="s">
        <v>142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140</v>
      </c>
      <c r="LB107" s="2" t="s">
        <v>144</v>
      </c>
      <c r="LC107" s="2" t="s">
        <v>227</v>
      </c>
      <c r="LD107" s="2" t="s">
        <v>134</v>
      </c>
      <c r="LE107" s="2" t="s">
        <v>142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134</v>
      </c>
      <c r="LN107" s="2" t="s">
        <v>134</v>
      </c>
      <c r="LO107" s="2" t="s">
        <v>134</v>
      </c>
      <c r="LP107" s="2" t="s">
        <v>134</v>
      </c>
      <c r="LQ107" s="2" t="s">
        <v>134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134</v>
      </c>
      <c r="LZ107" s="2" t="s">
        <v>134</v>
      </c>
      <c r="MA107" s="2" t="s">
        <v>134</v>
      </c>
      <c r="MB107" s="2" t="s">
        <v>134</v>
      </c>
      <c r="MC107" s="2" t="s">
        <v>134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161</v>
      </c>
      <c r="ML107" s="2" t="s">
        <v>144</v>
      </c>
      <c r="MM107" s="2" t="s">
        <v>134</v>
      </c>
      <c r="MN107" s="2" t="s">
        <v>134</v>
      </c>
      <c r="MO107" s="2" t="s">
        <v>142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134</v>
      </c>
      <c r="MX107" s="2" t="s">
        <v>134</v>
      </c>
      <c r="MY107" s="2" t="s">
        <v>134</v>
      </c>
      <c r="MZ107" s="2" t="s">
        <v>134</v>
      </c>
      <c r="NA107" s="2" t="s">
        <v>134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184</v>
      </c>
      <c r="NJ107" s="2" t="s">
        <v>144</v>
      </c>
      <c r="NK107" s="2" t="s">
        <v>134</v>
      </c>
      <c r="NL107" s="2" t="s">
        <v>134</v>
      </c>
      <c r="NM107" s="2" t="s">
        <v>142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140</v>
      </c>
      <c r="NV107" s="2" t="s">
        <v>144</v>
      </c>
      <c r="NW107" s="2" t="s">
        <v>134</v>
      </c>
      <c r="NX107" s="2" t="s">
        <v>134</v>
      </c>
      <c r="NY107" s="2" t="s">
        <v>142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140</v>
      </c>
      <c r="OH107" s="2" t="s">
        <v>144</v>
      </c>
      <c r="OI107" s="2" t="s">
        <v>1850</v>
      </c>
      <c r="OJ107" s="2" t="s">
        <v>1851</v>
      </c>
      <c r="OK107" s="2" t="s">
        <v>142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134</v>
      </c>
      <c r="OT107" s="2" t="s">
        <v>134</v>
      </c>
      <c r="OU107" s="2" t="s">
        <v>134</v>
      </c>
      <c r="OV107" s="2" t="s">
        <v>134</v>
      </c>
      <c r="OW107" s="2" t="s">
        <v>134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161</v>
      </c>
      <c r="PF107" s="2" t="s">
        <v>144</v>
      </c>
      <c r="PG107" s="2" t="s">
        <v>134</v>
      </c>
      <c r="PH107" s="2" t="s">
        <v>134</v>
      </c>
      <c r="PI107" s="2" t="s">
        <v>142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134</v>
      </c>
      <c r="PR107" s="2" t="s">
        <v>134</v>
      </c>
      <c r="PS107" s="2" t="s">
        <v>134</v>
      </c>
      <c r="PT107" s="2" t="s">
        <v>134</v>
      </c>
      <c r="PU107" s="2" t="s">
        <v>134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161</v>
      </c>
      <c r="QD107" s="2" t="s">
        <v>144</v>
      </c>
      <c r="QE107" s="2" t="s">
        <v>134</v>
      </c>
      <c r="QF107" s="2" t="s">
        <v>134</v>
      </c>
      <c r="QG107" s="2" t="s">
        <v>142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184</v>
      </c>
      <c r="QP107" s="2" t="s">
        <v>144</v>
      </c>
      <c r="QQ107" s="2" t="s">
        <v>134</v>
      </c>
      <c r="QR107" s="2" t="s">
        <v>134</v>
      </c>
      <c r="QS107" s="2" t="s">
        <v>142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134</v>
      </c>
      <c r="RB107" s="2" t="s">
        <v>134</v>
      </c>
      <c r="RC107" s="2" t="s">
        <v>134</v>
      </c>
      <c r="RD107" s="2" t="s">
        <v>134</v>
      </c>
      <c r="RE107" s="2" t="s">
        <v>134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134</v>
      </c>
      <c r="RN107" s="2" t="s">
        <v>134</v>
      </c>
      <c r="RO107" s="2" t="s">
        <v>134</v>
      </c>
      <c r="RP107" s="2" t="s">
        <v>134</v>
      </c>
      <c r="RQ107" s="2" t="s">
        <v>134</v>
      </c>
      <c r="RR107" s="2" t="s">
        <v>134</v>
      </c>
      <c r="RS107" s="4"/>
      <c r="RT107" s="8"/>
      <c r="RU107" s="4"/>
      <c r="RV107" s="8"/>
      <c r="RW107" s="7"/>
      <c r="RX107" s="7"/>
      <c r="RY107" s="2" t="s">
        <v>161</v>
      </c>
      <c r="RZ107" s="2" t="s">
        <v>144</v>
      </c>
      <c r="SA107" s="2" t="s">
        <v>134</v>
      </c>
      <c r="SB107" s="2" t="s">
        <v>134</v>
      </c>
      <c r="SC107" s="2" t="s">
        <v>142</v>
      </c>
      <c r="SD107" s="2" t="s">
        <v>134</v>
      </c>
      <c r="SE107" s="4"/>
      <c r="SF107" s="8"/>
      <c r="SG107" s="4"/>
      <c r="SH107" s="8"/>
      <c r="SI107" s="7"/>
      <c r="SJ107" s="7"/>
      <c r="SK107" s="2" t="s">
        <v>176</v>
      </c>
      <c r="SL107" s="2" t="s">
        <v>144</v>
      </c>
      <c r="SM107" s="2" t="s">
        <v>134</v>
      </c>
      <c r="SN107" s="2" t="s">
        <v>134</v>
      </c>
      <c r="SO107" s="2" t="s">
        <v>142</v>
      </c>
      <c r="SP107" s="2" t="s">
        <v>134</v>
      </c>
    </row>
    <row r="108">
      <c r="A108" s="2" t="s">
        <v>1852</v>
      </c>
      <c r="B108" s="2" t="s">
        <v>123</v>
      </c>
      <c r="C108" s="2" t="s">
        <v>124</v>
      </c>
      <c r="D108" s="2" t="s">
        <v>125</v>
      </c>
      <c r="E108" s="2" t="s">
        <v>126</v>
      </c>
      <c r="F108" s="2" t="s">
        <v>1853</v>
      </c>
      <c r="G108" s="2" t="s">
        <v>1854</v>
      </c>
      <c r="H108" s="2" t="s">
        <v>1855</v>
      </c>
      <c r="I108" s="2" t="s">
        <v>1856</v>
      </c>
      <c r="J108" s="2" t="s">
        <v>234</v>
      </c>
      <c r="K108" s="2" t="s">
        <v>130</v>
      </c>
      <c r="L108" s="3">
        <v>15.4</v>
      </c>
      <c r="M108" s="3">
        <v>16.17</v>
      </c>
      <c r="N108" s="3">
        <v>34.99</v>
      </c>
      <c r="O108" s="2" t="s">
        <v>131</v>
      </c>
      <c r="P108" s="2" t="s">
        <v>275</v>
      </c>
      <c r="Q108" s="2" t="s">
        <v>133</v>
      </c>
      <c r="R108" s="2" t="s">
        <v>134</v>
      </c>
      <c r="S108" s="2" t="s">
        <v>134</v>
      </c>
      <c r="T108" s="2" t="s">
        <v>134</v>
      </c>
      <c r="U108" s="2" t="s">
        <v>134</v>
      </c>
      <c r="V108" s="2" t="s">
        <v>1583</v>
      </c>
      <c r="W108" s="2" t="s">
        <v>834</v>
      </c>
      <c r="X108" s="2" t="s">
        <v>134</v>
      </c>
      <c r="Y108" s="2" t="s">
        <v>565</v>
      </c>
      <c r="Z108" s="4"/>
      <c r="AA108" s="4">
        <f>=ROUNDDOWN({0},0)</f>
      </c>
      <c r="AB108" s="5"/>
      <c r="AC108" s="2" t="s">
        <v>134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134</v>
      </c>
      <c r="BM108" s="7"/>
      <c r="BN108" s="7"/>
      <c r="BO108" s="4"/>
      <c r="BP108" s="8"/>
      <c r="BQ108" s="4"/>
      <c r="BR108" s="8"/>
      <c r="BS108" s="7"/>
      <c r="BT108" s="7"/>
      <c r="BU108" s="2" t="s">
        <v>140</v>
      </c>
      <c r="BV108" s="2" t="s">
        <v>144</v>
      </c>
      <c r="BW108" s="2" t="s">
        <v>134</v>
      </c>
      <c r="BX108" s="2" t="s">
        <v>657</v>
      </c>
      <c r="BY108" s="2" t="s">
        <v>142</v>
      </c>
      <c r="BZ108" s="2" t="s">
        <v>134</v>
      </c>
      <c r="CA108" s="4"/>
      <c r="CB108" s="8"/>
      <c r="CC108" s="4"/>
      <c r="CD108" s="8"/>
      <c r="CE108" s="7"/>
      <c r="CF108" s="7"/>
      <c r="CG108" s="2" t="s">
        <v>140</v>
      </c>
      <c r="CH108" s="2" t="s">
        <v>144</v>
      </c>
      <c r="CI108" s="2" t="s">
        <v>145</v>
      </c>
      <c r="CJ108" s="2" t="s">
        <v>291</v>
      </c>
      <c r="CK108" s="2" t="s">
        <v>142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140</v>
      </c>
      <c r="CT108" s="2" t="s">
        <v>144</v>
      </c>
      <c r="CU108" s="2" t="s">
        <v>298</v>
      </c>
      <c r="CV108" s="2" t="s">
        <v>1656</v>
      </c>
      <c r="CW108" s="2" t="s">
        <v>142</v>
      </c>
      <c r="CX108" s="2" t="s">
        <v>134</v>
      </c>
      <c r="CY108" s="4"/>
      <c r="CZ108" s="8"/>
      <c r="DA108" s="4"/>
      <c r="DB108" s="8"/>
      <c r="DC108" s="7"/>
      <c r="DD108" s="7"/>
      <c r="DE108" s="2" t="s">
        <v>140</v>
      </c>
      <c r="DF108" s="2" t="s">
        <v>144</v>
      </c>
      <c r="DG108" s="2" t="s">
        <v>1857</v>
      </c>
      <c r="DH108" s="2" t="s">
        <v>759</v>
      </c>
      <c r="DI108" s="2" t="s">
        <v>142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140</v>
      </c>
      <c r="DR108" s="2" t="s">
        <v>144</v>
      </c>
      <c r="DS108" s="2" t="s">
        <v>151</v>
      </c>
      <c r="DT108" s="2" t="s">
        <v>355</v>
      </c>
      <c r="DU108" s="2" t="s">
        <v>142</v>
      </c>
      <c r="DV108" s="2" t="s">
        <v>134</v>
      </c>
      <c r="DW108" s="4"/>
      <c r="DX108" s="8"/>
      <c r="DY108" s="4"/>
      <c r="DZ108" s="8"/>
      <c r="EA108" s="7"/>
      <c r="EB108" s="7"/>
      <c r="EC108" s="2" t="s">
        <v>140</v>
      </c>
      <c r="ED108" s="2" t="s">
        <v>144</v>
      </c>
      <c r="EE108" s="2" t="s">
        <v>221</v>
      </c>
      <c r="EF108" s="2" t="s">
        <v>189</v>
      </c>
      <c r="EG108" s="2" t="s">
        <v>142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140</v>
      </c>
      <c r="EP108" s="2" t="s">
        <v>144</v>
      </c>
      <c r="EQ108" s="2" t="s">
        <v>189</v>
      </c>
      <c r="ER108" s="2" t="s">
        <v>1858</v>
      </c>
      <c r="ES108" s="2" t="s">
        <v>142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140</v>
      </c>
      <c r="FB108" s="2" t="s">
        <v>144</v>
      </c>
      <c r="FC108" s="2" t="s">
        <v>1859</v>
      </c>
      <c r="FD108" s="2" t="s">
        <v>825</v>
      </c>
      <c r="FE108" s="2" t="s">
        <v>142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161</v>
      </c>
      <c r="FN108" s="2" t="s">
        <v>144</v>
      </c>
      <c r="FO108" s="2" t="s">
        <v>134</v>
      </c>
      <c r="FP108" s="2" t="s">
        <v>134</v>
      </c>
      <c r="FQ108" s="2" t="s">
        <v>142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161</v>
      </c>
      <c r="FZ108" s="2" t="s">
        <v>144</v>
      </c>
      <c r="GA108" s="2" t="s">
        <v>134</v>
      </c>
      <c r="GB108" s="2" t="s">
        <v>134</v>
      </c>
      <c r="GC108" s="2" t="s">
        <v>142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134</v>
      </c>
      <c r="GL108" s="2" t="s">
        <v>134</v>
      </c>
      <c r="GM108" s="2" t="s">
        <v>134</v>
      </c>
      <c r="GN108" s="2" t="s">
        <v>134</v>
      </c>
      <c r="GO108" s="2" t="s">
        <v>134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184</v>
      </c>
      <c r="GX108" s="2" t="s">
        <v>144</v>
      </c>
      <c r="GY108" s="2" t="s">
        <v>134</v>
      </c>
      <c r="GZ108" s="2" t="s">
        <v>134</v>
      </c>
      <c r="HA108" s="2" t="s">
        <v>142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140</v>
      </c>
      <c r="HJ108" s="2" t="s">
        <v>144</v>
      </c>
      <c r="HK108" s="2" t="s">
        <v>1860</v>
      </c>
      <c r="HL108" s="2" t="s">
        <v>1861</v>
      </c>
      <c r="HM108" s="2" t="s">
        <v>142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161</v>
      </c>
      <c r="HV108" s="2" t="s">
        <v>144</v>
      </c>
      <c r="HW108" s="2" t="s">
        <v>134</v>
      </c>
      <c r="HX108" s="2" t="s">
        <v>134</v>
      </c>
      <c r="HY108" s="2" t="s">
        <v>142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140</v>
      </c>
      <c r="IH108" s="2" t="s">
        <v>144</v>
      </c>
      <c r="II108" s="2" t="s">
        <v>1862</v>
      </c>
      <c r="IJ108" s="2" t="s">
        <v>1863</v>
      </c>
      <c r="IK108" s="2" t="s">
        <v>142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161</v>
      </c>
      <c r="IT108" s="2" t="s">
        <v>144</v>
      </c>
      <c r="IU108" s="2" t="s">
        <v>134</v>
      </c>
      <c r="IV108" s="2" t="s">
        <v>134</v>
      </c>
      <c r="IW108" s="2" t="s">
        <v>142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134</v>
      </c>
      <c r="JF108" s="2" t="s">
        <v>134</v>
      </c>
      <c r="JG108" s="2" t="s">
        <v>134</v>
      </c>
      <c r="JH108" s="2" t="s">
        <v>134</v>
      </c>
      <c r="JI108" s="2" t="s">
        <v>134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184</v>
      </c>
      <c r="JR108" s="2" t="s">
        <v>144</v>
      </c>
      <c r="JS108" s="2" t="s">
        <v>134</v>
      </c>
      <c r="JT108" s="2" t="s">
        <v>134</v>
      </c>
      <c r="JU108" s="2" t="s">
        <v>142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161</v>
      </c>
      <c r="KD108" s="2" t="s">
        <v>144</v>
      </c>
      <c r="KE108" s="2" t="s">
        <v>134</v>
      </c>
      <c r="KF108" s="2" t="s">
        <v>134</v>
      </c>
      <c r="KG108" s="2" t="s">
        <v>142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176</v>
      </c>
      <c r="KP108" s="2" t="s">
        <v>144</v>
      </c>
      <c r="KQ108" s="2" t="s">
        <v>134</v>
      </c>
      <c r="KR108" s="2" t="s">
        <v>134</v>
      </c>
      <c r="KS108" s="2" t="s">
        <v>142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140</v>
      </c>
      <c r="LB108" s="2" t="s">
        <v>144</v>
      </c>
      <c r="LC108" s="2" t="s">
        <v>355</v>
      </c>
      <c r="LD108" s="2" t="s">
        <v>134</v>
      </c>
      <c r="LE108" s="2" t="s">
        <v>142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134</v>
      </c>
      <c r="LN108" s="2" t="s">
        <v>134</v>
      </c>
      <c r="LO108" s="2" t="s">
        <v>134</v>
      </c>
      <c r="LP108" s="2" t="s">
        <v>134</v>
      </c>
      <c r="LQ108" s="2" t="s">
        <v>134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134</v>
      </c>
      <c r="LZ108" s="2" t="s">
        <v>134</v>
      </c>
      <c r="MA108" s="2" t="s">
        <v>134</v>
      </c>
      <c r="MB108" s="2" t="s">
        <v>134</v>
      </c>
      <c r="MC108" s="2" t="s">
        <v>134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161</v>
      </c>
      <c r="ML108" s="2" t="s">
        <v>144</v>
      </c>
      <c r="MM108" s="2" t="s">
        <v>134</v>
      </c>
      <c r="MN108" s="2" t="s">
        <v>134</v>
      </c>
      <c r="MO108" s="2" t="s">
        <v>142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184</v>
      </c>
      <c r="NJ108" s="2" t="s">
        <v>144</v>
      </c>
      <c r="NK108" s="2" t="s">
        <v>134</v>
      </c>
      <c r="NL108" s="2" t="s">
        <v>134</v>
      </c>
      <c r="NM108" s="2" t="s">
        <v>142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161</v>
      </c>
      <c r="NV108" s="2" t="s">
        <v>131</v>
      </c>
      <c r="NW108" s="2" t="s">
        <v>134</v>
      </c>
      <c r="NX108" s="2" t="s">
        <v>134</v>
      </c>
      <c r="NY108" s="2" t="s">
        <v>142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140</v>
      </c>
      <c r="OH108" s="2" t="s">
        <v>144</v>
      </c>
      <c r="OI108" s="2" t="s">
        <v>359</v>
      </c>
      <c r="OJ108" s="2" t="s">
        <v>759</v>
      </c>
      <c r="OK108" s="2" t="s">
        <v>142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134</v>
      </c>
      <c r="OT108" s="2" t="s">
        <v>134</v>
      </c>
      <c r="OU108" s="2" t="s">
        <v>134</v>
      </c>
      <c r="OV108" s="2" t="s">
        <v>134</v>
      </c>
      <c r="OW108" s="2" t="s">
        <v>134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161</v>
      </c>
      <c r="PF108" s="2" t="s">
        <v>144</v>
      </c>
      <c r="PG108" s="2" t="s">
        <v>134</v>
      </c>
      <c r="PH108" s="2" t="s">
        <v>134</v>
      </c>
      <c r="PI108" s="2" t="s">
        <v>142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134</v>
      </c>
      <c r="PR108" s="2" t="s">
        <v>134</v>
      </c>
      <c r="PS108" s="2" t="s">
        <v>134</v>
      </c>
      <c r="PT108" s="2" t="s">
        <v>134</v>
      </c>
      <c r="PU108" s="2" t="s">
        <v>134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140</v>
      </c>
      <c r="QD108" s="2" t="s">
        <v>144</v>
      </c>
      <c r="QE108" s="2" t="s">
        <v>191</v>
      </c>
      <c r="QF108" s="2" t="s">
        <v>134</v>
      </c>
      <c r="QG108" s="2" t="s">
        <v>142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184</v>
      </c>
      <c r="QP108" s="2" t="s">
        <v>144</v>
      </c>
      <c r="QQ108" s="2" t="s">
        <v>134</v>
      </c>
      <c r="QR108" s="2" t="s">
        <v>134</v>
      </c>
      <c r="QS108" s="2" t="s">
        <v>142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134</v>
      </c>
      <c r="RB108" s="2" t="s">
        <v>134</v>
      </c>
      <c r="RC108" s="2" t="s">
        <v>134</v>
      </c>
      <c r="RD108" s="2" t="s">
        <v>134</v>
      </c>
      <c r="RE108" s="2" t="s">
        <v>134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134</v>
      </c>
      <c r="RN108" s="2" t="s">
        <v>134</v>
      </c>
      <c r="RO108" s="2" t="s">
        <v>134</v>
      </c>
      <c r="RP108" s="2" t="s">
        <v>134</v>
      </c>
      <c r="RQ108" s="2" t="s">
        <v>134</v>
      </c>
      <c r="RR108" s="2" t="s">
        <v>134</v>
      </c>
      <c r="RS108" s="4"/>
      <c r="RT108" s="8"/>
      <c r="RU108" s="4"/>
      <c r="RV108" s="8"/>
      <c r="RW108" s="7"/>
      <c r="RX108" s="7"/>
      <c r="RY108" s="2" t="s">
        <v>161</v>
      </c>
      <c r="RZ108" s="2" t="s">
        <v>144</v>
      </c>
      <c r="SA108" s="2" t="s">
        <v>134</v>
      </c>
      <c r="SB108" s="2" t="s">
        <v>134</v>
      </c>
      <c r="SC108" s="2" t="s">
        <v>142</v>
      </c>
      <c r="SD108" s="2" t="s">
        <v>134</v>
      </c>
      <c r="SE108" s="4"/>
      <c r="SF108" s="8"/>
      <c r="SG108" s="4"/>
      <c r="SH108" s="8"/>
      <c r="SI108" s="7"/>
      <c r="SJ108" s="7"/>
      <c r="SK108" s="2" t="s">
        <v>140</v>
      </c>
      <c r="SL108" s="2" t="s">
        <v>144</v>
      </c>
      <c r="SM108" s="2" t="s">
        <v>193</v>
      </c>
      <c r="SN108" s="2" t="s">
        <v>1707</v>
      </c>
      <c r="SO108" s="2" t="s">
        <v>142</v>
      </c>
      <c r="SP108" s="2" t="s">
        <v>134</v>
      </c>
    </row>
    <row r="109">
      <c r="A109" s="2" t="s">
        <v>1864</v>
      </c>
      <c r="B109" s="2" t="s">
        <v>123</v>
      </c>
      <c r="C109" s="2" t="s">
        <v>124</v>
      </c>
      <c r="D109" s="2" t="s">
        <v>125</v>
      </c>
      <c r="E109" s="2" t="s">
        <v>126</v>
      </c>
      <c r="F109" s="2" t="s">
        <v>1865</v>
      </c>
      <c r="G109" s="2" t="s">
        <v>1866</v>
      </c>
      <c r="H109" s="2" t="s">
        <v>1867</v>
      </c>
      <c r="I109" s="2" t="s">
        <v>896</v>
      </c>
      <c r="J109" s="2" t="s">
        <v>234</v>
      </c>
      <c r="K109" s="2" t="s">
        <v>962</v>
      </c>
      <c r="L109" s="3">
        <v>15</v>
      </c>
      <c r="M109" s="3">
        <v>15.75</v>
      </c>
      <c r="N109" s="3">
        <v>29.99</v>
      </c>
      <c r="O109" s="2" t="s">
        <v>131</v>
      </c>
      <c r="P109" s="2" t="s">
        <v>275</v>
      </c>
      <c r="Q109" s="2" t="s">
        <v>133</v>
      </c>
      <c r="R109" s="2" t="s">
        <v>134</v>
      </c>
      <c r="S109" s="2" t="s">
        <v>1868</v>
      </c>
      <c r="T109" s="2" t="s">
        <v>134</v>
      </c>
      <c r="U109" s="2" t="s">
        <v>134</v>
      </c>
      <c r="V109" s="2" t="s">
        <v>1361</v>
      </c>
      <c r="W109" s="2" t="s">
        <v>834</v>
      </c>
      <c r="X109" s="2" t="s">
        <v>134</v>
      </c>
      <c r="Y109" s="2" t="s">
        <v>237</v>
      </c>
      <c r="Z109" s="4"/>
      <c r="AA109" s="4">
        <f>=ROUNDDOWN({0},0)</f>
      </c>
      <c r="AB109" s="5"/>
      <c r="AC109" s="2" t="s">
        <v>134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161</v>
      </c>
      <c r="BV109" s="2" t="s">
        <v>144</v>
      </c>
      <c r="BW109" s="2" t="s">
        <v>134</v>
      </c>
      <c r="BX109" s="2" t="s">
        <v>134</v>
      </c>
      <c r="BY109" s="2" t="s">
        <v>142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161</v>
      </c>
      <c r="CH109" s="2" t="s">
        <v>144</v>
      </c>
      <c r="CI109" s="2" t="s">
        <v>134</v>
      </c>
      <c r="CJ109" s="2" t="s">
        <v>134</v>
      </c>
      <c r="CK109" s="2" t="s">
        <v>142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140</v>
      </c>
      <c r="CT109" s="2" t="s">
        <v>144</v>
      </c>
      <c r="CU109" s="2" t="s">
        <v>242</v>
      </c>
      <c r="CV109" s="2" t="s">
        <v>1869</v>
      </c>
      <c r="CW109" s="2" t="s">
        <v>142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140</v>
      </c>
      <c r="DF109" s="2" t="s">
        <v>144</v>
      </c>
      <c r="DG109" s="2" t="s">
        <v>242</v>
      </c>
      <c r="DH109" s="2" t="s">
        <v>1870</v>
      </c>
      <c r="DI109" s="2" t="s">
        <v>142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140</v>
      </c>
      <c r="DR109" s="2" t="s">
        <v>144</v>
      </c>
      <c r="DS109" s="2" t="s">
        <v>754</v>
      </c>
      <c r="DT109" s="2" t="s">
        <v>134</v>
      </c>
      <c r="DU109" s="2" t="s">
        <v>142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140</v>
      </c>
      <c r="ED109" s="2" t="s">
        <v>144</v>
      </c>
      <c r="EE109" s="2" t="s">
        <v>245</v>
      </c>
      <c r="EF109" s="2" t="s">
        <v>1871</v>
      </c>
      <c r="EG109" s="2" t="s">
        <v>142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140</v>
      </c>
      <c r="EP109" s="2" t="s">
        <v>144</v>
      </c>
      <c r="EQ109" s="2" t="s">
        <v>733</v>
      </c>
      <c r="ER109" s="2" t="s">
        <v>1872</v>
      </c>
      <c r="ES109" s="2" t="s">
        <v>142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140</v>
      </c>
      <c r="FB109" s="2" t="s">
        <v>144</v>
      </c>
      <c r="FC109" s="2" t="s">
        <v>481</v>
      </c>
      <c r="FD109" s="2" t="s">
        <v>1873</v>
      </c>
      <c r="FE109" s="2" t="s">
        <v>142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161</v>
      </c>
      <c r="FN109" s="2" t="s">
        <v>131</v>
      </c>
      <c r="FO109" s="2" t="s">
        <v>134</v>
      </c>
      <c r="FP109" s="2" t="s">
        <v>134</v>
      </c>
      <c r="FQ109" s="2" t="s">
        <v>142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134</v>
      </c>
      <c r="FZ109" s="2" t="s">
        <v>134</v>
      </c>
      <c r="GA109" s="2" t="s">
        <v>134</v>
      </c>
      <c r="GB109" s="2" t="s">
        <v>134</v>
      </c>
      <c r="GC109" s="2" t="s">
        <v>134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134</v>
      </c>
      <c r="GL109" s="2" t="s">
        <v>134</v>
      </c>
      <c r="GM109" s="2" t="s">
        <v>134</v>
      </c>
      <c r="GN109" s="2" t="s">
        <v>134</v>
      </c>
      <c r="GO109" s="2" t="s">
        <v>134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184</v>
      </c>
      <c r="GX109" s="2" t="s">
        <v>144</v>
      </c>
      <c r="GY109" s="2" t="s">
        <v>134</v>
      </c>
      <c r="GZ109" s="2" t="s">
        <v>134</v>
      </c>
      <c r="HA109" s="2" t="s">
        <v>142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140</v>
      </c>
      <c r="HJ109" s="2" t="s">
        <v>144</v>
      </c>
      <c r="HK109" s="2" t="s">
        <v>242</v>
      </c>
      <c r="HL109" s="2" t="s">
        <v>1874</v>
      </c>
      <c r="HM109" s="2" t="s">
        <v>142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161</v>
      </c>
      <c r="HV109" s="2" t="s">
        <v>131</v>
      </c>
      <c r="HW109" s="2" t="s">
        <v>134</v>
      </c>
      <c r="HX109" s="2" t="s">
        <v>134</v>
      </c>
      <c r="HY109" s="2" t="s">
        <v>142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140</v>
      </c>
      <c r="IH109" s="2" t="s">
        <v>144</v>
      </c>
      <c r="II109" s="2" t="s">
        <v>486</v>
      </c>
      <c r="IJ109" s="2" t="s">
        <v>1875</v>
      </c>
      <c r="IK109" s="2" t="s">
        <v>142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140</v>
      </c>
      <c r="IT109" s="2" t="s">
        <v>144</v>
      </c>
      <c r="IU109" s="2" t="s">
        <v>382</v>
      </c>
      <c r="IV109" s="2" t="s">
        <v>134</v>
      </c>
      <c r="IW109" s="2" t="s">
        <v>142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134</v>
      </c>
      <c r="JF109" s="2" t="s">
        <v>134</v>
      </c>
      <c r="JG109" s="2" t="s">
        <v>134</v>
      </c>
      <c r="JH109" s="2" t="s">
        <v>134</v>
      </c>
      <c r="JI109" s="2" t="s">
        <v>134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184</v>
      </c>
      <c r="JR109" s="2" t="s">
        <v>144</v>
      </c>
      <c r="JS109" s="2" t="s">
        <v>134</v>
      </c>
      <c r="JT109" s="2" t="s">
        <v>134</v>
      </c>
      <c r="JU109" s="2" t="s">
        <v>142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176</v>
      </c>
      <c r="KP109" s="2" t="s">
        <v>144</v>
      </c>
      <c r="KQ109" s="2" t="s">
        <v>134</v>
      </c>
      <c r="KR109" s="2" t="s">
        <v>134</v>
      </c>
      <c r="KS109" s="2" t="s">
        <v>142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161</v>
      </c>
      <c r="LB109" s="2" t="s">
        <v>144</v>
      </c>
      <c r="LC109" s="2" t="s">
        <v>134</v>
      </c>
      <c r="LD109" s="2" t="s">
        <v>134</v>
      </c>
      <c r="LE109" s="2" t="s">
        <v>142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134</v>
      </c>
      <c r="LN109" s="2" t="s">
        <v>134</v>
      </c>
      <c r="LO109" s="2" t="s">
        <v>134</v>
      </c>
      <c r="LP109" s="2" t="s">
        <v>134</v>
      </c>
      <c r="LQ109" s="2" t="s">
        <v>134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134</v>
      </c>
      <c r="LZ109" s="2" t="s">
        <v>134</v>
      </c>
      <c r="MA109" s="2" t="s">
        <v>134</v>
      </c>
      <c r="MB109" s="2" t="s">
        <v>134</v>
      </c>
      <c r="MC109" s="2" t="s">
        <v>134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161</v>
      </c>
      <c r="ML109" s="2" t="s">
        <v>144</v>
      </c>
      <c r="MM109" s="2" t="s">
        <v>134</v>
      </c>
      <c r="MN109" s="2" t="s">
        <v>134</v>
      </c>
      <c r="MO109" s="2" t="s">
        <v>142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134</v>
      </c>
      <c r="MX109" s="2" t="s">
        <v>134</v>
      </c>
      <c r="MY109" s="2" t="s">
        <v>134</v>
      </c>
      <c r="MZ109" s="2" t="s">
        <v>134</v>
      </c>
      <c r="NA109" s="2" t="s">
        <v>134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184</v>
      </c>
      <c r="NJ109" s="2" t="s">
        <v>144</v>
      </c>
      <c r="NK109" s="2" t="s">
        <v>134</v>
      </c>
      <c r="NL109" s="2" t="s">
        <v>134</v>
      </c>
      <c r="NM109" s="2" t="s">
        <v>142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161</v>
      </c>
      <c r="NV109" s="2" t="s">
        <v>131</v>
      </c>
      <c r="NW109" s="2" t="s">
        <v>134</v>
      </c>
      <c r="NX109" s="2" t="s">
        <v>134</v>
      </c>
      <c r="NY109" s="2" t="s">
        <v>142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176</v>
      </c>
      <c r="OH109" s="2" t="s">
        <v>144</v>
      </c>
      <c r="OI109" s="2" t="s">
        <v>134</v>
      </c>
      <c r="OJ109" s="2" t="s">
        <v>134</v>
      </c>
      <c r="OK109" s="2" t="s">
        <v>142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134</v>
      </c>
      <c r="OT109" s="2" t="s">
        <v>134</v>
      </c>
      <c r="OU109" s="2" t="s">
        <v>134</v>
      </c>
      <c r="OV109" s="2" t="s">
        <v>134</v>
      </c>
      <c r="OW109" s="2" t="s">
        <v>134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161</v>
      </c>
      <c r="PF109" s="2" t="s">
        <v>144</v>
      </c>
      <c r="PG109" s="2" t="s">
        <v>134</v>
      </c>
      <c r="PH109" s="2" t="s">
        <v>134</v>
      </c>
      <c r="PI109" s="2" t="s">
        <v>142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140</v>
      </c>
      <c r="QD109" s="2" t="s">
        <v>144</v>
      </c>
      <c r="QE109" s="2" t="s">
        <v>134</v>
      </c>
      <c r="QF109" s="2" t="s">
        <v>134</v>
      </c>
      <c r="QG109" s="2" t="s">
        <v>142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184</v>
      </c>
      <c r="QP109" s="2" t="s">
        <v>131</v>
      </c>
      <c r="QQ109" s="2" t="s">
        <v>134</v>
      </c>
      <c r="QR109" s="2" t="s">
        <v>134</v>
      </c>
      <c r="QS109" s="2" t="s">
        <v>142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134</v>
      </c>
      <c r="RN109" s="2" t="s">
        <v>134</v>
      </c>
      <c r="RO109" s="2" t="s">
        <v>134</v>
      </c>
      <c r="RP109" s="2" t="s">
        <v>134</v>
      </c>
      <c r="RQ109" s="2" t="s">
        <v>134</v>
      </c>
      <c r="RR109" s="2" t="s">
        <v>134</v>
      </c>
      <c r="RS109" s="4"/>
      <c r="RT109" s="8"/>
      <c r="RU109" s="4"/>
      <c r="RV109" s="8"/>
      <c r="RW109" s="7"/>
      <c r="RX109" s="7"/>
      <c r="RY109" s="2" t="s">
        <v>134</v>
      </c>
      <c r="RZ109" s="2" t="s">
        <v>134</v>
      </c>
      <c r="SA109" s="2" t="s">
        <v>134</v>
      </c>
      <c r="SB109" s="2" t="s">
        <v>134</v>
      </c>
      <c r="SC109" s="2" t="s">
        <v>134</v>
      </c>
      <c r="SD109" s="2" t="s">
        <v>134</v>
      </c>
      <c r="SE109" s="4"/>
      <c r="SF109" s="8"/>
      <c r="SG109" s="4"/>
      <c r="SH109" s="8"/>
      <c r="SI109" s="7"/>
      <c r="SJ109" s="7"/>
      <c r="SK109" s="2" t="s">
        <v>161</v>
      </c>
      <c r="SL109" s="2" t="s">
        <v>144</v>
      </c>
      <c r="SM109" s="2" t="s">
        <v>134</v>
      </c>
      <c r="SN109" s="2" t="s">
        <v>134</v>
      </c>
      <c r="SO109" s="2" t="s">
        <v>142</v>
      </c>
      <c r="SP109" s="2" t="s">
        <v>134</v>
      </c>
    </row>
    <row r="110">
      <c r="A110" s="2" t="s">
        <v>1876</v>
      </c>
      <c r="B110" s="2" t="s">
        <v>123</v>
      </c>
      <c r="C110" s="2" t="s">
        <v>124</v>
      </c>
      <c r="D110" s="2" t="s">
        <v>125</v>
      </c>
      <c r="E110" s="2" t="s">
        <v>126</v>
      </c>
      <c r="F110" s="2" t="s">
        <v>1877</v>
      </c>
      <c r="G110" s="2" t="s">
        <v>134</v>
      </c>
      <c r="H110" s="2" t="s">
        <v>134</v>
      </c>
      <c r="I110" s="2" t="s">
        <v>1878</v>
      </c>
      <c r="J110" s="2" t="s">
        <v>234</v>
      </c>
      <c r="K110" s="2" t="s">
        <v>329</v>
      </c>
      <c r="L110" s="3">
        <v>12.5</v>
      </c>
      <c r="M110" s="3"/>
      <c r="N110" s="3">
        <v>29.99</v>
      </c>
      <c r="O110" s="2" t="s">
        <v>766</v>
      </c>
      <c r="P110" s="2" t="s">
        <v>1879</v>
      </c>
      <c r="Q110" s="2" t="s">
        <v>133</v>
      </c>
      <c r="R110" s="2" t="s">
        <v>134</v>
      </c>
      <c r="S110" s="2" t="s">
        <v>134</v>
      </c>
      <c r="T110" s="2" t="s">
        <v>134</v>
      </c>
      <c r="U110" s="2" t="s">
        <v>134</v>
      </c>
      <c r="V110" s="2" t="s">
        <v>1583</v>
      </c>
      <c r="W110" s="2" t="s">
        <v>835</v>
      </c>
      <c r="X110" s="2" t="s">
        <v>134</v>
      </c>
      <c r="Y110" s="2" t="s">
        <v>237</v>
      </c>
      <c r="Z110" s="4"/>
      <c r="AA110" s="4">
        <f>=ROUNDDOWN({0},0)</f>
      </c>
      <c r="AB110" s="5"/>
      <c r="AC110" s="2" t="s">
        <v>134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134</v>
      </c>
      <c r="BM110" s="7"/>
      <c r="BN110" s="7"/>
      <c r="BO110" s="4"/>
      <c r="BP110" s="8"/>
      <c r="BQ110" s="4"/>
      <c r="BR110" s="8"/>
      <c r="BS110" s="7"/>
      <c r="BT110" s="7"/>
      <c r="BU110" s="2" t="s">
        <v>161</v>
      </c>
      <c r="BV110" s="2" t="s">
        <v>144</v>
      </c>
      <c r="BW110" s="2" t="s">
        <v>134</v>
      </c>
      <c r="BX110" s="2" t="s">
        <v>134</v>
      </c>
      <c r="BY110" s="2" t="s">
        <v>142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134</v>
      </c>
      <c r="CH110" s="2" t="s">
        <v>134</v>
      </c>
      <c r="CI110" s="2" t="s">
        <v>134</v>
      </c>
      <c r="CJ110" s="2" t="s">
        <v>134</v>
      </c>
      <c r="CK110" s="2" t="s">
        <v>134</v>
      </c>
      <c r="CL110" s="2" t="s">
        <v>134</v>
      </c>
      <c r="CM110" s="4"/>
      <c r="CN110" s="8"/>
      <c r="CO110" s="4"/>
      <c r="CP110" s="8"/>
      <c r="CQ110" s="7"/>
      <c r="CR110" s="7"/>
      <c r="CS110" s="2" t="s">
        <v>140</v>
      </c>
      <c r="CT110" s="2" t="s">
        <v>144</v>
      </c>
      <c r="CU110" s="2" t="s">
        <v>1880</v>
      </c>
      <c r="CV110" s="2" t="s">
        <v>423</v>
      </c>
      <c r="CW110" s="2" t="s">
        <v>142</v>
      </c>
      <c r="CX110" s="2" t="s">
        <v>134</v>
      </c>
      <c r="CY110" s="4"/>
      <c r="CZ110" s="8"/>
      <c r="DA110" s="4"/>
      <c r="DB110" s="8"/>
      <c r="DC110" s="7"/>
      <c r="DD110" s="7"/>
      <c r="DE110" s="2" t="s">
        <v>140</v>
      </c>
      <c r="DF110" s="2" t="s">
        <v>144</v>
      </c>
      <c r="DG110" s="2" t="s">
        <v>1880</v>
      </c>
      <c r="DH110" s="2" t="s">
        <v>431</v>
      </c>
      <c r="DI110" s="2" t="s">
        <v>142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140</v>
      </c>
      <c r="DR110" s="2" t="s">
        <v>144</v>
      </c>
      <c r="DS110" s="2" t="s">
        <v>1880</v>
      </c>
      <c r="DT110" s="2" t="s">
        <v>424</v>
      </c>
      <c r="DU110" s="2" t="s">
        <v>142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134</v>
      </c>
      <c r="ED110" s="2" t="s">
        <v>134</v>
      </c>
      <c r="EE110" s="2" t="s">
        <v>134</v>
      </c>
      <c r="EF110" s="2" t="s">
        <v>134</v>
      </c>
      <c r="EG110" s="2" t="s">
        <v>134</v>
      </c>
      <c r="EH110" s="2" t="s">
        <v>134</v>
      </c>
      <c r="EI110" s="4"/>
      <c r="EJ110" s="8"/>
      <c r="EK110" s="4"/>
      <c r="EL110" s="8"/>
      <c r="EM110" s="7"/>
      <c r="EN110" s="7"/>
      <c r="EO110" s="2" t="s">
        <v>140</v>
      </c>
      <c r="EP110" s="2" t="s">
        <v>144</v>
      </c>
      <c r="EQ110" s="2" t="s">
        <v>1880</v>
      </c>
      <c r="ER110" s="2" t="s">
        <v>423</v>
      </c>
      <c r="ES110" s="2" t="s">
        <v>142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134</v>
      </c>
      <c r="FB110" s="2" t="s">
        <v>134</v>
      </c>
      <c r="FC110" s="2" t="s">
        <v>134</v>
      </c>
      <c r="FD110" s="2" t="s">
        <v>134</v>
      </c>
      <c r="FE110" s="2" t="s">
        <v>134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134</v>
      </c>
      <c r="FN110" s="2" t="s">
        <v>134</v>
      </c>
      <c r="FO110" s="2" t="s">
        <v>134</v>
      </c>
      <c r="FP110" s="2" t="s">
        <v>134</v>
      </c>
      <c r="FQ110" s="2" t="s">
        <v>134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134</v>
      </c>
      <c r="FZ110" s="2" t="s">
        <v>134</v>
      </c>
      <c r="GA110" s="2" t="s">
        <v>134</v>
      </c>
      <c r="GB110" s="2" t="s">
        <v>134</v>
      </c>
      <c r="GC110" s="2" t="s">
        <v>134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134</v>
      </c>
      <c r="GL110" s="2" t="s">
        <v>134</v>
      </c>
      <c r="GM110" s="2" t="s">
        <v>134</v>
      </c>
      <c r="GN110" s="2" t="s">
        <v>134</v>
      </c>
      <c r="GO110" s="2" t="s">
        <v>134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134</v>
      </c>
      <c r="GX110" s="2" t="s">
        <v>134</v>
      </c>
      <c r="GY110" s="2" t="s">
        <v>134</v>
      </c>
      <c r="GZ110" s="2" t="s">
        <v>134</v>
      </c>
      <c r="HA110" s="2" t="s">
        <v>134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140</v>
      </c>
      <c r="HJ110" s="2" t="s">
        <v>144</v>
      </c>
      <c r="HK110" s="2" t="s">
        <v>242</v>
      </c>
      <c r="HL110" s="2" t="s">
        <v>423</v>
      </c>
      <c r="HM110" s="2" t="s">
        <v>142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134</v>
      </c>
      <c r="HV110" s="2" t="s">
        <v>134</v>
      </c>
      <c r="HW110" s="2" t="s">
        <v>134</v>
      </c>
      <c r="HX110" s="2" t="s">
        <v>134</v>
      </c>
      <c r="HY110" s="2" t="s">
        <v>134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140</v>
      </c>
      <c r="IH110" s="2" t="s">
        <v>144</v>
      </c>
      <c r="II110" s="2" t="s">
        <v>1880</v>
      </c>
      <c r="IJ110" s="2" t="s">
        <v>1651</v>
      </c>
      <c r="IK110" s="2" t="s">
        <v>142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134</v>
      </c>
      <c r="IT110" s="2" t="s">
        <v>134</v>
      </c>
      <c r="IU110" s="2" t="s">
        <v>134</v>
      </c>
      <c r="IV110" s="2" t="s">
        <v>134</v>
      </c>
      <c r="IW110" s="2" t="s">
        <v>134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134</v>
      </c>
      <c r="JF110" s="2" t="s">
        <v>134</v>
      </c>
      <c r="JG110" s="2" t="s">
        <v>134</v>
      </c>
      <c r="JH110" s="2" t="s">
        <v>134</v>
      </c>
      <c r="JI110" s="2" t="s">
        <v>134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134</v>
      </c>
      <c r="JR110" s="2" t="s">
        <v>134</v>
      </c>
      <c r="JS110" s="2" t="s">
        <v>134</v>
      </c>
      <c r="JT110" s="2" t="s">
        <v>134</v>
      </c>
      <c r="JU110" s="2" t="s">
        <v>134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134</v>
      </c>
      <c r="KD110" s="2" t="s">
        <v>134</v>
      </c>
      <c r="KE110" s="2" t="s">
        <v>134</v>
      </c>
      <c r="KF110" s="2" t="s">
        <v>134</v>
      </c>
      <c r="KG110" s="2" t="s">
        <v>134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140</v>
      </c>
      <c r="KP110" s="2" t="s">
        <v>144</v>
      </c>
      <c r="KQ110" s="2" t="s">
        <v>1880</v>
      </c>
      <c r="KR110" s="2" t="s">
        <v>515</v>
      </c>
      <c r="KS110" s="2" t="s">
        <v>142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161</v>
      </c>
      <c r="LB110" s="2" t="s">
        <v>144</v>
      </c>
      <c r="LC110" s="2" t="s">
        <v>134</v>
      </c>
      <c r="LD110" s="2" t="s">
        <v>134</v>
      </c>
      <c r="LE110" s="2" t="s">
        <v>142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134</v>
      </c>
      <c r="LN110" s="2" t="s">
        <v>134</v>
      </c>
      <c r="LO110" s="2" t="s">
        <v>134</v>
      </c>
      <c r="LP110" s="2" t="s">
        <v>134</v>
      </c>
      <c r="LQ110" s="2" t="s">
        <v>134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134</v>
      </c>
      <c r="LZ110" s="2" t="s">
        <v>134</v>
      </c>
      <c r="MA110" s="2" t="s">
        <v>134</v>
      </c>
      <c r="MB110" s="2" t="s">
        <v>134</v>
      </c>
      <c r="MC110" s="2" t="s">
        <v>134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134</v>
      </c>
      <c r="ML110" s="2" t="s">
        <v>134</v>
      </c>
      <c r="MM110" s="2" t="s">
        <v>134</v>
      </c>
      <c r="MN110" s="2" t="s">
        <v>134</v>
      </c>
      <c r="MO110" s="2" t="s">
        <v>134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134</v>
      </c>
      <c r="MX110" s="2" t="s">
        <v>134</v>
      </c>
      <c r="MY110" s="2" t="s">
        <v>134</v>
      </c>
      <c r="MZ110" s="2" t="s">
        <v>134</v>
      </c>
      <c r="NA110" s="2" t="s">
        <v>134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134</v>
      </c>
      <c r="NV110" s="2" t="s">
        <v>134</v>
      </c>
      <c r="NW110" s="2" t="s">
        <v>134</v>
      </c>
      <c r="NX110" s="2" t="s">
        <v>134</v>
      </c>
      <c r="NY110" s="2" t="s">
        <v>134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134</v>
      </c>
      <c r="OH110" s="2" t="s">
        <v>134</v>
      </c>
      <c r="OI110" s="2" t="s">
        <v>134</v>
      </c>
      <c r="OJ110" s="2" t="s">
        <v>134</v>
      </c>
      <c r="OK110" s="2" t="s">
        <v>134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134</v>
      </c>
      <c r="OT110" s="2" t="s">
        <v>134</v>
      </c>
      <c r="OU110" s="2" t="s">
        <v>134</v>
      </c>
      <c r="OV110" s="2" t="s">
        <v>134</v>
      </c>
      <c r="OW110" s="2" t="s">
        <v>134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134</v>
      </c>
      <c r="PR110" s="2" t="s">
        <v>134</v>
      </c>
      <c r="PS110" s="2" t="s">
        <v>134</v>
      </c>
      <c r="PT110" s="2" t="s">
        <v>134</v>
      </c>
      <c r="PU110" s="2" t="s">
        <v>134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134</v>
      </c>
      <c r="QD110" s="2" t="s">
        <v>134</v>
      </c>
      <c r="QE110" s="2" t="s">
        <v>134</v>
      </c>
      <c r="QF110" s="2" t="s">
        <v>134</v>
      </c>
      <c r="QG110" s="2" t="s">
        <v>134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184</v>
      </c>
      <c r="QP110" s="2" t="s">
        <v>131</v>
      </c>
      <c r="QQ110" s="2" t="s">
        <v>134</v>
      </c>
      <c r="QR110" s="2" t="s">
        <v>134</v>
      </c>
      <c r="QS110" s="2" t="s">
        <v>142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134</v>
      </c>
      <c r="RB110" s="2" t="s">
        <v>134</v>
      </c>
      <c r="RC110" s="2" t="s">
        <v>134</v>
      </c>
      <c r="RD110" s="2" t="s">
        <v>134</v>
      </c>
      <c r="RE110" s="2" t="s">
        <v>134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134</v>
      </c>
      <c r="RN110" s="2" t="s">
        <v>134</v>
      </c>
      <c r="RO110" s="2" t="s">
        <v>134</v>
      </c>
      <c r="RP110" s="2" t="s">
        <v>134</v>
      </c>
      <c r="RQ110" s="2" t="s">
        <v>134</v>
      </c>
      <c r="RR110" s="2" t="s">
        <v>134</v>
      </c>
      <c r="RS110" s="4"/>
      <c r="RT110" s="8"/>
      <c r="RU110" s="4"/>
      <c r="RV110" s="8"/>
      <c r="RW110" s="7"/>
      <c r="RX110" s="7"/>
      <c r="RY110" s="2" t="s">
        <v>134</v>
      </c>
      <c r="RZ110" s="2" t="s">
        <v>134</v>
      </c>
      <c r="SA110" s="2" t="s">
        <v>134</v>
      </c>
      <c r="SB110" s="2" t="s">
        <v>134</v>
      </c>
      <c r="SC110" s="2" t="s">
        <v>134</v>
      </c>
      <c r="SD110" s="2" t="s">
        <v>134</v>
      </c>
      <c r="SE110" s="4"/>
      <c r="SF110" s="8"/>
      <c r="SG110" s="4"/>
      <c r="SH110" s="8"/>
      <c r="SI110" s="7"/>
      <c r="SJ110" s="7"/>
      <c r="SK110" s="2" t="s">
        <v>134</v>
      </c>
      <c r="SL110" s="2" t="s">
        <v>134</v>
      </c>
      <c r="SM110" s="2" t="s">
        <v>134</v>
      </c>
      <c r="SN110" s="2" t="s">
        <v>134</v>
      </c>
      <c r="SO110" s="2" t="s">
        <v>134</v>
      </c>
      <c r="SP110" s="2" t="s">
        <v>134</v>
      </c>
    </row>
    <row r="111">
      <c r="A111" s="2" t="s">
        <v>1881</v>
      </c>
      <c r="B111" s="2" t="s">
        <v>123</v>
      </c>
      <c r="C111" s="2" t="s">
        <v>124</v>
      </c>
      <c r="D111" s="2" t="s">
        <v>125</v>
      </c>
      <c r="E111" s="2" t="s">
        <v>126</v>
      </c>
      <c r="F111" s="2" t="s">
        <v>1882</v>
      </c>
      <c r="G111" s="2" t="s">
        <v>1883</v>
      </c>
      <c r="H111" s="2" t="s">
        <v>1884</v>
      </c>
      <c r="I111" s="2" t="s">
        <v>1885</v>
      </c>
      <c r="J111" s="2" t="s">
        <v>196</v>
      </c>
      <c r="K111" s="2" t="s">
        <v>394</v>
      </c>
      <c r="L111" s="3">
        <v>19.2</v>
      </c>
      <c r="M111" s="3">
        <v>20.16</v>
      </c>
      <c r="N111" s="3">
        <v>39.99</v>
      </c>
      <c r="O111" s="2" t="s">
        <v>131</v>
      </c>
      <c r="P111" s="2" t="s">
        <v>275</v>
      </c>
      <c r="Q111" s="2" t="s">
        <v>133</v>
      </c>
      <c r="R111" s="2" t="s">
        <v>134</v>
      </c>
      <c r="S111" s="2" t="s">
        <v>1886</v>
      </c>
      <c r="T111" s="2" t="s">
        <v>134</v>
      </c>
      <c r="U111" s="2" t="s">
        <v>134</v>
      </c>
      <c r="V111" s="2" t="s">
        <v>1387</v>
      </c>
      <c r="W111" s="2" t="s">
        <v>835</v>
      </c>
      <c r="X111" s="2" t="s">
        <v>134</v>
      </c>
      <c r="Y111" s="2" t="s">
        <v>768</v>
      </c>
      <c r="Z111" s="4"/>
      <c r="AA111" s="4">
        <f>=ROUNDDOWN({0},0)</f>
      </c>
      <c r="AB111" s="5"/>
      <c r="AC111" s="2" t="s">
        <v>134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134</v>
      </c>
      <c r="AW111" s="8" t="s">
        <v>134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/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/>
      <c r="BJ111" s="4"/>
      <c r="BK111" s="8"/>
      <c r="BL111" s="2" t="s">
        <v>134</v>
      </c>
      <c r="BM111" s="7"/>
      <c r="BN111" s="7"/>
      <c r="BO111" s="4"/>
      <c r="BP111" s="8"/>
      <c r="BQ111" s="4"/>
      <c r="BR111" s="8"/>
      <c r="BS111" s="7"/>
      <c r="BT111" s="7"/>
      <c r="BU111" s="2" t="s">
        <v>140</v>
      </c>
      <c r="BV111" s="2" t="s">
        <v>144</v>
      </c>
      <c r="BW111" s="2" t="s">
        <v>134</v>
      </c>
      <c r="BX111" s="2" t="s">
        <v>1428</v>
      </c>
      <c r="BY111" s="2" t="s">
        <v>142</v>
      </c>
      <c r="BZ111" s="2" t="s">
        <v>134</v>
      </c>
      <c r="CA111" s="4"/>
      <c r="CB111" s="8"/>
      <c r="CC111" s="4"/>
      <c r="CD111" s="8"/>
      <c r="CE111" s="7"/>
      <c r="CF111" s="7"/>
      <c r="CG111" s="2" t="s">
        <v>143</v>
      </c>
      <c r="CH111" s="2" t="s">
        <v>144</v>
      </c>
      <c r="CI111" s="2" t="s">
        <v>134</v>
      </c>
      <c r="CJ111" s="2" t="s">
        <v>134</v>
      </c>
      <c r="CK111" s="2" t="s">
        <v>142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140</v>
      </c>
      <c r="CT111" s="2" t="s">
        <v>144</v>
      </c>
      <c r="CU111" s="2" t="s">
        <v>502</v>
      </c>
      <c r="CV111" s="2" t="s">
        <v>1887</v>
      </c>
      <c r="CW111" s="2" t="s">
        <v>142</v>
      </c>
      <c r="CX111" s="2" t="s">
        <v>134</v>
      </c>
      <c r="CY111" s="4"/>
      <c r="CZ111" s="8"/>
      <c r="DA111" s="4"/>
      <c r="DB111" s="8"/>
      <c r="DC111" s="7"/>
      <c r="DD111" s="7"/>
      <c r="DE111" s="2" t="s">
        <v>140</v>
      </c>
      <c r="DF111" s="2" t="s">
        <v>144</v>
      </c>
      <c r="DG111" s="2" t="s">
        <v>681</v>
      </c>
      <c r="DH111" s="2" t="s">
        <v>1888</v>
      </c>
      <c r="DI111" s="2" t="s">
        <v>142</v>
      </c>
      <c r="DJ111" s="2" t="s">
        <v>134</v>
      </c>
      <c r="DK111" s="4"/>
      <c r="DL111" s="8"/>
      <c r="DM111" s="4"/>
      <c r="DN111" s="8"/>
      <c r="DO111" s="7"/>
      <c r="DP111" s="7"/>
      <c r="DQ111" s="2" t="s">
        <v>140</v>
      </c>
      <c r="DR111" s="2" t="s">
        <v>144</v>
      </c>
      <c r="DS111" s="2" t="s">
        <v>554</v>
      </c>
      <c r="DT111" s="2" t="s">
        <v>750</v>
      </c>
      <c r="DU111" s="2" t="s">
        <v>142</v>
      </c>
      <c r="DV111" s="2" t="s">
        <v>134</v>
      </c>
      <c r="DW111" s="4"/>
      <c r="DX111" s="8"/>
      <c r="DY111" s="4"/>
      <c r="DZ111" s="8"/>
      <c r="EA111" s="7"/>
      <c r="EB111" s="7"/>
      <c r="EC111" s="2" t="s">
        <v>140</v>
      </c>
      <c r="ED111" s="2" t="s">
        <v>144</v>
      </c>
      <c r="EE111" s="2" t="s">
        <v>153</v>
      </c>
      <c r="EF111" s="2" t="s">
        <v>353</v>
      </c>
      <c r="EG111" s="2" t="s">
        <v>142</v>
      </c>
      <c r="EH111" s="2" t="s">
        <v>134</v>
      </c>
      <c r="EI111" s="4"/>
      <c r="EJ111" s="8"/>
      <c r="EK111" s="4"/>
      <c r="EL111" s="8"/>
      <c r="EM111" s="7"/>
      <c r="EN111" s="7"/>
      <c r="EO111" s="2" t="s">
        <v>140</v>
      </c>
      <c r="EP111" s="2" t="s">
        <v>144</v>
      </c>
      <c r="EQ111" s="2" t="s">
        <v>771</v>
      </c>
      <c r="ER111" s="2" t="s">
        <v>507</v>
      </c>
      <c r="ES111" s="2" t="s">
        <v>142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140</v>
      </c>
      <c r="FB111" s="2" t="s">
        <v>144</v>
      </c>
      <c r="FC111" s="2" t="s">
        <v>508</v>
      </c>
      <c r="FD111" s="2" t="s">
        <v>1889</v>
      </c>
      <c r="FE111" s="2" t="s">
        <v>142</v>
      </c>
      <c r="FF111" s="2" t="s">
        <v>134</v>
      </c>
      <c r="FG111" s="4"/>
      <c r="FH111" s="8"/>
      <c r="FI111" s="4"/>
      <c r="FJ111" s="8"/>
      <c r="FK111" s="7"/>
      <c r="FL111" s="7"/>
      <c r="FM111" s="2" t="s">
        <v>161</v>
      </c>
      <c r="FN111" s="2" t="s">
        <v>144</v>
      </c>
      <c r="FO111" s="2" t="s">
        <v>134</v>
      </c>
      <c r="FP111" s="2" t="s">
        <v>134</v>
      </c>
      <c r="FQ111" s="2" t="s">
        <v>142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161</v>
      </c>
      <c r="FZ111" s="2" t="s">
        <v>144</v>
      </c>
      <c r="GA111" s="2" t="s">
        <v>134</v>
      </c>
      <c r="GB111" s="2" t="s">
        <v>134</v>
      </c>
      <c r="GC111" s="2" t="s">
        <v>142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134</v>
      </c>
      <c r="GL111" s="2" t="s">
        <v>134</v>
      </c>
      <c r="GM111" s="2" t="s">
        <v>134</v>
      </c>
      <c r="GN111" s="2" t="s">
        <v>134</v>
      </c>
      <c r="GO111" s="2" t="s">
        <v>134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184</v>
      </c>
      <c r="GX111" s="2" t="s">
        <v>144</v>
      </c>
      <c r="GY111" s="2" t="s">
        <v>134</v>
      </c>
      <c r="GZ111" s="2" t="s">
        <v>134</v>
      </c>
      <c r="HA111" s="2" t="s">
        <v>142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140</v>
      </c>
      <c r="HJ111" s="2" t="s">
        <v>144</v>
      </c>
      <c r="HK111" s="2" t="s">
        <v>1890</v>
      </c>
      <c r="HL111" s="2" t="s">
        <v>1891</v>
      </c>
      <c r="HM111" s="2" t="s">
        <v>142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161</v>
      </c>
      <c r="HV111" s="2" t="s">
        <v>131</v>
      </c>
      <c r="HW111" s="2" t="s">
        <v>134</v>
      </c>
      <c r="HX111" s="2" t="s">
        <v>134</v>
      </c>
      <c r="HY111" s="2" t="s">
        <v>142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140</v>
      </c>
      <c r="IH111" s="2" t="s">
        <v>144</v>
      </c>
      <c r="II111" s="2" t="s">
        <v>166</v>
      </c>
      <c r="IJ111" s="2" t="s">
        <v>1857</v>
      </c>
      <c r="IK111" s="2" t="s">
        <v>142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140</v>
      </c>
      <c r="IT111" s="2" t="s">
        <v>144</v>
      </c>
      <c r="IU111" s="2" t="s">
        <v>169</v>
      </c>
      <c r="IV111" s="2" t="s">
        <v>134</v>
      </c>
      <c r="IW111" s="2" t="s">
        <v>142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134</v>
      </c>
      <c r="JF111" s="2" t="s">
        <v>134</v>
      </c>
      <c r="JG111" s="2" t="s">
        <v>134</v>
      </c>
      <c r="JH111" s="2" t="s">
        <v>134</v>
      </c>
      <c r="JI111" s="2" t="s">
        <v>134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184</v>
      </c>
      <c r="JR111" s="2" t="s">
        <v>144</v>
      </c>
      <c r="JS111" s="2" t="s">
        <v>134</v>
      </c>
      <c r="JT111" s="2" t="s">
        <v>134</v>
      </c>
      <c r="JU111" s="2" t="s">
        <v>142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161</v>
      </c>
      <c r="KD111" s="2" t="s">
        <v>144</v>
      </c>
      <c r="KE111" s="2" t="s">
        <v>134</v>
      </c>
      <c r="KF111" s="2" t="s">
        <v>134</v>
      </c>
      <c r="KG111" s="2" t="s">
        <v>142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176</v>
      </c>
      <c r="KP111" s="2" t="s">
        <v>144</v>
      </c>
      <c r="KQ111" s="2" t="s">
        <v>177</v>
      </c>
      <c r="KR111" s="2" t="s">
        <v>134</v>
      </c>
      <c r="KS111" s="2" t="s">
        <v>142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140</v>
      </c>
      <c r="LB111" s="2" t="s">
        <v>144</v>
      </c>
      <c r="LC111" s="2" t="s">
        <v>510</v>
      </c>
      <c r="LD111" s="2" t="s">
        <v>762</v>
      </c>
      <c r="LE111" s="2" t="s">
        <v>142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134</v>
      </c>
      <c r="LN111" s="2" t="s">
        <v>134</v>
      </c>
      <c r="LO111" s="2" t="s">
        <v>134</v>
      </c>
      <c r="LP111" s="2" t="s">
        <v>134</v>
      </c>
      <c r="LQ111" s="2" t="s">
        <v>134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134</v>
      </c>
      <c r="LZ111" s="2" t="s">
        <v>134</v>
      </c>
      <c r="MA111" s="2" t="s">
        <v>134</v>
      </c>
      <c r="MB111" s="2" t="s">
        <v>134</v>
      </c>
      <c r="MC111" s="2" t="s">
        <v>134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161</v>
      </c>
      <c r="ML111" s="2" t="s">
        <v>144</v>
      </c>
      <c r="MM111" s="2" t="s">
        <v>134</v>
      </c>
      <c r="MN111" s="2" t="s">
        <v>134</v>
      </c>
      <c r="MO111" s="2" t="s">
        <v>142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134</v>
      </c>
      <c r="MX111" s="2" t="s">
        <v>134</v>
      </c>
      <c r="MY111" s="2" t="s">
        <v>134</v>
      </c>
      <c r="MZ111" s="2" t="s">
        <v>134</v>
      </c>
      <c r="NA111" s="2" t="s">
        <v>134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184</v>
      </c>
      <c r="NJ111" s="2" t="s">
        <v>144</v>
      </c>
      <c r="NK111" s="2" t="s">
        <v>134</v>
      </c>
      <c r="NL111" s="2" t="s">
        <v>134</v>
      </c>
      <c r="NM111" s="2" t="s">
        <v>142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161</v>
      </c>
      <c r="NV111" s="2" t="s">
        <v>131</v>
      </c>
      <c r="NW111" s="2" t="s">
        <v>134</v>
      </c>
      <c r="NX111" s="2" t="s">
        <v>134</v>
      </c>
      <c r="NY111" s="2" t="s">
        <v>142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140</v>
      </c>
      <c r="OH111" s="2" t="s">
        <v>144</v>
      </c>
      <c r="OI111" s="2" t="s">
        <v>270</v>
      </c>
      <c r="OJ111" s="2" t="s">
        <v>150</v>
      </c>
      <c r="OK111" s="2" t="s">
        <v>142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134</v>
      </c>
      <c r="OT111" s="2" t="s">
        <v>134</v>
      </c>
      <c r="OU111" s="2" t="s">
        <v>134</v>
      </c>
      <c r="OV111" s="2" t="s">
        <v>134</v>
      </c>
      <c r="OW111" s="2" t="s">
        <v>134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161</v>
      </c>
      <c r="PF111" s="2" t="s">
        <v>144</v>
      </c>
      <c r="PG111" s="2" t="s">
        <v>134</v>
      </c>
      <c r="PH111" s="2" t="s">
        <v>134</v>
      </c>
      <c r="PI111" s="2" t="s">
        <v>142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134</v>
      </c>
      <c r="PR111" s="2" t="s">
        <v>134</v>
      </c>
      <c r="PS111" s="2" t="s">
        <v>134</v>
      </c>
      <c r="PT111" s="2" t="s">
        <v>134</v>
      </c>
      <c r="PU111" s="2" t="s">
        <v>134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161</v>
      </c>
      <c r="QD111" s="2" t="s">
        <v>144</v>
      </c>
      <c r="QE111" s="2" t="s">
        <v>134</v>
      </c>
      <c r="QF111" s="2" t="s">
        <v>134</v>
      </c>
      <c r="QG111" s="2" t="s">
        <v>142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184</v>
      </c>
      <c r="QP111" s="2" t="s">
        <v>144</v>
      </c>
      <c r="QQ111" s="2" t="s">
        <v>134</v>
      </c>
      <c r="QR111" s="2" t="s">
        <v>134</v>
      </c>
      <c r="QS111" s="2" t="s">
        <v>142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134</v>
      </c>
      <c r="RB111" s="2" t="s">
        <v>134</v>
      </c>
      <c r="RC111" s="2" t="s">
        <v>134</v>
      </c>
      <c r="RD111" s="2" t="s">
        <v>134</v>
      </c>
      <c r="RE111" s="2" t="s">
        <v>134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134</v>
      </c>
      <c r="RN111" s="2" t="s">
        <v>134</v>
      </c>
      <c r="RO111" s="2" t="s">
        <v>134</v>
      </c>
      <c r="RP111" s="2" t="s">
        <v>134</v>
      </c>
      <c r="RQ111" s="2" t="s">
        <v>134</v>
      </c>
      <c r="RR111" s="2" t="s">
        <v>134</v>
      </c>
      <c r="RS111" s="4"/>
      <c r="RT111" s="8"/>
      <c r="RU111" s="4"/>
      <c r="RV111" s="8"/>
      <c r="RW111" s="7"/>
      <c r="RX111" s="7"/>
      <c r="RY111" s="2" t="s">
        <v>161</v>
      </c>
      <c r="RZ111" s="2" t="s">
        <v>144</v>
      </c>
      <c r="SA111" s="2" t="s">
        <v>134</v>
      </c>
      <c r="SB111" s="2" t="s">
        <v>134</v>
      </c>
      <c r="SC111" s="2" t="s">
        <v>142</v>
      </c>
      <c r="SD111" s="2" t="s">
        <v>134</v>
      </c>
      <c r="SE111" s="4"/>
      <c r="SF111" s="8"/>
      <c r="SG111" s="4"/>
      <c r="SH111" s="8"/>
      <c r="SI111" s="7"/>
      <c r="SJ111" s="7"/>
      <c r="SK111" s="2" t="s">
        <v>161</v>
      </c>
      <c r="SL111" s="2" t="s">
        <v>144</v>
      </c>
      <c r="SM111" s="2" t="s">
        <v>134</v>
      </c>
      <c r="SN111" s="2" t="s">
        <v>134</v>
      </c>
      <c r="SO111" s="2" t="s">
        <v>142</v>
      </c>
      <c r="SP111" s="2" t="s">
        <v>134</v>
      </c>
    </row>
    <row r="112">
      <c r="A112" s="2" t="s">
        <v>1892</v>
      </c>
      <c r="B112" s="2" t="s">
        <v>123</v>
      </c>
      <c r="C112" s="2" t="s">
        <v>124</v>
      </c>
      <c r="D112" s="2" t="s">
        <v>125</v>
      </c>
      <c r="E112" s="2" t="s">
        <v>126</v>
      </c>
      <c r="F112" s="2" t="s">
        <v>1882</v>
      </c>
      <c r="G112" s="2" t="s">
        <v>1883</v>
      </c>
      <c r="H112" s="2" t="s">
        <v>1884</v>
      </c>
      <c r="I112" s="2" t="s">
        <v>1885</v>
      </c>
      <c r="J112" s="2" t="s">
        <v>216</v>
      </c>
      <c r="K112" s="2" t="s">
        <v>394</v>
      </c>
      <c r="L112" s="3">
        <v>12</v>
      </c>
      <c r="M112" s="3">
        <v>12.6</v>
      </c>
      <c r="N112" s="3">
        <v>24.99</v>
      </c>
      <c r="O112" s="2" t="s">
        <v>131</v>
      </c>
      <c r="P112" s="2" t="s">
        <v>275</v>
      </c>
      <c r="Q112" s="2" t="s">
        <v>133</v>
      </c>
      <c r="R112" s="2" t="s">
        <v>134</v>
      </c>
      <c r="S112" s="2" t="s">
        <v>1886</v>
      </c>
      <c r="T112" s="2" t="s">
        <v>134</v>
      </c>
      <c r="U112" s="2" t="s">
        <v>134</v>
      </c>
      <c r="V112" s="2" t="s">
        <v>1387</v>
      </c>
      <c r="W112" s="2" t="s">
        <v>835</v>
      </c>
      <c r="X112" s="2" t="s">
        <v>134</v>
      </c>
      <c r="Y112" s="2" t="s">
        <v>768</v>
      </c>
      <c r="Z112" s="4"/>
      <c r="AA112" s="4">
        <f>=ROUNDDOWN({0},0)</f>
      </c>
      <c r="AB112" s="5"/>
      <c r="AC112" s="2" t="s">
        <v>134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/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/>
      <c r="BJ112" s="4"/>
      <c r="BK112" s="8"/>
      <c r="BL112" s="2" t="s">
        <v>134</v>
      </c>
      <c r="BM112" s="7"/>
      <c r="BN112" s="7"/>
      <c r="BO112" s="4"/>
      <c r="BP112" s="8"/>
      <c r="BQ112" s="4"/>
      <c r="BR112" s="8"/>
      <c r="BS112" s="7"/>
      <c r="BT112" s="7"/>
      <c r="BU112" s="2" t="s">
        <v>140</v>
      </c>
      <c r="BV112" s="2" t="s">
        <v>144</v>
      </c>
      <c r="BW112" s="2" t="s">
        <v>134</v>
      </c>
      <c r="BX112" s="2" t="s">
        <v>1893</v>
      </c>
      <c r="BY112" s="2" t="s">
        <v>142</v>
      </c>
      <c r="BZ112" s="2" t="s">
        <v>134</v>
      </c>
      <c r="CA112" s="4"/>
      <c r="CB112" s="8"/>
      <c r="CC112" s="4"/>
      <c r="CD112" s="8"/>
      <c r="CE112" s="7"/>
      <c r="CF112" s="7"/>
      <c r="CG112" s="2" t="s">
        <v>143</v>
      </c>
      <c r="CH112" s="2" t="s">
        <v>144</v>
      </c>
      <c r="CI112" s="2" t="s">
        <v>134</v>
      </c>
      <c r="CJ112" s="2" t="s">
        <v>134</v>
      </c>
      <c r="CK112" s="2" t="s">
        <v>142</v>
      </c>
      <c r="CL112" s="2" t="s">
        <v>134</v>
      </c>
      <c r="CM112" s="4"/>
      <c r="CN112" s="8"/>
      <c r="CO112" s="4"/>
      <c r="CP112" s="8"/>
      <c r="CQ112" s="7"/>
      <c r="CR112" s="7"/>
      <c r="CS112" s="2" t="s">
        <v>140</v>
      </c>
      <c r="CT112" s="2" t="s">
        <v>144</v>
      </c>
      <c r="CU112" s="2" t="s">
        <v>502</v>
      </c>
      <c r="CV112" s="2" t="s">
        <v>1330</v>
      </c>
      <c r="CW112" s="2" t="s">
        <v>142</v>
      </c>
      <c r="CX112" s="2" t="s">
        <v>134</v>
      </c>
      <c r="CY112" s="4"/>
      <c r="CZ112" s="8"/>
      <c r="DA112" s="4"/>
      <c r="DB112" s="8"/>
      <c r="DC112" s="7"/>
      <c r="DD112" s="7"/>
      <c r="DE112" s="2" t="s">
        <v>140</v>
      </c>
      <c r="DF112" s="2" t="s">
        <v>144</v>
      </c>
      <c r="DG112" s="2" t="s">
        <v>681</v>
      </c>
      <c r="DH112" s="2" t="s">
        <v>1891</v>
      </c>
      <c r="DI112" s="2" t="s">
        <v>142</v>
      </c>
      <c r="DJ112" s="2" t="s">
        <v>134</v>
      </c>
      <c r="DK112" s="4"/>
      <c r="DL112" s="8"/>
      <c r="DM112" s="4"/>
      <c r="DN112" s="8"/>
      <c r="DO112" s="7"/>
      <c r="DP112" s="7"/>
      <c r="DQ112" s="2" t="s">
        <v>140</v>
      </c>
      <c r="DR112" s="2" t="s">
        <v>144</v>
      </c>
      <c r="DS112" s="2" t="s">
        <v>554</v>
      </c>
      <c r="DT112" s="2" t="s">
        <v>334</v>
      </c>
      <c r="DU112" s="2" t="s">
        <v>142</v>
      </c>
      <c r="DV112" s="2" t="s">
        <v>134</v>
      </c>
      <c r="DW112" s="4"/>
      <c r="DX112" s="8"/>
      <c r="DY112" s="4"/>
      <c r="DZ112" s="8"/>
      <c r="EA112" s="7"/>
      <c r="EB112" s="7"/>
      <c r="EC112" s="2" t="s">
        <v>140</v>
      </c>
      <c r="ED112" s="2" t="s">
        <v>144</v>
      </c>
      <c r="EE112" s="2" t="s">
        <v>153</v>
      </c>
      <c r="EF112" s="2" t="s">
        <v>1894</v>
      </c>
      <c r="EG112" s="2" t="s">
        <v>142</v>
      </c>
      <c r="EH112" s="2" t="s">
        <v>134</v>
      </c>
      <c r="EI112" s="4"/>
      <c r="EJ112" s="8"/>
      <c r="EK112" s="4"/>
      <c r="EL112" s="8"/>
      <c r="EM112" s="7"/>
      <c r="EN112" s="7"/>
      <c r="EO112" s="2" t="s">
        <v>140</v>
      </c>
      <c r="EP112" s="2" t="s">
        <v>144</v>
      </c>
      <c r="EQ112" s="2" t="s">
        <v>771</v>
      </c>
      <c r="ER112" s="2" t="s">
        <v>1895</v>
      </c>
      <c r="ES112" s="2" t="s">
        <v>142</v>
      </c>
      <c r="ET112" s="2" t="s">
        <v>134</v>
      </c>
      <c r="EU112" s="4"/>
      <c r="EV112" s="8"/>
      <c r="EW112" s="4"/>
      <c r="EX112" s="8"/>
      <c r="EY112" s="7"/>
      <c r="EZ112" s="7"/>
      <c r="FA112" s="2" t="s">
        <v>140</v>
      </c>
      <c r="FB112" s="2" t="s">
        <v>144</v>
      </c>
      <c r="FC112" s="2" t="s">
        <v>157</v>
      </c>
      <c r="FD112" s="2" t="s">
        <v>1896</v>
      </c>
      <c r="FE112" s="2" t="s">
        <v>142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161</v>
      </c>
      <c r="FN112" s="2" t="s">
        <v>144</v>
      </c>
      <c r="FO112" s="2" t="s">
        <v>134</v>
      </c>
      <c r="FP112" s="2" t="s">
        <v>134</v>
      </c>
      <c r="FQ112" s="2" t="s">
        <v>142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161</v>
      </c>
      <c r="FZ112" s="2" t="s">
        <v>144</v>
      </c>
      <c r="GA112" s="2" t="s">
        <v>134</v>
      </c>
      <c r="GB112" s="2" t="s">
        <v>134</v>
      </c>
      <c r="GC112" s="2" t="s">
        <v>142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134</v>
      </c>
      <c r="GL112" s="2" t="s">
        <v>134</v>
      </c>
      <c r="GM112" s="2" t="s">
        <v>134</v>
      </c>
      <c r="GN112" s="2" t="s">
        <v>134</v>
      </c>
      <c r="GO112" s="2" t="s">
        <v>134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184</v>
      </c>
      <c r="GX112" s="2" t="s">
        <v>144</v>
      </c>
      <c r="GY112" s="2" t="s">
        <v>134</v>
      </c>
      <c r="GZ112" s="2" t="s">
        <v>134</v>
      </c>
      <c r="HA112" s="2" t="s">
        <v>142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140</v>
      </c>
      <c r="HJ112" s="2" t="s">
        <v>144</v>
      </c>
      <c r="HK112" s="2" t="s">
        <v>1890</v>
      </c>
      <c r="HL112" s="2" t="s">
        <v>1897</v>
      </c>
      <c r="HM112" s="2" t="s">
        <v>142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161</v>
      </c>
      <c r="HV112" s="2" t="s">
        <v>131</v>
      </c>
      <c r="HW112" s="2" t="s">
        <v>134</v>
      </c>
      <c r="HX112" s="2" t="s">
        <v>134</v>
      </c>
      <c r="HY112" s="2" t="s">
        <v>142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140</v>
      </c>
      <c r="IH112" s="2" t="s">
        <v>144</v>
      </c>
      <c r="II112" s="2" t="s">
        <v>166</v>
      </c>
      <c r="IJ112" s="2" t="s">
        <v>392</v>
      </c>
      <c r="IK112" s="2" t="s">
        <v>142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140</v>
      </c>
      <c r="IT112" s="2" t="s">
        <v>144</v>
      </c>
      <c r="IU112" s="2" t="s">
        <v>169</v>
      </c>
      <c r="IV112" s="2" t="s">
        <v>134</v>
      </c>
      <c r="IW112" s="2" t="s">
        <v>142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134</v>
      </c>
      <c r="JF112" s="2" t="s">
        <v>134</v>
      </c>
      <c r="JG112" s="2" t="s">
        <v>134</v>
      </c>
      <c r="JH112" s="2" t="s">
        <v>134</v>
      </c>
      <c r="JI112" s="2" t="s">
        <v>134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184</v>
      </c>
      <c r="JR112" s="2" t="s">
        <v>144</v>
      </c>
      <c r="JS112" s="2" t="s">
        <v>134</v>
      </c>
      <c r="JT112" s="2" t="s">
        <v>134</v>
      </c>
      <c r="JU112" s="2" t="s">
        <v>142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161</v>
      </c>
      <c r="KD112" s="2" t="s">
        <v>144</v>
      </c>
      <c r="KE112" s="2" t="s">
        <v>134</v>
      </c>
      <c r="KF112" s="2" t="s">
        <v>134</v>
      </c>
      <c r="KG112" s="2" t="s">
        <v>142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176</v>
      </c>
      <c r="KP112" s="2" t="s">
        <v>144</v>
      </c>
      <c r="KQ112" s="2" t="s">
        <v>177</v>
      </c>
      <c r="KR112" s="2" t="s">
        <v>134</v>
      </c>
      <c r="KS112" s="2" t="s">
        <v>142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140</v>
      </c>
      <c r="LB112" s="2" t="s">
        <v>144</v>
      </c>
      <c r="LC112" s="2" t="s">
        <v>438</v>
      </c>
      <c r="LD112" s="2" t="s">
        <v>439</v>
      </c>
      <c r="LE112" s="2" t="s">
        <v>142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134</v>
      </c>
      <c r="LN112" s="2" t="s">
        <v>134</v>
      </c>
      <c r="LO112" s="2" t="s">
        <v>134</v>
      </c>
      <c r="LP112" s="2" t="s">
        <v>134</v>
      </c>
      <c r="LQ112" s="2" t="s">
        <v>134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134</v>
      </c>
      <c r="LZ112" s="2" t="s">
        <v>134</v>
      </c>
      <c r="MA112" s="2" t="s">
        <v>134</v>
      </c>
      <c r="MB112" s="2" t="s">
        <v>134</v>
      </c>
      <c r="MC112" s="2" t="s">
        <v>134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161</v>
      </c>
      <c r="ML112" s="2" t="s">
        <v>144</v>
      </c>
      <c r="MM112" s="2" t="s">
        <v>134</v>
      </c>
      <c r="MN112" s="2" t="s">
        <v>134</v>
      </c>
      <c r="MO112" s="2" t="s">
        <v>142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134</v>
      </c>
      <c r="MX112" s="2" t="s">
        <v>134</v>
      </c>
      <c r="MY112" s="2" t="s">
        <v>134</v>
      </c>
      <c r="MZ112" s="2" t="s">
        <v>134</v>
      </c>
      <c r="NA112" s="2" t="s">
        <v>134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184</v>
      </c>
      <c r="NJ112" s="2" t="s">
        <v>144</v>
      </c>
      <c r="NK112" s="2" t="s">
        <v>134</v>
      </c>
      <c r="NL112" s="2" t="s">
        <v>134</v>
      </c>
      <c r="NM112" s="2" t="s">
        <v>142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161</v>
      </c>
      <c r="NV112" s="2" t="s">
        <v>131</v>
      </c>
      <c r="NW112" s="2" t="s">
        <v>134</v>
      </c>
      <c r="NX112" s="2" t="s">
        <v>134</v>
      </c>
      <c r="NY112" s="2" t="s">
        <v>142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140</v>
      </c>
      <c r="OH112" s="2" t="s">
        <v>144</v>
      </c>
      <c r="OI112" s="2" t="s">
        <v>270</v>
      </c>
      <c r="OJ112" s="2" t="s">
        <v>1594</v>
      </c>
      <c r="OK112" s="2" t="s">
        <v>142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134</v>
      </c>
      <c r="OT112" s="2" t="s">
        <v>134</v>
      </c>
      <c r="OU112" s="2" t="s">
        <v>134</v>
      </c>
      <c r="OV112" s="2" t="s">
        <v>134</v>
      </c>
      <c r="OW112" s="2" t="s">
        <v>134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161</v>
      </c>
      <c r="PF112" s="2" t="s">
        <v>144</v>
      </c>
      <c r="PG112" s="2" t="s">
        <v>134</v>
      </c>
      <c r="PH112" s="2" t="s">
        <v>134</v>
      </c>
      <c r="PI112" s="2" t="s">
        <v>142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134</v>
      </c>
      <c r="PR112" s="2" t="s">
        <v>134</v>
      </c>
      <c r="PS112" s="2" t="s">
        <v>134</v>
      </c>
      <c r="PT112" s="2" t="s">
        <v>134</v>
      </c>
      <c r="PU112" s="2" t="s">
        <v>134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161</v>
      </c>
      <c r="QD112" s="2" t="s">
        <v>144</v>
      </c>
      <c r="QE112" s="2" t="s">
        <v>134</v>
      </c>
      <c r="QF112" s="2" t="s">
        <v>134</v>
      </c>
      <c r="QG112" s="2" t="s">
        <v>142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184</v>
      </c>
      <c r="QP112" s="2" t="s">
        <v>144</v>
      </c>
      <c r="QQ112" s="2" t="s">
        <v>134</v>
      </c>
      <c r="QR112" s="2" t="s">
        <v>134</v>
      </c>
      <c r="QS112" s="2" t="s">
        <v>142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134</v>
      </c>
      <c r="RB112" s="2" t="s">
        <v>134</v>
      </c>
      <c r="RC112" s="2" t="s">
        <v>134</v>
      </c>
      <c r="RD112" s="2" t="s">
        <v>134</v>
      </c>
      <c r="RE112" s="2" t="s">
        <v>134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134</v>
      </c>
      <c r="RN112" s="2" t="s">
        <v>134</v>
      </c>
      <c r="RO112" s="2" t="s">
        <v>134</v>
      </c>
      <c r="RP112" s="2" t="s">
        <v>134</v>
      </c>
      <c r="RQ112" s="2" t="s">
        <v>134</v>
      </c>
      <c r="RR112" s="2" t="s">
        <v>134</v>
      </c>
      <c r="RS112" s="4"/>
      <c r="RT112" s="8"/>
      <c r="RU112" s="4"/>
      <c r="RV112" s="8"/>
      <c r="RW112" s="7"/>
      <c r="RX112" s="7"/>
      <c r="RY112" s="2" t="s">
        <v>161</v>
      </c>
      <c r="RZ112" s="2" t="s">
        <v>144</v>
      </c>
      <c r="SA112" s="2" t="s">
        <v>134</v>
      </c>
      <c r="SB112" s="2" t="s">
        <v>134</v>
      </c>
      <c r="SC112" s="2" t="s">
        <v>142</v>
      </c>
      <c r="SD112" s="2" t="s">
        <v>134</v>
      </c>
      <c r="SE112" s="4"/>
      <c r="SF112" s="8"/>
      <c r="SG112" s="4"/>
      <c r="SH112" s="8"/>
      <c r="SI112" s="7"/>
      <c r="SJ112" s="7"/>
      <c r="SK112" s="2" t="s">
        <v>161</v>
      </c>
      <c r="SL112" s="2" t="s">
        <v>144</v>
      </c>
      <c r="SM112" s="2" t="s">
        <v>134</v>
      </c>
      <c r="SN112" s="2" t="s">
        <v>134</v>
      </c>
      <c r="SO112" s="2" t="s">
        <v>142</v>
      </c>
      <c r="SP112" s="2" t="s">
        <v>134</v>
      </c>
    </row>
    <row r="113">
      <c r="A113" s="2" t="s">
        <v>1898</v>
      </c>
      <c r="B113" s="2" t="s">
        <v>123</v>
      </c>
      <c r="C113" s="2" t="s">
        <v>124</v>
      </c>
      <c r="D113" s="2" t="s">
        <v>125</v>
      </c>
      <c r="E113" s="2" t="s">
        <v>126</v>
      </c>
      <c r="F113" s="2" t="s">
        <v>1899</v>
      </c>
      <c r="G113" s="2" t="s">
        <v>1900</v>
      </c>
      <c r="H113" s="2" t="s">
        <v>1901</v>
      </c>
      <c r="I113" s="2" t="s">
        <v>1902</v>
      </c>
      <c r="J113" s="2" t="s">
        <v>234</v>
      </c>
      <c r="K113" s="2" t="s">
        <v>654</v>
      </c>
      <c r="L113" s="3">
        <v>15</v>
      </c>
      <c r="M113" s="3">
        <v>15.75</v>
      </c>
      <c r="N113" s="3">
        <v>29.99</v>
      </c>
      <c r="O113" s="2" t="s">
        <v>131</v>
      </c>
      <c r="P113" s="2" t="s">
        <v>275</v>
      </c>
      <c r="Q113" s="2" t="s">
        <v>133</v>
      </c>
      <c r="R113" s="2" t="s">
        <v>134</v>
      </c>
      <c r="S113" s="2" t="s">
        <v>1903</v>
      </c>
      <c r="T113" s="2" t="s">
        <v>134</v>
      </c>
      <c r="U113" s="2" t="s">
        <v>134</v>
      </c>
      <c r="V113" s="2" t="s">
        <v>1361</v>
      </c>
      <c r="W113" s="2" t="s">
        <v>834</v>
      </c>
      <c r="X113" s="2" t="s">
        <v>134</v>
      </c>
      <c r="Y113" s="2" t="s">
        <v>508</v>
      </c>
      <c r="Z113" s="4"/>
      <c r="AA113" s="4">
        <f>=ROUNDDOWN({0},0)</f>
      </c>
      <c r="AB113" s="5"/>
      <c r="AC113" s="2" t="s">
        <v>134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134</v>
      </c>
      <c r="BM113" s="7"/>
      <c r="BN113" s="7"/>
      <c r="BO113" s="4"/>
      <c r="BP113" s="8"/>
      <c r="BQ113" s="4"/>
      <c r="BR113" s="8"/>
      <c r="BS113" s="7"/>
      <c r="BT113" s="7"/>
      <c r="BU113" s="2" t="s">
        <v>140</v>
      </c>
      <c r="BV113" s="2" t="s">
        <v>144</v>
      </c>
      <c r="BW113" s="2" t="s">
        <v>134</v>
      </c>
      <c r="BX113" s="2" t="s">
        <v>385</v>
      </c>
      <c r="BY113" s="2" t="s">
        <v>142</v>
      </c>
      <c r="BZ113" s="2" t="s">
        <v>134</v>
      </c>
      <c r="CA113" s="4"/>
      <c r="CB113" s="8"/>
      <c r="CC113" s="4"/>
      <c r="CD113" s="8"/>
      <c r="CE113" s="7"/>
      <c r="CF113" s="7"/>
      <c r="CG113" s="2" t="s">
        <v>140</v>
      </c>
      <c r="CH113" s="2" t="s">
        <v>144</v>
      </c>
      <c r="CI113" s="2" t="s">
        <v>145</v>
      </c>
      <c r="CJ113" s="2" t="s">
        <v>779</v>
      </c>
      <c r="CK113" s="2" t="s">
        <v>142</v>
      </c>
      <c r="CL113" s="2" t="s">
        <v>134</v>
      </c>
      <c r="CM113" s="4"/>
      <c r="CN113" s="8"/>
      <c r="CO113" s="4"/>
      <c r="CP113" s="8"/>
      <c r="CQ113" s="7"/>
      <c r="CR113" s="7"/>
      <c r="CS113" s="2" t="s">
        <v>140</v>
      </c>
      <c r="CT113" s="2" t="s">
        <v>144</v>
      </c>
      <c r="CU113" s="2" t="s">
        <v>1586</v>
      </c>
      <c r="CV113" s="2" t="s">
        <v>134</v>
      </c>
      <c r="CW113" s="2" t="s">
        <v>142</v>
      </c>
      <c r="CX113" s="2" t="s">
        <v>134</v>
      </c>
      <c r="CY113" s="4"/>
      <c r="CZ113" s="8"/>
      <c r="DA113" s="4"/>
      <c r="DB113" s="8"/>
      <c r="DC113" s="7"/>
      <c r="DD113" s="7"/>
      <c r="DE113" s="2" t="s">
        <v>140</v>
      </c>
      <c r="DF113" s="2" t="s">
        <v>144</v>
      </c>
      <c r="DG113" s="2" t="s">
        <v>774</v>
      </c>
      <c r="DH113" s="2" t="s">
        <v>1858</v>
      </c>
      <c r="DI113" s="2" t="s">
        <v>142</v>
      </c>
      <c r="DJ113" s="2" t="s">
        <v>134</v>
      </c>
      <c r="DK113" s="4"/>
      <c r="DL113" s="8"/>
      <c r="DM113" s="4"/>
      <c r="DN113" s="8"/>
      <c r="DO113" s="7"/>
      <c r="DP113" s="7"/>
      <c r="DQ113" s="2" t="s">
        <v>140</v>
      </c>
      <c r="DR113" s="2" t="s">
        <v>144</v>
      </c>
      <c r="DS113" s="2" t="s">
        <v>1904</v>
      </c>
      <c r="DT113" s="2" t="s">
        <v>1594</v>
      </c>
      <c r="DU113" s="2" t="s">
        <v>142</v>
      </c>
      <c r="DV113" s="2" t="s">
        <v>134</v>
      </c>
      <c r="DW113" s="4"/>
      <c r="DX113" s="8"/>
      <c r="DY113" s="4"/>
      <c r="DZ113" s="8"/>
      <c r="EA113" s="7"/>
      <c r="EB113" s="7"/>
      <c r="EC113" s="2" t="s">
        <v>140</v>
      </c>
      <c r="ED113" s="2" t="s">
        <v>144</v>
      </c>
      <c r="EE113" s="2" t="s">
        <v>137</v>
      </c>
      <c r="EF113" s="2" t="s">
        <v>292</v>
      </c>
      <c r="EG113" s="2" t="s">
        <v>142</v>
      </c>
      <c r="EH113" s="2" t="s">
        <v>134</v>
      </c>
      <c r="EI113" s="4"/>
      <c r="EJ113" s="8"/>
      <c r="EK113" s="4"/>
      <c r="EL113" s="8"/>
      <c r="EM113" s="7"/>
      <c r="EN113" s="7"/>
      <c r="EO113" s="2" t="s">
        <v>140</v>
      </c>
      <c r="EP113" s="2" t="s">
        <v>144</v>
      </c>
      <c r="EQ113" s="2" t="s">
        <v>1586</v>
      </c>
      <c r="ER113" s="2" t="s">
        <v>286</v>
      </c>
      <c r="ES113" s="2" t="s">
        <v>142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140</v>
      </c>
      <c r="FB113" s="2" t="s">
        <v>144</v>
      </c>
      <c r="FC113" s="2" t="s">
        <v>1000</v>
      </c>
      <c r="FD113" s="2" t="s">
        <v>134</v>
      </c>
      <c r="FE113" s="2" t="s">
        <v>142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161</v>
      </c>
      <c r="FN113" s="2" t="s">
        <v>144</v>
      </c>
      <c r="FO113" s="2" t="s">
        <v>134</v>
      </c>
      <c r="FP113" s="2" t="s">
        <v>134</v>
      </c>
      <c r="FQ113" s="2" t="s">
        <v>142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161</v>
      </c>
      <c r="FZ113" s="2" t="s">
        <v>144</v>
      </c>
      <c r="GA113" s="2" t="s">
        <v>134</v>
      </c>
      <c r="GB113" s="2" t="s">
        <v>134</v>
      </c>
      <c r="GC113" s="2" t="s">
        <v>142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134</v>
      </c>
      <c r="GL113" s="2" t="s">
        <v>134</v>
      </c>
      <c r="GM113" s="2" t="s">
        <v>134</v>
      </c>
      <c r="GN113" s="2" t="s">
        <v>134</v>
      </c>
      <c r="GO113" s="2" t="s">
        <v>134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184</v>
      </c>
      <c r="GX113" s="2" t="s">
        <v>144</v>
      </c>
      <c r="GY113" s="2" t="s">
        <v>134</v>
      </c>
      <c r="GZ113" s="2" t="s">
        <v>134</v>
      </c>
      <c r="HA113" s="2" t="s">
        <v>142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140</v>
      </c>
      <c r="HJ113" s="2" t="s">
        <v>144</v>
      </c>
      <c r="HK113" s="2" t="s">
        <v>403</v>
      </c>
      <c r="HL113" s="2" t="s">
        <v>773</v>
      </c>
      <c r="HM113" s="2" t="s">
        <v>142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161</v>
      </c>
      <c r="HV113" s="2" t="s">
        <v>131</v>
      </c>
      <c r="HW113" s="2" t="s">
        <v>134</v>
      </c>
      <c r="HX113" s="2" t="s">
        <v>134</v>
      </c>
      <c r="HY113" s="2" t="s">
        <v>142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140</v>
      </c>
      <c r="IH113" s="2" t="s">
        <v>144</v>
      </c>
      <c r="II113" s="2" t="s">
        <v>392</v>
      </c>
      <c r="IJ113" s="2" t="s">
        <v>334</v>
      </c>
      <c r="IK113" s="2" t="s">
        <v>142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176</v>
      </c>
      <c r="IT113" s="2" t="s">
        <v>144</v>
      </c>
      <c r="IU113" s="2" t="s">
        <v>134</v>
      </c>
      <c r="IV113" s="2" t="s">
        <v>134</v>
      </c>
      <c r="IW113" s="2" t="s">
        <v>142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134</v>
      </c>
      <c r="JF113" s="2" t="s">
        <v>134</v>
      </c>
      <c r="JG113" s="2" t="s">
        <v>134</v>
      </c>
      <c r="JH113" s="2" t="s">
        <v>134</v>
      </c>
      <c r="JI113" s="2" t="s">
        <v>134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184</v>
      </c>
      <c r="JR113" s="2" t="s">
        <v>144</v>
      </c>
      <c r="JS113" s="2" t="s">
        <v>134</v>
      </c>
      <c r="JT113" s="2" t="s">
        <v>134</v>
      </c>
      <c r="JU113" s="2" t="s">
        <v>142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134</v>
      </c>
      <c r="KD113" s="2" t="s">
        <v>134</v>
      </c>
      <c r="KE113" s="2" t="s">
        <v>134</v>
      </c>
      <c r="KF113" s="2" t="s">
        <v>134</v>
      </c>
      <c r="KG113" s="2" t="s">
        <v>134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176</v>
      </c>
      <c r="KP113" s="2" t="s">
        <v>144</v>
      </c>
      <c r="KQ113" s="2" t="s">
        <v>134</v>
      </c>
      <c r="KR113" s="2" t="s">
        <v>134</v>
      </c>
      <c r="KS113" s="2" t="s">
        <v>142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176</v>
      </c>
      <c r="LB113" s="2" t="s">
        <v>144</v>
      </c>
      <c r="LC113" s="2" t="s">
        <v>134</v>
      </c>
      <c r="LD113" s="2" t="s">
        <v>134</v>
      </c>
      <c r="LE113" s="2" t="s">
        <v>142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134</v>
      </c>
      <c r="LN113" s="2" t="s">
        <v>134</v>
      </c>
      <c r="LO113" s="2" t="s">
        <v>134</v>
      </c>
      <c r="LP113" s="2" t="s">
        <v>134</v>
      </c>
      <c r="LQ113" s="2" t="s">
        <v>134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134</v>
      </c>
      <c r="LZ113" s="2" t="s">
        <v>134</v>
      </c>
      <c r="MA113" s="2" t="s">
        <v>134</v>
      </c>
      <c r="MB113" s="2" t="s">
        <v>134</v>
      </c>
      <c r="MC113" s="2" t="s">
        <v>134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161</v>
      </c>
      <c r="ML113" s="2" t="s">
        <v>144</v>
      </c>
      <c r="MM113" s="2" t="s">
        <v>134</v>
      </c>
      <c r="MN113" s="2" t="s">
        <v>134</v>
      </c>
      <c r="MO113" s="2" t="s">
        <v>142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134</v>
      </c>
      <c r="MX113" s="2" t="s">
        <v>134</v>
      </c>
      <c r="MY113" s="2" t="s">
        <v>134</v>
      </c>
      <c r="MZ113" s="2" t="s">
        <v>134</v>
      </c>
      <c r="NA113" s="2" t="s">
        <v>134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184</v>
      </c>
      <c r="NJ113" s="2" t="s">
        <v>144</v>
      </c>
      <c r="NK113" s="2" t="s">
        <v>134</v>
      </c>
      <c r="NL113" s="2" t="s">
        <v>134</v>
      </c>
      <c r="NM113" s="2" t="s">
        <v>142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161</v>
      </c>
      <c r="NV113" s="2" t="s">
        <v>131</v>
      </c>
      <c r="NW113" s="2" t="s">
        <v>134</v>
      </c>
      <c r="NX113" s="2" t="s">
        <v>134</v>
      </c>
      <c r="NY113" s="2" t="s">
        <v>142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140</v>
      </c>
      <c r="OH113" s="2" t="s">
        <v>144</v>
      </c>
      <c r="OI113" s="2" t="s">
        <v>270</v>
      </c>
      <c r="OJ113" s="2" t="s">
        <v>1594</v>
      </c>
      <c r="OK113" s="2" t="s">
        <v>142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134</v>
      </c>
      <c r="OT113" s="2" t="s">
        <v>134</v>
      </c>
      <c r="OU113" s="2" t="s">
        <v>134</v>
      </c>
      <c r="OV113" s="2" t="s">
        <v>134</v>
      </c>
      <c r="OW113" s="2" t="s">
        <v>134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161</v>
      </c>
      <c r="PF113" s="2" t="s">
        <v>144</v>
      </c>
      <c r="PG113" s="2" t="s">
        <v>134</v>
      </c>
      <c r="PH113" s="2" t="s">
        <v>134</v>
      </c>
      <c r="PI113" s="2" t="s">
        <v>142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134</v>
      </c>
      <c r="PR113" s="2" t="s">
        <v>134</v>
      </c>
      <c r="PS113" s="2" t="s">
        <v>134</v>
      </c>
      <c r="PT113" s="2" t="s">
        <v>134</v>
      </c>
      <c r="PU113" s="2" t="s">
        <v>134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161</v>
      </c>
      <c r="QD113" s="2" t="s">
        <v>144</v>
      </c>
      <c r="QE113" s="2" t="s">
        <v>134</v>
      </c>
      <c r="QF113" s="2" t="s">
        <v>134</v>
      </c>
      <c r="QG113" s="2" t="s">
        <v>142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184</v>
      </c>
      <c r="QP113" s="2" t="s">
        <v>144</v>
      </c>
      <c r="QQ113" s="2" t="s">
        <v>134</v>
      </c>
      <c r="QR113" s="2" t="s">
        <v>134</v>
      </c>
      <c r="QS113" s="2" t="s">
        <v>142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134</v>
      </c>
      <c r="RB113" s="2" t="s">
        <v>134</v>
      </c>
      <c r="RC113" s="2" t="s">
        <v>134</v>
      </c>
      <c r="RD113" s="2" t="s">
        <v>134</v>
      </c>
      <c r="RE113" s="2" t="s">
        <v>134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134</v>
      </c>
      <c r="RN113" s="2" t="s">
        <v>134</v>
      </c>
      <c r="RO113" s="2" t="s">
        <v>134</v>
      </c>
      <c r="RP113" s="2" t="s">
        <v>134</v>
      </c>
      <c r="RQ113" s="2" t="s">
        <v>134</v>
      </c>
      <c r="RR113" s="2" t="s">
        <v>134</v>
      </c>
      <c r="RS113" s="4"/>
      <c r="RT113" s="8"/>
      <c r="RU113" s="4"/>
      <c r="RV113" s="8"/>
      <c r="RW113" s="7"/>
      <c r="RX113" s="7"/>
      <c r="RY113" s="2" t="s">
        <v>161</v>
      </c>
      <c r="RZ113" s="2" t="s">
        <v>144</v>
      </c>
      <c r="SA113" s="2" t="s">
        <v>134</v>
      </c>
      <c r="SB113" s="2" t="s">
        <v>134</v>
      </c>
      <c r="SC113" s="2" t="s">
        <v>142</v>
      </c>
      <c r="SD113" s="2" t="s">
        <v>134</v>
      </c>
      <c r="SE113" s="4"/>
      <c r="SF113" s="8"/>
      <c r="SG113" s="4"/>
      <c r="SH113" s="8"/>
      <c r="SI113" s="7"/>
      <c r="SJ113" s="7"/>
      <c r="SK113" s="2" t="s">
        <v>161</v>
      </c>
      <c r="SL113" s="2" t="s">
        <v>144</v>
      </c>
      <c r="SM113" s="2" t="s">
        <v>134</v>
      </c>
      <c r="SN113" s="2" t="s">
        <v>134</v>
      </c>
      <c r="SO113" s="2" t="s">
        <v>142</v>
      </c>
      <c r="SP113" s="2" t="s">
        <v>134</v>
      </c>
    </row>
    <row r="114">
      <c r="A114" s="2" t="s">
        <v>1905</v>
      </c>
      <c r="B114" s="2" t="s">
        <v>123</v>
      </c>
      <c r="C114" s="2" t="s">
        <v>124</v>
      </c>
      <c r="D114" s="2" t="s">
        <v>125</v>
      </c>
      <c r="E114" s="2" t="s">
        <v>126</v>
      </c>
      <c r="F114" s="2" t="s">
        <v>1906</v>
      </c>
      <c r="G114" s="2" t="s">
        <v>1907</v>
      </c>
      <c r="H114" s="2" t="s">
        <v>1908</v>
      </c>
      <c r="I114" s="2" t="s">
        <v>1385</v>
      </c>
      <c r="J114" s="2" t="s">
        <v>234</v>
      </c>
      <c r="K114" s="2" t="s">
        <v>273</v>
      </c>
      <c r="L114" s="3">
        <v>18</v>
      </c>
      <c r="M114" s="3">
        <v>18.9</v>
      </c>
      <c r="N114" s="3">
        <v>39.99</v>
      </c>
      <c r="O114" s="2" t="s">
        <v>766</v>
      </c>
      <c r="P114" s="2" t="s">
        <v>275</v>
      </c>
      <c r="Q114" s="2" t="s">
        <v>133</v>
      </c>
      <c r="R114" s="2" t="s">
        <v>134</v>
      </c>
      <c r="S114" s="2" t="s">
        <v>1909</v>
      </c>
      <c r="T114" s="2" t="s">
        <v>134</v>
      </c>
      <c r="U114" s="2" t="s">
        <v>134</v>
      </c>
      <c r="V114" s="2" t="s">
        <v>420</v>
      </c>
      <c r="W114" s="2" t="s">
        <v>421</v>
      </c>
      <c r="X114" s="2" t="s">
        <v>134</v>
      </c>
      <c r="Y114" s="2" t="s">
        <v>237</v>
      </c>
      <c r="Z114" s="4"/>
      <c r="AA114" s="4">
        <f>=ROUNDDOWN({0},0)</f>
      </c>
      <c r="AB114" s="5"/>
      <c r="AC114" s="2" t="s">
        <v>134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134</v>
      </c>
      <c r="BM114" s="7"/>
      <c r="BN114" s="7"/>
      <c r="BO114" s="4"/>
      <c r="BP114" s="8"/>
      <c r="BQ114" s="4"/>
      <c r="BR114" s="8"/>
      <c r="BS114" s="7"/>
      <c r="BT114" s="7"/>
      <c r="BU114" s="2" t="s">
        <v>161</v>
      </c>
      <c r="BV114" s="2" t="s">
        <v>144</v>
      </c>
      <c r="BW114" s="2" t="s">
        <v>134</v>
      </c>
      <c r="BX114" s="2" t="s">
        <v>134</v>
      </c>
      <c r="BY114" s="2" t="s">
        <v>142</v>
      </c>
      <c r="BZ114" s="2" t="s">
        <v>134</v>
      </c>
      <c r="CA114" s="4"/>
      <c r="CB114" s="8"/>
      <c r="CC114" s="4"/>
      <c r="CD114" s="8"/>
      <c r="CE114" s="7"/>
      <c r="CF114" s="7"/>
      <c r="CG114" s="2" t="s">
        <v>161</v>
      </c>
      <c r="CH114" s="2" t="s">
        <v>144</v>
      </c>
      <c r="CI114" s="2" t="s">
        <v>134</v>
      </c>
      <c r="CJ114" s="2" t="s">
        <v>134</v>
      </c>
      <c r="CK114" s="2" t="s">
        <v>142</v>
      </c>
      <c r="CL114" s="2" t="s">
        <v>134</v>
      </c>
      <c r="CM114" s="4"/>
      <c r="CN114" s="8"/>
      <c r="CO114" s="4"/>
      <c r="CP114" s="8"/>
      <c r="CQ114" s="7"/>
      <c r="CR114" s="7"/>
      <c r="CS114" s="2" t="s">
        <v>140</v>
      </c>
      <c r="CT114" s="2" t="s">
        <v>144</v>
      </c>
      <c r="CU114" s="2" t="s">
        <v>1880</v>
      </c>
      <c r="CV114" s="2" t="s">
        <v>780</v>
      </c>
      <c r="CW114" s="2" t="s">
        <v>142</v>
      </c>
      <c r="CX114" s="2" t="s">
        <v>134</v>
      </c>
      <c r="CY114" s="4"/>
      <c r="CZ114" s="8"/>
      <c r="DA114" s="4"/>
      <c r="DB114" s="8"/>
      <c r="DC114" s="7"/>
      <c r="DD114" s="7"/>
      <c r="DE114" s="2" t="s">
        <v>140</v>
      </c>
      <c r="DF114" s="2" t="s">
        <v>144</v>
      </c>
      <c r="DG114" s="2" t="s">
        <v>313</v>
      </c>
      <c r="DH114" s="2" t="s">
        <v>752</v>
      </c>
      <c r="DI114" s="2" t="s">
        <v>142</v>
      </c>
      <c r="DJ114" s="2" t="s">
        <v>134</v>
      </c>
      <c r="DK114" s="4"/>
      <c r="DL114" s="8"/>
      <c r="DM114" s="4"/>
      <c r="DN114" s="8"/>
      <c r="DO114" s="7"/>
      <c r="DP114" s="7"/>
      <c r="DQ114" s="2" t="s">
        <v>811</v>
      </c>
      <c r="DR114" s="2" t="s">
        <v>144</v>
      </c>
      <c r="DS114" s="2" t="s">
        <v>134</v>
      </c>
      <c r="DT114" s="2" t="s">
        <v>134</v>
      </c>
      <c r="DU114" s="2" t="s">
        <v>142</v>
      </c>
      <c r="DV114" s="2" t="s">
        <v>134</v>
      </c>
      <c r="DW114" s="4"/>
      <c r="DX114" s="8"/>
      <c r="DY114" s="4"/>
      <c r="DZ114" s="8"/>
      <c r="EA114" s="7"/>
      <c r="EB114" s="7"/>
      <c r="EC114" s="2" t="s">
        <v>140</v>
      </c>
      <c r="ED114" s="2" t="s">
        <v>144</v>
      </c>
      <c r="EE114" s="2" t="s">
        <v>535</v>
      </c>
      <c r="EF114" s="2" t="s">
        <v>1910</v>
      </c>
      <c r="EG114" s="2" t="s">
        <v>142</v>
      </c>
      <c r="EH114" s="2" t="s">
        <v>134</v>
      </c>
      <c r="EI114" s="4"/>
      <c r="EJ114" s="8"/>
      <c r="EK114" s="4"/>
      <c r="EL114" s="8"/>
      <c r="EM114" s="7"/>
      <c r="EN114" s="7"/>
      <c r="EO114" s="2" t="s">
        <v>140</v>
      </c>
      <c r="EP114" s="2" t="s">
        <v>144</v>
      </c>
      <c r="EQ114" s="2" t="s">
        <v>733</v>
      </c>
      <c r="ER114" s="2" t="s">
        <v>615</v>
      </c>
      <c r="ES114" s="2" t="s">
        <v>142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140</v>
      </c>
      <c r="FB114" s="2" t="s">
        <v>144</v>
      </c>
      <c r="FC114" s="2" t="s">
        <v>481</v>
      </c>
      <c r="FD114" s="2" t="s">
        <v>134</v>
      </c>
      <c r="FE114" s="2" t="s">
        <v>142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134</v>
      </c>
      <c r="FN114" s="2" t="s">
        <v>134</v>
      </c>
      <c r="FO114" s="2" t="s">
        <v>134</v>
      </c>
      <c r="FP114" s="2" t="s">
        <v>134</v>
      </c>
      <c r="FQ114" s="2" t="s">
        <v>134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134</v>
      </c>
      <c r="FZ114" s="2" t="s">
        <v>134</v>
      </c>
      <c r="GA114" s="2" t="s">
        <v>134</v>
      </c>
      <c r="GB114" s="2" t="s">
        <v>134</v>
      </c>
      <c r="GC114" s="2" t="s">
        <v>134</v>
      </c>
      <c r="GD114" s="2" t="s">
        <v>134</v>
      </c>
      <c r="GE114" s="4"/>
      <c r="GF114" s="8"/>
      <c r="GG114" s="4"/>
      <c r="GH114" s="8"/>
      <c r="GI114" s="7"/>
      <c r="GJ114" s="7"/>
      <c r="GK114" s="2" t="s">
        <v>134</v>
      </c>
      <c r="GL114" s="2" t="s">
        <v>134</v>
      </c>
      <c r="GM114" s="2" t="s">
        <v>134</v>
      </c>
      <c r="GN114" s="2" t="s">
        <v>134</v>
      </c>
      <c r="GO114" s="2" t="s">
        <v>134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184</v>
      </c>
      <c r="GX114" s="2" t="s">
        <v>144</v>
      </c>
      <c r="GY114" s="2" t="s">
        <v>134</v>
      </c>
      <c r="GZ114" s="2" t="s">
        <v>134</v>
      </c>
      <c r="HA114" s="2" t="s">
        <v>142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140</v>
      </c>
      <c r="HJ114" s="2" t="s">
        <v>144</v>
      </c>
      <c r="HK114" s="2" t="s">
        <v>1880</v>
      </c>
      <c r="HL114" s="2" t="s">
        <v>451</v>
      </c>
      <c r="HM114" s="2" t="s">
        <v>142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134</v>
      </c>
      <c r="HV114" s="2" t="s">
        <v>134</v>
      </c>
      <c r="HW114" s="2" t="s">
        <v>134</v>
      </c>
      <c r="HX114" s="2" t="s">
        <v>134</v>
      </c>
      <c r="HY114" s="2" t="s">
        <v>134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140</v>
      </c>
      <c r="IH114" s="2" t="s">
        <v>144</v>
      </c>
      <c r="II114" s="2" t="s">
        <v>486</v>
      </c>
      <c r="IJ114" s="2" t="s">
        <v>662</v>
      </c>
      <c r="IK114" s="2" t="s">
        <v>142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176</v>
      </c>
      <c r="IT114" s="2" t="s">
        <v>144</v>
      </c>
      <c r="IU114" s="2" t="s">
        <v>134</v>
      </c>
      <c r="IV114" s="2" t="s">
        <v>134</v>
      </c>
      <c r="IW114" s="2" t="s">
        <v>142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134</v>
      </c>
      <c r="JF114" s="2" t="s">
        <v>134</v>
      </c>
      <c r="JG114" s="2" t="s">
        <v>134</v>
      </c>
      <c r="JH114" s="2" t="s">
        <v>134</v>
      </c>
      <c r="JI114" s="2" t="s">
        <v>134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184</v>
      </c>
      <c r="JR114" s="2" t="s">
        <v>144</v>
      </c>
      <c r="JS114" s="2" t="s">
        <v>134</v>
      </c>
      <c r="JT114" s="2" t="s">
        <v>134</v>
      </c>
      <c r="JU114" s="2" t="s">
        <v>142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134</v>
      </c>
      <c r="KE114" s="2" t="s">
        <v>134</v>
      </c>
      <c r="KF114" s="2" t="s">
        <v>134</v>
      </c>
      <c r="KG114" s="2" t="s">
        <v>134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176</v>
      </c>
      <c r="KP114" s="2" t="s">
        <v>144</v>
      </c>
      <c r="KQ114" s="2" t="s">
        <v>134</v>
      </c>
      <c r="KR114" s="2" t="s">
        <v>134</v>
      </c>
      <c r="KS114" s="2" t="s">
        <v>142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161</v>
      </c>
      <c r="LB114" s="2" t="s">
        <v>144</v>
      </c>
      <c r="LC114" s="2" t="s">
        <v>134</v>
      </c>
      <c r="LD114" s="2" t="s">
        <v>134</v>
      </c>
      <c r="LE114" s="2" t="s">
        <v>142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134</v>
      </c>
      <c r="LN114" s="2" t="s">
        <v>134</v>
      </c>
      <c r="LO114" s="2" t="s">
        <v>134</v>
      </c>
      <c r="LP114" s="2" t="s">
        <v>134</v>
      </c>
      <c r="LQ114" s="2" t="s">
        <v>134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134</v>
      </c>
      <c r="LZ114" s="2" t="s">
        <v>134</v>
      </c>
      <c r="MA114" s="2" t="s">
        <v>134</v>
      </c>
      <c r="MB114" s="2" t="s">
        <v>134</v>
      </c>
      <c r="MC114" s="2" t="s">
        <v>134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161</v>
      </c>
      <c r="ML114" s="2" t="s">
        <v>144</v>
      </c>
      <c r="MM114" s="2" t="s">
        <v>134</v>
      </c>
      <c r="MN114" s="2" t="s">
        <v>134</v>
      </c>
      <c r="MO114" s="2" t="s">
        <v>142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134</v>
      </c>
      <c r="MX114" s="2" t="s">
        <v>134</v>
      </c>
      <c r="MY114" s="2" t="s">
        <v>134</v>
      </c>
      <c r="MZ114" s="2" t="s">
        <v>134</v>
      </c>
      <c r="NA114" s="2" t="s">
        <v>134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184</v>
      </c>
      <c r="NJ114" s="2" t="s">
        <v>144</v>
      </c>
      <c r="NK114" s="2" t="s">
        <v>134</v>
      </c>
      <c r="NL114" s="2" t="s">
        <v>134</v>
      </c>
      <c r="NM114" s="2" t="s">
        <v>142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134</v>
      </c>
      <c r="NV114" s="2" t="s">
        <v>134</v>
      </c>
      <c r="NW114" s="2" t="s">
        <v>134</v>
      </c>
      <c r="NX114" s="2" t="s">
        <v>134</v>
      </c>
      <c r="NY114" s="2" t="s">
        <v>134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176</v>
      </c>
      <c r="OH114" s="2" t="s">
        <v>144</v>
      </c>
      <c r="OI114" s="2" t="s">
        <v>134</v>
      </c>
      <c r="OJ114" s="2" t="s">
        <v>134</v>
      </c>
      <c r="OK114" s="2" t="s">
        <v>142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134</v>
      </c>
      <c r="OT114" s="2" t="s">
        <v>134</v>
      </c>
      <c r="OU114" s="2" t="s">
        <v>134</v>
      </c>
      <c r="OV114" s="2" t="s">
        <v>134</v>
      </c>
      <c r="OW114" s="2" t="s">
        <v>134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161</v>
      </c>
      <c r="PF114" s="2" t="s">
        <v>144</v>
      </c>
      <c r="PG114" s="2" t="s">
        <v>134</v>
      </c>
      <c r="PH114" s="2" t="s">
        <v>134</v>
      </c>
      <c r="PI114" s="2" t="s">
        <v>142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134</v>
      </c>
      <c r="PR114" s="2" t="s">
        <v>134</v>
      </c>
      <c r="PS114" s="2" t="s">
        <v>134</v>
      </c>
      <c r="PT114" s="2" t="s">
        <v>134</v>
      </c>
      <c r="PU114" s="2" t="s">
        <v>134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184</v>
      </c>
      <c r="QP114" s="2" t="s">
        <v>131</v>
      </c>
      <c r="QQ114" s="2" t="s">
        <v>134</v>
      </c>
      <c r="QR114" s="2" t="s">
        <v>134</v>
      </c>
      <c r="QS114" s="2" t="s">
        <v>142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134</v>
      </c>
      <c r="RB114" s="2" t="s">
        <v>134</v>
      </c>
      <c r="RC114" s="2" t="s">
        <v>134</v>
      </c>
      <c r="RD114" s="2" t="s">
        <v>134</v>
      </c>
      <c r="RE114" s="2" t="s">
        <v>134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134</v>
      </c>
      <c r="RN114" s="2" t="s">
        <v>134</v>
      </c>
      <c r="RO114" s="2" t="s">
        <v>134</v>
      </c>
      <c r="RP114" s="2" t="s">
        <v>134</v>
      </c>
      <c r="RQ114" s="2" t="s">
        <v>134</v>
      </c>
      <c r="RR114" s="2" t="s">
        <v>134</v>
      </c>
      <c r="RS114" s="4"/>
      <c r="RT114" s="8"/>
      <c r="RU114" s="4"/>
      <c r="RV114" s="8"/>
      <c r="RW114" s="7"/>
      <c r="RX114" s="7"/>
      <c r="RY114" s="2" t="s">
        <v>134</v>
      </c>
      <c r="RZ114" s="2" t="s">
        <v>134</v>
      </c>
      <c r="SA114" s="2" t="s">
        <v>134</v>
      </c>
      <c r="SB114" s="2" t="s">
        <v>134</v>
      </c>
      <c r="SC114" s="2" t="s">
        <v>134</v>
      </c>
      <c r="SD114" s="2" t="s">
        <v>134</v>
      </c>
      <c r="SE114" s="4"/>
      <c r="SF114" s="8"/>
      <c r="SG114" s="4"/>
      <c r="SH114" s="8"/>
      <c r="SI114" s="7"/>
      <c r="SJ114" s="7"/>
      <c r="SK114" s="2" t="s">
        <v>161</v>
      </c>
      <c r="SL114" s="2" t="s">
        <v>144</v>
      </c>
      <c r="SM114" s="2" t="s">
        <v>134</v>
      </c>
      <c r="SN114" s="2" t="s">
        <v>134</v>
      </c>
      <c r="SO114" s="2" t="s">
        <v>142</v>
      </c>
      <c r="SP114" s="2" t="s">
        <v>134</v>
      </c>
    </row>
    <row r="115">
      <c r="A115" s="2" t="s">
        <v>1911</v>
      </c>
      <c r="B115" s="2" t="s">
        <v>123</v>
      </c>
      <c r="C115" s="2" t="s">
        <v>124</v>
      </c>
      <c r="D115" s="2" t="s">
        <v>125</v>
      </c>
      <c r="E115" s="2" t="s">
        <v>126</v>
      </c>
      <c r="F115" s="2" t="s">
        <v>1912</v>
      </c>
      <c r="G115" s="2" t="s">
        <v>1913</v>
      </c>
      <c r="H115" s="2" t="s">
        <v>1914</v>
      </c>
      <c r="I115" s="2" t="s">
        <v>1424</v>
      </c>
      <c r="J115" s="2" t="s">
        <v>234</v>
      </c>
      <c r="K115" s="2" t="s">
        <v>549</v>
      </c>
      <c r="L115" s="3">
        <v>15.4</v>
      </c>
      <c r="M115" s="3">
        <v>16.17</v>
      </c>
      <c r="N115" s="3">
        <v>34.99</v>
      </c>
      <c r="O115" s="2" t="s">
        <v>766</v>
      </c>
      <c r="P115" s="2" t="s">
        <v>275</v>
      </c>
      <c r="Q115" s="2" t="s">
        <v>133</v>
      </c>
      <c r="R115" s="2" t="s">
        <v>134</v>
      </c>
      <c r="S115" s="2" t="s">
        <v>1915</v>
      </c>
      <c r="T115" s="2" t="s">
        <v>134</v>
      </c>
      <c r="U115" s="2" t="s">
        <v>134</v>
      </c>
      <c r="V115" s="2" t="s">
        <v>1173</v>
      </c>
      <c r="W115" s="2" t="s">
        <v>1470</v>
      </c>
      <c r="X115" s="2" t="s">
        <v>134</v>
      </c>
      <c r="Y115" s="2" t="s">
        <v>237</v>
      </c>
      <c r="Z115" s="4"/>
      <c r="AA115" s="4">
        <f>=ROUNDDOWN({0},0)</f>
      </c>
      <c r="AB115" s="5"/>
      <c r="AC115" s="2" t="s">
        <v>134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134</v>
      </c>
      <c r="BM115" s="7"/>
      <c r="BN115" s="7"/>
      <c r="BO115" s="4"/>
      <c r="BP115" s="8"/>
      <c r="BQ115" s="4"/>
      <c r="BR115" s="8"/>
      <c r="BS115" s="7"/>
      <c r="BT115" s="7"/>
      <c r="BU115" s="2" t="s">
        <v>161</v>
      </c>
      <c r="BV115" s="2" t="s">
        <v>144</v>
      </c>
      <c r="BW115" s="2" t="s">
        <v>134</v>
      </c>
      <c r="BX115" s="2" t="s">
        <v>134</v>
      </c>
      <c r="BY115" s="2" t="s">
        <v>142</v>
      </c>
      <c r="BZ115" s="2" t="s">
        <v>134</v>
      </c>
      <c r="CA115" s="4"/>
      <c r="CB115" s="8"/>
      <c r="CC115" s="4"/>
      <c r="CD115" s="8"/>
      <c r="CE115" s="7"/>
      <c r="CF115" s="7"/>
      <c r="CG115" s="2" t="s">
        <v>161</v>
      </c>
      <c r="CH115" s="2" t="s">
        <v>144</v>
      </c>
      <c r="CI115" s="2" t="s">
        <v>134</v>
      </c>
      <c r="CJ115" s="2" t="s">
        <v>134</v>
      </c>
      <c r="CK115" s="2" t="s">
        <v>142</v>
      </c>
      <c r="CL115" s="2" t="s">
        <v>134</v>
      </c>
      <c r="CM115" s="4"/>
      <c r="CN115" s="8"/>
      <c r="CO115" s="4"/>
      <c r="CP115" s="8"/>
      <c r="CQ115" s="7"/>
      <c r="CR115" s="7"/>
      <c r="CS115" s="2" t="s">
        <v>140</v>
      </c>
      <c r="CT115" s="2" t="s">
        <v>144</v>
      </c>
      <c r="CU115" s="2" t="s">
        <v>1880</v>
      </c>
      <c r="CV115" s="2" t="s">
        <v>1490</v>
      </c>
      <c r="CW115" s="2" t="s">
        <v>142</v>
      </c>
      <c r="CX115" s="2" t="s">
        <v>134</v>
      </c>
      <c r="CY115" s="4"/>
      <c r="CZ115" s="8"/>
      <c r="DA115" s="4"/>
      <c r="DB115" s="8"/>
      <c r="DC115" s="7"/>
      <c r="DD115" s="7"/>
      <c r="DE115" s="2" t="s">
        <v>140</v>
      </c>
      <c r="DF115" s="2" t="s">
        <v>144</v>
      </c>
      <c r="DG115" s="2" t="s">
        <v>313</v>
      </c>
      <c r="DH115" s="2" t="s">
        <v>253</v>
      </c>
      <c r="DI115" s="2" t="s">
        <v>142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161</v>
      </c>
      <c r="DR115" s="2" t="s">
        <v>144</v>
      </c>
      <c r="DS115" s="2" t="s">
        <v>134</v>
      </c>
      <c r="DT115" s="2" t="s">
        <v>134</v>
      </c>
      <c r="DU115" s="2" t="s">
        <v>142</v>
      </c>
      <c r="DV115" s="2" t="s">
        <v>134</v>
      </c>
      <c r="DW115" s="4"/>
      <c r="DX115" s="8"/>
      <c r="DY115" s="4"/>
      <c r="DZ115" s="8"/>
      <c r="EA115" s="7"/>
      <c r="EB115" s="7"/>
      <c r="EC115" s="2" t="s">
        <v>140</v>
      </c>
      <c r="ED115" s="2" t="s">
        <v>144</v>
      </c>
      <c r="EE115" s="2" t="s">
        <v>535</v>
      </c>
      <c r="EF115" s="2" t="s">
        <v>1916</v>
      </c>
      <c r="EG115" s="2" t="s">
        <v>142</v>
      </c>
      <c r="EH115" s="2" t="s">
        <v>134</v>
      </c>
      <c r="EI115" s="4"/>
      <c r="EJ115" s="8"/>
      <c r="EK115" s="4"/>
      <c r="EL115" s="8"/>
      <c r="EM115" s="7"/>
      <c r="EN115" s="7"/>
      <c r="EO115" s="2" t="s">
        <v>140</v>
      </c>
      <c r="EP115" s="2" t="s">
        <v>144</v>
      </c>
      <c r="EQ115" s="2" t="s">
        <v>733</v>
      </c>
      <c r="ER115" s="2" t="s">
        <v>955</v>
      </c>
      <c r="ES115" s="2" t="s">
        <v>142</v>
      </c>
      <c r="ET115" s="2" t="s">
        <v>134</v>
      </c>
      <c r="EU115" s="4"/>
      <c r="EV115" s="8"/>
      <c r="EW115" s="4"/>
      <c r="EX115" s="8"/>
      <c r="EY115" s="7"/>
      <c r="EZ115" s="7"/>
      <c r="FA115" s="2" t="s">
        <v>140</v>
      </c>
      <c r="FB115" s="2" t="s">
        <v>144</v>
      </c>
      <c r="FC115" s="2" t="s">
        <v>481</v>
      </c>
      <c r="FD115" s="2" t="s">
        <v>134</v>
      </c>
      <c r="FE115" s="2" t="s">
        <v>142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134</v>
      </c>
      <c r="FN115" s="2" t="s">
        <v>134</v>
      </c>
      <c r="FO115" s="2" t="s">
        <v>134</v>
      </c>
      <c r="FP115" s="2" t="s">
        <v>134</v>
      </c>
      <c r="FQ115" s="2" t="s">
        <v>134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134</v>
      </c>
      <c r="FZ115" s="2" t="s">
        <v>134</v>
      </c>
      <c r="GA115" s="2" t="s">
        <v>134</v>
      </c>
      <c r="GB115" s="2" t="s">
        <v>134</v>
      </c>
      <c r="GC115" s="2" t="s">
        <v>134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134</v>
      </c>
      <c r="GL115" s="2" t="s">
        <v>134</v>
      </c>
      <c r="GM115" s="2" t="s">
        <v>134</v>
      </c>
      <c r="GN115" s="2" t="s">
        <v>134</v>
      </c>
      <c r="GO115" s="2" t="s">
        <v>134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184</v>
      </c>
      <c r="GX115" s="2" t="s">
        <v>144</v>
      </c>
      <c r="GY115" s="2" t="s">
        <v>134</v>
      </c>
      <c r="GZ115" s="2" t="s">
        <v>134</v>
      </c>
      <c r="HA115" s="2" t="s">
        <v>142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140</v>
      </c>
      <c r="HJ115" s="2" t="s">
        <v>144</v>
      </c>
      <c r="HK115" s="2" t="s">
        <v>1880</v>
      </c>
      <c r="HL115" s="2" t="s">
        <v>1493</v>
      </c>
      <c r="HM115" s="2" t="s">
        <v>142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134</v>
      </c>
      <c r="HV115" s="2" t="s">
        <v>134</v>
      </c>
      <c r="HW115" s="2" t="s">
        <v>134</v>
      </c>
      <c r="HX115" s="2" t="s">
        <v>134</v>
      </c>
      <c r="HY115" s="2" t="s">
        <v>134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140</v>
      </c>
      <c r="IH115" s="2" t="s">
        <v>144</v>
      </c>
      <c r="II115" s="2" t="s">
        <v>486</v>
      </c>
      <c r="IJ115" s="2" t="s">
        <v>590</v>
      </c>
      <c r="IK115" s="2" t="s">
        <v>142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176</v>
      </c>
      <c r="IT115" s="2" t="s">
        <v>144</v>
      </c>
      <c r="IU115" s="2" t="s">
        <v>134</v>
      </c>
      <c r="IV115" s="2" t="s">
        <v>134</v>
      </c>
      <c r="IW115" s="2" t="s">
        <v>142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134</v>
      </c>
      <c r="JF115" s="2" t="s">
        <v>134</v>
      </c>
      <c r="JG115" s="2" t="s">
        <v>134</v>
      </c>
      <c r="JH115" s="2" t="s">
        <v>134</v>
      </c>
      <c r="JI115" s="2" t="s">
        <v>134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184</v>
      </c>
      <c r="JR115" s="2" t="s">
        <v>144</v>
      </c>
      <c r="JS115" s="2" t="s">
        <v>134</v>
      </c>
      <c r="JT115" s="2" t="s">
        <v>134</v>
      </c>
      <c r="JU115" s="2" t="s">
        <v>142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134</v>
      </c>
      <c r="KE115" s="2" t="s">
        <v>134</v>
      </c>
      <c r="KF115" s="2" t="s">
        <v>134</v>
      </c>
      <c r="KG115" s="2" t="s">
        <v>134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176</v>
      </c>
      <c r="KP115" s="2" t="s">
        <v>144</v>
      </c>
      <c r="KQ115" s="2" t="s">
        <v>134</v>
      </c>
      <c r="KR115" s="2" t="s">
        <v>134</v>
      </c>
      <c r="KS115" s="2" t="s">
        <v>142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161</v>
      </c>
      <c r="LB115" s="2" t="s">
        <v>144</v>
      </c>
      <c r="LC115" s="2" t="s">
        <v>134</v>
      </c>
      <c r="LD115" s="2" t="s">
        <v>134</v>
      </c>
      <c r="LE115" s="2" t="s">
        <v>142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134</v>
      </c>
      <c r="LN115" s="2" t="s">
        <v>134</v>
      </c>
      <c r="LO115" s="2" t="s">
        <v>134</v>
      </c>
      <c r="LP115" s="2" t="s">
        <v>134</v>
      </c>
      <c r="LQ115" s="2" t="s">
        <v>134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134</v>
      </c>
      <c r="LZ115" s="2" t="s">
        <v>134</v>
      </c>
      <c r="MA115" s="2" t="s">
        <v>134</v>
      </c>
      <c r="MB115" s="2" t="s">
        <v>134</v>
      </c>
      <c r="MC115" s="2" t="s">
        <v>134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161</v>
      </c>
      <c r="ML115" s="2" t="s">
        <v>144</v>
      </c>
      <c r="MM115" s="2" t="s">
        <v>134</v>
      </c>
      <c r="MN115" s="2" t="s">
        <v>134</v>
      </c>
      <c r="MO115" s="2" t="s">
        <v>142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134</v>
      </c>
      <c r="MX115" s="2" t="s">
        <v>134</v>
      </c>
      <c r="MY115" s="2" t="s">
        <v>134</v>
      </c>
      <c r="MZ115" s="2" t="s">
        <v>134</v>
      </c>
      <c r="NA115" s="2" t="s">
        <v>134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184</v>
      </c>
      <c r="NJ115" s="2" t="s">
        <v>144</v>
      </c>
      <c r="NK115" s="2" t="s">
        <v>134</v>
      </c>
      <c r="NL115" s="2" t="s">
        <v>134</v>
      </c>
      <c r="NM115" s="2" t="s">
        <v>142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134</v>
      </c>
      <c r="NV115" s="2" t="s">
        <v>134</v>
      </c>
      <c r="NW115" s="2" t="s">
        <v>134</v>
      </c>
      <c r="NX115" s="2" t="s">
        <v>134</v>
      </c>
      <c r="NY115" s="2" t="s">
        <v>134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176</v>
      </c>
      <c r="OH115" s="2" t="s">
        <v>144</v>
      </c>
      <c r="OI115" s="2" t="s">
        <v>134</v>
      </c>
      <c r="OJ115" s="2" t="s">
        <v>134</v>
      </c>
      <c r="OK115" s="2" t="s">
        <v>142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134</v>
      </c>
      <c r="OT115" s="2" t="s">
        <v>134</v>
      </c>
      <c r="OU115" s="2" t="s">
        <v>134</v>
      </c>
      <c r="OV115" s="2" t="s">
        <v>134</v>
      </c>
      <c r="OW115" s="2" t="s">
        <v>134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161</v>
      </c>
      <c r="PF115" s="2" t="s">
        <v>144</v>
      </c>
      <c r="PG115" s="2" t="s">
        <v>134</v>
      </c>
      <c r="PH115" s="2" t="s">
        <v>134</v>
      </c>
      <c r="PI115" s="2" t="s">
        <v>142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134</v>
      </c>
      <c r="PR115" s="2" t="s">
        <v>134</v>
      </c>
      <c r="PS115" s="2" t="s">
        <v>134</v>
      </c>
      <c r="PT115" s="2" t="s">
        <v>134</v>
      </c>
      <c r="PU115" s="2" t="s">
        <v>134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184</v>
      </c>
      <c r="QP115" s="2" t="s">
        <v>131</v>
      </c>
      <c r="QQ115" s="2" t="s">
        <v>134</v>
      </c>
      <c r="QR115" s="2" t="s">
        <v>134</v>
      </c>
      <c r="QS115" s="2" t="s">
        <v>142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134</v>
      </c>
      <c r="RB115" s="2" t="s">
        <v>134</v>
      </c>
      <c r="RC115" s="2" t="s">
        <v>134</v>
      </c>
      <c r="RD115" s="2" t="s">
        <v>134</v>
      </c>
      <c r="RE115" s="2" t="s">
        <v>134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134</v>
      </c>
      <c r="RN115" s="2" t="s">
        <v>134</v>
      </c>
      <c r="RO115" s="2" t="s">
        <v>134</v>
      </c>
      <c r="RP115" s="2" t="s">
        <v>134</v>
      </c>
      <c r="RQ115" s="2" t="s">
        <v>134</v>
      </c>
      <c r="RR115" s="2" t="s">
        <v>134</v>
      </c>
      <c r="RS115" s="4"/>
      <c r="RT115" s="8"/>
      <c r="RU115" s="4"/>
      <c r="RV115" s="8"/>
      <c r="RW115" s="7"/>
      <c r="RX115" s="7"/>
      <c r="RY115" s="2" t="s">
        <v>134</v>
      </c>
      <c r="RZ115" s="2" t="s">
        <v>134</v>
      </c>
      <c r="SA115" s="2" t="s">
        <v>134</v>
      </c>
      <c r="SB115" s="2" t="s">
        <v>134</v>
      </c>
      <c r="SC115" s="2" t="s">
        <v>134</v>
      </c>
      <c r="SD115" s="2" t="s">
        <v>134</v>
      </c>
      <c r="SE115" s="4"/>
      <c r="SF115" s="8"/>
      <c r="SG115" s="4"/>
      <c r="SH115" s="8"/>
      <c r="SI115" s="7"/>
      <c r="SJ115" s="7"/>
      <c r="SK115" s="2" t="s">
        <v>161</v>
      </c>
      <c r="SL115" s="2" t="s">
        <v>144</v>
      </c>
      <c r="SM115" s="2" t="s">
        <v>134</v>
      </c>
      <c r="SN115" s="2" t="s">
        <v>134</v>
      </c>
      <c r="SO115" s="2" t="s">
        <v>142</v>
      </c>
      <c r="SP115" s="2" t="s">
        <v>134</v>
      </c>
    </row>
    <row r="116">
      <c r="A116" s="2" t="s">
        <v>1917</v>
      </c>
      <c r="B116" s="2" t="s">
        <v>123</v>
      </c>
      <c r="C116" s="2" t="s">
        <v>124</v>
      </c>
      <c r="D116" s="2" t="s">
        <v>125</v>
      </c>
      <c r="E116" s="2" t="s">
        <v>126</v>
      </c>
      <c r="F116" s="2" t="s">
        <v>1918</v>
      </c>
      <c r="G116" s="2" t="s">
        <v>1919</v>
      </c>
      <c r="H116" s="2" t="s">
        <v>1920</v>
      </c>
      <c r="I116" s="2" t="s">
        <v>126</v>
      </c>
      <c r="J116" s="2" t="s">
        <v>234</v>
      </c>
      <c r="K116" s="2" t="s">
        <v>549</v>
      </c>
      <c r="L116" s="3">
        <v>16.5</v>
      </c>
      <c r="M116" s="3">
        <v>17.33</v>
      </c>
      <c r="N116" s="3">
        <v>39.99</v>
      </c>
      <c r="O116" s="2" t="s">
        <v>766</v>
      </c>
      <c r="P116" s="2" t="s">
        <v>275</v>
      </c>
      <c r="Q116" s="2" t="s">
        <v>133</v>
      </c>
      <c r="R116" s="2" t="s">
        <v>134</v>
      </c>
      <c r="S116" s="2" t="s">
        <v>1921</v>
      </c>
      <c r="T116" s="2" t="s">
        <v>134</v>
      </c>
      <c r="U116" s="2" t="s">
        <v>134</v>
      </c>
      <c r="V116" s="2" t="s">
        <v>1583</v>
      </c>
      <c r="W116" s="2" t="s">
        <v>1470</v>
      </c>
      <c r="X116" s="2" t="s">
        <v>134</v>
      </c>
      <c r="Y116" s="2" t="s">
        <v>237</v>
      </c>
      <c r="Z116" s="4"/>
      <c r="AA116" s="4">
        <f>=ROUNDDOWN({0},0)</f>
      </c>
      <c r="AB116" s="5"/>
      <c r="AC116" s="2" t="s">
        <v>134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134</v>
      </c>
      <c r="BM116" s="7"/>
      <c r="BN116" s="7"/>
      <c r="BO116" s="4"/>
      <c r="BP116" s="8"/>
      <c r="BQ116" s="4"/>
      <c r="BR116" s="8"/>
      <c r="BS116" s="7"/>
      <c r="BT116" s="7"/>
      <c r="BU116" s="2" t="s">
        <v>140</v>
      </c>
      <c r="BV116" s="2" t="s">
        <v>144</v>
      </c>
      <c r="BW116" s="2" t="s">
        <v>134</v>
      </c>
      <c r="BX116" s="2" t="s">
        <v>239</v>
      </c>
      <c r="BY116" s="2" t="s">
        <v>142</v>
      </c>
      <c r="BZ116" s="2" t="s">
        <v>134</v>
      </c>
      <c r="CA116" s="4"/>
      <c r="CB116" s="8"/>
      <c r="CC116" s="4"/>
      <c r="CD116" s="8"/>
      <c r="CE116" s="7"/>
      <c r="CF116" s="7"/>
      <c r="CG116" s="2" t="s">
        <v>161</v>
      </c>
      <c r="CH116" s="2" t="s">
        <v>144</v>
      </c>
      <c r="CI116" s="2" t="s">
        <v>134</v>
      </c>
      <c r="CJ116" s="2" t="s">
        <v>134</v>
      </c>
      <c r="CK116" s="2" t="s">
        <v>142</v>
      </c>
      <c r="CL116" s="2" t="s">
        <v>134</v>
      </c>
      <c r="CM116" s="4"/>
      <c r="CN116" s="8"/>
      <c r="CO116" s="4"/>
      <c r="CP116" s="8"/>
      <c r="CQ116" s="7"/>
      <c r="CR116" s="7"/>
      <c r="CS116" s="2" t="s">
        <v>140</v>
      </c>
      <c r="CT116" s="2" t="s">
        <v>144</v>
      </c>
      <c r="CU116" s="2" t="s">
        <v>242</v>
      </c>
      <c r="CV116" s="2" t="s">
        <v>1922</v>
      </c>
      <c r="CW116" s="2" t="s">
        <v>142</v>
      </c>
      <c r="CX116" s="2" t="s">
        <v>134</v>
      </c>
      <c r="CY116" s="4"/>
      <c r="CZ116" s="8"/>
      <c r="DA116" s="4"/>
      <c r="DB116" s="8"/>
      <c r="DC116" s="7"/>
      <c r="DD116" s="7"/>
      <c r="DE116" s="2" t="s">
        <v>140</v>
      </c>
      <c r="DF116" s="2" t="s">
        <v>144</v>
      </c>
      <c r="DG116" s="2" t="s">
        <v>242</v>
      </c>
      <c r="DH116" s="2" t="s">
        <v>1922</v>
      </c>
      <c r="DI116" s="2" t="s">
        <v>142</v>
      </c>
      <c r="DJ116" s="2" t="s">
        <v>134</v>
      </c>
      <c r="DK116" s="4"/>
      <c r="DL116" s="8"/>
      <c r="DM116" s="4"/>
      <c r="DN116" s="8"/>
      <c r="DO116" s="7"/>
      <c r="DP116" s="7"/>
      <c r="DQ116" s="2" t="s">
        <v>140</v>
      </c>
      <c r="DR116" s="2" t="s">
        <v>144</v>
      </c>
      <c r="DS116" s="2" t="s">
        <v>242</v>
      </c>
      <c r="DT116" s="2" t="s">
        <v>1923</v>
      </c>
      <c r="DU116" s="2" t="s">
        <v>142</v>
      </c>
      <c r="DV116" s="2" t="s">
        <v>134</v>
      </c>
      <c r="DW116" s="4"/>
      <c r="DX116" s="8"/>
      <c r="DY116" s="4"/>
      <c r="DZ116" s="8"/>
      <c r="EA116" s="7"/>
      <c r="EB116" s="7"/>
      <c r="EC116" s="2" t="s">
        <v>140</v>
      </c>
      <c r="ED116" s="2" t="s">
        <v>144</v>
      </c>
      <c r="EE116" s="2" t="s">
        <v>242</v>
      </c>
      <c r="EF116" s="2" t="s">
        <v>700</v>
      </c>
      <c r="EG116" s="2" t="s">
        <v>142</v>
      </c>
      <c r="EH116" s="2" t="s">
        <v>134</v>
      </c>
      <c r="EI116" s="4"/>
      <c r="EJ116" s="8"/>
      <c r="EK116" s="4"/>
      <c r="EL116" s="8"/>
      <c r="EM116" s="7"/>
      <c r="EN116" s="7"/>
      <c r="EO116" s="2" t="s">
        <v>140</v>
      </c>
      <c r="EP116" s="2" t="s">
        <v>144</v>
      </c>
      <c r="EQ116" s="2" t="s">
        <v>242</v>
      </c>
      <c r="ER116" s="2" t="s">
        <v>1924</v>
      </c>
      <c r="ES116" s="2" t="s">
        <v>142</v>
      </c>
      <c r="ET116" s="2" t="s">
        <v>134</v>
      </c>
      <c r="EU116" s="4"/>
      <c r="EV116" s="8"/>
      <c r="EW116" s="4"/>
      <c r="EX116" s="8"/>
      <c r="EY116" s="7"/>
      <c r="EZ116" s="7"/>
      <c r="FA116" s="2" t="s">
        <v>140</v>
      </c>
      <c r="FB116" s="2" t="s">
        <v>144</v>
      </c>
      <c r="FC116" s="2" t="s">
        <v>242</v>
      </c>
      <c r="FD116" s="2" t="s">
        <v>1925</v>
      </c>
      <c r="FE116" s="2" t="s">
        <v>142</v>
      </c>
      <c r="FF116" s="2" t="s">
        <v>134</v>
      </c>
      <c r="FG116" s="4"/>
      <c r="FH116" s="8"/>
      <c r="FI116" s="4"/>
      <c r="FJ116" s="8"/>
      <c r="FK116" s="7"/>
      <c r="FL116" s="7"/>
      <c r="FM116" s="2" t="s">
        <v>134</v>
      </c>
      <c r="FN116" s="2" t="s">
        <v>134</v>
      </c>
      <c r="FO116" s="2" t="s">
        <v>134</v>
      </c>
      <c r="FP116" s="2" t="s">
        <v>134</v>
      </c>
      <c r="FQ116" s="2" t="s">
        <v>134</v>
      </c>
      <c r="FR116" s="2" t="s">
        <v>134</v>
      </c>
      <c r="FS116" s="4"/>
      <c r="FT116" s="8"/>
      <c r="FU116" s="4"/>
      <c r="FV116" s="8"/>
      <c r="FW116" s="7"/>
      <c r="FX116" s="7"/>
      <c r="FY116" s="2" t="s">
        <v>134</v>
      </c>
      <c r="FZ116" s="2" t="s">
        <v>134</v>
      </c>
      <c r="GA116" s="2" t="s">
        <v>134</v>
      </c>
      <c r="GB116" s="2" t="s">
        <v>134</v>
      </c>
      <c r="GC116" s="2" t="s">
        <v>134</v>
      </c>
      <c r="GD116" s="2" t="s">
        <v>134</v>
      </c>
      <c r="GE116" s="4"/>
      <c r="GF116" s="8"/>
      <c r="GG116" s="4"/>
      <c r="GH116" s="8"/>
      <c r="GI116" s="7"/>
      <c r="GJ116" s="7"/>
      <c r="GK116" s="2" t="s">
        <v>134</v>
      </c>
      <c r="GL116" s="2" t="s">
        <v>134</v>
      </c>
      <c r="GM116" s="2" t="s">
        <v>134</v>
      </c>
      <c r="GN116" s="2" t="s">
        <v>134</v>
      </c>
      <c r="GO116" s="2" t="s">
        <v>134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140</v>
      </c>
      <c r="GX116" s="2" t="s">
        <v>144</v>
      </c>
      <c r="GY116" s="2" t="s">
        <v>253</v>
      </c>
      <c r="GZ116" s="2" t="s">
        <v>430</v>
      </c>
      <c r="HA116" s="2" t="s">
        <v>142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140</v>
      </c>
      <c r="HJ116" s="2" t="s">
        <v>144</v>
      </c>
      <c r="HK116" s="2" t="s">
        <v>242</v>
      </c>
      <c r="HL116" s="2" t="s">
        <v>1926</v>
      </c>
      <c r="HM116" s="2" t="s">
        <v>142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134</v>
      </c>
      <c r="HV116" s="2" t="s">
        <v>134</v>
      </c>
      <c r="HW116" s="2" t="s">
        <v>134</v>
      </c>
      <c r="HX116" s="2" t="s">
        <v>134</v>
      </c>
      <c r="HY116" s="2" t="s">
        <v>134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140</v>
      </c>
      <c r="IH116" s="2" t="s">
        <v>144</v>
      </c>
      <c r="II116" s="2" t="s">
        <v>242</v>
      </c>
      <c r="IJ116" s="2" t="s">
        <v>1927</v>
      </c>
      <c r="IK116" s="2" t="s">
        <v>142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140</v>
      </c>
      <c r="IT116" s="2" t="s">
        <v>144</v>
      </c>
      <c r="IU116" s="2" t="s">
        <v>242</v>
      </c>
      <c r="IV116" s="2" t="s">
        <v>1928</v>
      </c>
      <c r="IW116" s="2" t="s">
        <v>142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134</v>
      </c>
      <c r="JF116" s="2" t="s">
        <v>134</v>
      </c>
      <c r="JG116" s="2" t="s">
        <v>134</v>
      </c>
      <c r="JH116" s="2" t="s">
        <v>134</v>
      </c>
      <c r="JI116" s="2" t="s">
        <v>134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184</v>
      </c>
      <c r="JR116" s="2" t="s">
        <v>144</v>
      </c>
      <c r="JS116" s="2" t="s">
        <v>134</v>
      </c>
      <c r="JT116" s="2" t="s">
        <v>134</v>
      </c>
      <c r="JU116" s="2" t="s">
        <v>142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134</v>
      </c>
      <c r="KE116" s="2" t="s">
        <v>134</v>
      </c>
      <c r="KF116" s="2" t="s">
        <v>134</v>
      </c>
      <c r="KG116" s="2" t="s">
        <v>134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140</v>
      </c>
      <c r="KP116" s="2" t="s">
        <v>144</v>
      </c>
      <c r="KQ116" s="2" t="s">
        <v>261</v>
      </c>
      <c r="KR116" s="2" t="s">
        <v>321</v>
      </c>
      <c r="KS116" s="2" t="s">
        <v>142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161</v>
      </c>
      <c r="LB116" s="2" t="s">
        <v>144</v>
      </c>
      <c r="LC116" s="2" t="s">
        <v>134</v>
      </c>
      <c r="LD116" s="2" t="s">
        <v>134</v>
      </c>
      <c r="LE116" s="2" t="s">
        <v>142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134</v>
      </c>
      <c r="LN116" s="2" t="s">
        <v>134</v>
      </c>
      <c r="LO116" s="2" t="s">
        <v>134</v>
      </c>
      <c r="LP116" s="2" t="s">
        <v>134</v>
      </c>
      <c r="LQ116" s="2" t="s">
        <v>134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134</v>
      </c>
      <c r="LZ116" s="2" t="s">
        <v>134</v>
      </c>
      <c r="MA116" s="2" t="s">
        <v>134</v>
      </c>
      <c r="MB116" s="2" t="s">
        <v>134</v>
      </c>
      <c r="MC116" s="2" t="s">
        <v>134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161</v>
      </c>
      <c r="ML116" s="2" t="s">
        <v>144</v>
      </c>
      <c r="MM116" s="2" t="s">
        <v>134</v>
      </c>
      <c r="MN116" s="2" t="s">
        <v>134</v>
      </c>
      <c r="MO116" s="2" t="s">
        <v>142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134</v>
      </c>
      <c r="MY116" s="2" t="s">
        <v>134</v>
      </c>
      <c r="MZ116" s="2" t="s">
        <v>134</v>
      </c>
      <c r="NA116" s="2" t="s">
        <v>134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184</v>
      </c>
      <c r="NJ116" s="2" t="s">
        <v>144</v>
      </c>
      <c r="NK116" s="2" t="s">
        <v>134</v>
      </c>
      <c r="NL116" s="2" t="s">
        <v>134</v>
      </c>
      <c r="NM116" s="2" t="s">
        <v>142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134</v>
      </c>
      <c r="NV116" s="2" t="s">
        <v>134</v>
      </c>
      <c r="NW116" s="2" t="s">
        <v>134</v>
      </c>
      <c r="NX116" s="2" t="s">
        <v>134</v>
      </c>
      <c r="NY116" s="2" t="s">
        <v>134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140</v>
      </c>
      <c r="OH116" s="2" t="s">
        <v>144</v>
      </c>
      <c r="OI116" s="2" t="s">
        <v>261</v>
      </c>
      <c r="OJ116" s="2" t="s">
        <v>453</v>
      </c>
      <c r="OK116" s="2" t="s">
        <v>142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134</v>
      </c>
      <c r="OT116" s="2" t="s">
        <v>134</v>
      </c>
      <c r="OU116" s="2" t="s">
        <v>134</v>
      </c>
      <c r="OV116" s="2" t="s">
        <v>134</v>
      </c>
      <c r="OW116" s="2" t="s">
        <v>134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161</v>
      </c>
      <c r="PF116" s="2" t="s">
        <v>144</v>
      </c>
      <c r="PG116" s="2" t="s">
        <v>134</v>
      </c>
      <c r="PH116" s="2" t="s">
        <v>134</v>
      </c>
      <c r="PI116" s="2" t="s">
        <v>142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134</v>
      </c>
      <c r="PS116" s="2" t="s">
        <v>134</v>
      </c>
      <c r="PT116" s="2" t="s">
        <v>134</v>
      </c>
      <c r="PU116" s="2" t="s">
        <v>134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140</v>
      </c>
      <c r="QD116" s="2" t="s">
        <v>144</v>
      </c>
      <c r="QE116" s="2" t="s">
        <v>149</v>
      </c>
      <c r="QF116" s="2" t="s">
        <v>134</v>
      </c>
      <c r="QG116" s="2" t="s">
        <v>142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184</v>
      </c>
      <c r="QP116" s="2" t="s">
        <v>131</v>
      </c>
      <c r="QQ116" s="2" t="s">
        <v>134</v>
      </c>
      <c r="QR116" s="2" t="s">
        <v>134</v>
      </c>
      <c r="QS116" s="2" t="s">
        <v>142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134</v>
      </c>
      <c r="RB116" s="2" t="s">
        <v>134</v>
      </c>
      <c r="RC116" s="2" t="s">
        <v>134</v>
      </c>
      <c r="RD116" s="2" t="s">
        <v>134</v>
      </c>
      <c r="RE116" s="2" t="s">
        <v>134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134</v>
      </c>
      <c r="RN116" s="2" t="s">
        <v>134</v>
      </c>
      <c r="RO116" s="2" t="s">
        <v>134</v>
      </c>
      <c r="RP116" s="2" t="s">
        <v>134</v>
      </c>
      <c r="RQ116" s="2" t="s">
        <v>134</v>
      </c>
      <c r="RR116" s="2" t="s">
        <v>134</v>
      </c>
      <c r="RS116" s="4"/>
      <c r="RT116" s="8"/>
      <c r="RU116" s="4"/>
      <c r="RV116" s="8"/>
      <c r="RW116" s="7"/>
      <c r="RX116" s="7"/>
      <c r="RY116" s="2" t="s">
        <v>134</v>
      </c>
      <c r="RZ116" s="2" t="s">
        <v>134</v>
      </c>
      <c r="SA116" s="2" t="s">
        <v>134</v>
      </c>
      <c r="SB116" s="2" t="s">
        <v>134</v>
      </c>
      <c r="SC116" s="2" t="s">
        <v>134</v>
      </c>
      <c r="SD116" s="2" t="s">
        <v>134</v>
      </c>
      <c r="SE116" s="4"/>
      <c r="SF116" s="8"/>
      <c r="SG116" s="4"/>
      <c r="SH116" s="8"/>
      <c r="SI116" s="7"/>
      <c r="SJ116" s="7"/>
      <c r="SK116" s="2" t="s">
        <v>161</v>
      </c>
      <c r="SL116" s="2" t="s">
        <v>144</v>
      </c>
      <c r="SM116" s="2" t="s">
        <v>134</v>
      </c>
      <c r="SN116" s="2" t="s">
        <v>134</v>
      </c>
      <c r="SO116" s="2" t="s">
        <v>142</v>
      </c>
      <c r="SP116" s="2" t="s">
        <v>134</v>
      </c>
    </row>
    <row r="117">
      <c r="A117" s="2" t="s">
        <v>1929</v>
      </c>
      <c r="B117" s="2" t="s">
        <v>123</v>
      </c>
      <c r="C117" s="2" t="s">
        <v>124</v>
      </c>
      <c r="D117" s="2" t="s">
        <v>125</v>
      </c>
      <c r="E117" s="2" t="s">
        <v>126</v>
      </c>
      <c r="F117" s="2" t="s">
        <v>1930</v>
      </c>
      <c r="G117" s="2" t="s">
        <v>1931</v>
      </c>
      <c r="H117" s="2" t="s">
        <v>1932</v>
      </c>
      <c r="I117" s="2" t="s">
        <v>126</v>
      </c>
      <c r="J117" s="2" t="s">
        <v>234</v>
      </c>
      <c r="K117" s="2" t="s">
        <v>549</v>
      </c>
      <c r="L117" s="3">
        <v>16.5</v>
      </c>
      <c r="M117" s="3">
        <v>17.33</v>
      </c>
      <c r="N117" s="3">
        <v>39.99</v>
      </c>
      <c r="O117" s="2" t="s">
        <v>274</v>
      </c>
      <c r="P117" s="2" t="s">
        <v>275</v>
      </c>
      <c r="Q117" s="2" t="s">
        <v>133</v>
      </c>
      <c r="R117" s="2" t="s">
        <v>134</v>
      </c>
      <c r="S117" s="2" t="s">
        <v>1933</v>
      </c>
      <c r="T117" s="2" t="s">
        <v>134</v>
      </c>
      <c r="U117" s="2" t="s">
        <v>134</v>
      </c>
      <c r="V117" s="2" t="s">
        <v>1387</v>
      </c>
      <c r="W117" s="2" t="s">
        <v>1934</v>
      </c>
      <c r="X117" s="2" t="s">
        <v>134</v>
      </c>
      <c r="Y117" s="2" t="s">
        <v>1935</v>
      </c>
      <c r="Z117" s="4"/>
      <c r="AA117" s="4">
        <f>=ROUNDDOWN({0},0)</f>
      </c>
      <c r="AB117" s="5"/>
      <c r="AC117" s="2" t="s">
        <v>134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/>
      <c r="BD117" s="8"/>
      <c r="BE117" s="4"/>
      <c r="BF117" s="8"/>
      <c r="BG117" s="7"/>
      <c r="BH117" s="7"/>
      <c r="BI117" s="7"/>
      <c r="BJ117" s="4"/>
      <c r="BK117" s="8"/>
      <c r="BL117" s="2" t="s">
        <v>134</v>
      </c>
      <c r="BM117" s="7"/>
      <c r="BN117" s="7"/>
      <c r="BO117" s="4"/>
      <c r="BP117" s="8"/>
      <c r="BQ117" s="4"/>
      <c r="BR117" s="8"/>
      <c r="BS117" s="7"/>
      <c r="BT117" s="7"/>
      <c r="BU117" s="2" t="s">
        <v>140</v>
      </c>
      <c r="BV117" s="2" t="s">
        <v>144</v>
      </c>
      <c r="BW117" s="2" t="s">
        <v>134</v>
      </c>
      <c r="BX117" s="2" t="s">
        <v>239</v>
      </c>
      <c r="BY117" s="2" t="s">
        <v>142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161</v>
      </c>
      <c r="CH117" s="2" t="s">
        <v>144</v>
      </c>
      <c r="CI117" s="2" t="s">
        <v>134</v>
      </c>
      <c r="CJ117" s="2" t="s">
        <v>134</v>
      </c>
      <c r="CK117" s="2" t="s">
        <v>142</v>
      </c>
      <c r="CL117" s="2" t="s">
        <v>134</v>
      </c>
      <c r="CM117" s="4"/>
      <c r="CN117" s="8"/>
      <c r="CO117" s="4"/>
      <c r="CP117" s="8"/>
      <c r="CQ117" s="7"/>
      <c r="CR117" s="7"/>
      <c r="CS117" s="2" t="s">
        <v>140</v>
      </c>
      <c r="CT117" s="2" t="s">
        <v>144</v>
      </c>
      <c r="CU117" s="2" t="s">
        <v>242</v>
      </c>
      <c r="CV117" s="2" t="s">
        <v>1936</v>
      </c>
      <c r="CW117" s="2" t="s">
        <v>142</v>
      </c>
      <c r="CX117" s="2" t="s">
        <v>134</v>
      </c>
      <c r="CY117" s="4"/>
      <c r="CZ117" s="8"/>
      <c r="DA117" s="4"/>
      <c r="DB117" s="8"/>
      <c r="DC117" s="7"/>
      <c r="DD117" s="7"/>
      <c r="DE117" s="2" t="s">
        <v>140</v>
      </c>
      <c r="DF117" s="2" t="s">
        <v>144</v>
      </c>
      <c r="DG117" s="2" t="s">
        <v>242</v>
      </c>
      <c r="DH117" s="2" t="s">
        <v>1937</v>
      </c>
      <c r="DI117" s="2" t="s">
        <v>142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140</v>
      </c>
      <c r="DR117" s="2" t="s">
        <v>144</v>
      </c>
      <c r="DS117" s="2" t="s">
        <v>533</v>
      </c>
      <c r="DT117" s="2" t="s">
        <v>665</v>
      </c>
      <c r="DU117" s="2" t="s">
        <v>142</v>
      </c>
      <c r="DV117" s="2" t="s">
        <v>134</v>
      </c>
      <c r="DW117" s="4"/>
      <c r="DX117" s="8"/>
      <c r="DY117" s="4"/>
      <c r="DZ117" s="8"/>
      <c r="EA117" s="7"/>
      <c r="EB117" s="7"/>
      <c r="EC117" s="2" t="s">
        <v>140</v>
      </c>
      <c r="ED117" s="2" t="s">
        <v>144</v>
      </c>
      <c r="EE117" s="2" t="s">
        <v>242</v>
      </c>
      <c r="EF117" s="2" t="s">
        <v>555</v>
      </c>
      <c r="EG117" s="2" t="s">
        <v>142</v>
      </c>
      <c r="EH117" s="2" t="s">
        <v>134</v>
      </c>
      <c r="EI117" s="4"/>
      <c r="EJ117" s="8"/>
      <c r="EK117" s="4"/>
      <c r="EL117" s="8"/>
      <c r="EM117" s="7"/>
      <c r="EN117" s="7"/>
      <c r="EO117" s="2" t="s">
        <v>140</v>
      </c>
      <c r="EP117" s="2" t="s">
        <v>144</v>
      </c>
      <c r="EQ117" s="2" t="s">
        <v>242</v>
      </c>
      <c r="ER117" s="2" t="s">
        <v>1938</v>
      </c>
      <c r="ES117" s="2" t="s">
        <v>142</v>
      </c>
      <c r="ET117" s="2" t="s">
        <v>134</v>
      </c>
      <c r="EU117" s="4"/>
      <c r="EV117" s="8"/>
      <c r="EW117" s="4"/>
      <c r="EX117" s="8"/>
      <c r="EY117" s="7"/>
      <c r="EZ117" s="7"/>
      <c r="FA117" s="2" t="s">
        <v>140</v>
      </c>
      <c r="FB117" s="2" t="s">
        <v>144</v>
      </c>
      <c r="FC117" s="2" t="s">
        <v>1939</v>
      </c>
      <c r="FD117" s="2" t="s">
        <v>559</v>
      </c>
      <c r="FE117" s="2" t="s">
        <v>142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161</v>
      </c>
      <c r="FN117" s="2" t="s">
        <v>144</v>
      </c>
      <c r="FO117" s="2" t="s">
        <v>134</v>
      </c>
      <c r="FP117" s="2" t="s">
        <v>134</v>
      </c>
      <c r="FQ117" s="2" t="s">
        <v>142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161</v>
      </c>
      <c r="FZ117" s="2" t="s">
        <v>144</v>
      </c>
      <c r="GA117" s="2" t="s">
        <v>134</v>
      </c>
      <c r="GB117" s="2" t="s">
        <v>134</v>
      </c>
      <c r="GC117" s="2" t="s">
        <v>142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134</v>
      </c>
      <c r="GL117" s="2" t="s">
        <v>134</v>
      </c>
      <c r="GM117" s="2" t="s">
        <v>134</v>
      </c>
      <c r="GN117" s="2" t="s">
        <v>134</v>
      </c>
      <c r="GO117" s="2" t="s">
        <v>134</v>
      </c>
      <c r="GP117" s="2" t="s">
        <v>134</v>
      </c>
      <c r="GQ117" s="4"/>
      <c r="GR117" s="8"/>
      <c r="GS117" s="4"/>
      <c r="GT117" s="8"/>
      <c r="GU117" s="7"/>
      <c r="GV117" s="7"/>
      <c r="GW117" s="2" t="s">
        <v>140</v>
      </c>
      <c r="GX117" s="2" t="s">
        <v>144</v>
      </c>
      <c r="GY117" s="2" t="s">
        <v>253</v>
      </c>
      <c r="GZ117" s="2" t="s">
        <v>1940</v>
      </c>
      <c r="HA117" s="2" t="s">
        <v>142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140</v>
      </c>
      <c r="HJ117" s="2" t="s">
        <v>144</v>
      </c>
      <c r="HK117" s="2" t="s">
        <v>242</v>
      </c>
      <c r="HL117" s="2" t="s">
        <v>398</v>
      </c>
      <c r="HM117" s="2" t="s">
        <v>142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134</v>
      </c>
      <c r="HV117" s="2" t="s">
        <v>134</v>
      </c>
      <c r="HW117" s="2" t="s">
        <v>134</v>
      </c>
      <c r="HX117" s="2" t="s">
        <v>134</v>
      </c>
      <c r="HY117" s="2" t="s">
        <v>134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140</v>
      </c>
      <c r="IH117" s="2" t="s">
        <v>144</v>
      </c>
      <c r="II117" s="2" t="s">
        <v>242</v>
      </c>
      <c r="IJ117" s="2" t="s">
        <v>1941</v>
      </c>
      <c r="IK117" s="2" t="s">
        <v>142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140</v>
      </c>
      <c r="IT117" s="2" t="s">
        <v>144</v>
      </c>
      <c r="IU117" s="2" t="s">
        <v>242</v>
      </c>
      <c r="IV117" s="2" t="s">
        <v>455</v>
      </c>
      <c r="IW117" s="2" t="s">
        <v>142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134</v>
      </c>
      <c r="JF117" s="2" t="s">
        <v>134</v>
      </c>
      <c r="JG117" s="2" t="s">
        <v>134</v>
      </c>
      <c r="JH117" s="2" t="s">
        <v>134</v>
      </c>
      <c r="JI117" s="2" t="s">
        <v>134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184</v>
      </c>
      <c r="JR117" s="2" t="s">
        <v>144</v>
      </c>
      <c r="JS117" s="2" t="s">
        <v>134</v>
      </c>
      <c r="JT117" s="2" t="s">
        <v>134</v>
      </c>
      <c r="JU117" s="2" t="s">
        <v>142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161</v>
      </c>
      <c r="KD117" s="2" t="s">
        <v>131</v>
      </c>
      <c r="KE117" s="2" t="s">
        <v>134</v>
      </c>
      <c r="KF117" s="2" t="s">
        <v>134</v>
      </c>
      <c r="KG117" s="2" t="s">
        <v>142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140</v>
      </c>
      <c r="KP117" s="2" t="s">
        <v>144</v>
      </c>
      <c r="KQ117" s="2" t="s">
        <v>261</v>
      </c>
      <c r="KR117" s="2" t="s">
        <v>239</v>
      </c>
      <c r="KS117" s="2" t="s">
        <v>142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140</v>
      </c>
      <c r="LB117" s="2" t="s">
        <v>144</v>
      </c>
      <c r="LC117" s="2" t="s">
        <v>510</v>
      </c>
      <c r="LD117" s="2" t="s">
        <v>134</v>
      </c>
      <c r="LE117" s="2" t="s">
        <v>142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134</v>
      </c>
      <c r="LN117" s="2" t="s">
        <v>134</v>
      </c>
      <c r="LO117" s="2" t="s">
        <v>134</v>
      </c>
      <c r="LP117" s="2" t="s">
        <v>134</v>
      </c>
      <c r="LQ117" s="2" t="s">
        <v>134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134</v>
      </c>
      <c r="LZ117" s="2" t="s">
        <v>134</v>
      </c>
      <c r="MA117" s="2" t="s">
        <v>134</v>
      </c>
      <c r="MB117" s="2" t="s">
        <v>134</v>
      </c>
      <c r="MC117" s="2" t="s">
        <v>134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161</v>
      </c>
      <c r="ML117" s="2" t="s">
        <v>144</v>
      </c>
      <c r="MM117" s="2" t="s">
        <v>134</v>
      </c>
      <c r="MN117" s="2" t="s">
        <v>134</v>
      </c>
      <c r="MO117" s="2" t="s">
        <v>142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134</v>
      </c>
      <c r="MY117" s="2" t="s">
        <v>134</v>
      </c>
      <c r="MZ117" s="2" t="s">
        <v>134</v>
      </c>
      <c r="NA117" s="2" t="s">
        <v>134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184</v>
      </c>
      <c r="NJ117" s="2" t="s">
        <v>144</v>
      </c>
      <c r="NK117" s="2" t="s">
        <v>134</v>
      </c>
      <c r="NL117" s="2" t="s">
        <v>134</v>
      </c>
      <c r="NM117" s="2" t="s">
        <v>142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134</v>
      </c>
      <c r="NV117" s="2" t="s">
        <v>134</v>
      </c>
      <c r="NW117" s="2" t="s">
        <v>134</v>
      </c>
      <c r="NX117" s="2" t="s">
        <v>134</v>
      </c>
      <c r="NY117" s="2" t="s">
        <v>134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140</v>
      </c>
      <c r="OH117" s="2" t="s">
        <v>144</v>
      </c>
      <c r="OI117" s="2" t="s">
        <v>268</v>
      </c>
      <c r="OJ117" s="2" t="s">
        <v>944</v>
      </c>
      <c r="OK117" s="2" t="s">
        <v>142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134</v>
      </c>
      <c r="OT117" s="2" t="s">
        <v>134</v>
      </c>
      <c r="OU117" s="2" t="s">
        <v>134</v>
      </c>
      <c r="OV117" s="2" t="s">
        <v>134</v>
      </c>
      <c r="OW117" s="2" t="s">
        <v>134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161</v>
      </c>
      <c r="PF117" s="2" t="s">
        <v>144</v>
      </c>
      <c r="PG117" s="2" t="s">
        <v>134</v>
      </c>
      <c r="PH117" s="2" t="s">
        <v>134</v>
      </c>
      <c r="PI117" s="2" t="s">
        <v>142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140</v>
      </c>
      <c r="QD117" s="2" t="s">
        <v>144</v>
      </c>
      <c r="QE117" s="2" t="s">
        <v>149</v>
      </c>
      <c r="QF117" s="2" t="s">
        <v>1187</v>
      </c>
      <c r="QG117" s="2" t="s">
        <v>142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184</v>
      </c>
      <c r="QP117" s="2" t="s">
        <v>144</v>
      </c>
      <c r="QQ117" s="2" t="s">
        <v>134</v>
      </c>
      <c r="QR117" s="2" t="s">
        <v>134</v>
      </c>
      <c r="QS117" s="2" t="s">
        <v>142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134</v>
      </c>
      <c r="RN117" s="2" t="s">
        <v>134</v>
      </c>
      <c r="RO117" s="2" t="s">
        <v>134</v>
      </c>
      <c r="RP117" s="2" t="s">
        <v>134</v>
      </c>
      <c r="RQ117" s="2" t="s">
        <v>134</v>
      </c>
      <c r="RR117" s="2" t="s">
        <v>134</v>
      </c>
      <c r="RS117" s="4"/>
      <c r="RT117" s="8"/>
      <c r="RU117" s="4"/>
      <c r="RV117" s="8"/>
      <c r="RW117" s="7"/>
      <c r="RX117" s="7"/>
      <c r="RY117" s="2" t="s">
        <v>161</v>
      </c>
      <c r="RZ117" s="2" t="s">
        <v>144</v>
      </c>
      <c r="SA117" s="2" t="s">
        <v>134</v>
      </c>
      <c r="SB117" s="2" t="s">
        <v>134</v>
      </c>
      <c r="SC117" s="2" t="s">
        <v>142</v>
      </c>
      <c r="SD117" s="2" t="s">
        <v>134</v>
      </c>
      <c r="SE117" s="4"/>
      <c r="SF117" s="8"/>
      <c r="SG117" s="4"/>
      <c r="SH117" s="8"/>
      <c r="SI117" s="7"/>
      <c r="SJ117" s="7"/>
      <c r="SK117" s="2" t="s">
        <v>140</v>
      </c>
      <c r="SL117" s="2" t="s">
        <v>144</v>
      </c>
      <c r="SM117" s="2" t="s">
        <v>411</v>
      </c>
      <c r="SN117" s="2" t="s">
        <v>220</v>
      </c>
      <c r="SO117" s="2" t="s">
        <v>142</v>
      </c>
      <c r="SP117" s="2" t="s">
        <v>134</v>
      </c>
    </row>
    <row r="118">
      <c r="A118" s="2" t="s">
        <v>1942</v>
      </c>
      <c r="B118" s="2" t="s">
        <v>123</v>
      </c>
      <c r="C118" s="2" t="s">
        <v>124</v>
      </c>
      <c r="D118" s="2" t="s">
        <v>125</v>
      </c>
      <c r="E118" s="2" t="s">
        <v>126</v>
      </c>
      <c r="F118" s="2" t="s">
        <v>1943</v>
      </c>
      <c r="G118" s="2" t="s">
        <v>1944</v>
      </c>
      <c r="H118" s="2" t="s">
        <v>1945</v>
      </c>
      <c r="I118" s="2" t="s">
        <v>1946</v>
      </c>
      <c r="J118" s="2" t="s">
        <v>234</v>
      </c>
      <c r="K118" s="2" t="s">
        <v>587</v>
      </c>
      <c r="L118" s="3">
        <v>16.8</v>
      </c>
      <c r="M118" s="3">
        <v>17.64</v>
      </c>
      <c r="N118" s="3">
        <v>34.99</v>
      </c>
      <c r="O118" s="2" t="s">
        <v>131</v>
      </c>
      <c r="P118" s="2" t="s">
        <v>275</v>
      </c>
      <c r="Q118" s="2" t="s">
        <v>133</v>
      </c>
      <c r="R118" s="2" t="s">
        <v>134</v>
      </c>
      <c r="S118" s="2" t="s">
        <v>134</v>
      </c>
      <c r="T118" s="2" t="s">
        <v>134</v>
      </c>
      <c r="U118" s="2" t="s">
        <v>134</v>
      </c>
      <c r="V118" s="2" t="s">
        <v>1207</v>
      </c>
      <c r="W118" s="2" t="s">
        <v>136</v>
      </c>
      <c r="X118" s="2" t="s">
        <v>134</v>
      </c>
      <c r="Y118" s="2" t="s">
        <v>565</v>
      </c>
      <c r="Z118" s="4"/>
      <c r="AA118" s="4">
        <f>=ROUNDDOWN({0},0)</f>
      </c>
      <c r="AB118" s="5"/>
      <c r="AC118" s="2" t="s">
        <v>134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134</v>
      </c>
      <c r="BM118" s="7"/>
      <c r="BN118" s="7"/>
      <c r="BO118" s="4"/>
      <c r="BP118" s="8"/>
      <c r="BQ118" s="4"/>
      <c r="BR118" s="8"/>
      <c r="BS118" s="7"/>
      <c r="BT118" s="7"/>
      <c r="BU118" s="2" t="s">
        <v>161</v>
      </c>
      <c r="BV118" s="2" t="s">
        <v>144</v>
      </c>
      <c r="BW118" s="2" t="s">
        <v>134</v>
      </c>
      <c r="BX118" s="2" t="s">
        <v>134</v>
      </c>
      <c r="BY118" s="2" t="s">
        <v>142</v>
      </c>
      <c r="BZ118" s="2" t="s">
        <v>134</v>
      </c>
      <c r="CA118" s="4"/>
      <c r="CB118" s="8"/>
      <c r="CC118" s="4"/>
      <c r="CD118" s="8"/>
      <c r="CE118" s="7"/>
      <c r="CF118" s="7"/>
      <c r="CG118" s="2" t="s">
        <v>140</v>
      </c>
      <c r="CH118" s="2" t="s">
        <v>144</v>
      </c>
      <c r="CI118" s="2" t="s">
        <v>145</v>
      </c>
      <c r="CJ118" s="2" t="s">
        <v>332</v>
      </c>
      <c r="CK118" s="2" t="s">
        <v>142</v>
      </c>
      <c r="CL118" s="2" t="s">
        <v>134</v>
      </c>
      <c r="CM118" s="4"/>
      <c r="CN118" s="8"/>
      <c r="CO118" s="4"/>
      <c r="CP118" s="8"/>
      <c r="CQ118" s="7"/>
      <c r="CR118" s="7"/>
      <c r="CS118" s="2" t="s">
        <v>140</v>
      </c>
      <c r="CT118" s="2" t="s">
        <v>144</v>
      </c>
      <c r="CU118" s="2" t="s">
        <v>292</v>
      </c>
      <c r="CV118" s="2" t="s">
        <v>295</v>
      </c>
      <c r="CW118" s="2" t="s">
        <v>142</v>
      </c>
      <c r="CX118" s="2" t="s">
        <v>134</v>
      </c>
      <c r="CY118" s="4"/>
      <c r="CZ118" s="8"/>
      <c r="DA118" s="4"/>
      <c r="DB118" s="8"/>
      <c r="DC118" s="7"/>
      <c r="DD118" s="7"/>
      <c r="DE118" s="2" t="s">
        <v>140</v>
      </c>
      <c r="DF118" s="2" t="s">
        <v>144</v>
      </c>
      <c r="DG118" s="2" t="s">
        <v>750</v>
      </c>
      <c r="DH118" s="2" t="s">
        <v>510</v>
      </c>
      <c r="DI118" s="2" t="s">
        <v>142</v>
      </c>
      <c r="DJ118" s="2" t="s">
        <v>134</v>
      </c>
      <c r="DK118" s="4"/>
      <c r="DL118" s="8"/>
      <c r="DM118" s="4"/>
      <c r="DN118" s="8"/>
      <c r="DO118" s="7"/>
      <c r="DP118" s="7"/>
      <c r="DQ118" s="2" t="s">
        <v>140</v>
      </c>
      <c r="DR118" s="2" t="s">
        <v>144</v>
      </c>
      <c r="DS118" s="2" t="s">
        <v>151</v>
      </c>
      <c r="DT118" s="2" t="s">
        <v>1947</v>
      </c>
      <c r="DU118" s="2" t="s">
        <v>142</v>
      </c>
      <c r="DV118" s="2" t="s">
        <v>134</v>
      </c>
      <c r="DW118" s="4"/>
      <c r="DX118" s="8"/>
      <c r="DY118" s="4"/>
      <c r="DZ118" s="8"/>
      <c r="EA118" s="7"/>
      <c r="EB118" s="7"/>
      <c r="EC118" s="2" t="s">
        <v>140</v>
      </c>
      <c r="ED118" s="2" t="s">
        <v>144</v>
      </c>
      <c r="EE118" s="2" t="s">
        <v>221</v>
      </c>
      <c r="EF118" s="2" t="s">
        <v>1428</v>
      </c>
      <c r="EG118" s="2" t="s">
        <v>142</v>
      </c>
      <c r="EH118" s="2" t="s">
        <v>134</v>
      </c>
      <c r="EI118" s="4"/>
      <c r="EJ118" s="8"/>
      <c r="EK118" s="4"/>
      <c r="EL118" s="8"/>
      <c r="EM118" s="7"/>
      <c r="EN118" s="7"/>
      <c r="EO118" s="2" t="s">
        <v>140</v>
      </c>
      <c r="EP118" s="2" t="s">
        <v>144</v>
      </c>
      <c r="EQ118" s="2" t="s">
        <v>506</v>
      </c>
      <c r="ER118" s="2" t="s">
        <v>1428</v>
      </c>
      <c r="ES118" s="2" t="s">
        <v>142</v>
      </c>
      <c r="ET118" s="2" t="s">
        <v>134</v>
      </c>
      <c r="EU118" s="4"/>
      <c r="EV118" s="8"/>
      <c r="EW118" s="4"/>
      <c r="EX118" s="8"/>
      <c r="EY118" s="7"/>
      <c r="EZ118" s="7"/>
      <c r="FA118" s="2" t="s">
        <v>140</v>
      </c>
      <c r="FB118" s="2" t="s">
        <v>144</v>
      </c>
      <c r="FC118" s="2" t="s">
        <v>1000</v>
      </c>
      <c r="FD118" s="2" t="s">
        <v>134</v>
      </c>
      <c r="FE118" s="2" t="s">
        <v>142</v>
      </c>
      <c r="FF118" s="2" t="s">
        <v>134</v>
      </c>
      <c r="FG118" s="4"/>
      <c r="FH118" s="8"/>
      <c r="FI118" s="4"/>
      <c r="FJ118" s="8"/>
      <c r="FK118" s="7"/>
      <c r="FL118" s="7"/>
      <c r="FM118" s="2" t="s">
        <v>161</v>
      </c>
      <c r="FN118" s="2" t="s">
        <v>144</v>
      </c>
      <c r="FO118" s="2" t="s">
        <v>134</v>
      </c>
      <c r="FP118" s="2" t="s">
        <v>134</v>
      </c>
      <c r="FQ118" s="2" t="s">
        <v>142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161</v>
      </c>
      <c r="FZ118" s="2" t="s">
        <v>144</v>
      </c>
      <c r="GA118" s="2" t="s">
        <v>134</v>
      </c>
      <c r="GB118" s="2" t="s">
        <v>134</v>
      </c>
      <c r="GC118" s="2" t="s">
        <v>142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134</v>
      </c>
      <c r="GL118" s="2" t="s">
        <v>134</v>
      </c>
      <c r="GM118" s="2" t="s">
        <v>134</v>
      </c>
      <c r="GN118" s="2" t="s">
        <v>134</v>
      </c>
      <c r="GO118" s="2" t="s">
        <v>134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184</v>
      </c>
      <c r="GX118" s="2" t="s">
        <v>144</v>
      </c>
      <c r="GY118" s="2" t="s">
        <v>134</v>
      </c>
      <c r="GZ118" s="2" t="s">
        <v>134</v>
      </c>
      <c r="HA118" s="2" t="s">
        <v>142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140</v>
      </c>
      <c r="HJ118" s="2" t="s">
        <v>144</v>
      </c>
      <c r="HK118" s="2" t="s">
        <v>166</v>
      </c>
      <c r="HL118" s="2" t="s">
        <v>1858</v>
      </c>
      <c r="HM118" s="2" t="s">
        <v>142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161</v>
      </c>
      <c r="HV118" s="2" t="s">
        <v>131</v>
      </c>
      <c r="HW118" s="2" t="s">
        <v>134</v>
      </c>
      <c r="HX118" s="2" t="s">
        <v>134</v>
      </c>
      <c r="HY118" s="2" t="s">
        <v>142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140</v>
      </c>
      <c r="IH118" s="2" t="s">
        <v>144</v>
      </c>
      <c r="II118" s="2" t="s">
        <v>1862</v>
      </c>
      <c r="IJ118" s="2" t="s">
        <v>202</v>
      </c>
      <c r="IK118" s="2" t="s">
        <v>142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161</v>
      </c>
      <c r="IT118" s="2" t="s">
        <v>144</v>
      </c>
      <c r="IU118" s="2" t="s">
        <v>134</v>
      </c>
      <c r="IV118" s="2" t="s">
        <v>134</v>
      </c>
      <c r="IW118" s="2" t="s">
        <v>142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134</v>
      </c>
      <c r="JF118" s="2" t="s">
        <v>134</v>
      </c>
      <c r="JG118" s="2" t="s">
        <v>134</v>
      </c>
      <c r="JH118" s="2" t="s">
        <v>134</v>
      </c>
      <c r="JI118" s="2" t="s">
        <v>134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184</v>
      </c>
      <c r="JR118" s="2" t="s">
        <v>144</v>
      </c>
      <c r="JS118" s="2" t="s">
        <v>134</v>
      </c>
      <c r="JT118" s="2" t="s">
        <v>134</v>
      </c>
      <c r="JU118" s="2" t="s">
        <v>142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134</v>
      </c>
      <c r="KE118" s="2" t="s">
        <v>134</v>
      </c>
      <c r="KF118" s="2" t="s">
        <v>134</v>
      </c>
      <c r="KG118" s="2" t="s">
        <v>134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176</v>
      </c>
      <c r="KP118" s="2" t="s">
        <v>144</v>
      </c>
      <c r="KQ118" s="2" t="s">
        <v>134</v>
      </c>
      <c r="KR118" s="2" t="s">
        <v>134</v>
      </c>
      <c r="KS118" s="2" t="s">
        <v>142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140</v>
      </c>
      <c r="LB118" s="2" t="s">
        <v>144</v>
      </c>
      <c r="LC118" s="2" t="s">
        <v>505</v>
      </c>
      <c r="LD118" s="2" t="s">
        <v>141</v>
      </c>
      <c r="LE118" s="2" t="s">
        <v>142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134</v>
      </c>
      <c r="LN118" s="2" t="s">
        <v>134</v>
      </c>
      <c r="LO118" s="2" t="s">
        <v>134</v>
      </c>
      <c r="LP118" s="2" t="s">
        <v>134</v>
      </c>
      <c r="LQ118" s="2" t="s">
        <v>134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134</v>
      </c>
      <c r="LZ118" s="2" t="s">
        <v>134</v>
      </c>
      <c r="MA118" s="2" t="s">
        <v>134</v>
      </c>
      <c r="MB118" s="2" t="s">
        <v>134</v>
      </c>
      <c r="MC118" s="2" t="s">
        <v>134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161</v>
      </c>
      <c r="ML118" s="2" t="s">
        <v>144</v>
      </c>
      <c r="MM118" s="2" t="s">
        <v>134</v>
      </c>
      <c r="MN118" s="2" t="s">
        <v>134</v>
      </c>
      <c r="MO118" s="2" t="s">
        <v>142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134</v>
      </c>
      <c r="MX118" s="2" t="s">
        <v>134</v>
      </c>
      <c r="MY118" s="2" t="s">
        <v>134</v>
      </c>
      <c r="MZ118" s="2" t="s">
        <v>134</v>
      </c>
      <c r="NA118" s="2" t="s">
        <v>134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184</v>
      </c>
      <c r="NJ118" s="2" t="s">
        <v>144</v>
      </c>
      <c r="NK118" s="2" t="s">
        <v>134</v>
      </c>
      <c r="NL118" s="2" t="s">
        <v>134</v>
      </c>
      <c r="NM118" s="2" t="s">
        <v>142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161</v>
      </c>
      <c r="NV118" s="2" t="s">
        <v>131</v>
      </c>
      <c r="NW118" s="2" t="s">
        <v>134</v>
      </c>
      <c r="NX118" s="2" t="s">
        <v>134</v>
      </c>
      <c r="NY118" s="2" t="s">
        <v>142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140</v>
      </c>
      <c r="OH118" s="2" t="s">
        <v>144</v>
      </c>
      <c r="OI118" s="2" t="s">
        <v>359</v>
      </c>
      <c r="OJ118" s="2" t="s">
        <v>1948</v>
      </c>
      <c r="OK118" s="2" t="s">
        <v>142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134</v>
      </c>
      <c r="OT118" s="2" t="s">
        <v>134</v>
      </c>
      <c r="OU118" s="2" t="s">
        <v>134</v>
      </c>
      <c r="OV118" s="2" t="s">
        <v>134</v>
      </c>
      <c r="OW118" s="2" t="s">
        <v>134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161</v>
      </c>
      <c r="PF118" s="2" t="s">
        <v>144</v>
      </c>
      <c r="PG118" s="2" t="s">
        <v>134</v>
      </c>
      <c r="PH118" s="2" t="s">
        <v>134</v>
      </c>
      <c r="PI118" s="2" t="s">
        <v>142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134</v>
      </c>
      <c r="PR118" s="2" t="s">
        <v>134</v>
      </c>
      <c r="PS118" s="2" t="s">
        <v>134</v>
      </c>
      <c r="PT118" s="2" t="s">
        <v>134</v>
      </c>
      <c r="PU118" s="2" t="s">
        <v>134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161</v>
      </c>
      <c r="QD118" s="2" t="s">
        <v>144</v>
      </c>
      <c r="QE118" s="2" t="s">
        <v>134</v>
      </c>
      <c r="QF118" s="2" t="s">
        <v>134</v>
      </c>
      <c r="QG118" s="2" t="s">
        <v>142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184</v>
      </c>
      <c r="QP118" s="2" t="s">
        <v>144</v>
      </c>
      <c r="QQ118" s="2" t="s">
        <v>134</v>
      </c>
      <c r="QR118" s="2" t="s">
        <v>134</v>
      </c>
      <c r="QS118" s="2" t="s">
        <v>142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134</v>
      </c>
      <c r="RB118" s="2" t="s">
        <v>134</v>
      </c>
      <c r="RC118" s="2" t="s">
        <v>134</v>
      </c>
      <c r="RD118" s="2" t="s">
        <v>134</v>
      </c>
      <c r="RE118" s="2" t="s">
        <v>134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134</v>
      </c>
      <c r="RN118" s="2" t="s">
        <v>134</v>
      </c>
      <c r="RO118" s="2" t="s">
        <v>134</v>
      </c>
      <c r="RP118" s="2" t="s">
        <v>134</v>
      </c>
      <c r="RQ118" s="2" t="s">
        <v>134</v>
      </c>
      <c r="RR118" s="2" t="s">
        <v>134</v>
      </c>
      <c r="RS118" s="4"/>
      <c r="RT118" s="8"/>
      <c r="RU118" s="4"/>
      <c r="RV118" s="8"/>
      <c r="RW118" s="7"/>
      <c r="RX118" s="7"/>
      <c r="RY118" s="2" t="s">
        <v>161</v>
      </c>
      <c r="RZ118" s="2" t="s">
        <v>144</v>
      </c>
      <c r="SA118" s="2" t="s">
        <v>134</v>
      </c>
      <c r="SB118" s="2" t="s">
        <v>134</v>
      </c>
      <c r="SC118" s="2" t="s">
        <v>142</v>
      </c>
      <c r="SD118" s="2" t="s">
        <v>134</v>
      </c>
      <c r="SE118" s="4"/>
      <c r="SF118" s="8"/>
      <c r="SG118" s="4"/>
      <c r="SH118" s="8"/>
      <c r="SI118" s="7"/>
      <c r="SJ118" s="7"/>
      <c r="SK118" s="2" t="s">
        <v>161</v>
      </c>
      <c r="SL118" s="2" t="s">
        <v>144</v>
      </c>
      <c r="SM118" s="2" t="s">
        <v>134</v>
      </c>
      <c r="SN118" s="2" t="s">
        <v>134</v>
      </c>
      <c r="SO118" s="2" t="s">
        <v>142</v>
      </c>
      <c r="SP118" s="2" t="s">
        <v>134</v>
      </c>
    </row>
    <row r="119">
      <c r="A119" s="2" t="s">
        <v>1949</v>
      </c>
      <c r="B119" s="2" t="s">
        <v>123</v>
      </c>
      <c r="C119" s="2" t="s">
        <v>124</v>
      </c>
      <c r="D119" s="2" t="s">
        <v>125</v>
      </c>
      <c r="E119" s="2" t="s">
        <v>126</v>
      </c>
      <c r="F119" s="2" t="s">
        <v>1579</v>
      </c>
      <c r="G119" s="2" t="s">
        <v>1579</v>
      </c>
      <c r="H119" s="2" t="s">
        <v>1579</v>
      </c>
      <c r="I119" s="2" t="s">
        <v>1950</v>
      </c>
      <c r="J119" s="2" t="s">
        <v>234</v>
      </c>
      <c r="K119" s="2" t="s">
        <v>1951</v>
      </c>
      <c r="L119" s="3">
        <v>13.5</v>
      </c>
      <c r="M119" s="3">
        <v>14.18</v>
      </c>
      <c r="N119" s="3">
        <v>40</v>
      </c>
      <c r="O119" s="2" t="s">
        <v>131</v>
      </c>
      <c r="P119" s="2" t="s">
        <v>1660</v>
      </c>
      <c r="Q119" s="2" t="s">
        <v>133</v>
      </c>
      <c r="R119" s="2" t="s">
        <v>21</v>
      </c>
      <c r="S119" s="2" t="s">
        <v>134</v>
      </c>
      <c r="T119" s="2" t="s">
        <v>134</v>
      </c>
      <c r="U119" s="2" t="s">
        <v>134</v>
      </c>
      <c r="V119" s="2" t="s">
        <v>1173</v>
      </c>
      <c r="W119" s="2" t="s">
        <v>134</v>
      </c>
      <c r="X119" s="2" t="s">
        <v>134</v>
      </c>
      <c r="Y119" s="2" t="s">
        <v>1662</v>
      </c>
      <c r="Z119" s="4"/>
      <c r="AA119" s="4">
        <f>=ROUNDDOWN({0},0)</f>
      </c>
      <c r="AB119" s="5">
        <v>9</v>
      </c>
      <c r="AC119" s="2" t="s">
        <v>134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134</v>
      </c>
      <c r="BM119" s="7"/>
      <c r="BN119" s="7"/>
      <c r="BO119" s="4"/>
      <c r="BP119" s="8"/>
      <c r="BQ119" s="4"/>
      <c r="BR119" s="8"/>
      <c r="BS119" s="7"/>
      <c r="BT119" s="7"/>
      <c r="BU119" s="2" t="s">
        <v>134</v>
      </c>
      <c r="BV119" s="2" t="s">
        <v>134</v>
      </c>
      <c r="BW119" s="2" t="s">
        <v>134</v>
      </c>
      <c r="BX119" s="2" t="s">
        <v>134</v>
      </c>
      <c r="BY119" s="2" t="s">
        <v>134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134</v>
      </c>
      <c r="CH119" s="2" t="s">
        <v>134</v>
      </c>
      <c r="CI119" s="2" t="s">
        <v>134</v>
      </c>
      <c r="CJ119" s="2" t="s">
        <v>134</v>
      </c>
      <c r="CK119" s="2" t="s">
        <v>134</v>
      </c>
      <c r="CL119" s="2" t="s">
        <v>134</v>
      </c>
      <c r="CM119" s="4"/>
      <c r="CN119" s="8"/>
      <c r="CO119" s="4"/>
      <c r="CP119" s="8"/>
      <c r="CQ119" s="7"/>
      <c r="CR119" s="7"/>
      <c r="CS119" s="2" t="s">
        <v>134</v>
      </c>
      <c r="CT119" s="2" t="s">
        <v>134</v>
      </c>
      <c r="CU119" s="2" t="s">
        <v>134</v>
      </c>
      <c r="CV119" s="2" t="s">
        <v>134</v>
      </c>
      <c r="CW119" s="2" t="s">
        <v>134</v>
      </c>
      <c r="CX119" s="2" t="s">
        <v>134</v>
      </c>
      <c r="CY119" s="4"/>
      <c r="CZ119" s="8"/>
      <c r="DA119" s="4"/>
      <c r="DB119" s="8"/>
      <c r="DC119" s="7"/>
      <c r="DD119" s="7"/>
      <c r="DE119" s="2" t="s">
        <v>134</v>
      </c>
      <c r="DF119" s="2" t="s">
        <v>134</v>
      </c>
      <c r="DG119" s="2" t="s">
        <v>134</v>
      </c>
      <c r="DH119" s="2" t="s">
        <v>134</v>
      </c>
      <c r="DI119" s="2" t="s">
        <v>134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134</v>
      </c>
      <c r="DR119" s="2" t="s">
        <v>134</v>
      </c>
      <c r="DS119" s="2" t="s">
        <v>134</v>
      </c>
      <c r="DT119" s="2" t="s">
        <v>134</v>
      </c>
      <c r="DU119" s="2" t="s">
        <v>134</v>
      </c>
      <c r="DV119" s="2" t="s">
        <v>134</v>
      </c>
      <c r="DW119" s="4"/>
      <c r="DX119" s="8"/>
      <c r="DY119" s="4"/>
      <c r="DZ119" s="8"/>
      <c r="EA119" s="7"/>
      <c r="EB119" s="7"/>
      <c r="EC119" s="2" t="s">
        <v>140</v>
      </c>
      <c r="ED119" s="2" t="s">
        <v>131</v>
      </c>
      <c r="EE119" s="2" t="s">
        <v>388</v>
      </c>
      <c r="EF119" s="2" t="s">
        <v>1663</v>
      </c>
      <c r="EG119" s="2" t="s">
        <v>142</v>
      </c>
      <c r="EH119" s="2" t="s">
        <v>134</v>
      </c>
      <c r="EI119" s="4"/>
      <c r="EJ119" s="8"/>
      <c r="EK119" s="4"/>
      <c r="EL119" s="8"/>
      <c r="EM119" s="7"/>
      <c r="EN119" s="7"/>
      <c r="EO119" s="2" t="s">
        <v>134</v>
      </c>
      <c r="EP119" s="2" t="s">
        <v>134</v>
      </c>
      <c r="EQ119" s="2" t="s">
        <v>134</v>
      </c>
      <c r="ER119" s="2" t="s">
        <v>134</v>
      </c>
      <c r="ES119" s="2" t="s">
        <v>134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134</v>
      </c>
      <c r="FB119" s="2" t="s">
        <v>134</v>
      </c>
      <c r="FC119" s="2" t="s">
        <v>134</v>
      </c>
      <c r="FD119" s="2" t="s">
        <v>134</v>
      </c>
      <c r="FE119" s="2" t="s">
        <v>134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134</v>
      </c>
      <c r="FN119" s="2" t="s">
        <v>134</v>
      </c>
      <c r="FO119" s="2" t="s">
        <v>134</v>
      </c>
      <c r="FP119" s="2" t="s">
        <v>134</v>
      </c>
      <c r="FQ119" s="2" t="s">
        <v>134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134</v>
      </c>
      <c r="FZ119" s="2" t="s">
        <v>134</v>
      </c>
      <c r="GA119" s="2" t="s">
        <v>134</v>
      </c>
      <c r="GB119" s="2" t="s">
        <v>134</v>
      </c>
      <c r="GC119" s="2" t="s">
        <v>134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134</v>
      </c>
      <c r="GL119" s="2" t="s">
        <v>134</v>
      </c>
      <c r="GM119" s="2" t="s">
        <v>134</v>
      </c>
      <c r="GN119" s="2" t="s">
        <v>134</v>
      </c>
      <c r="GO119" s="2" t="s">
        <v>134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134</v>
      </c>
      <c r="GX119" s="2" t="s">
        <v>134</v>
      </c>
      <c r="GY119" s="2" t="s">
        <v>134</v>
      </c>
      <c r="GZ119" s="2" t="s">
        <v>134</v>
      </c>
      <c r="HA119" s="2" t="s">
        <v>134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134</v>
      </c>
      <c r="HJ119" s="2" t="s">
        <v>134</v>
      </c>
      <c r="HK119" s="2" t="s">
        <v>134</v>
      </c>
      <c r="HL119" s="2" t="s">
        <v>134</v>
      </c>
      <c r="HM119" s="2" t="s">
        <v>134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134</v>
      </c>
      <c r="HV119" s="2" t="s">
        <v>134</v>
      </c>
      <c r="HW119" s="2" t="s">
        <v>134</v>
      </c>
      <c r="HX119" s="2" t="s">
        <v>134</v>
      </c>
      <c r="HY119" s="2" t="s">
        <v>134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134</v>
      </c>
      <c r="IH119" s="2" t="s">
        <v>134</v>
      </c>
      <c r="II119" s="2" t="s">
        <v>134</v>
      </c>
      <c r="IJ119" s="2" t="s">
        <v>134</v>
      </c>
      <c r="IK119" s="2" t="s">
        <v>134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134</v>
      </c>
      <c r="IT119" s="2" t="s">
        <v>134</v>
      </c>
      <c r="IU119" s="2" t="s">
        <v>134</v>
      </c>
      <c r="IV119" s="2" t="s">
        <v>134</v>
      </c>
      <c r="IW119" s="2" t="s">
        <v>134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134</v>
      </c>
      <c r="JF119" s="2" t="s">
        <v>134</v>
      </c>
      <c r="JG119" s="2" t="s">
        <v>134</v>
      </c>
      <c r="JH119" s="2" t="s">
        <v>134</v>
      </c>
      <c r="JI119" s="2" t="s">
        <v>134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134</v>
      </c>
      <c r="JR119" s="2" t="s">
        <v>134</v>
      </c>
      <c r="JS119" s="2" t="s">
        <v>134</v>
      </c>
      <c r="JT119" s="2" t="s">
        <v>134</v>
      </c>
      <c r="JU119" s="2" t="s">
        <v>134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134</v>
      </c>
      <c r="KE119" s="2" t="s">
        <v>134</v>
      </c>
      <c r="KF119" s="2" t="s">
        <v>134</v>
      </c>
      <c r="KG119" s="2" t="s">
        <v>134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134</v>
      </c>
      <c r="KQ119" s="2" t="s">
        <v>134</v>
      </c>
      <c r="KR119" s="2" t="s">
        <v>134</v>
      </c>
      <c r="KS119" s="2" t="s">
        <v>134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134</v>
      </c>
      <c r="LB119" s="2" t="s">
        <v>134</v>
      </c>
      <c r="LC119" s="2" t="s">
        <v>134</v>
      </c>
      <c r="LD119" s="2" t="s">
        <v>134</v>
      </c>
      <c r="LE119" s="2" t="s">
        <v>134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134</v>
      </c>
      <c r="LN119" s="2" t="s">
        <v>134</v>
      </c>
      <c r="LO119" s="2" t="s">
        <v>134</v>
      </c>
      <c r="LP119" s="2" t="s">
        <v>134</v>
      </c>
      <c r="LQ119" s="2" t="s">
        <v>134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134</v>
      </c>
      <c r="LZ119" s="2" t="s">
        <v>134</v>
      </c>
      <c r="MA119" s="2" t="s">
        <v>134</v>
      </c>
      <c r="MB119" s="2" t="s">
        <v>134</v>
      </c>
      <c r="MC119" s="2" t="s">
        <v>134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134</v>
      </c>
      <c r="ML119" s="2" t="s">
        <v>134</v>
      </c>
      <c r="MM119" s="2" t="s">
        <v>134</v>
      </c>
      <c r="MN119" s="2" t="s">
        <v>134</v>
      </c>
      <c r="MO119" s="2" t="s">
        <v>134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134</v>
      </c>
      <c r="MY119" s="2" t="s">
        <v>134</v>
      </c>
      <c r="MZ119" s="2" t="s">
        <v>134</v>
      </c>
      <c r="NA119" s="2" t="s">
        <v>134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134</v>
      </c>
      <c r="NK119" s="2" t="s">
        <v>134</v>
      </c>
      <c r="NL119" s="2" t="s">
        <v>134</v>
      </c>
      <c r="NM119" s="2" t="s">
        <v>134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134</v>
      </c>
      <c r="NV119" s="2" t="s">
        <v>134</v>
      </c>
      <c r="NW119" s="2" t="s">
        <v>134</v>
      </c>
      <c r="NX119" s="2" t="s">
        <v>134</v>
      </c>
      <c r="NY119" s="2" t="s">
        <v>134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134</v>
      </c>
      <c r="OH119" s="2" t="s">
        <v>134</v>
      </c>
      <c r="OI119" s="2" t="s">
        <v>134</v>
      </c>
      <c r="OJ119" s="2" t="s">
        <v>134</v>
      </c>
      <c r="OK119" s="2" t="s">
        <v>134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134</v>
      </c>
      <c r="OT119" s="2" t="s">
        <v>134</v>
      </c>
      <c r="OU119" s="2" t="s">
        <v>134</v>
      </c>
      <c r="OV119" s="2" t="s">
        <v>134</v>
      </c>
      <c r="OW119" s="2" t="s">
        <v>134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134</v>
      </c>
      <c r="PF119" s="2" t="s">
        <v>134</v>
      </c>
      <c r="PG119" s="2" t="s">
        <v>134</v>
      </c>
      <c r="PH119" s="2" t="s">
        <v>134</v>
      </c>
      <c r="PI119" s="2" t="s">
        <v>134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134</v>
      </c>
      <c r="PS119" s="2" t="s">
        <v>134</v>
      </c>
      <c r="PT119" s="2" t="s">
        <v>134</v>
      </c>
      <c r="PU119" s="2" t="s">
        <v>134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134</v>
      </c>
      <c r="QD119" s="2" t="s">
        <v>134</v>
      </c>
      <c r="QE119" s="2" t="s">
        <v>134</v>
      </c>
      <c r="QF119" s="2" t="s">
        <v>134</v>
      </c>
      <c r="QG119" s="2" t="s">
        <v>134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134</v>
      </c>
      <c r="QP119" s="2" t="s">
        <v>134</v>
      </c>
      <c r="QQ119" s="2" t="s">
        <v>134</v>
      </c>
      <c r="QR119" s="2" t="s">
        <v>134</v>
      </c>
      <c r="QS119" s="2" t="s">
        <v>134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134</v>
      </c>
      <c r="RB119" s="2" t="s">
        <v>134</v>
      </c>
      <c r="RC119" s="2" t="s">
        <v>134</v>
      </c>
      <c r="RD119" s="2" t="s">
        <v>134</v>
      </c>
      <c r="RE119" s="2" t="s">
        <v>134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134</v>
      </c>
      <c r="RN119" s="2" t="s">
        <v>134</v>
      </c>
      <c r="RO119" s="2" t="s">
        <v>134</v>
      </c>
      <c r="RP119" s="2" t="s">
        <v>134</v>
      </c>
      <c r="RQ119" s="2" t="s">
        <v>134</v>
      </c>
      <c r="RR119" s="2" t="s">
        <v>134</v>
      </c>
      <c r="RS119" s="4"/>
      <c r="RT119" s="8"/>
      <c r="RU119" s="4"/>
      <c r="RV119" s="8"/>
      <c r="RW119" s="7"/>
      <c r="RX119" s="7"/>
      <c r="RY119" s="2" t="s">
        <v>134</v>
      </c>
      <c r="RZ119" s="2" t="s">
        <v>134</v>
      </c>
      <c r="SA119" s="2" t="s">
        <v>134</v>
      </c>
      <c r="SB119" s="2" t="s">
        <v>134</v>
      </c>
      <c r="SC119" s="2" t="s">
        <v>134</v>
      </c>
      <c r="SD119" s="2" t="s">
        <v>134</v>
      </c>
      <c r="SE119" s="4"/>
      <c r="SF119" s="8"/>
      <c r="SG119" s="4"/>
      <c r="SH119" s="8"/>
      <c r="SI119" s="7"/>
      <c r="SJ119" s="7"/>
      <c r="SK119" s="2" t="s">
        <v>134</v>
      </c>
      <c r="SL119" s="2" t="s">
        <v>134</v>
      </c>
      <c r="SM119" s="2" t="s">
        <v>134</v>
      </c>
      <c r="SN119" s="2" t="s">
        <v>134</v>
      </c>
      <c r="SO119" s="2" t="s">
        <v>134</v>
      </c>
      <c r="SP119" s="2" t="s">
        <v>134</v>
      </c>
    </row>
    <row r="120">
      <c r="A120" s="2" t="s">
        <v>1952</v>
      </c>
      <c r="B120" s="2" t="s">
        <v>123</v>
      </c>
      <c r="C120" s="2" t="s">
        <v>124</v>
      </c>
      <c r="D120" s="2" t="s">
        <v>125</v>
      </c>
      <c r="E120" s="2" t="s">
        <v>126</v>
      </c>
      <c r="F120" s="2" t="s">
        <v>1953</v>
      </c>
      <c r="G120" s="2" t="s">
        <v>1954</v>
      </c>
      <c r="H120" s="2" t="s">
        <v>1955</v>
      </c>
      <c r="I120" s="2" t="s">
        <v>126</v>
      </c>
      <c r="J120" s="2" t="s">
        <v>234</v>
      </c>
      <c r="K120" s="2" t="s">
        <v>329</v>
      </c>
      <c r="L120" s="3">
        <v>14.5</v>
      </c>
      <c r="M120" s="3">
        <v>15.23</v>
      </c>
      <c r="N120" s="3">
        <v>29.99</v>
      </c>
      <c r="O120" s="2" t="s">
        <v>131</v>
      </c>
      <c r="P120" s="2" t="s">
        <v>275</v>
      </c>
      <c r="Q120" s="2" t="s">
        <v>133</v>
      </c>
      <c r="R120" s="2" t="s">
        <v>134</v>
      </c>
      <c r="S120" s="2" t="s">
        <v>1956</v>
      </c>
      <c r="T120" s="2" t="s">
        <v>134</v>
      </c>
      <c r="U120" s="2" t="s">
        <v>134</v>
      </c>
      <c r="V120" s="2" t="s">
        <v>1361</v>
      </c>
      <c r="W120" s="2" t="s">
        <v>834</v>
      </c>
      <c r="X120" s="2" t="s">
        <v>134</v>
      </c>
      <c r="Y120" s="2" t="s">
        <v>237</v>
      </c>
      <c r="Z120" s="4"/>
      <c r="AA120" s="4">
        <f>=ROUNDDOWN({0},0)</f>
      </c>
      <c r="AB120" s="5"/>
      <c r="AC120" s="2" t="s">
        <v>134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/>
      <c r="BJ120" s="4"/>
      <c r="BK120" s="8"/>
      <c r="BL120" s="2" t="s">
        <v>134</v>
      </c>
      <c r="BM120" s="7"/>
      <c r="BN120" s="7"/>
      <c r="BO120" s="4"/>
      <c r="BP120" s="8"/>
      <c r="BQ120" s="4"/>
      <c r="BR120" s="8"/>
      <c r="BS120" s="7"/>
      <c r="BT120" s="7"/>
      <c r="BU120" s="2" t="s">
        <v>140</v>
      </c>
      <c r="BV120" s="2" t="s">
        <v>144</v>
      </c>
      <c r="BW120" s="2" t="s">
        <v>134</v>
      </c>
      <c r="BX120" s="2" t="s">
        <v>239</v>
      </c>
      <c r="BY120" s="2" t="s">
        <v>142</v>
      </c>
      <c r="BZ120" s="2" t="s">
        <v>134</v>
      </c>
      <c r="CA120" s="4"/>
      <c r="CB120" s="8"/>
      <c r="CC120" s="4"/>
      <c r="CD120" s="8"/>
      <c r="CE120" s="7"/>
      <c r="CF120" s="7"/>
      <c r="CG120" s="2" t="s">
        <v>161</v>
      </c>
      <c r="CH120" s="2" t="s">
        <v>144</v>
      </c>
      <c r="CI120" s="2" t="s">
        <v>134</v>
      </c>
      <c r="CJ120" s="2" t="s">
        <v>134</v>
      </c>
      <c r="CK120" s="2" t="s">
        <v>142</v>
      </c>
      <c r="CL120" s="2" t="s">
        <v>134</v>
      </c>
      <c r="CM120" s="4"/>
      <c r="CN120" s="8"/>
      <c r="CO120" s="4"/>
      <c r="CP120" s="8"/>
      <c r="CQ120" s="7"/>
      <c r="CR120" s="7"/>
      <c r="CS120" s="2" t="s">
        <v>140</v>
      </c>
      <c r="CT120" s="2" t="s">
        <v>144</v>
      </c>
      <c r="CU120" s="2" t="s">
        <v>242</v>
      </c>
      <c r="CV120" s="2" t="s">
        <v>1957</v>
      </c>
      <c r="CW120" s="2" t="s">
        <v>142</v>
      </c>
      <c r="CX120" s="2" t="s">
        <v>134</v>
      </c>
      <c r="CY120" s="4"/>
      <c r="CZ120" s="8"/>
      <c r="DA120" s="4"/>
      <c r="DB120" s="8"/>
      <c r="DC120" s="7"/>
      <c r="DD120" s="7"/>
      <c r="DE120" s="2" t="s">
        <v>140</v>
      </c>
      <c r="DF120" s="2" t="s">
        <v>144</v>
      </c>
      <c r="DG120" s="2" t="s">
        <v>242</v>
      </c>
      <c r="DH120" s="2" t="s">
        <v>1958</v>
      </c>
      <c r="DI120" s="2" t="s">
        <v>142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140</v>
      </c>
      <c r="DR120" s="2" t="s">
        <v>144</v>
      </c>
      <c r="DS120" s="2" t="s">
        <v>242</v>
      </c>
      <c r="DT120" s="2" t="s">
        <v>1959</v>
      </c>
      <c r="DU120" s="2" t="s">
        <v>142</v>
      </c>
      <c r="DV120" s="2" t="s">
        <v>134</v>
      </c>
      <c r="DW120" s="4"/>
      <c r="DX120" s="8"/>
      <c r="DY120" s="4"/>
      <c r="DZ120" s="8"/>
      <c r="EA120" s="7"/>
      <c r="EB120" s="7"/>
      <c r="EC120" s="2" t="s">
        <v>140</v>
      </c>
      <c r="ED120" s="2" t="s">
        <v>144</v>
      </c>
      <c r="EE120" s="2" t="s">
        <v>242</v>
      </c>
      <c r="EF120" s="2" t="s">
        <v>247</v>
      </c>
      <c r="EG120" s="2" t="s">
        <v>142</v>
      </c>
      <c r="EH120" s="2" t="s">
        <v>134</v>
      </c>
      <c r="EI120" s="4"/>
      <c r="EJ120" s="8"/>
      <c r="EK120" s="4"/>
      <c r="EL120" s="8"/>
      <c r="EM120" s="7"/>
      <c r="EN120" s="7"/>
      <c r="EO120" s="2" t="s">
        <v>140</v>
      </c>
      <c r="EP120" s="2" t="s">
        <v>144</v>
      </c>
      <c r="EQ120" s="2" t="s">
        <v>242</v>
      </c>
      <c r="ER120" s="2" t="s">
        <v>1960</v>
      </c>
      <c r="ES120" s="2" t="s">
        <v>142</v>
      </c>
      <c r="ET120" s="2" t="s">
        <v>134</v>
      </c>
      <c r="EU120" s="4"/>
      <c r="EV120" s="8"/>
      <c r="EW120" s="4"/>
      <c r="EX120" s="8"/>
      <c r="EY120" s="7"/>
      <c r="EZ120" s="7"/>
      <c r="FA120" s="2" t="s">
        <v>140</v>
      </c>
      <c r="FB120" s="2" t="s">
        <v>144</v>
      </c>
      <c r="FC120" s="2" t="s">
        <v>242</v>
      </c>
      <c r="FD120" s="2" t="s">
        <v>1961</v>
      </c>
      <c r="FE120" s="2" t="s">
        <v>142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161</v>
      </c>
      <c r="FN120" s="2" t="s">
        <v>144</v>
      </c>
      <c r="FO120" s="2" t="s">
        <v>134</v>
      </c>
      <c r="FP120" s="2" t="s">
        <v>134</v>
      </c>
      <c r="FQ120" s="2" t="s">
        <v>142</v>
      </c>
      <c r="FR120" s="2" t="s">
        <v>134</v>
      </c>
      <c r="FS120" s="4"/>
      <c r="FT120" s="8"/>
      <c r="FU120" s="4"/>
      <c r="FV120" s="8"/>
      <c r="FW120" s="7"/>
      <c r="FX120" s="7"/>
      <c r="FY120" s="2" t="s">
        <v>161</v>
      </c>
      <c r="FZ120" s="2" t="s">
        <v>144</v>
      </c>
      <c r="GA120" s="2" t="s">
        <v>134</v>
      </c>
      <c r="GB120" s="2" t="s">
        <v>134</v>
      </c>
      <c r="GC120" s="2" t="s">
        <v>142</v>
      </c>
      <c r="GD120" s="2" t="s">
        <v>134</v>
      </c>
      <c r="GE120" s="4"/>
      <c r="GF120" s="8"/>
      <c r="GG120" s="4"/>
      <c r="GH120" s="8"/>
      <c r="GI120" s="7"/>
      <c r="GJ120" s="7"/>
      <c r="GK120" s="2" t="s">
        <v>134</v>
      </c>
      <c r="GL120" s="2" t="s">
        <v>134</v>
      </c>
      <c r="GM120" s="2" t="s">
        <v>134</v>
      </c>
      <c r="GN120" s="2" t="s">
        <v>134</v>
      </c>
      <c r="GO120" s="2" t="s">
        <v>134</v>
      </c>
      <c r="GP120" s="2" t="s">
        <v>134</v>
      </c>
      <c r="GQ120" s="4"/>
      <c r="GR120" s="8"/>
      <c r="GS120" s="4"/>
      <c r="GT120" s="8"/>
      <c r="GU120" s="7"/>
      <c r="GV120" s="7"/>
      <c r="GW120" s="2" t="s">
        <v>184</v>
      </c>
      <c r="GX120" s="2" t="s">
        <v>144</v>
      </c>
      <c r="GY120" s="2" t="s">
        <v>134</v>
      </c>
      <c r="GZ120" s="2" t="s">
        <v>134</v>
      </c>
      <c r="HA120" s="2" t="s">
        <v>142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140</v>
      </c>
      <c r="HJ120" s="2" t="s">
        <v>144</v>
      </c>
      <c r="HK120" s="2" t="s">
        <v>242</v>
      </c>
      <c r="HL120" s="2" t="s">
        <v>636</v>
      </c>
      <c r="HM120" s="2" t="s">
        <v>142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161</v>
      </c>
      <c r="HV120" s="2" t="s">
        <v>131</v>
      </c>
      <c r="HW120" s="2" t="s">
        <v>134</v>
      </c>
      <c r="HX120" s="2" t="s">
        <v>134</v>
      </c>
      <c r="HY120" s="2" t="s">
        <v>142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140</v>
      </c>
      <c r="IH120" s="2" t="s">
        <v>144</v>
      </c>
      <c r="II120" s="2" t="s">
        <v>242</v>
      </c>
      <c r="IJ120" s="2" t="s">
        <v>1941</v>
      </c>
      <c r="IK120" s="2" t="s">
        <v>142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140</v>
      </c>
      <c r="IT120" s="2" t="s">
        <v>144</v>
      </c>
      <c r="IU120" s="2" t="s">
        <v>382</v>
      </c>
      <c r="IV120" s="2" t="s">
        <v>134</v>
      </c>
      <c r="IW120" s="2" t="s">
        <v>142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134</v>
      </c>
      <c r="JF120" s="2" t="s">
        <v>134</v>
      </c>
      <c r="JG120" s="2" t="s">
        <v>134</v>
      </c>
      <c r="JH120" s="2" t="s">
        <v>134</v>
      </c>
      <c r="JI120" s="2" t="s">
        <v>134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184</v>
      </c>
      <c r="JR120" s="2" t="s">
        <v>144</v>
      </c>
      <c r="JS120" s="2" t="s">
        <v>134</v>
      </c>
      <c r="JT120" s="2" t="s">
        <v>134</v>
      </c>
      <c r="JU120" s="2" t="s">
        <v>142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161</v>
      </c>
      <c r="KD120" s="2" t="s">
        <v>131</v>
      </c>
      <c r="KE120" s="2" t="s">
        <v>134</v>
      </c>
      <c r="KF120" s="2" t="s">
        <v>134</v>
      </c>
      <c r="KG120" s="2" t="s">
        <v>142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140</v>
      </c>
      <c r="KP120" s="2" t="s">
        <v>144</v>
      </c>
      <c r="KQ120" s="2" t="s">
        <v>261</v>
      </c>
      <c r="KR120" s="2" t="s">
        <v>311</v>
      </c>
      <c r="KS120" s="2" t="s">
        <v>142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140</v>
      </c>
      <c r="LB120" s="2" t="s">
        <v>144</v>
      </c>
      <c r="LC120" s="2" t="s">
        <v>438</v>
      </c>
      <c r="LD120" s="2" t="s">
        <v>134</v>
      </c>
      <c r="LE120" s="2" t="s">
        <v>142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134</v>
      </c>
      <c r="LN120" s="2" t="s">
        <v>134</v>
      </c>
      <c r="LO120" s="2" t="s">
        <v>134</v>
      </c>
      <c r="LP120" s="2" t="s">
        <v>134</v>
      </c>
      <c r="LQ120" s="2" t="s">
        <v>134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134</v>
      </c>
      <c r="LZ120" s="2" t="s">
        <v>134</v>
      </c>
      <c r="MA120" s="2" t="s">
        <v>134</v>
      </c>
      <c r="MB120" s="2" t="s">
        <v>134</v>
      </c>
      <c r="MC120" s="2" t="s">
        <v>134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161</v>
      </c>
      <c r="ML120" s="2" t="s">
        <v>144</v>
      </c>
      <c r="MM120" s="2" t="s">
        <v>134</v>
      </c>
      <c r="MN120" s="2" t="s">
        <v>134</v>
      </c>
      <c r="MO120" s="2" t="s">
        <v>142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134</v>
      </c>
      <c r="MX120" s="2" t="s">
        <v>134</v>
      </c>
      <c r="MY120" s="2" t="s">
        <v>134</v>
      </c>
      <c r="MZ120" s="2" t="s">
        <v>134</v>
      </c>
      <c r="NA120" s="2" t="s">
        <v>134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184</v>
      </c>
      <c r="NJ120" s="2" t="s">
        <v>144</v>
      </c>
      <c r="NK120" s="2" t="s">
        <v>134</v>
      </c>
      <c r="NL120" s="2" t="s">
        <v>134</v>
      </c>
      <c r="NM120" s="2" t="s">
        <v>142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161</v>
      </c>
      <c r="NV120" s="2" t="s">
        <v>131</v>
      </c>
      <c r="NW120" s="2" t="s">
        <v>134</v>
      </c>
      <c r="NX120" s="2" t="s">
        <v>134</v>
      </c>
      <c r="NY120" s="2" t="s">
        <v>142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140</v>
      </c>
      <c r="OH120" s="2" t="s">
        <v>144</v>
      </c>
      <c r="OI120" s="2" t="s">
        <v>268</v>
      </c>
      <c r="OJ120" s="2" t="s">
        <v>1503</v>
      </c>
      <c r="OK120" s="2" t="s">
        <v>142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134</v>
      </c>
      <c r="OT120" s="2" t="s">
        <v>134</v>
      </c>
      <c r="OU120" s="2" t="s">
        <v>134</v>
      </c>
      <c r="OV120" s="2" t="s">
        <v>134</v>
      </c>
      <c r="OW120" s="2" t="s">
        <v>134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161</v>
      </c>
      <c r="PF120" s="2" t="s">
        <v>144</v>
      </c>
      <c r="PG120" s="2" t="s">
        <v>134</v>
      </c>
      <c r="PH120" s="2" t="s">
        <v>134</v>
      </c>
      <c r="PI120" s="2" t="s">
        <v>142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134</v>
      </c>
      <c r="PS120" s="2" t="s">
        <v>134</v>
      </c>
      <c r="PT120" s="2" t="s">
        <v>134</v>
      </c>
      <c r="PU120" s="2" t="s">
        <v>134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140</v>
      </c>
      <c r="QD120" s="2" t="s">
        <v>144</v>
      </c>
      <c r="QE120" s="2" t="s">
        <v>149</v>
      </c>
      <c r="QF120" s="2" t="s">
        <v>134</v>
      </c>
      <c r="QG120" s="2" t="s">
        <v>142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184</v>
      </c>
      <c r="QP120" s="2" t="s">
        <v>144</v>
      </c>
      <c r="QQ120" s="2" t="s">
        <v>134</v>
      </c>
      <c r="QR120" s="2" t="s">
        <v>134</v>
      </c>
      <c r="QS120" s="2" t="s">
        <v>142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134</v>
      </c>
      <c r="RB120" s="2" t="s">
        <v>134</v>
      </c>
      <c r="RC120" s="2" t="s">
        <v>134</v>
      </c>
      <c r="RD120" s="2" t="s">
        <v>134</v>
      </c>
      <c r="RE120" s="2" t="s">
        <v>134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134</v>
      </c>
      <c r="RN120" s="2" t="s">
        <v>134</v>
      </c>
      <c r="RO120" s="2" t="s">
        <v>134</v>
      </c>
      <c r="RP120" s="2" t="s">
        <v>134</v>
      </c>
      <c r="RQ120" s="2" t="s">
        <v>134</v>
      </c>
      <c r="RR120" s="2" t="s">
        <v>134</v>
      </c>
      <c r="RS120" s="4"/>
      <c r="RT120" s="8"/>
      <c r="RU120" s="4"/>
      <c r="RV120" s="8"/>
      <c r="RW120" s="7"/>
      <c r="RX120" s="7"/>
      <c r="RY120" s="2" t="s">
        <v>161</v>
      </c>
      <c r="RZ120" s="2" t="s">
        <v>144</v>
      </c>
      <c r="SA120" s="2" t="s">
        <v>134</v>
      </c>
      <c r="SB120" s="2" t="s">
        <v>134</v>
      </c>
      <c r="SC120" s="2" t="s">
        <v>142</v>
      </c>
      <c r="SD120" s="2" t="s">
        <v>134</v>
      </c>
      <c r="SE120" s="4"/>
      <c r="SF120" s="8"/>
      <c r="SG120" s="4"/>
      <c r="SH120" s="8"/>
      <c r="SI120" s="7"/>
      <c r="SJ120" s="7"/>
      <c r="SK120" s="2" t="s">
        <v>140</v>
      </c>
      <c r="SL120" s="2" t="s">
        <v>144</v>
      </c>
      <c r="SM120" s="2" t="s">
        <v>411</v>
      </c>
      <c r="SN120" s="2" t="s">
        <v>134</v>
      </c>
      <c r="SO120" s="2" t="s">
        <v>142</v>
      </c>
      <c r="SP120" s="2" t="s">
        <v>134</v>
      </c>
    </row>
    <row r="121">
      <c r="A121" s="2" t="s">
        <v>1962</v>
      </c>
      <c r="B121" s="2" t="s">
        <v>123</v>
      </c>
      <c r="C121" s="2" t="s">
        <v>124</v>
      </c>
      <c r="D121" s="2" t="s">
        <v>125</v>
      </c>
      <c r="E121" s="2" t="s">
        <v>126</v>
      </c>
      <c r="F121" s="2" t="s">
        <v>1953</v>
      </c>
      <c r="G121" s="2" t="s">
        <v>1963</v>
      </c>
      <c r="H121" s="2" t="s">
        <v>1955</v>
      </c>
      <c r="I121" s="2" t="s">
        <v>126</v>
      </c>
      <c r="J121" s="2" t="s">
        <v>234</v>
      </c>
      <c r="K121" s="2" t="s">
        <v>549</v>
      </c>
      <c r="L121" s="3">
        <v>14.5</v>
      </c>
      <c r="M121" s="3">
        <v>15.23</v>
      </c>
      <c r="N121" s="3">
        <v>29.99</v>
      </c>
      <c r="O121" s="2" t="s">
        <v>131</v>
      </c>
      <c r="P121" s="2" t="s">
        <v>275</v>
      </c>
      <c r="Q121" s="2" t="s">
        <v>133</v>
      </c>
      <c r="R121" s="2" t="s">
        <v>134</v>
      </c>
      <c r="S121" s="2" t="s">
        <v>1964</v>
      </c>
      <c r="T121" s="2" t="s">
        <v>134</v>
      </c>
      <c r="U121" s="2" t="s">
        <v>134</v>
      </c>
      <c r="V121" s="2" t="s">
        <v>1361</v>
      </c>
      <c r="W121" s="2" t="s">
        <v>834</v>
      </c>
      <c r="X121" s="2" t="s">
        <v>134</v>
      </c>
      <c r="Y121" s="2" t="s">
        <v>237</v>
      </c>
      <c r="Z121" s="4"/>
      <c r="AA121" s="4">
        <f>=ROUNDDOWN({0},0)</f>
      </c>
      <c r="AB121" s="5"/>
      <c r="AC121" s="2" t="s">
        <v>134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/>
      <c r="BJ121" s="4"/>
      <c r="BK121" s="8"/>
      <c r="BL121" s="2" t="s">
        <v>134</v>
      </c>
      <c r="BM121" s="7"/>
      <c r="BN121" s="7"/>
      <c r="BO121" s="4"/>
      <c r="BP121" s="8"/>
      <c r="BQ121" s="4"/>
      <c r="BR121" s="8"/>
      <c r="BS121" s="7"/>
      <c r="BT121" s="7"/>
      <c r="BU121" s="2" t="s">
        <v>140</v>
      </c>
      <c r="BV121" s="2" t="s">
        <v>144</v>
      </c>
      <c r="BW121" s="2" t="s">
        <v>134</v>
      </c>
      <c r="BX121" s="2" t="s">
        <v>239</v>
      </c>
      <c r="BY121" s="2" t="s">
        <v>142</v>
      </c>
      <c r="BZ121" s="2" t="s">
        <v>134</v>
      </c>
      <c r="CA121" s="4"/>
      <c r="CB121" s="8"/>
      <c r="CC121" s="4"/>
      <c r="CD121" s="8"/>
      <c r="CE121" s="7"/>
      <c r="CF121" s="7"/>
      <c r="CG121" s="2" t="s">
        <v>161</v>
      </c>
      <c r="CH121" s="2" t="s">
        <v>144</v>
      </c>
      <c r="CI121" s="2" t="s">
        <v>134</v>
      </c>
      <c r="CJ121" s="2" t="s">
        <v>134</v>
      </c>
      <c r="CK121" s="2" t="s">
        <v>142</v>
      </c>
      <c r="CL121" s="2" t="s">
        <v>134</v>
      </c>
      <c r="CM121" s="4"/>
      <c r="CN121" s="8"/>
      <c r="CO121" s="4"/>
      <c r="CP121" s="8"/>
      <c r="CQ121" s="7"/>
      <c r="CR121" s="7"/>
      <c r="CS121" s="2" t="s">
        <v>140</v>
      </c>
      <c r="CT121" s="2" t="s">
        <v>144</v>
      </c>
      <c r="CU121" s="2" t="s">
        <v>242</v>
      </c>
      <c r="CV121" s="2" t="s">
        <v>1965</v>
      </c>
      <c r="CW121" s="2" t="s">
        <v>142</v>
      </c>
      <c r="CX121" s="2" t="s">
        <v>134</v>
      </c>
      <c r="CY121" s="4"/>
      <c r="CZ121" s="8"/>
      <c r="DA121" s="4"/>
      <c r="DB121" s="8"/>
      <c r="DC121" s="7"/>
      <c r="DD121" s="7"/>
      <c r="DE121" s="2" t="s">
        <v>140</v>
      </c>
      <c r="DF121" s="2" t="s">
        <v>144</v>
      </c>
      <c r="DG121" s="2" t="s">
        <v>242</v>
      </c>
      <c r="DH121" s="2" t="s">
        <v>563</v>
      </c>
      <c r="DI121" s="2" t="s">
        <v>142</v>
      </c>
      <c r="DJ121" s="2" t="s">
        <v>134</v>
      </c>
      <c r="DK121" s="4"/>
      <c r="DL121" s="8"/>
      <c r="DM121" s="4"/>
      <c r="DN121" s="8"/>
      <c r="DO121" s="7"/>
      <c r="DP121" s="7"/>
      <c r="DQ121" s="2" t="s">
        <v>140</v>
      </c>
      <c r="DR121" s="2" t="s">
        <v>144</v>
      </c>
      <c r="DS121" s="2" t="s">
        <v>242</v>
      </c>
      <c r="DT121" s="2" t="s">
        <v>1491</v>
      </c>
      <c r="DU121" s="2" t="s">
        <v>142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140</v>
      </c>
      <c r="ED121" s="2" t="s">
        <v>144</v>
      </c>
      <c r="EE121" s="2" t="s">
        <v>242</v>
      </c>
      <c r="EF121" s="2" t="s">
        <v>247</v>
      </c>
      <c r="EG121" s="2" t="s">
        <v>142</v>
      </c>
      <c r="EH121" s="2" t="s">
        <v>134</v>
      </c>
      <c r="EI121" s="4"/>
      <c r="EJ121" s="8"/>
      <c r="EK121" s="4"/>
      <c r="EL121" s="8"/>
      <c r="EM121" s="7"/>
      <c r="EN121" s="7"/>
      <c r="EO121" s="2" t="s">
        <v>140</v>
      </c>
      <c r="EP121" s="2" t="s">
        <v>144</v>
      </c>
      <c r="EQ121" s="2" t="s">
        <v>242</v>
      </c>
      <c r="ER121" s="2" t="s">
        <v>1965</v>
      </c>
      <c r="ES121" s="2" t="s">
        <v>142</v>
      </c>
      <c r="ET121" s="2" t="s">
        <v>134</v>
      </c>
      <c r="EU121" s="4"/>
      <c r="EV121" s="8"/>
      <c r="EW121" s="4"/>
      <c r="EX121" s="8"/>
      <c r="EY121" s="7"/>
      <c r="EZ121" s="7"/>
      <c r="FA121" s="2" t="s">
        <v>140</v>
      </c>
      <c r="FB121" s="2" t="s">
        <v>144</v>
      </c>
      <c r="FC121" s="2" t="s">
        <v>242</v>
      </c>
      <c r="FD121" s="2" t="s">
        <v>1961</v>
      </c>
      <c r="FE121" s="2" t="s">
        <v>142</v>
      </c>
      <c r="FF121" s="2" t="s">
        <v>134</v>
      </c>
      <c r="FG121" s="4"/>
      <c r="FH121" s="8"/>
      <c r="FI121" s="4"/>
      <c r="FJ121" s="8"/>
      <c r="FK121" s="7"/>
      <c r="FL121" s="7"/>
      <c r="FM121" s="2" t="s">
        <v>161</v>
      </c>
      <c r="FN121" s="2" t="s">
        <v>144</v>
      </c>
      <c r="FO121" s="2" t="s">
        <v>134</v>
      </c>
      <c r="FP121" s="2" t="s">
        <v>134</v>
      </c>
      <c r="FQ121" s="2" t="s">
        <v>142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161</v>
      </c>
      <c r="FZ121" s="2" t="s">
        <v>144</v>
      </c>
      <c r="GA121" s="2" t="s">
        <v>134</v>
      </c>
      <c r="GB121" s="2" t="s">
        <v>134</v>
      </c>
      <c r="GC121" s="2" t="s">
        <v>142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134</v>
      </c>
      <c r="GL121" s="2" t="s">
        <v>134</v>
      </c>
      <c r="GM121" s="2" t="s">
        <v>134</v>
      </c>
      <c r="GN121" s="2" t="s">
        <v>134</v>
      </c>
      <c r="GO121" s="2" t="s">
        <v>134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184</v>
      </c>
      <c r="GX121" s="2" t="s">
        <v>144</v>
      </c>
      <c r="GY121" s="2" t="s">
        <v>134</v>
      </c>
      <c r="GZ121" s="2" t="s">
        <v>134</v>
      </c>
      <c r="HA121" s="2" t="s">
        <v>142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140</v>
      </c>
      <c r="HJ121" s="2" t="s">
        <v>144</v>
      </c>
      <c r="HK121" s="2" t="s">
        <v>242</v>
      </c>
      <c r="HL121" s="2" t="s">
        <v>1965</v>
      </c>
      <c r="HM121" s="2" t="s">
        <v>142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161</v>
      </c>
      <c r="HV121" s="2" t="s">
        <v>131</v>
      </c>
      <c r="HW121" s="2" t="s">
        <v>134</v>
      </c>
      <c r="HX121" s="2" t="s">
        <v>134</v>
      </c>
      <c r="HY121" s="2" t="s">
        <v>142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140</v>
      </c>
      <c r="IH121" s="2" t="s">
        <v>144</v>
      </c>
      <c r="II121" s="2" t="s">
        <v>242</v>
      </c>
      <c r="IJ121" s="2" t="s">
        <v>697</v>
      </c>
      <c r="IK121" s="2" t="s">
        <v>142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140</v>
      </c>
      <c r="IT121" s="2" t="s">
        <v>144</v>
      </c>
      <c r="IU121" s="2" t="s">
        <v>382</v>
      </c>
      <c r="IV121" s="2" t="s">
        <v>445</v>
      </c>
      <c r="IW121" s="2" t="s">
        <v>142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134</v>
      </c>
      <c r="JF121" s="2" t="s">
        <v>134</v>
      </c>
      <c r="JG121" s="2" t="s">
        <v>134</v>
      </c>
      <c r="JH121" s="2" t="s">
        <v>134</v>
      </c>
      <c r="JI121" s="2" t="s">
        <v>134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184</v>
      </c>
      <c r="JR121" s="2" t="s">
        <v>144</v>
      </c>
      <c r="JS121" s="2" t="s">
        <v>134</v>
      </c>
      <c r="JT121" s="2" t="s">
        <v>134</v>
      </c>
      <c r="JU121" s="2" t="s">
        <v>142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161</v>
      </c>
      <c r="KD121" s="2" t="s">
        <v>144</v>
      </c>
      <c r="KE121" s="2" t="s">
        <v>134</v>
      </c>
      <c r="KF121" s="2" t="s">
        <v>134</v>
      </c>
      <c r="KG121" s="2" t="s">
        <v>142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176</v>
      </c>
      <c r="KP121" s="2" t="s">
        <v>144</v>
      </c>
      <c r="KQ121" s="2" t="s">
        <v>134</v>
      </c>
      <c r="KR121" s="2" t="s">
        <v>134</v>
      </c>
      <c r="KS121" s="2" t="s">
        <v>142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140</v>
      </c>
      <c r="LB121" s="2" t="s">
        <v>144</v>
      </c>
      <c r="LC121" s="2" t="s">
        <v>438</v>
      </c>
      <c r="LD121" s="2" t="s">
        <v>134</v>
      </c>
      <c r="LE121" s="2" t="s">
        <v>142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134</v>
      </c>
      <c r="LN121" s="2" t="s">
        <v>134</v>
      </c>
      <c r="LO121" s="2" t="s">
        <v>134</v>
      </c>
      <c r="LP121" s="2" t="s">
        <v>134</v>
      </c>
      <c r="LQ121" s="2" t="s">
        <v>134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134</v>
      </c>
      <c r="LZ121" s="2" t="s">
        <v>134</v>
      </c>
      <c r="MA121" s="2" t="s">
        <v>134</v>
      </c>
      <c r="MB121" s="2" t="s">
        <v>134</v>
      </c>
      <c r="MC121" s="2" t="s">
        <v>134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161</v>
      </c>
      <c r="ML121" s="2" t="s">
        <v>144</v>
      </c>
      <c r="MM121" s="2" t="s">
        <v>134</v>
      </c>
      <c r="MN121" s="2" t="s">
        <v>134</v>
      </c>
      <c r="MO121" s="2" t="s">
        <v>142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134</v>
      </c>
      <c r="MX121" s="2" t="s">
        <v>134</v>
      </c>
      <c r="MY121" s="2" t="s">
        <v>134</v>
      </c>
      <c r="MZ121" s="2" t="s">
        <v>134</v>
      </c>
      <c r="NA121" s="2" t="s">
        <v>134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184</v>
      </c>
      <c r="NJ121" s="2" t="s">
        <v>144</v>
      </c>
      <c r="NK121" s="2" t="s">
        <v>134</v>
      </c>
      <c r="NL121" s="2" t="s">
        <v>134</v>
      </c>
      <c r="NM121" s="2" t="s">
        <v>142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161</v>
      </c>
      <c r="NV121" s="2" t="s">
        <v>131</v>
      </c>
      <c r="NW121" s="2" t="s">
        <v>134</v>
      </c>
      <c r="NX121" s="2" t="s">
        <v>134</v>
      </c>
      <c r="NY121" s="2" t="s">
        <v>142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140</v>
      </c>
      <c r="OH121" s="2" t="s">
        <v>144</v>
      </c>
      <c r="OI121" s="2" t="s">
        <v>268</v>
      </c>
      <c r="OJ121" s="2" t="s">
        <v>1966</v>
      </c>
      <c r="OK121" s="2" t="s">
        <v>142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134</v>
      </c>
      <c r="OT121" s="2" t="s">
        <v>134</v>
      </c>
      <c r="OU121" s="2" t="s">
        <v>134</v>
      </c>
      <c r="OV121" s="2" t="s">
        <v>134</v>
      </c>
      <c r="OW121" s="2" t="s">
        <v>134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161</v>
      </c>
      <c r="PF121" s="2" t="s">
        <v>144</v>
      </c>
      <c r="PG121" s="2" t="s">
        <v>134</v>
      </c>
      <c r="PH121" s="2" t="s">
        <v>134</v>
      </c>
      <c r="PI121" s="2" t="s">
        <v>142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134</v>
      </c>
      <c r="PR121" s="2" t="s">
        <v>134</v>
      </c>
      <c r="PS121" s="2" t="s">
        <v>134</v>
      </c>
      <c r="PT121" s="2" t="s">
        <v>134</v>
      </c>
      <c r="PU121" s="2" t="s">
        <v>134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140</v>
      </c>
      <c r="QD121" s="2" t="s">
        <v>144</v>
      </c>
      <c r="QE121" s="2" t="s">
        <v>149</v>
      </c>
      <c r="QF121" s="2" t="s">
        <v>1967</v>
      </c>
      <c r="QG121" s="2" t="s">
        <v>142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184</v>
      </c>
      <c r="QP121" s="2" t="s">
        <v>144</v>
      </c>
      <c r="QQ121" s="2" t="s">
        <v>134</v>
      </c>
      <c r="QR121" s="2" t="s">
        <v>134</v>
      </c>
      <c r="QS121" s="2" t="s">
        <v>142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134</v>
      </c>
      <c r="RB121" s="2" t="s">
        <v>134</v>
      </c>
      <c r="RC121" s="2" t="s">
        <v>134</v>
      </c>
      <c r="RD121" s="2" t="s">
        <v>134</v>
      </c>
      <c r="RE121" s="2" t="s">
        <v>134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134</v>
      </c>
      <c r="RN121" s="2" t="s">
        <v>134</v>
      </c>
      <c r="RO121" s="2" t="s">
        <v>134</v>
      </c>
      <c r="RP121" s="2" t="s">
        <v>134</v>
      </c>
      <c r="RQ121" s="2" t="s">
        <v>134</v>
      </c>
      <c r="RR121" s="2" t="s">
        <v>134</v>
      </c>
      <c r="RS121" s="4"/>
      <c r="RT121" s="8"/>
      <c r="RU121" s="4"/>
      <c r="RV121" s="8"/>
      <c r="RW121" s="7"/>
      <c r="RX121" s="7"/>
      <c r="RY121" s="2" t="s">
        <v>161</v>
      </c>
      <c r="RZ121" s="2" t="s">
        <v>144</v>
      </c>
      <c r="SA121" s="2" t="s">
        <v>134</v>
      </c>
      <c r="SB121" s="2" t="s">
        <v>134</v>
      </c>
      <c r="SC121" s="2" t="s">
        <v>142</v>
      </c>
      <c r="SD121" s="2" t="s">
        <v>134</v>
      </c>
      <c r="SE121" s="4"/>
      <c r="SF121" s="8"/>
      <c r="SG121" s="4"/>
      <c r="SH121" s="8"/>
      <c r="SI121" s="7"/>
      <c r="SJ121" s="7"/>
      <c r="SK121" s="2" t="s">
        <v>140</v>
      </c>
      <c r="SL121" s="2" t="s">
        <v>144</v>
      </c>
      <c r="SM121" s="2" t="s">
        <v>411</v>
      </c>
      <c r="SN121" s="2" t="s">
        <v>495</v>
      </c>
      <c r="SO121" s="2" t="s">
        <v>142</v>
      </c>
      <c r="SP121" s="2" t="s">
        <v>134</v>
      </c>
    </row>
    <row r="122">
      <c r="A122" s="2" t="s">
        <v>1968</v>
      </c>
      <c r="B122" s="2" t="s">
        <v>123</v>
      </c>
      <c r="C122" s="2" t="s">
        <v>124</v>
      </c>
      <c r="D122" s="2" t="s">
        <v>125</v>
      </c>
      <c r="E122" s="2" t="s">
        <v>126</v>
      </c>
      <c r="F122" s="2" t="s">
        <v>1969</v>
      </c>
      <c r="G122" s="2" t="s">
        <v>1970</v>
      </c>
      <c r="H122" s="2" t="s">
        <v>1971</v>
      </c>
      <c r="I122" s="2" t="s">
        <v>896</v>
      </c>
      <c r="J122" s="2" t="s">
        <v>234</v>
      </c>
      <c r="K122" s="2" t="s">
        <v>448</v>
      </c>
      <c r="L122" s="3">
        <v>13.5</v>
      </c>
      <c r="M122" s="3">
        <v>14.18</v>
      </c>
      <c r="N122" s="3">
        <v>29.99</v>
      </c>
      <c r="O122" s="2" t="s">
        <v>131</v>
      </c>
      <c r="P122" s="2" t="s">
        <v>275</v>
      </c>
      <c r="Q122" s="2" t="s">
        <v>133</v>
      </c>
      <c r="R122" s="2" t="s">
        <v>134</v>
      </c>
      <c r="S122" s="2" t="s">
        <v>1972</v>
      </c>
      <c r="T122" s="2" t="s">
        <v>134</v>
      </c>
      <c r="U122" s="2" t="s">
        <v>134</v>
      </c>
      <c r="V122" s="2" t="s">
        <v>135</v>
      </c>
      <c r="W122" s="2" t="s">
        <v>834</v>
      </c>
      <c r="X122" s="2" t="s">
        <v>134</v>
      </c>
      <c r="Y122" s="2" t="s">
        <v>237</v>
      </c>
      <c r="Z122" s="4"/>
      <c r="AA122" s="4">
        <f>=ROUNDDOWN({0},0)</f>
      </c>
      <c r="AB122" s="5"/>
      <c r="AC122" s="2" t="s">
        <v>134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/>
      <c r="BK122" s="8"/>
      <c r="BL122" s="2" t="s">
        <v>134</v>
      </c>
      <c r="BM122" s="7"/>
      <c r="BN122" s="7"/>
      <c r="BO122" s="4"/>
      <c r="BP122" s="8"/>
      <c r="BQ122" s="4"/>
      <c r="BR122" s="8"/>
      <c r="BS122" s="7"/>
      <c r="BT122" s="7"/>
      <c r="BU122" s="2" t="s">
        <v>140</v>
      </c>
      <c r="BV122" s="2" t="s">
        <v>144</v>
      </c>
      <c r="BW122" s="2" t="s">
        <v>134</v>
      </c>
      <c r="BX122" s="2" t="s">
        <v>134</v>
      </c>
      <c r="BY122" s="2" t="s">
        <v>142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161</v>
      </c>
      <c r="CH122" s="2" t="s">
        <v>144</v>
      </c>
      <c r="CI122" s="2" t="s">
        <v>134</v>
      </c>
      <c r="CJ122" s="2" t="s">
        <v>134</v>
      </c>
      <c r="CK122" s="2" t="s">
        <v>142</v>
      </c>
      <c r="CL122" s="2" t="s">
        <v>134</v>
      </c>
      <c r="CM122" s="4"/>
      <c r="CN122" s="8"/>
      <c r="CO122" s="4"/>
      <c r="CP122" s="8"/>
      <c r="CQ122" s="7"/>
      <c r="CR122" s="7"/>
      <c r="CS122" s="2" t="s">
        <v>140</v>
      </c>
      <c r="CT122" s="2" t="s">
        <v>144</v>
      </c>
      <c r="CU122" s="2" t="s">
        <v>1973</v>
      </c>
      <c r="CV122" s="2" t="s">
        <v>1392</v>
      </c>
      <c r="CW122" s="2" t="s">
        <v>142</v>
      </c>
      <c r="CX122" s="2" t="s">
        <v>134</v>
      </c>
      <c r="CY122" s="4"/>
      <c r="CZ122" s="8"/>
      <c r="DA122" s="4"/>
      <c r="DB122" s="8"/>
      <c r="DC122" s="7"/>
      <c r="DD122" s="7"/>
      <c r="DE122" s="2" t="s">
        <v>140</v>
      </c>
      <c r="DF122" s="2" t="s">
        <v>144</v>
      </c>
      <c r="DG122" s="2" t="s">
        <v>1394</v>
      </c>
      <c r="DH122" s="2" t="s">
        <v>1027</v>
      </c>
      <c r="DI122" s="2" t="s">
        <v>142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140</v>
      </c>
      <c r="DR122" s="2" t="s">
        <v>144</v>
      </c>
      <c r="DS122" s="2" t="s">
        <v>369</v>
      </c>
      <c r="DT122" s="2" t="s">
        <v>1027</v>
      </c>
      <c r="DU122" s="2" t="s">
        <v>142</v>
      </c>
      <c r="DV122" s="2" t="s">
        <v>134</v>
      </c>
      <c r="DW122" s="4"/>
      <c r="DX122" s="8"/>
      <c r="DY122" s="4"/>
      <c r="DZ122" s="8"/>
      <c r="EA122" s="7"/>
      <c r="EB122" s="7"/>
      <c r="EC122" s="2" t="s">
        <v>140</v>
      </c>
      <c r="ED122" s="2" t="s">
        <v>144</v>
      </c>
      <c r="EE122" s="2" t="s">
        <v>592</v>
      </c>
      <c r="EF122" s="2" t="s">
        <v>1796</v>
      </c>
      <c r="EG122" s="2" t="s">
        <v>142</v>
      </c>
      <c r="EH122" s="2" t="s">
        <v>134</v>
      </c>
      <c r="EI122" s="4"/>
      <c r="EJ122" s="8"/>
      <c r="EK122" s="4"/>
      <c r="EL122" s="8"/>
      <c r="EM122" s="7"/>
      <c r="EN122" s="7"/>
      <c r="EO122" s="2" t="s">
        <v>140</v>
      </c>
      <c r="EP122" s="2" t="s">
        <v>144</v>
      </c>
      <c r="EQ122" s="2" t="s">
        <v>1974</v>
      </c>
      <c r="ER122" s="2" t="s">
        <v>1975</v>
      </c>
      <c r="ES122" s="2" t="s">
        <v>142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140</v>
      </c>
      <c r="FB122" s="2" t="s">
        <v>144</v>
      </c>
      <c r="FC122" s="2" t="s">
        <v>134</v>
      </c>
      <c r="FD122" s="2" t="s">
        <v>134</v>
      </c>
      <c r="FE122" s="2" t="s">
        <v>142</v>
      </c>
      <c r="FF122" s="2" t="s">
        <v>134</v>
      </c>
      <c r="FG122" s="4"/>
      <c r="FH122" s="8"/>
      <c r="FI122" s="4"/>
      <c r="FJ122" s="8"/>
      <c r="FK122" s="7"/>
      <c r="FL122" s="7"/>
      <c r="FM122" s="2" t="s">
        <v>161</v>
      </c>
      <c r="FN122" s="2" t="s">
        <v>131</v>
      </c>
      <c r="FO122" s="2" t="s">
        <v>134</v>
      </c>
      <c r="FP122" s="2" t="s">
        <v>134</v>
      </c>
      <c r="FQ122" s="2" t="s">
        <v>142</v>
      </c>
      <c r="FR122" s="2" t="s">
        <v>134</v>
      </c>
      <c r="FS122" s="4"/>
      <c r="FT122" s="8"/>
      <c r="FU122" s="4"/>
      <c r="FV122" s="8"/>
      <c r="FW122" s="7"/>
      <c r="FX122" s="7"/>
      <c r="FY122" s="2" t="s">
        <v>134</v>
      </c>
      <c r="FZ122" s="2" t="s">
        <v>134</v>
      </c>
      <c r="GA122" s="2" t="s">
        <v>134</v>
      </c>
      <c r="GB122" s="2" t="s">
        <v>134</v>
      </c>
      <c r="GC122" s="2" t="s">
        <v>134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134</v>
      </c>
      <c r="GL122" s="2" t="s">
        <v>134</v>
      </c>
      <c r="GM122" s="2" t="s">
        <v>134</v>
      </c>
      <c r="GN122" s="2" t="s">
        <v>134</v>
      </c>
      <c r="GO122" s="2" t="s">
        <v>134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184</v>
      </c>
      <c r="GX122" s="2" t="s">
        <v>144</v>
      </c>
      <c r="GY122" s="2" t="s">
        <v>134</v>
      </c>
      <c r="GZ122" s="2" t="s">
        <v>134</v>
      </c>
      <c r="HA122" s="2" t="s">
        <v>142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140</v>
      </c>
      <c r="HJ122" s="2" t="s">
        <v>144</v>
      </c>
      <c r="HK122" s="2" t="s">
        <v>486</v>
      </c>
      <c r="HL122" s="2" t="s">
        <v>1976</v>
      </c>
      <c r="HM122" s="2" t="s">
        <v>142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161</v>
      </c>
      <c r="HV122" s="2" t="s">
        <v>131</v>
      </c>
      <c r="HW122" s="2" t="s">
        <v>134</v>
      </c>
      <c r="HX122" s="2" t="s">
        <v>134</v>
      </c>
      <c r="HY122" s="2" t="s">
        <v>142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140</v>
      </c>
      <c r="IH122" s="2" t="s">
        <v>144</v>
      </c>
      <c r="II122" s="2" t="s">
        <v>380</v>
      </c>
      <c r="IJ122" s="2" t="s">
        <v>771</v>
      </c>
      <c r="IK122" s="2" t="s">
        <v>142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176</v>
      </c>
      <c r="IT122" s="2" t="s">
        <v>144</v>
      </c>
      <c r="IU122" s="2" t="s">
        <v>134</v>
      </c>
      <c r="IV122" s="2" t="s">
        <v>134</v>
      </c>
      <c r="IW122" s="2" t="s">
        <v>142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134</v>
      </c>
      <c r="JF122" s="2" t="s">
        <v>134</v>
      </c>
      <c r="JG122" s="2" t="s">
        <v>134</v>
      </c>
      <c r="JH122" s="2" t="s">
        <v>134</v>
      </c>
      <c r="JI122" s="2" t="s">
        <v>134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184</v>
      </c>
      <c r="JR122" s="2" t="s">
        <v>131</v>
      </c>
      <c r="JS122" s="2" t="s">
        <v>134</v>
      </c>
      <c r="JT122" s="2" t="s">
        <v>134</v>
      </c>
      <c r="JU122" s="2" t="s">
        <v>142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134</v>
      </c>
      <c r="KD122" s="2" t="s">
        <v>134</v>
      </c>
      <c r="KE122" s="2" t="s">
        <v>134</v>
      </c>
      <c r="KF122" s="2" t="s">
        <v>134</v>
      </c>
      <c r="KG122" s="2" t="s">
        <v>134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176</v>
      </c>
      <c r="KP122" s="2" t="s">
        <v>144</v>
      </c>
      <c r="KQ122" s="2" t="s">
        <v>134</v>
      </c>
      <c r="KR122" s="2" t="s">
        <v>134</v>
      </c>
      <c r="KS122" s="2" t="s">
        <v>142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161</v>
      </c>
      <c r="LB122" s="2" t="s">
        <v>144</v>
      </c>
      <c r="LC122" s="2" t="s">
        <v>134</v>
      </c>
      <c r="LD122" s="2" t="s">
        <v>134</v>
      </c>
      <c r="LE122" s="2" t="s">
        <v>142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134</v>
      </c>
      <c r="LN122" s="2" t="s">
        <v>134</v>
      </c>
      <c r="LO122" s="2" t="s">
        <v>134</v>
      </c>
      <c r="LP122" s="2" t="s">
        <v>134</v>
      </c>
      <c r="LQ122" s="2" t="s">
        <v>134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134</v>
      </c>
      <c r="LZ122" s="2" t="s">
        <v>134</v>
      </c>
      <c r="MA122" s="2" t="s">
        <v>134</v>
      </c>
      <c r="MB122" s="2" t="s">
        <v>134</v>
      </c>
      <c r="MC122" s="2" t="s">
        <v>134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161</v>
      </c>
      <c r="ML122" s="2" t="s">
        <v>144</v>
      </c>
      <c r="MM122" s="2" t="s">
        <v>134</v>
      </c>
      <c r="MN122" s="2" t="s">
        <v>134</v>
      </c>
      <c r="MO122" s="2" t="s">
        <v>142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134</v>
      </c>
      <c r="MX122" s="2" t="s">
        <v>134</v>
      </c>
      <c r="MY122" s="2" t="s">
        <v>134</v>
      </c>
      <c r="MZ122" s="2" t="s">
        <v>134</v>
      </c>
      <c r="NA122" s="2" t="s">
        <v>134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184</v>
      </c>
      <c r="NJ122" s="2" t="s">
        <v>131</v>
      </c>
      <c r="NK122" s="2" t="s">
        <v>134</v>
      </c>
      <c r="NL122" s="2" t="s">
        <v>134</v>
      </c>
      <c r="NM122" s="2" t="s">
        <v>142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161</v>
      </c>
      <c r="NV122" s="2" t="s">
        <v>131</v>
      </c>
      <c r="NW122" s="2" t="s">
        <v>134</v>
      </c>
      <c r="NX122" s="2" t="s">
        <v>134</v>
      </c>
      <c r="NY122" s="2" t="s">
        <v>142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140</v>
      </c>
      <c r="OH122" s="2" t="s">
        <v>144</v>
      </c>
      <c r="OI122" s="2" t="s">
        <v>389</v>
      </c>
      <c r="OJ122" s="2" t="s">
        <v>1977</v>
      </c>
      <c r="OK122" s="2" t="s">
        <v>142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134</v>
      </c>
      <c r="OT122" s="2" t="s">
        <v>134</v>
      </c>
      <c r="OU122" s="2" t="s">
        <v>134</v>
      </c>
      <c r="OV122" s="2" t="s">
        <v>134</v>
      </c>
      <c r="OW122" s="2" t="s">
        <v>134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161</v>
      </c>
      <c r="PF122" s="2" t="s">
        <v>144</v>
      </c>
      <c r="PG122" s="2" t="s">
        <v>134</v>
      </c>
      <c r="PH122" s="2" t="s">
        <v>134</v>
      </c>
      <c r="PI122" s="2" t="s">
        <v>142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134</v>
      </c>
      <c r="PR122" s="2" t="s">
        <v>134</v>
      </c>
      <c r="PS122" s="2" t="s">
        <v>134</v>
      </c>
      <c r="PT122" s="2" t="s">
        <v>134</v>
      </c>
      <c r="PU122" s="2" t="s">
        <v>134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184</v>
      </c>
      <c r="QP122" s="2" t="s">
        <v>131</v>
      </c>
      <c r="QQ122" s="2" t="s">
        <v>134</v>
      </c>
      <c r="QR122" s="2" t="s">
        <v>134</v>
      </c>
      <c r="QS122" s="2" t="s">
        <v>142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134</v>
      </c>
      <c r="RB122" s="2" t="s">
        <v>134</v>
      </c>
      <c r="RC122" s="2" t="s">
        <v>134</v>
      </c>
      <c r="RD122" s="2" t="s">
        <v>134</v>
      </c>
      <c r="RE122" s="2" t="s">
        <v>134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134</v>
      </c>
      <c r="RN122" s="2" t="s">
        <v>134</v>
      </c>
      <c r="RO122" s="2" t="s">
        <v>134</v>
      </c>
      <c r="RP122" s="2" t="s">
        <v>134</v>
      </c>
      <c r="RQ122" s="2" t="s">
        <v>134</v>
      </c>
      <c r="RR122" s="2" t="s">
        <v>134</v>
      </c>
      <c r="RS122" s="4"/>
      <c r="RT122" s="8"/>
      <c r="RU122" s="4"/>
      <c r="RV122" s="8"/>
      <c r="RW122" s="7"/>
      <c r="RX122" s="7"/>
      <c r="RY122" s="2" t="s">
        <v>134</v>
      </c>
      <c r="RZ122" s="2" t="s">
        <v>134</v>
      </c>
      <c r="SA122" s="2" t="s">
        <v>134</v>
      </c>
      <c r="SB122" s="2" t="s">
        <v>134</v>
      </c>
      <c r="SC122" s="2" t="s">
        <v>134</v>
      </c>
      <c r="SD122" s="2" t="s">
        <v>134</v>
      </c>
      <c r="SE122" s="4"/>
      <c r="SF122" s="8"/>
      <c r="SG122" s="4"/>
      <c r="SH122" s="8"/>
      <c r="SI122" s="7"/>
      <c r="SJ122" s="7"/>
      <c r="SK122" s="2" t="s">
        <v>161</v>
      </c>
      <c r="SL122" s="2" t="s">
        <v>144</v>
      </c>
      <c r="SM122" s="2" t="s">
        <v>134</v>
      </c>
      <c r="SN122" s="2" t="s">
        <v>134</v>
      </c>
      <c r="SO122" s="2" t="s">
        <v>142</v>
      </c>
      <c r="SP122" s="2" t="s">
        <v>134</v>
      </c>
    </row>
    <row r="123">
      <c r="A123" s="2" t="s">
        <v>1978</v>
      </c>
      <c r="B123" s="2" t="s">
        <v>123</v>
      </c>
      <c r="C123" s="2" t="s">
        <v>124</v>
      </c>
      <c r="D123" s="2" t="s">
        <v>125</v>
      </c>
      <c r="E123" s="2" t="s">
        <v>126</v>
      </c>
      <c r="F123" s="2" t="s">
        <v>1979</v>
      </c>
      <c r="G123" s="2" t="s">
        <v>1980</v>
      </c>
      <c r="H123" s="2" t="s">
        <v>1981</v>
      </c>
      <c r="I123" s="2" t="s">
        <v>896</v>
      </c>
      <c r="J123" s="2" t="s">
        <v>234</v>
      </c>
      <c r="K123" s="2" t="s">
        <v>1982</v>
      </c>
      <c r="L123" s="3">
        <v>15.75</v>
      </c>
      <c r="M123" s="3">
        <v>16.53</v>
      </c>
      <c r="N123" s="3">
        <v>34.99</v>
      </c>
      <c r="O123" s="2" t="s">
        <v>131</v>
      </c>
      <c r="P123" s="2" t="s">
        <v>275</v>
      </c>
      <c r="Q123" s="2" t="s">
        <v>133</v>
      </c>
      <c r="R123" s="2" t="s">
        <v>134</v>
      </c>
      <c r="S123" s="2" t="s">
        <v>1983</v>
      </c>
      <c r="T123" s="2" t="s">
        <v>134</v>
      </c>
      <c r="U123" s="2" t="s">
        <v>134</v>
      </c>
      <c r="V123" s="2" t="s">
        <v>898</v>
      </c>
      <c r="W123" s="2" t="s">
        <v>899</v>
      </c>
      <c r="X123" s="2" t="s">
        <v>134</v>
      </c>
      <c r="Y123" s="2" t="s">
        <v>237</v>
      </c>
      <c r="Z123" s="4"/>
      <c r="AA123" s="4">
        <f>=ROUNDDOWN({0},0)</f>
      </c>
      <c r="AB123" s="5"/>
      <c r="AC123" s="2" t="s">
        <v>134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/>
      <c r="BD123" s="8"/>
      <c r="BE123" s="4"/>
      <c r="BF123" s="8"/>
      <c r="BG123" s="7"/>
      <c r="BH123" s="7"/>
      <c r="BI123" s="7"/>
      <c r="BJ123" s="4"/>
      <c r="BK123" s="8"/>
      <c r="BL123" s="2" t="s">
        <v>134</v>
      </c>
      <c r="BM123" s="7"/>
      <c r="BN123" s="7"/>
      <c r="BO123" s="4"/>
      <c r="BP123" s="8"/>
      <c r="BQ123" s="4"/>
      <c r="BR123" s="8"/>
      <c r="BS123" s="7"/>
      <c r="BT123" s="7"/>
      <c r="BU123" s="2" t="s">
        <v>140</v>
      </c>
      <c r="BV123" s="2" t="s">
        <v>144</v>
      </c>
      <c r="BW123" s="2" t="s">
        <v>134</v>
      </c>
      <c r="BX123" s="2" t="s">
        <v>1984</v>
      </c>
      <c r="BY123" s="2" t="s">
        <v>142</v>
      </c>
      <c r="BZ123" s="2" t="s">
        <v>134</v>
      </c>
      <c r="CA123" s="4"/>
      <c r="CB123" s="8"/>
      <c r="CC123" s="4"/>
      <c r="CD123" s="8"/>
      <c r="CE123" s="7"/>
      <c r="CF123" s="7"/>
      <c r="CG123" s="2" t="s">
        <v>140</v>
      </c>
      <c r="CH123" s="2" t="s">
        <v>144</v>
      </c>
      <c r="CI123" s="2" t="s">
        <v>145</v>
      </c>
      <c r="CJ123" s="2" t="s">
        <v>779</v>
      </c>
      <c r="CK123" s="2" t="s">
        <v>142</v>
      </c>
      <c r="CL123" s="2" t="s">
        <v>134</v>
      </c>
      <c r="CM123" s="4"/>
      <c r="CN123" s="8"/>
      <c r="CO123" s="4"/>
      <c r="CP123" s="8"/>
      <c r="CQ123" s="7"/>
      <c r="CR123" s="7"/>
      <c r="CS123" s="2" t="s">
        <v>140</v>
      </c>
      <c r="CT123" s="2" t="s">
        <v>144</v>
      </c>
      <c r="CU123" s="2" t="s">
        <v>242</v>
      </c>
      <c r="CV123" s="2" t="s">
        <v>1985</v>
      </c>
      <c r="CW123" s="2" t="s">
        <v>142</v>
      </c>
      <c r="CX123" s="2" t="s">
        <v>134</v>
      </c>
      <c r="CY123" s="4"/>
      <c r="CZ123" s="8"/>
      <c r="DA123" s="4"/>
      <c r="DB123" s="8"/>
      <c r="DC123" s="7"/>
      <c r="DD123" s="7"/>
      <c r="DE123" s="2" t="s">
        <v>140</v>
      </c>
      <c r="DF123" s="2" t="s">
        <v>144</v>
      </c>
      <c r="DG123" s="2" t="s">
        <v>242</v>
      </c>
      <c r="DH123" s="2" t="s">
        <v>1986</v>
      </c>
      <c r="DI123" s="2" t="s">
        <v>142</v>
      </c>
      <c r="DJ123" s="2" t="s">
        <v>134</v>
      </c>
      <c r="DK123" s="4"/>
      <c r="DL123" s="8"/>
      <c r="DM123" s="4"/>
      <c r="DN123" s="8"/>
      <c r="DO123" s="7"/>
      <c r="DP123" s="7"/>
      <c r="DQ123" s="2" t="s">
        <v>140</v>
      </c>
      <c r="DR123" s="2" t="s">
        <v>144</v>
      </c>
      <c r="DS123" s="2" t="s">
        <v>754</v>
      </c>
      <c r="DT123" s="2" t="s">
        <v>681</v>
      </c>
      <c r="DU123" s="2" t="s">
        <v>142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140</v>
      </c>
      <c r="ED123" s="2" t="s">
        <v>144</v>
      </c>
      <c r="EE123" s="2" t="s">
        <v>535</v>
      </c>
      <c r="EF123" s="2" t="s">
        <v>425</v>
      </c>
      <c r="EG123" s="2" t="s">
        <v>142</v>
      </c>
      <c r="EH123" s="2" t="s">
        <v>134</v>
      </c>
      <c r="EI123" s="4"/>
      <c r="EJ123" s="8"/>
      <c r="EK123" s="4"/>
      <c r="EL123" s="8"/>
      <c r="EM123" s="7"/>
      <c r="EN123" s="7"/>
      <c r="EO123" s="2" t="s">
        <v>140</v>
      </c>
      <c r="EP123" s="2" t="s">
        <v>144</v>
      </c>
      <c r="EQ123" s="2" t="s">
        <v>733</v>
      </c>
      <c r="ER123" s="2" t="s">
        <v>608</v>
      </c>
      <c r="ES123" s="2" t="s">
        <v>142</v>
      </c>
      <c r="ET123" s="2" t="s">
        <v>134</v>
      </c>
      <c r="EU123" s="4"/>
      <c r="EV123" s="8"/>
      <c r="EW123" s="4"/>
      <c r="EX123" s="8"/>
      <c r="EY123" s="7"/>
      <c r="EZ123" s="7"/>
      <c r="FA123" s="2" t="s">
        <v>140</v>
      </c>
      <c r="FB123" s="2" t="s">
        <v>144</v>
      </c>
      <c r="FC123" s="2" t="s">
        <v>481</v>
      </c>
      <c r="FD123" s="2" t="s">
        <v>153</v>
      </c>
      <c r="FE123" s="2" t="s">
        <v>142</v>
      </c>
      <c r="FF123" s="2" t="s">
        <v>134</v>
      </c>
      <c r="FG123" s="4"/>
      <c r="FH123" s="8"/>
      <c r="FI123" s="4"/>
      <c r="FJ123" s="8"/>
      <c r="FK123" s="7"/>
      <c r="FL123" s="7"/>
      <c r="FM123" s="2" t="s">
        <v>161</v>
      </c>
      <c r="FN123" s="2" t="s">
        <v>144</v>
      </c>
      <c r="FO123" s="2" t="s">
        <v>134</v>
      </c>
      <c r="FP123" s="2" t="s">
        <v>134</v>
      </c>
      <c r="FQ123" s="2" t="s">
        <v>142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161</v>
      </c>
      <c r="FZ123" s="2" t="s">
        <v>144</v>
      </c>
      <c r="GA123" s="2" t="s">
        <v>134</v>
      </c>
      <c r="GB123" s="2" t="s">
        <v>134</v>
      </c>
      <c r="GC123" s="2" t="s">
        <v>142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134</v>
      </c>
      <c r="GL123" s="2" t="s">
        <v>134</v>
      </c>
      <c r="GM123" s="2" t="s">
        <v>134</v>
      </c>
      <c r="GN123" s="2" t="s">
        <v>134</v>
      </c>
      <c r="GO123" s="2" t="s">
        <v>134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161</v>
      </c>
      <c r="GX123" s="2" t="s">
        <v>144</v>
      </c>
      <c r="GY123" s="2" t="s">
        <v>151</v>
      </c>
      <c r="GZ123" s="2" t="s">
        <v>134</v>
      </c>
      <c r="HA123" s="2" t="s">
        <v>142</v>
      </c>
      <c r="HB123" s="2" t="s">
        <v>134</v>
      </c>
      <c r="HC123" s="4"/>
      <c r="HD123" s="8"/>
      <c r="HE123" s="4"/>
      <c r="HF123" s="8"/>
      <c r="HG123" s="7"/>
      <c r="HH123" s="7"/>
      <c r="HI123" s="2" t="s">
        <v>140</v>
      </c>
      <c r="HJ123" s="2" t="s">
        <v>144</v>
      </c>
      <c r="HK123" s="2" t="s">
        <v>242</v>
      </c>
      <c r="HL123" s="2" t="s">
        <v>1987</v>
      </c>
      <c r="HM123" s="2" t="s">
        <v>142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161</v>
      </c>
      <c r="HV123" s="2" t="s">
        <v>131</v>
      </c>
      <c r="HW123" s="2" t="s">
        <v>134</v>
      </c>
      <c r="HX123" s="2" t="s">
        <v>134</v>
      </c>
      <c r="HY123" s="2" t="s">
        <v>142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140</v>
      </c>
      <c r="IH123" s="2" t="s">
        <v>144</v>
      </c>
      <c r="II123" s="2" t="s">
        <v>486</v>
      </c>
      <c r="IJ123" s="2" t="s">
        <v>1988</v>
      </c>
      <c r="IK123" s="2" t="s">
        <v>142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140</v>
      </c>
      <c r="IT123" s="2" t="s">
        <v>144</v>
      </c>
      <c r="IU123" s="2" t="s">
        <v>382</v>
      </c>
      <c r="IV123" s="2" t="s">
        <v>134</v>
      </c>
      <c r="IW123" s="2" t="s">
        <v>142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134</v>
      </c>
      <c r="JF123" s="2" t="s">
        <v>134</v>
      </c>
      <c r="JG123" s="2" t="s">
        <v>134</v>
      </c>
      <c r="JH123" s="2" t="s">
        <v>134</v>
      </c>
      <c r="JI123" s="2" t="s">
        <v>134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184</v>
      </c>
      <c r="JR123" s="2" t="s">
        <v>144</v>
      </c>
      <c r="JS123" s="2" t="s">
        <v>134</v>
      </c>
      <c r="JT123" s="2" t="s">
        <v>134</v>
      </c>
      <c r="JU123" s="2" t="s">
        <v>142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161</v>
      </c>
      <c r="KD123" s="2" t="s">
        <v>131</v>
      </c>
      <c r="KE123" s="2" t="s">
        <v>134</v>
      </c>
      <c r="KF123" s="2" t="s">
        <v>134</v>
      </c>
      <c r="KG123" s="2" t="s">
        <v>142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176</v>
      </c>
      <c r="KP123" s="2" t="s">
        <v>144</v>
      </c>
      <c r="KQ123" s="2" t="s">
        <v>134</v>
      </c>
      <c r="KR123" s="2" t="s">
        <v>134</v>
      </c>
      <c r="KS123" s="2" t="s">
        <v>142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140</v>
      </c>
      <c r="LB123" s="2" t="s">
        <v>144</v>
      </c>
      <c r="LC123" s="2" t="s">
        <v>510</v>
      </c>
      <c r="LD123" s="2" t="s">
        <v>445</v>
      </c>
      <c r="LE123" s="2" t="s">
        <v>142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134</v>
      </c>
      <c r="LN123" s="2" t="s">
        <v>134</v>
      </c>
      <c r="LO123" s="2" t="s">
        <v>134</v>
      </c>
      <c r="LP123" s="2" t="s">
        <v>134</v>
      </c>
      <c r="LQ123" s="2" t="s">
        <v>134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134</v>
      </c>
      <c r="LZ123" s="2" t="s">
        <v>134</v>
      </c>
      <c r="MA123" s="2" t="s">
        <v>134</v>
      </c>
      <c r="MB123" s="2" t="s">
        <v>134</v>
      </c>
      <c r="MC123" s="2" t="s">
        <v>134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161</v>
      </c>
      <c r="ML123" s="2" t="s">
        <v>144</v>
      </c>
      <c r="MM123" s="2" t="s">
        <v>134</v>
      </c>
      <c r="MN123" s="2" t="s">
        <v>134</v>
      </c>
      <c r="MO123" s="2" t="s">
        <v>142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134</v>
      </c>
      <c r="MY123" s="2" t="s">
        <v>134</v>
      </c>
      <c r="MZ123" s="2" t="s">
        <v>134</v>
      </c>
      <c r="NA123" s="2" t="s">
        <v>134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184</v>
      </c>
      <c r="NJ123" s="2" t="s">
        <v>144</v>
      </c>
      <c r="NK123" s="2" t="s">
        <v>134</v>
      </c>
      <c r="NL123" s="2" t="s">
        <v>134</v>
      </c>
      <c r="NM123" s="2" t="s">
        <v>142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161</v>
      </c>
      <c r="NV123" s="2" t="s">
        <v>131</v>
      </c>
      <c r="NW123" s="2" t="s">
        <v>134</v>
      </c>
      <c r="NX123" s="2" t="s">
        <v>134</v>
      </c>
      <c r="NY123" s="2" t="s">
        <v>142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140</v>
      </c>
      <c r="OH123" s="2" t="s">
        <v>144</v>
      </c>
      <c r="OI123" s="2" t="s">
        <v>239</v>
      </c>
      <c r="OJ123" s="2" t="s">
        <v>1872</v>
      </c>
      <c r="OK123" s="2" t="s">
        <v>142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134</v>
      </c>
      <c r="OT123" s="2" t="s">
        <v>134</v>
      </c>
      <c r="OU123" s="2" t="s">
        <v>134</v>
      </c>
      <c r="OV123" s="2" t="s">
        <v>134</v>
      </c>
      <c r="OW123" s="2" t="s">
        <v>134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161</v>
      </c>
      <c r="PF123" s="2" t="s">
        <v>144</v>
      </c>
      <c r="PG123" s="2" t="s">
        <v>134</v>
      </c>
      <c r="PH123" s="2" t="s">
        <v>134</v>
      </c>
      <c r="PI123" s="2" t="s">
        <v>142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134</v>
      </c>
      <c r="PR123" s="2" t="s">
        <v>134</v>
      </c>
      <c r="PS123" s="2" t="s">
        <v>134</v>
      </c>
      <c r="PT123" s="2" t="s">
        <v>134</v>
      </c>
      <c r="PU123" s="2" t="s">
        <v>134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140</v>
      </c>
      <c r="QD123" s="2" t="s">
        <v>144</v>
      </c>
      <c r="QE123" s="2" t="s">
        <v>149</v>
      </c>
      <c r="QF123" s="2" t="s">
        <v>1000</v>
      </c>
      <c r="QG123" s="2" t="s">
        <v>142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184</v>
      </c>
      <c r="QP123" s="2" t="s">
        <v>144</v>
      </c>
      <c r="QQ123" s="2" t="s">
        <v>134</v>
      </c>
      <c r="QR123" s="2" t="s">
        <v>134</v>
      </c>
      <c r="QS123" s="2" t="s">
        <v>142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134</v>
      </c>
      <c r="RB123" s="2" t="s">
        <v>134</v>
      </c>
      <c r="RC123" s="2" t="s">
        <v>134</v>
      </c>
      <c r="RD123" s="2" t="s">
        <v>134</v>
      </c>
      <c r="RE123" s="2" t="s">
        <v>134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134</v>
      </c>
      <c r="RN123" s="2" t="s">
        <v>134</v>
      </c>
      <c r="RO123" s="2" t="s">
        <v>134</v>
      </c>
      <c r="RP123" s="2" t="s">
        <v>134</v>
      </c>
      <c r="RQ123" s="2" t="s">
        <v>134</v>
      </c>
      <c r="RR123" s="2" t="s">
        <v>134</v>
      </c>
      <c r="RS123" s="4"/>
      <c r="RT123" s="8"/>
      <c r="RU123" s="4"/>
      <c r="RV123" s="8"/>
      <c r="RW123" s="7"/>
      <c r="RX123" s="7"/>
      <c r="RY123" s="2" t="s">
        <v>161</v>
      </c>
      <c r="RZ123" s="2" t="s">
        <v>144</v>
      </c>
      <c r="SA123" s="2" t="s">
        <v>134</v>
      </c>
      <c r="SB123" s="2" t="s">
        <v>134</v>
      </c>
      <c r="SC123" s="2" t="s">
        <v>142</v>
      </c>
      <c r="SD123" s="2" t="s">
        <v>134</v>
      </c>
      <c r="SE123" s="4"/>
      <c r="SF123" s="8"/>
      <c r="SG123" s="4"/>
      <c r="SH123" s="8"/>
      <c r="SI123" s="7"/>
      <c r="SJ123" s="7"/>
      <c r="SK123" s="2" t="s">
        <v>140</v>
      </c>
      <c r="SL123" s="2" t="s">
        <v>144</v>
      </c>
      <c r="SM123" s="2" t="s">
        <v>411</v>
      </c>
      <c r="SN123" s="2" t="s">
        <v>1439</v>
      </c>
      <c r="SO123" s="2" t="s">
        <v>142</v>
      </c>
      <c r="SP123" s="2" t="s">
        <v>134</v>
      </c>
    </row>
    <row r="124">
      <c r="A124" s="2" t="s">
        <v>1989</v>
      </c>
      <c r="B124" s="2" t="s">
        <v>123</v>
      </c>
      <c r="C124" s="2" t="s">
        <v>124</v>
      </c>
      <c r="D124" s="2" t="s">
        <v>125</v>
      </c>
      <c r="E124" s="2" t="s">
        <v>126</v>
      </c>
      <c r="F124" s="2" t="s">
        <v>1990</v>
      </c>
      <c r="G124" s="2" t="s">
        <v>1991</v>
      </c>
      <c r="H124" s="2" t="s">
        <v>1992</v>
      </c>
      <c r="I124" s="2" t="s">
        <v>1385</v>
      </c>
      <c r="J124" s="2" t="s">
        <v>234</v>
      </c>
      <c r="K124" s="2" t="s">
        <v>947</v>
      </c>
      <c r="L124" s="3">
        <v>16.5</v>
      </c>
      <c r="M124" s="3">
        <v>17.33</v>
      </c>
      <c r="N124" s="3">
        <v>39.99</v>
      </c>
      <c r="O124" s="2" t="s">
        <v>766</v>
      </c>
      <c r="P124" s="2" t="s">
        <v>275</v>
      </c>
      <c r="Q124" s="2" t="s">
        <v>133</v>
      </c>
      <c r="R124" s="2" t="s">
        <v>134</v>
      </c>
      <c r="S124" s="2" t="s">
        <v>1993</v>
      </c>
      <c r="T124" s="2" t="s">
        <v>134</v>
      </c>
      <c r="U124" s="2" t="s">
        <v>134</v>
      </c>
      <c r="V124" s="2" t="s">
        <v>1361</v>
      </c>
      <c r="W124" s="2" t="s">
        <v>421</v>
      </c>
      <c r="X124" s="2" t="s">
        <v>134</v>
      </c>
      <c r="Y124" s="2" t="s">
        <v>237</v>
      </c>
      <c r="Z124" s="4"/>
      <c r="AA124" s="4">
        <f>=ROUNDDOWN({0},0)</f>
      </c>
      <c r="AB124" s="5"/>
      <c r="AC124" s="2" t="s">
        <v>134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/>
      <c r="BK124" s="8"/>
      <c r="BL124" s="2" t="s">
        <v>134</v>
      </c>
      <c r="BM124" s="7"/>
      <c r="BN124" s="7"/>
      <c r="BO124" s="4"/>
      <c r="BP124" s="8"/>
      <c r="BQ124" s="4"/>
      <c r="BR124" s="8"/>
      <c r="BS124" s="7"/>
      <c r="BT124" s="7"/>
      <c r="BU124" s="2" t="s">
        <v>161</v>
      </c>
      <c r="BV124" s="2" t="s">
        <v>144</v>
      </c>
      <c r="BW124" s="2" t="s">
        <v>134</v>
      </c>
      <c r="BX124" s="2" t="s">
        <v>134</v>
      </c>
      <c r="BY124" s="2" t="s">
        <v>142</v>
      </c>
      <c r="BZ124" s="2" t="s">
        <v>134</v>
      </c>
      <c r="CA124" s="4"/>
      <c r="CB124" s="8"/>
      <c r="CC124" s="4"/>
      <c r="CD124" s="8"/>
      <c r="CE124" s="7"/>
      <c r="CF124" s="7"/>
      <c r="CG124" s="2" t="s">
        <v>161</v>
      </c>
      <c r="CH124" s="2" t="s">
        <v>144</v>
      </c>
      <c r="CI124" s="2" t="s">
        <v>134</v>
      </c>
      <c r="CJ124" s="2" t="s">
        <v>134</v>
      </c>
      <c r="CK124" s="2" t="s">
        <v>142</v>
      </c>
      <c r="CL124" s="2" t="s">
        <v>134</v>
      </c>
      <c r="CM124" s="4"/>
      <c r="CN124" s="8"/>
      <c r="CO124" s="4"/>
      <c r="CP124" s="8"/>
      <c r="CQ124" s="7"/>
      <c r="CR124" s="7"/>
      <c r="CS124" s="2" t="s">
        <v>140</v>
      </c>
      <c r="CT124" s="2" t="s">
        <v>144</v>
      </c>
      <c r="CU124" s="2" t="s">
        <v>729</v>
      </c>
      <c r="CV124" s="2" t="s">
        <v>134</v>
      </c>
      <c r="CW124" s="2" t="s">
        <v>142</v>
      </c>
      <c r="CX124" s="2" t="s">
        <v>134</v>
      </c>
      <c r="CY124" s="4"/>
      <c r="CZ124" s="8"/>
      <c r="DA124" s="4"/>
      <c r="DB124" s="8"/>
      <c r="DC124" s="7"/>
      <c r="DD124" s="7"/>
      <c r="DE124" s="2" t="s">
        <v>140</v>
      </c>
      <c r="DF124" s="2" t="s">
        <v>144</v>
      </c>
      <c r="DG124" s="2" t="s">
        <v>1994</v>
      </c>
      <c r="DH124" s="2" t="s">
        <v>1995</v>
      </c>
      <c r="DI124" s="2" t="s">
        <v>142</v>
      </c>
      <c r="DJ124" s="2" t="s">
        <v>134</v>
      </c>
      <c r="DK124" s="4"/>
      <c r="DL124" s="8"/>
      <c r="DM124" s="4"/>
      <c r="DN124" s="8"/>
      <c r="DO124" s="7"/>
      <c r="DP124" s="7"/>
      <c r="DQ124" s="2" t="s">
        <v>140</v>
      </c>
      <c r="DR124" s="2" t="s">
        <v>144</v>
      </c>
      <c r="DS124" s="2" t="s">
        <v>134</v>
      </c>
      <c r="DT124" s="2" t="s">
        <v>134</v>
      </c>
      <c r="DU124" s="2" t="s">
        <v>142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140</v>
      </c>
      <c r="ED124" s="2" t="s">
        <v>144</v>
      </c>
      <c r="EE124" s="2" t="s">
        <v>245</v>
      </c>
      <c r="EF124" s="2" t="s">
        <v>1996</v>
      </c>
      <c r="EG124" s="2" t="s">
        <v>142</v>
      </c>
      <c r="EH124" s="2" t="s">
        <v>134</v>
      </c>
      <c r="EI124" s="4"/>
      <c r="EJ124" s="8"/>
      <c r="EK124" s="4"/>
      <c r="EL124" s="8"/>
      <c r="EM124" s="7"/>
      <c r="EN124" s="7"/>
      <c r="EO124" s="2" t="s">
        <v>140</v>
      </c>
      <c r="EP124" s="2" t="s">
        <v>144</v>
      </c>
      <c r="EQ124" s="2" t="s">
        <v>1880</v>
      </c>
      <c r="ER124" s="2" t="s">
        <v>1997</v>
      </c>
      <c r="ES124" s="2" t="s">
        <v>142</v>
      </c>
      <c r="ET124" s="2" t="s">
        <v>134</v>
      </c>
      <c r="EU124" s="4"/>
      <c r="EV124" s="8"/>
      <c r="EW124" s="4"/>
      <c r="EX124" s="8"/>
      <c r="EY124" s="7"/>
      <c r="EZ124" s="7"/>
      <c r="FA124" s="2" t="s">
        <v>140</v>
      </c>
      <c r="FB124" s="2" t="s">
        <v>144</v>
      </c>
      <c r="FC124" s="2" t="s">
        <v>481</v>
      </c>
      <c r="FD124" s="2" t="s">
        <v>134</v>
      </c>
      <c r="FE124" s="2" t="s">
        <v>142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134</v>
      </c>
      <c r="FN124" s="2" t="s">
        <v>134</v>
      </c>
      <c r="FO124" s="2" t="s">
        <v>134</v>
      </c>
      <c r="FP124" s="2" t="s">
        <v>134</v>
      </c>
      <c r="FQ124" s="2" t="s">
        <v>134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134</v>
      </c>
      <c r="FZ124" s="2" t="s">
        <v>134</v>
      </c>
      <c r="GA124" s="2" t="s">
        <v>134</v>
      </c>
      <c r="GB124" s="2" t="s">
        <v>134</v>
      </c>
      <c r="GC124" s="2" t="s">
        <v>134</v>
      </c>
      <c r="GD124" s="2" t="s">
        <v>134</v>
      </c>
      <c r="GE124" s="4"/>
      <c r="GF124" s="8"/>
      <c r="GG124" s="4"/>
      <c r="GH124" s="8"/>
      <c r="GI124" s="7"/>
      <c r="GJ124" s="7"/>
      <c r="GK124" s="2" t="s">
        <v>134</v>
      </c>
      <c r="GL124" s="2" t="s">
        <v>134</v>
      </c>
      <c r="GM124" s="2" t="s">
        <v>134</v>
      </c>
      <c r="GN124" s="2" t="s">
        <v>134</v>
      </c>
      <c r="GO124" s="2" t="s">
        <v>134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184</v>
      </c>
      <c r="GX124" s="2" t="s">
        <v>144</v>
      </c>
      <c r="GY124" s="2" t="s">
        <v>134</v>
      </c>
      <c r="GZ124" s="2" t="s">
        <v>134</v>
      </c>
      <c r="HA124" s="2" t="s">
        <v>142</v>
      </c>
      <c r="HB124" s="2" t="s">
        <v>134</v>
      </c>
      <c r="HC124" s="4"/>
      <c r="HD124" s="8"/>
      <c r="HE124" s="4"/>
      <c r="HF124" s="8"/>
      <c r="HG124" s="7"/>
      <c r="HH124" s="7"/>
      <c r="HI124" s="2" t="s">
        <v>140</v>
      </c>
      <c r="HJ124" s="2" t="s">
        <v>144</v>
      </c>
      <c r="HK124" s="2" t="s">
        <v>1880</v>
      </c>
      <c r="HL124" s="2" t="s">
        <v>1998</v>
      </c>
      <c r="HM124" s="2" t="s">
        <v>142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134</v>
      </c>
      <c r="HV124" s="2" t="s">
        <v>134</v>
      </c>
      <c r="HW124" s="2" t="s">
        <v>134</v>
      </c>
      <c r="HX124" s="2" t="s">
        <v>134</v>
      </c>
      <c r="HY124" s="2" t="s">
        <v>134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140</v>
      </c>
      <c r="IH124" s="2" t="s">
        <v>144</v>
      </c>
      <c r="II124" s="2" t="s">
        <v>486</v>
      </c>
      <c r="IJ124" s="2" t="s">
        <v>1393</v>
      </c>
      <c r="IK124" s="2" t="s">
        <v>142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176</v>
      </c>
      <c r="IT124" s="2" t="s">
        <v>144</v>
      </c>
      <c r="IU124" s="2" t="s">
        <v>134</v>
      </c>
      <c r="IV124" s="2" t="s">
        <v>134</v>
      </c>
      <c r="IW124" s="2" t="s">
        <v>142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134</v>
      </c>
      <c r="JF124" s="2" t="s">
        <v>134</v>
      </c>
      <c r="JG124" s="2" t="s">
        <v>134</v>
      </c>
      <c r="JH124" s="2" t="s">
        <v>134</v>
      </c>
      <c r="JI124" s="2" t="s">
        <v>134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184</v>
      </c>
      <c r="JR124" s="2" t="s">
        <v>144</v>
      </c>
      <c r="JS124" s="2" t="s">
        <v>134</v>
      </c>
      <c r="JT124" s="2" t="s">
        <v>134</v>
      </c>
      <c r="JU124" s="2" t="s">
        <v>142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134</v>
      </c>
      <c r="KD124" s="2" t="s">
        <v>134</v>
      </c>
      <c r="KE124" s="2" t="s">
        <v>134</v>
      </c>
      <c r="KF124" s="2" t="s">
        <v>134</v>
      </c>
      <c r="KG124" s="2" t="s">
        <v>134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140</v>
      </c>
      <c r="KP124" s="2" t="s">
        <v>144</v>
      </c>
      <c r="KQ124" s="2" t="s">
        <v>1986</v>
      </c>
      <c r="KR124" s="2" t="s">
        <v>536</v>
      </c>
      <c r="KS124" s="2" t="s">
        <v>142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161</v>
      </c>
      <c r="LB124" s="2" t="s">
        <v>144</v>
      </c>
      <c r="LC124" s="2" t="s">
        <v>134</v>
      </c>
      <c r="LD124" s="2" t="s">
        <v>134</v>
      </c>
      <c r="LE124" s="2" t="s">
        <v>142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134</v>
      </c>
      <c r="LN124" s="2" t="s">
        <v>134</v>
      </c>
      <c r="LO124" s="2" t="s">
        <v>134</v>
      </c>
      <c r="LP124" s="2" t="s">
        <v>134</v>
      </c>
      <c r="LQ124" s="2" t="s">
        <v>134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134</v>
      </c>
      <c r="LZ124" s="2" t="s">
        <v>134</v>
      </c>
      <c r="MA124" s="2" t="s">
        <v>134</v>
      </c>
      <c r="MB124" s="2" t="s">
        <v>134</v>
      </c>
      <c r="MC124" s="2" t="s">
        <v>134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161</v>
      </c>
      <c r="ML124" s="2" t="s">
        <v>144</v>
      </c>
      <c r="MM124" s="2" t="s">
        <v>134</v>
      </c>
      <c r="MN124" s="2" t="s">
        <v>134</v>
      </c>
      <c r="MO124" s="2" t="s">
        <v>142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134</v>
      </c>
      <c r="MX124" s="2" t="s">
        <v>134</v>
      </c>
      <c r="MY124" s="2" t="s">
        <v>134</v>
      </c>
      <c r="MZ124" s="2" t="s">
        <v>134</v>
      </c>
      <c r="NA124" s="2" t="s">
        <v>134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184</v>
      </c>
      <c r="NJ124" s="2" t="s">
        <v>144</v>
      </c>
      <c r="NK124" s="2" t="s">
        <v>134</v>
      </c>
      <c r="NL124" s="2" t="s">
        <v>134</v>
      </c>
      <c r="NM124" s="2" t="s">
        <v>142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134</v>
      </c>
      <c r="NV124" s="2" t="s">
        <v>134</v>
      </c>
      <c r="NW124" s="2" t="s">
        <v>134</v>
      </c>
      <c r="NX124" s="2" t="s">
        <v>134</v>
      </c>
      <c r="NY124" s="2" t="s">
        <v>134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140</v>
      </c>
      <c r="OH124" s="2" t="s">
        <v>144</v>
      </c>
      <c r="OI124" s="2" t="s">
        <v>1880</v>
      </c>
      <c r="OJ124" s="2" t="s">
        <v>454</v>
      </c>
      <c r="OK124" s="2" t="s">
        <v>142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134</v>
      </c>
      <c r="OT124" s="2" t="s">
        <v>134</v>
      </c>
      <c r="OU124" s="2" t="s">
        <v>134</v>
      </c>
      <c r="OV124" s="2" t="s">
        <v>134</v>
      </c>
      <c r="OW124" s="2" t="s">
        <v>134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161</v>
      </c>
      <c r="PF124" s="2" t="s">
        <v>144</v>
      </c>
      <c r="PG124" s="2" t="s">
        <v>134</v>
      </c>
      <c r="PH124" s="2" t="s">
        <v>134</v>
      </c>
      <c r="PI124" s="2" t="s">
        <v>142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134</v>
      </c>
      <c r="PR124" s="2" t="s">
        <v>134</v>
      </c>
      <c r="PS124" s="2" t="s">
        <v>134</v>
      </c>
      <c r="PT124" s="2" t="s">
        <v>134</v>
      </c>
      <c r="PU124" s="2" t="s">
        <v>134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134</v>
      </c>
      <c r="QD124" s="2" t="s">
        <v>134</v>
      </c>
      <c r="QE124" s="2" t="s">
        <v>134</v>
      </c>
      <c r="QF124" s="2" t="s">
        <v>134</v>
      </c>
      <c r="QG124" s="2" t="s">
        <v>134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184</v>
      </c>
      <c r="QP124" s="2" t="s">
        <v>131</v>
      </c>
      <c r="QQ124" s="2" t="s">
        <v>134</v>
      </c>
      <c r="QR124" s="2" t="s">
        <v>134</v>
      </c>
      <c r="QS124" s="2" t="s">
        <v>142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134</v>
      </c>
      <c r="RB124" s="2" t="s">
        <v>134</v>
      </c>
      <c r="RC124" s="2" t="s">
        <v>134</v>
      </c>
      <c r="RD124" s="2" t="s">
        <v>134</v>
      </c>
      <c r="RE124" s="2" t="s">
        <v>134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134</v>
      </c>
      <c r="RN124" s="2" t="s">
        <v>134</v>
      </c>
      <c r="RO124" s="2" t="s">
        <v>134</v>
      </c>
      <c r="RP124" s="2" t="s">
        <v>134</v>
      </c>
      <c r="RQ124" s="2" t="s">
        <v>134</v>
      </c>
      <c r="RR124" s="2" t="s">
        <v>134</v>
      </c>
      <c r="RS124" s="4"/>
      <c r="RT124" s="8"/>
      <c r="RU124" s="4"/>
      <c r="RV124" s="8"/>
      <c r="RW124" s="7"/>
      <c r="RX124" s="7"/>
      <c r="RY124" s="2" t="s">
        <v>134</v>
      </c>
      <c r="RZ124" s="2" t="s">
        <v>134</v>
      </c>
      <c r="SA124" s="2" t="s">
        <v>134</v>
      </c>
      <c r="SB124" s="2" t="s">
        <v>134</v>
      </c>
      <c r="SC124" s="2" t="s">
        <v>134</v>
      </c>
      <c r="SD124" s="2" t="s">
        <v>134</v>
      </c>
      <c r="SE124" s="4"/>
      <c r="SF124" s="8"/>
      <c r="SG124" s="4"/>
      <c r="SH124" s="8"/>
      <c r="SI124" s="7"/>
      <c r="SJ124" s="7"/>
      <c r="SK124" s="2" t="s">
        <v>161</v>
      </c>
      <c r="SL124" s="2" t="s">
        <v>144</v>
      </c>
      <c r="SM124" s="2" t="s">
        <v>134</v>
      </c>
      <c r="SN124" s="2" t="s">
        <v>134</v>
      </c>
      <c r="SO124" s="2" t="s">
        <v>142</v>
      </c>
      <c r="SP124" s="2" t="s">
        <v>134</v>
      </c>
    </row>
    <row r="125">
      <c r="A125" s="2" t="s">
        <v>1999</v>
      </c>
      <c r="B125" s="2" t="s">
        <v>123</v>
      </c>
      <c r="C125" s="2" t="s">
        <v>124</v>
      </c>
      <c r="D125" s="2" t="s">
        <v>125</v>
      </c>
      <c r="E125" s="2" t="s">
        <v>126</v>
      </c>
      <c r="F125" s="2" t="s">
        <v>2000</v>
      </c>
      <c r="G125" s="2" t="s">
        <v>2001</v>
      </c>
      <c r="H125" s="2" t="s">
        <v>2002</v>
      </c>
      <c r="I125" s="2" t="s">
        <v>126</v>
      </c>
      <c r="J125" s="2" t="s">
        <v>234</v>
      </c>
      <c r="K125" s="2" t="s">
        <v>273</v>
      </c>
      <c r="L125" s="3">
        <v>12.5</v>
      </c>
      <c r="M125" s="3">
        <v>13.13</v>
      </c>
      <c r="N125" s="3">
        <v>29.99</v>
      </c>
      <c r="O125" s="2" t="s">
        <v>766</v>
      </c>
      <c r="P125" s="2" t="s">
        <v>275</v>
      </c>
      <c r="Q125" s="2" t="s">
        <v>133</v>
      </c>
      <c r="R125" s="2" t="s">
        <v>134</v>
      </c>
      <c r="S125" s="2" t="s">
        <v>2003</v>
      </c>
      <c r="T125" s="2" t="s">
        <v>134</v>
      </c>
      <c r="U125" s="2" t="s">
        <v>134</v>
      </c>
      <c r="V125" s="2" t="s">
        <v>1387</v>
      </c>
      <c r="W125" s="2" t="s">
        <v>1470</v>
      </c>
      <c r="X125" s="2" t="s">
        <v>134</v>
      </c>
      <c r="Y125" s="2" t="s">
        <v>237</v>
      </c>
      <c r="Z125" s="4"/>
      <c r="AA125" s="4">
        <f>=ROUNDDOWN({0},0)</f>
      </c>
      <c r="AB125" s="5"/>
      <c r="AC125" s="2" t="s">
        <v>134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134</v>
      </c>
      <c r="BM125" s="7"/>
      <c r="BN125" s="7"/>
      <c r="BO125" s="4"/>
      <c r="BP125" s="8"/>
      <c r="BQ125" s="4"/>
      <c r="BR125" s="8"/>
      <c r="BS125" s="7"/>
      <c r="BT125" s="7"/>
      <c r="BU125" s="2" t="s">
        <v>140</v>
      </c>
      <c r="BV125" s="2" t="s">
        <v>144</v>
      </c>
      <c r="BW125" s="2" t="s">
        <v>134</v>
      </c>
      <c r="BX125" s="2" t="s">
        <v>239</v>
      </c>
      <c r="BY125" s="2" t="s">
        <v>142</v>
      </c>
      <c r="BZ125" s="2" t="s">
        <v>134</v>
      </c>
      <c r="CA125" s="4"/>
      <c r="CB125" s="8"/>
      <c r="CC125" s="4"/>
      <c r="CD125" s="8"/>
      <c r="CE125" s="7"/>
      <c r="CF125" s="7"/>
      <c r="CG125" s="2" t="s">
        <v>161</v>
      </c>
      <c r="CH125" s="2" t="s">
        <v>144</v>
      </c>
      <c r="CI125" s="2" t="s">
        <v>134</v>
      </c>
      <c r="CJ125" s="2" t="s">
        <v>134</v>
      </c>
      <c r="CK125" s="2" t="s">
        <v>142</v>
      </c>
      <c r="CL125" s="2" t="s">
        <v>134</v>
      </c>
      <c r="CM125" s="4"/>
      <c r="CN125" s="8"/>
      <c r="CO125" s="4"/>
      <c r="CP125" s="8"/>
      <c r="CQ125" s="7"/>
      <c r="CR125" s="7"/>
      <c r="CS125" s="2" t="s">
        <v>140</v>
      </c>
      <c r="CT125" s="2" t="s">
        <v>144</v>
      </c>
      <c r="CU125" s="2" t="s">
        <v>242</v>
      </c>
      <c r="CV125" s="2" t="s">
        <v>2004</v>
      </c>
      <c r="CW125" s="2" t="s">
        <v>142</v>
      </c>
      <c r="CX125" s="2" t="s">
        <v>134</v>
      </c>
      <c r="CY125" s="4"/>
      <c r="CZ125" s="8"/>
      <c r="DA125" s="4"/>
      <c r="DB125" s="8"/>
      <c r="DC125" s="7"/>
      <c r="DD125" s="7"/>
      <c r="DE125" s="2" t="s">
        <v>140</v>
      </c>
      <c r="DF125" s="2" t="s">
        <v>144</v>
      </c>
      <c r="DG125" s="2" t="s">
        <v>242</v>
      </c>
      <c r="DH125" s="2" t="s">
        <v>818</v>
      </c>
      <c r="DI125" s="2" t="s">
        <v>142</v>
      </c>
      <c r="DJ125" s="2" t="s">
        <v>134</v>
      </c>
      <c r="DK125" s="4"/>
      <c r="DL125" s="8"/>
      <c r="DM125" s="4"/>
      <c r="DN125" s="8"/>
      <c r="DO125" s="7"/>
      <c r="DP125" s="7"/>
      <c r="DQ125" s="2" t="s">
        <v>140</v>
      </c>
      <c r="DR125" s="2" t="s">
        <v>144</v>
      </c>
      <c r="DS125" s="2" t="s">
        <v>242</v>
      </c>
      <c r="DT125" s="2" t="s">
        <v>454</v>
      </c>
      <c r="DU125" s="2" t="s">
        <v>142</v>
      </c>
      <c r="DV125" s="2" t="s">
        <v>134</v>
      </c>
      <c r="DW125" s="4"/>
      <c r="DX125" s="8"/>
      <c r="DY125" s="4"/>
      <c r="DZ125" s="8"/>
      <c r="EA125" s="7"/>
      <c r="EB125" s="7"/>
      <c r="EC125" s="2" t="s">
        <v>140</v>
      </c>
      <c r="ED125" s="2" t="s">
        <v>144</v>
      </c>
      <c r="EE125" s="2" t="s">
        <v>242</v>
      </c>
      <c r="EF125" s="2" t="s">
        <v>2005</v>
      </c>
      <c r="EG125" s="2" t="s">
        <v>142</v>
      </c>
      <c r="EH125" s="2" t="s">
        <v>134</v>
      </c>
      <c r="EI125" s="4"/>
      <c r="EJ125" s="8"/>
      <c r="EK125" s="4"/>
      <c r="EL125" s="8"/>
      <c r="EM125" s="7"/>
      <c r="EN125" s="7"/>
      <c r="EO125" s="2" t="s">
        <v>140</v>
      </c>
      <c r="EP125" s="2" t="s">
        <v>144</v>
      </c>
      <c r="EQ125" s="2" t="s">
        <v>242</v>
      </c>
      <c r="ER125" s="2" t="s">
        <v>2006</v>
      </c>
      <c r="ES125" s="2" t="s">
        <v>142</v>
      </c>
      <c r="ET125" s="2" t="s">
        <v>134</v>
      </c>
      <c r="EU125" s="4"/>
      <c r="EV125" s="8"/>
      <c r="EW125" s="4"/>
      <c r="EX125" s="8"/>
      <c r="EY125" s="7"/>
      <c r="EZ125" s="7"/>
      <c r="FA125" s="2" t="s">
        <v>140</v>
      </c>
      <c r="FB125" s="2" t="s">
        <v>144</v>
      </c>
      <c r="FC125" s="2" t="s">
        <v>1880</v>
      </c>
      <c r="FD125" s="2" t="s">
        <v>2007</v>
      </c>
      <c r="FE125" s="2" t="s">
        <v>142</v>
      </c>
      <c r="FF125" s="2" t="s">
        <v>134</v>
      </c>
      <c r="FG125" s="4"/>
      <c r="FH125" s="8"/>
      <c r="FI125" s="4"/>
      <c r="FJ125" s="8"/>
      <c r="FK125" s="7"/>
      <c r="FL125" s="7"/>
      <c r="FM125" s="2" t="s">
        <v>134</v>
      </c>
      <c r="FN125" s="2" t="s">
        <v>134</v>
      </c>
      <c r="FO125" s="2" t="s">
        <v>134</v>
      </c>
      <c r="FP125" s="2" t="s">
        <v>134</v>
      </c>
      <c r="FQ125" s="2" t="s">
        <v>134</v>
      </c>
      <c r="FR125" s="2" t="s">
        <v>134</v>
      </c>
      <c r="FS125" s="4"/>
      <c r="FT125" s="8"/>
      <c r="FU125" s="4"/>
      <c r="FV125" s="8"/>
      <c r="FW125" s="7"/>
      <c r="FX125" s="7"/>
      <c r="FY125" s="2" t="s">
        <v>134</v>
      </c>
      <c r="FZ125" s="2" t="s">
        <v>134</v>
      </c>
      <c r="GA125" s="2" t="s">
        <v>134</v>
      </c>
      <c r="GB125" s="2" t="s">
        <v>134</v>
      </c>
      <c r="GC125" s="2" t="s">
        <v>134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134</v>
      </c>
      <c r="GL125" s="2" t="s">
        <v>134</v>
      </c>
      <c r="GM125" s="2" t="s">
        <v>134</v>
      </c>
      <c r="GN125" s="2" t="s">
        <v>134</v>
      </c>
      <c r="GO125" s="2" t="s">
        <v>134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140</v>
      </c>
      <c r="GX125" s="2" t="s">
        <v>144</v>
      </c>
      <c r="GY125" s="2" t="s">
        <v>253</v>
      </c>
      <c r="GZ125" s="2" t="s">
        <v>518</v>
      </c>
      <c r="HA125" s="2" t="s">
        <v>142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140</v>
      </c>
      <c r="HJ125" s="2" t="s">
        <v>144</v>
      </c>
      <c r="HK125" s="2" t="s">
        <v>242</v>
      </c>
      <c r="HL125" s="2" t="s">
        <v>2008</v>
      </c>
      <c r="HM125" s="2" t="s">
        <v>142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134</v>
      </c>
      <c r="HV125" s="2" t="s">
        <v>134</v>
      </c>
      <c r="HW125" s="2" t="s">
        <v>134</v>
      </c>
      <c r="HX125" s="2" t="s">
        <v>134</v>
      </c>
      <c r="HY125" s="2" t="s">
        <v>134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140</v>
      </c>
      <c r="IH125" s="2" t="s">
        <v>144</v>
      </c>
      <c r="II125" s="2" t="s">
        <v>242</v>
      </c>
      <c r="IJ125" s="2" t="s">
        <v>2009</v>
      </c>
      <c r="IK125" s="2" t="s">
        <v>142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140</v>
      </c>
      <c r="IT125" s="2" t="s">
        <v>144</v>
      </c>
      <c r="IU125" s="2" t="s">
        <v>242</v>
      </c>
      <c r="IV125" s="2" t="s">
        <v>1985</v>
      </c>
      <c r="IW125" s="2" t="s">
        <v>142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134</v>
      </c>
      <c r="JF125" s="2" t="s">
        <v>134</v>
      </c>
      <c r="JG125" s="2" t="s">
        <v>134</v>
      </c>
      <c r="JH125" s="2" t="s">
        <v>134</v>
      </c>
      <c r="JI125" s="2" t="s">
        <v>134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184</v>
      </c>
      <c r="JR125" s="2" t="s">
        <v>144</v>
      </c>
      <c r="JS125" s="2" t="s">
        <v>134</v>
      </c>
      <c r="JT125" s="2" t="s">
        <v>134</v>
      </c>
      <c r="JU125" s="2" t="s">
        <v>142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134</v>
      </c>
      <c r="KD125" s="2" t="s">
        <v>134</v>
      </c>
      <c r="KE125" s="2" t="s">
        <v>134</v>
      </c>
      <c r="KF125" s="2" t="s">
        <v>134</v>
      </c>
      <c r="KG125" s="2" t="s">
        <v>134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140</v>
      </c>
      <c r="KP125" s="2" t="s">
        <v>144</v>
      </c>
      <c r="KQ125" s="2" t="s">
        <v>261</v>
      </c>
      <c r="KR125" s="2" t="s">
        <v>557</v>
      </c>
      <c r="KS125" s="2" t="s">
        <v>142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161</v>
      </c>
      <c r="LB125" s="2" t="s">
        <v>144</v>
      </c>
      <c r="LC125" s="2" t="s">
        <v>134</v>
      </c>
      <c r="LD125" s="2" t="s">
        <v>134</v>
      </c>
      <c r="LE125" s="2" t="s">
        <v>142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134</v>
      </c>
      <c r="LN125" s="2" t="s">
        <v>134</v>
      </c>
      <c r="LO125" s="2" t="s">
        <v>134</v>
      </c>
      <c r="LP125" s="2" t="s">
        <v>134</v>
      </c>
      <c r="LQ125" s="2" t="s">
        <v>134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134</v>
      </c>
      <c r="LZ125" s="2" t="s">
        <v>134</v>
      </c>
      <c r="MA125" s="2" t="s">
        <v>134</v>
      </c>
      <c r="MB125" s="2" t="s">
        <v>134</v>
      </c>
      <c r="MC125" s="2" t="s">
        <v>134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161</v>
      </c>
      <c r="ML125" s="2" t="s">
        <v>144</v>
      </c>
      <c r="MM125" s="2" t="s">
        <v>134</v>
      </c>
      <c r="MN125" s="2" t="s">
        <v>134</v>
      </c>
      <c r="MO125" s="2" t="s">
        <v>142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184</v>
      </c>
      <c r="NJ125" s="2" t="s">
        <v>144</v>
      </c>
      <c r="NK125" s="2" t="s">
        <v>134</v>
      </c>
      <c r="NL125" s="2" t="s">
        <v>134</v>
      </c>
      <c r="NM125" s="2" t="s">
        <v>142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134</v>
      </c>
      <c r="NV125" s="2" t="s">
        <v>134</v>
      </c>
      <c r="NW125" s="2" t="s">
        <v>134</v>
      </c>
      <c r="NX125" s="2" t="s">
        <v>134</v>
      </c>
      <c r="NY125" s="2" t="s">
        <v>134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140</v>
      </c>
      <c r="OH125" s="2" t="s">
        <v>144</v>
      </c>
      <c r="OI125" s="2" t="s">
        <v>268</v>
      </c>
      <c r="OJ125" s="2" t="s">
        <v>612</v>
      </c>
      <c r="OK125" s="2" t="s">
        <v>142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134</v>
      </c>
      <c r="OT125" s="2" t="s">
        <v>134</v>
      </c>
      <c r="OU125" s="2" t="s">
        <v>134</v>
      </c>
      <c r="OV125" s="2" t="s">
        <v>134</v>
      </c>
      <c r="OW125" s="2" t="s">
        <v>134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161</v>
      </c>
      <c r="PF125" s="2" t="s">
        <v>144</v>
      </c>
      <c r="PG125" s="2" t="s">
        <v>134</v>
      </c>
      <c r="PH125" s="2" t="s">
        <v>134</v>
      </c>
      <c r="PI125" s="2" t="s">
        <v>142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134</v>
      </c>
      <c r="PS125" s="2" t="s">
        <v>134</v>
      </c>
      <c r="PT125" s="2" t="s">
        <v>134</v>
      </c>
      <c r="PU125" s="2" t="s">
        <v>134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161</v>
      </c>
      <c r="QD125" s="2" t="s">
        <v>144</v>
      </c>
      <c r="QE125" s="2" t="s">
        <v>134</v>
      </c>
      <c r="QF125" s="2" t="s">
        <v>134</v>
      </c>
      <c r="QG125" s="2" t="s">
        <v>142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184</v>
      </c>
      <c r="QP125" s="2" t="s">
        <v>131</v>
      </c>
      <c r="QQ125" s="2" t="s">
        <v>134</v>
      </c>
      <c r="QR125" s="2" t="s">
        <v>134</v>
      </c>
      <c r="QS125" s="2" t="s">
        <v>142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134</v>
      </c>
      <c r="RB125" s="2" t="s">
        <v>134</v>
      </c>
      <c r="RC125" s="2" t="s">
        <v>134</v>
      </c>
      <c r="RD125" s="2" t="s">
        <v>134</v>
      </c>
      <c r="RE125" s="2" t="s">
        <v>134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134</v>
      </c>
      <c r="RN125" s="2" t="s">
        <v>134</v>
      </c>
      <c r="RO125" s="2" t="s">
        <v>134</v>
      </c>
      <c r="RP125" s="2" t="s">
        <v>134</v>
      </c>
      <c r="RQ125" s="2" t="s">
        <v>134</v>
      </c>
      <c r="RR125" s="2" t="s">
        <v>134</v>
      </c>
      <c r="RS125" s="4"/>
      <c r="RT125" s="8"/>
      <c r="RU125" s="4"/>
      <c r="RV125" s="8"/>
      <c r="RW125" s="7"/>
      <c r="RX125" s="7"/>
      <c r="RY125" s="2" t="s">
        <v>134</v>
      </c>
      <c r="RZ125" s="2" t="s">
        <v>134</v>
      </c>
      <c r="SA125" s="2" t="s">
        <v>134</v>
      </c>
      <c r="SB125" s="2" t="s">
        <v>134</v>
      </c>
      <c r="SC125" s="2" t="s">
        <v>134</v>
      </c>
      <c r="SD125" s="2" t="s">
        <v>134</v>
      </c>
      <c r="SE125" s="4"/>
      <c r="SF125" s="8"/>
      <c r="SG125" s="4"/>
      <c r="SH125" s="8"/>
      <c r="SI125" s="7"/>
      <c r="SJ125" s="7"/>
      <c r="SK125" s="2" t="s">
        <v>161</v>
      </c>
      <c r="SL125" s="2" t="s">
        <v>144</v>
      </c>
      <c r="SM125" s="2" t="s">
        <v>134</v>
      </c>
      <c r="SN125" s="2" t="s">
        <v>134</v>
      </c>
      <c r="SO125" s="2" t="s">
        <v>142</v>
      </c>
      <c r="SP125" s="2" t="s">
        <v>134</v>
      </c>
    </row>
    <row r="126">
      <c r="A126" s="2" t="s">
        <v>2010</v>
      </c>
      <c r="B126" s="2" t="s">
        <v>123</v>
      </c>
      <c r="C126" s="2" t="s">
        <v>124</v>
      </c>
      <c r="D126" s="2" t="s">
        <v>125</v>
      </c>
      <c r="E126" s="2" t="s">
        <v>126</v>
      </c>
      <c r="F126" s="2" t="s">
        <v>743</v>
      </c>
      <c r="G126" s="2" t="s">
        <v>743</v>
      </c>
      <c r="H126" s="2" t="s">
        <v>743</v>
      </c>
      <c r="I126" s="2" t="s">
        <v>2011</v>
      </c>
      <c r="J126" s="2" t="s">
        <v>234</v>
      </c>
      <c r="K126" s="2" t="s">
        <v>2012</v>
      </c>
      <c r="L126" s="3">
        <v>13.25</v>
      </c>
      <c r="M126" s="3">
        <v>13.91</v>
      </c>
      <c r="N126" s="3">
        <v>40</v>
      </c>
      <c r="O126" s="2" t="s">
        <v>131</v>
      </c>
      <c r="P126" s="2" t="s">
        <v>1660</v>
      </c>
      <c r="Q126" s="2" t="s">
        <v>133</v>
      </c>
      <c r="R126" s="2" t="s">
        <v>21</v>
      </c>
      <c r="S126" s="2" t="s">
        <v>134</v>
      </c>
      <c r="T126" s="2" t="s">
        <v>134</v>
      </c>
      <c r="U126" s="2" t="s">
        <v>134</v>
      </c>
      <c r="V126" s="2" t="s">
        <v>747</v>
      </c>
      <c r="W126" s="2" t="s">
        <v>134</v>
      </c>
      <c r="X126" s="2" t="s">
        <v>134</v>
      </c>
      <c r="Y126" s="2" t="s">
        <v>1331</v>
      </c>
      <c r="Z126" s="4"/>
      <c r="AA126" s="4">
        <f>=ROUNDDOWN({0},0)</f>
      </c>
      <c r="AB126" s="5">
        <v>4</v>
      </c>
      <c r="AC126" s="2" t="s">
        <v>134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/>
      <c r="BK126" s="8"/>
      <c r="BL126" s="2" t="s">
        <v>134</v>
      </c>
      <c r="BM126" s="7"/>
      <c r="BN126" s="7"/>
      <c r="BO126" s="4"/>
      <c r="BP126" s="8"/>
      <c r="BQ126" s="4"/>
      <c r="BR126" s="8"/>
      <c r="BS126" s="7"/>
      <c r="BT126" s="7"/>
      <c r="BU126" s="2" t="s">
        <v>134</v>
      </c>
      <c r="BV126" s="2" t="s">
        <v>134</v>
      </c>
      <c r="BW126" s="2" t="s">
        <v>134</v>
      </c>
      <c r="BX126" s="2" t="s">
        <v>134</v>
      </c>
      <c r="BY126" s="2" t="s">
        <v>134</v>
      </c>
      <c r="BZ126" s="2" t="s">
        <v>134</v>
      </c>
      <c r="CA126" s="4"/>
      <c r="CB126" s="8"/>
      <c r="CC126" s="4"/>
      <c r="CD126" s="8"/>
      <c r="CE126" s="7"/>
      <c r="CF126" s="7"/>
      <c r="CG126" s="2" t="s">
        <v>134</v>
      </c>
      <c r="CH126" s="2" t="s">
        <v>134</v>
      </c>
      <c r="CI126" s="2" t="s">
        <v>134</v>
      </c>
      <c r="CJ126" s="2" t="s">
        <v>134</v>
      </c>
      <c r="CK126" s="2" t="s">
        <v>134</v>
      </c>
      <c r="CL126" s="2" t="s">
        <v>134</v>
      </c>
      <c r="CM126" s="4"/>
      <c r="CN126" s="8"/>
      <c r="CO126" s="4"/>
      <c r="CP126" s="8"/>
      <c r="CQ126" s="7"/>
      <c r="CR126" s="7"/>
      <c r="CS126" s="2" t="s">
        <v>134</v>
      </c>
      <c r="CT126" s="2" t="s">
        <v>134</v>
      </c>
      <c r="CU126" s="2" t="s">
        <v>134</v>
      </c>
      <c r="CV126" s="2" t="s">
        <v>134</v>
      </c>
      <c r="CW126" s="2" t="s">
        <v>134</v>
      </c>
      <c r="CX126" s="2" t="s">
        <v>134</v>
      </c>
      <c r="CY126" s="4"/>
      <c r="CZ126" s="8"/>
      <c r="DA126" s="4"/>
      <c r="DB126" s="8"/>
      <c r="DC126" s="7"/>
      <c r="DD126" s="7"/>
      <c r="DE126" s="2" t="s">
        <v>134</v>
      </c>
      <c r="DF126" s="2" t="s">
        <v>134</v>
      </c>
      <c r="DG126" s="2" t="s">
        <v>134</v>
      </c>
      <c r="DH126" s="2" t="s">
        <v>134</v>
      </c>
      <c r="DI126" s="2" t="s">
        <v>134</v>
      </c>
      <c r="DJ126" s="2" t="s">
        <v>134</v>
      </c>
      <c r="DK126" s="4"/>
      <c r="DL126" s="8"/>
      <c r="DM126" s="4"/>
      <c r="DN126" s="8"/>
      <c r="DO126" s="7"/>
      <c r="DP126" s="7"/>
      <c r="DQ126" s="2" t="s">
        <v>134</v>
      </c>
      <c r="DR126" s="2" t="s">
        <v>134</v>
      </c>
      <c r="DS126" s="2" t="s">
        <v>134</v>
      </c>
      <c r="DT126" s="2" t="s">
        <v>134</v>
      </c>
      <c r="DU126" s="2" t="s">
        <v>134</v>
      </c>
      <c r="DV126" s="2" t="s">
        <v>134</v>
      </c>
      <c r="DW126" s="4"/>
      <c r="DX126" s="8"/>
      <c r="DY126" s="4"/>
      <c r="DZ126" s="8"/>
      <c r="EA126" s="7"/>
      <c r="EB126" s="7"/>
      <c r="EC126" s="2" t="s">
        <v>140</v>
      </c>
      <c r="ED126" s="2" t="s">
        <v>131</v>
      </c>
      <c r="EE126" s="2" t="s">
        <v>388</v>
      </c>
      <c r="EF126" s="2" t="s">
        <v>1126</v>
      </c>
      <c r="EG126" s="2" t="s">
        <v>142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134</v>
      </c>
      <c r="EP126" s="2" t="s">
        <v>134</v>
      </c>
      <c r="EQ126" s="2" t="s">
        <v>134</v>
      </c>
      <c r="ER126" s="2" t="s">
        <v>134</v>
      </c>
      <c r="ES126" s="2" t="s">
        <v>134</v>
      </c>
      <c r="ET126" s="2" t="s">
        <v>134</v>
      </c>
      <c r="EU126" s="4"/>
      <c r="EV126" s="8"/>
      <c r="EW126" s="4"/>
      <c r="EX126" s="8"/>
      <c r="EY126" s="7"/>
      <c r="EZ126" s="7"/>
      <c r="FA126" s="2" t="s">
        <v>134</v>
      </c>
      <c r="FB126" s="2" t="s">
        <v>134</v>
      </c>
      <c r="FC126" s="2" t="s">
        <v>134</v>
      </c>
      <c r="FD126" s="2" t="s">
        <v>134</v>
      </c>
      <c r="FE126" s="2" t="s">
        <v>134</v>
      </c>
      <c r="FF126" s="2" t="s">
        <v>134</v>
      </c>
      <c r="FG126" s="4"/>
      <c r="FH126" s="8"/>
      <c r="FI126" s="4"/>
      <c r="FJ126" s="8"/>
      <c r="FK126" s="7"/>
      <c r="FL126" s="7"/>
      <c r="FM126" s="2" t="s">
        <v>134</v>
      </c>
      <c r="FN126" s="2" t="s">
        <v>134</v>
      </c>
      <c r="FO126" s="2" t="s">
        <v>134</v>
      </c>
      <c r="FP126" s="2" t="s">
        <v>134</v>
      </c>
      <c r="FQ126" s="2" t="s">
        <v>134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134</v>
      </c>
      <c r="FZ126" s="2" t="s">
        <v>134</v>
      </c>
      <c r="GA126" s="2" t="s">
        <v>134</v>
      </c>
      <c r="GB126" s="2" t="s">
        <v>134</v>
      </c>
      <c r="GC126" s="2" t="s">
        <v>134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134</v>
      </c>
      <c r="GL126" s="2" t="s">
        <v>134</v>
      </c>
      <c r="GM126" s="2" t="s">
        <v>134</v>
      </c>
      <c r="GN126" s="2" t="s">
        <v>134</v>
      </c>
      <c r="GO126" s="2" t="s">
        <v>134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134</v>
      </c>
      <c r="GX126" s="2" t="s">
        <v>134</v>
      </c>
      <c r="GY126" s="2" t="s">
        <v>134</v>
      </c>
      <c r="GZ126" s="2" t="s">
        <v>134</v>
      </c>
      <c r="HA126" s="2" t="s">
        <v>134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134</v>
      </c>
      <c r="HJ126" s="2" t="s">
        <v>134</v>
      </c>
      <c r="HK126" s="2" t="s">
        <v>134</v>
      </c>
      <c r="HL126" s="2" t="s">
        <v>134</v>
      </c>
      <c r="HM126" s="2" t="s">
        <v>134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134</v>
      </c>
      <c r="HV126" s="2" t="s">
        <v>134</v>
      </c>
      <c r="HW126" s="2" t="s">
        <v>134</v>
      </c>
      <c r="HX126" s="2" t="s">
        <v>134</v>
      </c>
      <c r="HY126" s="2" t="s">
        <v>134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134</v>
      </c>
      <c r="IH126" s="2" t="s">
        <v>134</v>
      </c>
      <c r="II126" s="2" t="s">
        <v>134</v>
      </c>
      <c r="IJ126" s="2" t="s">
        <v>134</v>
      </c>
      <c r="IK126" s="2" t="s">
        <v>134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134</v>
      </c>
      <c r="IT126" s="2" t="s">
        <v>134</v>
      </c>
      <c r="IU126" s="2" t="s">
        <v>134</v>
      </c>
      <c r="IV126" s="2" t="s">
        <v>134</v>
      </c>
      <c r="IW126" s="2" t="s">
        <v>134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134</v>
      </c>
      <c r="JF126" s="2" t="s">
        <v>134</v>
      </c>
      <c r="JG126" s="2" t="s">
        <v>134</v>
      </c>
      <c r="JH126" s="2" t="s">
        <v>134</v>
      </c>
      <c r="JI126" s="2" t="s">
        <v>134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134</v>
      </c>
      <c r="JR126" s="2" t="s">
        <v>134</v>
      </c>
      <c r="JS126" s="2" t="s">
        <v>134</v>
      </c>
      <c r="JT126" s="2" t="s">
        <v>134</v>
      </c>
      <c r="JU126" s="2" t="s">
        <v>134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134</v>
      </c>
      <c r="KD126" s="2" t="s">
        <v>134</v>
      </c>
      <c r="KE126" s="2" t="s">
        <v>134</v>
      </c>
      <c r="KF126" s="2" t="s">
        <v>134</v>
      </c>
      <c r="KG126" s="2" t="s">
        <v>134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134</v>
      </c>
      <c r="KQ126" s="2" t="s">
        <v>134</v>
      </c>
      <c r="KR126" s="2" t="s">
        <v>134</v>
      </c>
      <c r="KS126" s="2" t="s">
        <v>134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134</v>
      </c>
      <c r="LB126" s="2" t="s">
        <v>134</v>
      </c>
      <c r="LC126" s="2" t="s">
        <v>134</v>
      </c>
      <c r="LD126" s="2" t="s">
        <v>134</v>
      </c>
      <c r="LE126" s="2" t="s">
        <v>134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134</v>
      </c>
      <c r="LN126" s="2" t="s">
        <v>134</v>
      </c>
      <c r="LO126" s="2" t="s">
        <v>134</v>
      </c>
      <c r="LP126" s="2" t="s">
        <v>134</v>
      </c>
      <c r="LQ126" s="2" t="s">
        <v>134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134</v>
      </c>
      <c r="LZ126" s="2" t="s">
        <v>134</v>
      </c>
      <c r="MA126" s="2" t="s">
        <v>134</v>
      </c>
      <c r="MB126" s="2" t="s">
        <v>134</v>
      </c>
      <c r="MC126" s="2" t="s">
        <v>134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134</v>
      </c>
      <c r="ML126" s="2" t="s">
        <v>134</v>
      </c>
      <c r="MM126" s="2" t="s">
        <v>134</v>
      </c>
      <c r="MN126" s="2" t="s">
        <v>134</v>
      </c>
      <c r="MO126" s="2" t="s">
        <v>134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134</v>
      </c>
      <c r="MX126" s="2" t="s">
        <v>134</v>
      </c>
      <c r="MY126" s="2" t="s">
        <v>134</v>
      </c>
      <c r="MZ126" s="2" t="s">
        <v>134</v>
      </c>
      <c r="NA126" s="2" t="s">
        <v>134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134</v>
      </c>
      <c r="NV126" s="2" t="s">
        <v>134</v>
      </c>
      <c r="NW126" s="2" t="s">
        <v>134</v>
      </c>
      <c r="NX126" s="2" t="s">
        <v>134</v>
      </c>
      <c r="NY126" s="2" t="s">
        <v>134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134</v>
      </c>
      <c r="OH126" s="2" t="s">
        <v>134</v>
      </c>
      <c r="OI126" s="2" t="s">
        <v>134</v>
      </c>
      <c r="OJ126" s="2" t="s">
        <v>134</v>
      </c>
      <c r="OK126" s="2" t="s">
        <v>134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134</v>
      </c>
      <c r="OT126" s="2" t="s">
        <v>134</v>
      </c>
      <c r="OU126" s="2" t="s">
        <v>134</v>
      </c>
      <c r="OV126" s="2" t="s">
        <v>134</v>
      </c>
      <c r="OW126" s="2" t="s">
        <v>134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134</v>
      </c>
      <c r="PG126" s="2" t="s">
        <v>134</v>
      </c>
      <c r="PH126" s="2" t="s">
        <v>134</v>
      </c>
      <c r="PI126" s="2" t="s">
        <v>134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134</v>
      </c>
      <c r="PR126" s="2" t="s">
        <v>134</v>
      </c>
      <c r="PS126" s="2" t="s">
        <v>134</v>
      </c>
      <c r="PT126" s="2" t="s">
        <v>134</v>
      </c>
      <c r="PU126" s="2" t="s">
        <v>134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134</v>
      </c>
      <c r="QD126" s="2" t="s">
        <v>134</v>
      </c>
      <c r="QE126" s="2" t="s">
        <v>134</v>
      </c>
      <c r="QF126" s="2" t="s">
        <v>134</v>
      </c>
      <c r="QG126" s="2" t="s">
        <v>134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134</v>
      </c>
      <c r="QP126" s="2" t="s">
        <v>134</v>
      </c>
      <c r="QQ126" s="2" t="s">
        <v>134</v>
      </c>
      <c r="QR126" s="2" t="s">
        <v>134</v>
      </c>
      <c r="QS126" s="2" t="s">
        <v>134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134</v>
      </c>
      <c r="RB126" s="2" t="s">
        <v>134</v>
      </c>
      <c r="RC126" s="2" t="s">
        <v>134</v>
      </c>
      <c r="RD126" s="2" t="s">
        <v>134</v>
      </c>
      <c r="RE126" s="2" t="s">
        <v>134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134</v>
      </c>
      <c r="RN126" s="2" t="s">
        <v>134</v>
      </c>
      <c r="RO126" s="2" t="s">
        <v>134</v>
      </c>
      <c r="RP126" s="2" t="s">
        <v>134</v>
      </c>
      <c r="RQ126" s="2" t="s">
        <v>134</v>
      </c>
      <c r="RR126" s="2" t="s">
        <v>134</v>
      </c>
      <c r="RS126" s="4"/>
      <c r="RT126" s="8"/>
      <c r="RU126" s="4"/>
      <c r="RV126" s="8"/>
      <c r="RW126" s="7"/>
      <c r="RX126" s="7"/>
      <c r="RY126" s="2" t="s">
        <v>134</v>
      </c>
      <c r="RZ126" s="2" t="s">
        <v>134</v>
      </c>
      <c r="SA126" s="2" t="s">
        <v>134</v>
      </c>
      <c r="SB126" s="2" t="s">
        <v>134</v>
      </c>
      <c r="SC126" s="2" t="s">
        <v>134</v>
      </c>
      <c r="SD126" s="2" t="s">
        <v>134</v>
      </c>
      <c r="SE126" s="4"/>
      <c r="SF126" s="8"/>
      <c r="SG126" s="4"/>
      <c r="SH126" s="8"/>
      <c r="SI126" s="7"/>
      <c r="SJ126" s="7"/>
      <c r="SK126" s="2" t="s">
        <v>134</v>
      </c>
      <c r="SL126" s="2" t="s">
        <v>134</v>
      </c>
      <c r="SM126" s="2" t="s">
        <v>134</v>
      </c>
      <c r="SN126" s="2" t="s">
        <v>134</v>
      </c>
      <c r="SO126" s="2" t="s">
        <v>134</v>
      </c>
      <c r="SP126" s="2" t="s">
        <v>134</v>
      </c>
    </row>
    <row r="127">
      <c r="A127" s="2" t="s">
        <v>2013</v>
      </c>
      <c r="B127" s="2" t="s">
        <v>123</v>
      </c>
      <c r="C127" s="2" t="s">
        <v>124</v>
      </c>
      <c r="D127" s="2" t="s">
        <v>125</v>
      </c>
      <c r="E127" s="2" t="s">
        <v>126</v>
      </c>
      <c r="F127" s="2" t="s">
        <v>2014</v>
      </c>
      <c r="G127" s="2" t="s">
        <v>2014</v>
      </c>
      <c r="H127" s="2" t="s">
        <v>2014</v>
      </c>
      <c r="I127" s="2" t="s">
        <v>2015</v>
      </c>
      <c r="J127" s="2" t="s">
        <v>234</v>
      </c>
      <c r="K127" s="2" t="s">
        <v>329</v>
      </c>
      <c r="L127" s="3">
        <v>13.5</v>
      </c>
      <c r="M127" s="3">
        <v>14.18</v>
      </c>
      <c r="N127" s="3">
        <v>40</v>
      </c>
      <c r="O127" s="2" t="s">
        <v>131</v>
      </c>
      <c r="P127" s="2" t="s">
        <v>1660</v>
      </c>
      <c r="Q127" s="2" t="s">
        <v>133</v>
      </c>
      <c r="R127" s="2" t="s">
        <v>21</v>
      </c>
      <c r="S127" s="2" t="s">
        <v>134</v>
      </c>
      <c r="T127" s="2" t="s">
        <v>134</v>
      </c>
      <c r="U127" s="2" t="s">
        <v>134</v>
      </c>
      <c r="V127" s="2" t="s">
        <v>135</v>
      </c>
      <c r="W127" s="2" t="s">
        <v>134</v>
      </c>
      <c r="X127" s="2" t="s">
        <v>134</v>
      </c>
      <c r="Y127" s="2" t="s">
        <v>1662</v>
      </c>
      <c r="Z127" s="4"/>
      <c r="AA127" s="4">
        <f>=ROUNDDOWN({0},0)</f>
      </c>
      <c r="AB127" s="5">
        <v>58</v>
      </c>
      <c r="AC127" s="2" t="s">
        <v>134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/>
      <c r="BK127" s="8"/>
      <c r="BL127" s="2" t="s">
        <v>134</v>
      </c>
      <c r="BM127" s="7"/>
      <c r="BN127" s="7"/>
      <c r="BO127" s="4"/>
      <c r="BP127" s="8"/>
      <c r="BQ127" s="4"/>
      <c r="BR127" s="8"/>
      <c r="BS127" s="7"/>
      <c r="BT127" s="7"/>
      <c r="BU127" s="2" t="s">
        <v>134</v>
      </c>
      <c r="BV127" s="2" t="s">
        <v>134</v>
      </c>
      <c r="BW127" s="2" t="s">
        <v>134</v>
      </c>
      <c r="BX127" s="2" t="s">
        <v>134</v>
      </c>
      <c r="BY127" s="2" t="s">
        <v>134</v>
      </c>
      <c r="BZ127" s="2" t="s">
        <v>134</v>
      </c>
      <c r="CA127" s="4"/>
      <c r="CB127" s="8"/>
      <c r="CC127" s="4"/>
      <c r="CD127" s="8"/>
      <c r="CE127" s="7"/>
      <c r="CF127" s="7"/>
      <c r="CG127" s="2" t="s">
        <v>134</v>
      </c>
      <c r="CH127" s="2" t="s">
        <v>134</v>
      </c>
      <c r="CI127" s="2" t="s">
        <v>134</v>
      </c>
      <c r="CJ127" s="2" t="s">
        <v>134</v>
      </c>
      <c r="CK127" s="2" t="s">
        <v>134</v>
      </c>
      <c r="CL127" s="2" t="s">
        <v>134</v>
      </c>
      <c r="CM127" s="4"/>
      <c r="CN127" s="8"/>
      <c r="CO127" s="4"/>
      <c r="CP127" s="8"/>
      <c r="CQ127" s="7"/>
      <c r="CR127" s="7"/>
      <c r="CS127" s="2" t="s">
        <v>134</v>
      </c>
      <c r="CT127" s="2" t="s">
        <v>134</v>
      </c>
      <c r="CU127" s="2" t="s">
        <v>134</v>
      </c>
      <c r="CV127" s="2" t="s">
        <v>134</v>
      </c>
      <c r="CW127" s="2" t="s">
        <v>134</v>
      </c>
      <c r="CX127" s="2" t="s">
        <v>134</v>
      </c>
      <c r="CY127" s="4"/>
      <c r="CZ127" s="8"/>
      <c r="DA127" s="4"/>
      <c r="DB127" s="8"/>
      <c r="DC127" s="7"/>
      <c r="DD127" s="7"/>
      <c r="DE127" s="2" t="s">
        <v>134</v>
      </c>
      <c r="DF127" s="2" t="s">
        <v>134</v>
      </c>
      <c r="DG127" s="2" t="s">
        <v>134</v>
      </c>
      <c r="DH127" s="2" t="s">
        <v>134</v>
      </c>
      <c r="DI127" s="2" t="s">
        <v>134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134</v>
      </c>
      <c r="DR127" s="2" t="s">
        <v>134</v>
      </c>
      <c r="DS127" s="2" t="s">
        <v>134</v>
      </c>
      <c r="DT127" s="2" t="s">
        <v>134</v>
      </c>
      <c r="DU127" s="2" t="s">
        <v>134</v>
      </c>
      <c r="DV127" s="2" t="s">
        <v>134</v>
      </c>
      <c r="DW127" s="4"/>
      <c r="DX127" s="8"/>
      <c r="DY127" s="4"/>
      <c r="DZ127" s="8"/>
      <c r="EA127" s="7"/>
      <c r="EB127" s="7"/>
      <c r="EC127" s="2" t="s">
        <v>140</v>
      </c>
      <c r="ED127" s="2" t="s">
        <v>131</v>
      </c>
      <c r="EE127" s="2" t="s">
        <v>388</v>
      </c>
      <c r="EF127" s="2" t="s">
        <v>689</v>
      </c>
      <c r="EG127" s="2" t="s">
        <v>142</v>
      </c>
      <c r="EH127" s="2" t="s">
        <v>134</v>
      </c>
      <c r="EI127" s="4"/>
      <c r="EJ127" s="8"/>
      <c r="EK127" s="4"/>
      <c r="EL127" s="8"/>
      <c r="EM127" s="7"/>
      <c r="EN127" s="7"/>
      <c r="EO127" s="2" t="s">
        <v>134</v>
      </c>
      <c r="EP127" s="2" t="s">
        <v>134</v>
      </c>
      <c r="EQ127" s="2" t="s">
        <v>134</v>
      </c>
      <c r="ER127" s="2" t="s">
        <v>134</v>
      </c>
      <c r="ES127" s="2" t="s">
        <v>134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134</v>
      </c>
      <c r="FB127" s="2" t="s">
        <v>134</v>
      </c>
      <c r="FC127" s="2" t="s">
        <v>134</v>
      </c>
      <c r="FD127" s="2" t="s">
        <v>134</v>
      </c>
      <c r="FE127" s="2" t="s">
        <v>134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134</v>
      </c>
      <c r="FN127" s="2" t="s">
        <v>134</v>
      </c>
      <c r="FO127" s="2" t="s">
        <v>134</v>
      </c>
      <c r="FP127" s="2" t="s">
        <v>134</v>
      </c>
      <c r="FQ127" s="2" t="s">
        <v>134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134</v>
      </c>
      <c r="FZ127" s="2" t="s">
        <v>134</v>
      </c>
      <c r="GA127" s="2" t="s">
        <v>134</v>
      </c>
      <c r="GB127" s="2" t="s">
        <v>134</v>
      </c>
      <c r="GC127" s="2" t="s">
        <v>134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134</v>
      </c>
      <c r="GL127" s="2" t="s">
        <v>134</v>
      </c>
      <c r="GM127" s="2" t="s">
        <v>134</v>
      </c>
      <c r="GN127" s="2" t="s">
        <v>134</v>
      </c>
      <c r="GO127" s="2" t="s">
        <v>134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134</v>
      </c>
      <c r="GX127" s="2" t="s">
        <v>134</v>
      </c>
      <c r="GY127" s="2" t="s">
        <v>134</v>
      </c>
      <c r="GZ127" s="2" t="s">
        <v>134</v>
      </c>
      <c r="HA127" s="2" t="s">
        <v>134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134</v>
      </c>
      <c r="HJ127" s="2" t="s">
        <v>134</v>
      </c>
      <c r="HK127" s="2" t="s">
        <v>134</v>
      </c>
      <c r="HL127" s="2" t="s">
        <v>134</v>
      </c>
      <c r="HM127" s="2" t="s">
        <v>134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134</v>
      </c>
      <c r="HV127" s="2" t="s">
        <v>134</v>
      </c>
      <c r="HW127" s="2" t="s">
        <v>134</v>
      </c>
      <c r="HX127" s="2" t="s">
        <v>134</v>
      </c>
      <c r="HY127" s="2" t="s">
        <v>134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134</v>
      </c>
      <c r="IH127" s="2" t="s">
        <v>134</v>
      </c>
      <c r="II127" s="2" t="s">
        <v>134</v>
      </c>
      <c r="IJ127" s="2" t="s">
        <v>134</v>
      </c>
      <c r="IK127" s="2" t="s">
        <v>134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134</v>
      </c>
      <c r="IT127" s="2" t="s">
        <v>134</v>
      </c>
      <c r="IU127" s="2" t="s">
        <v>134</v>
      </c>
      <c r="IV127" s="2" t="s">
        <v>134</v>
      </c>
      <c r="IW127" s="2" t="s">
        <v>134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134</v>
      </c>
      <c r="JF127" s="2" t="s">
        <v>134</v>
      </c>
      <c r="JG127" s="2" t="s">
        <v>134</v>
      </c>
      <c r="JH127" s="2" t="s">
        <v>134</v>
      </c>
      <c r="JI127" s="2" t="s">
        <v>134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134</v>
      </c>
      <c r="JR127" s="2" t="s">
        <v>134</v>
      </c>
      <c r="JS127" s="2" t="s">
        <v>134</v>
      </c>
      <c r="JT127" s="2" t="s">
        <v>134</v>
      </c>
      <c r="JU127" s="2" t="s">
        <v>134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134</v>
      </c>
      <c r="KE127" s="2" t="s">
        <v>134</v>
      </c>
      <c r="KF127" s="2" t="s">
        <v>134</v>
      </c>
      <c r="KG127" s="2" t="s">
        <v>134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134</v>
      </c>
      <c r="KQ127" s="2" t="s">
        <v>134</v>
      </c>
      <c r="KR127" s="2" t="s">
        <v>134</v>
      </c>
      <c r="KS127" s="2" t="s">
        <v>134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134</v>
      </c>
      <c r="LB127" s="2" t="s">
        <v>134</v>
      </c>
      <c r="LC127" s="2" t="s">
        <v>134</v>
      </c>
      <c r="LD127" s="2" t="s">
        <v>134</v>
      </c>
      <c r="LE127" s="2" t="s">
        <v>134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134</v>
      </c>
      <c r="LN127" s="2" t="s">
        <v>134</v>
      </c>
      <c r="LO127" s="2" t="s">
        <v>134</v>
      </c>
      <c r="LP127" s="2" t="s">
        <v>134</v>
      </c>
      <c r="LQ127" s="2" t="s">
        <v>134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134</v>
      </c>
      <c r="LZ127" s="2" t="s">
        <v>134</v>
      </c>
      <c r="MA127" s="2" t="s">
        <v>134</v>
      </c>
      <c r="MB127" s="2" t="s">
        <v>134</v>
      </c>
      <c r="MC127" s="2" t="s">
        <v>134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134</v>
      </c>
      <c r="ML127" s="2" t="s">
        <v>134</v>
      </c>
      <c r="MM127" s="2" t="s">
        <v>134</v>
      </c>
      <c r="MN127" s="2" t="s">
        <v>134</v>
      </c>
      <c r="MO127" s="2" t="s">
        <v>134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134</v>
      </c>
      <c r="MY127" s="2" t="s">
        <v>134</v>
      </c>
      <c r="MZ127" s="2" t="s">
        <v>134</v>
      </c>
      <c r="NA127" s="2" t="s">
        <v>134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134</v>
      </c>
      <c r="NV127" s="2" t="s">
        <v>134</v>
      </c>
      <c r="NW127" s="2" t="s">
        <v>134</v>
      </c>
      <c r="NX127" s="2" t="s">
        <v>134</v>
      </c>
      <c r="NY127" s="2" t="s">
        <v>134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134</v>
      </c>
      <c r="OI127" s="2" t="s">
        <v>134</v>
      </c>
      <c r="OJ127" s="2" t="s">
        <v>134</v>
      </c>
      <c r="OK127" s="2" t="s">
        <v>134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134</v>
      </c>
      <c r="OT127" s="2" t="s">
        <v>134</v>
      </c>
      <c r="OU127" s="2" t="s">
        <v>134</v>
      </c>
      <c r="OV127" s="2" t="s">
        <v>134</v>
      </c>
      <c r="OW127" s="2" t="s">
        <v>134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134</v>
      </c>
      <c r="PG127" s="2" t="s">
        <v>134</v>
      </c>
      <c r="PH127" s="2" t="s">
        <v>134</v>
      </c>
      <c r="PI127" s="2" t="s">
        <v>134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134</v>
      </c>
      <c r="PS127" s="2" t="s">
        <v>134</v>
      </c>
      <c r="PT127" s="2" t="s">
        <v>134</v>
      </c>
      <c r="PU127" s="2" t="s">
        <v>134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134</v>
      </c>
      <c r="QP127" s="2" t="s">
        <v>134</v>
      </c>
      <c r="QQ127" s="2" t="s">
        <v>134</v>
      </c>
      <c r="QR127" s="2" t="s">
        <v>134</v>
      </c>
      <c r="QS127" s="2" t="s">
        <v>134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134</v>
      </c>
      <c r="RB127" s="2" t="s">
        <v>134</v>
      </c>
      <c r="RC127" s="2" t="s">
        <v>134</v>
      </c>
      <c r="RD127" s="2" t="s">
        <v>134</v>
      </c>
      <c r="RE127" s="2" t="s">
        <v>134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134</v>
      </c>
      <c r="RN127" s="2" t="s">
        <v>134</v>
      </c>
      <c r="RO127" s="2" t="s">
        <v>134</v>
      </c>
      <c r="RP127" s="2" t="s">
        <v>134</v>
      </c>
      <c r="RQ127" s="2" t="s">
        <v>134</v>
      </c>
      <c r="RR127" s="2" t="s">
        <v>134</v>
      </c>
      <c r="RS127" s="4"/>
      <c r="RT127" s="8"/>
      <c r="RU127" s="4"/>
      <c r="RV127" s="8"/>
      <c r="RW127" s="7"/>
      <c r="RX127" s="7"/>
      <c r="RY127" s="2" t="s">
        <v>134</v>
      </c>
      <c r="RZ127" s="2" t="s">
        <v>134</v>
      </c>
      <c r="SA127" s="2" t="s">
        <v>134</v>
      </c>
      <c r="SB127" s="2" t="s">
        <v>134</v>
      </c>
      <c r="SC127" s="2" t="s">
        <v>134</v>
      </c>
      <c r="SD127" s="2" t="s">
        <v>134</v>
      </c>
      <c r="SE127" s="4"/>
      <c r="SF127" s="8"/>
      <c r="SG127" s="4"/>
      <c r="SH127" s="8"/>
      <c r="SI127" s="7"/>
      <c r="SJ127" s="7"/>
      <c r="SK127" s="2" t="s">
        <v>134</v>
      </c>
      <c r="SL127" s="2" t="s">
        <v>134</v>
      </c>
      <c r="SM127" s="2" t="s">
        <v>134</v>
      </c>
      <c r="SN127" s="2" t="s">
        <v>134</v>
      </c>
      <c r="SO127" s="2" t="s">
        <v>134</v>
      </c>
      <c r="SP127" s="2" t="s">
        <v>134</v>
      </c>
    </row>
    <row r="128">
      <c r="A128" s="2" t="s">
        <v>2016</v>
      </c>
      <c r="B128" s="2" t="s">
        <v>123</v>
      </c>
      <c r="C128" s="2" t="s">
        <v>124</v>
      </c>
      <c r="D128" s="2" t="s">
        <v>125</v>
      </c>
      <c r="E128" s="2" t="s">
        <v>126</v>
      </c>
      <c r="F128" s="2" t="s">
        <v>2017</v>
      </c>
      <c r="G128" s="2" t="s">
        <v>2018</v>
      </c>
      <c r="H128" s="2" t="s">
        <v>2019</v>
      </c>
      <c r="I128" s="2" t="s">
        <v>1424</v>
      </c>
      <c r="J128" s="2" t="s">
        <v>234</v>
      </c>
      <c r="K128" s="2" t="s">
        <v>329</v>
      </c>
      <c r="L128" s="3">
        <v>15.4</v>
      </c>
      <c r="M128" s="3">
        <v>16.17</v>
      </c>
      <c r="N128" s="3">
        <v>34.99</v>
      </c>
      <c r="O128" s="2" t="s">
        <v>131</v>
      </c>
      <c r="P128" s="2" t="s">
        <v>275</v>
      </c>
      <c r="Q128" s="2" t="s">
        <v>133</v>
      </c>
      <c r="R128" s="2" t="s">
        <v>134</v>
      </c>
      <c r="S128" s="2" t="s">
        <v>2020</v>
      </c>
      <c r="T128" s="2" t="s">
        <v>134</v>
      </c>
      <c r="U128" s="2" t="s">
        <v>134</v>
      </c>
      <c r="V128" s="2" t="s">
        <v>420</v>
      </c>
      <c r="W128" s="2" t="s">
        <v>1470</v>
      </c>
      <c r="X128" s="2" t="s">
        <v>134</v>
      </c>
      <c r="Y128" s="2" t="s">
        <v>237</v>
      </c>
      <c r="Z128" s="4"/>
      <c r="AA128" s="4">
        <f>=ROUNDDOWN({0},0)</f>
      </c>
      <c r="AB128" s="5"/>
      <c r="AC128" s="2" t="s">
        <v>134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/>
      <c r="BK128" s="8"/>
      <c r="BL128" s="2" t="s">
        <v>134</v>
      </c>
      <c r="BM128" s="7"/>
      <c r="BN128" s="7"/>
      <c r="BO128" s="4"/>
      <c r="BP128" s="8"/>
      <c r="BQ128" s="4"/>
      <c r="BR128" s="8"/>
      <c r="BS128" s="7"/>
      <c r="BT128" s="7"/>
      <c r="BU128" s="2" t="s">
        <v>161</v>
      </c>
      <c r="BV128" s="2" t="s">
        <v>144</v>
      </c>
      <c r="BW128" s="2" t="s">
        <v>134</v>
      </c>
      <c r="BX128" s="2" t="s">
        <v>134</v>
      </c>
      <c r="BY128" s="2" t="s">
        <v>142</v>
      </c>
      <c r="BZ128" s="2" t="s">
        <v>134</v>
      </c>
      <c r="CA128" s="4"/>
      <c r="CB128" s="8"/>
      <c r="CC128" s="4"/>
      <c r="CD128" s="8"/>
      <c r="CE128" s="7"/>
      <c r="CF128" s="7"/>
      <c r="CG128" s="2" t="s">
        <v>161</v>
      </c>
      <c r="CH128" s="2" t="s">
        <v>144</v>
      </c>
      <c r="CI128" s="2" t="s">
        <v>134</v>
      </c>
      <c r="CJ128" s="2" t="s">
        <v>134</v>
      </c>
      <c r="CK128" s="2" t="s">
        <v>142</v>
      </c>
      <c r="CL128" s="2" t="s">
        <v>134</v>
      </c>
      <c r="CM128" s="4"/>
      <c r="CN128" s="8"/>
      <c r="CO128" s="4"/>
      <c r="CP128" s="8"/>
      <c r="CQ128" s="7"/>
      <c r="CR128" s="7"/>
      <c r="CS128" s="2" t="s">
        <v>140</v>
      </c>
      <c r="CT128" s="2" t="s">
        <v>144</v>
      </c>
      <c r="CU128" s="2" t="s">
        <v>1880</v>
      </c>
      <c r="CV128" s="2" t="s">
        <v>1985</v>
      </c>
      <c r="CW128" s="2" t="s">
        <v>142</v>
      </c>
      <c r="CX128" s="2" t="s">
        <v>134</v>
      </c>
      <c r="CY128" s="4"/>
      <c r="CZ128" s="8"/>
      <c r="DA128" s="4"/>
      <c r="DB128" s="8"/>
      <c r="DC128" s="7"/>
      <c r="DD128" s="7"/>
      <c r="DE128" s="2" t="s">
        <v>140</v>
      </c>
      <c r="DF128" s="2" t="s">
        <v>144</v>
      </c>
      <c r="DG128" s="2" t="s">
        <v>313</v>
      </c>
      <c r="DH128" s="2" t="s">
        <v>262</v>
      </c>
      <c r="DI128" s="2" t="s">
        <v>142</v>
      </c>
      <c r="DJ128" s="2" t="s">
        <v>134</v>
      </c>
      <c r="DK128" s="4"/>
      <c r="DL128" s="8"/>
      <c r="DM128" s="4"/>
      <c r="DN128" s="8"/>
      <c r="DO128" s="7"/>
      <c r="DP128" s="7"/>
      <c r="DQ128" s="2" t="s">
        <v>161</v>
      </c>
      <c r="DR128" s="2" t="s">
        <v>144</v>
      </c>
      <c r="DS128" s="2" t="s">
        <v>134</v>
      </c>
      <c r="DT128" s="2" t="s">
        <v>134</v>
      </c>
      <c r="DU128" s="2" t="s">
        <v>142</v>
      </c>
      <c r="DV128" s="2" t="s">
        <v>134</v>
      </c>
      <c r="DW128" s="4"/>
      <c r="DX128" s="8"/>
      <c r="DY128" s="4"/>
      <c r="DZ128" s="8"/>
      <c r="EA128" s="7"/>
      <c r="EB128" s="7"/>
      <c r="EC128" s="2" t="s">
        <v>140</v>
      </c>
      <c r="ED128" s="2" t="s">
        <v>144</v>
      </c>
      <c r="EE128" s="2" t="s">
        <v>245</v>
      </c>
      <c r="EF128" s="2" t="s">
        <v>239</v>
      </c>
      <c r="EG128" s="2" t="s">
        <v>142</v>
      </c>
      <c r="EH128" s="2" t="s">
        <v>134</v>
      </c>
      <c r="EI128" s="4"/>
      <c r="EJ128" s="8"/>
      <c r="EK128" s="4"/>
      <c r="EL128" s="8"/>
      <c r="EM128" s="7"/>
      <c r="EN128" s="7"/>
      <c r="EO128" s="2" t="s">
        <v>140</v>
      </c>
      <c r="EP128" s="2" t="s">
        <v>144</v>
      </c>
      <c r="EQ128" s="2" t="s">
        <v>733</v>
      </c>
      <c r="ER128" s="2" t="s">
        <v>679</v>
      </c>
      <c r="ES128" s="2" t="s">
        <v>142</v>
      </c>
      <c r="ET128" s="2" t="s">
        <v>134</v>
      </c>
      <c r="EU128" s="4"/>
      <c r="EV128" s="8"/>
      <c r="EW128" s="4"/>
      <c r="EX128" s="8"/>
      <c r="EY128" s="7"/>
      <c r="EZ128" s="7"/>
      <c r="FA128" s="2" t="s">
        <v>140</v>
      </c>
      <c r="FB128" s="2" t="s">
        <v>144</v>
      </c>
      <c r="FC128" s="2" t="s">
        <v>481</v>
      </c>
      <c r="FD128" s="2" t="s">
        <v>134</v>
      </c>
      <c r="FE128" s="2" t="s">
        <v>142</v>
      </c>
      <c r="FF128" s="2" t="s">
        <v>134</v>
      </c>
      <c r="FG128" s="4"/>
      <c r="FH128" s="8"/>
      <c r="FI128" s="4"/>
      <c r="FJ128" s="8"/>
      <c r="FK128" s="7"/>
      <c r="FL128" s="7"/>
      <c r="FM128" s="2" t="s">
        <v>161</v>
      </c>
      <c r="FN128" s="2" t="s">
        <v>131</v>
      </c>
      <c r="FO128" s="2" t="s">
        <v>134</v>
      </c>
      <c r="FP128" s="2" t="s">
        <v>134</v>
      </c>
      <c r="FQ128" s="2" t="s">
        <v>142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134</v>
      </c>
      <c r="FZ128" s="2" t="s">
        <v>134</v>
      </c>
      <c r="GA128" s="2" t="s">
        <v>134</v>
      </c>
      <c r="GB128" s="2" t="s">
        <v>134</v>
      </c>
      <c r="GC128" s="2" t="s">
        <v>134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134</v>
      </c>
      <c r="GL128" s="2" t="s">
        <v>134</v>
      </c>
      <c r="GM128" s="2" t="s">
        <v>134</v>
      </c>
      <c r="GN128" s="2" t="s">
        <v>134</v>
      </c>
      <c r="GO128" s="2" t="s">
        <v>134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184</v>
      </c>
      <c r="GX128" s="2" t="s">
        <v>144</v>
      </c>
      <c r="GY128" s="2" t="s">
        <v>134</v>
      </c>
      <c r="GZ128" s="2" t="s">
        <v>134</v>
      </c>
      <c r="HA128" s="2" t="s">
        <v>142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140</v>
      </c>
      <c r="HJ128" s="2" t="s">
        <v>144</v>
      </c>
      <c r="HK128" s="2" t="s">
        <v>1880</v>
      </c>
      <c r="HL128" s="2" t="s">
        <v>1499</v>
      </c>
      <c r="HM128" s="2" t="s">
        <v>142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161</v>
      </c>
      <c r="HV128" s="2" t="s">
        <v>131</v>
      </c>
      <c r="HW128" s="2" t="s">
        <v>134</v>
      </c>
      <c r="HX128" s="2" t="s">
        <v>134</v>
      </c>
      <c r="HY128" s="2" t="s">
        <v>142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140</v>
      </c>
      <c r="IH128" s="2" t="s">
        <v>144</v>
      </c>
      <c r="II128" s="2" t="s">
        <v>486</v>
      </c>
      <c r="IJ128" s="2" t="s">
        <v>684</v>
      </c>
      <c r="IK128" s="2" t="s">
        <v>142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176</v>
      </c>
      <c r="IT128" s="2" t="s">
        <v>144</v>
      </c>
      <c r="IU128" s="2" t="s">
        <v>134</v>
      </c>
      <c r="IV128" s="2" t="s">
        <v>134</v>
      </c>
      <c r="IW128" s="2" t="s">
        <v>142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134</v>
      </c>
      <c r="JF128" s="2" t="s">
        <v>134</v>
      </c>
      <c r="JG128" s="2" t="s">
        <v>134</v>
      </c>
      <c r="JH128" s="2" t="s">
        <v>134</v>
      </c>
      <c r="JI128" s="2" t="s">
        <v>134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184</v>
      </c>
      <c r="JR128" s="2" t="s">
        <v>144</v>
      </c>
      <c r="JS128" s="2" t="s">
        <v>134</v>
      </c>
      <c r="JT128" s="2" t="s">
        <v>134</v>
      </c>
      <c r="JU128" s="2" t="s">
        <v>142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134</v>
      </c>
      <c r="KE128" s="2" t="s">
        <v>134</v>
      </c>
      <c r="KF128" s="2" t="s">
        <v>134</v>
      </c>
      <c r="KG128" s="2" t="s">
        <v>134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176</v>
      </c>
      <c r="KP128" s="2" t="s">
        <v>144</v>
      </c>
      <c r="KQ128" s="2" t="s">
        <v>134</v>
      </c>
      <c r="KR128" s="2" t="s">
        <v>134</v>
      </c>
      <c r="KS128" s="2" t="s">
        <v>142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161</v>
      </c>
      <c r="LB128" s="2" t="s">
        <v>144</v>
      </c>
      <c r="LC128" s="2" t="s">
        <v>134</v>
      </c>
      <c r="LD128" s="2" t="s">
        <v>134</v>
      </c>
      <c r="LE128" s="2" t="s">
        <v>142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134</v>
      </c>
      <c r="LN128" s="2" t="s">
        <v>134</v>
      </c>
      <c r="LO128" s="2" t="s">
        <v>134</v>
      </c>
      <c r="LP128" s="2" t="s">
        <v>134</v>
      </c>
      <c r="LQ128" s="2" t="s">
        <v>134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134</v>
      </c>
      <c r="LZ128" s="2" t="s">
        <v>134</v>
      </c>
      <c r="MA128" s="2" t="s">
        <v>134</v>
      </c>
      <c r="MB128" s="2" t="s">
        <v>134</v>
      </c>
      <c r="MC128" s="2" t="s">
        <v>134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161</v>
      </c>
      <c r="ML128" s="2" t="s">
        <v>144</v>
      </c>
      <c r="MM128" s="2" t="s">
        <v>134</v>
      </c>
      <c r="MN128" s="2" t="s">
        <v>134</v>
      </c>
      <c r="MO128" s="2" t="s">
        <v>142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134</v>
      </c>
      <c r="MX128" s="2" t="s">
        <v>134</v>
      </c>
      <c r="MY128" s="2" t="s">
        <v>134</v>
      </c>
      <c r="MZ128" s="2" t="s">
        <v>134</v>
      </c>
      <c r="NA128" s="2" t="s">
        <v>134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184</v>
      </c>
      <c r="NJ128" s="2" t="s">
        <v>144</v>
      </c>
      <c r="NK128" s="2" t="s">
        <v>134</v>
      </c>
      <c r="NL128" s="2" t="s">
        <v>134</v>
      </c>
      <c r="NM128" s="2" t="s">
        <v>142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161</v>
      </c>
      <c r="NV128" s="2" t="s">
        <v>131</v>
      </c>
      <c r="NW128" s="2" t="s">
        <v>134</v>
      </c>
      <c r="NX128" s="2" t="s">
        <v>134</v>
      </c>
      <c r="NY128" s="2" t="s">
        <v>142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436</v>
      </c>
      <c r="OH128" s="2" t="s">
        <v>144</v>
      </c>
      <c r="OI128" s="2" t="s">
        <v>134</v>
      </c>
      <c r="OJ128" s="2" t="s">
        <v>134</v>
      </c>
      <c r="OK128" s="2" t="s">
        <v>142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134</v>
      </c>
      <c r="OT128" s="2" t="s">
        <v>134</v>
      </c>
      <c r="OU128" s="2" t="s">
        <v>134</v>
      </c>
      <c r="OV128" s="2" t="s">
        <v>134</v>
      </c>
      <c r="OW128" s="2" t="s">
        <v>134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161</v>
      </c>
      <c r="PF128" s="2" t="s">
        <v>144</v>
      </c>
      <c r="PG128" s="2" t="s">
        <v>134</v>
      </c>
      <c r="PH128" s="2" t="s">
        <v>134</v>
      </c>
      <c r="PI128" s="2" t="s">
        <v>142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134</v>
      </c>
      <c r="PS128" s="2" t="s">
        <v>134</v>
      </c>
      <c r="PT128" s="2" t="s">
        <v>134</v>
      </c>
      <c r="PU128" s="2" t="s">
        <v>134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184</v>
      </c>
      <c r="QP128" s="2" t="s">
        <v>131</v>
      </c>
      <c r="QQ128" s="2" t="s">
        <v>134</v>
      </c>
      <c r="QR128" s="2" t="s">
        <v>134</v>
      </c>
      <c r="QS128" s="2" t="s">
        <v>142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134</v>
      </c>
      <c r="RB128" s="2" t="s">
        <v>134</v>
      </c>
      <c r="RC128" s="2" t="s">
        <v>134</v>
      </c>
      <c r="RD128" s="2" t="s">
        <v>134</v>
      </c>
      <c r="RE128" s="2" t="s">
        <v>134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134</v>
      </c>
      <c r="RN128" s="2" t="s">
        <v>134</v>
      </c>
      <c r="RO128" s="2" t="s">
        <v>134</v>
      </c>
      <c r="RP128" s="2" t="s">
        <v>134</v>
      </c>
      <c r="RQ128" s="2" t="s">
        <v>134</v>
      </c>
      <c r="RR128" s="2" t="s">
        <v>134</v>
      </c>
      <c r="RS128" s="4"/>
      <c r="RT128" s="8"/>
      <c r="RU128" s="4"/>
      <c r="RV128" s="8"/>
      <c r="RW128" s="7"/>
      <c r="RX128" s="7"/>
      <c r="RY128" s="2" t="s">
        <v>134</v>
      </c>
      <c r="RZ128" s="2" t="s">
        <v>134</v>
      </c>
      <c r="SA128" s="2" t="s">
        <v>134</v>
      </c>
      <c r="SB128" s="2" t="s">
        <v>134</v>
      </c>
      <c r="SC128" s="2" t="s">
        <v>134</v>
      </c>
      <c r="SD128" s="2" t="s">
        <v>134</v>
      </c>
      <c r="SE128" s="4"/>
      <c r="SF128" s="8"/>
      <c r="SG128" s="4"/>
      <c r="SH128" s="8"/>
      <c r="SI128" s="7"/>
      <c r="SJ128" s="7"/>
      <c r="SK128" s="2" t="s">
        <v>161</v>
      </c>
      <c r="SL128" s="2" t="s">
        <v>144</v>
      </c>
      <c r="SM128" s="2" t="s">
        <v>134</v>
      </c>
      <c r="SN128" s="2" t="s">
        <v>134</v>
      </c>
      <c r="SO128" s="2" t="s">
        <v>142</v>
      </c>
      <c r="SP128" s="2" t="s">
        <v>134</v>
      </c>
    </row>
    <row r="129">
      <c r="A129" s="2" t="s">
        <v>2021</v>
      </c>
      <c r="B129" s="2" t="s">
        <v>123</v>
      </c>
      <c r="C129" s="2" t="s">
        <v>124</v>
      </c>
      <c r="D129" s="2" t="s">
        <v>125</v>
      </c>
      <c r="E129" s="2" t="s">
        <v>126</v>
      </c>
      <c r="F129" s="2" t="s">
        <v>2022</v>
      </c>
      <c r="G129" s="2" t="s">
        <v>2023</v>
      </c>
      <c r="H129" s="2" t="s">
        <v>2024</v>
      </c>
      <c r="I129" s="2" t="s">
        <v>126</v>
      </c>
      <c r="J129" s="2" t="s">
        <v>234</v>
      </c>
      <c r="K129" s="2" t="s">
        <v>394</v>
      </c>
      <c r="L129" s="3">
        <v>18</v>
      </c>
      <c r="M129" s="3">
        <v>18.9</v>
      </c>
      <c r="N129" s="3">
        <v>39.99</v>
      </c>
      <c r="O129" s="2" t="s">
        <v>766</v>
      </c>
      <c r="P129" s="2" t="s">
        <v>275</v>
      </c>
      <c r="Q129" s="2" t="s">
        <v>133</v>
      </c>
      <c r="R129" s="2" t="s">
        <v>134</v>
      </c>
      <c r="S129" s="2" t="s">
        <v>2025</v>
      </c>
      <c r="T129" s="2" t="s">
        <v>134</v>
      </c>
      <c r="U129" s="2" t="s">
        <v>134</v>
      </c>
      <c r="V129" s="2" t="s">
        <v>1361</v>
      </c>
      <c r="W129" s="2" t="s">
        <v>835</v>
      </c>
      <c r="X129" s="2" t="s">
        <v>134</v>
      </c>
      <c r="Y129" s="2" t="s">
        <v>237</v>
      </c>
      <c r="Z129" s="4"/>
      <c r="AA129" s="4">
        <f>=ROUNDDOWN({0},0)</f>
      </c>
      <c r="AB129" s="5"/>
      <c r="AC129" s="2" t="s">
        <v>134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/>
      <c r="BJ129" s="4"/>
      <c r="BK129" s="8"/>
      <c r="BL129" s="2" t="s">
        <v>134</v>
      </c>
      <c r="BM129" s="7"/>
      <c r="BN129" s="7"/>
      <c r="BO129" s="4"/>
      <c r="BP129" s="8"/>
      <c r="BQ129" s="4"/>
      <c r="BR129" s="8"/>
      <c r="BS129" s="7"/>
      <c r="BT129" s="7"/>
      <c r="BU129" s="2" t="s">
        <v>140</v>
      </c>
      <c r="BV129" s="2" t="s">
        <v>144</v>
      </c>
      <c r="BW129" s="2" t="s">
        <v>134</v>
      </c>
      <c r="BX129" s="2" t="s">
        <v>641</v>
      </c>
      <c r="BY129" s="2" t="s">
        <v>142</v>
      </c>
      <c r="BZ129" s="2" t="s">
        <v>134</v>
      </c>
      <c r="CA129" s="4"/>
      <c r="CB129" s="8"/>
      <c r="CC129" s="4"/>
      <c r="CD129" s="8"/>
      <c r="CE129" s="7"/>
      <c r="CF129" s="7"/>
      <c r="CG129" s="2" t="s">
        <v>161</v>
      </c>
      <c r="CH129" s="2" t="s">
        <v>144</v>
      </c>
      <c r="CI129" s="2" t="s">
        <v>134</v>
      </c>
      <c r="CJ129" s="2" t="s">
        <v>134</v>
      </c>
      <c r="CK129" s="2" t="s">
        <v>142</v>
      </c>
      <c r="CL129" s="2" t="s">
        <v>134</v>
      </c>
      <c r="CM129" s="4"/>
      <c r="CN129" s="8"/>
      <c r="CO129" s="4"/>
      <c r="CP129" s="8"/>
      <c r="CQ129" s="7"/>
      <c r="CR129" s="7"/>
      <c r="CS129" s="2" t="s">
        <v>140</v>
      </c>
      <c r="CT129" s="2" t="s">
        <v>144</v>
      </c>
      <c r="CU129" s="2" t="s">
        <v>729</v>
      </c>
      <c r="CV129" s="2" t="s">
        <v>1433</v>
      </c>
      <c r="CW129" s="2" t="s">
        <v>142</v>
      </c>
      <c r="CX129" s="2" t="s">
        <v>134</v>
      </c>
      <c r="CY129" s="4"/>
      <c r="CZ129" s="8"/>
      <c r="DA129" s="4"/>
      <c r="DB129" s="8"/>
      <c r="DC129" s="7"/>
      <c r="DD129" s="7"/>
      <c r="DE129" s="2" t="s">
        <v>140</v>
      </c>
      <c r="DF129" s="2" t="s">
        <v>144</v>
      </c>
      <c r="DG129" s="2" t="s">
        <v>2026</v>
      </c>
      <c r="DH129" s="2" t="s">
        <v>1974</v>
      </c>
      <c r="DI129" s="2" t="s">
        <v>142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140</v>
      </c>
      <c r="DR129" s="2" t="s">
        <v>144</v>
      </c>
      <c r="DS129" s="2" t="s">
        <v>369</v>
      </c>
      <c r="DT129" s="2" t="s">
        <v>2027</v>
      </c>
      <c r="DU129" s="2" t="s">
        <v>142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140</v>
      </c>
      <c r="ED129" s="2" t="s">
        <v>144</v>
      </c>
      <c r="EE129" s="2" t="s">
        <v>592</v>
      </c>
      <c r="EF129" s="2" t="s">
        <v>593</v>
      </c>
      <c r="EG129" s="2" t="s">
        <v>142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140</v>
      </c>
      <c r="EP129" s="2" t="s">
        <v>144</v>
      </c>
      <c r="EQ129" s="2" t="s">
        <v>2028</v>
      </c>
      <c r="ER129" s="2" t="s">
        <v>2029</v>
      </c>
      <c r="ES129" s="2" t="s">
        <v>142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140</v>
      </c>
      <c r="FB129" s="2" t="s">
        <v>144</v>
      </c>
      <c r="FC129" s="2" t="s">
        <v>508</v>
      </c>
      <c r="FD129" s="2" t="s">
        <v>712</v>
      </c>
      <c r="FE129" s="2" t="s">
        <v>142</v>
      </c>
      <c r="FF129" s="2" t="s">
        <v>134</v>
      </c>
      <c r="FG129" s="4"/>
      <c r="FH129" s="8"/>
      <c r="FI129" s="4"/>
      <c r="FJ129" s="8"/>
      <c r="FK129" s="7"/>
      <c r="FL129" s="7"/>
      <c r="FM129" s="2" t="s">
        <v>161</v>
      </c>
      <c r="FN129" s="2" t="s">
        <v>144</v>
      </c>
      <c r="FO129" s="2" t="s">
        <v>134</v>
      </c>
      <c r="FP129" s="2" t="s">
        <v>134</v>
      </c>
      <c r="FQ129" s="2" t="s">
        <v>142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161</v>
      </c>
      <c r="FZ129" s="2" t="s">
        <v>144</v>
      </c>
      <c r="GA129" s="2" t="s">
        <v>134</v>
      </c>
      <c r="GB129" s="2" t="s">
        <v>134</v>
      </c>
      <c r="GC129" s="2" t="s">
        <v>142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134</v>
      </c>
      <c r="GL129" s="2" t="s">
        <v>134</v>
      </c>
      <c r="GM129" s="2" t="s">
        <v>134</v>
      </c>
      <c r="GN129" s="2" t="s">
        <v>134</v>
      </c>
      <c r="GO129" s="2" t="s">
        <v>134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184</v>
      </c>
      <c r="GX129" s="2" t="s">
        <v>144</v>
      </c>
      <c r="GY129" s="2" t="s">
        <v>134</v>
      </c>
      <c r="GZ129" s="2" t="s">
        <v>134</v>
      </c>
      <c r="HA129" s="2" t="s">
        <v>142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140</v>
      </c>
      <c r="HJ129" s="2" t="s">
        <v>144</v>
      </c>
      <c r="HK129" s="2" t="s">
        <v>1546</v>
      </c>
      <c r="HL129" s="2" t="s">
        <v>615</v>
      </c>
      <c r="HM129" s="2" t="s">
        <v>142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134</v>
      </c>
      <c r="HV129" s="2" t="s">
        <v>134</v>
      </c>
      <c r="HW129" s="2" t="s">
        <v>134</v>
      </c>
      <c r="HX129" s="2" t="s">
        <v>134</v>
      </c>
      <c r="HY129" s="2" t="s">
        <v>134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140</v>
      </c>
      <c r="IH129" s="2" t="s">
        <v>144</v>
      </c>
      <c r="II129" s="2" t="s">
        <v>380</v>
      </c>
      <c r="IJ129" s="2" t="s">
        <v>2030</v>
      </c>
      <c r="IK129" s="2" t="s">
        <v>142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140</v>
      </c>
      <c r="IT129" s="2" t="s">
        <v>144</v>
      </c>
      <c r="IU129" s="2" t="s">
        <v>169</v>
      </c>
      <c r="IV129" s="2" t="s">
        <v>134</v>
      </c>
      <c r="IW129" s="2" t="s">
        <v>142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134</v>
      </c>
      <c r="JF129" s="2" t="s">
        <v>134</v>
      </c>
      <c r="JG129" s="2" t="s">
        <v>134</v>
      </c>
      <c r="JH129" s="2" t="s">
        <v>134</v>
      </c>
      <c r="JI129" s="2" t="s">
        <v>134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184</v>
      </c>
      <c r="JR129" s="2" t="s">
        <v>144</v>
      </c>
      <c r="JS129" s="2" t="s">
        <v>134</v>
      </c>
      <c r="JT129" s="2" t="s">
        <v>134</v>
      </c>
      <c r="JU129" s="2" t="s">
        <v>142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161</v>
      </c>
      <c r="KD129" s="2" t="s">
        <v>131</v>
      </c>
      <c r="KE129" s="2" t="s">
        <v>134</v>
      </c>
      <c r="KF129" s="2" t="s">
        <v>134</v>
      </c>
      <c r="KG129" s="2" t="s">
        <v>142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176</v>
      </c>
      <c r="KP129" s="2" t="s">
        <v>144</v>
      </c>
      <c r="KQ129" s="2" t="s">
        <v>134</v>
      </c>
      <c r="KR129" s="2" t="s">
        <v>134</v>
      </c>
      <c r="KS129" s="2" t="s">
        <v>142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140</v>
      </c>
      <c r="LB129" s="2" t="s">
        <v>144</v>
      </c>
      <c r="LC129" s="2" t="s">
        <v>510</v>
      </c>
      <c r="LD129" s="2" t="s">
        <v>958</v>
      </c>
      <c r="LE129" s="2" t="s">
        <v>142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134</v>
      </c>
      <c r="LN129" s="2" t="s">
        <v>134</v>
      </c>
      <c r="LO129" s="2" t="s">
        <v>134</v>
      </c>
      <c r="LP129" s="2" t="s">
        <v>134</v>
      </c>
      <c r="LQ129" s="2" t="s">
        <v>134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134</v>
      </c>
      <c r="LZ129" s="2" t="s">
        <v>134</v>
      </c>
      <c r="MA129" s="2" t="s">
        <v>134</v>
      </c>
      <c r="MB129" s="2" t="s">
        <v>134</v>
      </c>
      <c r="MC129" s="2" t="s">
        <v>134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161</v>
      </c>
      <c r="ML129" s="2" t="s">
        <v>144</v>
      </c>
      <c r="MM129" s="2" t="s">
        <v>134</v>
      </c>
      <c r="MN129" s="2" t="s">
        <v>134</v>
      </c>
      <c r="MO129" s="2" t="s">
        <v>142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134</v>
      </c>
      <c r="MY129" s="2" t="s">
        <v>134</v>
      </c>
      <c r="MZ129" s="2" t="s">
        <v>134</v>
      </c>
      <c r="NA129" s="2" t="s">
        <v>134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184</v>
      </c>
      <c r="NJ129" s="2" t="s">
        <v>144</v>
      </c>
      <c r="NK129" s="2" t="s">
        <v>134</v>
      </c>
      <c r="NL129" s="2" t="s">
        <v>134</v>
      </c>
      <c r="NM129" s="2" t="s">
        <v>142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134</v>
      </c>
      <c r="NV129" s="2" t="s">
        <v>134</v>
      </c>
      <c r="NW129" s="2" t="s">
        <v>134</v>
      </c>
      <c r="NX129" s="2" t="s">
        <v>134</v>
      </c>
      <c r="NY129" s="2" t="s">
        <v>134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140</v>
      </c>
      <c r="OH129" s="2" t="s">
        <v>144</v>
      </c>
      <c r="OI129" s="2" t="s">
        <v>590</v>
      </c>
      <c r="OJ129" s="2" t="s">
        <v>2031</v>
      </c>
      <c r="OK129" s="2" t="s">
        <v>142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134</v>
      </c>
      <c r="OT129" s="2" t="s">
        <v>134</v>
      </c>
      <c r="OU129" s="2" t="s">
        <v>134</v>
      </c>
      <c r="OV129" s="2" t="s">
        <v>134</v>
      </c>
      <c r="OW129" s="2" t="s">
        <v>134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161</v>
      </c>
      <c r="PF129" s="2" t="s">
        <v>144</v>
      </c>
      <c r="PG129" s="2" t="s">
        <v>134</v>
      </c>
      <c r="PH129" s="2" t="s">
        <v>134</v>
      </c>
      <c r="PI129" s="2" t="s">
        <v>142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134</v>
      </c>
      <c r="PS129" s="2" t="s">
        <v>134</v>
      </c>
      <c r="PT129" s="2" t="s">
        <v>134</v>
      </c>
      <c r="PU129" s="2" t="s">
        <v>134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184</v>
      </c>
      <c r="QP129" s="2" t="s">
        <v>144</v>
      </c>
      <c r="QQ129" s="2" t="s">
        <v>134</v>
      </c>
      <c r="QR129" s="2" t="s">
        <v>134</v>
      </c>
      <c r="QS129" s="2" t="s">
        <v>142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134</v>
      </c>
      <c r="RB129" s="2" t="s">
        <v>134</v>
      </c>
      <c r="RC129" s="2" t="s">
        <v>134</v>
      </c>
      <c r="RD129" s="2" t="s">
        <v>134</v>
      </c>
      <c r="RE129" s="2" t="s">
        <v>134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134</v>
      </c>
      <c r="RN129" s="2" t="s">
        <v>134</v>
      </c>
      <c r="RO129" s="2" t="s">
        <v>134</v>
      </c>
      <c r="RP129" s="2" t="s">
        <v>134</v>
      </c>
      <c r="RQ129" s="2" t="s">
        <v>134</v>
      </c>
      <c r="RR129" s="2" t="s">
        <v>134</v>
      </c>
      <c r="RS129" s="4"/>
      <c r="RT129" s="8"/>
      <c r="RU129" s="4"/>
      <c r="RV129" s="8"/>
      <c r="RW129" s="7"/>
      <c r="RX129" s="7"/>
      <c r="RY129" s="2" t="s">
        <v>161</v>
      </c>
      <c r="RZ129" s="2" t="s">
        <v>144</v>
      </c>
      <c r="SA129" s="2" t="s">
        <v>134</v>
      </c>
      <c r="SB129" s="2" t="s">
        <v>134</v>
      </c>
      <c r="SC129" s="2" t="s">
        <v>142</v>
      </c>
      <c r="SD129" s="2" t="s">
        <v>134</v>
      </c>
      <c r="SE129" s="4"/>
      <c r="SF129" s="8"/>
      <c r="SG129" s="4"/>
      <c r="SH129" s="8"/>
      <c r="SI129" s="7"/>
      <c r="SJ129" s="7"/>
      <c r="SK129" s="2" t="s">
        <v>161</v>
      </c>
      <c r="SL129" s="2" t="s">
        <v>144</v>
      </c>
      <c r="SM129" s="2" t="s">
        <v>134</v>
      </c>
      <c r="SN129" s="2" t="s">
        <v>134</v>
      </c>
      <c r="SO129" s="2" t="s">
        <v>142</v>
      </c>
      <c r="SP129" s="2" t="s">
        <v>134</v>
      </c>
    </row>
    <row r="130">
      <c r="A130" s="2" t="s">
        <v>2032</v>
      </c>
      <c r="B130" s="2" t="s">
        <v>123</v>
      </c>
      <c r="C130" s="2" t="s">
        <v>124</v>
      </c>
      <c r="D130" s="2" t="s">
        <v>125</v>
      </c>
      <c r="E130" s="2" t="s">
        <v>126</v>
      </c>
      <c r="F130" s="2" t="s">
        <v>2022</v>
      </c>
      <c r="G130" s="2" t="s">
        <v>2023</v>
      </c>
      <c r="H130" s="2" t="s">
        <v>2024</v>
      </c>
      <c r="I130" s="2" t="s">
        <v>126</v>
      </c>
      <c r="J130" s="2" t="s">
        <v>234</v>
      </c>
      <c r="K130" s="2" t="s">
        <v>2033</v>
      </c>
      <c r="L130" s="3">
        <v>18</v>
      </c>
      <c r="M130" s="3">
        <v>18.9</v>
      </c>
      <c r="N130" s="3">
        <v>39.99</v>
      </c>
      <c r="O130" s="2" t="s">
        <v>131</v>
      </c>
      <c r="P130" s="2" t="s">
        <v>275</v>
      </c>
      <c r="Q130" s="2" t="s">
        <v>133</v>
      </c>
      <c r="R130" s="2" t="s">
        <v>134</v>
      </c>
      <c r="S130" s="2" t="s">
        <v>2034</v>
      </c>
      <c r="T130" s="2" t="s">
        <v>134</v>
      </c>
      <c r="U130" s="2" t="s">
        <v>134</v>
      </c>
      <c r="V130" s="2" t="s">
        <v>1361</v>
      </c>
      <c r="W130" s="2" t="s">
        <v>835</v>
      </c>
      <c r="X130" s="2" t="s">
        <v>134</v>
      </c>
      <c r="Y130" s="2" t="s">
        <v>237</v>
      </c>
      <c r="Z130" s="4"/>
      <c r="AA130" s="4">
        <f>=ROUNDDOWN({0},0)</f>
      </c>
      <c r="AB130" s="5"/>
      <c r="AC130" s="2" t="s">
        <v>134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/>
      <c r="BJ130" s="4"/>
      <c r="BK130" s="8"/>
      <c r="BL130" s="2" t="s">
        <v>134</v>
      </c>
      <c r="BM130" s="7"/>
      <c r="BN130" s="7"/>
      <c r="BO130" s="4"/>
      <c r="BP130" s="8"/>
      <c r="BQ130" s="4"/>
      <c r="BR130" s="8"/>
      <c r="BS130" s="7"/>
      <c r="BT130" s="7"/>
      <c r="BU130" s="2" t="s">
        <v>140</v>
      </c>
      <c r="BV130" s="2" t="s">
        <v>144</v>
      </c>
      <c r="BW130" s="2" t="s">
        <v>134</v>
      </c>
      <c r="BX130" s="2" t="s">
        <v>641</v>
      </c>
      <c r="BY130" s="2" t="s">
        <v>142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161</v>
      </c>
      <c r="CH130" s="2" t="s">
        <v>144</v>
      </c>
      <c r="CI130" s="2" t="s">
        <v>134</v>
      </c>
      <c r="CJ130" s="2" t="s">
        <v>134</v>
      </c>
      <c r="CK130" s="2" t="s">
        <v>142</v>
      </c>
      <c r="CL130" s="2" t="s">
        <v>134</v>
      </c>
      <c r="CM130" s="4"/>
      <c r="CN130" s="8"/>
      <c r="CO130" s="4"/>
      <c r="CP130" s="8"/>
      <c r="CQ130" s="7"/>
      <c r="CR130" s="7"/>
      <c r="CS130" s="2" t="s">
        <v>140</v>
      </c>
      <c r="CT130" s="2" t="s">
        <v>144</v>
      </c>
      <c r="CU130" s="2" t="s">
        <v>729</v>
      </c>
      <c r="CV130" s="2" t="s">
        <v>1977</v>
      </c>
      <c r="CW130" s="2" t="s">
        <v>142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140</v>
      </c>
      <c r="DF130" s="2" t="s">
        <v>144</v>
      </c>
      <c r="DG130" s="2" t="s">
        <v>2026</v>
      </c>
      <c r="DH130" s="2" t="s">
        <v>2035</v>
      </c>
      <c r="DI130" s="2" t="s">
        <v>142</v>
      </c>
      <c r="DJ130" s="2" t="s">
        <v>134</v>
      </c>
      <c r="DK130" s="4"/>
      <c r="DL130" s="8"/>
      <c r="DM130" s="4"/>
      <c r="DN130" s="8"/>
      <c r="DO130" s="7"/>
      <c r="DP130" s="7"/>
      <c r="DQ130" s="2" t="s">
        <v>140</v>
      </c>
      <c r="DR130" s="2" t="s">
        <v>144</v>
      </c>
      <c r="DS130" s="2" t="s">
        <v>369</v>
      </c>
      <c r="DT130" s="2" t="s">
        <v>1940</v>
      </c>
      <c r="DU130" s="2" t="s">
        <v>142</v>
      </c>
      <c r="DV130" s="2" t="s">
        <v>134</v>
      </c>
      <c r="DW130" s="4"/>
      <c r="DX130" s="8"/>
      <c r="DY130" s="4"/>
      <c r="DZ130" s="8"/>
      <c r="EA130" s="7"/>
      <c r="EB130" s="7"/>
      <c r="EC130" s="2" t="s">
        <v>140</v>
      </c>
      <c r="ED130" s="2" t="s">
        <v>144</v>
      </c>
      <c r="EE130" s="2" t="s">
        <v>592</v>
      </c>
      <c r="EF130" s="2" t="s">
        <v>2036</v>
      </c>
      <c r="EG130" s="2" t="s">
        <v>142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140</v>
      </c>
      <c r="EP130" s="2" t="s">
        <v>144</v>
      </c>
      <c r="EQ130" s="2" t="s">
        <v>2028</v>
      </c>
      <c r="ER130" s="2" t="s">
        <v>365</v>
      </c>
      <c r="ES130" s="2" t="s">
        <v>142</v>
      </c>
      <c r="ET130" s="2" t="s">
        <v>134</v>
      </c>
      <c r="EU130" s="4"/>
      <c r="EV130" s="8"/>
      <c r="EW130" s="4"/>
      <c r="EX130" s="8"/>
      <c r="EY130" s="7"/>
      <c r="EZ130" s="7"/>
      <c r="FA130" s="2" t="s">
        <v>140</v>
      </c>
      <c r="FB130" s="2" t="s">
        <v>144</v>
      </c>
      <c r="FC130" s="2" t="s">
        <v>134</v>
      </c>
      <c r="FD130" s="2" t="s">
        <v>134</v>
      </c>
      <c r="FE130" s="2" t="s">
        <v>142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161</v>
      </c>
      <c r="FN130" s="2" t="s">
        <v>144</v>
      </c>
      <c r="FO130" s="2" t="s">
        <v>134</v>
      </c>
      <c r="FP130" s="2" t="s">
        <v>134</v>
      </c>
      <c r="FQ130" s="2" t="s">
        <v>142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161</v>
      </c>
      <c r="FZ130" s="2" t="s">
        <v>144</v>
      </c>
      <c r="GA130" s="2" t="s">
        <v>134</v>
      </c>
      <c r="GB130" s="2" t="s">
        <v>134</v>
      </c>
      <c r="GC130" s="2" t="s">
        <v>142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134</v>
      </c>
      <c r="GL130" s="2" t="s">
        <v>134</v>
      </c>
      <c r="GM130" s="2" t="s">
        <v>134</v>
      </c>
      <c r="GN130" s="2" t="s">
        <v>134</v>
      </c>
      <c r="GO130" s="2" t="s">
        <v>134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184</v>
      </c>
      <c r="GX130" s="2" t="s">
        <v>144</v>
      </c>
      <c r="GY130" s="2" t="s">
        <v>134</v>
      </c>
      <c r="GZ130" s="2" t="s">
        <v>134</v>
      </c>
      <c r="HA130" s="2" t="s">
        <v>142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140</v>
      </c>
      <c r="HJ130" s="2" t="s">
        <v>144</v>
      </c>
      <c r="HK130" s="2" t="s">
        <v>1546</v>
      </c>
      <c r="HL130" s="2" t="s">
        <v>446</v>
      </c>
      <c r="HM130" s="2" t="s">
        <v>142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161</v>
      </c>
      <c r="HV130" s="2" t="s">
        <v>131</v>
      </c>
      <c r="HW130" s="2" t="s">
        <v>134</v>
      </c>
      <c r="HX130" s="2" t="s">
        <v>134</v>
      </c>
      <c r="HY130" s="2" t="s">
        <v>142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140</v>
      </c>
      <c r="IH130" s="2" t="s">
        <v>144</v>
      </c>
      <c r="II130" s="2" t="s">
        <v>380</v>
      </c>
      <c r="IJ130" s="2" t="s">
        <v>446</v>
      </c>
      <c r="IK130" s="2" t="s">
        <v>142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176</v>
      </c>
      <c r="IT130" s="2" t="s">
        <v>144</v>
      </c>
      <c r="IU130" s="2" t="s">
        <v>134</v>
      </c>
      <c r="IV130" s="2" t="s">
        <v>134</v>
      </c>
      <c r="IW130" s="2" t="s">
        <v>142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134</v>
      </c>
      <c r="JF130" s="2" t="s">
        <v>134</v>
      </c>
      <c r="JG130" s="2" t="s">
        <v>134</v>
      </c>
      <c r="JH130" s="2" t="s">
        <v>134</v>
      </c>
      <c r="JI130" s="2" t="s">
        <v>134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184</v>
      </c>
      <c r="JR130" s="2" t="s">
        <v>144</v>
      </c>
      <c r="JS130" s="2" t="s">
        <v>134</v>
      </c>
      <c r="JT130" s="2" t="s">
        <v>134</v>
      </c>
      <c r="JU130" s="2" t="s">
        <v>142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134</v>
      </c>
      <c r="KE130" s="2" t="s">
        <v>134</v>
      </c>
      <c r="KF130" s="2" t="s">
        <v>134</v>
      </c>
      <c r="KG130" s="2" t="s">
        <v>134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176</v>
      </c>
      <c r="KP130" s="2" t="s">
        <v>144</v>
      </c>
      <c r="KQ130" s="2" t="s">
        <v>134</v>
      </c>
      <c r="KR130" s="2" t="s">
        <v>134</v>
      </c>
      <c r="KS130" s="2" t="s">
        <v>142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140</v>
      </c>
      <c r="LB130" s="2" t="s">
        <v>144</v>
      </c>
      <c r="LC130" s="2" t="s">
        <v>510</v>
      </c>
      <c r="LD130" s="2" t="s">
        <v>958</v>
      </c>
      <c r="LE130" s="2" t="s">
        <v>142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134</v>
      </c>
      <c r="LN130" s="2" t="s">
        <v>134</v>
      </c>
      <c r="LO130" s="2" t="s">
        <v>134</v>
      </c>
      <c r="LP130" s="2" t="s">
        <v>134</v>
      </c>
      <c r="LQ130" s="2" t="s">
        <v>134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134</v>
      </c>
      <c r="LZ130" s="2" t="s">
        <v>134</v>
      </c>
      <c r="MA130" s="2" t="s">
        <v>134</v>
      </c>
      <c r="MB130" s="2" t="s">
        <v>134</v>
      </c>
      <c r="MC130" s="2" t="s">
        <v>134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161</v>
      </c>
      <c r="ML130" s="2" t="s">
        <v>144</v>
      </c>
      <c r="MM130" s="2" t="s">
        <v>134</v>
      </c>
      <c r="MN130" s="2" t="s">
        <v>134</v>
      </c>
      <c r="MO130" s="2" t="s">
        <v>142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134</v>
      </c>
      <c r="MX130" s="2" t="s">
        <v>134</v>
      </c>
      <c r="MY130" s="2" t="s">
        <v>134</v>
      </c>
      <c r="MZ130" s="2" t="s">
        <v>134</v>
      </c>
      <c r="NA130" s="2" t="s">
        <v>134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184</v>
      </c>
      <c r="NJ130" s="2" t="s">
        <v>144</v>
      </c>
      <c r="NK130" s="2" t="s">
        <v>134</v>
      </c>
      <c r="NL130" s="2" t="s">
        <v>134</v>
      </c>
      <c r="NM130" s="2" t="s">
        <v>142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161</v>
      </c>
      <c r="NV130" s="2" t="s">
        <v>131</v>
      </c>
      <c r="NW130" s="2" t="s">
        <v>134</v>
      </c>
      <c r="NX130" s="2" t="s">
        <v>134</v>
      </c>
      <c r="NY130" s="2" t="s">
        <v>142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140</v>
      </c>
      <c r="OH130" s="2" t="s">
        <v>144</v>
      </c>
      <c r="OI130" s="2" t="s">
        <v>590</v>
      </c>
      <c r="OJ130" s="2" t="s">
        <v>477</v>
      </c>
      <c r="OK130" s="2" t="s">
        <v>142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134</v>
      </c>
      <c r="OT130" s="2" t="s">
        <v>134</v>
      </c>
      <c r="OU130" s="2" t="s">
        <v>134</v>
      </c>
      <c r="OV130" s="2" t="s">
        <v>134</v>
      </c>
      <c r="OW130" s="2" t="s">
        <v>134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161</v>
      </c>
      <c r="PF130" s="2" t="s">
        <v>144</v>
      </c>
      <c r="PG130" s="2" t="s">
        <v>134</v>
      </c>
      <c r="PH130" s="2" t="s">
        <v>134</v>
      </c>
      <c r="PI130" s="2" t="s">
        <v>142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134</v>
      </c>
      <c r="PS130" s="2" t="s">
        <v>134</v>
      </c>
      <c r="PT130" s="2" t="s">
        <v>134</v>
      </c>
      <c r="PU130" s="2" t="s">
        <v>134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184</v>
      </c>
      <c r="QP130" s="2" t="s">
        <v>144</v>
      </c>
      <c r="QQ130" s="2" t="s">
        <v>134</v>
      </c>
      <c r="QR130" s="2" t="s">
        <v>134</v>
      </c>
      <c r="QS130" s="2" t="s">
        <v>142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134</v>
      </c>
      <c r="RB130" s="2" t="s">
        <v>134</v>
      </c>
      <c r="RC130" s="2" t="s">
        <v>134</v>
      </c>
      <c r="RD130" s="2" t="s">
        <v>134</v>
      </c>
      <c r="RE130" s="2" t="s">
        <v>134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134</v>
      </c>
      <c r="RN130" s="2" t="s">
        <v>134</v>
      </c>
      <c r="RO130" s="2" t="s">
        <v>134</v>
      </c>
      <c r="RP130" s="2" t="s">
        <v>134</v>
      </c>
      <c r="RQ130" s="2" t="s">
        <v>134</v>
      </c>
      <c r="RR130" s="2" t="s">
        <v>134</v>
      </c>
      <c r="RS130" s="4"/>
      <c r="RT130" s="8"/>
      <c r="RU130" s="4"/>
      <c r="RV130" s="8"/>
      <c r="RW130" s="7"/>
      <c r="RX130" s="7"/>
      <c r="RY130" s="2" t="s">
        <v>161</v>
      </c>
      <c r="RZ130" s="2" t="s">
        <v>144</v>
      </c>
      <c r="SA130" s="2" t="s">
        <v>134</v>
      </c>
      <c r="SB130" s="2" t="s">
        <v>134</v>
      </c>
      <c r="SC130" s="2" t="s">
        <v>142</v>
      </c>
      <c r="SD130" s="2" t="s">
        <v>134</v>
      </c>
      <c r="SE130" s="4"/>
      <c r="SF130" s="8"/>
      <c r="SG130" s="4"/>
      <c r="SH130" s="8"/>
      <c r="SI130" s="7"/>
      <c r="SJ130" s="7"/>
      <c r="SK130" s="2" t="s">
        <v>161</v>
      </c>
      <c r="SL130" s="2" t="s">
        <v>144</v>
      </c>
      <c r="SM130" s="2" t="s">
        <v>134</v>
      </c>
      <c r="SN130" s="2" t="s">
        <v>134</v>
      </c>
      <c r="SO130" s="2" t="s">
        <v>142</v>
      </c>
      <c r="SP130" s="2" t="s">
        <v>134</v>
      </c>
    </row>
    <row r="131">
      <c r="A131" s="2" t="s">
        <v>2037</v>
      </c>
      <c r="B131" s="2" t="s">
        <v>123</v>
      </c>
      <c r="C131" s="2" t="s">
        <v>124</v>
      </c>
      <c r="D131" s="2" t="s">
        <v>2038</v>
      </c>
      <c r="E131" s="2" t="s">
        <v>2039</v>
      </c>
      <c r="F131" s="2" t="s">
        <v>2040</v>
      </c>
      <c r="G131" s="2" t="s">
        <v>2041</v>
      </c>
      <c r="H131" s="2" t="s">
        <v>2042</v>
      </c>
      <c r="I131" s="2" t="s">
        <v>2043</v>
      </c>
      <c r="J131" s="2" t="s">
        <v>2044</v>
      </c>
      <c r="K131" s="2" t="s">
        <v>130</v>
      </c>
      <c r="L131" s="3">
        <v>13.39</v>
      </c>
      <c r="M131" s="3">
        <v>14.06</v>
      </c>
      <c r="N131" s="3">
        <v>27.99</v>
      </c>
      <c r="O131" s="2" t="s">
        <v>131</v>
      </c>
      <c r="P131" s="2" t="s">
        <v>132</v>
      </c>
      <c r="Q131" s="2" t="s">
        <v>133</v>
      </c>
      <c r="R131" s="2" t="s">
        <v>134</v>
      </c>
      <c r="S131" s="2" t="s">
        <v>2045</v>
      </c>
      <c r="T131" s="2" t="s">
        <v>1062</v>
      </c>
      <c r="U131" s="2" t="s">
        <v>832</v>
      </c>
      <c r="V131" s="2" t="s">
        <v>1792</v>
      </c>
      <c r="W131" s="2" t="s">
        <v>421</v>
      </c>
      <c r="X131" s="2" t="s">
        <v>134</v>
      </c>
      <c r="Y131" s="2" t="s">
        <v>237</v>
      </c>
      <c r="Z131" s="4">
        <v>841</v>
      </c>
      <c r="AA131" s="4">
        <f>=ROUNDDOWN(16.1730769230769,0)</f>
      </c>
      <c r="AB131" s="5">
        <v>52</v>
      </c>
      <c r="AC131" s="2" t="s">
        <v>1373</v>
      </c>
      <c r="AD131" s="4">
        <v>370</v>
      </c>
      <c r="AE131" s="4">
        <v>1060</v>
      </c>
      <c r="AF131" s="6">
        <v>69</v>
      </c>
      <c r="AG131" s="6"/>
      <c r="AH131" s="7">
        <v>0.8634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>
        <v>0</v>
      </c>
      <c r="AP131" s="4">
        <v>1190</v>
      </c>
      <c r="AQ131" s="8">
        <v>17577.88</v>
      </c>
      <c r="AR131" s="4"/>
      <c r="AS131" s="8"/>
      <c r="AT131" s="7"/>
      <c r="AU131" s="7"/>
      <c r="AV131" s="4">
        <v>3217</v>
      </c>
      <c r="AW131" s="8">
        <v>71409.09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0.2462</v>
      </c>
      <c r="BC131" s="4">
        <v>12205</v>
      </c>
      <c r="BD131" s="8">
        <v>257259.15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0.2776</v>
      </c>
      <c r="BJ131" s="4">
        <v>1190</v>
      </c>
      <c r="BK131" s="8">
        <v>17577.88</v>
      </c>
      <c r="BL131" s="2" t="s">
        <v>2046</v>
      </c>
      <c r="BM131" s="7">
        <v>1</v>
      </c>
      <c r="BN131" s="7">
        <v>1</v>
      </c>
      <c r="BO131" s="4">
        <v>327</v>
      </c>
      <c r="BP131" s="8">
        <v>4855.95</v>
      </c>
      <c r="BQ131" s="4"/>
      <c r="BR131" s="8"/>
      <c r="BS131" s="7"/>
      <c r="BT131" s="7"/>
      <c r="BU131" s="2" t="s">
        <v>140</v>
      </c>
      <c r="BV131" s="2" t="s">
        <v>131</v>
      </c>
      <c r="BW131" s="2" t="s">
        <v>134</v>
      </c>
      <c r="BX131" s="2" t="s">
        <v>1316</v>
      </c>
      <c r="BY131" s="2" t="s">
        <v>142</v>
      </c>
      <c r="BZ131" s="2" t="s">
        <v>134</v>
      </c>
      <c r="CA131" s="4">
        <v>182</v>
      </c>
      <c r="CB131" s="8">
        <v>2891.98</v>
      </c>
      <c r="CC131" s="4"/>
      <c r="CD131" s="8"/>
      <c r="CE131" s="7"/>
      <c r="CF131" s="7"/>
      <c r="CG131" s="2" t="s">
        <v>140</v>
      </c>
      <c r="CH131" s="2" t="s">
        <v>131</v>
      </c>
      <c r="CI131" s="2" t="s">
        <v>145</v>
      </c>
      <c r="CJ131" s="2" t="s">
        <v>751</v>
      </c>
      <c r="CK131" s="2" t="s">
        <v>142</v>
      </c>
      <c r="CL131" s="2" t="s">
        <v>134</v>
      </c>
      <c r="CM131" s="4">
        <v>161</v>
      </c>
      <c r="CN131" s="8">
        <v>2212</v>
      </c>
      <c r="CO131" s="4"/>
      <c r="CP131" s="8"/>
      <c r="CQ131" s="7"/>
      <c r="CR131" s="7"/>
      <c r="CS131" s="2" t="s">
        <v>140</v>
      </c>
      <c r="CT131" s="2" t="s">
        <v>131</v>
      </c>
      <c r="CU131" s="2" t="s">
        <v>729</v>
      </c>
      <c r="CV131" s="2" t="s">
        <v>1027</v>
      </c>
      <c r="CW131" s="2" t="s">
        <v>142</v>
      </c>
      <c r="CX131" s="2" t="s">
        <v>134</v>
      </c>
      <c r="CY131" s="4">
        <v>266</v>
      </c>
      <c r="CZ131" s="8">
        <v>3854.34</v>
      </c>
      <c r="DA131" s="4"/>
      <c r="DB131" s="8"/>
      <c r="DC131" s="7"/>
      <c r="DD131" s="7"/>
      <c r="DE131" s="2" t="s">
        <v>140</v>
      </c>
      <c r="DF131" s="2" t="s">
        <v>131</v>
      </c>
      <c r="DG131" s="2" t="s">
        <v>733</v>
      </c>
      <c r="DH131" s="2" t="s">
        <v>2047</v>
      </c>
      <c r="DI131" s="2" t="s">
        <v>142</v>
      </c>
      <c r="DJ131" s="2" t="s">
        <v>134</v>
      </c>
      <c r="DK131" s="4">
        <v>102</v>
      </c>
      <c r="DL131" s="8">
        <v>1569.78</v>
      </c>
      <c r="DM131" s="4"/>
      <c r="DN131" s="8"/>
      <c r="DO131" s="7"/>
      <c r="DP131" s="7"/>
      <c r="DQ131" s="2" t="s">
        <v>140</v>
      </c>
      <c r="DR131" s="2" t="s">
        <v>131</v>
      </c>
      <c r="DS131" s="2" t="s">
        <v>980</v>
      </c>
      <c r="DT131" s="2" t="s">
        <v>2048</v>
      </c>
      <c r="DU131" s="2" t="s">
        <v>142</v>
      </c>
      <c r="DV131" s="2" t="s">
        <v>134</v>
      </c>
      <c r="DW131" s="4">
        <v>48</v>
      </c>
      <c r="DX131" s="8">
        <v>716.58</v>
      </c>
      <c r="DY131" s="4"/>
      <c r="DZ131" s="8"/>
      <c r="EA131" s="7"/>
      <c r="EB131" s="7"/>
      <c r="EC131" s="2" t="s">
        <v>140</v>
      </c>
      <c r="ED131" s="2" t="s">
        <v>131</v>
      </c>
      <c r="EE131" s="2" t="s">
        <v>371</v>
      </c>
      <c r="EF131" s="2" t="s">
        <v>507</v>
      </c>
      <c r="EG131" s="2" t="s">
        <v>142</v>
      </c>
      <c r="EH131" s="2" t="s">
        <v>134</v>
      </c>
      <c r="EI131" s="4">
        <v>60</v>
      </c>
      <c r="EJ131" s="8">
        <v>791.35</v>
      </c>
      <c r="EK131" s="4"/>
      <c r="EL131" s="8"/>
      <c r="EM131" s="7"/>
      <c r="EN131" s="7"/>
      <c r="EO131" s="2" t="s">
        <v>140</v>
      </c>
      <c r="EP131" s="2" t="s">
        <v>131</v>
      </c>
      <c r="EQ131" s="2" t="s">
        <v>2049</v>
      </c>
      <c r="ER131" s="2" t="s">
        <v>782</v>
      </c>
      <c r="ES131" s="2" t="s">
        <v>142</v>
      </c>
      <c r="ET131" s="2" t="s">
        <v>134</v>
      </c>
      <c r="EU131" s="4">
        <v>10</v>
      </c>
      <c r="EV131" s="8">
        <v>159.98</v>
      </c>
      <c r="EW131" s="4"/>
      <c r="EX131" s="8"/>
      <c r="EY131" s="7"/>
      <c r="EZ131" s="7"/>
      <c r="FA131" s="2" t="s">
        <v>140</v>
      </c>
      <c r="FB131" s="2" t="s">
        <v>131</v>
      </c>
      <c r="FC131" s="2" t="s">
        <v>1027</v>
      </c>
      <c r="FD131" s="2" t="s">
        <v>1432</v>
      </c>
      <c r="FE131" s="2" t="s">
        <v>142</v>
      </c>
      <c r="FF131" s="2" t="s">
        <v>134</v>
      </c>
      <c r="FG131" s="4">
        <v>8</v>
      </c>
      <c r="FH131" s="8">
        <v>118.98</v>
      </c>
      <c r="FI131" s="4"/>
      <c r="FJ131" s="8"/>
      <c r="FK131" s="7"/>
      <c r="FL131" s="7"/>
      <c r="FM131" s="2" t="s">
        <v>140</v>
      </c>
      <c r="FN131" s="2" t="s">
        <v>131</v>
      </c>
      <c r="FO131" s="2" t="s">
        <v>1527</v>
      </c>
      <c r="FP131" s="2" t="s">
        <v>629</v>
      </c>
      <c r="FQ131" s="2" t="s">
        <v>142</v>
      </c>
      <c r="FR131" s="2" t="s">
        <v>134</v>
      </c>
      <c r="FS131" s="4">
        <v>24</v>
      </c>
      <c r="FT131" s="8">
        <v>348.96</v>
      </c>
      <c r="FU131" s="4"/>
      <c r="FV131" s="8"/>
      <c r="FW131" s="7"/>
      <c r="FX131" s="7"/>
      <c r="FY131" s="2" t="s">
        <v>140</v>
      </c>
      <c r="FZ131" s="2" t="s">
        <v>131</v>
      </c>
      <c r="GA131" s="2" t="s">
        <v>2050</v>
      </c>
      <c r="GB131" s="2" t="s">
        <v>2051</v>
      </c>
      <c r="GC131" s="2" t="s">
        <v>142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134</v>
      </c>
      <c r="GL131" s="2" t="s">
        <v>134</v>
      </c>
      <c r="GM131" s="2" t="s">
        <v>134</v>
      </c>
      <c r="GN131" s="2" t="s">
        <v>134</v>
      </c>
      <c r="GO131" s="2" t="s">
        <v>134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140</v>
      </c>
      <c r="GX131" s="2" t="s">
        <v>131</v>
      </c>
      <c r="GY131" s="2" t="s">
        <v>151</v>
      </c>
      <c r="GZ131" s="2" t="s">
        <v>1231</v>
      </c>
      <c r="HA131" s="2" t="s">
        <v>142</v>
      </c>
      <c r="HB131" s="2" t="s">
        <v>134</v>
      </c>
      <c r="HC131" s="4">
        <v>2</v>
      </c>
      <c r="HD131" s="8">
        <v>57.98</v>
      </c>
      <c r="HE131" s="4"/>
      <c r="HF131" s="8"/>
      <c r="HG131" s="7"/>
      <c r="HH131" s="7"/>
      <c r="HI131" s="2" t="s">
        <v>140</v>
      </c>
      <c r="HJ131" s="2" t="s">
        <v>131</v>
      </c>
      <c r="HK131" s="2" t="s">
        <v>780</v>
      </c>
      <c r="HL131" s="2" t="s">
        <v>1797</v>
      </c>
      <c r="HM131" s="2" t="s">
        <v>142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143</v>
      </c>
      <c r="HV131" s="2" t="s">
        <v>131</v>
      </c>
      <c r="HW131" s="2" t="s">
        <v>134</v>
      </c>
      <c r="HX131" s="2" t="s">
        <v>134</v>
      </c>
      <c r="HY131" s="2" t="s">
        <v>142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140</v>
      </c>
      <c r="IH131" s="2" t="s">
        <v>144</v>
      </c>
      <c r="II131" s="2" t="s">
        <v>1393</v>
      </c>
      <c r="IJ131" s="2" t="s">
        <v>2052</v>
      </c>
      <c r="IK131" s="2" t="s">
        <v>142</v>
      </c>
      <c r="IL131" s="2" t="s">
        <v>168</v>
      </c>
      <c r="IM131" s="4"/>
      <c r="IN131" s="8"/>
      <c r="IO131" s="4"/>
      <c r="IP131" s="8"/>
      <c r="IQ131" s="7"/>
      <c r="IR131" s="7"/>
      <c r="IS131" s="2" t="s">
        <v>161</v>
      </c>
      <c r="IT131" s="2" t="s">
        <v>131</v>
      </c>
      <c r="IU131" s="2" t="s">
        <v>382</v>
      </c>
      <c r="IV131" s="2" t="s">
        <v>134</v>
      </c>
      <c r="IW131" s="2" t="s">
        <v>142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140</v>
      </c>
      <c r="JF131" s="2" t="s">
        <v>131</v>
      </c>
      <c r="JG131" s="2" t="s">
        <v>170</v>
      </c>
      <c r="JH131" s="2" t="s">
        <v>134</v>
      </c>
      <c r="JI131" s="2" t="s">
        <v>142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140</v>
      </c>
      <c r="JR131" s="2" t="s">
        <v>144</v>
      </c>
      <c r="JS131" s="2" t="s">
        <v>2053</v>
      </c>
      <c r="JT131" s="2" t="s">
        <v>2054</v>
      </c>
      <c r="JU131" s="2" t="s">
        <v>142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140</v>
      </c>
      <c r="KD131" s="2" t="s">
        <v>131</v>
      </c>
      <c r="KE131" s="2" t="s">
        <v>853</v>
      </c>
      <c r="KF131" s="2" t="s">
        <v>134</v>
      </c>
      <c r="KG131" s="2" t="s">
        <v>142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176</v>
      </c>
      <c r="KP131" s="2" t="s">
        <v>131</v>
      </c>
      <c r="KQ131" s="2" t="s">
        <v>134</v>
      </c>
      <c r="KR131" s="2" t="s">
        <v>134</v>
      </c>
      <c r="KS131" s="2" t="s">
        <v>142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140</v>
      </c>
      <c r="LB131" s="2" t="s">
        <v>144</v>
      </c>
      <c r="LC131" s="2" t="s">
        <v>385</v>
      </c>
      <c r="LD131" s="2" t="s">
        <v>264</v>
      </c>
      <c r="LE131" s="2" t="s">
        <v>142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140</v>
      </c>
      <c r="LN131" s="2" t="s">
        <v>131</v>
      </c>
      <c r="LO131" s="2" t="s">
        <v>180</v>
      </c>
      <c r="LP131" s="2" t="s">
        <v>134</v>
      </c>
      <c r="LQ131" s="2" t="s">
        <v>142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134</v>
      </c>
      <c r="LZ131" s="2" t="s">
        <v>134</v>
      </c>
      <c r="MA131" s="2" t="s">
        <v>134</v>
      </c>
      <c r="MB131" s="2" t="s">
        <v>134</v>
      </c>
      <c r="MC131" s="2" t="s">
        <v>134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143</v>
      </c>
      <c r="ML131" s="2" t="s">
        <v>131</v>
      </c>
      <c r="MM131" s="2" t="s">
        <v>134</v>
      </c>
      <c r="MN131" s="2" t="s">
        <v>134</v>
      </c>
      <c r="MO131" s="2" t="s">
        <v>142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134</v>
      </c>
      <c r="MX131" s="2" t="s">
        <v>134</v>
      </c>
      <c r="MY131" s="2" t="s">
        <v>134</v>
      </c>
      <c r="MZ131" s="2" t="s">
        <v>134</v>
      </c>
      <c r="NA131" s="2" t="s">
        <v>134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184</v>
      </c>
      <c r="NJ131" s="2" t="s">
        <v>131</v>
      </c>
      <c r="NK131" s="2" t="s">
        <v>134</v>
      </c>
      <c r="NL131" s="2" t="s">
        <v>134</v>
      </c>
      <c r="NM131" s="2" t="s">
        <v>142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140</v>
      </c>
      <c r="NV131" s="2" t="s">
        <v>131</v>
      </c>
      <c r="NW131" s="2" t="s">
        <v>185</v>
      </c>
      <c r="NX131" s="2" t="s">
        <v>212</v>
      </c>
      <c r="NY131" s="2" t="s">
        <v>142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140</v>
      </c>
      <c r="OH131" s="2" t="s">
        <v>187</v>
      </c>
      <c r="OI131" s="2" t="s">
        <v>904</v>
      </c>
      <c r="OJ131" s="2" t="s">
        <v>316</v>
      </c>
      <c r="OK131" s="2" t="s">
        <v>142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134</v>
      </c>
      <c r="OT131" s="2" t="s">
        <v>134</v>
      </c>
      <c r="OU131" s="2" t="s">
        <v>134</v>
      </c>
      <c r="OV131" s="2" t="s">
        <v>134</v>
      </c>
      <c r="OW131" s="2" t="s">
        <v>134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161</v>
      </c>
      <c r="PF131" s="2" t="s">
        <v>131</v>
      </c>
      <c r="PG131" s="2" t="s">
        <v>134</v>
      </c>
      <c r="PH131" s="2" t="s">
        <v>134</v>
      </c>
      <c r="PI131" s="2" t="s">
        <v>142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140</v>
      </c>
      <c r="PR131" s="2" t="s">
        <v>131</v>
      </c>
      <c r="PS131" s="2" t="s">
        <v>190</v>
      </c>
      <c r="PT131" s="2" t="s">
        <v>134</v>
      </c>
      <c r="PU131" s="2" t="s">
        <v>142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140</v>
      </c>
      <c r="QD131" s="2" t="s">
        <v>144</v>
      </c>
      <c r="QE131" s="2" t="s">
        <v>711</v>
      </c>
      <c r="QF131" s="2" t="s">
        <v>134</v>
      </c>
      <c r="QG131" s="2" t="s">
        <v>142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184</v>
      </c>
      <c r="QP131" s="2" t="s">
        <v>131</v>
      </c>
      <c r="QQ131" s="2" t="s">
        <v>134</v>
      </c>
      <c r="QR131" s="2" t="s">
        <v>134</v>
      </c>
      <c r="QS131" s="2" t="s">
        <v>142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134</v>
      </c>
      <c r="RB131" s="2" t="s">
        <v>134</v>
      </c>
      <c r="RC131" s="2" t="s">
        <v>134</v>
      </c>
      <c r="RD131" s="2" t="s">
        <v>134</v>
      </c>
      <c r="RE131" s="2" t="s">
        <v>134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134</v>
      </c>
      <c r="RN131" s="2" t="s">
        <v>134</v>
      </c>
      <c r="RO131" s="2" t="s">
        <v>134</v>
      </c>
      <c r="RP131" s="2" t="s">
        <v>134</v>
      </c>
      <c r="RQ131" s="2" t="s">
        <v>134</v>
      </c>
      <c r="RR131" s="2" t="s">
        <v>134</v>
      </c>
      <c r="RS131" s="4"/>
      <c r="RT131" s="8"/>
      <c r="RU131" s="4"/>
      <c r="RV131" s="8"/>
      <c r="RW131" s="7"/>
      <c r="RX131" s="7"/>
      <c r="RY131" s="2" t="s">
        <v>161</v>
      </c>
      <c r="RZ131" s="2" t="s">
        <v>131</v>
      </c>
      <c r="SA131" s="2" t="s">
        <v>134</v>
      </c>
      <c r="SB131" s="2" t="s">
        <v>134</v>
      </c>
      <c r="SC131" s="2" t="s">
        <v>142</v>
      </c>
      <c r="SD131" s="2" t="s">
        <v>134</v>
      </c>
      <c r="SE131" s="4"/>
      <c r="SF131" s="8"/>
      <c r="SG131" s="4"/>
      <c r="SH131" s="8"/>
      <c r="SI131" s="7"/>
      <c r="SJ131" s="7"/>
      <c r="SK131" s="2" t="s">
        <v>140</v>
      </c>
      <c r="SL131" s="2" t="s">
        <v>144</v>
      </c>
      <c r="SM131" s="2" t="s">
        <v>2055</v>
      </c>
      <c r="SN131" s="2" t="s">
        <v>1439</v>
      </c>
      <c r="SO131" s="2" t="s">
        <v>142</v>
      </c>
      <c r="SP131" s="2" t="s">
        <v>134</v>
      </c>
    </row>
    <row r="132">
      <c r="A132" s="2" t="s">
        <v>2056</v>
      </c>
      <c r="B132" s="2" t="s">
        <v>123</v>
      </c>
      <c r="C132" s="2" t="s">
        <v>124</v>
      </c>
      <c r="D132" s="2" t="s">
        <v>2038</v>
      </c>
      <c r="E132" s="2" t="s">
        <v>2039</v>
      </c>
      <c r="F132" s="2" t="s">
        <v>2040</v>
      </c>
      <c r="G132" s="2" t="s">
        <v>2041</v>
      </c>
      <c r="H132" s="2" t="s">
        <v>2042</v>
      </c>
      <c r="I132" s="2" t="s">
        <v>2057</v>
      </c>
      <c r="J132" s="2" t="s">
        <v>2058</v>
      </c>
      <c r="K132" s="2" t="s">
        <v>130</v>
      </c>
      <c r="L132" s="3">
        <v>17.85</v>
      </c>
      <c r="M132" s="3">
        <v>18.74</v>
      </c>
      <c r="N132" s="3">
        <v>37.99</v>
      </c>
      <c r="O132" s="2" t="s">
        <v>131</v>
      </c>
      <c r="P132" s="2" t="s">
        <v>132</v>
      </c>
      <c r="Q132" s="2" t="s">
        <v>133</v>
      </c>
      <c r="R132" s="2" t="s">
        <v>134</v>
      </c>
      <c r="S132" s="2" t="s">
        <v>2045</v>
      </c>
      <c r="T132" s="2" t="s">
        <v>1062</v>
      </c>
      <c r="U132" s="2" t="s">
        <v>832</v>
      </c>
      <c r="V132" s="2" t="s">
        <v>1792</v>
      </c>
      <c r="W132" s="2" t="s">
        <v>421</v>
      </c>
      <c r="X132" s="2" t="s">
        <v>134</v>
      </c>
      <c r="Y132" s="2" t="s">
        <v>1888</v>
      </c>
      <c r="Z132" s="4">
        <v>650</v>
      </c>
      <c r="AA132" s="4">
        <f>=ROUNDDOWN(12.5,0)</f>
      </c>
      <c r="AB132" s="5">
        <v>52</v>
      </c>
      <c r="AC132" s="2" t="s">
        <v>1373</v>
      </c>
      <c r="AD132" s="4">
        <v>100</v>
      </c>
      <c r="AE132" s="4">
        <v>1120</v>
      </c>
      <c r="AF132" s="6">
        <v>69</v>
      </c>
      <c r="AG132" s="6"/>
      <c r="AH132" s="7">
        <v>0.9617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>
        <v>0</v>
      </c>
      <c r="AP132" s="4">
        <v>1119</v>
      </c>
      <c r="AQ132" s="8">
        <v>22689.84</v>
      </c>
      <c r="AR132" s="4"/>
      <c r="AS132" s="8"/>
      <c r="AT132" s="7"/>
      <c r="AU132" s="7"/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>
        <v>0.3177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>
        <v>1119</v>
      </c>
      <c r="BK132" s="8">
        <v>22689.84</v>
      </c>
      <c r="BL132" s="2" t="s">
        <v>2059</v>
      </c>
      <c r="BM132" s="7">
        <v>1</v>
      </c>
      <c r="BN132" s="7">
        <v>1</v>
      </c>
      <c r="BO132" s="4">
        <v>380</v>
      </c>
      <c r="BP132" s="8">
        <v>7790</v>
      </c>
      <c r="BQ132" s="4"/>
      <c r="BR132" s="8"/>
      <c r="BS132" s="7"/>
      <c r="BT132" s="7"/>
      <c r="BU132" s="2" t="s">
        <v>140</v>
      </c>
      <c r="BV132" s="2" t="s">
        <v>131</v>
      </c>
      <c r="BW132" s="2" t="s">
        <v>134</v>
      </c>
      <c r="BX132" s="2" t="s">
        <v>411</v>
      </c>
      <c r="BY132" s="2" t="s">
        <v>142</v>
      </c>
      <c r="BZ132" s="2" t="s">
        <v>134</v>
      </c>
      <c r="CA132" s="4">
        <v>132</v>
      </c>
      <c r="CB132" s="8">
        <v>2797.08</v>
      </c>
      <c r="CC132" s="4"/>
      <c r="CD132" s="8"/>
      <c r="CE132" s="7"/>
      <c r="CF132" s="7"/>
      <c r="CG132" s="2" t="s">
        <v>140</v>
      </c>
      <c r="CH132" s="2" t="s">
        <v>131</v>
      </c>
      <c r="CI132" s="2" t="s">
        <v>145</v>
      </c>
      <c r="CJ132" s="2" t="s">
        <v>779</v>
      </c>
      <c r="CK132" s="2" t="s">
        <v>142</v>
      </c>
      <c r="CL132" s="2" t="s">
        <v>134</v>
      </c>
      <c r="CM132" s="4">
        <v>141</v>
      </c>
      <c r="CN132" s="8">
        <v>2730.72</v>
      </c>
      <c r="CO132" s="4"/>
      <c r="CP132" s="8"/>
      <c r="CQ132" s="7"/>
      <c r="CR132" s="7"/>
      <c r="CS132" s="2" t="s">
        <v>140</v>
      </c>
      <c r="CT132" s="2" t="s">
        <v>131</v>
      </c>
      <c r="CU132" s="2" t="s">
        <v>729</v>
      </c>
      <c r="CV132" s="2" t="s">
        <v>980</v>
      </c>
      <c r="CW132" s="2" t="s">
        <v>142</v>
      </c>
      <c r="CX132" s="2" t="s">
        <v>134</v>
      </c>
      <c r="CY132" s="4">
        <v>227</v>
      </c>
      <c r="CZ132" s="8">
        <v>4467.36</v>
      </c>
      <c r="DA132" s="4"/>
      <c r="DB132" s="8"/>
      <c r="DC132" s="7"/>
      <c r="DD132" s="7"/>
      <c r="DE132" s="2" t="s">
        <v>140</v>
      </c>
      <c r="DF132" s="2" t="s">
        <v>131</v>
      </c>
      <c r="DG132" s="2" t="s">
        <v>733</v>
      </c>
      <c r="DH132" s="2" t="s">
        <v>2047</v>
      </c>
      <c r="DI132" s="2" t="s">
        <v>142</v>
      </c>
      <c r="DJ132" s="2" t="s">
        <v>134</v>
      </c>
      <c r="DK132" s="4">
        <v>97</v>
      </c>
      <c r="DL132" s="8">
        <v>2185.41</v>
      </c>
      <c r="DM132" s="4"/>
      <c r="DN132" s="8"/>
      <c r="DO132" s="7"/>
      <c r="DP132" s="7"/>
      <c r="DQ132" s="2" t="s">
        <v>140</v>
      </c>
      <c r="DR132" s="2" t="s">
        <v>131</v>
      </c>
      <c r="DS132" s="2" t="s">
        <v>980</v>
      </c>
      <c r="DT132" s="2" t="s">
        <v>222</v>
      </c>
      <c r="DU132" s="2" t="s">
        <v>142</v>
      </c>
      <c r="DV132" s="2" t="s">
        <v>134</v>
      </c>
      <c r="DW132" s="4">
        <v>28</v>
      </c>
      <c r="DX132" s="8">
        <v>541.14</v>
      </c>
      <c r="DY132" s="4"/>
      <c r="DZ132" s="8"/>
      <c r="EA132" s="7"/>
      <c r="EB132" s="7"/>
      <c r="EC132" s="2" t="s">
        <v>140</v>
      </c>
      <c r="ED132" s="2" t="s">
        <v>131</v>
      </c>
      <c r="EE132" s="2" t="s">
        <v>371</v>
      </c>
      <c r="EF132" s="2" t="s">
        <v>507</v>
      </c>
      <c r="EG132" s="2" t="s">
        <v>142</v>
      </c>
      <c r="EH132" s="2" t="s">
        <v>134</v>
      </c>
      <c r="EI132" s="4">
        <v>73</v>
      </c>
      <c r="EJ132" s="8">
        <v>1342.15</v>
      </c>
      <c r="EK132" s="4"/>
      <c r="EL132" s="8"/>
      <c r="EM132" s="7"/>
      <c r="EN132" s="7"/>
      <c r="EO132" s="2" t="s">
        <v>140</v>
      </c>
      <c r="EP132" s="2" t="s">
        <v>131</v>
      </c>
      <c r="EQ132" s="2" t="s">
        <v>2049</v>
      </c>
      <c r="ER132" s="2" t="s">
        <v>608</v>
      </c>
      <c r="ES132" s="2" t="s">
        <v>142</v>
      </c>
      <c r="ET132" s="2" t="s">
        <v>134</v>
      </c>
      <c r="EU132" s="4">
        <v>7</v>
      </c>
      <c r="EV132" s="8">
        <v>161.56</v>
      </c>
      <c r="EW132" s="4"/>
      <c r="EX132" s="8"/>
      <c r="EY132" s="7"/>
      <c r="EZ132" s="7"/>
      <c r="FA132" s="2" t="s">
        <v>140</v>
      </c>
      <c r="FB132" s="2" t="s">
        <v>131</v>
      </c>
      <c r="FC132" s="2" t="s">
        <v>1027</v>
      </c>
      <c r="FD132" s="2" t="s">
        <v>1432</v>
      </c>
      <c r="FE132" s="2" t="s">
        <v>142</v>
      </c>
      <c r="FF132" s="2" t="s">
        <v>134</v>
      </c>
      <c r="FG132" s="4">
        <v>4</v>
      </c>
      <c r="FH132" s="8">
        <v>79.33</v>
      </c>
      <c r="FI132" s="4"/>
      <c r="FJ132" s="8"/>
      <c r="FK132" s="7"/>
      <c r="FL132" s="7"/>
      <c r="FM132" s="2" t="s">
        <v>140</v>
      </c>
      <c r="FN132" s="2" t="s">
        <v>131</v>
      </c>
      <c r="FO132" s="2" t="s">
        <v>230</v>
      </c>
      <c r="FP132" s="2" t="s">
        <v>250</v>
      </c>
      <c r="FQ132" s="2" t="s">
        <v>142</v>
      </c>
      <c r="FR132" s="2" t="s">
        <v>134</v>
      </c>
      <c r="FS132" s="4">
        <v>22</v>
      </c>
      <c r="FT132" s="8">
        <v>435.46</v>
      </c>
      <c r="FU132" s="4"/>
      <c r="FV132" s="8"/>
      <c r="FW132" s="7"/>
      <c r="FX132" s="7"/>
      <c r="FY132" s="2" t="s">
        <v>140</v>
      </c>
      <c r="FZ132" s="2" t="s">
        <v>131</v>
      </c>
      <c r="GA132" s="2" t="s">
        <v>2050</v>
      </c>
      <c r="GB132" s="2" t="s">
        <v>2060</v>
      </c>
      <c r="GC132" s="2" t="s">
        <v>142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134</v>
      </c>
      <c r="GL132" s="2" t="s">
        <v>134</v>
      </c>
      <c r="GM132" s="2" t="s">
        <v>134</v>
      </c>
      <c r="GN132" s="2" t="s">
        <v>134</v>
      </c>
      <c r="GO132" s="2" t="s">
        <v>134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578</v>
      </c>
      <c r="GX132" s="2" t="s">
        <v>144</v>
      </c>
      <c r="GY132" s="2" t="s">
        <v>151</v>
      </c>
      <c r="GZ132" s="2" t="s">
        <v>1731</v>
      </c>
      <c r="HA132" s="2" t="s">
        <v>142</v>
      </c>
      <c r="HB132" s="2" t="s">
        <v>134</v>
      </c>
      <c r="HC132" s="4">
        <v>1</v>
      </c>
      <c r="HD132" s="8">
        <v>18.99</v>
      </c>
      <c r="HE132" s="4"/>
      <c r="HF132" s="8"/>
      <c r="HG132" s="7"/>
      <c r="HH132" s="7"/>
      <c r="HI132" s="2" t="s">
        <v>140</v>
      </c>
      <c r="HJ132" s="2" t="s">
        <v>131</v>
      </c>
      <c r="HK132" s="2" t="s">
        <v>780</v>
      </c>
      <c r="HL132" s="2" t="s">
        <v>665</v>
      </c>
      <c r="HM132" s="2" t="s">
        <v>142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143</v>
      </c>
      <c r="HV132" s="2" t="s">
        <v>131</v>
      </c>
      <c r="HW132" s="2" t="s">
        <v>134</v>
      </c>
      <c r="HX132" s="2" t="s">
        <v>134</v>
      </c>
      <c r="HY132" s="2" t="s">
        <v>142</v>
      </c>
      <c r="HZ132" s="2" t="s">
        <v>134</v>
      </c>
      <c r="IA132" s="4">
        <v>6</v>
      </c>
      <c r="IB132" s="8">
        <v>121.32</v>
      </c>
      <c r="IC132" s="4"/>
      <c r="ID132" s="8"/>
      <c r="IE132" s="7"/>
      <c r="IF132" s="7"/>
      <c r="IG132" s="2" t="s">
        <v>140</v>
      </c>
      <c r="IH132" s="2" t="s">
        <v>131</v>
      </c>
      <c r="II132" s="2" t="s">
        <v>1393</v>
      </c>
      <c r="IJ132" s="2" t="s">
        <v>158</v>
      </c>
      <c r="IK132" s="2" t="s">
        <v>142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161</v>
      </c>
      <c r="IT132" s="2" t="s">
        <v>131</v>
      </c>
      <c r="IU132" s="2" t="s">
        <v>382</v>
      </c>
      <c r="IV132" s="2" t="s">
        <v>134</v>
      </c>
      <c r="IW132" s="2" t="s">
        <v>142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140</v>
      </c>
      <c r="JF132" s="2" t="s">
        <v>131</v>
      </c>
      <c r="JG132" s="2" t="s">
        <v>170</v>
      </c>
      <c r="JH132" s="2" t="s">
        <v>134</v>
      </c>
      <c r="JI132" s="2" t="s">
        <v>142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140</v>
      </c>
      <c r="JR132" s="2" t="s">
        <v>144</v>
      </c>
      <c r="JS132" s="2" t="s">
        <v>2053</v>
      </c>
      <c r="JT132" s="2" t="s">
        <v>2061</v>
      </c>
      <c r="JU132" s="2" t="s">
        <v>142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140</v>
      </c>
      <c r="KD132" s="2" t="s">
        <v>131</v>
      </c>
      <c r="KE132" s="2" t="s">
        <v>853</v>
      </c>
      <c r="KF132" s="2" t="s">
        <v>134</v>
      </c>
      <c r="KG132" s="2" t="s">
        <v>142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176</v>
      </c>
      <c r="KP132" s="2" t="s">
        <v>131</v>
      </c>
      <c r="KQ132" s="2" t="s">
        <v>134</v>
      </c>
      <c r="KR132" s="2" t="s">
        <v>134</v>
      </c>
      <c r="KS132" s="2" t="s">
        <v>142</v>
      </c>
      <c r="KT132" s="2" t="s">
        <v>134</v>
      </c>
      <c r="KU132" s="4">
        <v>1</v>
      </c>
      <c r="KV132" s="8">
        <v>19.32</v>
      </c>
      <c r="KW132" s="4"/>
      <c r="KX132" s="8"/>
      <c r="KY132" s="7"/>
      <c r="KZ132" s="7"/>
      <c r="LA132" s="2" t="s">
        <v>140</v>
      </c>
      <c r="LB132" s="2" t="s">
        <v>144</v>
      </c>
      <c r="LC132" s="2" t="s">
        <v>438</v>
      </c>
      <c r="LD132" s="2" t="s">
        <v>1110</v>
      </c>
      <c r="LE132" s="2" t="s">
        <v>142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140</v>
      </c>
      <c r="LN132" s="2" t="s">
        <v>131</v>
      </c>
      <c r="LO132" s="2" t="s">
        <v>180</v>
      </c>
      <c r="LP132" s="2" t="s">
        <v>2062</v>
      </c>
      <c r="LQ132" s="2" t="s">
        <v>142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134</v>
      </c>
      <c r="LZ132" s="2" t="s">
        <v>134</v>
      </c>
      <c r="MA132" s="2" t="s">
        <v>134</v>
      </c>
      <c r="MB132" s="2" t="s">
        <v>134</v>
      </c>
      <c r="MC132" s="2" t="s">
        <v>134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143</v>
      </c>
      <c r="ML132" s="2" t="s">
        <v>131</v>
      </c>
      <c r="MM132" s="2" t="s">
        <v>134</v>
      </c>
      <c r="MN132" s="2" t="s">
        <v>134</v>
      </c>
      <c r="MO132" s="2" t="s">
        <v>142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134</v>
      </c>
      <c r="MY132" s="2" t="s">
        <v>134</v>
      </c>
      <c r="MZ132" s="2" t="s">
        <v>134</v>
      </c>
      <c r="NA132" s="2" t="s">
        <v>134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184</v>
      </c>
      <c r="NJ132" s="2" t="s">
        <v>131</v>
      </c>
      <c r="NK132" s="2" t="s">
        <v>134</v>
      </c>
      <c r="NL132" s="2" t="s">
        <v>134</v>
      </c>
      <c r="NM132" s="2" t="s">
        <v>142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140</v>
      </c>
      <c r="NV132" s="2" t="s">
        <v>131</v>
      </c>
      <c r="NW132" s="2" t="s">
        <v>185</v>
      </c>
      <c r="NX132" s="2" t="s">
        <v>2063</v>
      </c>
      <c r="NY132" s="2" t="s">
        <v>142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140</v>
      </c>
      <c r="OH132" s="2" t="s">
        <v>187</v>
      </c>
      <c r="OI132" s="2" t="s">
        <v>904</v>
      </c>
      <c r="OJ132" s="2" t="s">
        <v>316</v>
      </c>
      <c r="OK132" s="2" t="s">
        <v>142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134</v>
      </c>
      <c r="OT132" s="2" t="s">
        <v>134</v>
      </c>
      <c r="OU132" s="2" t="s">
        <v>134</v>
      </c>
      <c r="OV132" s="2" t="s">
        <v>134</v>
      </c>
      <c r="OW132" s="2" t="s">
        <v>134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161</v>
      </c>
      <c r="PF132" s="2" t="s">
        <v>131</v>
      </c>
      <c r="PG132" s="2" t="s">
        <v>134</v>
      </c>
      <c r="PH132" s="2" t="s">
        <v>134</v>
      </c>
      <c r="PI132" s="2" t="s">
        <v>142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140</v>
      </c>
      <c r="PR132" s="2" t="s">
        <v>131</v>
      </c>
      <c r="PS132" s="2" t="s">
        <v>190</v>
      </c>
      <c r="PT132" s="2" t="s">
        <v>134</v>
      </c>
      <c r="PU132" s="2" t="s">
        <v>142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140</v>
      </c>
      <c r="QD132" s="2" t="s">
        <v>144</v>
      </c>
      <c r="QE132" s="2" t="s">
        <v>711</v>
      </c>
      <c r="QF132" s="2" t="s">
        <v>660</v>
      </c>
      <c r="QG132" s="2" t="s">
        <v>142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184</v>
      </c>
      <c r="QP132" s="2" t="s">
        <v>131</v>
      </c>
      <c r="QQ132" s="2" t="s">
        <v>134</v>
      </c>
      <c r="QR132" s="2" t="s">
        <v>134</v>
      </c>
      <c r="QS132" s="2" t="s">
        <v>142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134</v>
      </c>
      <c r="RB132" s="2" t="s">
        <v>134</v>
      </c>
      <c r="RC132" s="2" t="s">
        <v>134</v>
      </c>
      <c r="RD132" s="2" t="s">
        <v>134</v>
      </c>
      <c r="RE132" s="2" t="s">
        <v>134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134</v>
      </c>
      <c r="RN132" s="2" t="s">
        <v>134</v>
      </c>
      <c r="RO132" s="2" t="s">
        <v>134</v>
      </c>
      <c r="RP132" s="2" t="s">
        <v>134</v>
      </c>
      <c r="RQ132" s="2" t="s">
        <v>134</v>
      </c>
      <c r="RR132" s="2" t="s">
        <v>134</v>
      </c>
      <c r="RS132" s="4"/>
      <c r="RT132" s="8"/>
      <c r="RU132" s="4"/>
      <c r="RV132" s="8"/>
      <c r="RW132" s="7"/>
      <c r="RX132" s="7"/>
      <c r="RY132" s="2" t="s">
        <v>161</v>
      </c>
      <c r="RZ132" s="2" t="s">
        <v>131</v>
      </c>
      <c r="SA132" s="2" t="s">
        <v>134</v>
      </c>
      <c r="SB132" s="2" t="s">
        <v>134</v>
      </c>
      <c r="SC132" s="2" t="s">
        <v>142</v>
      </c>
      <c r="SD132" s="2" t="s">
        <v>134</v>
      </c>
      <c r="SE132" s="4"/>
      <c r="SF132" s="8"/>
      <c r="SG132" s="4"/>
      <c r="SH132" s="8"/>
      <c r="SI132" s="7"/>
      <c r="SJ132" s="7"/>
      <c r="SK132" s="2" t="s">
        <v>140</v>
      </c>
      <c r="SL132" s="2" t="s">
        <v>144</v>
      </c>
      <c r="SM132" s="2" t="s">
        <v>2055</v>
      </c>
      <c r="SN132" s="2" t="s">
        <v>1439</v>
      </c>
      <c r="SO132" s="2" t="s">
        <v>142</v>
      </c>
      <c r="SP132" s="2" t="s">
        <v>134</v>
      </c>
    </row>
    <row r="133">
      <c r="A133" s="2" t="s">
        <v>2064</v>
      </c>
      <c r="B133" s="2" t="s">
        <v>123</v>
      </c>
      <c r="C133" s="2" t="s">
        <v>124</v>
      </c>
      <c r="D133" s="2" t="s">
        <v>2038</v>
      </c>
      <c r="E133" s="2" t="s">
        <v>2039</v>
      </c>
      <c r="F133" s="2" t="s">
        <v>2040</v>
      </c>
      <c r="G133" s="2" t="s">
        <v>2041</v>
      </c>
      <c r="H133" s="2" t="s">
        <v>2042</v>
      </c>
      <c r="I133" s="2" t="s">
        <v>2065</v>
      </c>
      <c r="J133" s="2" t="s">
        <v>2066</v>
      </c>
      <c r="K133" s="2" t="s">
        <v>130</v>
      </c>
      <c r="L133" s="3">
        <v>30.26</v>
      </c>
      <c r="M133" s="3">
        <v>31.77</v>
      </c>
      <c r="N133" s="3">
        <v>62.99</v>
      </c>
      <c r="O133" s="2" t="s">
        <v>131</v>
      </c>
      <c r="P133" s="2" t="s">
        <v>132</v>
      </c>
      <c r="Q133" s="2" t="s">
        <v>133</v>
      </c>
      <c r="R133" s="2" t="s">
        <v>134</v>
      </c>
      <c r="S133" s="2" t="s">
        <v>2045</v>
      </c>
      <c r="T133" s="2" t="s">
        <v>1062</v>
      </c>
      <c r="U133" s="2" t="s">
        <v>832</v>
      </c>
      <c r="V133" s="2" t="s">
        <v>1792</v>
      </c>
      <c r="W133" s="2" t="s">
        <v>421</v>
      </c>
      <c r="X133" s="2" t="s">
        <v>134</v>
      </c>
      <c r="Y133" s="2" t="s">
        <v>237</v>
      </c>
      <c r="Z133" s="4">
        <v>414</v>
      </c>
      <c r="AA133" s="4">
        <f>=ROUNDDOWN(10.35,0)</f>
      </c>
      <c r="AB133" s="5">
        <v>40</v>
      </c>
      <c r="AC133" s="2" t="s">
        <v>1373</v>
      </c>
      <c r="AD133" s="4">
        <v>130</v>
      </c>
      <c r="AE133" s="4">
        <v>1010</v>
      </c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>
        <v>0</v>
      </c>
      <c r="AP133" s="4">
        <v>908</v>
      </c>
      <c r="AQ133" s="8">
        <v>31141.37</v>
      </c>
      <c r="AR133" s="4"/>
      <c r="AS133" s="8"/>
      <c r="AT133" s="7"/>
      <c r="AU133" s="7"/>
      <c r="AV133" s="4" t="s">
        <v>134</v>
      </c>
      <c r="AW133" s="8" t="s">
        <v>134</v>
      </c>
      <c r="AX133" s="4" t="s">
        <v>134</v>
      </c>
      <c r="AY133" s="8" t="s">
        <v>134</v>
      </c>
      <c r="AZ133" s="7" t="s">
        <v>134</v>
      </c>
      <c r="BA133" s="7" t="s">
        <v>134</v>
      </c>
      <c r="BB133" s="7">
        <v>0.4361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 t="s">
        <v>134</v>
      </c>
      <c r="BJ133" s="4">
        <v>908</v>
      </c>
      <c r="BK133" s="8">
        <v>31141.37</v>
      </c>
      <c r="BL133" s="2" t="s">
        <v>2067</v>
      </c>
      <c r="BM133" s="7">
        <v>1</v>
      </c>
      <c r="BN133" s="7">
        <v>1</v>
      </c>
      <c r="BO133" s="4">
        <v>415</v>
      </c>
      <c r="BP133" s="8">
        <v>14790.6</v>
      </c>
      <c r="BQ133" s="4"/>
      <c r="BR133" s="8"/>
      <c r="BS133" s="7"/>
      <c r="BT133" s="7"/>
      <c r="BU133" s="2" t="s">
        <v>140</v>
      </c>
      <c r="BV133" s="2" t="s">
        <v>131</v>
      </c>
      <c r="BW133" s="2" t="s">
        <v>134</v>
      </c>
      <c r="BX133" s="2" t="s">
        <v>713</v>
      </c>
      <c r="BY133" s="2" t="s">
        <v>142</v>
      </c>
      <c r="BZ133" s="2" t="s">
        <v>134</v>
      </c>
      <c r="CA133" s="4">
        <v>99</v>
      </c>
      <c r="CB133" s="8">
        <v>3473.91</v>
      </c>
      <c r="CC133" s="4"/>
      <c r="CD133" s="8"/>
      <c r="CE133" s="7"/>
      <c r="CF133" s="7"/>
      <c r="CG133" s="2" t="s">
        <v>140</v>
      </c>
      <c r="CH133" s="2" t="s">
        <v>131</v>
      </c>
      <c r="CI133" s="2" t="s">
        <v>145</v>
      </c>
      <c r="CJ133" s="2" t="s">
        <v>1498</v>
      </c>
      <c r="CK133" s="2" t="s">
        <v>142</v>
      </c>
      <c r="CL133" s="2" t="s">
        <v>134</v>
      </c>
      <c r="CM133" s="4">
        <v>71</v>
      </c>
      <c r="CN133" s="8">
        <v>2356.74</v>
      </c>
      <c r="CO133" s="4"/>
      <c r="CP133" s="8"/>
      <c r="CQ133" s="7"/>
      <c r="CR133" s="7"/>
      <c r="CS133" s="2" t="s">
        <v>140</v>
      </c>
      <c r="CT133" s="2" t="s">
        <v>131</v>
      </c>
      <c r="CU133" s="2" t="s">
        <v>729</v>
      </c>
      <c r="CV133" s="2" t="s">
        <v>507</v>
      </c>
      <c r="CW133" s="2" t="s">
        <v>142</v>
      </c>
      <c r="CX133" s="2" t="s">
        <v>134</v>
      </c>
      <c r="CY133" s="4">
        <v>104</v>
      </c>
      <c r="CZ133" s="8">
        <v>3469.44</v>
      </c>
      <c r="DA133" s="4"/>
      <c r="DB133" s="8"/>
      <c r="DC133" s="7"/>
      <c r="DD133" s="7"/>
      <c r="DE133" s="2" t="s">
        <v>140</v>
      </c>
      <c r="DF133" s="2" t="s">
        <v>131</v>
      </c>
      <c r="DG133" s="2" t="s">
        <v>733</v>
      </c>
      <c r="DH133" s="2" t="s">
        <v>2047</v>
      </c>
      <c r="DI133" s="2" t="s">
        <v>142</v>
      </c>
      <c r="DJ133" s="2" t="s">
        <v>134</v>
      </c>
      <c r="DK133" s="4">
        <v>49</v>
      </c>
      <c r="DL133" s="8">
        <v>1733.62</v>
      </c>
      <c r="DM133" s="4"/>
      <c r="DN133" s="8"/>
      <c r="DO133" s="7"/>
      <c r="DP133" s="7"/>
      <c r="DQ133" s="2" t="s">
        <v>140</v>
      </c>
      <c r="DR133" s="2" t="s">
        <v>131</v>
      </c>
      <c r="DS133" s="2" t="s">
        <v>980</v>
      </c>
      <c r="DT133" s="2" t="s">
        <v>163</v>
      </c>
      <c r="DU133" s="2" t="s">
        <v>142</v>
      </c>
      <c r="DV133" s="2" t="s">
        <v>134</v>
      </c>
      <c r="DW133" s="4">
        <v>22</v>
      </c>
      <c r="DX133" s="8">
        <v>723.28</v>
      </c>
      <c r="DY133" s="4"/>
      <c r="DZ133" s="8"/>
      <c r="EA133" s="7"/>
      <c r="EB133" s="7"/>
      <c r="EC133" s="2" t="s">
        <v>140</v>
      </c>
      <c r="ED133" s="2" t="s">
        <v>131</v>
      </c>
      <c r="EE133" s="2" t="s">
        <v>592</v>
      </c>
      <c r="EF133" s="2" t="s">
        <v>507</v>
      </c>
      <c r="EG133" s="2" t="s">
        <v>142</v>
      </c>
      <c r="EH133" s="2" t="s">
        <v>134</v>
      </c>
      <c r="EI133" s="4">
        <v>111</v>
      </c>
      <c r="EJ133" s="8">
        <v>3331.04</v>
      </c>
      <c r="EK133" s="4"/>
      <c r="EL133" s="8"/>
      <c r="EM133" s="7"/>
      <c r="EN133" s="7"/>
      <c r="EO133" s="2" t="s">
        <v>140</v>
      </c>
      <c r="EP133" s="2" t="s">
        <v>131</v>
      </c>
      <c r="EQ133" s="2" t="s">
        <v>2049</v>
      </c>
      <c r="ER133" s="2" t="s">
        <v>2068</v>
      </c>
      <c r="ES133" s="2" t="s">
        <v>142</v>
      </c>
      <c r="ET133" s="2" t="s">
        <v>134</v>
      </c>
      <c r="EU133" s="4">
        <v>7</v>
      </c>
      <c r="EV133" s="8">
        <v>254.06</v>
      </c>
      <c r="EW133" s="4"/>
      <c r="EX133" s="8"/>
      <c r="EY133" s="7"/>
      <c r="EZ133" s="7"/>
      <c r="FA133" s="2" t="s">
        <v>140</v>
      </c>
      <c r="FB133" s="2" t="s">
        <v>131</v>
      </c>
      <c r="FC133" s="2" t="s">
        <v>1027</v>
      </c>
      <c r="FD133" s="2" t="s">
        <v>382</v>
      </c>
      <c r="FE133" s="2" t="s">
        <v>142</v>
      </c>
      <c r="FF133" s="2" t="s">
        <v>134</v>
      </c>
      <c r="FG133" s="4">
        <v>8</v>
      </c>
      <c r="FH133" s="8">
        <v>259.57</v>
      </c>
      <c r="FI133" s="4"/>
      <c r="FJ133" s="8"/>
      <c r="FK133" s="7"/>
      <c r="FL133" s="7"/>
      <c r="FM133" s="2" t="s">
        <v>140</v>
      </c>
      <c r="FN133" s="2" t="s">
        <v>131</v>
      </c>
      <c r="FO133" s="2" t="s">
        <v>2069</v>
      </c>
      <c r="FP133" s="2" t="s">
        <v>2070</v>
      </c>
      <c r="FQ133" s="2" t="s">
        <v>142</v>
      </c>
      <c r="FR133" s="2" t="s">
        <v>134</v>
      </c>
      <c r="FS133" s="4">
        <v>15</v>
      </c>
      <c r="FT133" s="8">
        <v>506.56</v>
      </c>
      <c r="FU133" s="4"/>
      <c r="FV133" s="8"/>
      <c r="FW133" s="7"/>
      <c r="FX133" s="7"/>
      <c r="FY133" s="2" t="s">
        <v>140</v>
      </c>
      <c r="FZ133" s="2" t="s">
        <v>131</v>
      </c>
      <c r="GA133" s="2" t="s">
        <v>2050</v>
      </c>
      <c r="GB133" s="2" t="s">
        <v>2071</v>
      </c>
      <c r="GC133" s="2" t="s">
        <v>142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134</v>
      </c>
      <c r="GL133" s="2" t="s">
        <v>134</v>
      </c>
      <c r="GM133" s="2" t="s">
        <v>134</v>
      </c>
      <c r="GN133" s="2" t="s">
        <v>134</v>
      </c>
      <c r="GO133" s="2" t="s">
        <v>134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578</v>
      </c>
      <c r="GX133" s="2" t="s">
        <v>144</v>
      </c>
      <c r="GY133" s="2" t="s">
        <v>151</v>
      </c>
      <c r="GZ133" s="2" t="s">
        <v>2072</v>
      </c>
      <c r="HA133" s="2" t="s">
        <v>142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140</v>
      </c>
      <c r="HJ133" s="2" t="s">
        <v>131</v>
      </c>
      <c r="HK133" s="2" t="s">
        <v>780</v>
      </c>
      <c r="HL133" s="2" t="s">
        <v>1797</v>
      </c>
      <c r="HM133" s="2" t="s">
        <v>142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143</v>
      </c>
      <c r="HV133" s="2" t="s">
        <v>131</v>
      </c>
      <c r="HW133" s="2" t="s">
        <v>134</v>
      </c>
      <c r="HX133" s="2" t="s">
        <v>134</v>
      </c>
      <c r="HY133" s="2" t="s">
        <v>142</v>
      </c>
      <c r="HZ133" s="2" t="s">
        <v>134</v>
      </c>
      <c r="IA133" s="4">
        <v>7</v>
      </c>
      <c r="IB133" s="8">
        <v>242.55</v>
      </c>
      <c r="IC133" s="4"/>
      <c r="ID133" s="8"/>
      <c r="IE133" s="7"/>
      <c r="IF133" s="7"/>
      <c r="IG133" s="2" t="s">
        <v>140</v>
      </c>
      <c r="IH133" s="2" t="s">
        <v>131</v>
      </c>
      <c r="II133" s="2" t="s">
        <v>1393</v>
      </c>
      <c r="IJ133" s="2" t="s">
        <v>618</v>
      </c>
      <c r="IK133" s="2" t="s">
        <v>142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161</v>
      </c>
      <c r="IT133" s="2" t="s">
        <v>131</v>
      </c>
      <c r="IU133" s="2" t="s">
        <v>382</v>
      </c>
      <c r="IV133" s="2" t="s">
        <v>134</v>
      </c>
      <c r="IW133" s="2" t="s">
        <v>142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140</v>
      </c>
      <c r="JF133" s="2" t="s">
        <v>131</v>
      </c>
      <c r="JG133" s="2" t="s">
        <v>170</v>
      </c>
      <c r="JH133" s="2" t="s">
        <v>134</v>
      </c>
      <c r="JI133" s="2" t="s">
        <v>142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140</v>
      </c>
      <c r="JR133" s="2" t="s">
        <v>144</v>
      </c>
      <c r="JS133" s="2" t="s">
        <v>2053</v>
      </c>
      <c r="JT133" s="2" t="s">
        <v>2073</v>
      </c>
      <c r="JU133" s="2" t="s">
        <v>142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140</v>
      </c>
      <c r="KD133" s="2" t="s">
        <v>131</v>
      </c>
      <c r="KE133" s="2" t="s">
        <v>207</v>
      </c>
      <c r="KF133" s="2" t="s">
        <v>134</v>
      </c>
      <c r="KG133" s="2" t="s">
        <v>142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176</v>
      </c>
      <c r="KP133" s="2" t="s">
        <v>131</v>
      </c>
      <c r="KQ133" s="2" t="s">
        <v>134</v>
      </c>
      <c r="KR133" s="2" t="s">
        <v>134</v>
      </c>
      <c r="KS133" s="2" t="s">
        <v>142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140</v>
      </c>
      <c r="LB133" s="2" t="s">
        <v>144</v>
      </c>
      <c r="LC133" s="2" t="s">
        <v>438</v>
      </c>
      <c r="LD133" s="2" t="s">
        <v>2074</v>
      </c>
      <c r="LE133" s="2" t="s">
        <v>142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140</v>
      </c>
      <c r="LN133" s="2" t="s">
        <v>131</v>
      </c>
      <c r="LO133" s="2" t="s">
        <v>180</v>
      </c>
      <c r="LP133" s="2" t="s">
        <v>134</v>
      </c>
      <c r="LQ133" s="2" t="s">
        <v>142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134</v>
      </c>
      <c r="LZ133" s="2" t="s">
        <v>134</v>
      </c>
      <c r="MA133" s="2" t="s">
        <v>134</v>
      </c>
      <c r="MB133" s="2" t="s">
        <v>134</v>
      </c>
      <c r="MC133" s="2" t="s">
        <v>134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143</v>
      </c>
      <c r="ML133" s="2" t="s">
        <v>131</v>
      </c>
      <c r="MM133" s="2" t="s">
        <v>134</v>
      </c>
      <c r="MN133" s="2" t="s">
        <v>134</v>
      </c>
      <c r="MO133" s="2" t="s">
        <v>142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134</v>
      </c>
      <c r="MX133" s="2" t="s">
        <v>134</v>
      </c>
      <c r="MY133" s="2" t="s">
        <v>134</v>
      </c>
      <c r="MZ133" s="2" t="s">
        <v>134</v>
      </c>
      <c r="NA133" s="2" t="s">
        <v>134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184</v>
      </c>
      <c r="NJ133" s="2" t="s">
        <v>131</v>
      </c>
      <c r="NK133" s="2" t="s">
        <v>134</v>
      </c>
      <c r="NL133" s="2" t="s">
        <v>134</v>
      </c>
      <c r="NM133" s="2" t="s">
        <v>142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140</v>
      </c>
      <c r="NV133" s="2" t="s">
        <v>131</v>
      </c>
      <c r="NW133" s="2" t="s">
        <v>185</v>
      </c>
      <c r="NX133" s="2" t="s">
        <v>542</v>
      </c>
      <c r="NY133" s="2" t="s">
        <v>142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140</v>
      </c>
      <c r="OH133" s="2" t="s">
        <v>187</v>
      </c>
      <c r="OI133" s="2" t="s">
        <v>904</v>
      </c>
      <c r="OJ133" s="2" t="s">
        <v>2027</v>
      </c>
      <c r="OK133" s="2" t="s">
        <v>142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134</v>
      </c>
      <c r="OT133" s="2" t="s">
        <v>134</v>
      </c>
      <c r="OU133" s="2" t="s">
        <v>134</v>
      </c>
      <c r="OV133" s="2" t="s">
        <v>134</v>
      </c>
      <c r="OW133" s="2" t="s">
        <v>134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161</v>
      </c>
      <c r="PF133" s="2" t="s">
        <v>131</v>
      </c>
      <c r="PG133" s="2" t="s">
        <v>134</v>
      </c>
      <c r="PH133" s="2" t="s">
        <v>134</v>
      </c>
      <c r="PI133" s="2" t="s">
        <v>142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140</v>
      </c>
      <c r="PR133" s="2" t="s">
        <v>131</v>
      </c>
      <c r="PS133" s="2" t="s">
        <v>190</v>
      </c>
      <c r="PT133" s="2" t="s">
        <v>134</v>
      </c>
      <c r="PU133" s="2" t="s">
        <v>142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140</v>
      </c>
      <c r="QD133" s="2" t="s">
        <v>144</v>
      </c>
      <c r="QE133" s="2" t="s">
        <v>711</v>
      </c>
      <c r="QF133" s="2" t="s">
        <v>1948</v>
      </c>
      <c r="QG133" s="2" t="s">
        <v>142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184</v>
      </c>
      <c r="QP133" s="2" t="s">
        <v>131</v>
      </c>
      <c r="QQ133" s="2" t="s">
        <v>134</v>
      </c>
      <c r="QR133" s="2" t="s">
        <v>134</v>
      </c>
      <c r="QS133" s="2" t="s">
        <v>142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134</v>
      </c>
      <c r="RB133" s="2" t="s">
        <v>134</v>
      </c>
      <c r="RC133" s="2" t="s">
        <v>134</v>
      </c>
      <c r="RD133" s="2" t="s">
        <v>134</v>
      </c>
      <c r="RE133" s="2" t="s">
        <v>134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134</v>
      </c>
      <c r="RN133" s="2" t="s">
        <v>134</v>
      </c>
      <c r="RO133" s="2" t="s">
        <v>134</v>
      </c>
      <c r="RP133" s="2" t="s">
        <v>134</v>
      </c>
      <c r="RQ133" s="2" t="s">
        <v>134</v>
      </c>
      <c r="RR133" s="2" t="s">
        <v>134</v>
      </c>
      <c r="RS133" s="4"/>
      <c r="RT133" s="8"/>
      <c r="RU133" s="4"/>
      <c r="RV133" s="8"/>
      <c r="RW133" s="7"/>
      <c r="RX133" s="7"/>
      <c r="RY133" s="2" t="s">
        <v>161</v>
      </c>
      <c r="RZ133" s="2" t="s">
        <v>131</v>
      </c>
      <c r="SA133" s="2" t="s">
        <v>134</v>
      </c>
      <c r="SB133" s="2" t="s">
        <v>134</v>
      </c>
      <c r="SC133" s="2" t="s">
        <v>142</v>
      </c>
      <c r="SD133" s="2" t="s">
        <v>134</v>
      </c>
      <c r="SE133" s="4"/>
      <c r="SF133" s="8"/>
      <c r="SG133" s="4"/>
      <c r="SH133" s="8"/>
      <c r="SI133" s="7"/>
      <c r="SJ133" s="7"/>
      <c r="SK133" s="2" t="s">
        <v>140</v>
      </c>
      <c r="SL133" s="2" t="s">
        <v>144</v>
      </c>
      <c r="SM133" s="2" t="s">
        <v>2055</v>
      </c>
      <c r="SN133" s="2" t="s">
        <v>2075</v>
      </c>
      <c r="SO133" s="2" t="s">
        <v>142</v>
      </c>
      <c r="SP133" s="2" t="s">
        <v>134</v>
      </c>
    </row>
    <row r="134">
      <c r="A134" s="2" t="s">
        <v>2076</v>
      </c>
      <c r="B134" s="2" t="s">
        <v>123</v>
      </c>
      <c r="C134" s="2" t="s">
        <v>124</v>
      </c>
      <c r="D134" s="2" t="s">
        <v>2038</v>
      </c>
      <c r="E134" s="2" t="s">
        <v>2039</v>
      </c>
      <c r="F134" s="2" t="s">
        <v>2040</v>
      </c>
      <c r="G134" s="2" t="s">
        <v>2041</v>
      </c>
      <c r="H134" s="2" t="s">
        <v>2042</v>
      </c>
      <c r="I134" s="2" t="s">
        <v>2043</v>
      </c>
      <c r="J134" s="2" t="s">
        <v>2044</v>
      </c>
      <c r="K134" s="2" t="s">
        <v>329</v>
      </c>
      <c r="L134" s="3">
        <v>13.39</v>
      </c>
      <c r="M134" s="3">
        <v>14.06</v>
      </c>
      <c r="N134" s="3">
        <v>27.99</v>
      </c>
      <c r="O134" s="2" t="s">
        <v>131</v>
      </c>
      <c r="P134" s="2" t="s">
        <v>289</v>
      </c>
      <c r="Q134" s="2" t="s">
        <v>133</v>
      </c>
      <c r="R134" s="2" t="s">
        <v>134</v>
      </c>
      <c r="S134" s="2" t="s">
        <v>2077</v>
      </c>
      <c r="T134" s="2" t="s">
        <v>1062</v>
      </c>
      <c r="U134" s="2" t="s">
        <v>832</v>
      </c>
      <c r="V134" s="2" t="s">
        <v>1792</v>
      </c>
      <c r="W134" s="2" t="s">
        <v>421</v>
      </c>
      <c r="X134" s="2" t="s">
        <v>134</v>
      </c>
      <c r="Y134" s="2" t="s">
        <v>2078</v>
      </c>
      <c r="Z134" s="4">
        <v>395</v>
      </c>
      <c r="AA134" s="4">
        <f>=ROUNDDOWN(6.07692307692308,0)</f>
      </c>
      <c r="AB134" s="5">
        <v>65</v>
      </c>
      <c r="AC134" s="2" t="s">
        <v>1373</v>
      </c>
      <c r="AD134" s="4">
        <v>370</v>
      </c>
      <c r="AE134" s="4">
        <v>1670</v>
      </c>
      <c r="AF134" s="6">
        <v>69</v>
      </c>
      <c r="AG134" s="6"/>
      <c r="AH134" s="7">
        <v>0.9235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>
        <v>0</v>
      </c>
      <c r="AP134" s="4">
        <v>1543</v>
      </c>
      <c r="AQ134" s="8">
        <v>23209.28</v>
      </c>
      <c r="AR134" s="4"/>
      <c r="AS134" s="8"/>
      <c r="AT134" s="7"/>
      <c r="AU134" s="7"/>
      <c r="AV134" s="4">
        <v>2932</v>
      </c>
      <c r="AW134" s="8">
        <v>57602.66</v>
      </c>
      <c r="AX134" s="4" t="s">
        <v>134</v>
      </c>
      <c r="AY134" s="8" t="s">
        <v>134</v>
      </c>
      <c r="AZ134" s="7" t="s">
        <v>134</v>
      </c>
      <c r="BA134" s="7" t="s">
        <v>134</v>
      </c>
      <c r="BB134" s="7">
        <v>0.4029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0.2239</v>
      </c>
      <c r="BJ134" s="4">
        <v>1543</v>
      </c>
      <c r="BK134" s="8">
        <v>23209.28</v>
      </c>
      <c r="BL134" s="2" t="s">
        <v>2079</v>
      </c>
      <c r="BM134" s="7">
        <v>1</v>
      </c>
      <c r="BN134" s="7">
        <v>1</v>
      </c>
      <c r="BO134" s="4">
        <v>964</v>
      </c>
      <c r="BP134" s="8">
        <v>14758.84</v>
      </c>
      <c r="BQ134" s="4"/>
      <c r="BR134" s="8"/>
      <c r="BS134" s="7"/>
      <c r="BT134" s="7"/>
      <c r="BU134" s="2" t="s">
        <v>140</v>
      </c>
      <c r="BV134" s="2" t="s">
        <v>131</v>
      </c>
      <c r="BW134" s="2" t="s">
        <v>134</v>
      </c>
      <c r="BX134" s="2" t="s">
        <v>2080</v>
      </c>
      <c r="BY134" s="2" t="s">
        <v>142</v>
      </c>
      <c r="BZ134" s="2" t="s">
        <v>134</v>
      </c>
      <c r="CA134" s="4">
        <v>62</v>
      </c>
      <c r="CB134" s="8">
        <v>985.18</v>
      </c>
      <c r="CC134" s="4"/>
      <c r="CD134" s="8"/>
      <c r="CE134" s="7"/>
      <c r="CF134" s="7"/>
      <c r="CG134" s="2" t="s">
        <v>140</v>
      </c>
      <c r="CH134" s="2" t="s">
        <v>131</v>
      </c>
      <c r="CI134" s="2" t="s">
        <v>2081</v>
      </c>
      <c r="CJ134" s="2" t="s">
        <v>1779</v>
      </c>
      <c r="CK134" s="2" t="s">
        <v>142</v>
      </c>
      <c r="CL134" s="2" t="s">
        <v>134</v>
      </c>
      <c r="CM134" s="4">
        <v>105</v>
      </c>
      <c r="CN134" s="8">
        <v>1444.1</v>
      </c>
      <c r="CO134" s="4"/>
      <c r="CP134" s="8"/>
      <c r="CQ134" s="7"/>
      <c r="CR134" s="7"/>
      <c r="CS134" s="2" t="s">
        <v>140</v>
      </c>
      <c r="CT134" s="2" t="s">
        <v>131</v>
      </c>
      <c r="CU134" s="2" t="s">
        <v>1253</v>
      </c>
      <c r="CV134" s="2" t="s">
        <v>2082</v>
      </c>
      <c r="CW134" s="2" t="s">
        <v>142</v>
      </c>
      <c r="CX134" s="2" t="s">
        <v>134</v>
      </c>
      <c r="CY134" s="4">
        <v>242</v>
      </c>
      <c r="CZ134" s="8">
        <v>3506.58</v>
      </c>
      <c r="DA134" s="4"/>
      <c r="DB134" s="8"/>
      <c r="DC134" s="7"/>
      <c r="DD134" s="7"/>
      <c r="DE134" s="2" t="s">
        <v>140</v>
      </c>
      <c r="DF134" s="2" t="s">
        <v>131</v>
      </c>
      <c r="DG134" s="2" t="s">
        <v>2083</v>
      </c>
      <c r="DH134" s="2" t="s">
        <v>2084</v>
      </c>
      <c r="DI134" s="2" t="s">
        <v>142</v>
      </c>
      <c r="DJ134" s="2" t="s">
        <v>134</v>
      </c>
      <c r="DK134" s="4">
        <v>83</v>
      </c>
      <c r="DL134" s="8">
        <v>1277.37</v>
      </c>
      <c r="DM134" s="4"/>
      <c r="DN134" s="8"/>
      <c r="DO134" s="7"/>
      <c r="DP134" s="7"/>
      <c r="DQ134" s="2" t="s">
        <v>140</v>
      </c>
      <c r="DR134" s="2" t="s">
        <v>131</v>
      </c>
      <c r="DS134" s="2" t="s">
        <v>1653</v>
      </c>
      <c r="DT134" s="2" t="s">
        <v>1767</v>
      </c>
      <c r="DU134" s="2" t="s">
        <v>142</v>
      </c>
      <c r="DV134" s="2" t="s">
        <v>134</v>
      </c>
      <c r="DW134" s="4">
        <v>25</v>
      </c>
      <c r="DX134" s="8">
        <v>372.15</v>
      </c>
      <c r="DY134" s="4"/>
      <c r="DZ134" s="8"/>
      <c r="EA134" s="7"/>
      <c r="EB134" s="7"/>
      <c r="EC134" s="2" t="s">
        <v>140</v>
      </c>
      <c r="ED134" s="2" t="s">
        <v>131</v>
      </c>
      <c r="EE134" s="2" t="s">
        <v>2081</v>
      </c>
      <c r="EF134" s="2" t="s">
        <v>673</v>
      </c>
      <c r="EG134" s="2" t="s">
        <v>142</v>
      </c>
      <c r="EH134" s="2" t="s">
        <v>134</v>
      </c>
      <c r="EI134" s="4">
        <v>40</v>
      </c>
      <c r="EJ134" s="8">
        <v>540.9</v>
      </c>
      <c r="EK134" s="4"/>
      <c r="EL134" s="8"/>
      <c r="EM134" s="7"/>
      <c r="EN134" s="7"/>
      <c r="EO134" s="2" t="s">
        <v>140</v>
      </c>
      <c r="EP134" s="2" t="s">
        <v>131</v>
      </c>
      <c r="EQ134" s="2" t="s">
        <v>2085</v>
      </c>
      <c r="ER134" s="2" t="s">
        <v>2086</v>
      </c>
      <c r="ES134" s="2" t="s">
        <v>142</v>
      </c>
      <c r="ET134" s="2" t="s">
        <v>134</v>
      </c>
      <c r="EU134" s="4">
        <v>3</v>
      </c>
      <c r="EV134" s="8">
        <v>45.84</v>
      </c>
      <c r="EW134" s="4"/>
      <c r="EX134" s="8"/>
      <c r="EY134" s="7"/>
      <c r="EZ134" s="7"/>
      <c r="FA134" s="2" t="s">
        <v>140</v>
      </c>
      <c r="FB134" s="2" t="s">
        <v>131</v>
      </c>
      <c r="FC134" s="2" t="s">
        <v>2078</v>
      </c>
      <c r="FD134" s="2" t="s">
        <v>761</v>
      </c>
      <c r="FE134" s="2" t="s">
        <v>142</v>
      </c>
      <c r="FF134" s="2" t="s">
        <v>134</v>
      </c>
      <c r="FG134" s="4">
        <v>2</v>
      </c>
      <c r="FH134" s="8">
        <v>29.52</v>
      </c>
      <c r="FI134" s="4"/>
      <c r="FJ134" s="8"/>
      <c r="FK134" s="7"/>
      <c r="FL134" s="7"/>
      <c r="FM134" s="2" t="s">
        <v>140</v>
      </c>
      <c r="FN134" s="2" t="s">
        <v>131</v>
      </c>
      <c r="FO134" s="2" t="s">
        <v>2069</v>
      </c>
      <c r="FP134" s="2" t="s">
        <v>1331</v>
      </c>
      <c r="FQ134" s="2" t="s">
        <v>142</v>
      </c>
      <c r="FR134" s="2" t="s">
        <v>134</v>
      </c>
      <c r="FS134" s="4">
        <v>11</v>
      </c>
      <c r="FT134" s="8">
        <v>159.94</v>
      </c>
      <c r="FU134" s="4"/>
      <c r="FV134" s="8"/>
      <c r="FW134" s="7"/>
      <c r="FX134" s="7"/>
      <c r="FY134" s="2" t="s">
        <v>140</v>
      </c>
      <c r="FZ134" s="2" t="s">
        <v>131</v>
      </c>
      <c r="GA134" s="2" t="s">
        <v>1002</v>
      </c>
      <c r="GB134" s="2" t="s">
        <v>1319</v>
      </c>
      <c r="GC134" s="2" t="s">
        <v>142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161</v>
      </c>
      <c r="GL134" s="2" t="s">
        <v>131</v>
      </c>
      <c r="GM134" s="2" t="s">
        <v>134</v>
      </c>
      <c r="GN134" s="2" t="s">
        <v>134</v>
      </c>
      <c r="GO134" s="2" t="s">
        <v>142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140</v>
      </c>
      <c r="GX134" s="2" t="s">
        <v>131</v>
      </c>
      <c r="GY134" s="2" t="s">
        <v>2087</v>
      </c>
      <c r="GZ134" s="2" t="s">
        <v>1231</v>
      </c>
      <c r="HA134" s="2" t="s">
        <v>142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140</v>
      </c>
      <c r="HJ134" s="2" t="s">
        <v>131</v>
      </c>
      <c r="HK134" s="2" t="s">
        <v>1652</v>
      </c>
      <c r="HL134" s="2" t="s">
        <v>2088</v>
      </c>
      <c r="HM134" s="2" t="s">
        <v>142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143</v>
      </c>
      <c r="HV134" s="2" t="s">
        <v>131</v>
      </c>
      <c r="HW134" s="2" t="s">
        <v>134</v>
      </c>
      <c r="HX134" s="2" t="s">
        <v>134</v>
      </c>
      <c r="HY134" s="2" t="s">
        <v>142</v>
      </c>
      <c r="HZ134" s="2" t="s">
        <v>134</v>
      </c>
      <c r="IA134" s="4">
        <v>3</v>
      </c>
      <c r="IB134" s="8">
        <v>43.29</v>
      </c>
      <c r="IC134" s="4"/>
      <c r="ID134" s="8"/>
      <c r="IE134" s="7"/>
      <c r="IF134" s="7"/>
      <c r="IG134" s="2" t="s">
        <v>140</v>
      </c>
      <c r="IH134" s="2" t="s">
        <v>131</v>
      </c>
      <c r="II134" s="2" t="s">
        <v>1395</v>
      </c>
      <c r="IJ134" s="2" t="s">
        <v>1098</v>
      </c>
      <c r="IK134" s="2" t="s">
        <v>142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161</v>
      </c>
      <c r="IT134" s="2" t="s">
        <v>131</v>
      </c>
      <c r="IU134" s="2" t="s">
        <v>134</v>
      </c>
      <c r="IV134" s="2" t="s">
        <v>134</v>
      </c>
      <c r="IW134" s="2" t="s">
        <v>142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140</v>
      </c>
      <c r="JF134" s="2" t="s">
        <v>131</v>
      </c>
      <c r="JG134" s="2" t="s">
        <v>170</v>
      </c>
      <c r="JH134" s="2" t="s">
        <v>134</v>
      </c>
      <c r="JI134" s="2" t="s">
        <v>142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140</v>
      </c>
      <c r="JR134" s="2" t="s">
        <v>144</v>
      </c>
      <c r="JS134" s="2" t="s">
        <v>339</v>
      </c>
      <c r="JT134" s="2" t="s">
        <v>2089</v>
      </c>
      <c r="JU134" s="2" t="s">
        <v>142</v>
      </c>
      <c r="JV134" s="2" t="s">
        <v>134</v>
      </c>
      <c r="JW134" s="4">
        <v>3</v>
      </c>
      <c r="JX134" s="8">
        <v>45.57</v>
      </c>
      <c r="JY134" s="4"/>
      <c r="JZ134" s="8"/>
      <c r="KA134" s="7"/>
      <c r="KB134" s="7"/>
      <c r="KC134" s="2" t="s">
        <v>140</v>
      </c>
      <c r="KD134" s="2" t="s">
        <v>131</v>
      </c>
      <c r="KE134" s="2" t="s">
        <v>853</v>
      </c>
      <c r="KF134" s="2" t="s">
        <v>763</v>
      </c>
      <c r="KG134" s="2" t="s">
        <v>142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176</v>
      </c>
      <c r="KP134" s="2" t="s">
        <v>131</v>
      </c>
      <c r="KQ134" s="2" t="s">
        <v>134</v>
      </c>
      <c r="KR134" s="2" t="s">
        <v>134</v>
      </c>
      <c r="KS134" s="2" t="s">
        <v>142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140</v>
      </c>
      <c r="LB134" s="2" t="s">
        <v>144</v>
      </c>
      <c r="LC134" s="2" t="s">
        <v>227</v>
      </c>
      <c r="LD134" s="2" t="s">
        <v>2090</v>
      </c>
      <c r="LE134" s="2" t="s">
        <v>142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134</v>
      </c>
      <c r="LN134" s="2" t="s">
        <v>134</v>
      </c>
      <c r="LO134" s="2" t="s">
        <v>134</v>
      </c>
      <c r="LP134" s="2" t="s">
        <v>134</v>
      </c>
      <c r="LQ134" s="2" t="s">
        <v>134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134</v>
      </c>
      <c r="LZ134" s="2" t="s">
        <v>134</v>
      </c>
      <c r="MA134" s="2" t="s">
        <v>134</v>
      </c>
      <c r="MB134" s="2" t="s">
        <v>134</v>
      </c>
      <c r="MC134" s="2" t="s">
        <v>134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436</v>
      </c>
      <c r="ML134" s="2" t="s">
        <v>131</v>
      </c>
      <c r="MM134" s="2" t="s">
        <v>134</v>
      </c>
      <c r="MN134" s="2" t="s">
        <v>134</v>
      </c>
      <c r="MO134" s="2" t="s">
        <v>142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134</v>
      </c>
      <c r="MX134" s="2" t="s">
        <v>134</v>
      </c>
      <c r="MY134" s="2" t="s">
        <v>134</v>
      </c>
      <c r="MZ134" s="2" t="s">
        <v>134</v>
      </c>
      <c r="NA134" s="2" t="s">
        <v>134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184</v>
      </c>
      <c r="NJ134" s="2" t="s">
        <v>131</v>
      </c>
      <c r="NK134" s="2" t="s">
        <v>134</v>
      </c>
      <c r="NL134" s="2" t="s">
        <v>134</v>
      </c>
      <c r="NM134" s="2" t="s">
        <v>142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140</v>
      </c>
      <c r="NV134" s="2" t="s">
        <v>131</v>
      </c>
      <c r="NW134" s="2" t="s">
        <v>185</v>
      </c>
      <c r="NX134" s="2" t="s">
        <v>1457</v>
      </c>
      <c r="NY134" s="2" t="s">
        <v>142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140</v>
      </c>
      <c r="OH134" s="2" t="s">
        <v>187</v>
      </c>
      <c r="OI134" s="2" t="s">
        <v>1652</v>
      </c>
      <c r="OJ134" s="2" t="s">
        <v>2091</v>
      </c>
      <c r="OK134" s="2" t="s">
        <v>142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134</v>
      </c>
      <c r="OT134" s="2" t="s">
        <v>134</v>
      </c>
      <c r="OU134" s="2" t="s">
        <v>134</v>
      </c>
      <c r="OV134" s="2" t="s">
        <v>134</v>
      </c>
      <c r="OW134" s="2" t="s">
        <v>134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161</v>
      </c>
      <c r="PF134" s="2" t="s">
        <v>131</v>
      </c>
      <c r="PG134" s="2" t="s">
        <v>134</v>
      </c>
      <c r="PH134" s="2" t="s">
        <v>134</v>
      </c>
      <c r="PI134" s="2" t="s">
        <v>142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140</v>
      </c>
      <c r="PR134" s="2" t="s">
        <v>131</v>
      </c>
      <c r="PS134" s="2" t="s">
        <v>190</v>
      </c>
      <c r="PT134" s="2" t="s">
        <v>134</v>
      </c>
      <c r="PU134" s="2" t="s">
        <v>142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161</v>
      </c>
      <c r="QD134" s="2" t="s">
        <v>144</v>
      </c>
      <c r="QE134" s="2" t="s">
        <v>134</v>
      </c>
      <c r="QF134" s="2" t="s">
        <v>134</v>
      </c>
      <c r="QG134" s="2" t="s">
        <v>142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184</v>
      </c>
      <c r="QP134" s="2" t="s">
        <v>131</v>
      </c>
      <c r="QQ134" s="2" t="s">
        <v>134</v>
      </c>
      <c r="QR134" s="2" t="s">
        <v>134</v>
      </c>
      <c r="QS134" s="2" t="s">
        <v>142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134</v>
      </c>
      <c r="RB134" s="2" t="s">
        <v>134</v>
      </c>
      <c r="RC134" s="2" t="s">
        <v>134</v>
      </c>
      <c r="RD134" s="2" t="s">
        <v>134</v>
      </c>
      <c r="RE134" s="2" t="s">
        <v>134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134</v>
      </c>
      <c r="RN134" s="2" t="s">
        <v>134</v>
      </c>
      <c r="RO134" s="2" t="s">
        <v>134</v>
      </c>
      <c r="RP134" s="2" t="s">
        <v>134</v>
      </c>
      <c r="RQ134" s="2" t="s">
        <v>134</v>
      </c>
      <c r="RR134" s="2" t="s">
        <v>134</v>
      </c>
      <c r="RS134" s="4"/>
      <c r="RT134" s="8"/>
      <c r="RU134" s="4"/>
      <c r="RV134" s="8"/>
      <c r="RW134" s="7"/>
      <c r="RX134" s="7"/>
      <c r="RY134" s="2" t="s">
        <v>161</v>
      </c>
      <c r="RZ134" s="2" t="s">
        <v>131</v>
      </c>
      <c r="SA134" s="2" t="s">
        <v>134</v>
      </c>
      <c r="SB134" s="2" t="s">
        <v>134</v>
      </c>
      <c r="SC134" s="2" t="s">
        <v>142</v>
      </c>
      <c r="SD134" s="2" t="s">
        <v>134</v>
      </c>
      <c r="SE134" s="4"/>
      <c r="SF134" s="8"/>
      <c r="SG134" s="4"/>
      <c r="SH134" s="8"/>
      <c r="SI134" s="7"/>
      <c r="SJ134" s="7"/>
      <c r="SK134" s="2" t="s">
        <v>140</v>
      </c>
      <c r="SL134" s="2" t="s">
        <v>144</v>
      </c>
      <c r="SM134" s="2" t="s">
        <v>2092</v>
      </c>
      <c r="SN134" s="2" t="s">
        <v>134</v>
      </c>
      <c r="SO134" s="2" t="s">
        <v>142</v>
      </c>
      <c r="SP134" s="2" t="s">
        <v>134</v>
      </c>
    </row>
    <row r="135">
      <c r="A135" s="2" t="s">
        <v>2093</v>
      </c>
      <c r="B135" s="2" t="s">
        <v>123</v>
      </c>
      <c r="C135" s="2" t="s">
        <v>124</v>
      </c>
      <c r="D135" s="2" t="s">
        <v>2038</v>
      </c>
      <c r="E135" s="2" t="s">
        <v>2039</v>
      </c>
      <c r="F135" s="2" t="s">
        <v>2040</v>
      </c>
      <c r="G135" s="2" t="s">
        <v>2041</v>
      </c>
      <c r="H135" s="2" t="s">
        <v>2042</v>
      </c>
      <c r="I135" s="2" t="s">
        <v>2057</v>
      </c>
      <c r="J135" s="2" t="s">
        <v>2058</v>
      </c>
      <c r="K135" s="2" t="s">
        <v>329</v>
      </c>
      <c r="L135" s="3">
        <v>17.85</v>
      </c>
      <c r="M135" s="3">
        <v>18.74</v>
      </c>
      <c r="N135" s="3">
        <v>37.99</v>
      </c>
      <c r="O135" s="2" t="s">
        <v>131</v>
      </c>
      <c r="P135" s="2" t="s">
        <v>289</v>
      </c>
      <c r="Q135" s="2" t="s">
        <v>133</v>
      </c>
      <c r="R135" s="2" t="s">
        <v>134</v>
      </c>
      <c r="S135" s="2" t="s">
        <v>2077</v>
      </c>
      <c r="T135" s="2" t="s">
        <v>1062</v>
      </c>
      <c r="U135" s="2" t="s">
        <v>832</v>
      </c>
      <c r="V135" s="2" t="s">
        <v>1792</v>
      </c>
      <c r="W135" s="2" t="s">
        <v>421</v>
      </c>
      <c r="X135" s="2" t="s">
        <v>134</v>
      </c>
      <c r="Y135" s="2" t="s">
        <v>2078</v>
      </c>
      <c r="Z135" s="4">
        <v>443</v>
      </c>
      <c r="AA135" s="4">
        <f>=ROUNDDOWN(10.0681818181818,0)</f>
      </c>
      <c r="AB135" s="5">
        <v>44</v>
      </c>
      <c r="AC135" s="2" t="s">
        <v>1373</v>
      </c>
      <c r="AD135" s="4">
        <v>230</v>
      </c>
      <c r="AE135" s="4">
        <v>1050</v>
      </c>
      <c r="AF135" s="6">
        <v>69</v>
      </c>
      <c r="AG135" s="6"/>
      <c r="AH135" s="7">
        <v>0.9891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>
        <v>0</v>
      </c>
      <c r="AP135" s="4">
        <v>997</v>
      </c>
      <c r="AQ135" s="8">
        <v>20726.08</v>
      </c>
      <c r="AR135" s="4"/>
      <c r="AS135" s="8"/>
      <c r="AT135" s="7"/>
      <c r="AU135" s="7"/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0.3598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997</v>
      </c>
      <c r="BK135" s="8">
        <v>20726.08</v>
      </c>
      <c r="BL135" s="2" t="s">
        <v>2079</v>
      </c>
      <c r="BM135" s="7">
        <v>1</v>
      </c>
      <c r="BN135" s="7">
        <v>1</v>
      </c>
      <c r="BO135" s="4">
        <v>525</v>
      </c>
      <c r="BP135" s="8">
        <v>11256</v>
      </c>
      <c r="BQ135" s="4"/>
      <c r="BR135" s="8"/>
      <c r="BS135" s="7"/>
      <c r="BT135" s="7"/>
      <c r="BU135" s="2" t="s">
        <v>140</v>
      </c>
      <c r="BV135" s="2" t="s">
        <v>131</v>
      </c>
      <c r="BW135" s="2" t="s">
        <v>134</v>
      </c>
      <c r="BX135" s="2" t="s">
        <v>1096</v>
      </c>
      <c r="BY135" s="2" t="s">
        <v>142</v>
      </c>
      <c r="BZ135" s="2" t="s">
        <v>134</v>
      </c>
      <c r="CA135" s="4">
        <v>40</v>
      </c>
      <c r="CB135" s="8">
        <v>847.6</v>
      </c>
      <c r="CC135" s="4"/>
      <c r="CD135" s="8"/>
      <c r="CE135" s="7"/>
      <c r="CF135" s="7"/>
      <c r="CG135" s="2" t="s">
        <v>140</v>
      </c>
      <c r="CH135" s="2" t="s">
        <v>131</v>
      </c>
      <c r="CI135" s="2" t="s">
        <v>2081</v>
      </c>
      <c r="CJ135" s="2" t="s">
        <v>1779</v>
      </c>
      <c r="CK135" s="2" t="s">
        <v>142</v>
      </c>
      <c r="CL135" s="2" t="s">
        <v>134</v>
      </c>
      <c r="CM135" s="4">
        <v>64</v>
      </c>
      <c r="CN135" s="8">
        <v>1223.06</v>
      </c>
      <c r="CO135" s="4"/>
      <c r="CP135" s="8"/>
      <c r="CQ135" s="7"/>
      <c r="CR135" s="7"/>
      <c r="CS135" s="2" t="s">
        <v>140</v>
      </c>
      <c r="CT135" s="2" t="s">
        <v>131</v>
      </c>
      <c r="CU135" s="2" t="s">
        <v>1253</v>
      </c>
      <c r="CV135" s="2" t="s">
        <v>2094</v>
      </c>
      <c r="CW135" s="2" t="s">
        <v>142</v>
      </c>
      <c r="CX135" s="2" t="s">
        <v>134</v>
      </c>
      <c r="CY135" s="4">
        <v>216</v>
      </c>
      <c r="CZ135" s="8">
        <v>4250.88</v>
      </c>
      <c r="DA135" s="4"/>
      <c r="DB135" s="8"/>
      <c r="DC135" s="7"/>
      <c r="DD135" s="7"/>
      <c r="DE135" s="2" t="s">
        <v>140</v>
      </c>
      <c r="DF135" s="2" t="s">
        <v>131</v>
      </c>
      <c r="DG135" s="2" t="s">
        <v>2083</v>
      </c>
      <c r="DH135" s="2" t="s">
        <v>717</v>
      </c>
      <c r="DI135" s="2" t="s">
        <v>142</v>
      </c>
      <c r="DJ135" s="2" t="s">
        <v>134</v>
      </c>
      <c r="DK135" s="4">
        <v>72</v>
      </c>
      <c r="DL135" s="8">
        <v>1622.16</v>
      </c>
      <c r="DM135" s="4"/>
      <c r="DN135" s="8"/>
      <c r="DO135" s="7"/>
      <c r="DP135" s="7"/>
      <c r="DQ135" s="2" t="s">
        <v>140</v>
      </c>
      <c r="DR135" s="2" t="s">
        <v>131</v>
      </c>
      <c r="DS135" s="2" t="s">
        <v>1653</v>
      </c>
      <c r="DT135" s="2" t="s">
        <v>2095</v>
      </c>
      <c r="DU135" s="2" t="s">
        <v>142</v>
      </c>
      <c r="DV135" s="2" t="s">
        <v>134</v>
      </c>
      <c r="DW135" s="4">
        <v>17</v>
      </c>
      <c r="DX135" s="8">
        <v>330.6</v>
      </c>
      <c r="DY135" s="4"/>
      <c r="DZ135" s="8"/>
      <c r="EA135" s="7"/>
      <c r="EB135" s="7"/>
      <c r="EC135" s="2" t="s">
        <v>140</v>
      </c>
      <c r="ED135" s="2" t="s">
        <v>131</v>
      </c>
      <c r="EE135" s="2" t="s">
        <v>2081</v>
      </c>
      <c r="EF135" s="2" t="s">
        <v>2096</v>
      </c>
      <c r="EG135" s="2" t="s">
        <v>142</v>
      </c>
      <c r="EH135" s="2" t="s">
        <v>134</v>
      </c>
      <c r="EI135" s="4">
        <v>35</v>
      </c>
      <c r="EJ135" s="8">
        <v>627.3</v>
      </c>
      <c r="EK135" s="4"/>
      <c r="EL135" s="8"/>
      <c r="EM135" s="7"/>
      <c r="EN135" s="7"/>
      <c r="EO135" s="2" t="s">
        <v>140</v>
      </c>
      <c r="EP135" s="2" t="s">
        <v>131</v>
      </c>
      <c r="EQ135" s="2" t="s">
        <v>2085</v>
      </c>
      <c r="ER135" s="2" t="s">
        <v>2097</v>
      </c>
      <c r="ES135" s="2" t="s">
        <v>142</v>
      </c>
      <c r="ET135" s="2" t="s">
        <v>134</v>
      </c>
      <c r="EU135" s="4">
        <v>6</v>
      </c>
      <c r="EV135" s="8">
        <v>129.81</v>
      </c>
      <c r="EW135" s="4"/>
      <c r="EX135" s="8"/>
      <c r="EY135" s="7"/>
      <c r="EZ135" s="7"/>
      <c r="FA135" s="2" t="s">
        <v>140</v>
      </c>
      <c r="FB135" s="2" t="s">
        <v>131</v>
      </c>
      <c r="FC135" s="2" t="s">
        <v>2078</v>
      </c>
      <c r="FD135" s="2" t="s">
        <v>761</v>
      </c>
      <c r="FE135" s="2" t="s">
        <v>142</v>
      </c>
      <c r="FF135" s="2" t="s">
        <v>134</v>
      </c>
      <c r="FG135" s="4">
        <v>2</v>
      </c>
      <c r="FH135" s="8">
        <v>39.36</v>
      </c>
      <c r="FI135" s="4"/>
      <c r="FJ135" s="8"/>
      <c r="FK135" s="7"/>
      <c r="FL135" s="7"/>
      <c r="FM135" s="2" t="s">
        <v>140</v>
      </c>
      <c r="FN135" s="2" t="s">
        <v>131</v>
      </c>
      <c r="FO135" s="2" t="s">
        <v>2069</v>
      </c>
      <c r="FP135" s="2" t="s">
        <v>2098</v>
      </c>
      <c r="FQ135" s="2" t="s">
        <v>142</v>
      </c>
      <c r="FR135" s="2" t="s">
        <v>134</v>
      </c>
      <c r="FS135" s="4">
        <v>13</v>
      </c>
      <c r="FT135" s="8">
        <v>257.75</v>
      </c>
      <c r="FU135" s="4"/>
      <c r="FV135" s="8"/>
      <c r="FW135" s="7"/>
      <c r="FX135" s="7"/>
      <c r="FY135" s="2" t="s">
        <v>140</v>
      </c>
      <c r="FZ135" s="2" t="s">
        <v>131</v>
      </c>
      <c r="GA135" s="2" t="s">
        <v>1002</v>
      </c>
      <c r="GB135" s="2" t="s">
        <v>1235</v>
      </c>
      <c r="GC135" s="2" t="s">
        <v>142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161</v>
      </c>
      <c r="GL135" s="2" t="s">
        <v>131</v>
      </c>
      <c r="GM135" s="2" t="s">
        <v>134</v>
      </c>
      <c r="GN135" s="2" t="s">
        <v>134</v>
      </c>
      <c r="GO135" s="2" t="s">
        <v>142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578</v>
      </c>
      <c r="GX135" s="2" t="s">
        <v>144</v>
      </c>
      <c r="GY135" s="2" t="s">
        <v>2087</v>
      </c>
      <c r="GZ135" s="2" t="s">
        <v>2099</v>
      </c>
      <c r="HA135" s="2" t="s">
        <v>142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140</v>
      </c>
      <c r="HJ135" s="2" t="s">
        <v>131</v>
      </c>
      <c r="HK135" s="2" t="s">
        <v>1652</v>
      </c>
      <c r="HL135" s="2" t="s">
        <v>2100</v>
      </c>
      <c r="HM135" s="2" t="s">
        <v>142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143</v>
      </c>
      <c r="HV135" s="2" t="s">
        <v>131</v>
      </c>
      <c r="HW135" s="2" t="s">
        <v>134</v>
      </c>
      <c r="HX135" s="2" t="s">
        <v>134</v>
      </c>
      <c r="HY135" s="2" t="s">
        <v>142</v>
      </c>
      <c r="HZ135" s="2" t="s">
        <v>134</v>
      </c>
      <c r="IA135" s="4">
        <v>6</v>
      </c>
      <c r="IB135" s="8">
        <v>121.32</v>
      </c>
      <c r="IC135" s="4"/>
      <c r="ID135" s="8"/>
      <c r="IE135" s="7"/>
      <c r="IF135" s="7"/>
      <c r="IG135" s="2" t="s">
        <v>140</v>
      </c>
      <c r="IH135" s="2" t="s">
        <v>131</v>
      </c>
      <c r="II135" s="2" t="s">
        <v>402</v>
      </c>
      <c r="IJ135" s="2" t="s">
        <v>1229</v>
      </c>
      <c r="IK135" s="2" t="s">
        <v>142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161</v>
      </c>
      <c r="IT135" s="2" t="s">
        <v>131</v>
      </c>
      <c r="IU135" s="2" t="s">
        <v>134</v>
      </c>
      <c r="IV135" s="2" t="s">
        <v>134</v>
      </c>
      <c r="IW135" s="2" t="s">
        <v>142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140</v>
      </c>
      <c r="JF135" s="2" t="s">
        <v>131</v>
      </c>
      <c r="JG135" s="2" t="s">
        <v>170</v>
      </c>
      <c r="JH135" s="2" t="s">
        <v>134</v>
      </c>
      <c r="JI135" s="2" t="s">
        <v>142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140</v>
      </c>
      <c r="JR135" s="2" t="s">
        <v>144</v>
      </c>
      <c r="JS135" s="2" t="s">
        <v>172</v>
      </c>
      <c r="JT135" s="2" t="s">
        <v>2101</v>
      </c>
      <c r="JU135" s="2" t="s">
        <v>142</v>
      </c>
      <c r="JV135" s="2" t="s">
        <v>134</v>
      </c>
      <c r="JW135" s="4">
        <v>1</v>
      </c>
      <c r="JX135" s="8">
        <v>20.24</v>
      </c>
      <c r="JY135" s="4"/>
      <c r="JZ135" s="8"/>
      <c r="KA135" s="7"/>
      <c r="KB135" s="7"/>
      <c r="KC135" s="2" t="s">
        <v>140</v>
      </c>
      <c r="KD135" s="2" t="s">
        <v>131</v>
      </c>
      <c r="KE135" s="2" t="s">
        <v>853</v>
      </c>
      <c r="KF135" s="2" t="s">
        <v>568</v>
      </c>
      <c r="KG135" s="2" t="s">
        <v>142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176</v>
      </c>
      <c r="KP135" s="2" t="s">
        <v>131</v>
      </c>
      <c r="KQ135" s="2" t="s">
        <v>134</v>
      </c>
      <c r="KR135" s="2" t="s">
        <v>134</v>
      </c>
      <c r="KS135" s="2" t="s">
        <v>142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140</v>
      </c>
      <c r="LB135" s="2" t="s">
        <v>144</v>
      </c>
      <c r="LC135" s="2" t="s">
        <v>227</v>
      </c>
      <c r="LD135" s="2" t="s">
        <v>1711</v>
      </c>
      <c r="LE135" s="2" t="s">
        <v>142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134</v>
      </c>
      <c r="LN135" s="2" t="s">
        <v>134</v>
      </c>
      <c r="LO135" s="2" t="s">
        <v>134</v>
      </c>
      <c r="LP135" s="2" t="s">
        <v>134</v>
      </c>
      <c r="LQ135" s="2" t="s">
        <v>134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134</v>
      </c>
      <c r="LZ135" s="2" t="s">
        <v>134</v>
      </c>
      <c r="MA135" s="2" t="s">
        <v>134</v>
      </c>
      <c r="MB135" s="2" t="s">
        <v>134</v>
      </c>
      <c r="MC135" s="2" t="s">
        <v>134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436</v>
      </c>
      <c r="ML135" s="2" t="s">
        <v>131</v>
      </c>
      <c r="MM135" s="2" t="s">
        <v>134</v>
      </c>
      <c r="MN135" s="2" t="s">
        <v>134</v>
      </c>
      <c r="MO135" s="2" t="s">
        <v>142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134</v>
      </c>
      <c r="MX135" s="2" t="s">
        <v>134</v>
      </c>
      <c r="MY135" s="2" t="s">
        <v>134</v>
      </c>
      <c r="MZ135" s="2" t="s">
        <v>134</v>
      </c>
      <c r="NA135" s="2" t="s">
        <v>134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184</v>
      </c>
      <c r="NJ135" s="2" t="s">
        <v>131</v>
      </c>
      <c r="NK135" s="2" t="s">
        <v>134</v>
      </c>
      <c r="NL135" s="2" t="s">
        <v>134</v>
      </c>
      <c r="NM135" s="2" t="s">
        <v>142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140</v>
      </c>
      <c r="NV135" s="2" t="s">
        <v>131</v>
      </c>
      <c r="NW135" s="2" t="s">
        <v>185</v>
      </c>
      <c r="NX135" s="2" t="s">
        <v>663</v>
      </c>
      <c r="NY135" s="2" t="s">
        <v>142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140</v>
      </c>
      <c r="OH135" s="2" t="s">
        <v>187</v>
      </c>
      <c r="OI135" s="2" t="s">
        <v>1652</v>
      </c>
      <c r="OJ135" s="2" t="s">
        <v>2095</v>
      </c>
      <c r="OK135" s="2" t="s">
        <v>142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134</v>
      </c>
      <c r="OT135" s="2" t="s">
        <v>134</v>
      </c>
      <c r="OU135" s="2" t="s">
        <v>134</v>
      </c>
      <c r="OV135" s="2" t="s">
        <v>134</v>
      </c>
      <c r="OW135" s="2" t="s">
        <v>134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161</v>
      </c>
      <c r="PF135" s="2" t="s">
        <v>131</v>
      </c>
      <c r="PG135" s="2" t="s">
        <v>134</v>
      </c>
      <c r="PH135" s="2" t="s">
        <v>134</v>
      </c>
      <c r="PI135" s="2" t="s">
        <v>142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140</v>
      </c>
      <c r="PR135" s="2" t="s">
        <v>131</v>
      </c>
      <c r="PS135" s="2" t="s">
        <v>190</v>
      </c>
      <c r="PT135" s="2" t="s">
        <v>134</v>
      </c>
      <c r="PU135" s="2" t="s">
        <v>142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161</v>
      </c>
      <c r="QD135" s="2" t="s">
        <v>144</v>
      </c>
      <c r="QE135" s="2" t="s">
        <v>134</v>
      </c>
      <c r="QF135" s="2" t="s">
        <v>134</v>
      </c>
      <c r="QG135" s="2" t="s">
        <v>142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184</v>
      </c>
      <c r="QP135" s="2" t="s">
        <v>131</v>
      </c>
      <c r="QQ135" s="2" t="s">
        <v>134</v>
      </c>
      <c r="QR135" s="2" t="s">
        <v>134</v>
      </c>
      <c r="QS135" s="2" t="s">
        <v>142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134</v>
      </c>
      <c r="RB135" s="2" t="s">
        <v>134</v>
      </c>
      <c r="RC135" s="2" t="s">
        <v>134</v>
      </c>
      <c r="RD135" s="2" t="s">
        <v>134</v>
      </c>
      <c r="RE135" s="2" t="s">
        <v>134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134</v>
      </c>
      <c r="RN135" s="2" t="s">
        <v>134</v>
      </c>
      <c r="RO135" s="2" t="s">
        <v>134</v>
      </c>
      <c r="RP135" s="2" t="s">
        <v>134</v>
      </c>
      <c r="RQ135" s="2" t="s">
        <v>134</v>
      </c>
      <c r="RR135" s="2" t="s">
        <v>134</v>
      </c>
      <c r="RS135" s="4"/>
      <c r="RT135" s="8"/>
      <c r="RU135" s="4"/>
      <c r="RV135" s="8"/>
      <c r="RW135" s="7"/>
      <c r="RX135" s="7"/>
      <c r="RY135" s="2" t="s">
        <v>161</v>
      </c>
      <c r="RZ135" s="2" t="s">
        <v>131</v>
      </c>
      <c r="SA135" s="2" t="s">
        <v>134</v>
      </c>
      <c r="SB135" s="2" t="s">
        <v>134</v>
      </c>
      <c r="SC135" s="2" t="s">
        <v>142</v>
      </c>
      <c r="SD135" s="2" t="s">
        <v>134</v>
      </c>
      <c r="SE135" s="4"/>
      <c r="SF135" s="8"/>
      <c r="SG135" s="4"/>
      <c r="SH135" s="8"/>
      <c r="SI135" s="7"/>
      <c r="SJ135" s="7"/>
      <c r="SK135" s="2" t="s">
        <v>140</v>
      </c>
      <c r="SL135" s="2" t="s">
        <v>144</v>
      </c>
      <c r="SM135" s="2" t="s">
        <v>209</v>
      </c>
      <c r="SN135" s="2" t="s">
        <v>1068</v>
      </c>
      <c r="SO135" s="2" t="s">
        <v>142</v>
      </c>
      <c r="SP135" s="2" t="s">
        <v>134</v>
      </c>
    </row>
    <row r="136">
      <c r="A136" s="2" t="s">
        <v>2102</v>
      </c>
      <c r="B136" s="2" t="s">
        <v>123</v>
      </c>
      <c r="C136" s="2" t="s">
        <v>124</v>
      </c>
      <c r="D136" s="2" t="s">
        <v>2038</v>
      </c>
      <c r="E136" s="2" t="s">
        <v>2039</v>
      </c>
      <c r="F136" s="2" t="s">
        <v>2040</v>
      </c>
      <c r="G136" s="2" t="s">
        <v>2041</v>
      </c>
      <c r="H136" s="2" t="s">
        <v>2042</v>
      </c>
      <c r="I136" s="2" t="s">
        <v>2065</v>
      </c>
      <c r="J136" s="2" t="s">
        <v>2066</v>
      </c>
      <c r="K136" s="2" t="s">
        <v>329</v>
      </c>
      <c r="L136" s="3">
        <v>30.26</v>
      </c>
      <c r="M136" s="3">
        <v>31.77</v>
      </c>
      <c r="N136" s="3">
        <v>62.99</v>
      </c>
      <c r="O136" s="2" t="s">
        <v>131</v>
      </c>
      <c r="P136" s="2" t="s">
        <v>289</v>
      </c>
      <c r="Q136" s="2" t="s">
        <v>133</v>
      </c>
      <c r="R136" s="2" t="s">
        <v>134</v>
      </c>
      <c r="S136" s="2" t="s">
        <v>2077</v>
      </c>
      <c r="T136" s="2" t="s">
        <v>1062</v>
      </c>
      <c r="U136" s="2" t="s">
        <v>832</v>
      </c>
      <c r="V136" s="2" t="s">
        <v>1792</v>
      </c>
      <c r="W136" s="2" t="s">
        <v>421</v>
      </c>
      <c r="X136" s="2" t="s">
        <v>134</v>
      </c>
      <c r="Y136" s="2" t="s">
        <v>2078</v>
      </c>
      <c r="Z136" s="4">
        <v>361</v>
      </c>
      <c r="AA136" s="4">
        <f>=ROUNDDOWN(19,0)</f>
      </c>
      <c r="AB136" s="5">
        <v>19</v>
      </c>
      <c r="AC136" s="2" t="s">
        <v>2103</v>
      </c>
      <c r="AD136" s="4">
        <v>180</v>
      </c>
      <c r="AE136" s="4">
        <v>300</v>
      </c>
      <c r="AF136" s="6">
        <v>69</v>
      </c>
      <c r="AG136" s="6"/>
      <c r="AH136" s="7">
        <v>0.9891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>
        <v>0</v>
      </c>
      <c r="AP136" s="4">
        <v>392</v>
      </c>
      <c r="AQ136" s="8">
        <v>13667.3</v>
      </c>
      <c r="AR136" s="4"/>
      <c r="AS136" s="8"/>
      <c r="AT136" s="7"/>
      <c r="AU136" s="7"/>
      <c r="AV136" s="4" t="s">
        <v>134</v>
      </c>
      <c r="AW136" s="8" t="s">
        <v>134</v>
      </c>
      <c r="AX136" s="4" t="s">
        <v>134</v>
      </c>
      <c r="AY136" s="8" t="s">
        <v>134</v>
      </c>
      <c r="AZ136" s="7" t="s">
        <v>134</v>
      </c>
      <c r="BA136" s="7" t="s">
        <v>134</v>
      </c>
      <c r="BB136" s="7">
        <v>0.2373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 t="s">
        <v>134</v>
      </c>
      <c r="BJ136" s="4">
        <v>392</v>
      </c>
      <c r="BK136" s="8">
        <v>13667.3</v>
      </c>
      <c r="BL136" s="2" t="s">
        <v>2104</v>
      </c>
      <c r="BM136" s="7">
        <v>1</v>
      </c>
      <c r="BN136" s="7">
        <v>1</v>
      </c>
      <c r="BO136" s="4">
        <v>143</v>
      </c>
      <c r="BP136" s="8">
        <v>5328.18</v>
      </c>
      <c r="BQ136" s="4"/>
      <c r="BR136" s="8"/>
      <c r="BS136" s="7"/>
      <c r="BT136" s="7"/>
      <c r="BU136" s="2" t="s">
        <v>140</v>
      </c>
      <c r="BV136" s="2" t="s">
        <v>131</v>
      </c>
      <c r="BW136" s="2" t="s">
        <v>134</v>
      </c>
      <c r="BX136" s="2" t="s">
        <v>2105</v>
      </c>
      <c r="BY136" s="2" t="s">
        <v>142</v>
      </c>
      <c r="BZ136" s="2" t="s">
        <v>134</v>
      </c>
      <c r="CA136" s="4">
        <v>38</v>
      </c>
      <c r="CB136" s="8">
        <v>1333.42</v>
      </c>
      <c r="CC136" s="4"/>
      <c r="CD136" s="8"/>
      <c r="CE136" s="7"/>
      <c r="CF136" s="7"/>
      <c r="CG136" s="2" t="s">
        <v>140</v>
      </c>
      <c r="CH136" s="2" t="s">
        <v>131</v>
      </c>
      <c r="CI136" s="2" t="s">
        <v>2081</v>
      </c>
      <c r="CJ136" s="2" t="s">
        <v>2106</v>
      </c>
      <c r="CK136" s="2" t="s">
        <v>142</v>
      </c>
      <c r="CL136" s="2" t="s">
        <v>134</v>
      </c>
      <c r="CM136" s="4">
        <v>19</v>
      </c>
      <c r="CN136" s="8">
        <v>628.13</v>
      </c>
      <c r="CO136" s="4"/>
      <c r="CP136" s="8"/>
      <c r="CQ136" s="7"/>
      <c r="CR136" s="7"/>
      <c r="CS136" s="2" t="s">
        <v>140</v>
      </c>
      <c r="CT136" s="2" t="s">
        <v>131</v>
      </c>
      <c r="CU136" s="2" t="s">
        <v>1253</v>
      </c>
      <c r="CV136" s="2" t="s">
        <v>1635</v>
      </c>
      <c r="CW136" s="2" t="s">
        <v>142</v>
      </c>
      <c r="CX136" s="2" t="s">
        <v>134</v>
      </c>
      <c r="CY136" s="4">
        <v>93</v>
      </c>
      <c r="CZ136" s="8">
        <v>3102.48</v>
      </c>
      <c r="DA136" s="4"/>
      <c r="DB136" s="8"/>
      <c r="DC136" s="7"/>
      <c r="DD136" s="7"/>
      <c r="DE136" s="2" t="s">
        <v>140</v>
      </c>
      <c r="DF136" s="2" t="s">
        <v>131</v>
      </c>
      <c r="DG136" s="2" t="s">
        <v>2083</v>
      </c>
      <c r="DH136" s="2" t="s">
        <v>2107</v>
      </c>
      <c r="DI136" s="2" t="s">
        <v>142</v>
      </c>
      <c r="DJ136" s="2" t="s">
        <v>134</v>
      </c>
      <c r="DK136" s="4">
        <v>45</v>
      </c>
      <c r="DL136" s="8">
        <v>1592.1</v>
      </c>
      <c r="DM136" s="4"/>
      <c r="DN136" s="8"/>
      <c r="DO136" s="7"/>
      <c r="DP136" s="7"/>
      <c r="DQ136" s="2" t="s">
        <v>140</v>
      </c>
      <c r="DR136" s="2" t="s">
        <v>131</v>
      </c>
      <c r="DS136" s="2" t="s">
        <v>1653</v>
      </c>
      <c r="DT136" s="2" t="s">
        <v>2108</v>
      </c>
      <c r="DU136" s="2" t="s">
        <v>142</v>
      </c>
      <c r="DV136" s="2" t="s">
        <v>134</v>
      </c>
      <c r="DW136" s="4">
        <v>10</v>
      </c>
      <c r="DX136" s="8">
        <v>331.32</v>
      </c>
      <c r="DY136" s="4"/>
      <c r="DZ136" s="8"/>
      <c r="EA136" s="7"/>
      <c r="EB136" s="7"/>
      <c r="EC136" s="2" t="s">
        <v>140</v>
      </c>
      <c r="ED136" s="2" t="s">
        <v>131</v>
      </c>
      <c r="EE136" s="2" t="s">
        <v>2081</v>
      </c>
      <c r="EF136" s="2" t="s">
        <v>2109</v>
      </c>
      <c r="EG136" s="2" t="s">
        <v>142</v>
      </c>
      <c r="EH136" s="2" t="s">
        <v>134</v>
      </c>
      <c r="EI136" s="4">
        <v>27</v>
      </c>
      <c r="EJ136" s="8">
        <v>777.46</v>
      </c>
      <c r="EK136" s="4"/>
      <c r="EL136" s="8"/>
      <c r="EM136" s="7"/>
      <c r="EN136" s="7"/>
      <c r="EO136" s="2" t="s">
        <v>140</v>
      </c>
      <c r="EP136" s="2" t="s">
        <v>131</v>
      </c>
      <c r="EQ136" s="2" t="s">
        <v>2085</v>
      </c>
      <c r="ER136" s="2" t="s">
        <v>1782</v>
      </c>
      <c r="ES136" s="2" t="s">
        <v>142</v>
      </c>
      <c r="ET136" s="2" t="s">
        <v>134</v>
      </c>
      <c r="EU136" s="4">
        <v>6</v>
      </c>
      <c r="EV136" s="8">
        <v>208.73</v>
      </c>
      <c r="EW136" s="4"/>
      <c r="EX136" s="8"/>
      <c r="EY136" s="7"/>
      <c r="EZ136" s="7"/>
      <c r="FA136" s="2" t="s">
        <v>140</v>
      </c>
      <c r="FB136" s="2" t="s">
        <v>131</v>
      </c>
      <c r="FC136" s="2" t="s">
        <v>2078</v>
      </c>
      <c r="FD136" s="2" t="s">
        <v>284</v>
      </c>
      <c r="FE136" s="2" t="s">
        <v>142</v>
      </c>
      <c r="FF136" s="2" t="s">
        <v>134</v>
      </c>
      <c r="FG136" s="4">
        <v>2</v>
      </c>
      <c r="FH136" s="8">
        <v>61.71</v>
      </c>
      <c r="FI136" s="4"/>
      <c r="FJ136" s="8"/>
      <c r="FK136" s="7"/>
      <c r="FL136" s="7"/>
      <c r="FM136" s="2" t="s">
        <v>140</v>
      </c>
      <c r="FN136" s="2" t="s">
        <v>131</v>
      </c>
      <c r="FO136" s="2" t="s">
        <v>2069</v>
      </c>
      <c r="FP136" s="2" t="s">
        <v>1331</v>
      </c>
      <c r="FQ136" s="2" t="s">
        <v>142</v>
      </c>
      <c r="FR136" s="2" t="s">
        <v>134</v>
      </c>
      <c r="FS136" s="4">
        <v>6</v>
      </c>
      <c r="FT136" s="8">
        <v>200.16</v>
      </c>
      <c r="FU136" s="4"/>
      <c r="FV136" s="8"/>
      <c r="FW136" s="7"/>
      <c r="FX136" s="7"/>
      <c r="FY136" s="2" t="s">
        <v>140</v>
      </c>
      <c r="FZ136" s="2" t="s">
        <v>131</v>
      </c>
      <c r="GA136" s="2" t="s">
        <v>1002</v>
      </c>
      <c r="GB136" s="2" t="s">
        <v>1030</v>
      </c>
      <c r="GC136" s="2" t="s">
        <v>142</v>
      </c>
      <c r="GD136" s="2" t="s">
        <v>134</v>
      </c>
      <c r="GE136" s="4"/>
      <c r="GF136" s="8"/>
      <c r="GG136" s="4"/>
      <c r="GH136" s="8"/>
      <c r="GI136" s="7"/>
      <c r="GJ136" s="7"/>
      <c r="GK136" s="2" t="s">
        <v>161</v>
      </c>
      <c r="GL136" s="2" t="s">
        <v>131</v>
      </c>
      <c r="GM136" s="2" t="s">
        <v>134</v>
      </c>
      <c r="GN136" s="2" t="s">
        <v>134</v>
      </c>
      <c r="GO136" s="2" t="s">
        <v>142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578</v>
      </c>
      <c r="GX136" s="2" t="s">
        <v>144</v>
      </c>
      <c r="GY136" s="2" t="s">
        <v>2087</v>
      </c>
      <c r="GZ136" s="2" t="s">
        <v>2110</v>
      </c>
      <c r="HA136" s="2" t="s">
        <v>142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140</v>
      </c>
      <c r="HJ136" s="2" t="s">
        <v>131</v>
      </c>
      <c r="HK136" s="2" t="s">
        <v>2111</v>
      </c>
      <c r="HL136" s="2" t="s">
        <v>2100</v>
      </c>
      <c r="HM136" s="2" t="s">
        <v>142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143</v>
      </c>
      <c r="HV136" s="2" t="s">
        <v>131</v>
      </c>
      <c r="HW136" s="2" t="s">
        <v>134</v>
      </c>
      <c r="HX136" s="2" t="s">
        <v>134</v>
      </c>
      <c r="HY136" s="2" t="s">
        <v>142</v>
      </c>
      <c r="HZ136" s="2" t="s">
        <v>134</v>
      </c>
      <c r="IA136" s="4">
        <v>2</v>
      </c>
      <c r="IB136" s="8">
        <v>69.3</v>
      </c>
      <c r="IC136" s="4"/>
      <c r="ID136" s="8"/>
      <c r="IE136" s="7"/>
      <c r="IF136" s="7"/>
      <c r="IG136" s="2" t="s">
        <v>140</v>
      </c>
      <c r="IH136" s="2" t="s">
        <v>131</v>
      </c>
      <c r="II136" s="2" t="s">
        <v>1395</v>
      </c>
      <c r="IJ136" s="2" t="s">
        <v>2112</v>
      </c>
      <c r="IK136" s="2" t="s">
        <v>142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161</v>
      </c>
      <c r="IT136" s="2" t="s">
        <v>131</v>
      </c>
      <c r="IU136" s="2" t="s">
        <v>134</v>
      </c>
      <c r="IV136" s="2" t="s">
        <v>134</v>
      </c>
      <c r="IW136" s="2" t="s">
        <v>142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140</v>
      </c>
      <c r="JF136" s="2" t="s">
        <v>131</v>
      </c>
      <c r="JG136" s="2" t="s">
        <v>170</v>
      </c>
      <c r="JH136" s="2" t="s">
        <v>134</v>
      </c>
      <c r="JI136" s="2" t="s">
        <v>142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140</v>
      </c>
      <c r="JR136" s="2" t="s">
        <v>144</v>
      </c>
      <c r="JS136" s="2" t="s">
        <v>172</v>
      </c>
      <c r="JT136" s="2" t="s">
        <v>1217</v>
      </c>
      <c r="JU136" s="2" t="s">
        <v>142</v>
      </c>
      <c r="JV136" s="2" t="s">
        <v>134</v>
      </c>
      <c r="JW136" s="4">
        <v>1</v>
      </c>
      <c r="JX136" s="8">
        <v>34.31</v>
      </c>
      <c r="JY136" s="4"/>
      <c r="JZ136" s="8"/>
      <c r="KA136" s="7"/>
      <c r="KB136" s="7"/>
      <c r="KC136" s="2" t="s">
        <v>140</v>
      </c>
      <c r="KD136" s="2" t="s">
        <v>131</v>
      </c>
      <c r="KE136" s="2" t="s">
        <v>207</v>
      </c>
      <c r="KF136" s="2" t="s">
        <v>2113</v>
      </c>
      <c r="KG136" s="2" t="s">
        <v>142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176</v>
      </c>
      <c r="KP136" s="2" t="s">
        <v>131</v>
      </c>
      <c r="KQ136" s="2" t="s">
        <v>134</v>
      </c>
      <c r="KR136" s="2" t="s">
        <v>134</v>
      </c>
      <c r="KS136" s="2" t="s">
        <v>142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140</v>
      </c>
      <c r="LB136" s="2" t="s">
        <v>144</v>
      </c>
      <c r="LC136" s="2" t="s">
        <v>227</v>
      </c>
      <c r="LD136" s="2" t="s">
        <v>2114</v>
      </c>
      <c r="LE136" s="2" t="s">
        <v>142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134</v>
      </c>
      <c r="LN136" s="2" t="s">
        <v>134</v>
      </c>
      <c r="LO136" s="2" t="s">
        <v>134</v>
      </c>
      <c r="LP136" s="2" t="s">
        <v>134</v>
      </c>
      <c r="LQ136" s="2" t="s">
        <v>134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134</v>
      </c>
      <c r="LZ136" s="2" t="s">
        <v>134</v>
      </c>
      <c r="MA136" s="2" t="s">
        <v>134</v>
      </c>
      <c r="MB136" s="2" t="s">
        <v>134</v>
      </c>
      <c r="MC136" s="2" t="s">
        <v>134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436</v>
      </c>
      <c r="ML136" s="2" t="s">
        <v>131</v>
      </c>
      <c r="MM136" s="2" t="s">
        <v>134</v>
      </c>
      <c r="MN136" s="2" t="s">
        <v>134</v>
      </c>
      <c r="MO136" s="2" t="s">
        <v>142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134</v>
      </c>
      <c r="MX136" s="2" t="s">
        <v>134</v>
      </c>
      <c r="MY136" s="2" t="s">
        <v>134</v>
      </c>
      <c r="MZ136" s="2" t="s">
        <v>134</v>
      </c>
      <c r="NA136" s="2" t="s">
        <v>134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184</v>
      </c>
      <c r="NJ136" s="2" t="s">
        <v>131</v>
      </c>
      <c r="NK136" s="2" t="s">
        <v>134</v>
      </c>
      <c r="NL136" s="2" t="s">
        <v>134</v>
      </c>
      <c r="NM136" s="2" t="s">
        <v>142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140</v>
      </c>
      <c r="NV136" s="2" t="s">
        <v>131</v>
      </c>
      <c r="NW136" s="2" t="s">
        <v>185</v>
      </c>
      <c r="NX136" s="2" t="s">
        <v>2115</v>
      </c>
      <c r="NY136" s="2" t="s">
        <v>142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140</v>
      </c>
      <c r="OH136" s="2" t="s">
        <v>187</v>
      </c>
      <c r="OI136" s="2" t="s">
        <v>2116</v>
      </c>
      <c r="OJ136" s="2" t="s">
        <v>2091</v>
      </c>
      <c r="OK136" s="2" t="s">
        <v>142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134</v>
      </c>
      <c r="OT136" s="2" t="s">
        <v>134</v>
      </c>
      <c r="OU136" s="2" t="s">
        <v>134</v>
      </c>
      <c r="OV136" s="2" t="s">
        <v>134</v>
      </c>
      <c r="OW136" s="2" t="s">
        <v>134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161</v>
      </c>
      <c r="PF136" s="2" t="s">
        <v>131</v>
      </c>
      <c r="PG136" s="2" t="s">
        <v>134</v>
      </c>
      <c r="PH136" s="2" t="s">
        <v>134</v>
      </c>
      <c r="PI136" s="2" t="s">
        <v>142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140</v>
      </c>
      <c r="PR136" s="2" t="s">
        <v>131</v>
      </c>
      <c r="PS136" s="2" t="s">
        <v>190</v>
      </c>
      <c r="PT136" s="2" t="s">
        <v>134</v>
      </c>
      <c r="PU136" s="2" t="s">
        <v>142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161</v>
      </c>
      <c r="QD136" s="2" t="s">
        <v>144</v>
      </c>
      <c r="QE136" s="2" t="s">
        <v>134</v>
      </c>
      <c r="QF136" s="2" t="s">
        <v>134</v>
      </c>
      <c r="QG136" s="2" t="s">
        <v>142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184</v>
      </c>
      <c r="QP136" s="2" t="s">
        <v>131</v>
      </c>
      <c r="QQ136" s="2" t="s">
        <v>134</v>
      </c>
      <c r="QR136" s="2" t="s">
        <v>134</v>
      </c>
      <c r="QS136" s="2" t="s">
        <v>142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134</v>
      </c>
      <c r="RB136" s="2" t="s">
        <v>134</v>
      </c>
      <c r="RC136" s="2" t="s">
        <v>134</v>
      </c>
      <c r="RD136" s="2" t="s">
        <v>134</v>
      </c>
      <c r="RE136" s="2" t="s">
        <v>134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134</v>
      </c>
      <c r="RN136" s="2" t="s">
        <v>134</v>
      </c>
      <c r="RO136" s="2" t="s">
        <v>134</v>
      </c>
      <c r="RP136" s="2" t="s">
        <v>134</v>
      </c>
      <c r="RQ136" s="2" t="s">
        <v>134</v>
      </c>
      <c r="RR136" s="2" t="s">
        <v>134</v>
      </c>
      <c r="RS136" s="4"/>
      <c r="RT136" s="8"/>
      <c r="RU136" s="4"/>
      <c r="RV136" s="8"/>
      <c r="RW136" s="7"/>
      <c r="RX136" s="7"/>
      <c r="RY136" s="2" t="s">
        <v>161</v>
      </c>
      <c r="RZ136" s="2" t="s">
        <v>131</v>
      </c>
      <c r="SA136" s="2" t="s">
        <v>134</v>
      </c>
      <c r="SB136" s="2" t="s">
        <v>134</v>
      </c>
      <c r="SC136" s="2" t="s">
        <v>142</v>
      </c>
      <c r="SD136" s="2" t="s">
        <v>134</v>
      </c>
      <c r="SE136" s="4"/>
      <c r="SF136" s="8"/>
      <c r="SG136" s="4"/>
      <c r="SH136" s="8"/>
      <c r="SI136" s="7"/>
      <c r="SJ136" s="7"/>
      <c r="SK136" s="2" t="s">
        <v>140</v>
      </c>
      <c r="SL136" s="2" t="s">
        <v>144</v>
      </c>
      <c r="SM136" s="2" t="s">
        <v>209</v>
      </c>
      <c r="SN136" s="2" t="s">
        <v>2117</v>
      </c>
      <c r="SO136" s="2" t="s">
        <v>142</v>
      </c>
      <c r="SP136" s="2" t="s">
        <v>134</v>
      </c>
    </row>
    <row r="137">
      <c r="A137" s="2" t="s">
        <v>2118</v>
      </c>
      <c r="B137" s="2" t="s">
        <v>123</v>
      </c>
      <c r="C137" s="2" t="s">
        <v>124</v>
      </c>
      <c r="D137" s="2" t="s">
        <v>2038</v>
      </c>
      <c r="E137" s="2" t="s">
        <v>2039</v>
      </c>
      <c r="F137" s="2" t="s">
        <v>2040</v>
      </c>
      <c r="G137" s="2" t="s">
        <v>2041</v>
      </c>
      <c r="H137" s="2" t="s">
        <v>2042</v>
      </c>
      <c r="I137" s="2" t="s">
        <v>2043</v>
      </c>
      <c r="J137" s="2" t="s">
        <v>2044</v>
      </c>
      <c r="K137" s="2" t="s">
        <v>273</v>
      </c>
      <c r="L137" s="3">
        <v>13.39</v>
      </c>
      <c r="M137" s="3">
        <v>14.06</v>
      </c>
      <c r="N137" s="3">
        <v>27.99</v>
      </c>
      <c r="O137" s="2" t="s">
        <v>131</v>
      </c>
      <c r="P137" s="2" t="s">
        <v>289</v>
      </c>
      <c r="Q137" s="2" t="s">
        <v>133</v>
      </c>
      <c r="R137" s="2" t="s">
        <v>134</v>
      </c>
      <c r="S137" s="2" t="s">
        <v>2119</v>
      </c>
      <c r="T137" s="2" t="s">
        <v>1062</v>
      </c>
      <c r="U137" s="2" t="s">
        <v>832</v>
      </c>
      <c r="V137" s="2" t="s">
        <v>1792</v>
      </c>
      <c r="W137" s="2" t="s">
        <v>421</v>
      </c>
      <c r="X137" s="2" t="s">
        <v>134</v>
      </c>
      <c r="Y137" s="2" t="s">
        <v>237</v>
      </c>
      <c r="Z137" s="4">
        <v>747</v>
      </c>
      <c r="AA137" s="4">
        <f>=ROUNDDOWN(17.7857142857143,0)</f>
      </c>
      <c r="AB137" s="5">
        <v>42</v>
      </c>
      <c r="AC137" s="2" t="s">
        <v>2103</v>
      </c>
      <c r="AD137" s="4">
        <v>160</v>
      </c>
      <c r="AE137" s="4">
        <v>620</v>
      </c>
      <c r="AF137" s="6">
        <v>69</v>
      </c>
      <c r="AG137" s="6"/>
      <c r="AH137" s="7">
        <v>0.9344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>
        <v>0</v>
      </c>
      <c r="AP137" s="4">
        <v>975</v>
      </c>
      <c r="AQ137" s="8">
        <v>14402.35</v>
      </c>
      <c r="AR137" s="4"/>
      <c r="AS137" s="8"/>
      <c r="AT137" s="7"/>
      <c r="AU137" s="7"/>
      <c r="AV137" s="4">
        <v>2350</v>
      </c>
      <c r="AW137" s="8">
        <v>51366.37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0.2804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>
        <v>0.1997</v>
      </c>
      <c r="BJ137" s="4">
        <v>975</v>
      </c>
      <c r="BK137" s="8">
        <v>14402.35</v>
      </c>
      <c r="BL137" s="2" t="s">
        <v>2120</v>
      </c>
      <c r="BM137" s="7">
        <v>1</v>
      </c>
      <c r="BN137" s="7">
        <v>1</v>
      </c>
      <c r="BO137" s="4">
        <v>325</v>
      </c>
      <c r="BP137" s="8">
        <v>4826.25</v>
      </c>
      <c r="BQ137" s="4"/>
      <c r="BR137" s="8"/>
      <c r="BS137" s="7"/>
      <c r="BT137" s="7"/>
      <c r="BU137" s="2" t="s">
        <v>140</v>
      </c>
      <c r="BV137" s="2" t="s">
        <v>131</v>
      </c>
      <c r="BW137" s="2" t="s">
        <v>134</v>
      </c>
      <c r="BX137" s="2" t="s">
        <v>1222</v>
      </c>
      <c r="BY137" s="2" t="s">
        <v>142</v>
      </c>
      <c r="BZ137" s="2" t="s">
        <v>134</v>
      </c>
      <c r="CA137" s="4">
        <v>141</v>
      </c>
      <c r="CB137" s="8">
        <v>2240.49</v>
      </c>
      <c r="CC137" s="4"/>
      <c r="CD137" s="8"/>
      <c r="CE137" s="7"/>
      <c r="CF137" s="7"/>
      <c r="CG137" s="2" t="s">
        <v>140</v>
      </c>
      <c r="CH137" s="2" t="s">
        <v>131</v>
      </c>
      <c r="CI137" s="2" t="s">
        <v>145</v>
      </c>
      <c r="CJ137" s="2" t="s">
        <v>575</v>
      </c>
      <c r="CK137" s="2" t="s">
        <v>142</v>
      </c>
      <c r="CL137" s="2" t="s">
        <v>134</v>
      </c>
      <c r="CM137" s="4">
        <v>80</v>
      </c>
      <c r="CN137" s="8">
        <v>1101.4</v>
      </c>
      <c r="CO137" s="4"/>
      <c r="CP137" s="8"/>
      <c r="CQ137" s="7"/>
      <c r="CR137" s="7"/>
      <c r="CS137" s="2" t="s">
        <v>140</v>
      </c>
      <c r="CT137" s="2" t="s">
        <v>131</v>
      </c>
      <c r="CU137" s="2" t="s">
        <v>729</v>
      </c>
      <c r="CV137" s="2" t="s">
        <v>2029</v>
      </c>
      <c r="CW137" s="2" t="s">
        <v>142</v>
      </c>
      <c r="CX137" s="2" t="s">
        <v>134</v>
      </c>
      <c r="CY137" s="4">
        <v>226</v>
      </c>
      <c r="CZ137" s="8">
        <v>3274.74</v>
      </c>
      <c r="DA137" s="4"/>
      <c r="DB137" s="8"/>
      <c r="DC137" s="7"/>
      <c r="DD137" s="7"/>
      <c r="DE137" s="2" t="s">
        <v>140</v>
      </c>
      <c r="DF137" s="2" t="s">
        <v>131</v>
      </c>
      <c r="DG137" s="2" t="s">
        <v>733</v>
      </c>
      <c r="DH137" s="2" t="s">
        <v>1550</v>
      </c>
      <c r="DI137" s="2" t="s">
        <v>142</v>
      </c>
      <c r="DJ137" s="2" t="s">
        <v>134</v>
      </c>
      <c r="DK137" s="4">
        <v>73</v>
      </c>
      <c r="DL137" s="8">
        <v>1123.47</v>
      </c>
      <c r="DM137" s="4"/>
      <c r="DN137" s="8"/>
      <c r="DO137" s="7"/>
      <c r="DP137" s="7"/>
      <c r="DQ137" s="2" t="s">
        <v>140</v>
      </c>
      <c r="DR137" s="2" t="s">
        <v>131</v>
      </c>
      <c r="DS137" s="2" t="s">
        <v>754</v>
      </c>
      <c r="DT137" s="2" t="s">
        <v>2121</v>
      </c>
      <c r="DU137" s="2" t="s">
        <v>142</v>
      </c>
      <c r="DV137" s="2" t="s">
        <v>134</v>
      </c>
      <c r="DW137" s="4">
        <v>34</v>
      </c>
      <c r="DX137" s="8">
        <v>504.54</v>
      </c>
      <c r="DY137" s="4"/>
      <c r="DZ137" s="8"/>
      <c r="EA137" s="7"/>
      <c r="EB137" s="7"/>
      <c r="EC137" s="2" t="s">
        <v>140</v>
      </c>
      <c r="ED137" s="2" t="s">
        <v>131</v>
      </c>
      <c r="EE137" s="2" t="s">
        <v>371</v>
      </c>
      <c r="EF137" s="2" t="s">
        <v>1589</v>
      </c>
      <c r="EG137" s="2" t="s">
        <v>142</v>
      </c>
      <c r="EH137" s="2" t="s">
        <v>134</v>
      </c>
      <c r="EI137" s="4">
        <v>73</v>
      </c>
      <c r="EJ137" s="8">
        <v>989.55</v>
      </c>
      <c r="EK137" s="4"/>
      <c r="EL137" s="8"/>
      <c r="EM137" s="7"/>
      <c r="EN137" s="7"/>
      <c r="EO137" s="2" t="s">
        <v>140</v>
      </c>
      <c r="EP137" s="2" t="s">
        <v>131</v>
      </c>
      <c r="EQ137" s="2" t="s">
        <v>2049</v>
      </c>
      <c r="ER137" s="2" t="s">
        <v>2122</v>
      </c>
      <c r="ES137" s="2" t="s">
        <v>142</v>
      </c>
      <c r="ET137" s="2" t="s">
        <v>134</v>
      </c>
      <c r="EU137" s="4">
        <v>6</v>
      </c>
      <c r="EV137" s="8">
        <v>93.51</v>
      </c>
      <c r="EW137" s="4"/>
      <c r="EX137" s="8"/>
      <c r="EY137" s="7"/>
      <c r="EZ137" s="7"/>
      <c r="FA137" s="2" t="s">
        <v>140</v>
      </c>
      <c r="FB137" s="2" t="s">
        <v>131</v>
      </c>
      <c r="FC137" s="2" t="s">
        <v>2123</v>
      </c>
      <c r="FD137" s="2" t="s">
        <v>2124</v>
      </c>
      <c r="FE137" s="2" t="s">
        <v>142</v>
      </c>
      <c r="FF137" s="2" t="s">
        <v>134</v>
      </c>
      <c r="FG137" s="4">
        <v>8</v>
      </c>
      <c r="FH137" s="8">
        <v>118.53</v>
      </c>
      <c r="FI137" s="4"/>
      <c r="FJ137" s="8"/>
      <c r="FK137" s="7"/>
      <c r="FL137" s="7"/>
      <c r="FM137" s="2" t="s">
        <v>140</v>
      </c>
      <c r="FN137" s="2" t="s">
        <v>131</v>
      </c>
      <c r="FO137" s="2" t="s">
        <v>2069</v>
      </c>
      <c r="FP137" s="2" t="s">
        <v>2070</v>
      </c>
      <c r="FQ137" s="2" t="s">
        <v>142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140</v>
      </c>
      <c r="FZ137" s="2" t="s">
        <v>144</v>
      </c>
      <c r="GA137" s="2" t="s">
        <v>2050</v>
      </c>
      <c r="GB137" s="2" t="s">
        <v>1519</v>
      </c>
      <c r="GC137" s="2" t="s">
        <v>142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134</v>
      </c>
      <c r="GL137" s="2" t="s">
        <v>134</v>
      </c>
      <c r="GM137" s="2" t="s">
        <v>134</v>
      </c>
      <c r="GN137" s="2" t="s">
        <v>134</v>
      </c>
      <c r="GO137" s="2" t="s">
        <v>134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140</v>
      </c>
      <c r="GX137" s="2" t="s">
        <v>131</v>
      </c>
      <c r="GY137" s="2" t="s">
        <v>151</v>
      </c>
      <c r="GZ137" s="2" t="s">
        <v>798</v>
      </c>
      <c r="HA137" s="2" t="s">
        <v>142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140</v>
      </c>
      <c r="HJ137" s="2" t="s">
        <v>131</v>
      </c>
      <c r="HK137" s="2" t="s">
        <v>780</v>
      </c>
      <c r="HL137" s="2" t="s">
        <v>378</v>
      </c>
      <c r="HM137" s="2" t="s">
        <v>142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143</v>
      </c>
      <c r="HV137" s="2" t="s">
        <v>131</v>
      </c>
      <c r="HW137" s="2" t="s">
        <v>134</v>
      </c>
      <c r="HX137" s="2" t="s">
        <v>134</v>
      </c>
      <c r="HY137" s="2" t="s">
        <v>142</v>
      </c>
      <c r="HZ137" s="2" t="s">
        <v>134</v>
      </c>
      <c r="IA137" s="4">
        <v>9</v>
      </c>
      <c r="IB137" s="8">
        <v>129.87</v>
      </c>
      <c r="IC137" s="4"/>
      <c r="ID137" s="8"/>
      <c r="IE137" s="7"/>
      <c r="IF137" s="7"/>
      <c r="IG137" s="2" t="s">
        <v>140</v>
      </c>
      <c r="IH137" s="2" t="s">
        <v>131</v>
      </c>
      <c r="II137" s="2" t="s">
        <v>1393</v>
      </c>
      <c r="IJ137" s="2" t="s">
        <v>1975</v>
      </c>
      <c r="IK137" s="2" t="s">
        <v>142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161</v>
      </c>
      <c r="IT137" s="2" t="s">
        <v>131</v>
      </c>
      <c r="IU137" s="2" t="s">
        <v>382</v>
      </c>
      <c r="IV137" s="2" t="s">
        <v>134</v>
      </c>
      <c r="IW137" s="2" t="s">
        <v>142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140</v>
      </c>
      <c r="JF137" s="2" t="s">
        <v>131</v>
      </c>
      <c r="JG137" s="2" t="s">
        <v>170</v>
      </c>
      <c r="JH137" s="2" t="s">
        <v>134</v>
      </c>
      <c r="JI137" s="2" t="s">
        <v>142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140</v>
      </c>
      <c r="JR137" s="2" t="s">
        <v>144</v>
      </c>
      <c r="JS137" s="2" t="s">
        <v>2053</v>
      </c>
      <c r="JT137" s="2" t="s">
        <v>2125</v>
      </c>
      <c r="JU137" s="2" t="s">
        <v>142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140</v>
      </c>
      <c r="KD137" s="2" t="s">
        <v>131</v>
      </c>
      <c r="KE137" s="2" t="s">
        <v>853</v>
      </c>
      <c r="KF137" s="2" t="s">
        <v>134</v>
      </c>
      <c r="KG137" s="2" t="s">
        <v>142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176</v>
      </c>
      <c r="KP137" s="2" t="s">
        <v>131</v>
      </c>
      <c r="KQ137" s="2" t="s">
        <v>134</v>
      </c>
      <c r="KR137" s="2" t="s">
        <v>134</v>
      </c>
      <c r="KS137" s="2" t="s">
        <v>142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140</v>
      </c>
      <c r="LB137" s="2" t="s">
        <v>144</v>
      </c>
      <c r="LC137" s="2" t="s">
        <v>438</v>
      </c>
      <c r="LD137" s="2" t="s">
        <v>581</v>
      </c>
      <c r="LE137" s="2" t="s">
        <v>142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140</v>
      </c>
      <c r="LN137" s="2" t="s">
        <v>131</v>
      </c>
      <c r="LO137" s="2" t="s">
        <v>180</v>
      </c>
      <c r="LP137" s="2" t="s">
        <v>134</v>
      </c>
      <c r="LQ137" s="2" t="s">
        <v>142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134</v>
      </c>
      <c r="LZ137" s="2" t="s">
        <v>134</v>
      </c>
      <c r="MA137" s="2" t="s">
        <v>134</v>
      </c>
      <c r="MB137" s="2" t="s">
        <v>134</v>
      </c>
      <c r="MC137" s="2" t="s">
        <v>134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436</v>
      </c>
      <c r="ML137" s="2" t="s">
        <v>131</v>
      </c>
      <c r="MM137" s="2" t="s">
        <v>134</v>
      </c>
      <c r="MN137" s="2" t="s">
        <v>134</v>
      </c>
      <c r="MO137" s="2" t="s">
        <v>142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134</v>
      </c>
      <c r="MX137" s="2" t="s">
        <v>134</v>
      </c>
      <c r="MY137" s="2" t="s">
        <v>134</v>
      </c>
      <c r="MZ137" s="2" t="s">
        <v>134</v>
      </c>
      <c r="NA137" s="2" t="s">
        <v>134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184</v>
      </c>
      <c r="NJ137" s="2" t="s">
        <v>131</v>
      </c>
      <c r="NK137" s="2" t="s">
        <v>134</v>
      </c>
      <c r="NL137" s="2" t="s">
        <v>134</v>
      </c>
      <c r="NM137" s="2" t="s">
        <v>142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140</v>
      </c>
      <c r="NV137" s="2" t="s">
        <v>131</v>
      </c>
      <c r="NW137" s="2" t="s">
        <v>185</v>
      </c>
      <c r="NX137" s="2" t="s">
        <v>635</v>
      </c>
      <c r="NY137" s="2" t="s">
        <v>142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140</v>
      </c>
      <c r="OH137" s="2" t="s">
        <v>187</v>
      </c>
      <c r="OI137" s="2" t="s">
        <v>904</v>
      </c>
      <c r="OJ137" s="2" t="s">
        <v>1389</v>
      </c>
      <c r="OK137" s="2" t="s">
        <v>142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134</v>
      </c>
      <c r="OT137" s="2" t="s">
        <v>134</v>
      </c>
      <c r="OU137" s="2" t="s">
        <v>134</v>
      </c>
      <c r="OV137" s="2" t="s">
        <v>134</v>
      </c>
      <c r="OW137" s="2" t="s">
        <v>134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161</v>
      </c>
      <c r="PF137" s="2" t="s">
        <v>131</v>
      </c>
      <c r="PG137" s="2" t="s">
        <v>134</v>
      </c>
      <c r="PH137" s="2" t="s">
        <v>134</v>
      </c>
      <c r="PI137" s="2" t="s">
        <v>142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140</v>
      </c>
      <c r="PR137" s="2" t="s">
        <v>131</v>
      </c>
      <c r="PS137" s="2" t="s">
        <v>190</v>
      </c>
      <c r="PT137" s="2" t="s">
        <v>134</v>
      </c>
      <c r="PU137" s="2" t="s">
        <v>142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140</v>
      </c>
      <c r="QD137" s="2" t="s">
        <v>144</v>
      </c>
      <c r="QE137" s="2" t="s">
        <v>711</v>
      </c>
      <c r="QF137" s="2" t="s">
        <v>134</v>
      </c>
      <c r="QG137" s="2" t="s">
        <v>142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184</v>
      </c>
      <c r="QP137" s="2" t="s">
        <v>131</v>
      </c>
      <c r="QQ137" s="2" t="s">
        <v>134</v>
      </c>
      <c r="QR137" s="2" t="s">
        <v>134</v>
      </c>
      <c r="QS137" s="2" t="s">
        <v>142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134</v>
      </c>
      <c r="RB137" s="2" t="s">
        <v>134</v>
      </c>
      <c r="RC137" s="2" t="s">
        <v>134</v>
      </c>
      <c r="RD137" s="2" t="s">
        <v>134</v>
      </c>
      <c r="RE137" s="2" t="s">
        <v>134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134</v>
      </c>
      <c r="RN137" s="2" t="s">
        <v>134</v>
      </c>
      <c r="RO137" s="2" t="s">
        <v>134</v>
      </c>
      <c r="RP137" s="2" t="s">
        <v>134</v>
      </c>
      <c r="RQ137" s="2" t="s">
        <v>134</v>
      </c>
      <c r="RR137" s="2" t="s">
        <v>134</v>
      </c>
      <c r="RS137" s="4"/>
      <c r="RT137" s="8"/>
      <c r="RU137" s="4"/>
      <c r="RV137" s="8"/>
      <c r="RW137" s="7"/>
      <c r="RX137" s="7"/>
      <c r="RY137" s="2" t="s">
        <v>161</v>
      </c>
      <c r="RZ137" s="2" t="s">
        <v>131</v>
      </c>
      <c r="SA137" s="2" t="s">
        <v>134</v>
      </c>
      <c r="SB137" s="2" t="s">
        <v>134</v>
      </c>
      <c r="SC137" s="2" t="s">
        <v>142</v>
      </c>
      <c r="SD137" s="2" t="s">
        <v>134</v>
      </c>
      <c r="SE137" s="4"/>
      <c r="SF137" s="8"/>
      <c r="SG137" s="4"/>
      <c r="SH137" s="8"/>
      <c r="SI137" s="7"/>
      <c r="SJ137" s="7"/>
      <c r="SK137" s="2" t="s">
        <v>140</v>
      </c>
      <c r="SL137" s="2" t="s">
        <v>144</v>
      </c>
      <c r="SM137" s="2" t="s">
        <v>2055</v>
      </c>
      <c r="SN137" s="2" t="s">
        <v>2126</v>
      </c>
      <c r="SO137" s="2" t="s">
        <v>142</v>
      </c>
      <c r="SP137" s="2" t="s">
        <v>134</v>
      </c>
    </row>
    <row r="138">
      <c r="A138" s="2" t="s">
        <v>2127</v>
      </c>
      <c r="B138" s="2" t="s">
        <v>123</v>
      </c>
      <c r="C138" s="2" t="s">
        <v>124</v>
      </c>
      <c r="D138" s="2" t="s">
        <v>2038</v>
      </c>
      <c r="E138" s="2" t="s">
        <v>2039</v>
      </c>
      <c r="F138" s="2" t="s">
        <v>2040</v>
      </c>
      <c r="G138" s="2" t="s">
        <v>2041</v>
      </c>
      <c r="H138" s="2" t="s">
        <v>2042</v>
      </c>
      <c r="I138" s="2" t="s">
        <v>2057</v>
      </c>
      <c r="J138" s="2" t="s">
        <v>2058</v>
      </c>
      <c r="K138" s="2" t="s">
        <v>273</v>
      </c>
      <c r="L138" s="3">
        <v>17.85</v>
      </c>
      <c r="M138" s="3">
        <v>18.74</v>
      </c>
      <c r="N138" s="3">
        <v>37.99</v>
      </c>
      <c r="O138" s="2" t="s">
        <v>131</v>
      </c>
      <c r="P138" s="2" t="s">
        <v>289</v>
      </c>
      <c r="Q138" s="2" t="s">
        <v>133</v>
      </c>
      <c r="R138" s="2" t="s">
        <v>134</v>
      </c>
      <c r="S138" s="2" t="s">
        <v>2119</v>
      </c>
      <c r="T138" s="2" t="s">
        <v>1062</v>
      </c>
      <c r="U138" s="2" t="s">
        <v>832</v>
      </c>
      <c r="V138" s="2" t="s">
        <v>1792</v>
      </c>
      <c r="W138" s="2" t="s">
        <v>421</v>
      </c>
      <c r="X138" s="2" t="s">
        <v>134</v>
      </c>
      <c r="Y138" s="2" t="s">
        <v>237</v>
      </c>
      <c r="Z138" s="4">
        <v>638</v>
      </c>
      <c r="AA138" s="4">
        <f>=ROUNDDOWN(19.9375,0)</f>
      </c>
      <c r="AB138" s="5">
        <v>32</v>
      </c>
      <c r="AC138" s="2" t="s">
        <v>2103</v>
      </c>
      <c r="AD138" s="4">
        <v>240</v>
      </c>
      <c r="AE138" s="4">
        <v>440</v>
      </c>
      <c r="AF138" s="6">
        <v>69</v>
      </c>
      <c r="AG138" s="6"/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>
        <v>0</v>
      </c>
      <c r="AP138" s="4">
        <v>714</v>
      </c>
      <c r="AQ138" s="8">
        <v>14476.74</v>
      </c>
      <c r="AR138" s="4"/>
      <c r="AS138" s="8"/>
      <c r="AT138" s="7"/>
      <c r="AU138" s="7"/>
      <c r="AV138" s="4" t="s">
        <v>134</v>
      </c>
      <c r="AW138" s="8" t="s">
        <v>134</v>
      </c>
      <c r="AX138" s="4" t="s">
        <v>134</v>
      </c>
      <c r="AY138" s="8" t="s">
        <v>134</v>
      </c>
      <c r="AZ138" s="7" t="s">
        <v>134</v>
      </c>
      <c r="BA138" s="7" t="s">
        <v>134</v>
      </c>
      <c r="BB138" s="7">
        <v>0.2818</v>
      </c>
      <c r="BC138" s="4" t="s">
        <v>134</v>
      </c>
      <c r="BD138" s="8" t="s">
        <v>134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 t="s">
        <v>134</v>
      </c>
      <c r="BJ138" s="4">
        <v>714</v>
      </c>
      <c r="BK138" s="8">
        <v>14476.74</v>
      </c>
      <c r="BL138" s="2" t="s">
        <v>1177</v>
      </c>
      <c r="BM138" s="7">
        <v>1</v>
      </c>
      <c r="BN138" s="7">
        <v>1</v>
      </c>
      <c r="BO138" s="4">
        <v>185</v>
      </c>
      <c r="BP138" s="8">
        <v>3846.15</v>
      </c>
      <c r="BQ138" s="4"/>
      <c r="BR138" s="8"/>
      <c r="BS138" s="7"/>
      <c r="BT138" s="7"/>
      <c r="BU138" s="2" t="s">
        <v>140</v>
      </c>
      <c r="BV138" s="2" t="s">
        <v>131</v>
      </c>
      <c r="BW138" s="2" t="s">
        <v>134</v>
      </c>
      <c r="BX138" s="2" t="s">
        <v>281</v>
      </c>
      <c r="BY138" s="2" t="s">
        <v>142</v>
      </c>
      <c r="BZ138" s="2" t="s">
        <v>134</v>
      </c>
      <c r="CA138" s="4">
        <v>117</v>
      </c>
      <c r="CB138" s="8">
        <v>2479.23</v>
      </c>
      <c r="CC138" s="4"/>
      <c r="CD138" s="8"/>
      <c r="CE138" s="7"/>
      <c r="CF138" s="7"/>
      <c r="CG138" s="2" t="s">
        <v>140</v>
      </c>
      <c r="CH138" s="2" t="s">
        <v>131</v>
      </c>
      <c r="CI138" s="2" t="s">
        <v>145</v>
      </c>
      <c r="CJ138" s="2" t="s">
        <v>332</v>
      </c>
      <c r="CK138" s="2" t="s">
        <v>142</v>
      </c>
      <c r="CL138" s="2" t="s">
        <v>134</v>
      </c>
      <c r="CM138" s="4">
        <v>80</v>
      </c>
      <c r="CN138" s="8">
        <v>1547.14</v>
      </c>
      <c r="CO138" s="4"/>
      <c r="CP138" s="8"/>
      <c r="CQ138" s="7"/>
      <c r="CR138" s="7"/>
      <c r="CS138" s="2" t="s">
        <v>140</v>
      </c>
      <c r="CT138" s="2" t="s">
        <v>131</v>
      </c>
      <c r="CU138" s="2" t="s">
        <v>729</v>
      </c>
      <c r="CV138" s="2" t="s">
        <v>1389</v>
      </c>
      <c r="CW138" s="2" t="s">
        <v>142</v>
      </c>
      <c r="CX138" s="2" t="s">
        <v>134</v>
      </c>
      <c r="CY138" s="4">
        <v>160</v>
      </c>
      <c r="CZ138" s="8">
        <v>3148.8</v>
      </c>
      <c r="DA138" s="4"/>
      <c r="DB138" s="8"/>
      <c r="DC138" s="7"/>
      <c r="DD138" s="7"/>
      <c r="DE138" s="2" t="s">
        <v>140</v>
      </c>
      <c r="DF138" s="2" t="s">
        <v>131</v>
      </c>
      <c r="DG138" s="2" t="s">
        <v>733</v>
      </c>
      <c r="DH138" s="2" t="s">
        <v>2128</v>
      </c>
      <c r="DI138" s="2" t="s">
        <v>142</v>
      </c>
      <c r="DJ138" s="2" t="s">
        <v>134</v>
      </c>
      <c r="DK138" s="4">
        <v>56</v>
      </c>
      <c r="DL138" s="8">
        <v>1261.68</v>
      </c>
      <c r="DM138" s="4"/>
      <c r="DN138" s="8"/>
      <c r="DO138" s="7"/>
      <c r="DP138" s="7"/>
      <c r="DQ138" s="2" t="s">
        <v>140</v>
      </c>
      <c r="DR138" s="2" t="s">
        <v>131</v>
      </c>
      <c r="DS138" s="2" t="s">
        <v>754</v>
      </c>
      <c r="DT138" s="2" t="s">
        <v>293</v>
      </c>
      <c r="DU138" s="2" t="s">
        <v>142</v>
      </c>
      <c r="DV138" s="2" t="s">
        <v>134</v>
      </c>
      <c r="DW138" s="4">
        <v>42</v>
      </c>
      <c r="DX138" s="8">
        <v>821.94</v>
      </c>
      <c r="DY138" s="4"/>
      <c r="DZ138" s="8"/>
      <c r="EA138" s="7"/>
      <c r="EB138" s="7"/>
      <c r="EC138" s="2" t="s">
        <v>140</v>
      </c>
      <c r="ED138" s="2" t="s">
        <v>131</v>
      </c>
      <c r="EE138" s="2" t="s">
        <v>371</v>
      </c>
      <c r="EF138" s="2" t="s">
        <v>2129</v>
      </c>
      <c r="EG138" s="2" t="s">
        <v>142</v>
      </c>
      <c r="EH138" s="2" t="s">
        <v>134</v>
      </c>
      <c r="EI138" s="4">
        <v>66</v>
      </c>
      <c r="EJ138" s="8">
        <v>1197.74</v>
      </c>
      <c r="EK138" s="4"/>
      <c r="EL138" s="8"/>
      <c r="EM138" s="7"/>
      <c r="EN138" s="7"/>
      <c r="EO138" s="2" t="s">
        <v>140</v>
      </c>
      <c r="EP138" s="2" t="s">
        <v>131</v>
      </c>
      <c r="EQ138" s="2" t="s">
        <v>2049</v>
      </c>
      <c r="ER138" s="2" t="s">
        <v>2068</v>
      </c>
      <c r="ES138" s="2" t="s">
        <v>142</v>
      </c>
      <c r="ET138" s="2" t="s">
        <v>134</v>
      </c>
      <c r="EU138" s="4">
        <v>6</v>
      </c>
      <c r="EV138" s="8">
        <v>134.7</v>
      </c>
      <c r="EW138" s="4"/>
      <c r="EX138" s="8"/>
      <c r="EY138" s="7"/>
      <c r="EZ138" s="7"/>
      <c r="FA138" s="2" t="s">
        <v>140</v>
      </c>
      <c r="FB138" s="2" t="s">
        <v>131</v>
      </c>
      <c r="FC138" s="2" t="s">
        <v>2123</v>
      </c>
      <c r="FD138" s="2" t="s">
        <v>2130</v>
      </c>
      <c r="FE138" s="2" t="s">
        <v>142</v>
      </c>
      <c r="FF138" s="2" t="s">
        <v>134</v>
      </c>
      <c r="FG138" s="4">
        <v>2</v>
      </c>
      <c r="FH138" s="8">
        <v>39.36</v>
      </c>
      <c r="FI138" s="4"/>
      <c r="FJ138" s="8"/>
      <c r="FK138" s="7"/>
      <c r="FL138" s="7"/>
      <c r="FM138" s="2" t="s">
        <v>140</v>
      </c>
      <c r="FN138" s="2" t="s">
        <v>131</v>
      </c>
      <c r="FO138" s="2" t="s">
        <v>2069</v>
      </c>
      <c r="FP138" s="2" t="s">
        <v>2131</v>
      </c>
      <c r="FQ138" s="2" t="s">
        <v>142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140</v>
      </c>
      <c r="FZ138" s="2" t="s">
        <v>144</v>
      </c>
      <c r="GA138" s="2" t="s">
        <v>2050</v>
      </c>
      <c r="GB138" s="2" t="s">
        <v>1519</v>
      </c>
      <c r="GC138" s="2" t="s">
        <v>142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134</v>
      </c>
      <c r="GL138" s="2" t="s">
        <v>134</v>
      </c>
      <c r="GM138" s="2" t="s">
        <v>134</v>
      </c>
      <c r="GN138" s="2" t="s">
        <v>134</v>
      </c>
      <c r="GO138" s="2" t="s">
        <v>134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578</v>
      </c>
      <c r="GX138" s="2" t="s">
        <v>144</v>
      </c>
      <c r="GY138" s="2" t="s">
        <v>151</v>
      </c>
      <c r="GZ138" s="2" t="s">
        <v>484</v>
      </c>
      <c r="HA138" s="2" t="s">
        <v>142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140</v>
      </c>
      <c r="HJ138" s="2" t="s">
        <v>131</v>
      </c>
      <c r="HK138" s="2" t="s">
        <v>780</v>
      </c>
      <c r="HL138" s="2" t="s">
        <v>378</v>
      </c>
      <c r="HM138" s="2" t="s">
        <v>142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143</v>
      </c>
      <c r="HV138" s="2" t="s">
        <v>131</v>
      </c>
      <c r="HW138" s="2" t="s">
        <v>134</v>
      </c>
      <c r="HX138" s="2" t="s">
        <v>134</v>
      </c>
      <c r="HY138" s="2" t="s">
        <v>142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140</v>
      </c>
      <c r="IH138" s="2" t="s">
        <v>187</v>
      </c>
      <c r="II138" s="2" t="s">
        <v>1393</v>
      </c>
      <c r="IJ138" s="2" t="s">
        <v>1928</v>
      </c>
      <c r="IK138" s="2" t="s">
        <v>142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161</v>
      </c>
      <c r="IT138" s="2" t="s">
        <v>131</v>
      </c>
      <c r="IU138" s="2" t="s">
        <v>382</v>
      </c>
      <c r="IV138" s="2" t="s">
        <v>134</v>
      </c>
      <c r="IW138" s="2" t="s">
        <v>142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140</v>
      </c>
      <c r="JF138" s="2" t="s">
        <v>131</v>
      </c>
      <c r="JG138" s="2" t="s">
        <v>170</v>
      </c>
      <c r="JH138" s="2" t="s">
        <v>134</v>
      </c>
      <c r="JI138" s="2" t="s">
        <v>142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140</v>
      </c>
      <c r="JR138" s="2" t="s">
        <v>144</v>
      </c>
      <c r="JS138" s="2" t="s">
        <v>2053</v>
      </c>
      <c r="JT138" s="2" t="s">
        <v>2132</v>
      </c>
      <c r="JU138" s="2" t="s">
        <v>142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140</v>
      </c>
      <c r="KD138" s="2" t="s">
        <v>131</v>
      </c>
      <c r="KE138" s="2" t="s">
        <v>853</v>
      </c>
      <c r="KF138" s="2" t="s">
        <v>134</v>
      </c>
      <c r="KG138" s="2" t="s">
        <v>142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176</v>
      </c>
      <c r="KP138" s="2" t="s">
        <v>131</v>
      </c>
      <c r="KQ138" s="2" t="s">
        <v>134</v>
      </c>
      <c r="KR138" s="2" t="s">
        <v>134</v>
      </c>
      <c r="KS138" s="2" t="s">
        <v>142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140</v>
      </c>
      <c r="LB138" s="2" t="s">
        <v>144</v>
      </c>
      <c r="LC138" s="2" t="s">
        <v>438</v>
      </c>
      <c r="LD138" s="2" t="s">
        <v>2074</v>
      </c>
      <c r="LE138" s="2" t="s">
        <v>142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140</v>
      </c>
      <c r="LN138" s="2" t="s">
        <v>131</v>
      </c>
      <c r="LO138" s="2" t="s">
        <v>180</v>
      </c>
      <c r="LP138" s="2" t="s">
        <v>134</v>
      </c>
      <c r="LQ138" s="2" t="s">
        <v>142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134</v>
      </c>
      <c r="LZ138" s="2" t="s">
        <v>134</v>
      </c>
      <c r="MA138" s="2" t="s">
        <v>134</v>
      </c>
      <c r="MB138" s="2" t="s">
        <v>134</v>
      </c>
      <c r="MC138" s="2" t="s">
        <v>134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436</v>
      </c>
      <c r="ML138" s="2" t="s">
        <v>131</v>
      </c>
      <c r="MM138" s="2" t="s">
        <v>134</v>
      </c>
      <c r="MN138" s="2" t="s">
        <v>134</v>
      </c>
      <c r="MO138" s="2" t="s">
        <v>142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134</v>
      </c>
      <c r="MX138" s="2" t="s">
        <v>134</v>
      </c>
      <c r="MY138" s="2" t="s">
        <v>134</v>
      </c>
      <c r="MZ138" s="2" t="s">
        <v>134</v>
      </c>
      <c r="NA138" s="2" t="s">
        <v>134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184</v>
      </c>
      <c r="NJ138" s="2" t="s">
        <v>131</v>
      </c>
      <c r="NK138" s="2" t="s">
        <v>134</v>
      </c>
      <c r="NL138" s="2" t="s">
        <v>134</v>
      </c>
      <c r="NM138" s="2" t="s">
        <v>142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140</v>
      </c>
      <c r="NV138" s="2" t="s">
        <v>131</v>
      </c>
      <c r="NW138" s="2" t="s">
        <v>185</v>
      </c>
      <c r="NX138" s="2" t="s">
        <v>2133</v>
      </c>
      <c r="NY138" s="2" t="s">
        <v>142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140</v>
      </c>
      <c r="OH138" s="2" t="s">
        <v>187</v>
      </c>
      <c r="OI138" s="2" t="s">
        <v>904</v>
      </c>
      <c r="OJ138" s="2" t="s">
        <v>1974</v>
      </c>
      <c r="OK138" s="2" t="s">
        <v>142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134</v>
      </c>
      <c r="OT138" s="2" t="s">
        <v>134</v>
      </c>
      <c r="OU138" s="2" t="s">
        <v>134</v>
      </c>
      <c r="OV138" s="2" t="s">
        <v>134</v>
      </c>
      <c r="OW138" s="2" t="s">
        <v>134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161</v>
      </c>
      <c r="PF138" s="2" t="s">
        <v>131</v>
      </c>
      <c r="PG138" s="2" t="s">
        <v>134</v>
      </c>
      <c r="PH138" s="2" t="s">
        <v>134</v>
      </c>
      <c r="PI138" s="2" t="s">
        <v>142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140</v>
      </c>
      <c r="PR138" s="2" t="s">
        <v>131</v>
      </c>
      <c r="PS138" s="2" t="s">
        <v>190</v>
      </c>
      <c r="PT138" s="2" t="s">
        <v>134</v>
      </c>
      <c r="PU138" s="2" t="s">
        <v>142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140</v>
      </c>
      <c r="QD138" s="2" t="s">
        <v>144</v>
      </c>
      <c r="QE138" s="2" t="s">
        <v>711</v>
      </c>
      <c r="QF138" s="2" t="s">
        <v>720</v>
      </c>
      <c r="QG138" s="2" t="s">
        <v>142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184</v>
      </c>
      <c r="QP138" s="2" t="s">
        <v>131</v>
      </c>
      <c r="QQ138" s="2" t="s">
        <v>134</v>
      </c>
      <c r="QR138" s="2" t="s">
        <v>134</v>
      </c>
      <c r="QS138" s="2" t="s">
        <v>142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134</v>
      </c>
      <c r="RB138" s="2" t="s">
        <v>134</v>
      </c>
      <c r="RC138" s="2" t="s">
        <v>134</v>
      </c>
      <c r="RD138" s="2" t="s">
        <v>134</v>
      </c>
      <c r="RE138" s="2" t="s">
        <v>134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134</v>
      </c>
      <c r="RN138" s="2" t="s">
        <v>134</v>
      </c>
      <c r="RO138" s="2" t="s">
        <v>134</v>
      </c>
      <c r="RP138" s="2" t="s">
        <v>134</v>
      </c>
      <c r="RQ138" s="2" t="s">
        <v>134</v>
      </c>
      <c r="RR138" s="2" t="s">
        <v>134</v>
      </c>
      <c r="RS138" s="4"/>
      <c r="RT138" s="8"/>
      <c r="RU138" s="4"/>
      <c r="RV138" s="8"/>
      <c r="RW138" s="7"/>
      <c r="RX138" s="7"/>
      <c r="RY138" s="2" t="s">
        <v>161</v>
      </c>
      <c r="RZ138" s="2" t="s">
        <v>131</v>
      </c>
      <c r="SA138" s="2" t="s">
        <v>134</v>
      </c>
      <c r="SB138" s="2" t="s">
        <v>134</v>
      </c>
      <c r="SC138" s="2" t="s">
        <v>142</v>
      </c>
      <c r="SD138" s="2" t="s">
        <v>134</v>
      </c>
      <c r="SE138" s="4"/>
      <c r="SF138" s="8"/>
      <c r="SG138" s="4"/>
      <c r="SH138" s="8"/>
      <c r="SI138" s="7"/>
      <c r="SJ138" s="7"/>
      <c r="SK138" s="2" t="s">
        <v>140</v>
      </c>
      <c r="SL138" s="2" t="s">
        <v>144</v>
      </c>
      <c r="SM138" s="2" t="s">
        <v>2055</v>
      </c>
      <c r="SN138" s="2" t="s">
        <v>505</v>
      </c>
      <c r="SO138" s="2" t="s">
        <v>142</v>
      </c>
      <c r="SP138" s="2" t="s">
        <v>134</v>
      </c>
    </row>
    <row r="139">
      <c r="A139" s="2" t="s">
        <v>2134</v>
      </c>
      <c r="B139" s="2" t="s">
        <v>123</v>
      </c>
      <c r="C139" s="2" t="s">
        <v>124</v>
      </c>
      <c r="D139" s="2" t="s">
        <v>2038</v>
      </c>
      <c r="E139" s="2" t="s">
        <v>2039</v>
      </c>
      <c r="F139" s="2" t="s">
        <v>2040</v>
      </c>
      <c r="G139" s="2" t="s">
        <v>2041</v>
      </c>
      <c r="H139" s="2" t="s">
        <v>2042</v>
      </c>
      <c r="I139" s="2" t="s">
        <v>2065</v>
      </c>
      <c r="J139" s="2" t="s">
        <v>2066</v>
      </c>
      <c r="K139" s="2" t="s">
        <v>273</v>
      </c>
      <c r="L139" s="3">
        <v>30.26</v>
      </c>
      <c r="M139" s="3">
        <v>31.77</v>
      </c>
      <c r="N139" s="3">
        <v>62.99</v>
      </c>
      <c r="O139" s="2" t="s">
        <v>131</v>
      </c>
      <c r="P139" s="2" t="s">
        <v>289</v>
      </c>
      <c r="Q139" s="2" t="s">
        <v>133</v>
      </c>
      <c r="R139" s="2" t="s">
        <v>134</v>
      </c>
      <c r="S139" s="2" t="s">
        <v>2119</v>
      </c>
      <c r="T139" s="2" t="s">
        <v>1062</v>
      </c>
      <c r="U139" s="2" t="s">
        <v>832</v>
      </c>
      <c r="V139" s="2" t="s">
        <v>1792</v>
      </c>
      <c r="W139" s="2" t="s">
        <v>421</v>
      </c>
      <c r="X139" s="2" t="s">
        <v>134</v>
      </c>
      <c r="Y139" s="2" t="s">
        <v>237</v>
      </c>
      <c r="Z139" s="4">
        <v>647</v>
      </c>
      <c r="AA139" s="4">
        <f>=ROUNDDOWN(23.1071428571429,0)</f>
      </c>
      <c r="AB139" s="5">
        <v>28</v>
      </c>
      <c r="AC139" s="2" t="s">
        <v>2103</v>
      </c>
      <c r="AD139" s="4">
        <v>200</v>
      </c>
      <c r="AE139" s="4">
        <v>400</v>
      </c>
      <c r="AF139" s="6">
        <v>69</v>
      </c>
      <c r="AG139" s="6"/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>
        <v>0</v>
      </c>
      <c r="AP139" s="4">
        <v>661</v>
      </c>
      <c r="AQ139" s="8">
        <v>22487.28</v>
      </c>
      <c r="AR139" s="4"/>
      <c r="AS139" s="8"/>
      <c r="AT139" s="7"/>
      <c r="AU139" s="7"/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>
        <v>0.4378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661</v>
      </c>
      <c r="BK139" s="8">
        <v>22487.28</v>
      </c>
      <c r="BL139" s="2" t="s">
        <v>2135</v>
      </c>
      <c r="BM139" s="7">
        <v>1</v>
      </c>
      <c r="BN139" s="7">
        <v>1</v>
      </c>
      <c r="BO139" s="4">
        <v>282</v>
      </c>
      <c r="BP139" s="8">
        <v>9909.48</v>
      </c>
      <c r="BQ139" s="4"/>
      <c r="BR139" s="8"/>
      <c r="BS139" s="7"/>
      <c r="BT139" s="7"/>
      <c r="BU139" s="2" t="s">
        <v>140</v>
      </c>
      <c r="BV139" s="2" t="s">
        <v>131</v>
      </c>
      <c r="BW139" s="2" t="s">
        <v>134</v>
      </c>
      <c r="BX139" s="2" t="s">
        <v>281</v>
      </c>
      <c r="BY139" s="2" t="s">
        <v>142</v>
      </c>
      <c r="BZ139" s="2" t="s">
        <v>134</v>
      </c>
      <c r="CA139" s="4">
        <v>91</v>
      </c>
      <c r="CB139" s="8">
        <v>3193.19</v>
      </c>
      <c r="CC139" s="4"/>
      <c r="CD139" s="8"/>
      <c r="CE139" s="7"/>
      <c r="CF139" s="7"/>
      <c r="CG139" s="2" t="s">
        <v>140</v>
      </c>
      <c r="CH139" s="2" t="s">
        <v>131</v>
      </c>
      <c r="CI139" s="2" t="s">
        <v>145</v>
      </c>
      <c r="CJ139" s="2" t="s">
        <v>332</v>
      </c>
      <c r="CK139" s="2" t="s">
        <v>142</v>
      </c>
      <c r="CL139" s="2" t="s">
        <v>134</v>
      </c>
      <c r="CM139" s="4">
        <v>37</v>
      </c>
      <c r="CN139" s="8">
        <v>1220.71</v>
      </c>
      <c r="CO139" s="4"/>
      <c r="CP139" s="8"/>
      <c r="CQ139" s="7"/>
      <c r="CR139" s="7"/>
      <c r="CS139" s="2" t="s">
        <v>140</v>
      </c>
      <c r="CT139" s="2" t="s">
        <v>131</v>
      </c>
      <c r="CU139" s="2" t="s">
        <v>729</v>
      </c>
      <c r="CV139" s="2" t="s">
        <v>2136</v>
      </c>
      <c r="CW139" s="2" t="s">
        <v>142</v>
      </c>
      <c r="CX139" s="2" t="s">
        <v>134</v>
      </c>
      <c r="CY139" s="4">
        <v>76</v>
      </c>
      <c r="CZ139" s="8">
        <v>2535.36</v>
      </c>
      <c r="DA139" s="4"/>
      <c r="DB139" s="8"/>
      <c r="DC139" s="7"/>
      <c r="DD139" s="7"/>
      <c r="DE139" s="2" t="s">
        <v>140</v>
      </c>
      <c r="DF139" s="2" t="s">
        <v>131</v>
      </c>
      <c r="DG139" s="2" t="s">
        <v>733</v>
      </c>
      <c r="DH139" s="2" t="s">
        <v>1550</v>
      </c>
      <c r="DI139" s="2" t="s">
        <v>142</v>
      </c>
      <c r="DJ139" s="2" t="s">
        <v>134</v>
      </c>
      <c r="DK139" s="4">
        <v>43</v>
      </c>
      <c r="DL139" s="8">
        <v>1521.34</v>
      </c>
      <c r="DM139" s="4"/>
      <c r="DN139" s="8"/>
      <c r="DO139" s="7"/>
      <c r="DP139" s="7"/>
      <c r="DQ139" s="2" t="s">
        <v>140</v>
      </c>
      <c r="DR139" s="2" t="s">
        <v>131</v>
      </c>
      <c r="DS139" s="2" t="s">
        <v>754</v>
      </c>
      <c r="DT139" s="2" t="s">
        <v>163</v>
      </c>
      <c r="DU139" s="2" t="s">
        <v>142</v>
      </c>
      <c r="DV139" s="2" t="s">
        <v>134</v>
      </c>
      <c r="DW139" s="4">
        <v>21</v>
      </c>
      <c r="DX139" s="8">
        <v>696.76</v>
      </c>
      <c r="DY139" s="4"/>
      <c r="DZ139" s="8"/>
      <c r="EA139" s="7"/>
      <c r="EB139" s="7"/>
      <c r="EC139" s="2" t="s">
        <v>140</v>
      </c>
      <c r="ED139" s="2" t="s">
        <v>131</v>
      </c>
      <c r="EE139" s="2" t="s">
        <v>592</v>
      </c>
      <c r="EF139" s="2" t="s">
        <v>163</v>
      </c>
      <c r="EG139" s="2" t="s">
        <v>142</v>
      </c>
      <c r="EH139" s="2" t="s">
        <v>134</v>
      </c>
      <c r="EI139" s="4">
        <v>92</v>
      </c>
      <c r="EJ139" s="8">
        <v>2762.72</v>
      </c>
      <c r="EK139" s="4"/>
      <c r="EL139" s="8"/>
      <c r="EM139" s="7"/>
      <c r="EN139" s="7"/>
      <c r="EO139" s="2" t="s">
        <v>140</v>
      </c>
      <c r="EP139" s="2" t="s">
        <v>131</v>
      </c>
      <c r="EQ139" s="2" t="s">
        <v>2049</v>
      </c>
      <c r="ER139" s="2" t="s">
        <v>2128</v>
      </c>
      <c r="ES139" s="2" t="s">
        <v>142</v>
      </c>
      <c r="ET139" s="2" t="s">
        <v>134</v>
      </c>
      <c r="EU139" s="4">
        <v>4</v>
      </c>
      <c r="EV139" s="8">
        <v>138.52</v>
      </c>
      <c r="EW139" s="4"/>
      <c r="EX139" s="8"/>
      <c r="EY139" s="7"/>
      <c r="EZ139" s="7"/>
      <c r="FA139" s="2" t="s">
        <v>140</v>
      </c>
      <c r="FB139" s="2" t="s">
        <v>131</v>
      </c>
      <c r="FC139" s="2" t="s">
        <v>2123</v>
      </c>
      <c r="FD139" s="2" t="s">
        <v>163</v>
      </c>
      <c r="FE139" s="2" t="s">
        <v>142</v>
      </c>
      <c r="FF139" s="2" t="s">
        <v>134</v>
      </c>
      <c r="FG139" s="4">
        <v>9</v>
      </c>
      <c r="FH139" s="8">
        <v>302.32</v>
      </c>
      <c r="FI139" s="4"/>
      <c r="FJ139" s="8"/>
      <c r="FK139" s="7"/>
      <c r="FL139" s="7"/>
      <c r="FM139" s="2" t="s">
        <v>140</v>
      </c>
      <c r="FN139" s="2" t="s">
        <v>131</v>
      </c>
      <c r="FO139" s="2" t="s">
        <v>230</v>
      </c>
      <c r="FP139" s="2" t="s">
        <v>2070</v>
      </c>
      <c r="FQ139" s="2" t="s">
        <v>142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140</v>
      </c>
      <c r="FZ139" s="2" t="s">
        <v>144</v>
      </c>
      <c r="GA139" s="2" t="s">
        <v>2050</v>
      </c>
      <c r="GB139" s="2" t="s">
        <v>2137</v>
      </c>
      <c r="GC139" s="2" t="s">
        <v>142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134</v>
      </c>
      <c r="GL139" s="2" t="s">
        <v>134</v>
      </c>
      <c r="GM139" s="2" t="s">
        <v>134</v>
      </c>
      <c r="GN139" s="2" t="s">
        <v>134</v>
      </c>
      <c r="GO139" s="2" t="s">
        <v>134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578</v>
      </c>
      <c r="GX139" s="2" t="s">
        <v>144</v>
      </c>
      <c r="GY139" s="2" t="s">
        <v>151</v>
      </c>
      <c r="GZ139" s="2" t="s">
        <v>376</v>
      </c>
      <c r="HA139" s="2" t="s">
        <v>142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140</v>
      </c>
      <c r="HJ139" s="2" t="s">
        <v>131</v>
      </c>
      <c r="HK139" s="2" t="s">
        <v>780</v>
      </c>
      <c r="HL139" s="2" t="s">
        <v>1797</v>
      </c>
      <c r="HM139" s="2" t="s">
        <v>142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143</v>
      </c>
      <c r="HV139" s="2" t="s">
        <v>131</v>
      </c>
      <c r="HW139" s="2" t="s">
        <v>134</v>
      </c>
      <c r="HX139" s="2" t="s">
        <v>134</v>
      </c>
      <c r="HY139" s="2" t="s">
        <v>142</v>
      </c>
      <c r="HZ139" s="2" t="s">
        <v>134</v>
      </c>
      <c r="IA139" s="4">
        <v>3</v>
      </c>
      <c r="IB139" s="8">
        <v>103.95</v>
      </c>
      <c r="IC139" s="4"/>
      <c r="ID139" s="8"/>
      <c r="IE139" s="7"/>
      <c r="IF139" s="7"/>
      <c r="IG139" s="2" t="s">
        <v>140</v>
      </c>
      <c r="IH139" s="2" t="s">
        <v>131</v>
      </c>
      <c r="II139" s="2" t="s">
        <v>1393</v>
      </c>
      <c r="IJ139" s="2" t="s">
        <v>2138</v>
      </c>
      <c r="IK139" s="2" t="s">
        <v>142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161</v>
      </c>
      <c r="IT139" s="2" t="s">
        <v>131</v>
      </c>
      <c r="IU139" s="2" t="s">
        <v>382</v>
      </c>
      <c r="IV139" s="2" t="s">
        <v>134</v>
      </c>
      <c r="IW139" s="2" t="s">
        <v>142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140</v>
      </c>
      <c r="JF139" s="2" t="s">
        <v>131</v>
      </c>
      <c r="JG139" s="2" t="s">
        <v>170</v>
      </c>
      <c r="JH139" s="2" t="s">
        <v>134</v>
      </c>
      <c r="JI139" s="2" t="s">
        <v>142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140</v>
      </c>
      <c r="JR139" s="2" t="s">
        <v>144</v>
      </c>
      <c r="JS139" s="2" t="s">
        <v>2053</v>
      </c>
      <c r="JT139" s="2" t="s">
        <v>1753</v>
      </c>
      <c r="JU139" s="2" t="s">
        <v>142</v>
      </c>
      <c r="JV139" s="2" t="s">
        <v>134</v>
      </c>
      <c r="JW139" s="4">
        <v>3</v>
      </c>
      <c r="JX139" s="8">
        <v>102.93</v>
      </c>
      <c r="JY139" s="4"/>
      <c r="JZ139" s="8"/>
      <c r="KA139" s="7"/>
      <c r="KB139" s="7"/>
      <c r="KC139" s="2" t="s">
        <v>140</v>
      </c>
      <c r="KD139" s="2" t="s">
        <v>131</v>
      </c>
      <c r="KE139" s="2" t="s">
        <v>207</v>
      </c>
      <c r="KF139" s="2" t="s">
        <v>852</v>
      </c>
      <c r="KG139" s="2" t="s">
        <v>142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176</v>
      </c>
      <c r="KP139" s="2" t="s">
        <v>131</v>
      </c>
      <c r="KQ139" s="2" t="s">
        <v>134</v>
      </c>
      <c r="KR139" s="2" t="s">
        <v>134</v>
      </c>
      <c r="KS139" s="2" t="s">
        <v>142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140</v>
      </c>
      <c r="LB139" s="2" t="s">
        <v>144</v>
      </c>
      <c r="LC139" s="2" t="s">
        <v>438</v>
      </c>
      <c r="LD139" s="2" t="s">
        <v>134</v>
      </c>
      <c r="LE139" s="2" t="s">
        <v>142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140</v>
      </c>
      <c r="LN139" s="2" t="s">
        <v>131</v>
      </c>
      <c r="LO139" s="2" t="s">
        <v>180</v>
      </c>
      <c r="LP139" s="2" t="s">
        <v>134</v>
      </c>
      <c r="LQ139" s="2" t="s">
        <v>142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134</v>
      </c>
      <c r="LZ139" s="2" t="s">
        <v>134</v>
      </c>
      <c r="MA139" s="2" t="s">
        <v>134</v>
      </c>
      <c r="MB139" s="2" t="s">
        <v>134</v>
      </c>
      <c r="MC139" s="2" t="s">
        <v>134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436</v>
      </c>
      <c r="ML139" s="2" t="s">
        <v>131</v>
      </c>
      <c r="MM139" s="2" t="s">
        <v>134</v>
      </c>
      <c r="MN139" s="2" t="s">
        <v>134</v>
      </c>
      <c r="MO139" s="2" t="s">
        <v>142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134</v>
      </c>
      <c r="MX139" s="2" t="s">
        <v>134</v>
      </c>
      <c r="MY139" s="2" t="s">
        <v>134</v>
      </c>
      <c r="MZ139" s="2" t="s">
        <v>134</v>
      </c>
      <c r="NA139" s="2" t="s">
        <v>134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184</v>
      </c>
      <c r="NJ139" s="2" t="s">
        <v>131</v>
      </c>
      <c r="NK139" s="2" t="s">
        <v>134</v>
      </c>
      <c r="NL139" s="2" t="s">
        <v>134</v>
      </c>
      <c r="NM139" s="2" t="s">
        <v>142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140</v>
      </c>
      <c r="NV139" s="2" t="s">
        <v>131</v>
      </c>
      <c r="NW139" s="2" t="s">
        <v>185</v>
      </c>
      <c r="NX139" s="2" t="s">
        <v>1183</v>
      </c>
      <c r="NY139" s="2" t="s">
        <v>142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140</v>
      </c>
      <c r="OH139" s="2" t="s">
        <v>187</v>
      </c>
      <c r="OI139" s="2" t="s">
        <v>904</v>
      </c>
      <c r="OJ139" s="2" t="s">
        <v>370</v>
      </c>
      <c r="OK139" s="2" t="s">
        <v>142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134</v>
      </c>
      <c r="OT139" s="2" t="s">
        <v>134</v>
      </c>
      <c r="OU139" s="2" t="s">
        <v>134</v>
      </c>
      <c r="OV139" s="2" t="s">
        <v>134</v>
      </c>
      <c r="OW139" s="2" t="s">
        <v>134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161</v>
      </c>
      <c r="PF139" s="2" t="s">
        <v>131</v>
      </c>
      <c r="PG139" s="2" t="s">
        <v>134</v>
      </c>
      <c r="PH139" s="2" t="s">
        <v>134</v>
      </c>
      <c r="PI139" s="2" t="s">
        <v>142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140</v>
      </c>
      <c r="PR139" s="2" t="s">
        <v>131</v>
      </c>
      <c r="PS139" s="2" t="s">
        <v>190</v>
      </c>
      <c r="PT139" s="2" t="s">
        <v>134</v>
      </c>
      <c r="PU139" s="2" t="s">
        <v>142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140</v>
      </c>
      <c r="QD139" s="2" t="s">
        <v>144</v>
      </c>
      <c r="QE139" s="2" t="s">
        <v>711</v>
      </c>
      <c r="QF139" s="2" t="s">
        <v>2139</v>
      </c>
      <c r="QG139" s="2" t="s">
        <v>142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184</v>
      </c>
      <c r="QP139" s="2" t="s">
        <v>131</v>
      </c>
      <c r="QQ139" s="2" t="s">
        <v>134</v>
      </c>
      <c r="QR139" s="2" t="s">
        <v>134</v>
      </c>
      <c r="QS139" s="2" t="s">
        <v>142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134</v>
      </c>
      <c r="RB139" s="2" t="s">
        <v>134</v>
      </c>
      <c r="RC139" s="2" t="s">
        <v>134</v>
      </c>
      <c r="RD139" s="2" t="s">
        <v>134</v>
      </c>
      <c r="RE139" s="2" t="s">
        <v>134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134</v>
      </c>
      <c r="RN139" s="2" t="s">
        <v>134</v>
      </c>
      <c r="RO139" s="2" t="s">
        <v>134</v>
      </c>
      <c r="RP139" s="2" t="s">
        <v>134</v>
      </c>
      <c r="RQ139" s="2" t="s">
        <v>134</v>
      </c>
      <c r="RR139" s="2" t="s">
        <v>134</v>
      </c>
      <c r="RS139" s="4"/>
      <c r="RT139" s="8"/>
      <c r="RU139" s="4"/>
      <c r="RV139" s="8"/>
      <c r="RW139" s="7"/>
      <c r="RX139" s="7"/>
      <c r="RY139" s="2" t="s">
        <v>161</v>
      </c>
      <c r="RZ139" s="2" t="s">
        <v>131</v>
      </c>
      <c r="SA139" s="2" t="s">
        <v>134</v>
      </c>
      <c r="SB139" s="2" t="s">
        <v>134</v>
      </c>
      <c r="SC139" s="2" t="s">
        <v>142</v>
      </c>
      <c r="SD139" s="2" t="s">
        <v>134</v>
      </c>
      <c r="SE139" s="4"/>
      <c r="SF139" s="8"/>
      <c r="SG139" s="4"/>
      <c r="SH139" s="8"/>
      <c r="SI139" s="7"/>
      <c r="SJ139" s="7"/>
      <c r="SK139" s="2" t="s">
        <v>140</v>
      </c>
      <c r="SL139" s="2" t="s">
        <v>144</v>
      </c>
      <c r="SM139" s="2" t="s">
        <v>2055</v>
      </c>
      <c r="SN139" s="2" t="s">
        <v>709</v>
      </c>
      <c r="SO139" s="2" t="s">
        <v>142</v>
      </c>
      <c r="SP139" s="2" t="s">
        <v>134</v>
      </c>
    </row>
    <row r="140">
      <c r="A140" s="2" t="s">
        <v>2140</v>
      </c>
      <c r="B140" s="2" t="s">
        <v>123</v>
      </c>
      <c r="C140" s="2" t="s">
        <v>124</v>
      </c>
      <c r="D140" s="2" t="s">
        <v>2038</v>
      </c>
      <c r="E140" s="2" t="s">
        <v>2039</v>
      </c>
      <c r="F140" s="2" t="s">
        <v>2040</v>
      </c>
      <c r="G140" s="2" t="s">
        <v>2041</v>
      </c>
      <c r="H140" s="2" t="s">
        <v>2042</v>
      </c>
      <c r="I140" s="2" t="s">
        <v>2043</v>
      </c>
      <c r="J140" s="2" t="s">
        <v>2044</v>
      </c>
      <c r="K140" s="2" t="s">
        <v>1225</v>
      </c>
      <c r="L140" s="3">
        <v>13.39</v>
      </c>
      <c r="M140" s="3">
        <v>14.06</v>
      </c>
      <c r="N140" s="3">
        <v>27.99</v>
      </c>
      <c r="O140" s="2" t="s">
        <v>131</v>
      </c>
      <c r="P140" s="2" t="s">
        <v>289</v>
      </c>
      <c r="Q140" s="2" t="s">
        <v>133</v>
      </c>
      <c r="R140" s="2" t="s">
        <v>134</v>
      </c>
      <c r="S140" s="2" t="s">
        <v>2141</v>
      </c>
      <c r="T140" s="2" t="s">
        <v>1062</v>
      </c>
      <c r="U140" s="2" t="s">
        <v>832</v>
      </c>
      <c r="V140" s="2" t="s">
        <v>1792</v>
      </c>
      <c r="W140" s="2" t="s">
        <v>421</v>
      </c>
      <c r="X140" s="2" t="s">
        <v>134</v>
      </c>
      <c r="Y140" s="2" t="s">
        <v>237</v>
      </c>
      <c r="Z140" s="4">
        <v>613</v>
      </c>
      <c r="AA140" s="4">
        <f>=ROUNDDOWN(13.0425531914894,0)</f>
      </c>
      <c r="AB140" s="5">
        <v>47</v>
      </c>
      <c r="AC140" s="2" t="s">
        <v>1373</v>
      </c>
      <c r="AD140" s="4">
        <v>300</v>
      </c>
      <c r="AE140" s="4">
        <v>950</v>
      </c>
      <c r="AF140" s="6">
        <v>69</v>
      </c>
      <c r="AG140" s="6"/>
      <c r="AH140" s="7">
        <v>0.9727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>
        <v>0</v>
      </c>
      <c r="AP140" s="4">
        <v>1119</v>
      </c>
      <c r="AQ140" s="8">
        <v>16512</v>
      </c>
      <c r="AR140" s="4"/>
      <c r="AS140" s="8"/>
      <c r="AT140" s="7"/>
      <c r="AU140" s="7"/>
      <c r="AV140" s="4">
        <v>2366</v>
      </c>
      <c r="AW140" s="8">
        <v>47730.78</v>
      </c>
      <c r="AX140" s="4" t="s">
        <v>134</v>
      </c>
      <c r="AY140" s="8" t="s">
        <v>134</v>
      </c>
      <c r="AZ140" s="7" t="s">
        <v>134</v>
      </c>
      <c r="BA140" s="7" t="s">
        <v>134</v>
      </c>
      <c r="BB140" s="7">
        <v>0.3459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0.1855</v>
      </c>
      <c r="BJ140" s="4">
        <v>1119</v>
      </c>
      <c r="BK140" s="8">
        <v>16512</v>
      </c>
      <c r="BL140" s="2" t="s">
        <v>2142</v>
      </c>
      <c r="BM140" s="7">
        <v>1</v>
      </c>
      <c r="BN140" s="7">
        <v>1</v>
      </c>
      <c r="BO140" s="4">
        <v>349</v>
      </c>
      <c r="BP140" s="8">
        <v>5182.65</v>
      </c>
      <c r="BQ140" s="4"/>
      <c r="BR140" s="8"/>
      <c r="BS140" s="7"/>
      <c r="BT140" s="7"/>
      <c r="BU140" s="2" t="s">
        <v>140</v>
      </c>
      <c r="BV140" s="2" t="s">
        <v>131</v>
      </c>
      <c r="BW140" s="2" t="s">
        <v>134</v>
      </c>
      <c r="BX140" s="2" t="s">
        <v>1656</v>
      </c>
      <c r="BY140" s="2" t="s">
        <v>142</v>
      </c>
      <c r="BZ140" s="2" t="s">
        <v>134</v>
      </c>
      <c r="CA140" s="4">
        <v>194</v>
      </c>
      <c r="CB140" s="8">
        <v>3082.66</v>
      </c>
      <c r="CC140" s="4"/>
      <c r="CD140" s="8"/>
      <c r="CE140" s="7"/>
      <c r="CF140" s="7"/>
      <c r="CG140" s="2" t="s">
        <v>140</v>
      </c>
      <c r="CH140" s="2" t="s">
        <v>131</v>
      </c>
      <c r="CI140" s="2" t="s">
        <v>145</v>
      </c>
      <c r="CJ140" s="2" t="s">
        <v>751</v>
      </c>
      <c r="CK140" s="2" t="s">
        <v>142</v>
      </c>
      <c r="CL140" s="2" t="s">
        <v>134</v>
      </c>
      <c r="CM140" s="4">
        <v>133</v>
      </c>
      <c r="CN140" s="8">
        <v>1823.5</v>
      </c>
      <c r="CO140" s="4"/>
      <c r="CP140" s="8"/>
      <c r="CQ140" s="7"/>
      <c r="CR140" s="7"/>
      <c r="CS140" s="2" t="s">
        <v>140</v>
      </c>
      <c r="CT140" s="2" t="s">
        <v>131</v>
      </c>
      <c r="CU140" s="2" t="s">
        <v>729</v>
      </c>
      <c r="CV140" s="2" t="s">
        <v>1973</v>
      </c>
      <c r="CW140" s="2" t="s">
        <v>142</v>
      </c>
      <c r="CX140" s="2" t="s">
        <v>134</v>
      </c>
      <c r="CY140" s="4">
        <v>236</v>
      </c>
      <c r="CZ140" s="8">
        <v>3419.64</v>
      </c>
      <c r="DA140" s="4"/>
      <c r="DB140" s="8"/>
      <c r="DC140" s="7"/>
      <c r="DD140" s="7"/>
      <c r="DE140" s="2" t="s">
        <v>140</v>
      </c>
      <c r="DF140" s="2" t="s">
        <v>131</v>
      </c>
      <c r="DG140" s="2" t="s">
        <v>733</v>
      </c>
      <c r="DH140" s="2" t="s">
        <v>2143</v>
      </c>
      <c r="DI140" s="2" t="s">
        <v>142</v>
      </c>
      <c r="DJ140" s="2" t="s">
        <v>134</v>
      </c>
      <c r="DK140" s="4">
        <v>78</v>
      </c>
      <c r="DL140" s="8">
        <v>1200.42</v>
      </c>
      <c r="DM140" s="4"/>
      <c r="DN140" s="8"/>
      <c r="DO140" s="7"/>
      <c r="DP140" s="7"/>
      <c r="DQ140" s="2" t="s">
        <v>140</v>
      </c>
      <c r="DR140" s="2" t="s">
        <v>131</v>
      </c>
      <c r="DS140" s="2" t="s">
        <v>754</v>
      </c>
      <c r="DT140" s="2" t="s">
        <v>2144</v>
      </c>
      <c r="DU140" s="2" t="s">
        <v>142</v>
      </c>
      <c r="DV140" s="2" t="s">
        <v>134</v>
      </c>
      <c r="DW140" s="4">
        <v>42</v>
      </c>
      <c r="DX140" s="8">
        <v>625.77</v>
      </c>
      <c r="DY140" s="4"/>
      <c r="DZ140" s="8"/>
      <c r="EA140" s="7"/>
      <c r="EB140" s="7"/>
      <c r="EC140" s="2" t="s">
        <v>140</v>
      </c>
      <c r="ED140" s="2" t="s">
        <v>131</v>
      </c>
      <c r="EE140" s="2" t="s">
        <v>371</v>
      </c>
      <c r="EF140" s="2" t="s">
        <v>1587</v>
      </c>
      <c r="EG140" s="2" t="s">
        <v>142</v>
      </c>
      <c r="EH140" s="2" t="s">
        <v>134</v>
      </c>
      <c r="EI140" s="4">
        <v>72</v>
      </c>
      <c r="EJ140" s="8">
        <v>958.5</v>
      </c>
      <c r="EK140" s="4"/>
      <c r="EL140" s="8"/>
      <c r="EM140" s="7"/>
      <c r="EN140" s="7"/>
      <c r="EO140" s="2" t="s">
        <v>140</v>
      </c>
      <c r="EP140" s="2" t="s">
        <v>131</v>
      </c>
      <c r="EQ140" s="2" t="s">
        <v>2049</v>
      </c>
      <c r="ER140" s="2" t="s">
        <v>2145</v>
      </c>
      <c r="ES140" s="2" t="s">
        <v>142</v>
      </c>
      <c r="ET140" s="2" t="s">
        <v>134</v>
      </c>
      <c r="EU140" s="4">
        <v>1</v>
      </c>
      <c r="EV140" s="8">
        <v>15.89</v>
      </c>
      <c r="EW140" s="4"/>
      <c r="EX140" s="8"/>
      <c r="EY140" s="7"/>
      <c r="EZ140" s="7"/>
      <c r="FA140" s="2" t="s">
        <v>140</v>
      </c>
      <c r="FB140" s="2" t="s">
        <v>131</v>
      </c>
      <c r="FC140" s="2" t="s">
        <v>1000</v>
      </c>
      <c r="FD140" s="2" t="s">
        <v>220</v>
      </c>
      <c r="FE140" s="2" t="s">
        <v>142</v>
      </c>
      <c r="FF140" s="2" t="s">
        <v>134</v>
      </c>
      <c r="FG140" s="4">
        <v>4</v>
      </c>
      <c r="FH140" s="8">
        <v>59.04</v>
      </c>
      <c r="FI140" s="4"/>
      <c r="FJ140" s="8"/>
      <c r="FK140" s="7"/>
      <c r="FL140" s="7"/>
      <c r="FM140" s="2" t="s">
        <v>140</v>
      </c>
      <c r="FN140" s="2" t="s">
        <v>131</v>
      </c>
      <c r="FO140" s="2" t="s">
        <v>1527</v>
      </c>
      <c r="FP140" s="2" t="s">
        <v>2146</v>
      </c>
      <c r="FQ140" s="2" t="s">
        <v>142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140</v>
      </c>
      <c r="FZ140" s="2" t="s">
        <v>144</v>
      </c>
      <c r="GA140" s="2" t="s">
        <v>2050</v>
      </c>
      <c r="GB140" s="2" t="s">
        <v>2147</v>
      </c>
      <c r="GC140" s="2" t="s">
        <v>142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134</v>
      </c>
      <c r="GL140" s="2" t="s">
        <v>134</v>
      </c>
      <c r="GM140" s="2" t="s">
        <v>134</v>
      </c>
      <c r="GN140" s="2" t="s">
        <v>134</v>
      </c>
      <c r="GO140" s="2" t="s">
        <v>134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140</v>
      </c>
      <c r="GX140" s="2" t="s">
        <v>131</v>
      </c>
      <c r="GY140" s="2" t="s">
        <v>2087</v>
      </c>
      <c r="GZ140" s="2" t="s">
        <v>819</v>
      </c>
      <c r="HA140" s="2" t="s">
        <v>142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140</v>
      </c>
      <c r="HJ140" s="2" t="s">
        <v>131</v>
      </c>
      <c r="HK140" s="2" t="s">
        <v>780</v>
      </c>
      <c r="HL140" s="2" t="s">
        <v>755</v>
      </c>
      <c r="HM140" s="2" t="s">
        <v>142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143</v>
      </c>
      <c r="HV140" s="2" t="s">
        <v>131</v>
      </c>
      <c r="HW140" s="2" t="s">
        <v>134</v>
      </c>
      <c r="HX140" s="2" t="s">
        <v>134</v>
      </c>
      <c r="HY140" s="2" t="s">
        <v>142</v>
      </c>
      <c r="HZ140" s="2" t="s">
        <v>134</v>
      </c>
      <c r="IA140" s="4">
        <v>9</v>
      </c>
      <c r="IB140" s="8">
        <v>129.87</v>
      </c>
      <c r="IC140" s="4"/>
      <c r="ID140" s="8"/>
      <c r="IE140" s="7"/>
      <c r="IF140" s="7"/>
      <c r="IG140" s="2" t="s">
        <v>140</v>
      </c>
      <c r="IH140" s="2" t="s">
        <v>131</v>
      </c>
      <c r="II140" s="2" t="s">
        <v>1393</v>
      </c>
      <c r="IJ140" s="2" t="s">
        <v>999</v>
      </c>
      <c r="IK140" s="2" t="s">
        <v>142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161</v>
      </c>
      <c r="IT140" s="2" t="s">
        <v>131</v>
      </c>
      <c r="IU140" s="2" t="s">
        <v>1008</v>
      </c>
      <c r="IV140" s="2" t="s">
        <v>134</v>
      </c>
      <c r="IW140" s="2" t="s">
        <v>142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140</v>
      </c>
      <c r="JF140" s="2" t="s">
        <v>131</v>
      </c>
      <c r="JG140" s="2" t="s">
        <v>170</v>
      </c>
      <c r="JH140" s="2" t="s">
        <v>134</v>
      </c>
      <c r="JI140" s="2" t="s">
        <v>142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140</v>
      </c>
      <c r="JR140" s="2" t="s">
        <v>144</v>
      </c>
      <c r="JS140" s="2" t="s">
        <v>2053</v>
      </c>
      <c r="JT140" s="2" t="s">
        <v>2148</v>
      </c>
      <c r="JU140" s="2" t="s">
        <v>142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140</v>
      </c>
      <c r="KD140" s="2" t="s">
        <v>131</v>
      </c>
      <c r="KE140" s="2" t="s">
        <v>853</v>
      </c>
      <c r="KF140" s="2" t="s">
        <v>2062</v>
      </c>
      <c r="KG140" s="2" t="s">
        <v>142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176</v>
      </c>
      <c r="KP140" s="2" t="s">
        <v>131</v>
      </c>
      <c r="KQ140" s="2" t="s">
        <v>134</v>
      </c>
      <c r="KR140" s="2" t="s">
        <v>134</v>
      </c>
      <c r="KS140" s="2" t="s">
        <v>142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140</v>
      </c>
      <c r="LB140" s="2" t="s">
        <v>144</v>
      </c>
      <c r="LC140" s="2" t="s">
        <v>438</v>
      </c>
      <c r="LD140" s="2" t="s">
        <v>2149</v>
      </c>
      <c r="LE140" s="2" t="s">
        <v>142</v>
      </c>
      <c r="LF140" s="2" t="s">
        <v>134</v>
      </c>
      <c r="LG140" s="4">
        <v>1</v>
      </c>
      <c r="LH140" s="8">
        <v>14.06</v>
      </c>
      <c r="LI140" s="4"/>
      <c r="LJ140" s="8"/>
      <c r="LK140" s="7"/>
      <c r="LL140" s="7"/>
      <c r="LM140" s="2" t="s">
        <v>140</v>
      </c>
      <c r="LN140" s="2" t="s">
        <v>131</v>
      </c>
      <c r="LO140" s="2" t="s">
        <v>180</v>
      </c>
      <c r="LP140" s="2" t="s">
        <v>2150</v>
      </c>
      <c r="LQ140" s="2" t="s">
        <v>142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134</v>
      </c>
      <c r="LZ140" s="2" t="s">
        <v>134</v>
      </c>
      <c r="MA140" s="2" t="s">
        <v>134</v>
      </c>
      <c r="MB140" s="2" t="s">
        <v>134</v>
      </c>
      <c r="MC140" s="2" t="s">
        <v>134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143</v>
      </c>
      <c r="ML140" s="2" t="s">
        <v>131</v>
      </c>
      <c r="MM140" s="2" t="s">
        <v>134</v>
      </c>
      <c r="MN140" s="2" t="s">
        <v>134</v>
      </c>
      <c r="MO140" s="2" t="s">
        <v>142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134</v>
      </c>
      <c r="MX140" s="2" t="s">
        <v>134</v>
      </c>
      <c r="MY140" s="2" t="s">
        <v>134</v>
      </c>
      <c r="MZ140" s="2" t="s">
        <v>134</v>
      </c>
      <c r="NA140" s="2" t="s">
        <v>134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184</v>
      </c>
      <c r="NJ140" s="2" t="s">
        <v>131</v>
      </c>
      <c r="NK140" s="2" t="s">
        <v>134</v>
      </c>
      <c r="NL140" s="2" t="s">
        <v>134</v>
      </c>
      <c r="NM140" s="2" t="s">
        <v>142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140</v>
      </c>
      <c r="NV140" s="2" t="s">
        <v>131</v>
      </c>
      <c r="NW140" s="2" t="s">
        <v>185</v>
      </c>
      <c r="NX140" s="2" t="s">
        <v>1705</v>
      </c>
      <c r="NY140" s="2" t="s">
        <v>142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140</v>
      </c>
      <c r="OH140" s="2" t="s">
        <v>187</v>
      </c>
      <c r="OI140" s="2" t="s">
        <v>904</v>
      </c>
      <c r="OJ140" s="2" t="s">
        <v>2151</v>
      </c>
      <c r="OK140" s="2" t="s">
        <v>142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134</v>
      </c>
      <c r="OT140" s="2" t="s">
        <v>134</v>
      </c>
      <c r="OU140" s="2" t="s">
        <v>134</v>
      </c>
      <c r="OV140" s="2" t="s">
        <v>134</v>
      </c>
      <c r="OW140" s="2" t="s">
        <v>134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161</v>
      </c>
      <c r="PF140" s="2" t="s">
        <v>131</v>
      </c>
      <c r="PG140" s="2" t="s">
        <v>134</v>
      </c>
      <c r="PH140" s="2" t="s">
        <v>134</v>
      </c>
      <c r="PI140" s="2" t="s">
        <v>142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140</v>
      </c>
      <c r="PR140" s="2" t="s">
        <v>131</v>
      </c>
      <c r="PS140" s="2" t="s">
        <v>190</v>
      </c>
      <c r="PT140" s="2" t="s">
        <v>134</v>
      </c>
      <c r="PU140" s="2" t="s">
        <v>142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140</v>
      </c>
      <c r="QD140" s="2" t="s">
        <v>144</v>
      </c>
      <c r="QE140" s="2" t="s">
        <v>711</v>
      </c>
      <c r="QF140" s="2" t="s">
        <v>468</v>
      </c>
      <c r="QG140" s="2" t="s">
        <v>142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184</v>
      </c>
      <c r="QP140" s="2" t="s">
        <v>131</v>
      </c>
      <c r="QQ140" s="2" t="s">
        <v>134</v>
      </c>
      <c r="QR140" s="2" t="s">
        <v>134</v>
      </c>
      <c r="QS140" s="2" t="s">
        <v>142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134</v>
      </c>
      <c r="RB140" s="2" t="s">
        <v>134</v>
      </c>
      <c r="RC140" s="2" t="s">
        <v>134</v>
      </c>
      <c r="RD140" s="2" t="s">
        <v>134</v>
      </c>
      <c r="RE140" s="2" t="s">
        <v>134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134</v>
      </c>
      <c r="RN140" s="2" t="s">
        <v>134</v>
      </c>
      <c r="RO140" s="2" t="s">
        <v>134</v>
      </c>
      <c r="RP140" s="2" t="s">
        <v>134</v>
      </c>
      <c r="RQ140" s="2" t="s">
        <v>134</v>
      </c>
      <c r="RR140" s="2" t="s">
        <v>134</v>
      </c>
      <c r="RS140" s="4"/>
      <c r="RT140" s="8"/>
      <c r="RU140" s="4"/>
      <c r="RV140" s="8"/>
      <c r="RW140" s="7"/>
      <c r="RX140" s="7"/>
      <c r="RY140" s="2" t="s">
        <v>161</v>
      </c>
      <c r="RZ140" s="2" t="s">
        <v>131</v>
      </c>
      <c r="SA140" s="2" t="s">
        <v>134</v>
      </c>
      <c r="SB140" s="2" t="s">
        <v>134</v>
      </c>
      <c r="SC140" s="2" t="s">
        <v>142</v>
      </c>
      <c r="SD140" s="2" t="s">
        <v>134</v>
      </c>
      <c r="SE140" s="4"/>
      <c r="SF140" s="8"/>
      <c r="SG140" s="4"/>
      <c r="SH140" s="8"/>
      <c r="SI140" s="7"/>
      <c r="SJ140" s="7"/>
      <c r="SK140" s="2" t="s">
        <v>140</v>
      </c>
      <c r="SL140" s="2" t="s">
        <v>144</v>
      </c>
      <c r="SM140" s="2" t="s">
        <v>193</v>
      </c>
      <c r="SN140" s="2" t="s">
        <v>1775</v>
      </c>
      <c r="SO140" s="2" t="s">
        <v>142</v>
      </c>
      <c r="SP140" s="2" t="s">
        <v>134</v>
      </c>
    </row>
    <row r="141">
      <c r="A141" s="2" t="s">
        <v>2152</v>
      </c>
      <c r="B141" s="2" t="s">
        <v>123</v>
      </c>
      <c r="C141" s="2" t="s">
        <v>124</v>
      </c>
      <c r="D141" s="2" t="s">
        <v>2038</v>
      </c>
      <c r="E141" s="2" t="s">
        <v>2039</v>
      </c>
      <c r="F141" s="2" t="s">
        <v>2040</v>
      </c>
      <c r="G141" s="2" t="s">
        <v>2041</v>
      </c>
      <c r="H141" s="2" t="s">
        <v>2042</v>
      </c>
      <c r="I141" s="2" t="s">
        <v>2057</v>
      </c>
      <c r="J141" s="2" t="s">
        <v>2058</v>
      </c>
      <c r="K141" s="2" t="s">
        <v>1225</v>
      </c>
      <c r="L141" s="3">
        <v>17.85</v>
      </c>
      <c r="M141" s="3">
        <v>18.74</v>
      </c>
      <c r="N141" s="3">
        <v>37.99</v>
      </c>
      <c r="O141" s="2" t="s">
        <v>131</v>
      </c>
      <c r="P141" s="2" t="s">
        <v>289</v>
      </c>
      <c r="Q141" s="2" t="s">
        <v>133</v>
      </c>
      <c r="R141" s="2" t="s">
        <v>134</v>
      </c>
      <c r="S141" s="2" t="s">
        <v>2141</v>
      </c>
      <c r="T141" s="2" t="s">
        <v>1062</v>
      </c>
      <c r="U141" s="2" t="s">
        <v>832</v>
      </c>
      <c r="V141" s="2" t="s">
        <v>1792</v>
      </c>
      <c r="W141" s="2" t="s">
        <v>421</v>
      </c>
      <c r="X141" s="2" t="s">
        <v>134</v>
      </c>
      <c r="Y141" s="2" t="s">
        <v>237</v>
      </c>
      <c r="Z141" s="4">
        <v>483</v>
      </c>
      <c r="AA141" s="4">
        <f>=ROUNDDOWN(13.8,0)</f>
      </c>
      <c r="AB141" s="5">
        <v>35</v>
      </c>
      <c r="AC141" s="2" t="s">
        <v>1373</v>
      </c>
      <c r="AD141" s="4">
        <v>190</v>
      </c>
      <c r="AE141" s="4">
        <v>810</v>
      </c>
      <c r="AF141" s="6">
        <v>69</v>
      </c>
      <c r="AG141" s="6"/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>
        <v>0</v>
      </c>
      <c r="AP141" s="4">
        <v>791</v>
      </c>
      <c r="AQ141" s="8">
        <v>15830.89</v>
      </c>
      <c r="AR141" s="4"/>
      <c r="AS141" s="8"/>
      <c r="AT141" s="7"/>
      <c r="AU141" s="7"/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0.3317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791</v>
      </c>
      <c r="BK141" s="8">
        <v>15830.89</v>
      </c>
      <c r="BL141" s="2" t="s">
        <v>2153</v>
      </c>
      <c r="BM141" s="7">
        <v>1</v>
      </c>
      <c r="BN141" s="7">
        <v>1</v>
      </c>
      <c r="BO141" s="4">
        <v>218</v>
      </c>
      <c r="BP141" s="8">
        <v>4532.22</v>
      </c>
      <c r="BQ141" s="4"/>
      <c r="BR141" s="8"/>
      <c r="BS141" s="7"/>
      <c r="BT141" s="7"/>
      <c r="BU141" s="2" t="s">
        <v>140</v>
      </c>
      <c r="BV141" s="2" t="s">
        <v>131</v>
      </c>
      <c r="BW141" s="2" t="s">
        <v>134</v>
      </c>
      <c r="BX141" s="2" t="s">
        <v>712</v>
      </c>
      <c r="BY141" s="2" t="s">
        <v>142</v>
      </c>
      <c r="BZ141" s="2" t="s">
        <v>134</v>
      </c>
      <c r="CA141" s="4">
        <v>124</v>
      </c>
      <c r="CB141" s="8">
        <v>2627.56</v>
      </c>
      <c r="CC141" s="4"/>
      <c r="CD141" s="8"/>
      <c r="CE141" s="7"/>
      <c r="CF141" s="7"/>
      <c r="CG141" s="2" t="s">
        <v>140</v>
      </c>
      <c r="CH141" s="2" t="s">
        <v>131</v>
      </c>
      <c r="CI141" s="2" t="s">
        <v>145</v>
      </c>
      <c r="CJ141" s="2" t="s">
        <v>751</v>
      </c>
      <c r="CK141" s="2" t="s">
        <v>142</v>
      </c>
      <c r="CL141" s="2" t="s">
        <v>134</v>
      </c>
      <c r="CM141" s="4">
        <v>89</v>
      </c>
      <c r="CN141" s="8">
        <v>1715.08</v>
      </c>
      <c r="CO141" s="4"/>
      <c r="CP141" s="8"/>
      <c r="CQ141" s="7"/>
      <c r="CR141" s="7"/>
      <c r="CS141" s="2" t="s">
        <v>140</v>
      </c>
      <c r="CT141" s="2" t="s">
        <v>131</v>
      </c>
      <c r="CU141" s="2" t="s">
        <v>729</v>
      </c>
      <c r="CV141" s="2" t="s">
        <v>1389</v>
      </c>
      <c r="CW141" s="2" t="s">
        <v>142</v>
      </c>
      <c r="CX141" s="2" t="s">
        <v>134</v>
      </c>
      <c r="CY141" s="4">
        <v>169</v>
      </c>
      <c r="CZ141" s="8">
        <v>3244.8</v>
      </c>
      <c r="DA141" s="4"/>
      <c r="DB141" s="8"/>
      <c r="DC141" s="7"/>
      <c r="DD141" s="7"/>
      <c r="DE141" s="2" t="s">
        <v>140</v>
      </c>
      <c r="DF141" s="2" t="s">
        <v>131</v>
      </c>
      <c r="DG141" s="2" t="s">
        <v>733</v>
      </c>
      <c r="DH141" s="2" t="s">
        <v>2143</v>
      </c>
      <c r="DI141" s="2" t="s">
        <v>142</v>
      </c>
      <c r="DJ141" s="2" t="s">
        <v>134</v>
      </c>
      <c r="DK141" s="4">
        <v>52</v>
      </c>
      <c r="DL141" s="8">
        <v>1171.56</v>
      </c>
      <c r="DM141" s="4"/>
      <c r="DN141" s="8"/>
      <c r="DO141" s="7"/>
      <c r="DP141" s="7"/>
      <c r="DQ141" s="2" t="s">
        <v>140</v>
      </c>
      <c r="DR141" s="2" t="s">
        <v>131</v>
      </c>
      <c r="DS141" s="2" t="s">
        <v>754</v>
      </c>
      <c r="DT141" s="2" t="s">
        <v>546</v>
      </c>
      <c r="DU141" s="2" t="s">
        <v>142</v>
      </c>
      <c r="DV141" s="2" t="s">
        <v>134</v>
      </c>
      <c r="DW141" s="4">
        <v>38</v>
      </c>
      <c r="DX141" s="8">
        <v>740.58</v>
      </c>
      <c r="DY141" s="4"/>
      <c r="DZ141" s="8"/>
      <c r="EA141" s="7"/>
      <c r="EB141" s="7"/>
      <c r="EC141" s="2" t="s">
        <v>140</v>
      </c>
      <c r="ED141" s="2" t="s">
        <v>131</v>
      </c>
      <c r="EE141" s="2" t="s">
        <v>371</v>
      </c>
      <c r="EF141" s="2" t="s">
        <v>1588</v>
      </c>
      <c r="EG141" s="2" t="s">
        <v>142</v>
      </c>
      <c r="EH141" s="2" t="s">
        <v>134</v>
      </c>
      <c r="EI141" s="4">
        <v>94</v>
      </c>
      <c r="EJ141" s="8">
        <v>1654.67</v>
      </c>
      <c r="EK141" s="4"/>
      <c r="EL141" s="8"/>
      <c r="EM141" s="7"/>
      <c r="EN141" s="7"/>
      <c r="EO141" s="2" t="s">
        <v>140</v>
      </c>
      <c r="EP141" s="2" t="s">
        <v>131</v>
      </c>
      <c r="EQ141" s="2" t="s">
        <v>2049</v>
      </c>
      <c r="ER141" s="2" t="s">
        <v>2154</v>
      </c>
      <c r="ES141" s="2" t="s">
        <v>142</v>
      </c>
      <c r="ET141" s="2" t="s">
        <v>134</v>
      </c>
      <c r="EU141" s="4">
        <v>3</v>
      </c>
      <c r="EV141" s="8">
        <v>63.54</v>
      </c>
      <c r="EW141" s="4"/>
      <c r="EX141" s="8"/>
      <c r="EY141" s="7"/>
      <c r="EZ141" s="7"/>
      <c r="FA141" s="2" t="s">
        <v>140</v>
      </c>
      <c r="FB141" s="2" t="s">
        <v>131</v>
      </c>
      <c r="FC141" s="2" t="s">
        <v>1000</v>
      </c>
      <c r="FD141" s="2" t="s">
        <v>1751</v>
      </c>
      <c r="FE141" s="2" t="s">
        <v>142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140</v>
      </c>
      <c r="FN141" s="2" t="s">
        <v>131</v>
      </c>
      <c r="FO141" s="2" t="s">
        <v>230</v>
      </c>
      <c r="FP141" s="2" t="s">
        <v>2155</v>
      </c>
      <c r="FQ141" s="2" t="s">
        <v>142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140</v>
      </c>
      <c r="FZ141" s="2" t="s">
        <v>144</v>
      </c>
      <c r="GA141" s="2" t="s">
        <v>2050</v>
      </c>
      <c r="GB141" s="2" t="s">
        <v>260</v>
      </c>
      <c r="GC141" s="2" t="s">
        <v>142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134</v>
      </c>
      <c r="GL141" s="2" t="s">
        <v>134</v>
      </c>
      <c r="GM141" s="2" t="s">
        <v>134</v>
      </c>
      <c r="GN141" s="2" t="s">
        <v>134</v>
      </c>
      <c r="GO141" s="2" t="s">
        <v>134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578</v>
      </c>
      <c r="GX141" s="2" t="s">
        <v>144</v>
      </c>
      <c r="GY141" s="2" t="s">
        <v>2087</v>
      </c>
      <c r="GZ141" s="2" t="s">
        <v>2156</v>
      </c>
      <c r="HA141" s="2" t="s">
        <v>142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140</v>
      </c>
      <c r="HJ141" s="2" t="s">
        <v>131</v>
      </c>
      <c r="HK141" s="2" t="s">
        <v>780</v>
      </c>
      <c r="HL141" s="2" t="s">
        <v>665</v>
      </c>
      <c r="HM141" s="2" t="s">
        <v>142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143</v>
      </c>
      <c r="HV141" s="2" t="s">
        <v>131</v>
      </c>
      <c r="HW141" s="2" t="s">
        <v>134</v>
      </c>
      <c r="HX141" s="2" t="s">
        <v>134</v>
      </c>
      <c r="HY141" s="2" t="s">
        <v>142</v>
      </c>
      <c r="HZ141" s="2" t="s">
        <v>134</v>
      </c>
      <c r="IA141" s="4">
        <v>4</v>
      </c>
      <c r="IB141" s="8">
        <v>80.88</v>
      </c>
      <c r="IC141" s="4"/>
      <c r="ID141" s="8"/>
      <c r="IE141" s="7"/>
      <c r="IF141" s="7"/>
      <c r="IG141" s="2" t="s">
        <v>140</v>
      </c>
      <c r="IH141" s="2" t="s">
        <v>131</v>
      </c>
      <c r="II141" s="2" t="s">
        <v>1393</v>
      </c>
      <c r="IJ141" s="2" t="s">
        <v>1223</v>
      </c>
      <c r="IK141" s="2" t="s">
        <v>142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161</v>
      </c>
      <c r="IT141" s="2" t="s">
        <v>131</v>
      </c>
      <c r="IU141" s="2" t="s">
        <v>1008</v>
      </c>
      <c r="IV141" s="2" t="s">
        <v>134</v>
      </c>
      <c r="IW141" s="2" t="s">
        <v>142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140</v>
      </c>
      <c r="JF141" s="2" t="s">
        <v>131</v>
      </c>
      <c r="JG141" s="2" t="s">
        <v>170</v>
      </c>
      <c r="JH141" s="2" t="s">
        <v>134</v>
      </c>
      <c r="JI141" s="2" t="s">
        <v>142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140</v>
      </c>
      <c r="JR141" s="2" t="s">
        <v>144</v>
      </c>
      <c r="JS141" s="2" t="s">
        <v>2053</v>
      </c>
      <c r="JT141" s="2" t="s">
        <v>2073</v>
      </c>
      <c r="JU141" s="2" t="s">
        <v>142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140</v>
      </c>
      <c r="KD141" s="2" t="s">
        <v>131</v>
      </c>
      <c r="KE141" s="2" t="s">
        <v>853</v>
      </c>
      <c r="KF141" s="2" t="s">
        <v>2062</v>
      </c>
      <c r="KG141" s="2" t="s">
        <v>142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176</v>
      </c>
      <c r="KP141" s="2" t="s">
        <v>131</v>
      </c>
      <c r="KQ141" s="2" t="s">
        <v>134</v>
      </c>
      <c r="KR141" s="2" t="s">
        <v>134</v>
      </c>
      <c r="KS141" s="2" t="s">
        <v>142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140</v>
      </c>
      <c r="LB141" s="2" t="s">
        <v>144</v>
      </c>
      <c r="LC141" s="2" t="s">
        <v>438</v>
      </c>
      <c r="LD141" s="2" t="s">
        <v>2157</v>
      </c>
      <c r="LE141" s="2" t="s">
        <v>142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140</v>
      </c>
      <c r="LN141" s="2" t="s">
        <v>131</v>
      </c>
      <c r="LO141" s="2" t="s">
        <v>180</v>
      </c>
      <c r="LP141" s="2" t="s">
        <v>134</v>
      </c>
      <c r="LQ141" s="2" t="s">
        <v>142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134</v>
      </c>
      <c r="LZ141" s="2" t="s">
        <v>134</v>
      </c>
      <c r="MA141" s="2" t="s">
        <v>134</v>
      </c>
      <c r="MB141" s="2" t="s">
        <v>134</v>
      </c>
      <c r="MC141" s="2" t="s">
        <v>134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143</v>
      </c>
      <c r="ML141" s="2" t="s">
        <v>131</v>
      </c>
      <c r="MM141" s="2" t="s">
        <v>134</v>
      </c>
      <c r="MN141" s="2" t="s">
        <v>134</v>
      </c>
      <c r="MO141" s="2" t="s">
        <v>142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134</v>
      </c>
      <c r="MY141" s="2" t="s">
        <v>134</v>
      </c>
      <c r="MZ141" s="2" t="s">
        <v>134</v>
      </c>
      <c r="NA141" s="2" t="s">
        <v>134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184</v>
      </c>
      <c r="NJ141" s="2" t="s">
        <v>131</v>
      </c>
      <c r="NK141" s="2" t="s">
        <v>134</v>
      </c>
      <c r="NL141" s="2" t="s">
        <v>134</v>
      </c>
      <c r="NM141" s="2" t="s">
        <v>142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140</v>
      </c>
      <c r="NV141" s="2" t="s">
        <v>131</v>
      </c>
      <c r="NW141" s="2" t="s">
        <v>185</v>
      </c>
      <c r="NX141" s="2" t="s">
        <v>1633</v>
      </c>
      <c r="NY141" s="2" t="s">
        <v>142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140</v>
      </c>
      <c r="OH141" s="2" t="s">
        <v>187</v>
      </c>
      <c r="OI141" s="2" t="s">
        <v>904</v>
      </c>
      <c r="OJ141" s="2" t="s">
        <v>316</v>
      </c>
      <c r="OK141" s="2" t="s">
        <v>142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134</v>
      </c>
      <c r="OT141" s="2" t="s">
        <v>134</v>
      </c>
      <c r="OU141" s="2" t="s">
        <v>134</v>
      </c>
      <c r="OV141" s="2" t="s">
        <v>134</v>
      </c>
      <c r="OW141" s="2" t="s">
        <v>134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161</v>
      </c>
      <c r="PF141" s="2" t="s">
        <v>131</v>
      </c>
      <c r="PG141" s="2" t="s">
        <v>134</v>
      </c>
      <c r="PH141" s="2" t="s">
        <v>134</v>
      </c>
      <c r="PI141" s="2" t="s">
        <v>142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140</v>
      </c>
      <c r="PR141" s="2" t="s">
        <v>131</v>
      </c>
      <c r="PS141" s="2" t="s">
        <v>190</v>
      </c>
      <c r="PT141" s="2" t="s">
        <v>134</v>
      </c>
      <c r="PU141" s="2" t="s">
        <v>142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140</v>
      </c>
      <c r="QD141" s="2" t="s">
        <v>144</v>
      </c>
      <c r="QE141" s="2" t="s">
        <v>711</v>
      </c>
      <c r="QF141" s="2" t="s">
        <v>134</v>
      </c>
      <c r="QG141" s="2" t="s">
        <v>142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184</v>
      </c>
      <c r="QP141" s="2" t="s">
        <v>131</v>
      </c>
      <c r="QQ141" s="2" t="s">
        <v>134</v>
      </c>
      <c r="QR141" s="2" t="s">
        <v>134</v>
      </c>
      <c r="QS141" s="2" t="s">
        <v>142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134</v>
      </c>
      <c r="RB141" s="2" t="s">
        <v>134</v>
      </c>
      <c r="RC141" s="2" t="s">
        <v>134</v>
      </c>
      <c r="RD141" s="2" t="s">
        <v>134</v>
      </c>
      <c r="RE141" s="2" t="s">
        <v>134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134</v>
      </c>
      <c r="RN141" s="2" t="s">
        <v>134</v>
      </c>
      <c r="RO141" s="2" t="s">
        <v>134</v>
      </c>
      <c r="RP141" s="2" t="s">
        <v>134</v>
      </c>
      <c r="RQ141" s="2" t="s">
        <v>134</v>
      </c>
      <c r="RR141" s="2" t="s">
        <v>134</v>
      </c>
      <c r="RS141" s="4"/>
      <c r="RT141" s="8"/>
      <c r="RU141" s="4"/>
      <c r="RV141" s="8"/>
      <c r="RW141" s="7"/>
      <c r="RX141" s="7"/>
      <c r="RY141" s="2" t="s">
        <v>161</v>
      </c>
      <c r="RZ141" s="2" t="s">
        <v>131</v>
      </c>
      <c r="SA141" s="2" t="s">
        <v>134</v>
      </c>
      <c r="SB141" s="2" t="s">
        <v>134</v>
      </c>
      <c r="SC141" s="2" t="s">
        <v>142</v>
      </c>
      <c r="SD141" s="2" t="s">
        <v>134</v>
      </c>
      <c r="SE141" s="4"/>
      <c r="SF141" s="8"/>
      <c r="SG141" s="4"/>
      <c r="SH141" s="8"/>
      <c r="SI141" s="7"/>
      <c r="SJ141" s="7"/>
      <c r="SK141" s="2" t="s">
        <v>140</v>
      </c>
      <c r="SL141" s="2" t="s">
        <v>144</v>
      </c>
      <c r="SM141" s="2" t="s">
        <v>193</v>
      </c>
      <c r="SN141" s="2" t="s">
        <v>2158</v>
      </c>
      <c r="SO141" s="2" t="s">
        <v>142</v>
      </c>
      <c r="SP141" s="2" t="s">
        <v>134</v>
      </c>
    </row>
    <row r="142">
      <c r="A142" s="2" t="s">
        <v>2159</v>
      </c>
      <c r="B142" s="2" t="s">
        <v>123</v>
      </c>
      <c r="C142" s="2" t="s">
        <v>124</v>
      </c>
      <c r="D142" s="2" t="s">
        <v>2038</v>
      </c>
      <c r="E142" s="2" t="s">
        <v>2039</v>
      </c>
      <c r="F142" s="2" t="s">
        <v>2040</v>
      </c>
      <c r="G142" s="2" t="s">
        <v>2041</v>
      </c>
      <c r="H142" s="2" t="s">
        <v>2042</v>
      </c>
      <c r="I142" s="2" t="s">
        <v>2065</v>
      </c>
      <c r="J142" s="2" t="s">
        <v>2066</v>
      </c>
      <c r="K142" s="2" t="s">
        <v>1225</v>
      </c>
      <c r="L142" s="3">
        <v>30.26</v>
      </c>
      <c r="M142" s="3">
        <v>31.77</v>
      </c>
      <c r="N142" s="3">
        <v>62.99</v>
      </c>
      <c r="O142" s="2" t="s">
        <v>131</v>
      </c>
      <c r="P142" s="2" t="s">
        <v>289</v>
      </c>
      <c r="Q142" s="2" t="s">
        <v>133</v>
      </c>
      <c r="R142" s="2" t="s">
        <v>134</v>
      </c>
      <c r="S142" s="2" t="s">
        <v>2141</v>
      </c>
      <c r="T142" s="2" t="s">
        <v>1062</v>
      </c>
      <c r="U142" s="2" t="s">
        <v>832</v>
      </c>
      <c r="V142" s="2" t="s">
        <v>1792</v>
      </c>
      <c r="W142" s="2" t="s">
        <v>421</v>
      </c>
      <c r="X142" s="2" t="s">
        <v>134</v>
      </c>
      <c r="Y142" s="2" t="s">
        <v>237</v>
      </c>
      <c r="Z142" s="4">
        <v>248</v>
      </c>
      <c r="AA142" s="4">
        <f>=ROUNDDOWN(10.7826086956522,0)</f>
      </c>
      <c r="AB142" s="5">
        <v>23</v>
      </c>
      <c r="AC142" s="2" t="s">
        <v>1373</v>
      </c>
      <c r="AD142" s="4">
        <v>140</v>
      </c>
      <c r="AE142" s="4">
        <v>580</v>
      </c>
      <c r="AF142" s="6">
        <v>69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>
        <v>0</v>
      </c>
      <c r="AP142" s="4">
        <v>456</v>
      </c>
      <c r="AQ142" s="8">
        <v>15387.89</v>
      </c>
      <c r="AR142" s="4"/>
      <c r="AS142" s="8"/>
      <c r="AT142" s="7"/>
      <c r="AU142" s="7"/>
      <c r="AV142" s="4" t="s">
        <v>134</v>
      </c>
      <c r="AW142" s="8" t="s">
        <v>134</v>
      </c>
      <c r="AX142" s="4" t="s">
        <v>134</v>
      </c>
      <c r="AY142" s="8" t="s">
        <v>134</v>
      </c>
      <c r="AZ142" s="7" t="s">
        <v>134</v>
      </c>
      <c r="BA142" s="7" t="s">
        <v>134</v>
      </c>
      <c r="BB142" s="7">
        <v>0.3224</v>
      </c>
      <c r="BC142" s="4" t="s">
        <v>134</v>
      </c>
      <c r="BD142" s="8" t="s">
        <v>134</v>
      </c>
      <c r="BE142" s="4" t="s">
        <v>134</v>
      </c>
      <c r="BF142" s="8" t="s">
        <v>134</v>
      </c>
      <c r="BG142" s="7" t="s">
        <v>134</v>
      </c>
      <c r="BH142" s="7" t="s">
        <v>134</v>
      </c>
      <c r="BI142" s="7" t="s">
        <v>134</v>
      </c>
      <c r="BJ142" s="4">
        <v>456</v>
      </c>
      <c r="BK142" s="8">
        <v>15387.89</v>
      </c>
      <c r="BL142" s="2" t="s">
        <v>2160</v>
      </c>
      <c r="BM142" s="7">
        <v>1</v>
      </c>
      <c r="BN142" s="7">
        <v>1</v>
      </c>
      <c r="BO142" s="4">
        <v>130</v>
      </c>
      <c r="BP142" s="8">
        <v>4569.5</v>
      </c>
      <c r="BQ142" s="4"/>
      <c r="BR142" s="8"/>
      <c r="BS142" s="7"/>
      <c r="BT142" s="7"/>
      <c r="BU142" s="2" t="s">
        <v>140</v>
      </c>
      <c r="BV142" s="2" t="s">
        <v>131</v>
      </c>
      <c r="BW142" s="2" t="s">
        <v>134</v>
      </c>
      <c r="BX142" s="2" t="s">
        <v>712</v>
      </c>
      <c r="BY142" s="2" t="s">
        <v>142</v>
      </c>
      <c r="BZ142" s="2" t="s">
        <v>134</v>
      </c>
      <c r="CA142" s="4">
        <v>57</v>
      </c>
      <c r="CB142" s="8">
        <v>2000.13</v>
      </c>
      <c r="CC142" s="4"/>
      <c r="CD142" s="8"/>
      <c r="CE142" s="7"/>
      <c r="CF142" s="7"/>
      <c r="CG142" s="2" t="s">
        <v>140</v>
      </c>
      <c r="CH142" s="2" t="s">
        <v>131</v>
      </c>
      <c r="CI142" s="2" t="s">
        <v>145</v>
      </c>
      <c r="CJ142" s="2" t="s">
        <v>575</v>
      </c>
      <c r="CK142" s="2" t="s">
        <v>142</v>
      </c>
      <c r="CL142" s="2" t="s">
        <v>134</v>
      </c>
      <c r="CM142" s="4">
        <v>45</v>
      </c>
      <c r="CN142" s="8">
        <v>1493.28</v>
      </c>
      <c r="CO142" s="4"/>
      <c r="CP142" s="8"/>
      <c r="CQ142" s="7"/>
      <c r="CR142" s="7"/>
      <c r="CS142" s="2" t="s">
        <v>140</v>
      </c>
      <c r="CT142" s="2" t="s">
        <v>131</v>
      </c>
      <c r="CU142" s="2" t="s">
        <v>729</v>
      </c>
      <c r="CV142" s="2" t="s">
        <v>1976</v>
      </c>
      <c r="CW142" s="2" t="s">
        <v>142</v>
      </c>
      <c r="CX142" s="2" t="s">
        <v>134</v>
      </c>
      <c r="CY142" s="4">
        <v>92</v>
      </c>
      <c r="CZ142" s="8">
        <v>3069.12</v>
      </c>
      <c r="DA142" s="4"/>
      <c r="DB142" s="8"/>
      <c r="DC142" s="7"/>
      <c r="DD142" s="7"/>
      <c r="DE142" s="2" t="s">
        <v>140</v>
      </c>
      <c r="DF142" s="2" t="s">
        <v>131</v>
      </c>
      <c r="DG142" s="2" t="s">
        <v>733</v>
      </c>
      <c r="DH142" s="2" t="s">
        <v>684</v>
      </c>
      <c r="DI142" s="2" t="s">
        <v>142</v>
      </c>
      <c r="DJ142" s="2" t="s">
        <v>134</v>
      </c>
      <c r="DK142" s="4">
        <v>54</v>
      </c>
      <c r="DL142" s="8">
        <v>1910.52</v>
      </c>
      <c r="DM142" s="4"/>
      <c r="DN142" s="8"/>
      <c r="DO142" s="7"/>
      <c r="DP142" s="7"/>
      <c r="DQ142" s="2" t="s">
        <v>140</v>
      </c>
      <c r="DR142" s="2" t="s">
        <v>131</v>
      </c>
      <c r="DS142" s="2" t="s">
        <v>754</v>
      </c>
      <c r="DT142" s="2" t="s">
        <v>150</v>
      </c>
      <c r="DU142" s="2" t="s">
        <v>142</v>
      </c>
      <c r="DV142" s="2" t="s">
        <v>134</v>
      </c>
      <c r="DW142" s="4">
        <v>11</v>
      </c>
      <c r="DX142" s="8">
        <v>363.92</v>
      </c>
      <c r="DY142" s="4"/>
      <c r="DZ142" s="8"/>
      <c r="EA142" s="7"/>
      <c r="EB142" s="7"/>
      <c r="EC142" s="2" t="s">
        <v>140</v>
      </c>
      <c r="ED142" s="2" t="s">
        <v>131</v>
      </c>
      <c r="EE142" s="2" t="s">
        <v>592</v>
      </c>
      <c r="EF142" s="2" t="s">
        <v>153</v>
      </c>
      <c r="EG142" s="2" t="s">
        <v>142</v>
      </c>
      <c r="EH142" s="2" t="s">
        <v>134</v>
      </c>
      <c r="EI142" s="4">
        <v>60</v>
      </c>
      <c r="EJ142" s="8">
        <v>1746.95</v>
      </c>
      <c r="EK142" s="4"/>
      <c r="EL142" s="8"/>
      <c r="EM142" s="7"/>
      <c r="EN142" s="7"/>
      <c r="EO142" s="2" t="s">
        <v>140</v>
      </c>
      <c r="EP142" s="2" t="s">
        <v>131</v>
      </c>
      <c r="EQ142" s="2" t="s">
        <v>2049</v>
      </c>
      <c r="ER142" s="2" t="s">
        <v>430</v>
      </c>
      <c r="ES142" s="2" t="s">
        <v>142</v>
      </c>
      <c r="ET142" s="2" t="s">
        <v>134</v>
      </c>
      <c r="EU142" s="4">
        <v>1</v>
      </c>
      <c r="EV142" s="8">
        <v>35.9</v>
      </c>
      <c r="EW142" s="4"/>
      <c r="EX142" s="8"/>
      <c r="EY142" s="7"/>
      <c r="EZ142" s="7"/>
      <c r="FA142" s="2" t="s">
        <v>140</v>
      </c>
      <c r="FB142" s="2" t="s">
        <v>131</v>
      </c>
      <c r="FC142" s="2" t="s">
        <v>2123</v>
      </c>
      <c r="FD142" s="2" t="s">
        <v>1888</v>
      </c>
      <c r="FE142" s="2" t="s">
        <v>142</v>
      </c>
      <c r="FF142" s="2" t="s">
        <v>134</v>
      </c>
      <c r="FG142" s="4">
        <v>5</v>
      </c>
      <c r="FH142" s="8">
        <v>166.8</v>
      </c>
      <c r="FI142" s="4"/>
      <c r="FJ142" s="8"/>
      <c r="FK142" s="7"/>
      <c r="FL142" s="7"/>
      <c r="FM142" s="2" t="s">
        <v>140</v>
      </c>
      <c r="FN142" s="2" t="s">
        <v>131</v>
      </c>
      <c r="FO142" s="2" t="s">
        <v>2069</v>
      </c>
      <c r="FP142" s="2" t="s">
        <v>2131</v>
      </c>
      <c r="FQ142" s="2" t="s">
        <v>142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140</v>
      </c>
      <c r="FZ142" s="2" t="s">
        <v>144</v>
      </c>
      <c r="GA142" s="2" t="s">
        <v>2050</v>
      </c>
      <c r="GB142" s="2" t="s">
        <v>1781</v>
      </c>
      <c r="GC142" s="2" t="s">
        <v>142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134</v>
      </c>
      <c r="GL142" s="2" t="s">
        <v>134</v>
      </c>
      <c r="GM142" s="2" t="s">
        <v>134</v>
      </c>
      <c r="GN142" s="2" t="s">
        <v>134</v>
      </c>
      <c r="GO142" s="2" t="s">
        <v>134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578</v>
      </c>
      <c r="GX142" s="2" t="s">
        <v>144</v>
      </c>
      <c r="GY142" s="2" t="s">
        <v>151</v>
      </c>
      <c r="GZ142" s="2" t="s">
        <v>2161</v>
      </c>
      <c r="HA142" s="2" t="s">
        <v>142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140</v>
      </c>
      <c r="HJ142" s="2" t="s">
        <v>131</v>
      </c>
      <c r="HK142" s="2" t="s">
        <v>780</v>
      </c>
      <c r="HL142" s="2" t="s">
        <v>1547</v>
      </c>
      <c r="HM142" s="2" t="s">
        <v>142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143</v>
      </c>
      <c r="HV142" s="2" t="s">
        <v>131</v>
      </c>
      <c r="HW142" s="2" t="s">
        <v>134</v>
      </c>
      <c r="HX142" s="2" t="s">
        <v>134</v>
      </c>
      <c r="HY142" s="2" t="s">
        <v>142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578</v>
      </c>
      <c r="IH142" s="2" t="s">
        <v>144</v>
      </c>
      <c r="II142" s="2" t="s">
        <v>1393</v>
      </c>
      <c r="IJ142" s="2" t="s">
        <v>152</v>
      </c>
      <c r="IK142" s="2" t="s">
        <v>142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161</v>
      </c>
      <c r="IT142" s="2" t="s">
        <v>131</v>
      </c>
      <c r="IU142" s="2" t="s">
        <v>382</v>
      </c>
      <c r="IV142" s="2" t="s">
        <v>134</v>
      </c>
      <c r="IW142" s="2" t="s">
        <v>142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140</v>
      </c>
      <c r="JF142" s="2" t="s">
        <v>131</v>
      </c>
      <c r="JG142" s="2" t="s">
        <v>170</v>
      </c>
      <c r="JH142" s="2" t="s">
        <v>134</v>
      </c>
      <c r="JI142" s="2" t="s">
        <v>142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140</v>
      </c>
      <c r="JR142" s="2" t="s">
        <v>144</v>
      </c>
      <c r="JS142" s="2" t="s">
        <v>2053</v>
      </c>
      <c r="JT142" s="2" t="s">
        <v>2147</v>
      </c>
      <c r="JU142" s="2" t="s">
        <v>142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140</v>
      </c>
      <c r="KD142" s="2" t="s">
        <v>131</v>
      </c>
      <c r="KE142" s="2" t="s">
        <v>207</v>
      </c>
      <c r="KF142" s="2" t="s">
        <v>2062</v>
      </c>
      <c r="KG142" s="2" t="s">
        <v>142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176</v>
      </c>
      <c r="KP142" s="2" t="s">
        <v>131</v>
      </c>
      <c r="KQ142" s="2" t="s">
        <v>134</v>
      </c>
      <c r="KR142" s="2" t="s">
        <v>134</v>
      </c>
      <c r="KS142" s="2" t="s">
        <v>142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140</v>
      </c>
      <c r="LB142" s="2" t="s">
        <v>144</v>
      </c>
      <c r="LC142" s="2" t="s">
        <v>438</v>
      </c>
      <c r="LD142" s="2" t="s">
        <v>2074</v>
      </c>
      <c r="LE142" s="2" t="s">
        <v>142</v>
      </c>
      <c r="LF142" s="2" t="s">
        <v>134</v>
      </c>
      <c r="LG142" s="4">
        <v>1</v>
      </c>
      <c r="LH142" s="8">
        <v>31.77</v>
      </c>
      <c r="LI142" s="4"/>
      <c r="LJ142" s="8"/>
      <c r="LK142" s="7"/>
      <c r="LL142" s="7"/>
      <c r="LM142" s="2" t="s">
        <v>140</v>
      </c>
      <c r="LN142" s="2" t="s">
        <v>131</v>
      </c>
      <c r="LO142" s="2" t="s">
        <v>180</v>
      </c>
      <c r="LP142" s="2" t="s">
        <v>968</v>
      </c>
      <c r="LQ142" s="2" t="s">
        <v>142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134</v>
      </c>
      <c r="LZ142" s="2" t="s">
        <v>134</v>
      </c>
      <c r="MA142" s="2" t="s">
        <v>134</v>
      </c>
      <c r="MB142" s="2" t="s">
        <v>134</v>
      </c>
      <c r="MC142" s="2" t="s">
        <v>134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143</v>
      </c>
      <c r="ML142" s="2" t="s">
        <v>131</v>
      </c>
      <c r="MM142" s="2" t="s">
        <v>134</v>
      </c>
      <c r="MN142" s="2" t="s">
        <v>134</v>
      </c>
      <c r="MO142" s="2" t="s">
        <v>142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134</v>
      </c>
      <c r="MX142" s="2" t="s">
        <v>134</v>
      </c>
      <c r="MY142" s="2" t="s">
        <v>134</v>
      </c>
      <c r="MZ142" s="2" t="s">
        <v>134</v>
      </c>
      <c r="NA142" s="2" t="s">
        <v>134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184</v>
      </c>
      <c r="NJ142" s="2" t="s">
        <v>131</v>
      </c>
      <c r="NK142" s="2" t="s">
        <v>134</v>
      </c>
      <c r="NL142" s="2" t="s">
        <v>134</v>
      </c>
      <c r="NM142" s="2" t="s">
        <v>142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140</v>
      </c>
      <c r="NV142" s="2" t="s">
        <v>131</v>
      </c>
      <c r="NW142" s="2" t="s">
        <v>185</v>
      </c>
      <c r="NX142" s="2" t="s">
        <v>2162</v>
      </c>
      <c r="NY142" s="2" t="s">
        <v>142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140</v>
      </c>
      <c r="OH142" s="2" t="s">
        <v>187</v>
      </c>
      <c r="OI142" s="2" t="s">
        <v>904</v>
      </c>
      <c r="OJ142" s="2" t="s">
        <v>316</v>
      </c>
      <c r="OK142" s="2" t="s">
        <v>142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134</v>
      </c>
      <c r="OT142" s="2" t="s">
        <v>134</v>
      </c>
      <c r="OU142" s="2" t="s">
        <v>134</v>
      </c>
      <c r="OV142" s="2" t="s">
        <v>134</v>
      </c>
      <c r="OW142" s="2" t="s">
        <v>134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161</v>
      </c>
      <c r="PF142" s="2" t="s">
        <v>131</v>
      </c>
      <c r="PG142" s="2" t="s">
        <v>134</v>
      </c>
      <c r="PH142" s="2" t="s">
        <v>134</v>
      </c>
      <c r="PI142" s="2" t="s">
        <v>142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140</v>
      </c>
      <c r="PR142" s="2" t="s">
        <v>131</v>
      </c>
      <c r="PS142" s="2" t="s">
        <v>190</v>
      </c>
      <c r="PT142" s="2" t="s">
        <v>134</v>
      </c>
      <c r="PU142" s="2" t="s">
        <v>142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140</v>
      </c>
      <c r="QD142" s="2" t="s">
        <v>144</v>
      </c>
      <c r="QE142" s="2" t="s">
        <v>711</v>
      </c>
      <c r="QF142" s="2" t="s">
        <v>1140</v>
      </c>
      <c r="QG142" s="2" t="s">
        <v>142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184</v>
      </c>
      <c r="QP142" s="2" t="s">
        <v>131</v>
      </c>
      <c r="QQ142" s="2" t="s">
        <v>134</v>
      </c>
      <c r="QR142" s="2" t="s">
        <v>134</v>
      </c>
      <c r="QS142" s="2" t="s">
        <v>142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134</v>
      </c>
      <c r="RB142" s="2" t="s">
        <v>134</v>
      </c>
      <c r="RC142" s="2" t="s">
        <v>134</v>
      </c>
      <c r="RD142" s="2" t="s">
        <v>134</v>
      </c>
      <c r="RE142" s="2" t="s">
        <v>134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134</v>
      </c>
      <c r="RN142" s="2" t="s">
        <v>134</v>
      </c>
      <c r="RO142" s="2" t="s">
        <v>134</v>
      </c>
      <c r="RP142" s="2" t="s">
        <v>134</v>
      </c>
      <c r="RQ142" s="2" t="s">
        <v>134</v>
      </c>
      <c r="RR142" s="2" t="s">
        <v>134</v>
      </c>
      <c r="RS142" s="4"/>
      <c r="RT142" s="8"/>
      <c r="RU142" s="4"/>
      <c r="RV142" s="8"/>
      <c r="RW142" s="7"/>
      <c r="RX142" s="7"/>
      <c r="RY142" s="2" t="s">
        <v>161</v>
      </c>
      <c r="RZ142" s="2" t="s">
        <v>131</v>
      </c>
      <c r="SA142" s="2" t="s">
        <v>134</v>
      </c>
      <c r="SB142" s="2" t="s">
        <v>134</v>
      </c>
      <c r="SC142" s="2" t="s">
        <v>142</v>
      </c>
      <c r="SD142" s="2" t="s">
        <v>134</v>
      </c>
      <c r="SE142" s="4"/>
      <c r="SF142" s="8"/>
      <c r="SG142" s="4"/>
      <c r="SH142" s="8"/>
      <c r="SI142" s="7"/>
      <c r="SJ142" s="7"/>
      <c r="SK142" s="2" t="s">
        <v>140</v>
      </c>
      <c r="SL142" s="2" t="s">
        <v>144</v>
      </c>
      <c r="SM142" s="2" t="s">
        <v>2055</v>
      </c>
      <c r="SN142" s="2" t="s">
        <v>709</v>
      </c>
      <c r="SO142" s="2" t="s">
        <v>142</v>
      </c>
      <c r="SP142" s="2" t="s">
        <v>134</v>
      </c>
    </row>
    <row r="143">
      <c r="A143" s="2" t="s">
        <v>2163</v>
      </c>
      <c r="B143" s="2" t="s">
        <v>123</v>
      </c>
      <c r="C143" s="2" t="s">
        <v>124</v>
      </c>
      <c r="D143" s="2" t="s">
        <v>2038</v>
      </c>
      <c r="E143" s="2" t="s">
        <v>2039</v>
      </c>
      <c r="F143" s="2" t="s">
        <v>2040</v>
      </c>
      <c r="G143" s="2" t="s">
        <v>2041</v>
      </c>
      <c r="H143" s="2" t="s">
        <v>2042</v>
      </c>
      <c r="I143" s="2" t="s">
        <v>2043</v>
      </c>
      <c r="J143" s="2" t="s">
        <v>2044</v>
      </c>
      <c r="K143" s="2" t="s">
        <v>792</v>
      </c>
      <c r="L143" s="3">
        <v>13.39</v>
      </c>
      <c r="M143" s="3">
        <v>14.06</v>
      </c>
      <c r="N143" s="3">
        <v>27.99</v>
      </c>
      <c r="O143" s="2" t="s">
        <v>131</v>
      </c>
      <c r="P143" s="2" t="s">
        <v>395</v>
      </c>
      <c r="Q143" s="2" t="s">
        <v>133</v>
      </c>
      <c r="R143" s="2" t="s">
        <v>134</v>
      </c>
      <c r="S143" s="2" t="s">
        <v>2164</v>
      </c>
      <c r="T143" s="2" t="s">
        <v>1062</v>
      </c>
      <c r="U143" s="2" t="s">
        <v>832</v>
      </c>
      <c r="V143" s="2" t="s">
        <v>1792</v>
      </c>
      <c r="W143" s="2" t="s">
        <v>421</v>
      </c>
      <c r="X143" s="2" t="s">
        <v>134</v>
      </c>
      <c r="Y143" s="2" t="s">
        <v>1002</v>
      </c>
      <c r="Z143" s="4">
        <v>302</v>
      </c>
      <c r="AA143" s="4">
        <f>=ROUNDDOWN(12.5833333333333,0)</f>
      </c>
      <c r="AB143" s="5">
        <v>24</v>
      </c>
      <c r="AC143" s="2" t="s">
        <v>2103</v>
      </c>
      <c r="AD143" s="4">
        <v>380</v>
      </c>
      <c r="AE143" s="4">
        <v>540</v>
      </c>
      <c r="AF143" s="6">
        <v>69</v>
      </c>
      <c r="AG143" s="6"/>
      <c r="AH143" s="7">
        <v>0.9344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>
        <v>0</v>
      </c>
      <c r="AP143" s="4">
        <v>517</v>
      </c>
      <c r="AQ143" s="8">
        <v>7692.02</v>
      </c>
      <c r="AR143" s="4"/>
      <c r="AS143" s="8"/>
      <c r="AT143" s="7"/>
      <c r="AU143" s="7"/>
      <c r="AV143" s="4">
        <v>1340</v>
      </c>
      <c r="AW143" s="8">
        <v>29150.25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0.2639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>
        <v>0.1133</v>
      </c>
      <c r="BJ143" s="4">
        <v>517</v>
      </c>
      <c r="BK143" s="8">
        <v>7692.02</v>
      </c>
      <c r="BL143" s="2" t="s">
        <v>1177</v>
      </c>
      <c r="BM143" s="7">
        <v>1</v>
      </c>
      <c r="BN143" s="7">
        <v>1</v>
      </c>
      <c r="BO143" s="4">
        <v>155</v>
      </c>
      <c r="BP143" s="8">
        <v>2352.9</v>
      </c>
      <c r="BQ143" s="4"/>
      <c r="BR143" s="8"/>
      <c r="BS143" s="7"/>
      <c r="BT143" s="7"/>
      <c r="BU143" s="2" t="s">
        <v>140</v>
      </c>
      <c r="BV143" s="2" t="s">
        <v>131</v>
      </c>
      <c r="BW143" s="2" t="s">
        <v>134</v>
      </c>
      <c r="BX143" s="2" t="s">
        <v>1736</v>
      </c>
      <c r="BY143" s="2" t="s">
        <v>142</v>
      </c>
      <c r="BZ143" s="2" t="s">
        <v>134</v>
      </c>
      <c r="CA143" s="4">
        <v>52</v>
      </c>
      <c r="CB143" s="8">
        <v>826.28</v>
      </c>
      <c r="CC143" s="4"/>
      <c r="CD143" s="8"/>
      <c r="CE143" s="7"/>
      <c r="CF143" s="7"/>
      <c r="CG143" s="2" t="s">
        <v>140</v>
      </c>
      <c r="CH143" s="2" t="s">
        <v>131</v>
      </c>
      <c r="CI143" s="2" t="s">
        <v>1041</v>
      </c>
      <c r="CJ143" s="2" t="s">
        <v>2165</v>
      </c>
      <c r="CK143" s="2" t="s">
        <v>142</v>
      </c>
      <c r="CL143" s="2" t="s">
        <v>134</v>
      </c>
      <c r="CM143" s="4">
        <v>47</v>
      </c>
      <c r="CN143" s="8">
        <v>649.68</v>
      </c>
      <c r="CO143" s="4"/>
      <c r="CP143" s="8"/>
      <c r="CQ143" s="7"/>
      <c r="CR143" s="7"/>
      <c r="CS143" s="2" t="s">
        <v>140</v>
      </c>
      <c r="CT143" s="2" t="s">
        <v>131</v>
      </c>
      <c r="CU143" s="2" t="s">
        <v>2166</v>
      </c>
      <c r="CV143" s="2" t="s">
        <v>929</v>
      </c>
      <c r="CW143" s="2" t="s">
        <v>142</v>
      </c>
      <c r="CX143" s="2" t="s">
        <v>134</v>
      </c>
      <c r="CY143" s="4">
        <v>145</v>
      </c>
      <c r="CZ143" s="8">
        <v>2101.05</v>
      </c>
      <c r="DA143" s="4"/>
      <c r="DB143" s="8"/>
      <c r="DC143" s="7"/>
      <c r="DD143" s="7"/>
      <c r="DE143" s="2" t="s">
        <v>140</v>
      </c>
      <c r="DF143" s="2" t="s">
        <v>131</v>
      </c>
      <c r="DG143" s="2" t="s">
        <v>2167</v>
      </c>
      <c r="DH143" s="2" t="s">
        <v>2168</v>
      </c>
      <c r="DI143" s="2" t="s">
        <v>142</v>
      </c>
      <c r="DJ143" s="2" t="s">
        <v>134</v>
      </c>
      <c r="DK143" s="4">
        <v>72</v>
      </c>
      <c r="DL143" s="8">
        <v>1108.08</v>
      </c>
      <c r="DM143" s="4"/>
      <c r="DN143" s="8"/>
      <c r="DO143" s="7"/>
      <c r="DP143" s="7"/>
      <c r="DQ143" s="2" t="s">
        <v>140</v>
      </c>
      <c r="DR143" s="2" t="s">
        <v>131</v>
      </c>
      <c r="DS143" s="2" t="s">
        <v>2169</v>
      </c>
      <c r="DT143" s="2" t="s">
        <v>1319</v>
      </c>
      <c r="DU143" s="2" t="s">
        <v>142</v>
      </c>
      <c r="DV143" s="2" t="s">
        <v>134</v>
      </c>
      <c r="DW143" s="4">
        <v>11</v>
      </c>
      <c r="DX143" s="8">
        <v>164.16</v>
      </c>
      <c r="DY143" s="4"/>
      <c r="DZ143" s="8"/>
      <c r="EA143" s="7"/>
      <c r="EB143" s="7"/>
      <c r="EC143" s="2" t="s">
        <v>140</v>
      </c>
      <c r="ED143" s="2" t="s">
        <v>131</v>
      </c>
      <c r="EE143" s="2" t="s">
        <v>2170</v>
      </c>
      <c r="EF143" s="2" t="s">
        <v>2110</v>
      </c>
      <c r="EG143" s="2" t="s">
        <v>142</v>
      </c>
      <c r="EH143" s="2" t="s">
        <v>134</v>
      </c>
      <c r="EI143" s="4">
        <v>24</v>
      </c>
      <c r="EJ143" s="8">
        <v>324.77</v>
      </c>
      <c r="EK143" s="4"/>
      <c r="EL143" s="8"/>
      <c r="EM143" s="7"/>
      <c r="EN143" s="7"/>
      <c r="EO143" s="2" t="s">
        <v>140</v>
      </c>
      <c r="EP143" s="2" t="s">
        <v>131</v>
      </c>
      <c r="EQ143" s="2" t="s">
        <v>1254</v>
      </c>
      <c r="ER143" s="2" t="s">
        <v>2171</v>
      </c>
      <c r="ES143" s="2" t="s">
        <v>142</v>
      </c>
      <c r="ET143" s="2" t="s">
        <v>134</v>
      </c>
      <c r="EU143" s="4">
        <v>5</v>
      </c>
      <c r="EV143" s="8">
        <v>79.45</v>
      </c>
      <c r="EW143" s="4"/>
      <c r="EX143" s="8"/>
      <c r="EY143" s="7"/>
      <c r="EZ143" s="7"/>
      <c r="FA143" s="2" t="s">
        <v>140</v>
      </c>
      <c r="FB143" s="2" t="s">
        <v>131</v>
      </c>
      <c r="FC143" s="2" t="s">
        <v>1002</v>
      </c>
      <c r="FD143" s="2" t="s">
        <v>2172</v>
      </c>
      <c r="FE143" s="2" t="s">
        <v>142</v>
      </c>
      <c r="FF143" s="2" t="s">
        <v>134</v>
      </c>
      <c r="FG143" s="4">
        <v>6</v>
      </c>
      <c r="FH143" s="8">
        <v>85.65</v>
      </c>
      <c r="FI143" s="4"/>
      <c r="FJ143" s="8"/>
      <c r="FK143" s="7"/>
      <c r="FL143" s="7"/>
      <c r="FM143" s="2" t="s">
        <v>140</v>
      </c>
      <c r="FN143" s="2" t="s">
        <v>131</v>
      </c>
      <c r="FO143" s="2" t="s">
        <v>2069</v>
      </c>
      <c r="FP143" s="2" t="s">
        <v>344</v>
      </c>
      <c r="FQ143" s="2" t="s">
        <v>142</v>
      </c>
      <c r="FR143" s="2" t="s">
        <v>134</v>
      </c>
      <c r="FS143" s="4"/>
      <c r="FT143" s="8"/>
      <c r="FU143" s="4"/>
      <c r="FV143" s="8"/>
      <c r="FW143" s="7"/>
      <c r="FX143" s="7"/>
      <c r="FY143" s="2" t="s">
        <v>161</v>
      </c>
      <c r="FZ143" s="2" t="s">
        <v>131</v>
      </c>
      <c r="GA143" s="2" t="s">
        <v>134</v>
      </c>
      <c r="GB143" s="2" t="s">
        <v>134</v>
      </c>
      <c r="GC143" s="2" t="s">
        <v>142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161</v>
      </c>
      <c r="GL143" s="2" t="s">
        <v>131</v>
      </c>
      <c r="GM143" s="2" t="s">
        <v>134</v>
      </c>
      <c r="GN143" s="2" t="s">
        <v>134</v>
      </c>
      <c r="GO143" s="2" t="s">
        <v>142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140</v>
      </c>
      <c r="GX143" s="2" t="s">
        <v>131</v>
      </c>
      <c r="GY143" s="2" t="s">
        <v>2087</v>
      </c>
      <c r="GZ143" s="2" t="s">
        <v>1077</v>
      </c>
      <c r="HA143" s="2" t="s">
        <v>142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140</v>
      </c>
      <c r="HJ143" s="2" t="s">
        <v>131</v>
      </c>
      <c r="HK143" s="2" t="s">
        <v>2173</v>
      </c>
      <c r="HL143" s="2" t="s">
        <v>1311</v>
      </c>
      <c r="HM143" s="2" t="s">
        <v>142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143</v>
      </c>
      <c r="HV143" s="2" t="s">
        <v>131</v>
      </c>
      <c r="HW143" s="2" t="s">
        <v>134</v>
      </c>
      <c r="HX143" s="2" t="s">
        <v>134</v>
      </c>
      <c r="HY143" s="2" t="s">
        <v>142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176</v>
      </c>
      <c r="IH143" s="2" t="s">
        <v>131</v>
      </c>
      <c r="II143" s="2" t="s">
        <v>134</v>
      </c>
      <c r="IJ143" s="2" t="s">
        <v>134</v>
      </c>
      <c r="IK143" s="2" t="s">
        <v>142</v>
      </c>
      <c r="IL143" s="2" t="s">
        <v>168</v>
      </c>
      <c r="IM143" s="4"/>
      <c r="IN143" s="8"/>
      <c r="IO143" s="4"/>
      <c r="IP143" s="8"/>
      <c r="IQ143" s="7"/>
      <c r="IR143" s="7"/>
      <c r="IS143" s="2" t="s">
        <v>161</v>
      </c>
      <c r="IT143" s="2" t="s">
        <v>131</v>
      </c>
      <c r="IU143" s="2" t="s">
        <v>134</v>
      </c>
      <c r="IV143" s="2" t="s">
        <v>134</v>
      </c>
      <c r="IW143" s="2" t="s">
        <v>142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140</v>
      </c>
      <c r="JF143" s="2" t="s">
        <v>131</v>
      </c>
      <c r="JG143" s="2" t="s">
        <v>170</v>
      </c>
      <c r="JH143" s="2" t="s">
        <v>134</v>
      </c>
      <c r="JI143" s="2" t="s">
        <v>142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140</v>
      </c>
      <c r="JR143" s="2" t="s">
        <v>144</v>
      </c>
      <c r="JS143" s="2" t="s">
        <v>1083</v>
      </c>
      <c r="JT143" s="2" t="s">
        <v>943</v>
      </c>
      <c r="JU143" s="2" t="s">
        <v>142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140</v>
      </c>
      <c r="KD143" s="2" t="s">
        <v>131</v>
      </c>
      <c r="KE143" s="2" t="s">
        <v>853</v>
      </c>
      <c r="KF143" s="2" t="s">
        <v>134</v>
      </c>
      <c r="KG143" s="2" t="s">
        <v>142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176</v>
      </c>
      <c r="KP143" s="2" t="s">
        <v>131</v>
      </c>
      <c r="KQ143" s="2" t="s">
        <v>134</v>
      </c>
      <c r="KR143" s="2" t="s">
        <v>134</v>
      </c>
      <c r="KS143" s="2" t="s">
        <v>142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140</v>
      </c>
      <c r="LB143" s="2" t="s">
        <v>144</v>
      </c>
      <c r="LC143" s="2" t="s">
        <v>1030</v>
      </c>
      <c r="LD143" s="2" t="s">
        <v>1405</v>
      </c>
      <c r="LE143" s="2" t="s">
        <v>142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134</v>
      </c>
      <c r="LN143" s="2" t="s">
        <v>134</v>
      </c>
      <c r="LO143" s="2" t="s">
        <v>134</v>
      </c>
      <c r="LP143" s="2" t="s">
        <v>134</v>
      </c>
      <c r="LQ143" s="2" t="s">
        <v>134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134</v>
      </c>
      <c r="LZ143" s="2" t="s">
        <v>134</v>
      </c>
      <c r="MA143" s="2" t="s">
        <v>134</v>
      </c>
      <c r="MB143" s="2" t="s">
        <v>134</v>
      </c>
      <c r="MC143" s="2" t="s">
        <v>134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436</v>
      </c>
      <c r="ML143" s="2" t="s">
        <v>131</v>
      </c>
      <c r="MM143" s="2" t="s">
        <v>134</v>
      </c>
      <c r="MN143" s="2" t="s">
        <v>134</v>
      </c>
      <c r="MO143" s="2" t="s">
        <v>142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134</v>
      </c>
      <c r="MX143" s="2" t="s">
        <v>134</v>
      </c>
      <c r="MY143" s="2" t="s">
        <v>134</v>
      </c>
      <c r="MZ143" s="2" t="s">
        <v>134</v>
      </c>
      <c r="NA143" s="2" t="s">
        <v>134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184</v>
      </c>
      <c r="NJ143" s="2" t="s">
        <v>131</v>
      </c>
      <c r="NK143" s="2" t="s">
        <v>134</v>
      </c>
      <c r="NL143" s="2" t="s">
        <v>134</v>
      </c>
      <c r="NM143" s="2" t="s">
        <v>142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140</v>
      </c>
      <c r="NV143" s="2" t="s">
        <v>131</v>
      </c>
      <c r="NW143" s="2" t="s">
        <v>185</v>
      </c>
      <c r="NX143" s="2" t="s">
        <v>1705</v>
      </c>
      <c r="NY143" s="2" t="s">
        <v>142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140</v>
      </c>
      <c r="OH143" s="2" t="s">
        <v>187</v>
      </c>
      <c r="OI143" s="2" t="s">
        <v>1101</v>
      </c>
      <c r="OJ143" s="2" t="s">
        <v>1307</v>
      </c>
      <c r="OK143" s="2" t="s">
        <v>142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161</v>
      </c>
      <c r="OT143" s="2" t="s">
        <v>131</v>
      </c>
      <c r="OU143" s="2" t="s">
        <v>134</v>
      </c>
      <c r="OV143" s="2" t="s">
        <v>134</v>
      </c>
      <c r="OW143" s="2" t="s">
        <v>142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161</v>
      </c>
      <c r="PF143" s="2" t="s">
        <v>131</v>
      </c>
      <c r="PG143" s="2" t="s">
        <v>134</v>
      </c>
      <c r="PH143" s="2" t="s">
        <v>134</v>
      </c>
      <c r="PI143" s="2" t="s">
        <v>142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140</v>
      </c>
      <c r="PR143" s="2" t="s">
        <v>131</v>
      </c>
      <c r="PS143" s="2" t="s">
        <v>190</v>
      </c>
      <c r="PT143" s="2" t="s">
        <v>134</v>
      </c>
      <c r="PU143" s="2" t="s">
        <v>142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161</v>
      </c>
      <c r="QD143" s="2" t="s">
        <v>144</v>
      </c>
      <c r="QE143" s="2" t="s">
        <v>134</v>
      </c>
      <c r="QF143" s="2" t="s">
        <v>134</v>
      </c>
      <c r="QG143" s="2" t="s">
        <v>142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184</v>
      </c>
      <c r="QP143" s="2" t="s">
        <v>131</v>
      </c>
      <c r="QQ143" s="2" t="s">
        <v>134</v>
      </c>
      <c r="QR143" s="2" t="s">
        <v>134</v>
      </c>
      <c r="QS143" s="2" t="s">
        <v>142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134</v>
      </c>
      <c r="RB143" s="2" t="s">
        <v>134</v>
      </c>
      <c r="RC143" s="2" t="s">
        <v>134</v>
      </c>
      <c r="RD143" s="2" t="s">
        <v>134</v>
      </c>
      <c r="RE143" s="2" t="s">
        <v>134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161</v>
      </c>
      <c r="RN143" s="2" t="s">
        <v>131</v>
      </c>
      <c r="RO143" s="2" t="s">
        <v>134</v>
      </c>
      <c r="RP143" s="2" t="s">
        <v>134</v>
      </c>
      <c r="RQ143" s="2" t="s">
        <v>142</v>
      </c>
      <c r="RR143" s="2" t="s">
        <v>134</v>
      </c>
      <c r="RS143" s="4"/>
      <c r="RT143" s="8"/>
      <c r="RU143" s="4"/>
      <c r="RV143" s="8"/>
      <c r="RW143" s="7"/>
      <c r="RX143" s="7"/>
      <c r="RY143" s="2" t="s">
        <v>161</v>
      </c>
      <c r="RZ143" s="2" t="s">
        <v>131</v>
      </c>
      <c r="SA143" s="2" t="s">
        <v>134</v>
      </c>
      <c r="SB143" s="2" t="s">
        <v>134</v>
      </c>
      <c r="SC143" s="2" t="s">
        <v>142</v>
      </c>
      <c r="SD143" s="2" t="s">
        <v>134</v>
      </c>
      <c r="SE143" s="4"/>
      <c r="SF143" s="8"/>
      <c r="SG143" s="4"/>
      <c r="SH143" s="8"/>
      <c r="SI143" s="7"/>
      <c r="SJ143" s="7"/>
      <c r="SK143" s="2" t="s">
        <v>176</v>
      </c>
      <c r="SL143" s="2" t="s">
        <v>144</v>
      </c>
      <c r="SM143" s="2" t="s">
        <v>134</v>
      </c>
      <c r="SN143" s="2" t="s">
        <v>134</v>
      </c>
      <c r="SO143" s="2" t="s">
        <v>142</v>
      </c>
      <c r="SP143" s="2" t="s">
        <v>134</v>
      </c>
    </row>
    <row r="144">
      <c r="A144" s="2" t="s">
        <v>2174</v>
      </c>
      <c r="B144" s="2" t="s">
        <v>123</v>
      </c>
      <c r="C144" s="2" t="s">
        <v>124</v>
      </c>
      <c r="D144" s="2" t="s">
        <v>2038</v>
      </c>
      <c r="E144" s="2" t="s">
        <v>2039</v>
      </c>
      <c r="F144" s="2" t="s">
        <v>2040</v>
      </c>
      <c r="G144" s="2" t="s">
        <v>2041</v>
      </c>
      <c r="H144" s="2" t="s">
        <v>2042</v>
      </c>
      <c r="I144" s="2" t="s">
        <v>2057</v>
      </c>
      <c r="J144" s="2" t="s">
        <v>2058</v>
      </c>
      <c r="K144" s="2" t="s">
        <v>792</v>
      </c>
      <c r="L144" s="3">
        <v>17.85</v>
      </c>
      <c r="M144" s="3">
        <v>18.74</v>
      </c>
      <c r="N144" s="3">
        <v>37.99</v>
      </c>
      <c r="O144" s="2" t="s">
        <v>131</v>
      </c>
      <c r="P144" s="2" t="s">
        <v>395</v>
      </c>
      <c r="Q144" s="2" t="s">
        <v>133</v>
      </c>
      <c r="R144" s="2" t="s">
        <v>134</v>
      </c>
      <c r="S144" s="2" t="s">
        <v>2164</v>
      </c>
      <c r="T144" s="2" t="s">
        <v>1062</v>
      </c>
      <c r="U144" s="2" t="s">
        <v>832</v>
      </c>
      <c r="V144" s="2" t="s">
        <v>1792</v>
      </c>
      <c r="W144" s="2" t="s">
        <v>421</v>
      </c>
      <c r="X144" s="2" t="s">
        <v>134</v>
      </c>
      <c r="Y144" s="2" t="s">
        <v>1002</v>
      </c>
      <c r="Z144" s="4">
        <v>312</v>
      </c>
      <c r="AA144" s="4">
        <f>=ROUNDDOWN(13,0)</f>
      </c>
      <c r="AB144" s="5">
        <v>24</v>
      </c>
      <c r="AC144" s="2" t="s">
        <v>2103</v>
      </c>
      <c r="AD144" s="4">
        <v>220</v>
      </c>
      <c r="AE144" s="4">
        <v>400</v>
      </c>
      <c r="AF144" s="6">
        <v>69</v>
      </c>
      <c r="AG144" s="6"/>
      <c r="AH144" s="7">
        <v>0.929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>
        <v>0</v>
      </c>
      <c r="AP144" s="4">
        <v>466</v>
      </c>
      <c r="AQ144" s="8">
        <v>9424.59</v>
      </c>
      <c r="AR144" s="4"/>
      <c r="AS144" s="8"/>
      <c r="AT144" s="7"/>
      <c r="AU144" s="7"/>
      <c r="AV144" s="4" t="s">
        <v>134</v>
      </c>
      <c r="AW144" s="8" t="s">
        <v>134</v>
      </c>
      <c r="AX144" s="4" t="s">
        <v>134</v>
      </c>
      <c r="AY144" s="8" t="s">
        <v>134</v>
      </c>
      <c r="AZ144" s="7" t="s">
        <v>134</v>
      </c>
      <c r="BA144" s="7" t="s">
        <v>134</v>
      </c>
      <c r="BB144" s="7">
        <v>0.3233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 t="s">
        <v>134</v>
      </c>
      <c r="BJ144" s="4">
        <v>466</v>
      </c>
      <c r="BK144" s="8">
        <v>9424.59</v>
      </c>
      <c r="BL144" s="2" t="s">
        <v>1177</v>
      </c>
      <c r="BM144" s="7">
        <v>1</v>
      </c>
      <c r="BN144" s="7">
        <v>1</v>
      </c>
      <c r="BO144" s="4">
        <v>144</v>
      </c>
      <c r="BP144" s="8">
        <v>2914.56</v>
      </c>
      <c r="BQ144" s="4"/>
      <c r="BR144" s="8"/>
      <c r="BS144" s="7"/>
      <c r="BT144" s="7"/>
      <c r="BU144" s="2" t="s">
        <v>140</v>
      </c>
      <c r="BV144" s="2" t="s">
        <v>131</v>
      </c>
      <c r="BW144" s="2" t="s">
        <v>134</v>
      </c>
      <c r="BX144" s="2" t="s">
        <v>1343</v>
      </c>
      <c r="BY144" s="2" t="s">
        <v>142</v>
      </c>
      <c r="BZ144" s="2" t="s">
        <v>134</v>
      </c>
      <c r="CA144" s="4">
        <v>63</v>
      </c>
      <c r="CB144" s="8">
        <v>1334.97</v>
      </c>
      <c r="CC144" s="4"/>
      <c r="CD144" s="8"/>
      <c r="CE144" s="7"/>
      <c r="CF144" s="7"/>
      <c r="CG144" s="2" t="s">
        <v>140</v>
      </c>
      <c r="CH144" s="2" t="s">
        <v>131</v>
      </c>
      <c r="CI144" s="2" t="s">
        <v>1041</v>
      </c>
      <c r="CJ144" s="2" t="s">
        <v>1663</v>
      </c>
      <c r="CK144" s="2" t="s">
        <v>142</v>
      </c>
      <c r="CL144" s="2" t="s">
        <v>134</v>
      </c>
      <c r="CM144" s="4">
        <v>38</v>
      </c>
      <c r="CN144" s="8">
        <v>737.02</v>
      </c>
      <c r="CO144" s="4"/>
      <c r="CP144" s="8"/>
      <c r="CQ144" s="7"/>
      <c r="CR144" s="7"/>
      <c r="CS144" s="2" t="s">
        <v>140</v>
      </c>
      <c r="CT144" s="2" t="s">
        <v>131</v>
      </c>
      <c r="CU144" s="2" t="s">
        <v>2166</v>
      </c>
      <c r="CV144" s="2" t="s">
        <v>1346</v>
      </c>
      <c r="CW144" s="2" t="s">
        <v>142</v>
      </c>
      <c r="CX144" s="2" t="s">
        <v>134</v>
      </c>
      <c r="CY144" s="4">
        <v>127</v>
      </c>
      <c r="CZ144" s="8">
        <v>2499.36</v>
      </c>
      <c r="DA144" s="4"/>
      <c r="DB144" s="8"/>
      <c r="DC144" s="7"/>
      <c r="DD144" s="7"/>
      <c r="DE144" s="2" t="s">
        <v>140</v>
      </c>
      <c r="DF144" s="2" t="s">
        <v>131</v>
      </c>
      <c r="DG144" s="2" t="s">
        <v>2167</v>
      </c>
      <c r="DH144" s="2" t="s">
        <v>2149</v>
      </c>
      <c r="DI144" s="2" t="s">
        <v>142</v>
      </c>
      <c r="DJ144" s="2" t="s">
        <v>134</v>
      </c>
      <c r="DK144" s="4">
        <v>46</v>
      </c>
      <c r="DL144" s="8">
        <v>1036.38</v>
      </c>
      <c r="DM144" s="4"/>
      <c r="DN144" s="8"/>
      <c r="DO144" s="7"/>
      <c r="DP144" s="7"/>
      <c r="DQ144" s="2" t="s">
        <v>140</v>
      </c>
      <c r="DR144" s="2" t="s">
        <v>131</v>
      </c>
      <c r="DS144" s="2" t="s">
        <v>2169</v>
      </c>
      <c r="DT144" s="2" t="s">
        <v>1076</v>
      </c>
      <c r="DU144" s="2" t="s">
        <v>142</v>
      </c>
      <c r="DV144" s="2" t="s">
        <v>134</v>
      </c>
      <c r="DW144" s="4">
        <v>8</v>
      </c>
      <c r="DX144" s="8">
        <v>154.14</v>
      </c>
      <c r="DY144" s="4"/>
      <c r="DZ144" s="8"/>
      <c r="EA144" s="7"/>
      <c r="EB144" s="7"/>
      <c r="EC144" s="2" t="s">
        <v>140</v>
      </c>
      <c r="ED144" s="2" t="s">
        <v>131</v>
      </c>
      <c r="EE144" s="2" t="s">
        <v>2170</v>
      </c>
      <c r="EF144" s="2" t="s">
        <v>2110</v>
      </c>
      <c r="EG144" s="2" t="s">
        <v>142</v>
      </c>
      <c r="EH144" s="2" t="s">
        <v>134</v>
      </c>
      <c r="EI144" s="4">
        <v>30</v>
      </c>
      <c r="EJ144" s="8">
        <v>533.16</v>
      </c>
      <c r="EK144" s="4"/>
      <c r="EL144" s="8"/>
      <c r="EM144" s="7"/>
      <c r="EN144" s="7"/>
      <c r="EO144" s="2" t="s">
        <v>140</v>
      </c>
      <c r="EP144" s="2" t="s">
        <v>131</v>
      </c>
      <c r="EQ144" s="2" t="s">
        <v>1254</v>
      </c>
      <c r="ER144" s="2" t="s">
        <v>2171</v>
      </c>
      <c r="ES144" s="2" t="s">
        <v>142</v>
      </c>
      <c r="ET144" s="2" t="s">
        <v>134</v>
      </c>
      <c r="EU144" s="4">
        <v>5</v>
      </c>
      <c r="EV144" s="8">
        <v>121.06</v>
      </c>
      <c r="EW144" s="4"/>
      <c r="EX144" s="8"/>
      <c r="EY144" s="7"/>
      <c r="EZ144" s="7"/>
      <c r="FA144" s="2" t="s">
        <v>140</v>
      </c>
      <c r="FB144" s="2" t="s">
        <v>131</v>
      </c>
      <c r="FC144" s="2" t="s">
        <v>1002</v>
      </c>
      <c r="FD144" s="2" t="s">
        <v>1772</v>
      </c>
      <c r="FE144" s="2" t="s">
        <v>142</v>
      </c>
      <c r="FF144" s="2" t="s">
        <v>134</v>
      </c>
      <c r="FG144" s="4">
        <v>5</v>
      </c>
      <c r="FH144" s="8">
        <v>93.94</v>
      </c>
      <c r="FI144" s="4"/>
      <c r="FJ144" s="8"/>
      <c r="FK144" s="7"/>
      <c r="FL144" s="7"/>
      <c r="FM144" s="2" t="s">
        <v>140</v>
      </c>
      <c r="FN144" s="2" t="s">
        <v>131</v>
      </c>
      <c r="FO144" s="2" t="s">
        <v>2069</v>
      </c>
      <c r="FP144" s="2" t="s">
        <v>2175</v>
      </c>
      <c r="FQ144" s="2" t="s">
        <v>142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161</v>
      </c>
      <c r="FZ144" s="2" t="s">
        <v>131</v>
      </c>
      <c r="GA144" s="2" t="s">
        <v>134</v>
      </c>
      <c r="GB144" s="2" t="s">
        <v>134</v>
      </c>
      <c r="GC144" s="2" t="s">
        <v>142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161</v>
      </c>
      <c r="GL144" s="2" t="s">
        <v>131</v>
      </c>
      <c r="GM144" s="2" t="s">
        <v>134</v>
      </c>
      <c r="GN144" s="2" t="s">
        <v>134</v>
      </c>
      <c r="GO144" s="2" t="s">
        <v>142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578</v>
      </c>
      <c r="GX144" s="2" t="s">
        <v>144</v>
      </c>
      <c r="GY144" s="2" t="s">
        <v>2087</v>
      </c>
      <c r="GZ144" s="2" t="s">
        <v>134</v>
      </c>
      <c r="HA144" s="2" t="s">
        <v>142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140</v>
      </c>
      <c r="HJ144" s="2" t="s">
        <v>131</v>
      </c>
      <c r="HK144" s="2" t="s">
        <v>1084</v>
      </c>
      <c r="HL144" s="2" t="s">
        <v>2176</v>
      </c>
      <c r="HM144" s="2" t="s">
        <v>142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143</v>
      </c>
      <c r="HV144" s="2" t="s">
        <v>131</v>
      </c>
      <c r="HW144" s="2" t="s">
        <v>134</v>
      </c>
      <c r="HX144" s="2" t="s">
        <v>134</v>
      </c>
      <c r="HY144" s="2" t="s">
        <v>142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176</v>
      </c>
      <c r="IH144" s="2" t="s">
        <v>131</v>
      </c>
      <c r="II144" s="2" t="s">
        <v>134</v>
      </c>
      <c r="IJ144" s="2" t="s">
        <v>134</v>
      </c>
      <c r="IK144" s="2" t="s">
        <v>142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161</v>
      </c>
      <c r="IT144" s="2" t="s">
        <v>131</v>
      </c>
      <c r="IU144" s="2" t="s">
        <v>134</v>
      </c>
      <c r="IV144" s="2" t="s">
        <v>134</v>
      </c>
      <c r="IW144" s="2" t="s">
        <v>142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140</v>
      </c>
      <c r="JF144" s="2" t="s">
        <v>131</v>
      </c>
      <c r="JG144" s="2" t="s">
        <v>170</v>
      </c>
      <c r="JH144" s="2" t="s">
        <v>134</v>
      </c>
      <c r="JI144" s="2" t="s">
        <v>142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140</v>
      </c>
      <c r="JR144" s="2" t="s">
        <v>144</v>
      </c>
      <c r="JS144" s="2" t="s">
        <v>1083</v>
      </c>
      <c r="JT144" s="2" t="s">
        <v>1459</v>
      </c>
      <c r="JU144" s="2" t="s">
        <v>142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140</v>
      </c>
      <c r="KD144" s="2" t="s">
        <v>131</v>
      </c>
      <c r="KE144" s="2" t="s">
        <v>853</v>
      </c>
      <c r="KF144" s="2" t="s">
        <v>134</v>
      </c>
      <c r="KG144" s="2" t="s">
        <v>142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176</v>
      </c>
      <c r="KP144" s="2" t="s">
        <v>131</v>
      </c>
      <c r="KQ144" s="2" t="s">
        <v>134</v>
      </c>
      <c r="KR144" s="2" t="s">
        <v>134</v>
      </c>
      <c r="KS144" s="2" t="s">
        <v>142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140</v>
      </c>
      <c r="LB144" s="2" t="s">
        <v>144</v>
      </c>
      <c r="LC144" s="2" t="s">
        <v>1030</v>
      </c>
      <c r="LD144" s="2" t="s">
        <v>1846</v>
      </c>
      <c r="LE144" s="2" t="s">
        <v>142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134</v>
      </c>
      <c r="LN144" s="2" t="s">
        <v>134</v>
      </c>
      <c r="LO144" s="2" t="s">
        <v>134</v>
      </c>
      <c r="LP144" s="2" t="s">
        <v>134</v>
      </c>
      <c r="LQ144" s="2" t="s">
        <v>134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134</v>
      </c>
      <c r="LZ144" s="2" t="s">
        <v>134</v>
      </c>
      <c r="MA144" s="2" t="s">
        <v>134</v>
      </c>
      <c r="MB144" s="2" t="s">
        <v>134</v>
      </c>
      <c r="MC144" s="2" t="s">
        <v>134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436</v>
      </c>
      <c r="ML144" s="2" t="s">
        <v>131</v>
      </c>
      <c r="MM144" s="2" t="s">
        <v>134</v>
      </c>
      <c r="MN144" s="2" t="s">
        <v>134</v>
      </c>
      <c r="MO144" s="2" t="s">
        <v>142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134</v>
      </c>
      <c r="MY144" s="2" t="s">
        <v>134</v>
      </c>
      <c r="MZ144" s="2" t="s">
        <v>134</v>
      </c>
      <c r="NA144" s="2" t="s">
        <v>134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184</v>
      </c>
      <c r="NJ144" s="2" t="s">
        <v>131</v>
      </c>
      <c r="NK144" s="2" t="s">
        <v>134</v>
      </c>
      <c r="NL144" s="2" t="s">
        <v>134</v>
      </c>
      <c r="NM144" s="2" t="s">
        <v>142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140</v>
      </c>
      <c r="NV144" s="2" t="s">
        <v>131</v>
      </c>
      <c r="NW144" s="2" t="s">
        <v>185</v>
      </c>
      <c r="NX144" s="2" t="s">
        <v>1336</v>
      </c>
      <c r="NY144" s="2" t="s">
        <v>142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140</v>
      </c>
      <c r="OH144" s="2" t="s">
        <v>187</v>
      </c>
      <c r="OI144" s="2" t="s">
        <v>2177</v>
      </c>
      <c r="OJ144" s="2" t="s">
        <v>819</v>
      </c>
      <c r="OK144" s="2" t="s">
        <v>142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161</v>
      </c>
      <c r="OT144" s="2" t="s">
        <v>131</v>
      </c>
      <c r="OU144" s="2" t="s">
        <v>134</v>
      </c>
      <c r="OV144" s="2" t="s">
        <v>134</v>
      </c>
      <c r="OW144" s="2" t="s">
        <v>142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161</v>
      </c>
      <c r="PF144" s="2" t="s">
        <v>131</v>
      </c>
      <c r="PG144" s="2" t="s">
        <v>134</v>
      </c>
      <c r="PH144" s="2" t="s">
        <v>134</v>
      </c>
      <c r="PI144" s="2" t="s">
        <v>142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140</v>
      </c>
      <c r="PR144" s="2" t="s">
        <v>131</v>
      </c>
      <c r="PS144" s="2" t="s">
        <v>190</v>
      </c>
      <c r="PT144" s="2" t="s">
        <v>134</v>
      </c>
      <c r="PU144" s="2" t="s">
        <v>142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161</v>
      </c>
      <c r="QD144" s="2" t="s">
        <v>144</v>
      </c>
      <c r="QE144" s="2" t="s">
        <v>134</v>
      </c>
      <c r="QF144" s="2" t="s">
        <v>134</v>
      </c>
      <c r="QG144" s="2" t="s">
        <v>142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184</v>
      </c>
      <c r="QP144" s="2" t="s">
        <v>131</v>
      </c>
      <c r="QQ144" s="2" t="s">
        <v>134</v>
      </c>
      <c r="QR144" s="2" t="s">
        <v>134</v>
      </c>
      <c r="QS144" s="2" t="s">
        <v>142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134</v>
      </c>
      <c r="RB144" s="2" t="s">
        <v>134</v>
      </c>
      <c r="RC144" s="2" t="s">
        <v>134</v>
      </c>
      <c r="RD144" s="2" t="s">
        <v>134</v>
      </c>
      <c r="RE144" s="2" t="s">
        <v>134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161</v>
      </c>
      <c r="RN144" s="2" t="s">
        <v>131</v>
      </c>
      <c r="RO144" s="2" t="s">
        <v>134</v>
      </c>
      <c r="RP144" s="2" t="s">
        <v>134</v>
      </c>
      <c r="RQ144" s="2" t="s">
        <v>142</v>
      </c>
      <c r="RR144" s="2" t="s">
        <v>134</v>
      </c>
      <c r="RS144" s="4"/>
      <c r="RT144" s="8"/>
      <c r="RU144" s="4"/>
      <c r="RV144" s="8"/>
      <c r="RW144" s="7"/>
      <c r="RX144" s="7"/>
      <c r="RY144" s="2" t="s">
        <v>161</v>
      </c>
      <c r="RZ144" s="2" t="s">
        <v>131</v>
      </c>
      <c r="SA144" s="2" t="s">
        <v>134</v>
      </c>
      <c r="SB144" s="2" t="s">
        <v>134</v>
      </c>
      <c r="SC144" s="2" t="s">
        <v>142</v>
      </c>
      <c r="SD144" s="2" t="s">
        <v>134</v>
      </c>
      <c r="SE144" s="4"/>
      <c r="SF144" s="8"/>
      <c r="SG144" s="4"/>
      <c r="SH144" s="8"/>
      <c r="SI144" s="7"/>
      <c r="SJ144" s="7"/>
      <c r="SK144" s="2" t="s">
        <v>176</v>
      </c>
      <c r="SL144" s="2" t="s">
        <v>144</v>
      </c>
      <c r="SM144" s="2" t="s">
        <v>134</v>
      </c>
      <c r="SN144" s="2" t="s">
        <v>134</v>
      </c>
      <c r="SO144" s="2" t="s">
        <v>142</v>
      </c>
      <c r="SP144" s="2" t="s">
        <v>134</v>
      </c>
    </row>
    <row r="145">
      <c r="A145" s="2" t="s">
        <v>2178</v>
      </c>
      <c r="B145" s="2" t="s">
        <v>123</v>
      </c>
      <c r="C145" s="2" t="s">
        <v>124</v>
      </c>
      <c r="D145" s="2" t="s">
        <v>2038</v>
      </c>
      <c r="E145" s="2" t="s">
        <v>2039</v>
      </c>
      <c r="F145" s="2" t="s">
        <v>2040</v>
      </c>
      <c r="G145" s="2" t="s">
        <v>2041</v>
      </c>
      <c r="H145" s="2" t="s">
        <v>2042</v>
      </c>
      <c r="I145" s="2" t="s">
        <v>2065</v>
      </c>
      <c r="J145" s="2" t="s">
        <v>2066</v>
      </c>
      <c r="K145" s="2" t="s">
        <v>792</v>
      </c>
      <c r="L145" s="3">
        <v>30.26</v>
      </c>
      <c r="M145" s="3">
        <v>31.77</v>
      </c>
      <c r="N145" s="3">
        <v>62.99</v>
      </c>
      <c r="O145" s="2" t="s">
        <v>131</v>
      </c>
      <c r="P145" s="2" t="s">
        <v>395</v>
      </c>
      <c r="Q145" s="2" t="s">
        <v>133</v>
      </c>
      <c r="R145" s="2" t="s">
        <v>134</v>
      </c>
      <c r="S145" s="2" t="s">
        <v>2164</v>
      </c>
      <c r="T145" s="2" t="s">
        <v>1062</v>
      </c>
      <c r="U145" s="2" t="s">
        <v>832</v>
      </c>
      <c r="V145" s="2" t="s">
        <v>1792</v>
      </c>
      <c r="W145" s="2" t="s">
        <v>421</v>
      </c>
      <c r="X145" s="2" t="s">
        <v>134</v>
      </c>
      <c r="Y145" s="2" t="s">
        <v>1002</v>
      </c>
      <c r="Z145" s="4">
        <v>167</v>
      </c>
      <c r="AA145" s="4">
        <f>=ROUNDDOWN(8.78947368421053,0)</f>
      </c>
      <c r="AB145" s="5">
        <v>19</v>
      </c>
      <c r="AC145" s="2" t="s">
        <v>2103</v>
      </c>
      <c r="AD145" s="4">
        <v>140</v>
      </c>
      <c r="AE145" s="4">
        <v>410</v>
      </c>
      <c r="AF145" s="6">
        <v>69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>
        <v>0</v>
      </c>
      <c r="AP145" s="4">
        <v>357</v>
      </c>
      <c r="AQ145" s="8">
        <v>12033.64</v>
      </c>
      <c r="AR145" s="4"/>
      <c r="AS145" s="8"/>
      <c r="AT145" s="7"/>
      <c r="AU145" s="7"/>
      <c r="AV145" s="4" t="s">
        <v>134</v>
      </c>
      <c r="AW145" s="8" t="s">
        <v>134</v>
      </c>
      <c r="AX145" s="4" t="s">
        <v>134</v>
      </c>
      <c r="AY145" s="8" t="s">
        <v>134</v>
      </c>
      <c r="AZ145" s="7" t="s">
        <v>134</v>
      </c>
      <c r="BA145" s="7" t="s">
        <v>134</v>
      </c>
      <c r="BB145" s="7">
        <v>0.4128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 t="s">
        <v>134</v>
      </c>
      <c r="BJ145" s="4">
        <v>357</v>
      </c>
      <c r="BK145" s="8">
        <v>12033.64</v>
      </c>
      <c r="BL145" s="2" t="s">
        <v>2179</v>
      </c>
      <c r="BM145" s="7">
        <v>1</v>
      </c>
      <c r="BN145" s="7">
        <v>1</v>
      </c>
      <c r="BO145" s="4">
        <v>141</v>
      </c>
      <c r="BP145" s="8">
        <v>4839.12</v>
      </c>
      <c r="BQ145" s="4"/>
      <c r="BR145" s="8"/>
      <c r="BS145" s="7"/>
      <c r="BT145" s="7"/>
      <c r="BU145" s="2" t="s">
        <v>140</v>
      </c>
      <c r="BV145" s="2" t="s">
        <v>131</v>
      </c>
      <c r="BW145" s="2" t="s">
        <v>134</v>
      </c>
      <c r="BX145" s="2" t="s">
        <v>839</v>
      </c>
      <c r="BY145" s="2" t="s">
        <v>142</v>
      </c>
      <c r="BZ145" s="2" t="s">
        <v>134</v>
      </c>
      <c r="CA145" s="4">
        <v>47</v>
      </c>
      <c r="CB145" s="8">
        <v>1649.23</v>
      </c>
      <c r="CC145" s="4"/>
      <c r="CD145" s="8"/>
      <c r="CE145" s="7"/>
      <c r="CF145" s="7"/>
      <c r="CG145" s="2" t="s">
        <v>140</v>
      </c>
      <c r="CH145" s="2" t="s">
        <v>131</v>
      </c>
      <c r="CI145" s="2" t="s">
        <v>1041</v>
      </c>
      <c r="CJ145" s="2" t="s">
        <v>2180</v>
      </c>
      <c r="CK145" s="2" t="s">
        <v>142</v>
      </c>
      <c r="CL145" s="2" t="s">
        <v>134</v>
      </c>
      <c r="CM145" s="4">
        <v>20</v>
      </c>
      <c r="CN145" s="8">
        <v>667.06</v>
      </c>
      <c r="CO145" s="4"/>
      <c r="CP145" s="8"/>
      <c r="CQ145" s="7"/>
      <c r="CR145" s="7"/>
      <c r="CS145" s="2" t="s">
        <v>140</v>
      </c>
      <c r="CT145" s="2" t="s">
        <v>131</v>
      </c>
      <c r="CU145" s="2" t="s">
        <v>2166</v>
      </c>
      <c r="CV145" s="2" t="s">
        <v>2181</v>
      </c>
      <c r="CW145" s="2" t="s">
        <v>142</v>
      </c>
      <c r="CX145" s="2" t="s">
        <v>134</v>
      </c>
      <c r="CY145" s="4">
        <v>63</v>
      </c>
      <c r="CZ145" s="8">
        <v>2101.68</v>
      </c>
      <c r="DA145" s="4"/>
      <c r="DB145" s="8"/>
      <c r="DC145" s="7"/>
      <c r="DD145" s="7"/>
      <c r="DE145" s="2" t="s">
        <v>140</v>
      </c>
      <c r="DF145" s="2" t="s">
        <v>131</v>
      </c>
      <c r="DG145" s="2" t="s">
        <v>2167</v>
      </c>
      <c r="DH145" s="2" t="s">
        <v>2182</v>
      </c>
      <c r="DI145" s="2" t="s">
        <v>142</v>
      </c>
      <c r="DJ145" s="2" t="s">
        <v>134</v>
      </c>
      <c r="DK145" s="4">
        <v>29</v>
      </c>
      <c r="DL145" s="8">
        <v>1026.02</v>
      </c>
      <c r="DM145" s="4"/>
      <c r="DN145" s="8"/>
      <c r="DO145" s="7"/>
      <c r="DP145" s="7"/>
      <c r="DQ145" s="2" t="s">
        <v>140</v>
      </c>
      <c r="DR145" s="2" t="s">
        <v>131</v>
      </c>
      <c r="DS145" s="2" t="s">
        <v>2169</v>
      </c>
      <c r="DT145" s="2" t="s">
        <v>2183</v>
      </c>
      <c r="DU145" s="2" t="s">
        <v>142</v>
      </c>
      <c r="DV145" s="2" t="s">
        <v>134</v>
      </c>
      <c r="DW145" s="4">
        <v>4</v>
      </c>
      <c r="DX145" s="8">
        <v>131.92</v>
      </c>
      <c r="DY145" s="4"/>
      <c r="DZ145" s="8"/>
      <c r="EA145" s="7"/>
      <c r="EB145" s="7"/>
      <c r="EC145" s="2" t="s">
        <v>140</v>
      </c>
      <c r="ED145" s="2" t="s">
        <v>131</v>
      </c>
      <c r="EE145" s="2" t="s">
        <v>2170</v>
      </c>
      <c r="EF145" s="2" t="s">
        <v>2110</v>
      </c>
      <c r="EG145" s="2" t="s">
        <v>142</v>
      </c>
      <c r="EH145" s="2" t="s">
        <v>134</v>
      </c>
      <c r="EI145" s="4">
        <v>36</v>
      </c>
      <c r="EJ145" s="8">
        <v>1050.53</v>
      </c>
      <c r="EK145" s="4"/>
      <c r="EL145" s="8"/>
      <c r="EM145" s="7"/>
      <c r="EN145" s="7"/>
      <c r="EO145" s="2" t="s">
        <v>140</v>
      </c>
      <c r="EP145" s="2" t="s">
        <v>131</v>
      </c>
      <c r="EQ145" s="2" t="s">
        <v>1254</v>
      </c>
      <c r="ER145" s="2" t="s">
        <v>1345</v>
      </c>
      <c r="ES145" s="2" t="s">
        <v>142</v>
      </c>
      <c r="ET145" s="2" t="s">
        <v>134</v>
      </c>
      <c r="EU145" s="4">
        <v>7</v>
      </c>
      <c r="EV145" s="8">
        <v>251.08</v>
      </c>
      <c r="EW145" s="4"/>
      <c r="EX145" s="8"/>
      <c r="EY145" s="7"/>
      <c r="EZ145" s="7"/>
      <c r="FA145" s="2" t="s">
        <v>140</v>
      </c>
      <c r="FB145" s="2" t="s">
        <v>131</v>
      </c>
      <c r="FC145" s="2" t="s">
        <v>1002</v>
      </c>
      <c r="FD145" s="2" t="s">
        <v>182</v>
      </c>
      <c r="FE145" s="2" t="s">
        <v>142</v>
      </c>
      <c r="FF145" s="2" t="s">
        <v>134</v>
      </c>
      <c r="FG145" s="4">
        <v>9</v>
      </c>
      <c r="FH145" s="8">
        <v>282.69</v>
      </c>
      <c r="FI145" s="4"/>
      <c r="FJ145" s="8"/>
      <c r="FK145" s="7"/>
      <c r="FL145" s="7"/>
      <c r="FM145" s="2" t="s">
        <v>140</v>
      </c>
      <c r="FN145" s="2" t="s">
        <v>131</v>
      </c>
      <c r="FO145" s="2" t="s">
        <v>2069</v>
      </c>
      <c r="FP145" s="2" t="s">
        <v>358</v>
      </c>
      <c r="FQ145" s="2" t="s">
        <v>142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161</v>
      </c>
      <c r="FZ145" s="2" t="s">
        <v>131</v>
      </c>
      <c r="GA145" s="2" t="s">
        <v>134</v>
      </c>
      <c r="GB145" s="2" t="s">
        <v>134</v>
      </c>
      <c r="GC145" s="2" t="s">
        <v>142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161</v>
      </c>
      <c r="GL145" s="2" t="s">
        <v>131</v>
      </c>
      <c r="GM145" s="2" t="s">
        <v>134</v>
      </c>
      <c r="GN145" s="2" t="s">
        <v>134</v>
      </c>
      <c r="GO145" s="2" t="s">
        <v>142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578</v>
      </c>
      <c r="GX145" s="2" t="s">
        <v>144</v>
      </c>
      <c r="GY145" s="2" t="s">
        <v>2087</v>
      </c>
      <c r="GZ145" s="2" t="s">
        <v>1576</v>
      </c>
      <c r="HA145" s="2" t="s">
        <v>142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140</v>
      </c>
      <c r="HJ145" s="2" t="s">
        <v>131</v>
      </c>
      <c r="HK145" s="2" t="s">
        <v>2173</v>
      </c>
      <c r="HL145" s="2" t="s">
        <v>1311</v>
      </c>
      <c r="HM145" s="2" t="s">
        <v>142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143</v>
      </c>
      <c r="HV145" s="2" t="s">
        <v>131</v>
      </c>
      <c r="HW145" s="2" t="s">
        <v>134</v>
      </c>
      <c r="HX145" s="2" t="s">
        <v>134</v>
      </c>
      <c r="HY145" s="2" t="s">
        <v>142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176</v>
      </c>
      <c r="IH145" s="2" t="s">
        <v>131</v>
      </c>
      <c r="II145" s="2" t="s">
        <v>134</v>
      </c>
      <c r="IJ145" s="2" t="s">
        <v>134</v>
      </c>
      <c r="IK145" s="2" t="s">
        <v>142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161</v>
      </c>
      <c r="IT145" s="2" t="s">
        <v>131</v>
      </c>
      <c r="IU145" s="2" t="s">
        <v>134</v>
      </c>
      <c r="IV145" s="2" t="s">
        <v>134</v>
      </c>
      <c r="IW145" s="2" t="s">
        <v>142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140</v>
      </c>
      <c r="JF145" s="2" t="s">
        <v>131</v>
      </c>
      <c r="JG145" s="2" t="s">
        <v>170</v>
      </c>
      <c r="JH145" s="2" t="s">
        <v>134</v>
      </c>
      <c r="JI145" s="2" t="s">
        <v>142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140</v>
      </c>
      <c r="JR145" s="2" t="s">
        <v>144</v>
      </c>
      <c r="JS145" s="2" t="s">
        <v>1083</v>
      </c>
      <c r="JT145" s="2" t="s">
        <v>1459</v>
      </c>
      <c r="JU145" s="2" t="s">
        <v>142</v>
      </c>
      <c r="JV145" s="2" t="s">
        <v>134</v>
      </c>
      <c r="JW145" s="4">
        <v>1</v>
      </c>
      <c r="JX145" s="8">
        <v>34.31</v>
      </c>
      <c r="JY145" s="4"/>
      <c r="JZ145" s="8"/>
      <c r="KA145" s="7"/>
      <c r="KB145" s="7"/>
      <c r="KC145" s="2" t="s">
        <v>140</v>
      </c>
      <c r="KD145" s="2" t="s">
        <v>131</v>
      </c>
      <c r="KE145" s="2" t="s">
        <v>2184</v>
      </c>
      <c r="KF145" s="2" t="s">
        <v>1414</v>
      </c>
      <c r="KG145" s="2" t="s">
        <v>142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176</v>
      </c>
      <c r="KP145" s="2" t="s">
        <v>131</v>
      </c>
      <c r="KQ145" s="2" t="s">
        <v>134</v>
      </c>
      <c r="KR145" s="2" t="s">
        <v>134</v>
      </c>
      <c r="KS145" s="2" t="s">
        <v>142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140</v>
      </c>
      <c r="LB145" s="2" t="s">
        <v>144</v>
      </c>
      <c r="LC145" s="2" t="s">
        <v>1030</v>
      </c>
      <c r="LD145" s="2" t="s">
        <v>1846</v>
      </c>
      <c r="LE145" s="2" t="s">
        <v>142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134</v>
      </c>
      <c r="LN145" s="2" t="s">
        <v>134</v>
      </c>
      <c r="LO145" s="2" t="s">
        <v>134</v>
      </c>
      <c r="LP145" s="2" t="s">
        <v>134</v>
      </c>
      <c r="LQ145" s="2" t="s">
        <v>134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134</v>
      </c>
      <c r="LZ145" s="2" t="s">
        <v>134</v>
      </c>
      <c r="MA145" s="2" t="s">
        <v>134</v>
      </c>
      <c r="MB145" s="2" t="s">
        <v>134</v>
      </c>
      <c r="MC145" s="2" t="s">
        <v>134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436</v>
      </c>
      <c r="ML145" s="2" t="s">
        <v>131</v>
      </c>
      <c r="MM145" s="2" t="s">
        <v>134</v>
      </c>
      <c r="MN145" s="2" t="s">
        <v>134</v>
      </c>
      <c r="MO145" s="2" t="s">
        <v>142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134</v>
      </c>
      <c r="MX145" s="2" t="s">
        <v>134</v>
      </c>
      <c r="MY145" s="2" t="s">
        <v>134</v>
      </c>
      <c r="MZ145" s="2" t="s">
        <v>134</v>
      </c>
      <c r="NA145" s="2" t="s">
        <v>134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184</v>
      </c>
      <c r="NJ145" s="2" t="s">
        <v>131</v>
      </c>
      <c r="NK145" s="2" t="s">
        <v>134</v>
      </c>
      <c r="NL145" s="2" t="s">
        <v>134</v>
      </c>
      <c r="NM145" s="2" t="s">
        <v>142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140</v>
      </c>
      <c r="NV145" s="2" t="s">
        <v>131</v>
      </c>
      <c r="NW145" s="2" t="s">
        <v>185</v>
      </c>
      <c r="NX145" s="2" t="s">
        <v>1186</v>
      </c>
      <c r="NY145" s="2" t="s">
        <v>142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140</v>
      </c>
      <c r="OH145" s="2" t="s">
        <v>187</v>
      </c>
      <c r="OI145" s="2" t="s">
        <v>1101</v>
      </c>
      <c r="OJ145" s="2" t="s">
        <v>1307</v>
      </c>
      <c r="OK145" s="2" t="s">
        <v>142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161</v>
      </c>
      <c r="OT145" s="2" t="s">
        <v>131</v>
      </c>
      <c r="OU145" s="2" t="s">
        <v>134</v>
      </c>
      <c r="OV145" s="2" t="s">
        <v>134</v>
      </c>
      <c r="OW145" s="2" t="s">
        <v>142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161</v>
      </c>
      <c r="PF145" s="2" t="s">
        <v>131</v>
      </c>
      <c r="PG145" s="2" t="s">
        <v>134</v>
      </c>
      <c r="PH145" s="2" t="s">
        <v>134</v>
      </c>
      <c r="PI145" s="2" t="s">
        <v>142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140</v>
      </c>
      <c r="PR145" s="2" t="s">
        <v>131</v>
      </c>
      <c r="PS145" s="2" t="s">
        <v>190</v>
      </c>
      <c r="PT145" s="2" t="s">
        <v>134</v>
      </c>
      <c r="PU145" s="2" t="s">
        <v>142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161</v>
      </c>
      <c r="QD145" s="2" t="s">
        <v>144</v>
      </c>
      <c r="QE145" s="2" t="s">
        <v>134</v>
      </c>
      <c r="QF145" s="2" t="s">
        <v>134</v>
      </c>
      <c r="QG145" s="2" t="s">
        <v>142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184</v>
      </c>
      <c r="QP145" s="2" t="s">
        <v>131</v>
      </c>
      <c r="QQ145" s="2" t="s">
        <v>134</v>
      </c>
      <c r="QR145" s="2" t="s">
        <v>134</v>
      </c>
      <c r="QS145" s="2" t="s">
        <v>142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134</v>
      </c>
      <c r="RB145" s="2" t="s">
        <v>134</v>
      </c>
      <c r="RC145" s="2" t="s">
        <v>134</v>
      </c>
      <c r="RD145" s="2" t="s">
        <v>134</v>
      </c>
      <c r="RE145" s="2" t="s">
        <v>134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161</v>
      </c>
      <c r="RN145" s="2" t="s">
        <v>131</v>
      </c>
      <c r="RO145" s="2" t="s">
        <v>134</v>
      </c>
      <c r="RP145" s="2" t="s">
        <v>134</v>
      </c>
      <c r="RQ145" s="2" t="s">
        <v>142</v>
      </c>
      <c r="RR145" s="2" t="s">
        <v>134</v>
      </c>
      <c r="RS145" s="4"/>
      <c r="RT145" s="8"/>
      <c r="RU145" s="4"/>
      <c r="RV145" s="8"/>
      <c r="RW145" s="7"/>
      <c r="RX145" s="7"/>
      <c r="RY145" s="2" t="s">
        <v>161</v>
      </c>
      <c r="RZ145" s="2" t="s">
        <v>131</v>
      </c>
      <c r="SA145" s="2" t="s">
        <v>134</v>
      </c>
      <c r="SB145" s="2" t="s">
        <v>134</v>
      </c>
      <c r="SC145" s="2" t="s">
        <v>142</v>
      </c>
      <c r="SD145" s="2" t="s">
        <v>134</v>
      </c>
      <c r="SE145" s="4"/>
      <c r="SF145" s="8"/>
      <c r="SG145" s="4"/>
      <c r="SH145" s="8"/>
      <c r="SI145" s="7"/>
      <c r="SJ145" s="7"/>
      <c r="SK145" s="2" t="s">
        <v>176</v>
      </c>
      <c r="SL145" s="2" t="s">
        <v>144</v>
      </c>
      <c r="SM145" s="2" t="s">
        <v>134</v>
      </c>
      <c r="SN145" s="2" t="s">
        <v>134</v>
      </c>
      <c r="SO145" s="2" t="s">
        <v>142</v>
      </c>
      <c r="SP145" s="2" t="s">
        <v>134</v>
      </c>
    </row>
    <row r="146">
      <c r="A146" s="2" t="s">
        <v>2185</v>
      </c>
      <c r="B146" s="2" t="s">
        <v>123</v>
      </c>
      <c r="C146" s="2" t="s">
        <v>124</v>
      </c>
      <c r="D146" s="2" t="s">
        <v>2038</v>
      </c>
      <c r="E146" s="2" t="s">
        <v>2039</v>
      </c>
      <c r="F146" s="2" t="s">
        <v>2186</v>
      </c>
      <c r="G146" s="2" t="s">
        <v>2186</v>
      </c>
      <c r="H146" s="2" t="s">
        <v>2186</v>
      </c>
      <c r="I146" s="2" t="s">
        <v>2187</v>
      </c>
      <c r="J146" s="2" t="s">
        <v>2044</v>
      </c>
      <c r="K146" s="2" t="s">
        <v>130</v>
      </c>
      <c r="L146" s="3">
        <v>11.25</v>
      </c>
      <c r="M146" s="3">
        <v>11.81</v>
      </c>
      <c r="N146" s="3">
        <v>24.99</v>
      </c>
      <c r="O146" s="2" t="s">
        <v>131</v>
      </c>
      <c r="P146" s="2" t="s">
        <v>289</v>
      </c>
      <c r="Q146" s="2" t="s">
        <v>133</v>
      </c>
      <c r="R146" s="2" t="s">
        <v>134</v>
      </c>
      <c r="S146" s="2" t="s">
        <v>2188</v>
      </c>
      <c r="T146" s="2" t="s">
        <v>134</v>
      </c>
      <c r="U146" s="2" t="s">
        <v>134</v>
      </c>
      <c r="V146" s="2" t="s">
        <v>135</v>
      </c>
      <c r="W146" s="2" t="s">
        <v>835</v>
      </c>
      <c r="X146" s="2" t="s">
        <v>134</v>
      </c>
      <c r="Y146" s="2" t="s">
        <v>237</v>
      </c>
      <c r="Z146" s="4">
        <v>1087</v>
      </c>
      <c r="AA146" s="4">
        <f>=ROUNDDOWN(18.1166666666667,0)</f>
      </c>
      <c r="AB146" s="5">
        <v>60</v>
      </c>
      <c r="AC146" s="2" t="s">
        <v>1373</v>
      </c>
      <c r="AD146" s="4">
        <v>350</v>
      </c>
      <c r="AE146" s="4">
        <v>770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>
        <v>0</v>
      </c>
      <c r="AP146" s="4">
        <v>1584</v>
      </c>
      <c r="AQ146" s="8">
        <v>19646.56</v>
      </c>
      <c r="AR146" s="4"/>
      <c r="AS146" s="8"/>
      <c r="AT146" s="7"/>
      <c r="AU146" s="7"/>
      <c r="AV146" s="4">
        <v>2409</v>
      </c>
      <c r="AW146" s="8">
        <v>38677.72</v>
      </c>
      <c r="AX146" s="4" t="s">
        <v>134</v>
      </c>
      <c r="AY146" s="8" t="s">
        <v>134</v>
      </c>
      <c r="AZ146" s="7" t="s">
        <v>134</v>
      </c>
      <c r="BA146" s="7" t="s">
        <v>134</v>
      </c>
      <c r="BB146" s="7">
        <v>0.508</v>
      </c>
      <c r="BC146" s="4">
        <v>7717</v>
      </c>
      <c r="BD146" s="8">
        <v>123192.74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0.314</v>
      </c>
      <c r="BJ146" s="4">
        <v>1584</v>
      </c>
      <c r="BK146" s="8">
        <v>19646.56</v>
      </c>
      <c r="BL146" s="2" t="s">
        <v>2189</v>
      </c>
      <c r="BM146" s="7">
        <v>1</v>
      </c>
      <c r="BN146" s="7">
        <v>1</v>
      </c>
      <c r="BO146" s="4">
        <v>693</v>
      </c>
      <c r="BP146" s="8">
        <v>8773.38</v>
      </c>
      <c r="BQ146" s="4"/>
      <c r="BR146" s="8"/>
      <c r="BS146" s="7"/>
      <c r="BT146" s="7"/>
      <c r="BU146" s="2" t="s">
        <v>140</v>
      </c>
      <c r="BV146" s="2" t="s">
        <v>131</v>
      </c>
      <c r="BW146" s="2" t="s">
        <v>134</v>
      </c>
      <c r="BX146" s="2" t="s">
        <v>239</v>
      </c>
      <c r="BY146" s="2" t="s">
        <v>142</v>
      </c>
      <c r="BZ146" s="2" t="s">
        <v>134</v>
      </c>
      <c r="CA146" s="4">
        <v>124</v>
      </c>
      <c r="CB146" s="8">
        <v>1612</v>
      </c>
      <c r="CC146" s="4"/>
      <c r="CD146" s="8"/>
      <c r="CE146" s="7"/>
      <c r="CF146" s="7"/>
      <c r="CG146" s="2" t="s">
        <v>140</v>
      </c>
      <c r="CH146" s="2" t="s">
        <v>131</v>
      </c>
      <c r="CI146" s="2" t="s">
        <v>240</v>
      </c>
      <c r="CJ146" s="2" t="s">
        <v>774</v>
      </c>
      <c r="CK146" s="2" t="s">
        <v>142</v>
      </c>
      <c r="CL146" s="2" t="s">
        <v>134</v>
      </c>
      <c r="CM146" s="4">
        <v>365</v>
      </c>
      <c r="CN146" s="8">
        <v>4307.63</v>
      </c>
      <c r="CO146" s="4"/>
      <c r="CP146" s="8"/>
      <c r="CQ146" s="7"/>
      <c r="CR146" s="7"/>
      <c r="CS146" s="2" t="s">
        <v>140</v>
      </c>
      <c r="CT146" s="2" t="s">
        <v>131</v>
      </c>
      <c r="CU146" s="2" t="s">
        <v>242</v>
      </c>
      <c r="CV146" s="2" t="s">
        <v>243</v>
      </c>
      <c r="CW146" s="2" t="s">
        <v>142</v>
      </c>
      <c r="CX146" s="2" t="s">
        <v>134</v>
      </c>
      <c r="CY146" s="4">
        <v>86</v>
      </c>
      <c r="CZ146" s="8">
        <v>1015.66</v>
      </c>
      <c r="DA146" s="4"/>
      <c r="DB146" s="8"/>
      <c r="DC146" s="7"/>
      <c r="DD146" s="7"/>
      <c r="DE146" s="2" t="s">
        <v>140</v>
      </c>
      <c r="DF146" s="2" t="s">
        <v>131</v>
      </c>
      <c r="DG146" s="2" t="s">
        <v>242</v>
      </c>
      <c r="DH146" s="2" t="s">
        <v>2190</v>
      </c>
      <c r="DI146" s="2" t="s">
        <v>142</v>
      </c>
      <c r="DJ146" s="2" t="s">
        <v>134</v>
      </c>
      <c r="DK146" s="4">
        <v>148</v>
      </c>
      <c r="DL146" s="8">
        <v>1909.2</v>
      </c>
      <c r="DM146" s="4"/>
      <c r="DN146" s="8"/>
      <c r="DO146" s="7"/>
      <c r="DP146" s="7"/>
      <c r="DQ146" s="2" t="s">
        <v>140</v>
      </c>
      <c r="DR146" s="2" t="s">
        <v>131</v>
      </c>
      <c r="DS146" s="2" t="s">
        <v>533</v>
      </c>
      <c r="DT146" s="2" t="s">
        <v>610</v>
      </c>
      <c r="DU146" s="2" t="s">
        <v>142</v>
      </c>
      <c r="DV146" s="2" t="s">
        <v>134</v>
      </c>
      <c r="DW146" s="4">
        <v>65</v>
      </c>
      <c r="DX146" s="8">
        <v>806</v>
      </c>
      <c r="DY146" s="4"/>
      <c r="DZ146" s="8"/>
      <c r="EA146" s="7"/>
      <c r="EB146" s="7"/>
      <c r="EC146" s="2" t="s">
        <v>140</v>
      </c>
      <c r="ED146" s="2" t="s">
        <v>131</v>
      </c>
      <c r="EE146" s="2" t="s">
        <v>242</v>
      </c>
      <c r="EF146" s="2" t="s">
        <v>247</v>
      </c>
      <c r="EG146" s="2" t="s">
        <v>142</v>
      </c>
      <c r="EH146" s="2" t="s">
        <v>134</v>
      </c>
      <c r="EI146" s="4">
        <v>27</v>
      </c>
      <c r="EJ146" s="8">
        <v>300.98</v>
      </c>
      <c r="EK146" s="4"/>
      <c r="EL146" s="8"/>
      <c r="EM146" s="7"/>
      <c r="EN146" s="7"/>
      <c r="EO146" s="2" t="s">
        <v>140</v>
      </c>
      <c r="EP146" s="2" t="s">
        <v>131</v>
      </c>
      <c r="EQ146" s="2" t="s">
        <v>242</v>
      </c>
      <c r="ER146" s="2" t="s">
        <v>398</v>
      </c>
      <c r="ES146" s="2" t="s">
        <v>142</v>
      </c>
      <c r="ET146" s="2" t="s">
        <v>134</v>
      </c>
      <c r="EU146" s="4">
        <v>7</v>
      </c>
      <c r="EV146" s="8">
        <v>94.97</v>
      </c>
      <c r="EW146" s="4"/>
      <c r="EX146" s="8"/>
      <c r="EY146" s="7"/>
      <c r="EZ146" s="7"/>
      <c r="FA146" s="2" t="s">
        <v>140</v>
      </c>
      <c r="FB146" s="2" t="s">
        <v>131</v>
      </c>
      <c r="FC146" s="2" t="s">
        <v>242</v>
      </c>
      <c r="FD146" s="2" t="s">
        <v>456</v>
      </c>
      <c r="FE146" s="2" t="s">
        <v>142</v>
      </c>
      <c r="FF146" s="2" t="s">
        <v>134</v>
      </c>
      <c r="FG146" s="4">
        <v>11</v>
      </c>
      <c r="FH146" s="8">
        <v>133.29</v>
      </c>
      <c r="FI146" s="4"/>
      <c r="FJ146" s="8"/>
      <c r="FK146" s="7"/>
      <c r="FL146" s="7"/>
      <c r="FM146" s="2" t="s">
        <v>140</v>
      </c>
      <c r="FN146" s="2" t="s">
        <v>131</v>
      </c>
      <c r="FO146" s="2" t="s">
        <v>357</v>
      </c>
      <c r="FP146" s="2" t="s">
        <v>2191</v>
      </c>
      <c r="FQ146" s="2" t="s">
        <v>142</v>
      </c>
      <c r="FR146" s="2" t="s">
        <v>134</v>
      </c>
      <c r="FS146" s="4">
        <v>47</v>
      </c>
      <c r="FT146" s="8">
        <v>547.08</v>
      </c>
      <c r="FU146" s="4"/>
      <c r="FV146" s="8"/>
      <c r="FW146" s="7"/>
      <c r="FX146" s="7"/>
      <c r="FY146" s="2" t="s">
        <v>140</v>
      </c>
      <c r="FZ146" s="2" t="s">
        <v>131</v>
      </c>
      <c r="GA146" s="2" t="s">
        <v>2050</v>
      </c>
      <c r="GB146" s="2" t="s">
        <v>252</v>
      </c>
      <c r="GC146" s="2" t="s">
        <v>142</v>
      </c>
      <c r="GD146" s="2" t="s">
        <v>134</v>
      </c>
      <c r="GE146" s="4"/>
      <c r="GF146" s="8"/>
      <c r="GG146" s="4"/>
      <c r="GH146" s="8"/>
      <c r="GI146" s="7"/>
      <c r="GJ146" s="7"/>
      <c r="GK146" s="2" t="s">
        <v>134</v>
      </c>
      <c r="GL146" s="2" t="s">
        <v>134</v>
      </c>
      <c r="GM146" s="2" t="s">
        <v>134</v>
      </c>
      <c r="GN146" s="2" t="s">
        <v>134</v>
      </c>
      <c r="GO146" s="2" t="s">
        <v>134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578</v>
      </c>
      <c r="GX146" s="2" t="s">
        <v>144</v>
      </c>
      <c r="GY146" s="2" t="s">
        <v>253</v>
      </c>
      <c r="GZ146" s="2" t="s">
        <v>2192</v>
      </c>
      <c r="HA146" s="2" t="s">
        <v>142</v>
      </c>
      <c r="HB146" s="2" t="s">
        <v>134</v>
      </c>
      <c r="HC146" s="4">
        <v>1</v>
      </c>
      <c r="HD146" s="8">
        <v>24.99</v>
      </c>
      <c r="HE146" s="4"/>
      <c r="HF146" s="8"/>
      <c r="HG146" s="7"/>
      <c r="HH146" s="7"/>
      <c r="HI146" s="2" t="s">
        <v>140</v>
      </c>
      <c r="HJ146" s="2" t="s">
        <v>131</v>
      </c>
      <c r="HK146" s="2" t="s">
        <v>242</v>
      </c>
      <c r="HL146" s="2" t="s">
        <v>2193</v>
      </c>
      <c r="HM146" s="2" t="s">
        <v>142</v>
      </c>
      <c r="HN146" s="2" t="s">
        <v>134</v>
      </c>
      <c r="HO146" s="4">
        <v>3</v>
      </c>
      <c r="HP146" s="8">
        <v>38.28</v>
      </c>
      <c r="HQ146" s="4"/>
      <c r="HR146" s="8"/>
      <c r="HS146" s="7"/>
      <c r="HT146" s="7"/>
      <c r="HU146" s="2" t="s">
        <v>140</v>
      </c>
      <c r="HV146" s="2" t="s">
        <v>131</v>
      </c>
      <c r="HW146" s="2" t="s">
        <v>164</v>
      </c>
      <c r="HX146" s="2" t="s">
        <v>2194</v>
      </c>
      <c r="HY146" s="2" t="s">
        <v>142</v>
      </c>
      <c r="HZ146" s="2" t="s">
        <v>134</v>
      </c>
      <c r="IA146" s="4">
        <v>2</v>
      </c>
      <c r="IB146" s="8">
        <v>23.1</v>
      </c>
      <c r="IC146" s="4"/>
      <c r="ID146" s="8"/>
      <c r="IE146" s="7"/>
      <c r="IF146" s="7"/>
      <c r="IG146" s="2" t="s">
        <v>140</v>
      </c>
      <c r="IH146" s="2" t="s">
        <v>131</v>
      </c>
      <c r="II146" s="2" t="s">
        <v>486</v>
      </c>
      <c r="IJ146" s="2" t="s">
        <v>590</v>
      </c>
      <c r="IK146" s="2" t="s">
        <v>142</v>
      </c>
      <c r="IL146" s="2" t="s">
        <v>134</v>
      </c>
      <c r="IM146" s="4">
        <v>2</v>
      </c>
      <c r="IN146" s="8">
        <v>23.62</v>
      </c>
      <c r="IO146" s="4"/>
      <c r="IP146" s="8"/>
      <c r="IQ146" s="7"/>
      <c r="IR146" s="7"/>
      <c r="IS146" s="2" t="s">
        <v>140</v>
      </c>
      <c r="IT146" s="2" t="s">
        <v>131</v>
      </c>
      <c r="IU146" s="2" t="s">
        <v>242</v>
      </c>
      <c r="IV146" s="2" t="s">
        <v>480</v>
      </c>
      <c r="IW146" s="2" t="s">
        <v>142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140</v>
      </c>
      <c r="JF146" s="2" t="s">
        <v>131</v>
      </c>
      <c r="JG146" s="2" t="s">
        <v>170</v>
      </c>
      <c r="JH146" s="2" t="s">
        <v>134</v>
      </c>
      <c r="JI146" s="2" t="s">
        <v>142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140</v>
      </c>
      <c r="JR146" s="2" t="s">
        <v>144</v>
      </c>
      <c r="JS146" s="2" t="s">
        <v>2053</v>
      </c>
      <c r="JT146" s="2" t="s">
        <v>2195</v>
      </c>
      <c r="JU146" s="2" t="s">
        <v>142</v>
      </c>
      <c r="JV146" s="2" t="s">
        <v>134</v>
      </c>
      <c r="JW146" s="4">
        <v>1</v>
      </c>
      <c r="JX146" s="8">
        <v>12.76</v>
      </c>
      <c r="JY146" s="4"/>
      <c r="JZ146" s="8"/>
      <c r="KA146" s="7"/>
      <c r="KB146" s="7"/>
      <c r="KC146" s="2" t="s">
        <v>140</v>
      </c>
      <c r="KD146" s="2" t="s">
        <v>131</v>
      </c>
      <c r="KE146" s="2" t="s">
        <v>174</v>
      </c>
      <c r="KF146" s="2" t="s">
        <v>2196</v>
      </c>
      <c r="KG146" s="2" t="s">
        <v>142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176</v>
      </c>
      <c r="KP146" s="2" t="s">
        <v>131</v>
      </c>
      <c r="KQ146" s="2" t="s">
        <v>177</v>
      </c>
      <c r="KR146" s="2" t="s">
        <v>134</v>
      </c>
      <c r="KS146" s="2" t="s">
        <v>142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140</v>
      </c>
      <c r="LB146" s="2" t="s">
        <v>144</v>
      </c>
      <c r="LC146" s="2" t="s">
        <v>263</v>
      </c>
      <c r="LD146" s="2" t="s">
        <v>2197</v>
      </c>
      <c r="LE146" s="2" t="s">
        <v>142</v>
      </c>
      <c r="LF146" s="2" t="s">
        <v>134</v>
      </c>
      <c r="LG146" s="4">
        <v>2</v>
      </c>
      <c r="LH146" s="8">
        <v>23.62</v>
      </c>
      <c r="LI146" s="4"/>
      <c r="LJ146" s="8"/>
      <c r="LK146" s="7"/>
      <c r="LL146" s="7"/>
      <c r="LM146" s="2" t="s">
        <v>140</v>
      </c>
      <c r="LN146" s="2" t="s">
        <v>131</v>
      </c>
      <c r="LO146" s="2" t="s">
        <v>440</v>
      </c>
      <c r="LP146" s="2" t="s">
        <v>1572</v>
      </c>
      <c r="LQ146" s="2" t="s">
        <v>142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134</v>
      </c>
      <c r="LZ146" s="2" t="s">
        <v>134</v>
      </c>
      <c r="MA146" s="2" t="s">
        <v>134</v>
      </c>
      <c r="MB146" s="2" t="s">
        <v>134</v>
      </c>
      <c r="MC146" s="2" t="s">
        <v>134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143</v>
      </c>
      <c r="ML146" s="2" t="s">
        <v>131</v>
      </c>
      <c r="MM146" s="2" t="s">
        <v>134</v>
      </c>
      <c r="MN146" s="2" t="s">
        <v>134</v>
      </c>
      <c r="MO146" s="2" t="s">
        <v>142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134</v>
      </c>
      <c r="MX146" s="2" t="s">
        <v>134</v>
      </c>
      <c r="MY146" s="2" t="s">
        <v>134</v>
      </c>
      <c r="MZ146" s="2" t="s">
        <v>134</v>
      </c>
      <c r="NA146" s="2" t="s">
        <v>134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184</v>
      </c>
      <c r="NJ146" s="2" t="s">
        <v>131</v>
      </c>
      <c r="NK146" s="2" t="s">
        <v>134</v>
      </c>
      <c r="NL146" s="2" t="s">
        <v>134</v>
      </c>
      <c r="NM146" s="2" t="s">
        <v>142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140</v>
      </c>
      <c r="NV146" s="2" t="s">
        <v>131</v>
      </c>
      <c r="NW146" s="2" t="s">
        <v>185</v>
      </c>
      <c r="NX146" s="2" t="s">
        <v>2098</v>
      </c>
      <c r="NY146" s="2" t="s">
        <v>142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140</v>
      </c>
      <c r="OH146" s="2" t="s">
        <v>187</v>
      </c>
      <c r="OI146" s="2" t="s">
        <v>268</v>
      </c>
      <c r="OJ146" s="2" t="s">
        <v>461</v>
      </c>
      <c r="OK146" s="2" t="s">
        <v>168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134</v>
      </c>
      <c r="OT146" s="2" t="s">
        <v>134</v>
      </c>
      <c r="OU146" s="2" t="s">
        <v>134</v>
      </c>
      <c r="OV146" s="2" t="s">
        <v>134</v>
      </c>
      <c r="OW146" s="2" t="s">
        <v>134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161</v>
      </c>
      <c r="PF146" s="2" t="s">
        <v>131</v>
      </c>
      <c r="PG146" s="2" t="s">
        <v>134</v>
      </c>
      <c r="PH146" s="2" t="s">
        <v>134</v>
      </c>
      <c r="PI146" s="2" t="s">
        <v>142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140</v>
      </c>
      <c r="PR146" s="2" t="s">
        <v>131</v>
      </c>
      <c r="PS146" s="2" t="s">
        <v>190</v>
      </c>
      <c r="PT146" s="2" t="s">
        <v>134</v>
      </c>
      <c r="PU146" s="2" t="s">
        <v>142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140</v>
      </c>
      <c r="QD146" s="2" t="s">
        <v>144</v>
      </c>
      <c r="QE146" s="2" t="s">
        <v>711</v>
      </c>
      <c r="QF146" s="2" t="s">
        <v>994</v>
      </c>
      <c r="QG146" s="2" t="s">
        <v>142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184</v>
      </c>
      <c r="QP146" s="2" t="s">
        <v>131</v>
      </c>
      <c r="QQ146" s="2" t="s">
        <v>134</v>
      </c>
      <c r="QR146" s="2" t="s">
        <v>134</v>
      </c>
      <c r="QS146" s="2" t="s">
        <v>142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134</v>
      </c>
      <c r="RB146" s="2" t="s">
        <v>134</v>
      </c>
      <c r="RC146" s="2" t="s">
        <v>134</v>
      </c>
      <c r="RD146" s="2" t="s">
        <v>134</v>
      </c>
      <c r="RE146" s="2" t="s">
        <v>134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161</v>
      </c>
      <c r="RN146" s="2" t="s">
        <v>131</v>
      </c>
      <c r="RO146" s="2" t="s">
        <v>134</v>
      </c>
      <c r="RP146" s="2" t="s">
        <v>134</v>
      </c>
      <c r="RQ146" s="2" t="s">
        <v>142</v>
      </c>
      <c r="RR146" s="2" t="s">
        <v>134</v>
      </c>
      <c r="RS146" s="4"/>
      <c r="RT146" s="8"/>
      <c r="RU146" s="4"/>
      <c r="RV146" s="8"/>
      <c r="RW146" s="7"/>
      <c r="RX146" s="7"/>
      <c r="RY146" s="2" t="s">
        <v>161</v>
      </c>
      <c r="RZ146" s="2" t="s">
        <v>131</v>
      </c>
      <c r="SA146" s="2" t="s">
        <v>134</v>
      </c>
      <c r="SB146" s="2" t="s">
        <v>134</v>
      </c>
      <c r="SC146" s="2" t="s">
        <v>142</v>
      </c>
      <c r="SD146" s="2" t="s">
        <v>134</v>
      </c>
      <c r="SE146" s="4"/>
      <c r="SF146" s="8"/>
      <c r="SG146" s="4"/>
      <c r="SH146" s="8"/>
      <c r="SI146" s="7"/>
      <c r="SJ146" s="7"/>
      <c r="SK146" s="2" t="s">
        <v>140</v>
      </c>
      <c r="SL146" s="2" t="s">
        <v>144</v>
      </c>
      <c r="SM146" s="2" t="s">
        <v>270</v>
      </c>
      <c r="SN146" s="2" t="s">
        <v>585</v>
      </c>
      <c r="SO146" s="2" t="s">
        <v>142</v>
      </c>
      <c r="SP146" s="2" t="s">
        <v>134</v>
      </c>
    </row>
    <row r="147">
      <c r="A147" s="2" t="s">
        <v>2198</v>
      </c>
      <c r="B147" s="2" t="s">
        <v>123</v>
      </c>
      <c r="C147" s="2" t="s">
        <v>124</v>
      </c>
      <c r="D147" s="2" t="s">
        <v>2038</v>
      </c>
      <c r="E147" s="2" t="s">
        <v>2039</v>
      </c>
      <c r="F147" s="2" t="s">
        <v>2186</v>
      </c>
      <c r="G147" s="2" t="s">
        <v>2186</v>
      </c>
      <c r="H147" s="2" t="s">
        <v>2186</v>
      </c>
      <c r="I147" s="2" t="s">
        <v>2187</v>
      </c>
      <c r="J147" s="2" t="s">
        <v>2066</v>
      </c>
      <c r="K147" s="2" t="s">
        <v>130</v>
      </c>
      <c r="L147" s="3">
        <v>24</v>
      </c>
      <c r="M147" s="3">
        <v>25.2</v>
      </c>
      <c r="N147" s="3">
        <v>49.99</v>
      </c>
      <c r="O147" s="2" t="s">
        <v>131</v>
      </c>
      <c r="P147" s="2" t="s">
        <v>289</v>
      </c>
      <c r="Q147" s="2" t="s">
        <v>133</v>
      </c>
      <c r="R147" s="2" t="s">
        <v>134</v>
      </c>
      <c r="S147" s="2" t="s">
        <v>2199</v>
      </c>
      <c r="T147" s="2" t="s">
        <v>134</v>
      </c>
      <c r="U147" s="2" t="s">
        <v>134</v>
      </c>
      <c r="V147" s="2" t="s">
        <v>135</v>
      </c>
      <c r="W147" s="2" t="s">
        <v>835</v>
      </c>
      <c r="X147" s="2" t="s">
        <v>134</v>
      </c>
      <c r="Y147" s="2" t="s">
        <v>237</v>
      </c>
      <c r="Z147" s="4">
        <v>419</v>
      </c>
      <c r="AA147" s="4">
        <f>=ROUNDDOWN(26.1875,0)</f>
      </c>
      <c r="AB147" s="5">
        <v>16</v>
      </c>
      <c r="AC147" s="2" t="s">
        <v>1373</v>
      </c>
      <c r="AD147" s="4">
        <v>50</v>
      </c>
      <c r="AE147" s="4">
        <v>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>
        <v>0</v>
      </c>
      <c r="AP147" s="4">
        <v>310</v>
      </c>
      <c r="AQ147" s="8">
        <v>8407.41</v>
      </c>
      <c r="AR147" s="4"/>
      <c r="AS147" s="8"/>
      <c r="AT147" s="7"/>
      <c r="AU147" s="7"/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0.2174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310</v>
      </c>
      <c r="BK147" s="8">
        <v>8407.41</v>
      </c>
      <c r="BL147" s="2" t="s">
        <v>2200</v>
      </c>
      <c r="BM147" s="7">
        <v>1</v>
      </c>
      <c r="BN147" s="7">
        <v>1</v>
      </c>
      <c r="BO147" s="4">
        <v>97</v>
      </c>
      <c r="BP147" s="8">
        <v>2592.81</v>
      </c>
      <c r="BQ147" s="4"/>
      <c r="BR147" s="8"/>
      <c r="BS147" s="7"/>
      <c r="BT147" s="7"/>
      <c r="BU147" s="2" t="s">
        <v>140</v>
      </c>
      <c r="BV147" s="2" t="s">
        <v>131</v>
      </c>
      <c r="BW147" s="2" t="s">
        <v>134</v>
      </c>
      <c r="BX147" s="2" t="s">
        <v>1861</v>
      </c>
      <c r="BY147" s="2" t="s">
        <v>142</v>
      </c>
      <c r="BZ147" s="2" t="s">
        <v>134</v>
      </c>
      <c r="CA147" s="4">
        <v>40</v>
      </c>
      <c r="CB147" s="8">
        <v>1102</v>
      </c>
      <c r="CC147" s="4"/>
      <c r="CD147" s="8"/>
      <c r="CE147" s="7"/>
      <c r="CF147" s="7"/>
      <c r="CG147" s="2" t="s">
        <v>140</v>
      </c>
      <c r="CH147" s="2" t="s">
        <v>131</v>
      </c>
      <c r="CI147" s="2" t="s">
        <v>240</v>
      </c>
      <c r="CJ147" s="2" t="s">
        <v>308</v>
      </c>
      <c r="CK147" s="2" t="s">
        <v>142</v>
      </c>
      <c r="CL147" s="2" t="s">
        <v>134</v>
      </c>
      <c r="CM147" s="4">
        <v>42</v>
      </c>
      <c r="CN147" s="8">
        <v>1151.64</v>
      </c>
      <c r="CO147" s="4"/>
      <c r="CP147" s="8"/>
      <c r="CQ147" s="7"/>
      <c r="CR147" s="7"/>
      <c r="CS147" s="2" t="s">
        <v>140</v>
      </c>
      <c r="CT147" s="2" t="s">
        <v>131</v>
      </c>
      <c r="CU147" s="2" t="s">
        <v>729</v>
      </c>
      <c r="CV147" s="2" t="s">
        <v>730</v>
      </c>
      <c r="CW147" s="2" t="s">
        <v>142</v>
      </c>
      <c r="CX147" s="2" t="s">
        <v>134</v>
      </c>
      <c r="CY147" s="4">
        <v>23</v>
      </c>
      <c r="CZ147" s="8">
        <v>589.49</v>
      </c>
      <c r="DA147" s="4"/>
      <c r="DB147" s="8"/>
      <c r="DC147" s="7"/>
      <c r="DD147" s="7"/>
      <c r="DE147" s="2" t="s">
        <v>140</v>
      </c>
      <c r="DF147" s="2" t="s">
        <v>131</v>
      </c>
      <c r="DG147" s="2" t="s">
        <v>242</v>
      </c>
      <c r="DH147" s="2" t="s">
        <v>2201</v>
      </c>
      <c r="DI147" s="2" t="s">
        <v>142</v>
      </c>
      <c r="DJ147" s="2" t="s">
        <v>134</v>
      </c>
      <c r="DK147" s="4">
        <v>55</v>
      </c>
      <c r="DL147" s="8">
        <v>1616.45</v>
      </c>
      <c r="DM147" s="4"/>
      <c r="DN147" s="8"/>
      <c r="DO147" s="7"/>
      <c r="DP147" s="7"/>
      <c r="DQ147" s="2" t="s">
        <v>140</v>
      </c>
      <c r="DR147" s="2" t="s">
        <v>131</v>
      </c>
      <c r="DS147" s="2" t="s">
        <v>754</v>
      </c>
      <c r="DT147" s="2" t="s">
        <v>680</v>
      </c>
      <c r="DU147" s="2" t="s">
        <v>142</v>
      </c>
      <c r="DV147" s="2" t="s">
        <v>134</v>
      </c>
      <c r="DW147" s="4">
        <v>5</v>
      </c>
      <c r="DX147" s="8">
        <v>122.25</v>
      </c>
      <c r="DY147" s="4"/>
      <c r="DZ147" s="8"/>
      <c r="EA147" s="7"/>
      <c r="EB147" s="7"/>
      <c r="EC147" s="2" t="s">
        <v>140</v>
      </c>
      <c r="ED147" s="2" t="s">
        <v>131</v>
      </c>
      <c r="EE147" s="2" t="s">
        <v>245</v>
      </c>
      <c r="EF147" s="2" t="s">
        <v>752</v>
      </c>
      <c r="EG147" s="2" t="s">
        <v>142</v>
      </c>
      <c r="EH147" s="2" t="s">
        <v>134</v>
      </c>
      <c r="EI147" s="4">
        <v>17</v>
      </c>
      <c r="EJ147" s="8">
        <v>403.2</v>
      </c>
      <c r="EK147" s="4"/>
      <c r="EL147" s="8"/>
      <c r="EM147" s="7"/>
      <c r="EN147" s="7"/>
      <c r="EO147" s="2" t="s">
        <v>140</v>
      </c>
      <c r="EP147" s="2" t="s">
        <v>131</v>
      </c>
      <c r="EQ147" s="2" t="s">
        <v>242</v>
      </c>
      <c r="ER147" s="2" t="s">
        <v>1995</v>
      </c>
      <c r="ES147" s="2" t="s">
        <v>142</v>
      </c>
      <c r="ET147" s="2" t="s">
        <v>134</v>
      </c>
      <c r="EU147" s="4">
        <v>4</v>
      </c>
      <c r="EV147" s="8">
        <v>125.31</v>
      </c>
      <c r="EW147" s="4"/>
      <c r="EX147" s="8"/>
      <c r="EY147" s="7"/>
      <c r="EZ147" s="7"/>
      <c r="FA147" s="2" t="s">
        <v>140</v>
      </c>
      <c r="FB147" s="2" t="s">
        <v>131</v>
      </c>
      <c r="FC147" s="2" t="s">
        <v>481</v>
      </c>
      <c r="FD147" s="2" t="s">
        <v>566</v>
      </c>
      <c r="FE147" s="2" t="s">
        <v>142</v>
      </c>
      <c r="FF147" s="2" t="s">
        <v>134</v>
      </c>
      <c r="FG147" s="4">
        <v>3</v>
      </c>
      <c r="FH147" s="8">
        <v>74.08</v>
      </c>
      <c r="FI147" s="4"/>
      <c r="FJ147" s="8"/>
      <c r="FK147" s="7"/>
      <c r="FL147" s="7"/>
      <c r="FM147" s="2" t="s">
        <v>140</v>
      </c>
      <c r="FN147" s="2" t="s">
        <v>131</v>
      </c>
      <c r="FO147" s="2" t="s">
        <v>357</v>
      </c>
      <c r="FP147" s="2" t="s">
        <v>2191</v>
      </c>
      <c r="FQ147" s="2" t="s">
        <v>142</v>
      </c>
      <c r="FR147" s="2" t="s">
        <v>134</v>
      </c>
      <c r="FS147" s="4">
        <v>22</v>
      </c>
      <c r="FT147" s="8">
        <v>575.74</v>
      </c>
      <c r="FU147" s="4"/>
      <c r="FV147" s="8"/>
      <c r="FW147" s="7"/>
      <c r="FX147" s="7"/>
      <c r="FY147" s="2" t="s">
        <v>140</v>
      </c>
      <c r="FZ147" s="2" t="s">
        <v>131</v>
      </c>
      <c r="GA147" s="2" t="s">
        <v>2050</v>
      </c>
      <c r="GB147" s="2" t="s">
        <v>686</v>
      </c>
      <c r="GC147" s="2" t="s">
        <v>142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134</v>
      </c>
      <c r="GL147" s="2" t="s">
        <v>134</v>
      </c>
      <c r="GM147" s="2" t="s">
        <v>134</v>
      </c>
      <c r="GN147" s="2" t="s">
        <v>134</v>
      </c>
      <c r="GO147" s="2" t="s">
        <v>134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161</v>
      </c>
      <c r="GX147" s="2" t="s">
        <v>131</v>
      </c>
      <c r="GY147" s="2" t="s">
        <v>134</v>
      </c>
      <c r="GZ147" s="2" t="s">
        <v>134</v>
      </c>
      <c r="HA147" s="2" t="s">
        <v>142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140</v>
      </c>
      <c r="HJ147" s="2" t="s">
        <v>131</v>
      </c>
      <c r="HK147" s="2" t="s">
        <v>242</v>
      </c>
      <c r="HL147" s="2" t="s">
        <v>631</v>
      </c>
      <c r="HM147" s="2" t="s">
        <v>142</v>
      </c>
      <c r="HN147" s="2" t="s">
        <v>134</v>
      </c>
      <c r="HO147" s="4">
        <v>2</v>
      </c>
      <c r="HP147" s="8">
        <v>54.44</v>
      </c>
      <c r="HQ147" s="4"/>
      <c r="HR147" s="8"/>
      <c r="HS147" s="7"/>
      <c r="HT147" s="7"/>
      <c r="HU147" s="2" t="s">
        <v>140</v>
      </c>
      <c r="HV147" s="2" t="s">
        <v>131</v>
      </c>
      <c r="HW147" s="2" t="s">
        <v>164</v>
      </c>
      <c r="HX147" s="2" t="s">
        <v>2194</v>
      </c>
      <c r="HY147" s="2" t="s">
        <v>142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140</v>
      </c>
      <c r="IH147" s="2" t="s">
        <v>131</v>
      </c>
      <c r="II147" s="2" t="s">
        <v>486</v>
      </c>
      <c r="IJ147" s="2" t="s">
        <v>782</v>
      </c>
      <c r="IK147" s="2" t="s">
        <v>142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140</v>
      </c>
      <c r="IT147" s="2" t="s">
        <v>131</v>
      </c>
      <c r="IU147" s="2" t="s">
        <v>169</v>
      </c>
      <c r="IV147" s="2" t="s">
        <v>1498</v>
      </c>
      <c r="IW147" s="2" t="s">
        <v>142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140</v>
      </c>
      <c r="JF147" s="2" t="s">
        <v>131</v>
      </c>
      <c r="JG147" s="2" t="s">
        <v>170</v>
      </c>
      <c r="JH147" s="2" t="s">
        <v>134</v>
      </c>
      <c r="JI147" s="2" t="s">
        <v>142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140</v>
      </c>
      <c r="JR147" s="2" t="s">
        <v>144</v>
      </c>
      <c r="JS147" s="2" t="s">
        <v>2053</v>
      </c>
      <c r="JT147" s="2" t="s">
        <v>2202</v>
      </c>
      <c r="JU147" s="2" t="s">
        <v>142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134</v>
      </c>
      <c r="KE147" s="2" t="s">
        <v>134</v>
      </c>
      <c r="KF147" s="2" t="s">
        <v>134</v>
      </c>
      <c r="KG147" s="2" t="s">
        <v>134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176</v>
      </c>
      <c r="KP147" s="2" t="s">
        <v>131</v>
      </c>
      <c r="KQ147" s="2" t="s">
        <v>177</v>
      </c>
      <c r="KR147" s="2" t="s">
        <v>134</v>
      </c>
      <c r="KS147" s="2" t="s">
        <v>142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140</v>
      </c>
      <c r="LB147" s="2" t="s">
        <v>144</v>
      </c>
      <c r="LC147" s="2" t="s">
        <v>263</v>
      </c>
      <c r="LD147" s="2" t="s">
        <v>2203</v>
      </c>
      <c r="LE147" s="2" t="s">
        <v>142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140</v>
      </c>
      <c r="LN147" s="2" t="s">
        <v>131</v>
      </c>
      <c r="LO147" s="2" t="s">
        <v>440</v>
      </c>
      <c r="LP147" s="2" t="s">
        <v>134</v>
      </c>
      <c r="LQ147" s="2" t="s">
        <v>142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134</v>
      </c>
      <c r="LZ147" s="2" t="s">
        <v>134</v>
      </c>
      <c r="MA147" s="2" t="s">
        <v>134</v>
      </c>
      <c r="MB147" s="2" t="s">
        <v>134</v>
      </c>
      <c r="MC147" s="2" t="s">
        <v>134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143</v>
      </c>
      <c r="ML147" s="2" t="s">
        <v>131</v>
      </c>
      <c r="MM147" s="2" t="s">
        <v>134</v>
      </c>
      <c r="MN147" s="2" t="s">
        <v>134</v>
      </c>
      <c r="MO147" s="2" t="s">
        <v>142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134</v>
      </c>
      <c r="MX147" s="2" t="s">
        <v>134</v>
      </c>
      <c r="MY147" s="2" t="s">
        <v>134</v>
      </c>
      <c r="MZ147" s="2" t="s">
        <v>134</v>
      </c>
      <c r="NA147" s="2" t="s">
        <v>134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184</v>
      </c>
      <c r="NJ147" s="2" t="s">
        <v>131</v>
      </c>
      <c r="NK147" s="2" t="s">
        <v>134</v>
      </c>
      <c r="NL147" s="2" t="s">
        <v>134</v>
      </c>
      <c r="NM147" s="2" t="s">
        <v>142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140</v>
      </c>
      <c r="NV147" s="2" t="s">
        <v>131</v>
      </c>
      <c r="NW147" s="2" t="s">
        <v>185</v>
      </c>
      <c r="NX147" s="2" t="s">
        <v>1302</v>
      </c>
      <c r="NY147" s="2" t="s">
        <v>142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140</v>
      </c>
      <c r="OH147" s="2" t="s">
        <v>187</v>
      </c>
      <c r="OI147" s="2" t="s">
        <v>268</v>
      </c>
      <c r="OJ147" s="2" t="s">
        <v>1569</v>
      </c>
      <c r="OK147" s="2" t="s">
        <v>168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134</v>
      </c>
      <c r="OT147" s="2" t="s">
        <v>134</v>
      </c>
      <c r="OU147" s="2" t="s">
        <v>134</v>
      </c>
      <c r="OV147" s="2" t="s">
        <v>134</v>
      </c>
      <c r="OW147" s="2" t="s">
        <v>134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161</v>
      </c>
      <c r="PF147" s="2" t="s">
        <v>131</v>
      </c>
      <c r="PG147" s="2" t="s">
        <v>134</v>
      </c>
      <c r="PH147" s="2" t="s">
        <v>134</v>
      </c>
      <c r="PI147" s="2" t="s">
        <v>142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140</v>
      </c>
      <c r="PR147" s="2" t="s">
        <v>131</v>
      </c>
      <c r="PS147" s="2" t="s">
        <v>190</v>
      </c>
      <c r="PT147" s="2" t="s">
        <v>134</v>
      </c>
      <c r="PU147" s="2" t="s">
        <v>142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140</v>
      </c>
      <c r="QD147" s="2" t="s">
        <v>144</v>
      </c>
      <c r="QE147" s="2" t="s">
        <v>711</v>
      </c>
      <c r="QF147" s="2" t="s">
        <v>2204</v>
      </c>
      <c r="QG147" s="2" t="s">
        <v>142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184</v>
      </c>
      <c r="QP147" s="2" t="s">
        <v>131</v>
      </c>
      <c r="QQ147" s="2" t="s">
        <v>134</v>
      </c>
      <c r="QR147" s="2" t="s">
        <v>134</v>
      </c>
      <c r="QS147" s="2" t="s">
        <v>142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134</v>
      </c>
      <c r="RB147" s="2" t="s">
        <v>134</v>
      </c>
      <c r="RC147" s="2" t="s">
        <v>134</v>
      </c>
      <c r="RD147" s="2" t="s">
        <v>134</v>
      </c>
      <c r="RE147" s="2" t="s">
        <v>134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161</v>
      </c>
      <c r="RN147" s="2" t="s">
        <v>131</v>
      </c>
      <c r="RO147" s="2" t="s">
        <v>134</v>
      </c>
      <c r="RP147" s="2" t="s">
        <v>134</v>
      </c>
      <c r="RQ147" s="2" t="s">
        <v>142</v>
      </c>
      <c r="RR147" s="2" t="s">
        <v>134</v>
      </c>
      <c r="RS147" s="4"/>
      <c r="RT147" s="8"/>
      <c r="RU147" s="4"/>
      <c r="RV147" s="8"/>
      <c r="RW147" s="7"/>
      <c r="RX147" s="7"/>
      <c r="RY147" s="2" t="s">
        <v>161</v>
      </c>
      <c r="RZ147" s="2" t="s">
        <v>131</v>
      </c>
      <c r="SA147" s="2" t="s">
        <v>134</v>
      </c>
      <c r="SB147" s="2" t="s">
        <v>134</v>
      </c>
      <c r="SC147" s="2" t="s">
        <v>142</v>
      </c>
      <c r="SD147" s="2" t="s">
        <v>134</v>
      </c>
      <c r="SE147" s="4"/>
      <c r="SF147" s="8"/>
      <c r="SG147" s="4"/>
      <c r="SH147" s="8"/>
      <c r="SI147" s="7"/>
      <c r="SJ147" s="7"/>
      <c r="SK147" s="2" t="s">
        <v>140</v>
      </c>
      <c r="SL147" s="2" t="s">
        <v>144</v>
      </c>
      <c r="SM147" s="2" t="s">
        <v>2055</v>
      </c>
      <c r="SN147" s="2" t="s">
        <v>2075</v>
      </c>
      <c r="SO147" s="2" t="s">
        <v>142</v>
      </c>
      <c r="SP147" s="2" t="s">
        <v>134</v>
      </c>
    </row>
    <row r="148">
      <c r="A148" s="2" t="s">
        <v>2205</v>
      </c>
      <c r="B148" s="2" t="s">
        <v>123</v>
      </c>
      <c r="C148" s="2" t="s">
        <v>124</v>
      </c>
      <c r="D148" s="2" t="s">
        <v>2038</v>
      </c>
      <c r="E148" s="2" t="s">
        <v>2039</v>
      </c>
      <c r="F148" s="2" t="s">
        <v>2186</v>
      </c>
      <c r="G148" s="2" t="s">
        <v>2186</v>
      </c>
      <c r="H148" s="2" t="s">
        <v>2186</v>
      </c>
      <c r="I148" s="2" t="s">
        <v>2187</v>
      </c>
      <c r="J148" s="2" t="s">
        <v>2206</v>
      </c>
      <c r="K148" s="2" t="s">
        <v>130</v>
      </c>
      <c r="L148" s="3">
        <v>19.2</v>
      </c>
      <c r="M148" s="3">
        <v>20.16</v>
      </c>
      <c r="N148" s="3">
        <v>39.99</v>
      </c>
      <c r="O148" s="2" t="s">
        <v>131</v>
      </c>
      <c r="P148" s="2" t="s">
        <v>289</v>
      </c>
      <c r="Q148" s="2" t="s">
        <v>133</v>
      </c>
      <c r="R148" s="2" t="s">
        <v>134</v>
      </c>
      <c r="S148" s="2" t="s">
        <v>2199</v>
      </c>
      <c r="T148" s="2" t="s">
        <v>134</v>
      </c>
      <c r="U148" s="2" t="s">
        <v>134</v>
      </c>
      <c r="V148" s="2" t="s">
        <v>135</v>
      </c>
      <c r="W148" s="2" t="s">
        <v>835</v>
      </c>
      <c r="X148" s="2" t="s">
        <v>134</v>
      </c>
      <c r="Y148" s="2" t="s">
        <v>237</v>
      </c>
      <c r="Z148" s="4">
        <v>409</v>
      </c>
      <c r="AA148" s="4">
        <f>=ROUNDDOWN(20.45,0)</f>
      </c>
      <c r="AB148" s="5">
        <v>20</v>
      </c>
      <c r="AC148" s="2" t="s">
        <v>1373</v>
      </c>
      <c r="AD148" s="4">
        <v>200</v>
      </c>
      <c r="AE148" s="4">
        <v>370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>
        <v>0</v>
      </c>
      <c r="AP148" s="4">
        <v>515</v>
      </c>
      <c r="AQ148" s="8">
        <v>10623.75</v>
      </c>
      <c r="AR148" s="4"/>
      <c r="AS148" s="8"/>
      <c r="AT148" s="7"/>
      <c r="AU148" s="7"/>
      <c r="AV148" s="4" t="s">
        <v>134</v>
      </c>
      <c r="AW148" s="8" t="s">
        <v>134</v>
      </c>
      <c r="AX148" s="4" t="s">
        <v>134</v>
      </c>
      <c r="AY148" s="8" t="s">
        <v>134</v>
      </c>
      <c r="AZ148" s="7" t="s">
        <v>134</v>
      </c>
      <c r="BA148" s="7" t="s">
        <v>134</v>
      </c>
      <c r="BB148" s="7">
        <v>0.2747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 t="s">
        <v>134</v>
      </c>
      <c r="BJ148" s="4">
        <v>515</v>
      </c>
      <c r="BK148" s="8">
        <v>10623.75</v>
      </c>
      <c r="BL148" s="2" t="s">
        <v>2207</v>
      </c>
      <c r="BM148" s="7">
        <v>1</v>
      </c>
      <c r="BN148" s="7">
        <v>1</v>
      </c>
      <c r="BO148" s="4">
        <v>167</v>
      </c>
      <c r="BP148" s="8">
        <v>3214.75</v>
      </c>
      <c r="BQ148" s="4"/>
      <c r="BR148" s="8"/>
      <c r="BS148" s="7"/>
      <c r="BT148" s="7"/>
      <c r="BU148" s="2" t="s">
        <v>140</v>
      </c>
      <c r="BV148" s="2" t="s">
        <v>131</v>
      </c>
      <c r="BW148" s="2" t="s">
        <v>345</v>
      </c>
      <c r="BX148" s="2" t="s">
        <v>1830</v>
      </c>
      <c r="BY148" s="2" t="s">
        <v>142</v>
      </c>
      <c r="BZ148" s="2" t="s">
        <v>134</v>
      </c>
      <c r="CA148" s="4">
        <v>59</v>
      </c>
      <c r="CB148" s="8">
        <v>1273.81</v>
      </c>
      <c r="CC148" s="4"/>
      <c r="CD148" s="8"/>
      <c r="CE148" s="7"/>
      <c r="CF148" s="7"/>
      <c r="CG148" s="2" t="s">
        <v>140</v>
      </c>
      <c r="CH148" s="2" t="s">
        <v>131</v>
      </c>
      <c r="CI148" s="2" t="s">
        <v>240</v>
      </c>
      <c r="CJ148" s="2" t="s">
        <v>163</v>
      </c>
      <c r="CK148" s="2" t="s">
        <v>142</v>
      </c>
      <c r="CL148" s="2" t="s">
        <v>134</v>
      </c>
      <c r="CM148" s="4">
        <v>96</v>
      </c>
      <c r="CN148" s="8">
        <v>1982.14</v>
      </c>
      <c r="CO148" s="4"/>
      <c r="CP148" s="8"/>
      <c r="CQ148" s="7"/>
      <c r="CR148" s="7"/>
      <c r="CS148" s="2" t="s">
        <v>140</v>
      </c>
      <c r="CT148" s="2" t="s">
        <v>131</v>
      </c>
      <c r="CU148" s="2" t="s">
        <v>242</v>
      </c>
      <c r="CV148" s="2" t="s">
        <v>2208</v>
      </c>
      <c r="CW148" s="2" t="s">
        <v>142</v>
      </c>
      <c r="CX148" s="2" t="s">
        <v>134</v>
      </c>
      <c r="CY148" s="4">
        <v>39</v>
      </c>
      <c r="CZ148" s="8">
        <v>786.24</v>
      </c>
      <c r="DA148" s="4"/>
      <c r="DB148" s="8"/>
      <c r="DC148" s="7"/>
      <c r="DD148" s="7"/>
      <c r="DE148" s="2" t="s">
        <v>140</v>
      </c>
      <c r="DF148" s="2" t="s">
        <v>131</v>
      </c>
      <c r="DG148" s="2" t="s">
        <v>242</v>
      </c>
      <c r="DH148" s="2" t="s">
        <v>2209</v>
      </c>
      <c r="DI148" s="2" t="s">
        <v>142</v>
      </c>
      <c r="DJ148" s="2" t="s">
        <v>134</v>
      </c>
      <c r="DK148" s="4">
        <v>79</v>
      </c>
      <c r="DL148" s="8">
        <v>1837.54</v>
      </c>
      <c r="DM148" s="4"/>
      <c r="DN148" s="8"/>
      <c r="DO148" s="7"/>
      <c r="DP148" s="7"/>
      <c r="DQ148" s="2" t="s">
        <v>140</v>
      </c>
      <c r="DR148" s="2" t="s">
        <v>131</v>
      </c>
      <c r="DS148" s="2" t="s">
        <v>533</v>
      </c>
      <c r="DT148" s="2" t="s">
        <v>2049</v>
      </c>
      <c r="DU148" s="2" t="s">
        <v>142</v>
      </c>
      <c r="DV148" s="2" t="s">
        <v>134</v>
      </c>
      <c r="DW148" s="4">
        <v>18</v>
      </c>
      <c r="DX148" s="8">
        <v>381.06</v>
      </c>
      <c r="DY148" s="4"/>
      <c r="DZ148" s="8"/>
      <c r="EA148" s="7"/>
      <c r="EB148" s="7"/>
      <c r="EC148" s="2" t="s">
        <v>140</v>
      </c>
      <c r="ED148" s="2" t="s">
        <v>131</v>
      </c>
      <c r="EE148" s="2" t="s">
        <v>242</v>
      </c>
      <c r="EF148" s="2" t="s">
        <v>247</v>
      </c>
      <c r="EG148" s="2" t="s">
        <v>142</v>
      </c>
      <c r="EH148" s="2" t="s">
        <v>134</v>
      </c>
      <c r="EI148" s="4">
        <v>11</v>
      </c>
      <c r="EJ148" s="8">
        <v>207.65</v>
      </c>
      <c r="EK148" s="4"/>
      <c r="EL148" s="8"/>
      <c r="EM148" s="7"/>
      <c r="EN148" s="7"/>
      <c r="EO148" s="2" t="s">
        <v>140</v>
      </c>
      <c r="EP148" s="2" t="s">
        <v>131</v>
      </c>
      <c r="EQ148" s="2" t="s">
        <v>242</v>
      </c>
      <c r="ER148" s="2" t="s">
        <v>2210</v>
      </c>
      <c r="ES148" s="2" t="s">
        <v>142</v>
      </c>
      <c r="ET148" s="2" t="s">
        <v>134</v>
      </c>
      <c r="EU148" s="4">
        <v>7</v>
      </c>
      <c r="EV148" s="8">
        <v>143.14</v>
      </c>
      <c r="EW148" s="4"/>
      <c r="EX148" s="8"/>
      <c r="EY148" s="7"/>
      <c r="EZ148" s="7"/>
      <c r="FA148" s="2" t="s">
        <v>140</v>
      </c>
      <c r="FB148" s="2" t="s">
        <v>131</v>
      </c>
      <c r="FC148" s="2" t="s">
        <v>242</v>
      </c>
      <c r="FD148" s="2" t="s">
        <v>2211</v>
      </c>
      <c r="FE148" s="2" t="s">
        <v>142</v>
      </c>
      <c r="FF148" s="2" t="s">
        <v>134</v>
      </c>
      <c r="FG148" s="4">
        <v>13</v>
      </c>
      <c r="FH148" s="8">
        <v>265.67</v>
      </c>
      <c r="FI148" s="4"/>
      <c r="FJ148" s="8"/>
      <c r="FK148" s="7"/>
      <c r="FL148" s="7"/>
      <c r="FM148" s="2" t="s">
        <v>140</v>
      </c>
      <c r="FN148" s="2" t="s">
        <v>131</v>
      </c>
      <c r="FO148" s="2" t="s">
        <v>357</v>
      </c>
      <c r="FP148" s="2" t="s">
        <v>401</v>
      </c>
      <c r="FQ148" s="2" t="s">
        <v>142</v>
      </c>
      <c r="FR148" s="2" t="s">
        <v>134</v>
      </c>
      <c r="FS148" s="4">
        <v>23</v>
      </c>
      <c r="FT148" s="8">
        <v>468.05</v>
      </c>
      <c r="FU148" s="4"/>
      <c r="FV148" s="8"/>
      <c r="FW148" s="7"/>
      <c r="FX148" s="7"/>
      <c r="FY148" s="2" t="s">
        <v>140</v>
      </c>
      <c r="FZ148" s="2" t="s">
        <v>131</v>
      </c>
      <c r="GA148" s="2" t="s">
        <v>2050</v>
      </c>
      <c r="GB148" s="2" t="s">
        <v>721</v>
      </c>
      <c r="GC148" s="2" t="s">
        <v>142</v>
      </c>
      <c r="GD148" s="2" t="s">
        <v>134</v>
      </c>
      <c r="GE148" s="4"/>
      <c r="GF148" s="8"/>
      <c r="GG148" s="4"/>
      <c r="GH148" s="8"/>
      <c r="GI148" s="7"/>
      <c r="GJ148" s="7"/>
      <c r="GK148" s="2" t="s">
        <v>134</v>
      </c>
      <c r="GL148" s="2" t="s">
        <v>134</v>
      </c>
      <c r="GM148" s="2" t="s">
        <v>134</v>
      </c>
      <c r="GN148" s="2" t="s">
        <v>134</v>
      </c>
      <c r="GO148" s="2" t="s">
        <v>134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140</v>
      </c>
      <c r="GX148" s="2" t="s">
        <v>131</v>
      </c>
      <c r="GY148" s="2" t="s">
        <v>253</v>
      </c>
      <c r="GZ148" s="2" t="s">
        <v>1433</v>
      </c>
      <c r="HA148" s="2" t="s">
        <v>142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140</v>
      </c>
      <c r="HJ148" s="2" t="s">
        <v>131</v>
      </c>
      <c r="HK148" s="2" t="s">
        <v>242</v>
      </c>
      <c r="HL148" s="2" t="s">
        <v>818</v>
      </c>
      <c r="HM148" s="2" t="s">
        <v>142</v>
      </c>
      <c r="HN148" s="2" t="s">
        <v>134</v>
      </c>
      <c r="HO148" s="4">
        <v>2</v>
      </c>
      <c r="HP148" s="8">
        <v>43.54</v>
      </c>
      <c r="HQ148" s="4"/>
      <c r="HR148" s="8"/>
      <c r="HS148" s="7"/>
      <c r="HT148" s="7"/>
      <c r="HU148" s="2" t="s">
        <v>140</v>
      </c>
      <c r="HV148" s="2" t="s">
        <v>131</v>
      </c>
      <c r="HW148" s="2" t="s">
        <v>164</v>
      </c>
      <c r="HX148" s="2" t="s">
        <v>2212</v>
      </c>
      <c r="HY148" s="2" t="s">
        <v>142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140</v>
      </c>
      <c r="IH148" s="2" t="s">
        <v>131</v>
      </c>
      <c r="II148" s="2" t="s">
        <v>486</v>
      </c>
      <c r="IJ148" s="2" t="s">
        <v>590</v>
      </c>
      <c r="IK148" s="2" t="s">
        <v>142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140</v>
      </c>
      <c r="IT148" s="2" t="s">
        <v>131</v>
      </c>
      <c r="IU148" s="2" t="s">
        <v>242</v>
      </c>
      <c r="IV148" s="2" t="s">
        <v>364</v>
      </c>
      <c r="IW148" s="2" t="s">
        <v>142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140</v>
      </c>
      <c r="JF148" s="2" t="s">
        <v>131</v>
      </c>
      <c r="JG148" s="2" t="s">
        <v>170</v>
      </c>
      <c r="JH148" s="2" t="s">
        <v>134</v>
      </c>
      <c r="JI148" s="2" t="s">
        <v>142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140</v>
      </c>
      <c r="JR148" s="2" t="s">
        <v>144</v>
      </c>
      <c r="JS148" s="2" t="s">
        <v>2053</v>
      </c>
      <c r="JT148" s="2" t="s">
        <v>2202</v>
      </c>
      <c r="JU148" s="2" t="s">
        <v>142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140</v>
      </c>
      <c r="KD148" s="2" t="s">
        <v>131</v>
      </c>
      <c r="KE148" s="2" t="s">
        <v>174</v>
      </c>
      <c r="KF148" s="2" t="s">
        <v>134</v>
      </c>
      <c r="KG148" s="2" t="s">
        <v>142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176</v>
      </c>
      <c r="KP148" s="2" t="s">
        <v>131</v>
      </c>
      <c r="KQ148" s="2" t="s">
        <v>177</v>
      </c>
      <c r="KR148" s="2" t="s">
        <v>134</v>
      </c>
      <c r="KS148" s="2" t="s">
        <v>142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140</v>
      </c>
      <c r="LB148" s="2" t="s">
        <v>144</v>
      </c>
      <c r="LC148" s="2" t="s">
        <v>263</v>
      </c>
      <c r="LD148" s="2" t="s">
        <v>2213</v>
      </c>
      <c r="LE148" s="2" t="s">
        <v>142</v>
      </c>
      <c r="LF148" s="2" t="s">
        <v>134</v>
      </c>
      <c r="LG148" s="4">
        <v>1</v>
      </c>
      <c r="LH148" s="8">
        <v>20.16</v>
      </c>
      <c r="LI148" s="4"/>
      <c r="LJ148" s="8"/>
      <c r="LK148" s="7"/>
      <c r="LL148" s="7"/>
      <c r="LM148" s="2" t="s">
        <v>140</v>
      </c>
      <c r="LN148" s="2" t="s">
        <v>131</v>
      </c>
      <c r="LO148" s="2" t="s">
        <v>440</v>
      </c>
      <c r="LP148" s="2" t="s">
        <v>1572</v>
      </c>
      <c r="LQ148" s="2" t="s">
        <v>142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134</v>
      </c>
      <c r="LZ148" s="2" t="s">
        <v>134</v>
      </c>
      <c r="MA148" s="2" t="s">
        <v>134</v>
      </c>
      <c r="MB148" s="2" t="s">
        <v>134</v>
      </c>
      <c r="MC148" s="2" t="s">
        <v>134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143</v>
      </c>
      <c r="ML148" s="2" t="s">
        <v>131</v>
      </c>
      <c r="MM148" s="2" t="s">
        <v>134</v>
      </c>
      <c r="MN148" s="2" t="s">
        <v>134</v>
      </c>
      <c r="MO148" s="2" t="s">
        <v>142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134</v>
      </c>
      <c r="MX148" s="2" t="s">
        <v>134</v>
      </c>
      <c r="MY148" s="2" t="s">
        <v>134</v>
      </c>
      <c r="MZ148" s="2" t="s">
        <v>134</v>
      </c>
      <c r="NA148" s="2" t="s">
        <v>134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184</v>
      </c>
      <c r="NJ148" s="2" t="s">
        <v>131</v>
      </c>
      <c r="NK148" s="2" t="s">
        <v>134</v>
      </c>
      <c r="NL148" s="2" t="s">
        <v>134</v>
      </c>
      <c r="NM148" s="2" t="s">
        <v>142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140</v>
      </c>
      <c r="NV148" s="2" t="s">
        <v>131</v>
      </c>
      <c r="NW148" s="2" t="s">
        <v>185</v>
      </c>
      <c r="NX148" s="2" t="s">
        <v>2098</v>
      </c>
      <c r="NY148" s="2" t="s">
        <v>142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140</v>
      </c>
      <c r="OH148" s="2" t="s">
        <v>187</v>
      </c>
      <c r="OI148" s="2" t="s">
        <v>268</v>
      </c>
      <c r="OJ148" s="2" t="s">
        <v>2214</v>
      </c>
      <c r="OK148" s="2" t="s">
        <v>142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134</v>
      </c>
      <c r="OT148" s="2" t="s">
        <v>134</v>
      </c>
      <c r="OU148" s="2" t="s">
        <v>134</v>
      </c>
      <c r="OV148" s="2" t="s">
        <v>134</v>
      </c>
      <c r="OW148" s="2" t="s">
        <v>134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161</v>
      </c>
      <c r="PF148" s="2" t="s">
        <v>131</v>
      </c>
      <c r="PG148" s="2" t="s">
        <v>134</v>
      </c>
      <c r="PH148" s="2" t="s">
        <v>134</v>
      </c>
      <c r="PI148" s="2" t="s">
        <v>142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140</v>
      </c>
      <c r="PR148" s="2" t="s">
        <v>131</v>
      </c>
      <c r="PS148" s="2" t="s">
        <v>190</v>
      </c>
      <c r="PT148" s="2" t="s">
        <v>134</v>
      </c>
      <c r="PU148" s="2" t="s">
        <v>142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140</v>
      </c>
      <c r="QD148" s="2" t="s">
        <v>144</v>
      </c>
      <c r="QE148" s="2" t="s">
        <v>711</v>
      </c>
      <c r="QF148" s="2" t="s">
        <v>713</v>
      </c>
      <c r="QG148" s="2" t="s">
        <v>142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184</v>
      </c>
      <c r="QP148" s="2" t="s">
        <v>131</v>
      </c>
      <c r="QQ148" s="2" t="s">
        <v>134</v>
      </c>
      <c r="QR148" s="2" t="s">
        <v>134</v>
      </c>
      <c r="QS148" s="2" t="s">
        <v>142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134</v>
      </c>
      <c r="RB148" s="2" t="s">
        <v>134</v>
      </c>
      <c r="RC148" s="2" t="s">
        <v>134</v>
      </c>
      <c r="RD148" s="2" t="s">
        <v>134</v>
      </c>
      <c r="RE148" s="2" t="s">
        <v>134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161</v>
      </c>
      <c r="RN148" s="2" t="s">
        <v>131</v>
      </c>
      <c r="RO148" s="2" t="s">
        <v>134</v>
      </c>
      <c r="RP148" s="2" t="s">
        <v>134</v>
      </c>
      <c r="RQ148" s="2" t="s">
        <v>142</v>
      </c>
      <c r="RR148" s="2" t="s">
        <v>134</v>
      </c>
      <c r="RS148" s="4"/>
      <c r="RT148" s="8"/>
      <c r="RU148" s="4"/>
      <c r="RV148" s="8"/>
      <c r="RW148" s="7"/>
      <c r="RX148" s="7"/>
      <c r="RY148" s="2" t="s">
        <v>161</v>
      </c>
      <c r="RZ148" s="2" t="s">
        <v>131</v>
      </c>
      <c r="SA148" s="2" t="s">
        <v>134</v>
      </c>
      <c r="SB148" s="2" t="s">
        <v>134</v>
      </c>
      <c r="SC148" s="2" t="s">
        <v>142</v>
      </c>
      <c r="SD148" s="2" t="s">
        <v>134</v>
      </c>
      <c r="SE148" s="4"/>
      <c r="SF148" s="8"/>
      <c r="SG148" s="4"/>
      <c r="SH148" s="8"/>
      <c r="SI148" s="7"/>
      <c r="SJ148" s="7"/>
      <c r="SK148" s="2" t="s">
        <v>140</v>
      </c>
      <c r="SL148" s="2" t="s">
        <v>144</v>
      </c>
      <c r="SM148" s="2" t="s">
        <v>270</v>
      </c>
      <c r="SN148" s="2" t="s">
        <v>189</v>
      </c>
      <c r="SO148" s="2" t="s">
        <v>142</v>
      </c>
      <c r="SP148" s="2" t="s">
        <v>134</v>
      </c>
    </row>
    <row r="149">
      <c r="A149" s="2" t="s">
        <v>2215</v>
      </c>
      <c r="B149" s="2" t="s">
        <v>123</v>
      </c>
      <c r="C149" s="2" t="s">
        <v>124</v>
      </c>
      <c r="D149" s="2" t="s">
        <v>2038</v>
      </c>
      <c r="E149" s="2" t="s">
        <v>2039</v>
      </c>
      <c r="F149" s="2" t="s">
        <v>2186</v>
      </c>
      <c r="G149" s="2" t="s">
        <v>2186</v>
      </c>
      <c r="H149" s="2" t="s">
        <v>2186</v>
      </c>
      <c r="I149" s="2" t="s">
        <v>2187</v>
      </c>
      <c r="J149" s="2" t="s">
        <v>2044</v>
      </c>
      <c r="K149" s="2" t="s">
        <v>273</v>
      </c>
      <c r="L149" s="3">
        <v>11.25</v>
      </c>
      <c r="M149" s="3">
        <v>11.81</v>
      </c>
      <c r="N149" s="3">
        <v>24.99</v>
      </c>
      <c r="O149" s="2" t="s">
        <v>131</v>
      </c>
      <c r="P149" s="2" t="s">
        <v>289</v>
      </c>
      <c r="Q149" s="2" t="s">
        <v>133</v>
      </c>
      <c r="R149" s="2" t="s">
        <v>134</v>
      </c>
      <c r="S149" s="2" t="s">
        <v>2216</v>
      </c>
      <c r="T149" s="2" t="s">
        <v>134</v>
      </c>
      <c r="U149" s="2" t="s">
        <v>134</v>
      </c>
      <c r="V149" s="2" t="s">
        <v>135</v>
      </c>
      <c r="W149" s="2" t="s">
        <v>835</v>
      </c>
      <c r="X149" s="2" t="s">
        <v>134</v>
      </c>
      <c r="Y149" s="2" t="s">
        <v>237</v>
      </c>
      <c r="Z149" s="4">
        <v>832</v>
      </c>
      <c r="AA149" s="4">
        <f>=ROUNDDOWN(17.7021276595745,0)</f>
      </c>
      <c r="AB149" s="5">
        <v>47</v>
      </c>
      <c r="AC149" s="2" t="s">
        <v>1373</v>
      </c>
      <c r="AD149" s="4">
        <v>430</v>
      </c>
      <c r="AE149" s="4">
        <v>510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>
        <v>0</v>
      </c>
      <c r="AP149" s="4">
        <v>1258</v>
      </c>
      <c r="AQ149" s="8">
        <v>15189.18</v>
      </c>
      <c r="AR149" s="4"/>
      <c r="AS149" s="8"/>
      <c r="AT149" s="7"/>
      <c r="AU149" s="7"/>
      <c r="AV149" s="4">
        <v>2081</v>
      </c>
      <c r="AW149" s="8">
        <v>34385.41</v>
      </c>
      <c r="AX149" s="4" t="s">
        <v>134</v>
      </c>
      <c r="AY149" s="8" t="s">
        <v>134</v>
      </c>
      <c r="AZ149" s="7" t="s">
        <v>134</v>
      </c>
      <c r="BA149" s="7" t="s">
        <v>134</v>
      </c>
      <c r="BB149" s="7">
        <v>0.4417</v>
      </c>
      <c r="BC149" s="4" t="s">
        <v>134</v>
      </c>
      <c r="BD149" s="8" t="s">
        <v>134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>
        <v>0.2791</v>
      </c>
      <c r="BJ149" s="4">
        <v>1258</v>
      </c>
      <c r="BK149" s="8">
        <v>15189.18</v>
      </c>
      <c r="BL149" s="2" t="s">
        <v>2217</v>
      </c>
      <c r="BM149" s="7">
        <v>1</v>
      </c>
      <c r="BN149" s="7">
        <v>1</v>
      </c>
      <c r="BO149" s="4">
        <v>604</v>
      </c>
      <c r="BP149" s="8">
        <v>7175.52</v>
      </c>
      <c r="BQ149" s="4"/>
      <c r="BR149" s="8"/>
      <c r="BS149" s="7"/>
      <c r="BT149" s="7"/>
      <c r="BU149" s="2" t="s">
        <v>140</v>
      </c>
      <c r="BV149" s="2" t="s">
        <v>131</v>
      </c>
      <c r="BW149" s="2" t="s">
        <v>134</v>
      </c>
      <c r="BX149" s="2" t="s">
        <v>451</v>
      </c>
      <c r="BY149" s="2" t="s">
        <v>142</v>
      </c>
      <c r="BZ149" s="2" t="s">
        <v>134</v>
      </c>
      <c r="CA149" s="4">
        <v>116</v>
      </c>
      <c r="CB149" s="8">
        <v>1508</v>
      </c>
      <c r="CC149" s="4"/>
      <c r="CD149" s="8"/>
      <c r="CE149" s="7"/>
      <c r="CF149" s="7"/>
      <c r="CG149" s="2" t="s">
        <v>140</v>
      </c>
      <c r="CH149" s="2" t="s">
        <v>131</v>
      </c>
      <c r="CI149" s="2" t="s">
        <v>240</v>
      </c>
      <c r="CJ149" s="2" t="s">
        <v>149</v>
      </c>
      <c r="CK149" s="2" t="s">
        <v>142</v>
      </c>
      <c r="CL149" s="2" t="s">
        <v>134</v>
      </c>
      <c r="CM149" s="4">
        <v>213</v>
      </c>
      <c r="CN149" s="8">
        <v>2514.75</v>
      </c>
      <c r="CO149" s="4"/>
      <c r="CP149" s="8"/>
      <c r="CQ149" s="7"/>
      <c r="CR149" s="7"/>
      <c r="CS149" s="2" t="s">
        <v>140</v>
      </c>
      <c r="CT149" s="2" t="s">
        <v>131</v>
      </c>
      <c r="CU149" s="2" t="s">
        <v>242</v>
      </c>
      <c r="CV149" s="2" t="s">
        <v>2218</v>
      </c>
      <c r="CW149" s="2" t="s">
        <v>142</v>
      </c>
      <c r="CX149" s="2" t="s">
        <v>134</v>
      </c>
      <c r="CY149" s="4">
        <v>72</v>
      </c>
      <c r="CZ149" s="8">
        <v>850.32</v>
      </c>
      <c r="DA149" s="4"/>
      <c r="DB149" s="8"/>
      <c r="DC149" s="7"/>
      <c r="DD149" s="7"/>
      <c r="DE149" s="2" t="s">
        <v>140</v>
      </c>
      <c r="DF149" s="2" t="s">
        <v>131</v>
      </c>
      <c r="DG149" s="2" t="s">
        <v>242</v>
      </c>
      <c r="DH149" s="2" t="s">
        <v>2219</v>
      </c>
      <c r="DI149" s="2" t="s">
        <v>142</v>
      </c>
      <c r="DJ149" s="2" t="s">
        <v>134</v>
      </c>
      <c r="DK149" s="4">
        <v>113</v>
      </c>
      <c r="DL149" s="8">
        <v>1457.7</v>
      </c>
      <c r="DM149" s="4"/>
      <c r="DN149" s="8"/>
      <c r="DO149" s="7"/>
      <c r="DP149" s="7"/>
      <c r="DQ149" s="2" t="s">
        <v>140</v>
      </c>
      <c r="DR149" s="2" t="s">
        <v>131</v>
      </c>
      <c r="DS149" s="2" t="s">
        <v>533</v>
      </c>
      <c r="DT149" s="2" t="s">
        <v>2220</v>
      </c>
      <c r="DU149" s="2" t="s">
        <v>142</v>
      </c>
      <c r="DV149" s="2" t="s">
        <v>134</v>
      </c>
      <c r="DW149" s="4">
        <v>62</v>
      </c>
      <c r="DX149" s="8">
        <v>768.8</v>
      </c>
      <c r="DY149" s="4"/>
      <c r="DZ149" s="8"/>
      <c r="EA149" s="7"/>
      <c r="EB149" s="7"/>
      <c r="EC149" s="2" t="s">
        <v>140</v>
      </c>
      <c r="ED149" s="2" t="s">
        <v>131</v>
      </c>
      <c r="EE149" s="2" t="s">
        <v>242</v>
      </c>
      <c r="EF149" s="2" t="s">
        <v>247</v>
      </c>
      <c r="EG149" s="2" t="s">
        <v>142</v>
      </c>
      <c r="EH149" s="2" t="s">
        <v>134</v>
      </c>
      <c r="EI149" s="4">
        <v>33</v>
      </c>
      <c r="EJ149" s="8">
        <v>360.96</v>
      </c>
      <c r="EK149" s="4"/>
      <c r="EL149" s="8"/>
      <c r="EM149" s="7"/>
      <c r="EN149" s="7"/>
      <c r="EO149" s="2" t="s">
        <v>140</v>
      </c>
      <c r="EP149" s="2" t="s">
        <v>131</v>
      </c>
      <c r="EQ149" s="2" t="s">
        <v>242</v>
      </c>
      <c r="ER149" s="2" t="s">
        <v>2221</v>
      </c>
      <c r="ES149" s="2" t="s">
        <v>142</v>
      </c>
      <c r="ET149" s="2" t="s">
        <v>134</v>
      </c>
      <c r="EU149" s="4">
        <v>10</v>
      </c>
      <c r="EV149" s="8">
        <v>138.34</v>
      </c>
      <c r="EW149" s="4"/>
      <c r="EX149" s="8"/>
      <c r="EY149" s="7"/>
      <c r="EZ149" s="7"/>
      <c r="FA149" s="2" t="s">
        <v>140</v>
      </c>
      <c r="FB149" s="2" t="s">
        <v>131</v>
      </c>
      <c r="FC149" s="2" t="s">
        <v>242</v>
      </c>
      <c r="FD149" s="2" t="s">
        <v>2222</v>
      </c>
      <c r="FE149" s="2" t="s">
        <v>142</v>
      </c>
      <c r="FF149" s="2" t="s">
        <v>134</v>
      </c>
      <c r="FG149" s="4">
        <v>11</v>
      </c>
      <c r="FH149" s="8">
        <v>133.29</v>
      </c>
      <c r="FI149" s="4"/>
      <c r="FJ149" s="8"/>
      <c r="FK149" s="7"/>
      <c r="FL149" s="7"/>
      <c r="FM149" s="2" t="s">
        <v>140</v>
      </c>
      <c r="FN149" s="2" t="s">
        <v>131</v>
      </c>
      <c r="FO149" s="2" t="s">
        <v>357</v>
      </c>
      <c r="FP149" s="2" t="s">
        <v>2223</v>
      </c>
      <c r="FQ149" s="2" t="s">
        <v>142</v>
      </c>
      <c r="FR149" s="2" t="s">
        <v>134</v>
      </c>
      <c r="FS149" s="4">
        <v>17</v>
      </c>
      <c r="FT149" s="8">
        <v>197.88</v>
      </c>
      <c r="FU149" s="4"/>
      <c r="FV149" s="8"/>
      <c r="FW149" s="7"/>
      <c r="FX149" s="7"/>
      <c r="FY149" s="2" t="s">
        <v>140</v>
      </c>
      <c r="FZ149" s="2" t="s">
        <v>131</v>
      </c>
      <c r="GA149" s="2" t="s">
        <v>2050</v>
      </c>
      <c r="GB149" s="2" t="s">
        <v>2132</v>
      </c>
      <c r="GC149" s="2" t="s">
        <v>142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134</v>
      </c>
      <c r="GL149" s="2" t="s">
        <v>134</v>
      </c>
      <c r="GM149" s="2" t="s">
        <v>134</v>
      </c>
      <c r="GN149" s="2" t="s">
        <v>134</v>
      </c>
      <c r="GO149" s="2" t="s">
        <v>134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578</v>
      </c>
      <c r="GX149" s="2" t="s">
        <v>144</v>
      </c>
      <c r="GY149" s="2" t="s">
        <v>253</v>
      </c>
      <c r="GZ149" s="2" t="s">
        <v>403</v>
      </c>
      <c r="HA149" s="2" t="s">
        <v>142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140</v>
      </c>
      <c r="HJ149" s="2" t="s">
        <v>131</v>
      </c>
      <c r="HK149" s="2" t="s">
        <v>242</v>
      </c>
      <c r="HL149" s="2" t="s">
        <v>399</v>
      </c>
      <c r="HM149" s="2" t="s">
        <v>142</v>
      </c>
      <c r="HN149" s="2" t="s">
        <v>134</v>
      </c>
      <c r="HO149" s="4">
        <v>1</v>
      </c>
      <c r="HP149" s="8">
        <v>12.76</v>
      </c>
      <c r="HQ149" s="4"/>
      <c r="HR149" s="8"/>
      <c r="HS149" s="7"/>
      <c r="HT149" s="7"/>
      <c r="HU149" s="2" t="s">
        <v>140</v>
      </c>
      <c r="HV149" s="2" t="s">
        <v>131</v>
      </c>
      <c r="HW149" s="2" t="s">
        <v>164</v>
      </c>
      <c r="HX149" s="2" t="s">
        <v>2224</v>
      </c>
      <c r="HY149" s="2" t="s">
        <v>142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140</v>
      </c>
      <c r="IH149" s="2" t="s">
        <v>144</v>
      </c>
      <c r="II149" s="2" t="s">
        <v>486</v>
      </c>
      <c r="IJ149" s="2" t="s">
        <v>2225</v>
      </c>
      <c r="IK149" s="2" t="s">
        <v>142</v>
      </c>
      <c r="IL149" s="2" t="s">
        <v>168</v>
      </c>
      <c r="IM149" s="4">
        <v>1</v>
      </c>
      <c r="IN149" s="8">
        <v>11.81</v>
      </c>
      <c r="IO149" s="4"/>
      <c r="IP149" s="8"/>
      <c r="IQ149" s="7"/>
      <c r="IR149" s="7"/>
      <c r="IS149" s="2" t="s">
        <v>140</v>
      </c>
      <c r="IT149" s="2" t="s">
        <v>131</v>
      </c>
      <c r="IU149" s="2" t="s">
        <v>242</v>
      </c>
      <c r="IV149" s="2" t="s">
        <v>579</v>
      </c>
      <c r="IW149" s="2" t="s">
        <v>142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140</v>
      </c>
      <c r="JF149" s="2" t="s">
        <v>131</v>
      </c>
      <c r="JG149" s="2" t="s">
        <v>170</v>
      </c>
      <c r="JH149" s="2" t="s">
        <v>134</v>
      </c>
      <c r="JI149" s="2" t="s">
        <v>142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140</v>
      </c>
      <c r="JR149" s="2" t="s">
        <v>144</v>
      </c>
      <c r="JS149" s="2" t="s">
        <v>2053</v>
      </c>
      <c r="JT149" s="2" t="s">
        <v>2226</v>
      </c>
      <c r="JU149" s="2" t="s">
        <v>142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140</v>
      </c>
      <c r="KD149" s="2" t="s">
        <v>131</v>
      </c>
      <c r="KE149" s="2" t="s">
        <v>174</v>
      </c>
      <c r="KF149" s="2" t="s">
        <v>134</v>
      </c>
      <c r="KG149" s="2" t="s">
        <v>142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176</v>
      </c>
      <c r="KP149" s="2" t="s">
        <v>131</v>
      </c>
      <c r="KQ149" s="2" t="s">
        <v>134</v>
      </c>
      <c r="KR149" s="2" t="s">
        <v>134</v>
      </c>
      <c r="KS149" s="2" t="s">
        <v>142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140</v>
      </c>
      <c r="LB149" s="2" t="s">
        <v>144</v>
      </c>
      <c r="LC149" s="2" t="s">
        <v>438</v>
      </c>
      <c r="LD149" s="2" t="s">
        <v>439</v>
      </c>
      <c r="LE149" s="2" t="s">
        <v>142</v>
      </c>
      <c r="LF149" s="2" t="s">
        <v>134</v>
      </c>
      <c r="LG149" s="4">
        <v>5</v>
      </c>
      <c r="LH149" s="8">
        <v>59.05</v>
      </c>
      <c r="LI149" s="4"/>
      <c r="LJ149" s="8"/>
      <c r="LK149" s="7"/>
      <c r="LL149" s="7"/>
      <c r="LM149" s="2" t="s">
        <v>140</v>
      </c>
      <c r="LN149" s="2" t="s">
        <v>131</v>
      </c>
      <c r="LO149" s="2" t="s">
        <v>440</v>
      </c>
      <c r="LP149" s="2" t="s">
        <v>1572</v>
      </c>
      <c r="LQ149" s="2" t="s">
        <v>142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134</v>
      </c>
      <c r="LZ149" s="2" t="s">
        <v>134</v>
      </c>
      <c r="MA149" s="2" t="s">
        <v>134</v>
      </c>
      <c r="MB149" s="2" t="s">
        <v>134</v>
      </c>
      <c r="MC149" s="2" t="s">
        <v>134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436</v>
      </c>
      <c r="ML149" s="2" t="s">
        <v>131</v>
      </c>
      <c r="MM149" s="2" t="s">
        <v>134</v>
      </c>
      <c r="MN149" s="2" t="s">
        <v>134</v>
      </c>
      <c r="MO149" s="2" t="s">
        <v>142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134</v>
      </c>
      <c r="MX149" s="2" t="s">
        <v>134</v>
      </c>
      <c r="MY149" s="2" t="s">
        <v>134</v>
      </c>
      <c r="MZ149" s="2" t="s">
        <v>134</v>
      </c>
      <c r="NA149" s="2" t="s">
        <v>134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184</v>
      </c>
      <c r="NJ149" s="2" t="s">
        <v>131</v>
      </c>
      <c r="NK149" s="2" t="s">
        <v>134</v>
      </c>
      <c r="NL149" s="2" t="s">
        <v>134</v>
      </c>
      <c r="NM149" s="2" t="s">
        <v>142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140</v>
      </c>
      <c r="NV149" s="2" t="s">
        <v>131</v>
      </c>
      <c r="NW149" s="2" t="s">
        <v>185</v>
      </c>
      <c r="NX149" s="2" t="s">
        <v>1106</v>
      </c>
      <c r="NY149" s="2" t="s">
        <v>142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140</v>
      </c>
      <c r="OH149" s="2" t="s">
        <v>187</v>
      </c>
      <c r="OI149" s="2" t="s">
        <v>268</v>
      </c>
      <c r="OJ149" s="2" t="s">
        <v>2222</v>
      </c>
      <c r="OK149" s="2" t="s">
        <v>168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134</v>
      </c>
      <c r="OT149" s="2" t="s">
        <v>134</v>
      </c>
      <c r="OU149" s="2" t="s">
        <v>134</v>
      </c>
      <c r="OV149" s="2" t="s">
        <v>134</v>
      </c>
      <c r="OW149" s="2" t="s">
        <v>134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161</v>
      </c>
      <c r="PF149" s="2" t="s">
        <v>131</v>
      </c>
      <c r="PG149" s="2" t="s">
        <v>134</v>
      </c>
      <c r="PH149" s="2" t="s">
        <v>134</v>
      </c>
      <c r="PI149" s="2" t="s">
        <v>142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140</v>
      </c>
      <c r="PR149" s="2" t="s">
        <v>131</v>
      </c>
      <c r="PS149" s="2" t="s">
        <v>190</v>
      </c>
      <c r="PT149" s="2" t="s">
        <v>134</v>
      </c>
      <c r="PU149" s="2" t="s">
        <v>142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140</v>
      </c>
      <c r="QD149" s="2" t="s">
        <v>144</v>
      </c>
      <c r="QE149" s="2" t="s">
        <v>711</v>
      </c>
      <c r="QF149" s="2" t="s">
        <v>1640</v>
      </c>
      <c r="QG149" s="2" t="s">
        <v>142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184</v>
      </c>
      <c r="QP149" s="2" t="s">
        <v>131</v>
      </c>
      <c r="QQ149" s="2" t="s">
        <v>134</v>
      </c>
      <c r="QR149" s="2" t="s">
        <v>134</v>
      </c>
      <c r="QS149" s="2" t="s">
        <v>142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134</v>
      </c>
      <c r="RB149" s="2" t="s">
        <v>134</v>
      </c>
      <c r="RC149" s="2" t="s">
        <v>134</v>
      </c>
      <c r="RD149" s="2" t="s">
        <v>134</v>
      </c>
      <c r="RE149" s="2" t="s">
        <v>134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161</v>
      </c>
      <c r="RN149" s="2" t="s">
        <v>131</v>
      </c>
      <c r="RO149" s="2" t="s">
        <v>134</v>
      </c>
      <c r="RP149" s="2" t="s">
        <v>134</v>
      </c>
      <c r="RQ149" s="2" t="s">
        <v>142</v>
      </c>
      <c r="RR149" s="2" t="s">
        <v>134</v>
      </c>
      <c r="RS149" s="4"/>
      <c r="RT149" s="8"/>
      <c r="RU149" s="4"/>
      <c r="RV149" s="8"/>
      <c r="RW149" s="7"/>
      <c r="RX149" s="7"/>
      <c r="RY149" s="2" t="s">
        <v>161</v>
      </c>
      <c r="RZ149" s="2" t="s">
        <v>131</v>
      </c>
      <c r="SA149" s="2" t="s">
        <v>134</v>
      </c>
      <c r="SB149" s="2" t="s">
        <v>134</v>
      </c>
      <c r="SC149" s="2" t="s">
        <v>142</v>
      </c>
      <c r="SD149" s="2" t="s">
        <v>134</v>
      </c>
      <c r="SE149" s="4"/>
      <c r="SF149" s="8"/>
      <c r="SG149" s="4"/>
      <c r="SH149" s="8"/>
      <c r="SI149" s="7"/>
      <c r="SJ149" s="7"/>
      <c r="SK149" s="2" t="s">
        <v>140</v>
      </c>
      <c r="SL149" s="2" t="s">
        <v>144</v>
      </c>
      <c r="SM149" s="2" t="s">
        <v>270</v>
      </c>
      <c r="SN149" s="2" t="s">
        <v>2227</v>
      </c>
      <c r="SO149" s="2" t="s">
        <v>142</v>
      </c>
      <c r="SP149" s="2" t="s">
        <v>134</v>
      </c>
    </row>
    <row r="150">
      <c r="A150" s="2" t="s">
        <v>2228</v>
      </c>
      <c r="B150" s="2" t="s">
        <v>123</v>
      </c>
      <c r="C150" s="2" t="s">
        <v>124</v>
      </c>
      <c r="D150" s="2" t="s">
        <v>2038</v>
      </c>
      <c r="E150" s="2" t="s">
        <v>2039</v>
      </c>
      <c r="F150" s="2" t="s">
        <v>2186</v>
      </c>
      <c r="G150" s="2" t="s">
        <v>2186</v>
      </c>
      <c r="H150" s="2" t="s">
        <v>2186</v>
      </c>
      <c r="I150" s="2" t="s">
        <v>2187</v>
      </c>
      <c r="J150" s="2" t="s">
        <v>2066</v>
      </c>
      <c r="K150" s="2" t="s">
        <v>273</v>
      </c>
      <c r="L150" s="3">
        <v>24</v>
      </c>
      <c r="M150" s="3">
        <v>25.2</v>
      </c>
      <c r="N150" s="3">
        <v>49.99</v>
      </c>
      <c r="O150" s="2" t="s">
        <v>131</v>
      </c>
      <c r="P150" s="2" t="s">
        <v>289</v>
      </c>
      <c r="Q150" s="2" t="s">
        <v>133</v>
      </c>
      <c r="R150" s="2" t="s">
        <v>134</v>
      </c>
      <c r="S150" s="2" t="s">
        <v>2229</v>
      </c>
      <c r="T150" s="2" t="s">
        <v>134</v>
      </c>
      <c r="U150" s="2" t="s">
        <v>134</v>
      </c>
      <c r="V150" s="2" t="s">
        <v>135</v>
      </c>
      <c r="W150" s="2" t="s">
        <v>835</v>
      </c>
      <c r="X150" s="2" t="s">
        <v>134</v>
      </c>
      <c r="Y150" s="2" t="s">
        <v>237</v>
      </c>
      <c r="Z150" s="4">
        <v>252</v>
      </c>
      <c r="AA150" s="4">
        <f>=ROUNDDOWN(18,0)</f>
      </c>
      <c r="AB150" s="5">
        <v>14</v>
      </c>
      <c r="AC150" s="2" t="s">
        <v>1373</v>
      </c>
      <c r="AD150" s="4">
        <v>90</v>
      </c>
      <c r="AE150" s="4">
        <v>300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>
        <v>0</v>
      </c>
      <c r="AP150" s="4">
        <v>326</v>
      </c>
      <c r="AQ150" s="8">
        <v>8768.12</v>
      </c>
      <c r="AR150" s="4"/>
      <c r="AS150" s="8"/>
      <c r="AT150" s="7"/>
      <c r="AU150" s="7"/>
      <c r="AV150" s="4" t="s">
        <v>134</v>
      </c>
      <c r="AW150" s="8" t="s">
        <v>134</v>
      </c>
      <c r="AX150" s="4" t="s">
        <v>134</v>
      </c>
      <c r="AY150" s="8" t="s">
        <v>134</v>
      </c>
      <c r="AZ150" s="7" t="s">
        <v>134</v>
      </c>
      <c r="BA150" s="7" t="s">
        <v>134</v>
      </c>
      <c r="BB150" s="7">
        <v>0.255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 t="s">
        <v>134</v>
      </c>
      <c r="BJ150" s="4">
        <v>326</v>
      </c>
      <c r="BK150" s="8">
        <v>8768.12</v>
      </c>
      <c r="BL150" s="2" t="s">
        <v>2230</v>
      </c>
      <c r="BM150" s="7">
        <v>1</v>
      </c>
      <c r="BN150" s="7">
        <v>1</v>
      </c>
      <c r="BO150" s="4">
        <v>120</v>
      </c>
      <c r="BP150" s="8">
        <v>3207.6</v>
      </c>
      <c r="BQ150" s="4"/>
      <c r="BR150" s="8"/>
      <c r="BS150" s="7"/>
      <c r="BT150" s="7"/>
      <c r="BU150" s="2" t="s">
        <v>140</v>
      </c>
      <c r="BV150" s="2" t="s">
        <v>131</v>
      </c>
      <c r="BW150" s="2" t="s">
        <v>134</v>
      </c>
      <c r="BX150" s="2" t="s">
        <v>571</v>
      </c>
      <c r="BY150" s="2" t="s">
        <v>142</v>
      </c>
      <c r="BZ150" s="2" t="s">
        <v>134</v>
      </c>
      <c r="CA150" s="4">
        <v>29</v>
      </c>
      <c r="CB150" s="8">
        <v>798.95</v>
      </c>
      <c r="CC150" s="4"/>
      <c r="CD150" s="8"/>
      <c r="CE150" s="7"/>
      <c r="CF150" s="7"/>
      <c r="CG150" s="2" t="s">
        <v>140</v>
      </c>
      <c r="CH150" s="2" t="s">
        <v>131</v>
      </c>
      <c r="CI150" s="2" t="s">
        <v>240</v>
      </c>
      <c r="CJ150" s="2" t="s">
        <v>303</v>
      </c>
      <c r="CK150" s="2" t="s">
        <v>142</v>
      </c>
      <c r="CL150" s="2" t="s">
        <v>134</v>
      </c>
      <c r="CM150" s="4">
        <v>29</v>
      </c>
      <c r="CN150" s="8">
        <v>795.18</v>
      </c>
      <c r="CO150" s="4"/>
      <c r="CP150" s="8"/>
      <c r="CQ150" s="7"/>
      <c r="CR150" s="7"/>
      <c r="CS150" s="2" t="s">
        <v>140</v>
      </c>
      <c r="CT150" s="2" t="s">
        <v>131</v>
      </c>
      <c r="CU150" s="2" t="s">
        <v>729</v>
      </c>
      <c r="CV150" s="2" t="s">
        <v>730</v>
      </c>
      <c r="CW150" s="2" t="s">
        <v>142</v>
      </c>
      <c r="CX150" s="2" t="s">
        <v>134</v>
      </c>
      <c r="CY150" s="4">
        <v>28</v>
      </c>
      <c r="CZ150" s="8">
        <v>717.64</v>
      </c>
      <c r="DA150" s="4"/>
      <c r="DB150" s="8"/>
      <c r="DC150" s="7"/>
      <c r="DD150" s="7"/>
      <c r="DE150" s="2" t="s">
        <v>140</v>
      </c>
      <c r="DF150" s="2" t="s">
        <v>131</v>
      </c>
      <c r="DG150" s="2" t="s">
        <v>321</v>
      </c>
      <c r="DH150" s="2" t="s">
        <v>2143</v>
      </c>
      <c r="DI150" s="2" t="s">
        <v>142</v>
      </c>
      <c r="DJ150" s="2" t="s">
        <v>134</v>
      </c>
      <c r="DK150" s="4">
        <v>60</v>
      </c>
      <c r="DL150" s="8">
        <v>1763.4</v>
      </c>
      <c r="DM150" s="4"/>
      <c r="DN150" s="8"/>
      <c r="DO150" s="7"/>
      <c r="DP150" s="7"/>
      <c r="DQ150" s="2" t="s">
        <v>140</v>
      </c>
      <c r="DR150" s="2" t="s">
        <v>131</v>
      </c>
      <c r="DS150" s="2" t="s">
        <v>754</v>
      </c>
      <c r="DT150" s="2" t="s">
        <v>680</v>
      </c>
      <c r="DU150" s="2" t="s">
        <v>142</v>
      </c>
      <c r="DV150" s="2" t="s">
        <v>134</v>
      </c>
      <c r="DW150" s="4">
        <v>5</v>
      </c>
      <c r="DX150" s="8">
        <v>122.25</v>
      </c>
      <c r="DY150" s="4"/>
      <c r="DZ150" s="8"/>
      <c r="EA150" s="7"/>
      <c r="EB150" s="7"/>
      <c r="EC150" s="2" t="s">
        <v>140</v>
      </c>
      <c r="ED150" s="2" t="s">
        <v>131</v>
      </c>
      <c r="EE150" s="2" t="s">
        <v>592</v>
      </c>
      <c r="EF150" s="2" t="s">
        <v>352</v>
      </c>
      <c r="EG150" s="2" t="s">
        <v>142</v>
      </c>
      <c r="EH150" s="2" t="s">
        <v>134</v>
      </c>
      <c r="EI150" s="4">
        <v>33</v>
      </c>
      <c r="EJ150" s="8">
        <v>788.92</v>
      </c>
      <c r="EK150" s="4"/>
      <c r="EL150" s="8"/>
      <c r="EM150" s="7"/>
      <c r="EN150" s="7"/>
      <c r="EO150" s="2" t="s">
        <v>140</v>
      </c>
      <c r="EP150" s="2" t="s">
        <v>131</v>
      </c>
      <c r="EQ150" s="2" t="s">
        <v>2231</v>
      </c>
      <c r="ER150" s="2" t="s">
        <v>2232</v>
      </c>
      <c r="ES150" s="2" t="s">
        <v>142</v>
      </c>
      <c r="ET150" s="2" t="s">
        <v>134</v>
      </c>
      <c r="EU150" s="4">
        <v>4</v>
      </c>
      <c r="EV150" s="8">
        <v>107.86</v>
      </c>
      <c r="EW150" s="4"/>
      <c r="EX150" s="8"/>
      <c r="EY150" s="7"/>
      <c r="EZ150" s="7"/>
      <c r="FA150" s="2" t="s">
        <v>140</v>
      </c>
      <c r="FB150" s="2" t="s">
        <v>131</v>
      </c>
      <c r="FC150" s="2" t="s">
        <v>2123</v>
      </c>
      <c r="FD150" s="2" t="s">
        <v>768</v>
      </c>
      <c r="FE150" s="2" t="s">
        <v>142</v>
      </c>
      <c r="FF150" s="2" t="s">
        <v>134</v>
      </c>
      <c r="FG150" s="4">
        <v>5</v>
      </c>
      <c r="FH150" s="8">
        <v>127</v>
      </c>
      <c r="FI150" s="4"/>
      <c r="FJ150" s="8"/>
      <c r="FK150" s="7"/>
      <c r="FL150" s="7"/>
      <c r="FM150" s="2" t="s">
        <v>140</v>
      </c>
      <c r="FN150" s="2" t="s">
        <v>131</v>
      </c>
      <c r="FO150" s="2" t="s">
        <v>357</v>
      </c>
      <c r="FP150" s="2" t="s">
        <v>1001</v>
      </c>
      <c r="FQ150" s="2" t="s">
        <v>142</v>
      </c>
      <c r="FR150" s="2" t="s">
        <v>134</v>
      </c>
      <c r="FS150" s="4">
        <v>10</v>
      </c>
      <c r="FT150" s="8">
        <v>261.7</v>
      </c>
      <c r="FU150" s="4"/>
      <c r="FV150" s="8"/>
      <c r="FW150" s="7"/>
      <c r="FX150" s="7"/>
      <c r="FY150" s="2" t="s">
        <v>140</v>
      </c>
      <c r="FZ150" s="2" t="s">
        <v>131</v>
      </c>
      <c r="GA150" s="2" t="s">
        <v>2050</v>
      </c>
      <c r="GB150" s="2" t="s">
        <v>2095</v>
      </c>
      <c r="GC150" s="2" t="s">
        <v>142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134</v>
      </c>
      <c r="GL150" s="2" t="s">
        <v>134</v>
      </c>
      <c r="GM150" s="2" t="s">
        <v>134</v>
      </c>
      <c r="GN150" s="2" t="s">
        <v>134</v>
      </c>
      <c r="GO150" s="2" t="s">
        <v>134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161</v>
      </c>
      <c r="GX150" s="2" t="s">
        <v>131</v>
      </c>
      <c r="GY150" s="2" t="s">
        <v>151</v>
      </c>
      <c r="GZ150" s="2" t="s">
        <v>134</v>
      </c>
      <c r="HA150" s="2" t="s">
        <v>142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140</v>
      </c>
      <c r="HJ150" s="2" t="s">
        <v>131</v>
      </c>
      <c r="HK150" s="2" t="s">
        <v>2233</v>
      </c>
      <c r="HL150" s="2" t="s">
        <v>1871</v>
      </c>
      <c r="HM150" s="2" t="s">
        <v>142</v>
      </c>
      <c r="HN150" s="2" t="s">
        <v>134</v>
      </c>
      <c r="HO150" s="4">
        <v>1</v>
      </c>
      <c r="HP150" s="8">
        <v>27.22</v>
      </c>
      <c r="HQ150" s="4"/>
      <c r="HR150" s="8"/>
      <c r="HS150" s="7"/>
      <c r="HT150" s="7"/>
      <c r="HU150" s="2" t="s">
        <v>140</v>
      </c>
      <c r="HV150" s="2" t="s">
        <v>131</v>
      </c>
      <c r="HW150" s="2" t="s">
        <v>164</v>
      </c>
      <c r="HX150" s="2" t="s">
        <v>2234</v>
      </c>
      <c r="HY150" s="2" t="s">
        <v>142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140</v>
      </c>
      <c r="IH150" s="2" t="s">
        <v>144</v>
      </c>
      <c r="II150" s="2" t="s">
        <v>486</v>
      </c>
      <c r="IJ150" s="2" t="s">
        <v>782</v>
      </c>
      <c r="IK150" s="2" t="s">
        <v>142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161</v>
      </c>
      <c r="IT150" s="2" t="s">
        <v>131</v>
      </c>
      <c r="IU150" s="2" t="s">
        <v>382</v>
      </c>
      <c r="IV150" s="2" t="s">
        <v>134</v>
      </c>
      <c r="IW150" s="2" t="s">
        <v>142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140</v>
      </c>
      <c r="JF150" s="2" t="s">
        <v>131</v>
      </c>
      <c r="JG150" s="2" t="s">
        <v>170</v>
      </c>
      <c r="JH150" s="2" t="s">
        <v>134</v>
      </c>
      <c r="JI150" s="2" t="s">
        <v>142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140</v>
      </c>
      <c r="JR150" s="2" t="s">
        <v>144</v>
      </c>
      <c r="JS150" s="2" t="s">
        <v>2053</v>
      </c>
      <c r="JT150" s="2" t="s">
        <v>2235</v>
      </c>
      <c r="JU150" s="2" t="s">
        <v>142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140</v>
      </c>
      <c r="KD150" s="2" t="s">
        <v>131</v>
      </c>
      <c r="KE150" s="2" t="s">
        <v>174</v>
      </c>
      <c r="KF150" s="2" t="s">
        <v>134</v>
      </c>
      <c r="KG150" s="2" t="s">
        <v>142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176</v>
      </c>
      <c r="KP150" s="2" t="s">
        <v>131</v>
      </c>
      <c r="KQ150" s="2" t="s">
        <v>134</v>
      </c>
      <c r="KR150" s="2" t="s">
        <v>134</v>
      </c>
      <c r="KS150" s="2" t="s">
        <v>142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140</v>
      </c>
      <c r="LB150" s="2" t="s">
        <v>144</v>
      </c>
      <c r="LC150" s="2" t="s">
        <v>438</v>
      </c>
      <c r="LD150" s="2" t="s">
        <v>439</v>
      </c>
      <c r="LE150" s="2" t="s">
        <v>142</v>
      </c>
      <c r="LF150" s="2" t="s">
        <v>134</v>
      </c>
      <c r="LG150" s="4">
        <v>2</v>
      </c>
      <c r="LH150" s="8">
        <v>50.4</v>
      </c>
      <c r="LI150" s="4"/>
      <c r="LJ150" s="8"/>
      <c r="LK150" s="7"/>
      <c r="LL150" s="7"/>
      <c r="LM150" s="2" t="s">
        <v>140</v>
      </c>
      <c r="LN150" s="2" t="s">
        <v>131</v>
      </c>
      <c r="LO150" s="2" t="s">
        <v>440</v>
      </c>
      <c r="LP150" s="2" t="s">
        <v>1572</v>
      </c>
      <c r="LQ150" s="2" t="s">
        <v>142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134</v>
      </c>
      <c r="LZ150" s="2" t="s">
        <v>134</v>
      </c>
      <c r="MA150" s="2" t="s">
        <v>134</v>
      </c>
      <c r="MB150" s="2" t="s">
        <v>134</v>
      </c>
      <c r="MC150" s="2" t="s">
        <v>134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436</v>
      </c>
      <c r="ML150" s="2" t="s">
        <v>131</v>
      </c>
      <c r="MM150" s="2" t="s">
        <v>134</v>
      </c>
      <c r="MN150" s="2" t="s">
        <v>134</v>
      </c>
      <c r="MO150" s="2" t="s">
        <v>142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134</v>
      </c>
      <c r="MX150" s="2" t="s">
        <v>134</v>
      </c>
      <c r="MY150" s="2" t="s">
        <v>134</v>
      </c>
      <c r="MZ150" s="2" t="s">
        <v>134</v>
      </c>
      <c r="NA150" s="2" t="s">
        <v>134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184</v>
      </c>
      <c r="NJ150" s="2" t="s">
        <v>131</v>
      </c>
      <c r="NK150" s="2" t="s">
        <v>134</v>
      </c>
      <c r="NL150" s="2" t="s">
        <v>134</v>
      </c>
      <c r="NM150" s="2" t="s">
        <v>142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140</v>
      </c>
      <c r="NV150" s="2" t="s">
        <v>131</v>
      </c>
      <c r="NW150" s="2" t="s">
        <v>185</v>
      </c>
      <c r="NX150" s="2" t="s">
        <v>2236</v>
      </c>
      <c r="NY150" s="2" t="s">
        <v>142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140</v>
      </c>
      <c r="OH150" s="2" t="s">
        <v>187</v>
      </c>
      <c r="OI150" s="2" t="s">
        <v>239</v>
      </c>
      <c r="OJ150" s="2" t="s">
        <v>590</v>
      </c>
      <c r="OK150" s="2" t="s">
        <v>168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134</v>
      </c>
      <c r="OT150" s="2" t="s">
        <v>134</v>
      </c>
      <c r="OU150" s="2" t="s">
        <v>134</v>
      </c>
      <c r="OV150" s="2" t="s">
        <v>134</v>
      </c>
      <c r="OW150" s="2" t="s">
        <v>134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161</v>
      </c>
      <c r="PF150" s="2" t="s">
        <v>131</v>
      </c>
      <c r="PG150" s="2" t="s">
        <v>134</v>
      </c>
      <c r="PH150" s="2" t="s">
        <v>134</v>
      </c>
      <c r="PI150" s="2" t="s">
        <v>142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140</v>
      </c>
      <c r="PR150" s="2" t="s">
        <v>131</v>
      </c>
      <c r="PS150" s="2" t="s">
        <v>190</v>
      </c>
      <c r="PT150" s="2" t="s">
        <v>134</v>
      </c>
      <c r="PU150" s="2" t="s">
        <v>142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140</v>
      </c>
      <c r="QD150" s="2" t="s">
        <v>144</v>
      </c>
      <c r="QE150" s="2" t="s">
        <v>711</v>
      </c>
      <c r="QF150" s="2" t="s">
        <v>1188</v>
      </c>
      <c r="QG150" s="2" t="s">
        <v>142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184</v>
      </c>
      <c r="QP150" s="2" t="s">
        <v>131</v>
      </c>
      <c r="QQ150" s="2" t="s">
        <v>134</v>
      </c>
      <c r="QR150" s="2" t="s">
        <v>134</v>
      </c>
      <c r="QS150" s="2" t="s">
        <v>142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134</v>
      </c>
      <c r="RB150" s="2" t="s">
        <v>134</v>
      </c>
      <c r="RC150" s="2" t="s">
        <v>134</v>
      </c>
      <c r="RD150" s="2" t="s">
        <v>134</v>
      </c>
      <c r="RE150" s="2" t="s">
        <v>134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161</v>
      </c>
      <c r="RN150" s="2" t="s">
        <v>131</v>
      </c>
      <c r="RO150" s="2" t="s">
        <v>134</v>
      </c>
      <c r="RP150" s="2" t="s">
        <v>134</v>
      </c>
      <c r="RQ150" s="2" t="s">
        <v>142</v>
      </c>
      <c r="RR150" s="2" t="s">
        <v>134</v>
      </c>
      <c r="RS150" s="4"/>
      <c r="RT150" s="8"/>
      <c r="RU150" s="4"/>
      <c r="RV150" s="8"/>
      <c r="RW150" s="7"/>
      <c r="RX150" s="7"/>
      <c r="RY150" s="2" t="s">
        <v>161</v>
      </c>
      <c r="RZ150" s="2" t="s">
        <v>131</v>
      </c>
      <c r="SA150" s="2" t="s">
        <v>134</v>
      </c>
      <c r="SB150" s="2" t="s">
        <v>134</v>
      </c>
      <c r="SC150" s="2" t="s">
        <v>142</v>
      </c>
      <c r="SD150" s="2" t="s">
        <v>134</v>
      </c>
      <c r="SE150" s="4"/>
      <c r="SF150" s="8"/>
      <c r="SG150" s="4"/>
      <c r="SH150" s="8"/>
      <c r="SI150" s="7"/>
      <c r="SJ150" s="7"/>
      <c r="SK150" s="2" t="s">
        <v>140</v>
      </c>
      <c r="SL150" s="2" t="s">
        <v>144</v>
      </c>
      <c r="SM150" s="2" t="s">
        <v>270</v>
      </c>
      <c r="SN150" s="2" t="s">
        <v>475</v>
      </c>
      <c r="SO150" s="2" t="s">
        <v>142</v>
      </c>
      <c r="SP150" s="2" t="s">
        <v>134</v>
      </c>
    </row>
    <row r="151">
      <c r="A151" s="2" t="s">
        <v>2237</v>
      </c>
      <c r="B151" s="2" t="s">
        <v>123</v>
      </c>
      <c r="C151" s="2" t="s">
        <v>124</v>
      </c>
      <c r="D151" s="2" t="s">
        <v>2038</v>
      </c>
      <c r="E151" s="2" t="s">
        <v>2039</v>
      </c>
      <c r="F151" s="2" t="s">
        <v>2186</v>
      </c>
      <c r="G151" s="2" t="s">
        <v>2186</v>
      </c>
      <c r="H151" s="2" t="s">
        <v>2186</v>
      </c>
      <c r="I151" s="2" t="s">
        <v>2187</v>
      </c>
      <c r="J151" s="2" t="s">
        <v>2206</v>
      </c>
      <c r="K151" s="2" t="s">
        <v>273</v>
      </c>
      <c r="L151" s="3">
        <v>19.2</v>
      </c>
      <c r="M151" s="3">
        <v>20.16</v>
      </c>
      <c r="N151" s="3">
        <v>39.99</v>
      </c>
      <c r="O151" s="2" t="s">
        <v>131</v>
      </c>
      <c r="P151" s="2" t="s">
        <v>289</v>
      </c>
      <c r="Q151" s="2" t="s">
        <v>133</v>
      </c>
      <c r="R151" s="2" t="s">
        <v>134</v>
      </c>
      <c r="S151" s="2" t="s">
        <v>2229</v>
      </c>
      <c r="T151" s="2" t="s">
        <v>134</v>
      </c>
      <c r="U151" s="2" t="s">
        <v>134</v>
      </c>
      <c r="V151" s="2" t="s">
        <v>135</v>
      </c>
      <c r="W151" s="2" t="s">
        <v>835</v>
      </c>
      <c r="X151" s="2" t="s">
        <v>134</v>
      </c>
      <c r="Y151" s="2" t="s">
        <v>237</v>
      </c>
      <c r="Z151" s="4">
        <v>488</v>
      </c>
      <c r="AA151" s="4">
        <f>=ROUNDDOWN(25.6842105263158,0)</f>
      </c>
      <c r="AB151" s="5">
        <v>19</v>
      </c>
      <c r="AC151" s="2" t="s">
        <v>1373</v>
      </c>
      <c r="AD151" s="4">
        <v>80</v>
      </c>
      <c r="AE151" s="4">
        <v>400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>
        <v>0</v>
      </c>
      <c r="AP151" s="4">
        <v>497</v>
      </c>
      <c r="AQ151" s="8">
        <v>10428.11</v>
      </c>
      <c r="AR151" s="4"/>
      <c r="AS151" s="8"/>
      <c r="AT151" s="7"/>
      <c r="AU151" s="7"/>
      <c r="AV151" s="4" t="s">
        <v>134</v>
      </c>
      <c r="AW151" s="8" t="s">
        <v>134</v>
      </c>
      <c r="AX151" s="4" t="s">
        <v>134</v>
      </c>
      <c r="AY151" s="8" t="s">
        <v>134</v>
      </c>
      <c r="AZ151" s="7" t="s">
        <v>134</v>
      </c>
      <c r="BA151" s="7" t="s">
        <v>134</v>
      </c>
      <c r="BB151" s="7">
        <v>0.3033</v>
      </c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 t="s">
        <v>134</v>
      </c>
      <c r="BJ151" s="4">
        <v>497</v>
      </c>
      <c r="BK151" s="8">
        <v>10428.11</v>
      </c>
      <c r="BL151" s="2" t="s">
        <v>2238</v>
      </c>
      <c r="BM151" s="7">
        <v>1</v>
      </c>
      <c r="BN151" s="7">
        <v>1</v>
      </c>
      <c r="BO151" s="4">
        <v>161</v>
      </c>
      <c r="BP151" s="8">
        <v>3347.19</v>
      </c>
      <c r="BQ151" s="4"/>
      <c r="BR151" s="8"/>
      <c r="BS151" s="7"/>
      <c r="BT151" s="7"/>
      <c r="BU151" s="2" t="s">
        <v>140</v>
      </c>
      <c r="BV151" s="2" t="s">
        <v>131</v>
      </c>
      <c r="BW151" s="2" t="s">
        <v>134</v>
      </c>
      <c r="BX151" s="2" t="s">
        <v>451</v>
      </c>
      <c r="BY151" s="2" t="s">
        <v>142</v>
      </c>
      <c r="BZ151" s="2" t="s">
        <v>134</v>
      </c>
      <c r="CA151" s="4">
        <v>69</v>
      </c>
      <c r="CB151" s="8">
        <v>1489.71</v>
      </c>
      <c r="CC151" s="4"/>
      <c r="CD151" s="8"/>
      <c r="CE151" s="7"/>
      <c r="CF151" s="7"/>
      <c r="CG151" s="2" t="s">
        <v>140</v>
      </c>
      <c r="CH151" s="2" t="s">
        <v>131</v>
      </c>
      <c r="CI151" s="2" t="s">
        <v>240</v>
      </c>
      <c r="CJ151" s="2" t="s">
        <v>148</v>
      </c>
      <c r="CK151" s="2" t="s">
        <v>142</v>
      </c>
      <c r="CL151" s="2" t="s">
        <v>134</v>
      </c>
      <c r="CM151" s="4">
        <v>103</v>
      </c>
      <c r="CN151" s="8">
        <v>2130.25</v>
      </c>
      <c r="CO151" s="4"/>
      <c r="CP151" s="8"/>
      <c r="CQ151" s="7"/>
      <c r="CR151" s="7"/>
      <c r="CS151" s="2" t="s">
        <v>140</v>
      </c>
      <c r="CT151" s="2" t="s">
        <v>131</v>
      </c>
      <c r="CU151" s="2" t="s">
        <v>242</v>
      </c>
      <c r="CV151" s="2" t="s">
        <v>2239</v>
      </c>
      <c r="CW151" s="2" t="s">
        <v>142</v>
      </c>
      <c r="CX151" s="2" t="s">
        <v>134</v>
      </c>
      <c r="CY151" s="4">
        <v>42</v>
      </c>
      <c r="CZ151" s="8">
        <v>846.72</v>
      </c>
      <c r="DA151" s="4"/>
      <c r="DB151" s="8"/>
      <c r="DC151" s="7"/>
      <c r="DD151" s="7"/>
      <c r="DE151" s="2" t="s">
        <v>140</v>
      </c>
      <c r="DF151" s="2" t="s">
        <v>131</v>
      </c>
      <c r="DG151" s="2" t="s">
        <v>242</v>
      </c>
      <c r="DH151" s="2" t="s">
        <v>2240</v>
      </c>
      <c r="DI151" s="2" t="s">
        <v>142</v>
      </c>
      <c r="DJ151" s="2" t="s">
        <v>134</v>
      </c>
      <c r="DK151" s="4">
        <v>40</v>
      </c>
      <c r="DL151" s="8">
        <v>930.4</v>
      </c>
      <c r="DM151" s="4"/>
      <c r="DN151" s="8"/>
      <c r="DO151" s="7"/>
      <c r="DP151" s="7"/>
      <c r="DQ151" s="2" t="s">
        <v>140</v>
      </c>
      <c r="DR151" s="2" t="s">
        <v>131</v>
      </c>
      <c r="DS151" s="2" t="s">
        <v>533</v>
      </c>
      <c r="DT151" s="2" t="s">
        <v>665</v>
      </c>
      <c r="DU151" s="2" t="s">
        <v>142</v>
      </c>
      <c r="DV151" s="2" t="s">
        <v>134</v>
      </c>
      <c r="DW151" s="4">
        <v>28</v>
      </c>
      <c r="DX151" s="8">
        <v>592.76</v>
      </c>
      <c r="DY151" s="4"/>
      <c r="DZ151" s="8"/>
      <c r="EA151" s="7"/>
      <c r="EB151" s="7"/>
      <c r="EC151" s="2" t="s">
        <v>140</v>
      </c>
      <c r="ED151" s="2" t="s">
        <v>131</v>
      </c>
      <c r="EE151" s="2" t="s">
        <v>242</v>
      </c>
      <c r="EF151" s="2" t="s">
        <v>2241</v>
      </c>
      <c r="EG151" s="2" t="s">
        <v>142</v>
      </c>
      <c r="EH151" s="2" t="s">
        <v>134</v>
      </c>
      <c r="EI151" s="4">
        <v>21</v>
      </c>
      <c r="EJ151" s="8">
        <v>400.28</v>
      </c>
      <c r="EK151" s="4"/>
      <c r="EL151" s="8"/>
      <c r="EM151" s="7"/>
      <c r="EN151" s="7"/>
      <c r="EO151" s="2" t="s">
        <v>140</v>
      </c>
      <c r="EP151" s="2" t="s">
        <v>131</v>
      </c>
      <c r="EQ151" s="2" t="s">
        <v>242</v>
      </c>
      <c r="ER151" s="2" t="s">
        <v>2210</v>
      </c>
      <c r="ES151" s="2" t="s">
        <v>142</v>
      </c>
      <c r="ET151" s="2" t="s">
        <v>134</v>
      </c>
      <c r="EU151" s="4">
        <v>10</v>
      </c>
      <c r="EV151" s="8">
        <v>217.32</v>
      </c>
      <c r="EW151" s="4"/>
      <c r="EX151" s="8"/>
      <c r="EY151" s="7"/>
      <c r="EZ151" s="7"/>
      <c r="FA151" s="2" t="s">
        <v>140</v>
      </c>
      <c r="FB151" s="2" t="s">
        <v>131</v>
      </c>
      <c r="FC151" s="2" t="s">
        <v>242</v>
      </c>
      <c r="FD151" s="2" t="s">
        <v>2211</v>
      </c>
      <c r="FE151" s="2" t="s">
        <v>142</v>
      </c>
      <c r="FF151" s="2" t="s">
        <v>134</v>
      </c>
      <c r="FG151" s="4">
        <v>9</v>
      </c>
      <c r="FH151" s="8">
        <v>187.35</v>
      </c>
      <c r="FI151" s="4"/>
      <c r="FJ151" s="8"/>
      <c r="FK151" s="7"/>
      <c r="FL151" s="7"/>
      <c r="FM151" s="2" t="s">
        <v>140</v>
      </c>
      <c r="FN151" s="2" t="s">
        <v>131</v>
      </c>
      <c r="FO151" s="2" t="s">
        <v>357</v>
      </c>
      <c r="FP151" s="2" t="s">
        <v>1718</v>
      </c>
      <c r="FQ151" s="2" t="s">
        <v>142</v>
      </c>
      <c r="FR151" s="2" t="s">
        <v>134</v>
      </c>
      <c r="FS151" s="4">
        <v>12</v>
      </c>
      <c r="FT151" s="8">
        <v>244.2</v>
      </c>
      <c r="FU151" s="4"/>
      <c r="FV151" s="8"/>
      <c r="FW151" s="7"/>
      <c r="FX151" s="7"/>
      <c r="FY151" s="2" t="s">
        <v>140</v>
      </c>
      <c r="FZ151" s="2" t="s">
        <v>131</v>
      </c>
      <c r="GA151" s="2" t="s">
        <v>2050</v>
      </c>
      <c r="GB151" s="2" t="s">
        <v>2242</v>
      </c>
      <c r="GC151" s="2" t="s">
        <v>142</v>
      </c>
      <c r="GD151" s="2" t="s">
        <v>134</v>
      </c>
      <c r="GE151" s="4"/>
      <c r="GF151" s="8"/>
      <c r="GG151" s="4"/>
      <c r="GH151" s="8"/>
      <c r="GI151" s="7"/>
      <c r="GJ151" s="7"/>
      <c r="GK151" s="2" t="s">
        <v>134</v>
      </c>
      <c r="GL151" s="2" t="s">
        <v>134</v>
      </c>
      <c r="GM151" s="2" t="s">
        <v>134</v>
      </c>
      <c r="GN151" s="2" t="s">
        <v>134</v>
      </c>
      <c r="GO151" s="2" t="s">
        <v>134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140</v>
      </c>
      <c r="GX151" s="2" t="s">
        <v>131</v>
      </c>
      <c r="GY151" s="2" t="s">
        <v>253</v>
      </c>
      <c r="GZ151" s="2" t="s">
        <v>2243</v>
      </c>
      <c r="HA151" s="2" t="s">
        <v>142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140</v>
      </c>
      <c r="HJ151" s="2" t="s">
        <v>131</v>
      </c>
      <c r="HK151" s="2" t="s">
        <v>242</v>
      </c>
      <c r="HL151" s="2" t="s">
        <v>818</v>
      </c>
      <c r="HM151" s="2" t="s">
        <v>142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140</v>
      </c>
      <c r="HV151" s="2" t="s">
        <v>131</v>
      </c>
      <c r="HW151" s="2" t="s">
        <v>164</v>
      </c>
      <c r="HX151" s="2" t="s">
        <v>2244</v>
      </c>
      <c r="HY151" s="2" t="s">
        <v>142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140</v>
      </c>
      <c r="IH151" s="2" t="s">
        <v>144</v>
      </c>
      <c r="II151" s="2" t="s">
        <v>486</v>
      </c>
      <c r="IJ151" s="2" t="s">
        <v>782</v>
      </c>
      <c r="IK151" s="2" t="s">
        <v>142</v>
      </c>
      <c r="IL151" s="2" t="s">
        <v>134</v>
      </c>
      <c r="IM151" s="4">
        <v>1</v>
      </c>
      <c r="IN151" s="8">
        <v>20.16</v>
      </c>
      <c r="IO151" s="4"/>
      <c r="IP151" s="8"/>
      <c r="IQ151" s="7"/>
      <c r="IR151" s="7"/>
      <c r="IS151" s="2" t="s">
        <v>140</v>
      </c>
      <c r="IT151" s="2" t="s">
        <v>131</v>
      </c>
      <c r="IU151" s="2" t="s">
        <v>242</v>
      </c>
      <c r="IV151" s="2" t="s">
        <v>2245</v>
      </c>
      <c r="IW151" s="2" t="s">
        <v>142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140</v>
      </c>
      <c r="JF151" s="2" t="s">
        <v>131</v>
      </c>
      <c r="JG151" s="2" t="s">
        <v>170</v>
      </c>
      <c r="JH151" s="2" t="s">
        <v>134</v>
      </c>
      <c r="JI151" s="2" t="s">
        <v>142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140</v>
      </c>
      <c r="JR151" s="2" t="s">
        <v>144</v>
      </c>
      <c r="JS151" s="2" t="s">
        <v>2053</v>
      </c>
      <c r="JT151" s="2" t="s">
        <v>2246</v>
      </c>
      <c r="JU151" s="2" t="s">
        <v>142</v>
      </c>
      <c r="JV151" s="2" t="s">
        <v>134</v>
      </c>
      <c r="JW151" s="4">
        <v>1</v>
      </c>
      <c r="JX151" s="8">
        <v>21.77</v>
      </c>
      <c r="JY151" s="4"/>
      <c r="JZ151" s="8"/>
      <c r="KA151" s="7"/>
      <c r="KB151" s="7"/>
      <c r="KC151" s="2" t="s">
        <v>140</v>
      </c>
      <c r="KD151" s="2" t="s">
        <v>131</v>
      </c>
      <c r="KE151" s="2" t="s">
        <v>174</v>
      </c>
      <c r="KF151" s="2" t="s">
        <v>972</v>
      </c>
      <c r="KG151" s="2" t="s">
        <v>142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176</v>
      </c>
      <c r="KP151" s="2" t="s">
        <v>131</v>
      </c>
      <c r="KQ151" s="2" t="s">
        <v>134</v>
      </c>
      <c r="KR151" s="2" t="s">
        <v>134</v>
      </c>
      <c r="KS151" s="2" t="s">
        <v>142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140</v>
      </c>
      <c r="LB151" s="2" t="s">
        <v>144</v>
      </c>
      <c r="LC151" s="2" t="s">
        <v>438</v>
      </c>
      <c r="LD151" s="2" t="s">
        <v>1235</v>
      </c>
      <c r="LE151" s="2" t="s">
        <v>142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140</v>
      </c>
      <c r="LN151" s="2" t="s">
        <v>131</v>
      </c>
      <c r="LO151" s="2" t="s">
        <v>440</v>
      </c>
      <c r="LP151" s="2" t="s">
        <v>134</v>
      </c>
      <c r="LQ151" s="2" t="s">
        <v>142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134</v>
      </c>
      <c r="LZ151" s="2" t="s">
        <v>134</v>
      </c>
      <c r="MA151" s="2" t="s">
        <v>134</v>
      </c>
      <c r="MB151" s="2" t="s">
        <v>134</v>
      </c>
      <c r="MC151" s="2" t="s">
        <v>134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436</v>
      </c>
      <c r="ML151" s="2" t="s">
        <v>131</v>
      </c>
      <c r="MM151" s="2" t="s">
        <v>134</v>
      </c>
      <c r="MN151" s="2" t="s">
        <v>134</v>
      </c>
      <c r="MO151" s="2" t="s">
        <v>142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134</v>
      </c>
      <c r="MX151" s="2" t="s">
        <v>134</v>
      </c>
      <c r="MY151" s="2" t="s">
        <v>134</v>
      </c>
      <c r="MZ151" s="2" t="s">
        <v>134</v>
      </c>
      <c r="NA151" s="2" t="s">
        <v>134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184</v>
      </c>
      <c r="NJ151" s="2" t="s">
        <v>131</v>
      </c>
      <c r="NK151" s="2" t="s">
        <v>134</v>
      </c>
      <c r="NL151" s="2" t="s">
        <v>134</v>
      </c>
      <c r="NM151" s="2" t="s">
        <v>142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140</v>
      </c>
      <c r="NV151" s="2" t="s">
        <v>131</v>
      </c>
      <c r="NW151" s="2" t="s">
        <v>185</v>
      </c>
      <c r="NX151" s="2" t="s">
        <v>1675</v>
      </c>
      <c r="NY151" s="2" t="s">
        <v>142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140</v>
      </c>
      <c r="OH151" s="2" t="s">
        <v>187</v>
      </c>
      <c r="OI151" s="2" t="s">
        <v>268</v>
      </c>
      <c r="OJ151" s="2" t="s">
        <v>1880</v>
      </c>
      <c r="OK151" s="2" t="s">
        <v>142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134</v>
      </c>
      <c r="OT151" s="2" t="s">
        <v>134</v>
      </c>
      <c r="OU151" s="2" t="s">
        <v>134</v>
      </c>
      <c r="OV151" s="2" t="s">
        <v>134</v>
      </c>
      <c r="OW151" s="2" t="s">
        <v>134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161</v>
      </c>
      <c r="PF151" s="2" t="s">
        <v>131</v>
      </c>
      <c r="PG151" s="2" t="s">
        <v>134</v>
      </c>
      <c r="PH151" s="2" t="s">
        <v>134</v>
      </c>
      <c r="PI151" s="2" t="s">
        <v>142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140</v>
      </c>
      <c r="PR151" s="2" t="s">
        <v>131</v>
      </c>
      <c r="PS151" s="2" t="s">
        <v>190</v>
      </c>
      <c r="PT151" s="2" t="s">
        <v>134</v>
      </c>
      <c r="PU151" s="2" t="s">
        <v>142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140</v>
      </c>
      <c r="QD151" s="2" t="s">
        <v>144</v>
      </c>
      <c r="QE151" s="2" t="s">
        <v>711</v>
      </c>
      <c r="QF151" s="2" t="s">
        <v>1858</v>
      </c>
      <c r="QG151" s="2" t="s">
        <v>142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184</v>
      </c>
      <c r="QP151" s="2" t="s">
        <v>131</v>
      </c>
      <c r="QQ151" s="2" t="s">
        <v>134</v>
      </c>
      <c r="QR151" s="2" t="s">
        <v>134</v>
      </c>
      <c r="QS151" s="2" t="s">
        <v>142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134</v>
      </c>
      <c r="RB151" s="2" t="s">
        <v>134</v>
      </c>
      <c r="RC151" s="2" t="s">
        <v>134</v>
      </c>
      <c r="RD151" s="2" t="s">
        <v>134</v>
      </c>
      <c r="RE151" s="2" t="s">
        <v>134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161</v>
      </c>
      <c r="RN151" s="2" t="s">
        <v>131</v>
      </c>
      <c r="RO151" s="2" t="s">
        <v>134</v>
      </c>
      <c r="RP151" s="2" t="s">
        <v>134</v>
      </c>
      <c r="RQ151" s="2" t="s">
        <v>142</v>
      </c>
      <c r="RR151" s="2" t="s">
        <v>134</v>
      </c>
      <c r="RS151" s="4"/>
      <c r="RT151" s="8"/>
      <c r="RU151" s="4"/>
      <c r="RV151" s="8"/>
      <c r="RW151" s="7"/>
      <c r="RX151" s="7"/>
      <c r="RY151" s="2" t="s">
        <v>161</v>
      </c>
      <c r="RZ151" s="2" t="s">
        <v>131</v>
      </c>
      <c r="SA151" s="2" t="s">
        <v>134</v>
      </c>
      <c r="SB151" s="2" t="s">
        <v>134</v>
      </c>
      <c r="SC151" s="2" t="s">
        <v>142</v>
      </c>
      <c r="SD151" s="2" t="s">
        <v>134</v>
      </c>
      <c r="SE151" s="4"/>
      <c r="SF151" s="8"/>
      <c r="SG151" s="4"/>
      <c r="SH151" s="8"/>
      <c r="SI151" s="7"/>
      <c r="SJ151" s="7"/>
      <c r="SK151" s="2" t="s">
        <v>140</v>
      </c>
      <c r="SL151" s="2" t="s">
        <v>144</v>
      </c>
      <c r="SM151" s="2" t="s">
        <v>270</v>
      </c>
      <c r="SN151" s="2" t="s">
        <v>303</v>
      </c>
      <c r="SO151" s="2" t="s">
        <v>142</v>
      </c>
      <c r="SP151" s="2" t="s">
        <v>134</v>
      </c>
    </row>
    <row r="152">
      <c r="A152" s="2" t="s">
        <v>2247</v>
      </c>
      <c r="B152" s="2" t="s">
        <v>123</v>
      </c>
      <c r="C152" s="2" t="s">
        <v>124</v>
      </c>
      <c r="D152" s="2" t="s">
        <v>2038</v>
      </c>
      <c r="E152" s="2" t="s">
        <v>2039</v>
      </c>
      <c r="F152" s="2" t="s">
        <v>2186</v>
      </c>
      <c r="G152" s="2" t="s">
        <v>2186</v>
      </c>
      <c r="H152" s="2" t="s">
        <v>2186</v>
      </c>
      <c r="I152" s="2" t="s">
        <v>2187</v>
      </c>
      <c r="J152" s="2" t="s">
        <v>2044</v>
      </c>
      <c r="K152" s="2" t="s">
        <v>329</v>
      </c>
      <c r="L152" s="3">
        <v>11.25</v>
      </c>
      <c r="M152" s="3">
        <v>11.81</v>
      </c>
      <c r="N152" s="3">
        <v>24.99</v>
      </c>
      <c r="O152" s="2" t="s">
        <v>131</v>
      </c>
      <c r="P152" s="2" t="s">
        <v>395</v>
      </c>
      <c r="Q152" s="2" t="s">
        <v>133</v>
      </c>
      <c r="R152" s="2" t="s">
        <v>134</v>
      </c>
      <c r="S152" s="2" t="s">
        <v>2248</v>
      </c>
      <c r="T152" s="2" t="s">
        <v>1062</v>
      </c>
      <c r="U152" s="2" t="s">
        <v>832</v>
      </c>
      <c r="V152" s="2" t="s">
        <v>135</v>
      </c>
      <c r="W152" s="2" t="s">
        <v>835</v>
      </c>
      <c r="X152" s="2" t="s">
        <v>134</v>
      </c>
      <c r="Y152" s="2" t="s">
        <v>2249</v>
      </c>
      <c r="Z152" s="4">
        <v>1226</v>
      </c>
      <c r="AA152" s="4">
        <f>=ROUNDDOWN(20.0983606557377,0)</f>
      </c>
      <c r="AB152" s="5">
        <v>61</v>
      </c>
      <c r="AC152" s="2" t="s">
        <v>1373</v>
      </c>
      <c r="AD152" s="4">
        <v>460</v>
      </c>
      <c r="AE152" s="4">
        <v>870</v>
      </c>
      <c r="AF152" s="6">
        <v>67</v>
      </c>
      <c r="AG152" s="6"/>
      <c r="AH152" s="7">
        <v>0.9891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>
        <v>0</v>
      </c>
      <c r="AP152" s="4">
        <v>1518</v>
      </c>
      <c r="AQ152" s="8">
        <v>18786.09</v>
      </c>
      <c r="AR152" s="4"/>
      <c r="AS152" s="8"/>
      <c r="AT152" s="7"/>
      <c r="AU152" s="7"/>
      <c r="AV152" s="4">
        <v>2019</v>
      </c>
      <c r="AW152" s="8">
        <v>30411.93</v>
      </c>
      <c r="AX152" s="4" t="s">
        <v>134</v>
      </c>
      <c r="AY152" s="8" t="s">
        <v>134</v>
      </c>
      <c r="AZ152" s="7" t="s">
        <v>134</v>
      </c>
      <c r="BA152" s="7" t="s">
        <v>134</v>
      </c>
      <c r="BB152" s="7">
        <v>0.6177</v>
      </c>
      <c r="BC152" s="4" t="s">
        <v>134</v>
      </c>
      <c r="BD152" s="8" t="s">
        <v>134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>
        <v>0.2469</v>
      </c>
      <c r="BJ152" s="4">
        <v>1518</v>
      </c>
      <c r="BK152" s="8">
        <v>18786.09</v>
      </c>
      <c r="BL152" s="2" t="s">
        <v>2250</v>
      </c>
      <c r="BM152" s="7">
        <v>1</v>
      </c>
      <c r="BN152" s="7">
        <v>1</v>
      </c>
      <c r="BO152" s="4">
        <v>1092</v>
      </c>
      <c r="BP152" s="8">
        <v>13562.64</v>
      </c>
      <c r="BQ152" s="4"/>
      <c r="BR152" s="8"/>
      <c r="BS152" s="7"/>
      <c r="BT152" s="7"/>
      <c r="BU152" s="2" t="s">
        <v>140</v>
      </c>
      <c r="BV152" s="2" t="s">
        <v>131</v>
      </c>
      <c r="BW152" s="2" t="s">
        <v>134</v>
      </c>
      <c r="BX152" s="2" t="s">
        <v>882</v>
      </c>
      <c r="BY152" s="2" t="s">
        <v>142</v>
      </c>
      <c r="BZ152" s="2" t="s">
        <v>134</v>
      </c>
      <c r="CA152" s="4">
        <v>72</v>
      </c>
      <c r="CB152" s="8">
        <v>936</v>
      </c>
      <c r="CC152" s="4"/>
      <c r="CD152" s="8"/>
      <c r="CE152" s="7"/>
      <c r="CF152" s="7"/>
      <c r="CG152" s="2" t="s">
        <v>140</v>
      </c>
      <c r="CH152" s="2" t="s">
        <v>131</v>
      </c>
      <c r="CI152" s="2" t="s">
        <v>2081</v>
      </c>
      <c r="CJ152" s="2" t="s">
        <v>2091</v>
      </c>
      <c r="CK152" s="2" t="s">
        <v>142</v>
      </c>
      <c r="CL152" s="2" t="s">
        <v>134</v>
      </c>
      <c r="CM152" s="4">
        <v>149</v>
      </c>
      <c r="CN152" s="8">
        <v>1762.67</v>
      </c>
      <c r="CO152" s="4"/>
      <c r="CP152" s="8"/>
      <c r="CQ152" s="7"/>
      <c r="CR152" s="7"/>
      <c r="CS152" s="2" t="s">
        <v>140</v>
      </c>
      <c r="CT152" s="2" t="s">
        <v>131</v>
      </c>
      <c r="CU152" s="2" t="s">
        <v>1253</v>
      </c>
      <c r="CV152" s="2" t="s">
        <v>2251</v>
      </c>
      <c r="CW152" s="2" t="s">
        <v>142</v>
      </c>
      <c r="CX152" s="2" t="s">
        <v>134</v>
      </c>
      <c r="CY152" s="4">
        <v>46</v>
      </c>
      <c r="CZ152" s="8">
        <v>543.26</v>
      </c>
      <c r="DA152" s="4"/>
      <c r="DB152" s="8"/>
      <c r="DC152" s="7"/>
      <c r="DD152" s="7"/>
      <c r="DE152" s="2" t="s">
        <v>140</v>
      </c>
      <c r="DF152" s="2" t="s">
        <v>131</v>
      </c>
      <c r="DG152" s="2" t="s">
        <v>1766</v>
      </c>
      <c r="DH152" s="2" t="s">
        <v>2252</v>
      </c>
      <c r="DI152" s="2" t="s">
        <v>142</v>
      </c>
      <c r="DJ152" s="2" t="s">
        <v>134</v>
      </c>
      <c r="DK152" s="4">
        <v>82</v>
      </c>
      <c r="DL152" s="8">
        <v>1057.8</v>
      </c>
      <c r="DM152" s="4"/>
      <c r="DN152" s="8"/>
      <c r="DO152" s="7"/>
      <c r="DP152" s="7"/>
      <c r="DQ152" s="2" t="s">
        <v>140</v>
      </c>
      <c r="DR152" s="2" t="s">
        <v>131</v>
      </c>
      <c r="DS152" s="2" t="s">
        <v>1653</v>
      </c>
      <c r="DT152" s="2" t="s">
        <v>1767</v>
      </c>
      <c r="DU152" s="2" t="s">
        <v>142</v>
      </c>
      <c r="DV152" s="2" t="s">
        <v>134</v>
      </c>
      <c r="DW152" s="4">
        <v>27</v>
      </c>
      <c r="DX152" s="8">
        <v>334.8</v>
      </c>
      <c r="DY152" s="4"/>
      <c r="DZ152" s="8"/>
      <c r="EA152" s="7"/>
      <c r="EB152" s="7"/>
      <c r="EC152" s="2" t="s">
        <v>140</v>
      </c>
      <c r="ED152" s="2" t="s">
        <v>131</v>
      </c>
      <c r="EE152" s="2" t="s">
        <v>2170</v>
      </c>
      <c r="EF152" s="2" t="s">
        <v>1532</v>
      </c>
      <c r="EG152" s="2" t="s">
        <v>142</v>
      </c>
      <c r="EH152" s="2" t="s">
        <v>134</v>
      </c>
      <c r="EI152" s="4">
        <v>23</v>
      </c>
      <c r="EJ152" s="8">
        <v>257.99</v>
      </c>
      <c r="EK152" s="4"/>
      <c r="EL152" s="8"/>
      <c r="EM152" s="7"/>
      <c r="EN152" s="7"/>
      <c r="EO152" s="2" t="s">
        <v>140</v>
      </c>
      <c r="EP152" s="2" t="s">
        <v>131</v>
      </c>
      <c r="EQ152" s="2" t="s">
        <v>2085</v>
      </c>
      <c r="ER152" s="2" t="s">
        <v>2109</v>
      </c>
      <c r="ES152" s="2" t="s">
        <v>142</v>
      </c>
      <c r="ET152" s="2" t="s">
        <v>134</v>
      </c>
      <c r="EU152" s="4">
        <v>6</v>
      </c>
      <c r="EV152" s="8">
        <v>80.1</v>
      </c>
      <c r="EW152" s="4"/>
      <c r="EX152" s="8"/>
      <c r="EY152" s="7"/>
      <c r="EZ152" s="7"/>
      <c r="FA152" s="2" t="s">
        <v>140</v>
      </c>
      <c r="FB152" s="2" t="s">
        <v>131</v>
      </c>
      <c r="FC152" s="2" t="s">
        <v>2249</v>
      </c>
      <c r="FD152" s="2" t="s">
        <v>1332</v>
      </c>
      <c r="FE152" s="2" t="s">
        <v>142</v>
      </c>
      <c r="FF152" s="2" t="s">
        <v>134</v>
      </c>
      <c r="FG152" s="4">
        <v>11</v>
      </c>
      <c r="FH152" s="8">
        <v>124.35</v>
      </c>
      <c r="FI152" s="4"/>
      <c r="FJ152" s="8"/>
      <c r="FK152" s="7"/>
      <c r="FL152" s="7"/>
      <c r="FM152" s="2" t="s">
        <v>140</v>
      </c>
      <c r="FN152" s="2" t="s">
        <v>131</v>
      </c>
      <c r="FO152" s="2" t="s">
        <v>357</v>
      </c>
      <c r="FP152" s="2" t="s">
        <v>401</v>
      </c>
      <c r="FQ152" s="2" t="s">
        <v>142</v>
      </c>
      <c r="FR152" s="2" t="s">
        <v>134</v>
      </c>
      <c r="FS152" s="4">
        <v>1</v>
      </c>
      <c r="FT152" s="8">
        <v>11.64</v>
      </c>
      <c r="FU152" s="4"/>
      <c r="FV152" s="8"/>
      <c r="FW152" s="7"/>
      <c r="FX152" s="7"/>
      <c r="FY152" s="2" t="s">
        <v>140</v>
      </c>
      <c r="FZ152" s="2" t="s">
        <v>131</v>
      </c>
      <c r="GA152" s="2" t="s">
        <v>1002</v>
      </c>
      <c r="GB152" s="2" t="s">
        <v>1319</v>
      </c>
      <c r="GC152" s="2" t="s">
        <v>142</v>
      </c>
      <c r="GD152" s="2" t="s">
        <v>134</v>
      </c>
      <c r="GE152" s="4"/>
      <c r="GF152" s="8"/>
      <c r="GG152" s="4"/>
      <c r="GH152" s="8"/>
      <c r="GI152" s="7"/>
      <c r="GJ152" s="7"/>
      <c r="GK152" s="2" t="s">
        <v>161</v>
      </c>
      <c r="GL152" s="2" t="s">
        <v>131</v>
      </c>
      <c r="GM152" s="2" t="s">
        <v>134</v>
      </c>
      <c r="GN152" s="2" t="s">
        <v>134</v>
      </c>
      <c r="GO152" s="2" t="s">
        <v>142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161</v>
      </c>
      <c r="GX152" s="2" t="s">
        <v>131</v>
      </c>
      <c r="GY152" s="2" t="s">
        <v>134</v>
      </c>
      <c r="GZ152" s="2" t="s">
        <v>134</v>
      </c>
      <c r="HA152" s="2" t="s">
        <v>142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140</v>
      </c>
      <c r="HJ152" s="2" t="s">
        <v>131</v>
      </c>
      <c r="HK152" s="2" t="s">
        <v>2249</v>
      </c>
      <c r="HL152" s="2" t="s">
        <v>2253</v>
      </c>
      <c r="HM152" s="2" t="s">
        <v>142</v>
      </c>
      <c r="HN152" s="2" t="s">
        <v>134</v>
      </c>
      <c r="HO152" s="4">
        <v>9</v>
      </c>
      <c r="HP152" s="8">
        <v>114.84</v>
      </c>
      <c r="HQ152" s="4"/>
      <c r="HR152" s="8"/>
      <c r="HS152" s="7"/>
      <c r="HT152" s="7"/>
      <c r="HU152" s="2" t="s">
        <v>140</v>
      </c>
      <c r="HV152" s="2" t="s">
        <v>131</v>
      </c>
      <c r="HW152" s="2" t="s">
        <v>1066</v>
      </c>
      <c r="HX152" s="2" t="s">
        <v>2254</v>
      </c>
      <c r="HY152" s="2" t="s">
        <v>142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140</v>
      </c>
      <c r="IH152" s="2" t="s">
        <v>131</v>
      </c>
      <c r="II152" s="2" t="s">
        <v>1395</v>
      </c>
      <c r="IJ152" s="2" t="s">
        <v>384</v>
      </c>
      <c r="IK152" s="2" t="s">
        <v>142</v>
      </c>
      <c r="IL152" s="2" t="s">
        <v>168</v>
      </c>
      <c r="IM152" s="4"/>
      <c r="IN152" s="8"/>
      <c r="IO152" s="4"/>
      <c r="IP152" s="8"/>
      <c r="IQ152" s="7"/>
      <c r="IR152" s="7"/>
      <c r="IS152" s="2" t="s">
        <v>161</v>
      </c>
      <c r="IT152" s="2" t="s">
        <v>131</v>
      </c>
      <c r="IU152" s="2" t="s">
        <v>134</v>
      </c>
      <c r="IV152" s="2" t="s">
        <v>134</v>
      </c>
      <c r="IW152" s="2" t="s">
        <v>142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140</v>
      </c>
      <c r="JF152" s="2" t="s">
        <v>131</v>
      </c>
      <c r="JG152" s="2" t="s">
        <v>170</v>
      </c>
      <c r="JH152" s="2" t="s">
        <v>134</v>
      </c>
      <c r="JI152" s="2" t="s">
        <v>142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140</v>
      </c>
      <c r="JR152" s="2" t="s">
        <v>144</v>
      </c>
      <c r="JS152" s="2" t="s">
        <v>172</v>
      </c>
      <c r="JT152" s="2" t="s">
        <v>2054</v>
      </c>
      <c r="JU152" s="2" t="s">
        <v>142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140</v>
      </c>
      <c r="KD152" s="2" t="s">
        <v>131</v>
      </c>
      <c r="KE152" s="2" t="s">
        <v>174</v>
      </c>
      <c r="KF152" s="2" t="s">
        <v>134</v>
      </c>
      <c r="KG152" s="2" t="s">
        <v>142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176</v>
      </c>
      <c r="KP152" s="2" t="s">
        <v>131</v>
      </c>
      <c r="KQ152" s="2" t="s">
        <v>134</v>
      </c>
      <c r="KR152" s="2" t="s">
        <v>134</v>
      </c>
      <c r="KS152" s="2" t="s">
        <v>142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140</v>
      </c>
      <c r="LB152" s="2" t="s">
        <v>144</v>
      </c>
      <c r="LC152" s="2" t="s">
        <v>1234</v>
      </c>
      <c r="LD152" s="2" t="s">
        <v>1079</v>
      </c>
      <c r="LE152" s="2" t="s">
        <v>142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134</v>
      </c>
      <c r="LN152" s="2" t="s">
        <v>134</v>
      </c>
      <c r="LO152" s="2" t="s">
        <v>134</v>
      </c>
      <c r="LP152" s="2" t="s">
        <v>134</v>
      </c>
      <c r="LQ152" s="2" t="s">
        <v>134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134</v>
      </c>
      <c r="LZ152" s="2" t="s">
        <v>134</v>
      </c>
      <c r="MA152" s="2" t="s">
        <v>134</v>
      </c>
      <c r="MB152" s="2" t="s">
        <v>134</v>
      </c>
      <c r="MC152" s="2" t="s">
        <v>134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436</v>
      </c>
      <c r="ML152" s="2" t="s">
        <v>131</v>
      </c>
      <c r="MM152" s="2" t="s">
        <v>134</v>
      </c>
      <c r="MN152" s="2" t="s">
        <v>134</v>
      </c>
      <c r="MO152" s="2" t="s">
        <v>142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134</v>
      </c>
      <c r="MX152" s="2" t="s">
        <v>134</v>
      </c>
      <c r="MY152" s="2" t="s">
        <v>134</v>
      </c>
      <c r="MZ152" s="2" t="s">
        <v>134</v>
      </c>
      <c r="NA152" s="2" t="s">
        <v>134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184</v>
      </c>
      <c r="NJ152" s="2" t="s">
        <v>131</v>
      </c>
      <c r="NK152" s="2" t="s">
        <v>134</v>
      </c>
      <c r="NL152" s="2" t="s">
        <v>134</v>
      </c>
      <c r="NM152" s="2" t="s">
        <v>142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140</v>
      </c>
      <c r="NV152" s="2" t="s">
        <v>131</v>
      </c>
      <c r="NW152" s="2" t="s">
        <v>185</v>
      </c>
      <c r="NX152" s="2" t="s">
        <v>344</v>
      </c>
      <c r="NY152" s="2" t="s">
        <v>142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140</v>
      </c>
      <c r="OH152" s="2" t="s">
        <v>187</v>
      </c>
      <c r="OI152" s="2" t="s">
        <v>2111</v>
      </c>
      <c r="OJ152" s="2" t="s">
        <v>2095</v>
      </c>
      <c r="OK152" s="2" t="s">
        <v>168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134</v>
      </c>
      <c r="OT152" s="2" t="s">
        <v>134</v>
      </c>
      <c r="OU152" s="2" t="s">
        <v>134</v>
      </c>
      <c r="OV152" s="2" t="s">
        <v>134</v>
      </c>
      <c r="OW152" s="2" t="s">
        <v>134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161</v>
      </c>
      <c r="PF152" s="2" t="s">
        <v>131</v>
      </c>
      <c r="PG152" s="2" t="s">
        <v>134</v>
      </c>
      <c r="PH152" s="2" t="s">
        <v>134</v>
      </c>
      <c r="PI152" s="2" t="s">
        <v>142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140</v>
      </c>
      <c r="PR152" s="2" t="s">
        <v>131</v>
      </c>
      <c r="PS152" s="2" t="s">
        <v>190</v>
      </c>
      <c r="PT152" s="2" t="s">
        <v>134</v>
      </c>
      <c r="PU152" s="2" t="s">
        <v>142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161</v>
      </c>
      <c r="QD152" s="2" t="s">
        <v>144</v>
      </c>
      <c r="QE152" s="2" t="s">
        <v>134</v>
      </c>
      <c r="QF152" s="2" t="s">
        <v>134</v>
      </c>
      <c r="QG152" s="2" t="s">
        <v>142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184</v>
      </c>
      <c r="QP152" s="2" t="s">
        <v>131</v>
      </c>
      <c r="QQ152" s="2" t="s">
        <v>134</v>
      </c>
      <c r="QR152" s="2" t="s">
        <v>134</v>
      </c>
      <c r="QS152" s="2" t="s">
        <v>142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134</v>
      </c>
      <c r="RB152" s="2" t="s">
        <v>134</v>
      </c>
      <c r="RC152" s="2" t="s">
        <v>134</v>
      </c>
      <c r="RD152" s="2" t="s">
        <v>134</v>
      </c>
      <c r="RE152" s="2" t="s">
        <v>134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161</v>
      </c>
      <c r="RN152" s="2" t="s">
        <v>131</v>
      </c>
      <c r="RO152" s="2" t="s">
        <v>134</v>
      </c>
      <c r="RP152" s="2" t="s">
        <v>134</v>
      </c>
      <c r="RQ152" s="2" t="s">
        <v>142</v>
      </c>
      <c r="RR152" s="2" t="s">
        <v>134</v>
      </c>
      <c r="RS152" s="4"/>
      <c r="RT152" s="8"/>
      <c r="RU152" s="4"/>
      <c r="RV152" s="8"/>
      <c r="RW152" s="7"/>
      <c r="RX152" s="7"/>
      <c r="RY152" s="2" t="s">
        <v>161</v>
      </c>
      <c r="RZ152" s="2" t="s">
        <v>131</v>
      </c>
      <c r="SA152" s="2" t="s">
        <v>134</v>
      </c>
      <c r="SB152" s="2" t="s">
        <v>134</v>
      </c>
      <c r="SC152" s="2" t="s">
        <v>142</v>
      </c>
      <c r="SD152" s="2" t="s">
        <v>134</v>
      </c>
      <c r="SE152" s="4"/>
      <c r="SF152" s="8"/>
      <c r="SG152" s="4"/>
      <c r="SH152" s="8"/>
      <c r="SI152" s="7"/>
      <c r="SJ152" s="7"/>
      <c r="SK152" s="2" t="s">
        <v>176</v>
      </c>
      <c r="SL152" s="2" t="s">
        <v>144</v>
      </c>
      <c r="SM152" s="2" t="s">
        <v>134</v>
      </c>
      <c r="SN152" s="2" t="s">
        <v>134</v>
      </c>
      <c r="SO152" s="2" t="s">
        <v>142</v>
      </c>
      <c r="SP152" s="2" t="s">
        <v>134</v>
      </c>
    </row>
    <row r="153">
      <c r="A153" s="2" t="s">
        <v>2255</v>
      </c>
      <c r="B153" s="2" t="s">
        <v>123</v>
      </c>
      <c r="C153" s="2" t="s">
        <v>124</v>
      </c>
      <c r="D153" s="2" t="s">
        <v>2038</v>
      </c>
      <c r="E153" s="2" t="s">
        <v>2039</v>
      </c>
      <c r="F153" s="2" t="s">
        <v>2186</v>
      </c>
      <c r="G153" s="2" t="s">
        <v>2186</v>
      </c>
      <c r="H153" s="2" t="s">
        <v>2186</v>
      </c>
      <c r="I153" s="2" t="s">
        <v>2187</v>
      </c>
      <c r="J153" s="2" t="s">
        <v>2066</v>
      </c>
      <c r="K153" s="2" t="s">
        <v>329</v>
      </c>
      <c r="L153" s="3">
        <v>24</v>
      </c>
      <c r="M153" s="3">
        <v>25.2</v>
      </c>
      <c r="N153" s="3">
        <v>49.99</v>
      </c>
      <c r="O153" s="2" t="s">
        <v>131</v>
      </c>
      <c r="P153" s="2" t="s">
        <v>395</v>
      </c>
      <c r="Q153" s="2" t="s">
        <v>133</v>
      </c>
      <c r="R153" s="2" t="s">
        <v>134</v>
      </c>
      <c r="S153" s="2" t="s">
        <v>2248</v>
      </c>
      <c r="T153" s="2" t="s">
        <v>1062</v>
      </c>
      <c r="U153" s="2" t="s">
        <v>832</v>
      </c>
      <c r="V153" s="2" t="s">
        <v>135</v>
      </c>
      <c r="W153" s="2" t="s">
        <v>835</v>
      </c>
      <c r="X153" s="2" t="s">
        <v>134</v>
      </c>
      <c r="Y153" s="2" t="s">
        <v>2249</v>
      </c>
      <c r="Z153" s="4">
        <v>262</v>
      </c>
      <c r="AA153" s="4">
        <f>=ROUNDDOWN(29.1111111111111,0)</f>
      </c>
      <c r="AB153" s="5">
        <v>9</v>
      </c>
      <c r="AC153" s="2" t="s">
        <v>1373</v>
      </c>
      <c r="AD153" s="4">
        <v>70</v>
      </c>
      <c r="AE153" s="4">
        <v>140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>
        <v>0</v>
      </c>
      <c r="AP153" s="4">
        <v>164</v>
      </c>
      <c r="AQ153" s="8">
        <v>4415.91</v>
      </c>
      <c r="AR153" s="4"/>
      <c r="AS153" s="8"/>
      <c r="AT153" s="7"/>
      <c r="AU153" s="7"/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0.1452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164</v>
      </c>
      <c r="BK153" s="8">
        <v>4415.91</v>
      </c>
      <c r="BL153" s="2" t="s">
        <v>2200</v>
      </c>
      <c r="BM153" s="7">
        <v>1</v>
      </c>
      <c r="BN153" s="7">
        <v>1</v>
      </c>
      <c r="BO153" s="4">
        <v>50</v>
      </c>
      <c r="BP153" s="8">
        <v>1397.5</v>
      </c>
      <c r="BQ153" s="4"/>
      <c r="BR153" s="8"/>
      <c r="BS153" s="7"/>
      <c r="BT153" s="7"/>
      <c r="BU153" s="2" t="s">
        <v>140</v>
      </c>
      <c r="BV153" s="2" t="s">
        <v>131</v>
      </c>
      <c r="BW153" s="2" t="s">
        <v>134</v>
      </c>
      <c r="BX153" s="2" t="s">
        <v>2256</v>
      </c>
      <c r="BY153" s="2" t="s">
        <v>142</v>
      </c>
      <c r="BZ153" s="2" t="s">
        <v>134</v>
      </c>
      <c r="CA153" s="4">
        <v>16</v>
      </c>
      <c r="CB153" s="8">
        <v>440.8</v>
      </c>
      <c r="CC153" s="4"/>
      <c r="CD153" s="8"/>
      <c r="CE153" s="7"/>
      <c r="CF153" s="7"/>
      <c r="CG153" s="2" t="s">
        <v>140</v>
      </c>
      <c r="CH153" s="2" t="s">
        <v>131</v>
      </c>
      <c r="CI153" s="2" t="s">
        <v>2081</v>
      </c>
      <c r="CJ153" s="2" t="s">
        <v>2091</v>
      </c>
      <c r="CK153" s="2" t="s">
        <v>142</v>
      </c>
      <c r="CL153" s="2" t="s">
        <v>134</v>
      </c>
      <c r="CM153" s="4">
        <v>16</v>
      </c>
      <c r="CN153" s="8">
        <v>438.72</v>
      </c>
      <c r="CO153" s="4"/>
      <c r="CP153" s="8"/>
      <c r="CQ153" s="7"/>
      <c r="CR153" s="7"/>
      <c r="CS153" s="2" t="s">
        <v>140</v>
      </c>
      <c r="CT153" s="2" t="s">
        <v>131</v>
      </c>
      <c r="CU153" s="2" t="s">
        <v>1253</v>
      </c>
      <c r="CV153" s="2" t="s">
        <v>1786</v>
      </c>
      <c r="CW153" s="2" t="s">
        <v>142</v>
      </c>
      <c r="CX153" s="2" t="s">
        <v>134</v>
      </c>
      <c r="CY153" s="4">
        <v>13</v>
      </c>
      <c r="CZ153" s="8">
        <v>333.19</v>
      </c>
      <c r="DA153" s="4"/>
      <c r="DB153" s="8"/>
      <c r="DC153" s="7"/>
      <c r="DD153" s="7"/>
      <c r="DE153" s="2" t="s">
        <v>140</v>
      </c>
      <c r="DF153" s="2" t="s">
        <v>131</v>
      </c>
      <c r="DG153" s="2" t="s">
        <v>1766</v>
      </c>
      <c r="DH153" s="2" t="s">
        <v>2252</v>
      </c>
      <c r="DI153" s="2" t="s">
        <v>142</v>
      </c>
      <c r="DJ153" s="2" t="s">
        <v>134</v>
      </c>
      <c r="DK153" s="4">
        <v>24</v>
      </c>
      <c r="DL153" s="8">
        <v>705.36</v>
      </c>
      <c r="DM153" s="4"/>
      <c r="DN153" s="8"/>
      <c r="DO153" s="7"/>
      <c r="DP153" s="7"/>
      <c r="DQ153" s="2" t="s">
        <v>140</v>
      </c>
      <c r="DR153" s="2" t="s">
        <v>131</v>
      </c>
      <c r="DS153" s="2" t="s">
        <v>1653</v>
      </c>
      <c r="DT153" s="2" t="s">
        <v>1016</v>
      </c>
      <c r="DU153" s="2" t="s">
        <v>142</v>
      </c>
      <c r="DV153" s="2" t="s">
        <v>134</v>
      </c>
      <c r="DW153" s="4">
        <v>4</v>
      </c>
      <c r="DX153" s="8">
        <v>97.8</v>
      </c>
      <c r="DY153" s="4"/>
      <c r="DZ153" s="8"/>
      <c r="EA153" s="7"/>
      <c r="EB153" s="7"/>
      <c r="EC153" s="2" t="s">
        <v>140</v>
      </c>
      <c r="ED153" s="2" t="s">
        <v>131</v>
      </c>
      <c r="EE153" s="2" t="s">
        <v>2170</v>
      </c>
      <c r="EF153" s="2" t="s">
        <v>1732</v>
      </c>
      <c r="EG153" s="2" t="s">
        <v>142</v>
      </c>
      <c r="EH153" s="2" t="s">
        <v>134</v>
      </c>
      <c r="EI153" s="4">
        <v>23</v>
      </c>
      <c r="EJ153" s="8">
        <v>528.51</v>
      </c>
      <c r="EK153" s="4"/>
      <c r="EL153" s="8"/>
      <c r="EM153" s="7"/>
      <c r="EN153" s="7"/>
      <c r="EO153" s="2" t="s">
        <v>140</v>
      </c>
      <c r="EP153" s="2" t="s">
        <v>131</v>
      </c>
      <c r="EQ153" s="2" t="s">
        <v>2085</v>
      </c>
      <c r="ER153" s="2" t="s">
        <v>2109</v>
      </c>
      <c r="ES153" s="2" t="s">
        <v>142</v>
      </c>
      <c r="ET153" s="2" t="s">
        <v>134</v>
      </c>
      <c r="EU153" s="4">
        <v>5</v>
      </c>
      <c r="EV153" s="8">
        <v>141.14</v>
      </c>
      <c r="EW153" s="4"/>
      <c r="EX153" s="8"/>
      <c r="EY153" s="7"/>
      <c r="EZ153" s="7"/>
      <c r="FA153" s="2" t="s">
        <v>140</v>
      </c>
      <c r="FB153" s="2" t="s">
        <v>131</v>
      </c>
      <c r="FC153" s="2" t="s">
        <v>2249</v>
      </c>
      <c r="FD153" s="2" t="s">
        <v>1107</v>
      </c>
      <c r="FE153" s="2" t="s">
        <v>142</v>
      </c>
      <c r="FF153" s="2" t="s">
        <v>134</v>
      </c>
      <c r="FG153" s="4">
        <v>4</v>
      </c>
      <c r="FH153" s="8">
        <v>95.26</v>
      </c>
      <c r="FI153" s="4"/>
      <c r="FJ153" s="8"/>
      <c r="FK153" s="7"/>
      <c r="FL153" s="7"/>
      <c r="FM153" s="2" t="s">
        <v>140</v>
      </c>
      <c r="FN153" s="2" t="s">
        <v>131</v>
      </c>
      <c r="FO153" s="2" t="s">
        <v>357</v>
      </c>
      <c r="FP153" s="2" t="s">
        <v>401</v>
      </c>
      <c r="FQ153" s="2" t="s">
        <v>142</v>
      </c>
      <c r="FR153" s="2" t="s">
        <v>134</v>
      </c>
      <c r="FS153" s="4">
        <v>7</v>
      </c>
      <c r="FT153" s="8">
        <v>183.19</v>
      </c>
      <c r="FU153" s="4"/>
      <c r="FV153" s="8"/>
      <c r="FW153" s="7"/>
      <c r="FX153" s="7"/>
      <c r="FY153" s="2" t="s">
        <v>140</v>
      </c>
      <c r="FZ153" s="2" t="s">
        <v>131</v>
      </c>
      <c r="GA153" s="2" t="s">
        <v>1002</v>
      </c>
      <c r="GB153" s="2" t="s">
        <v>256</v>
      </c>
      <c r="GC153" s="2" t="s">
        <v>142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161</v>
      </c>
      <c r="GL153" s="2" t="s">
        <v>131</v>
      </c>
      <c r="GM153" s="2" t="s">
        <v>134</v>
      </c>
      <c r="GN153" s="2" t="s">
        <v>134</v>
      </c>
      <c r="GO153" s="2" t="s">
        <v>142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161</v>
      </c>
      <c r="GX153" s="2" t="s">
        <v>131</v>
      </c>
      <c r="GY153" s="2" t="s">
        <v>134</v>
      </c>
      <c r="GZ153" s="2" t="s">
        <v>134</v>
      </c>
      <c r="HA153" s="2" t="s">
        <v>142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140</v>
      </c>
      <c r="HJ153" s="2" t="s">
        <v>131</v>
      </c>
      <c r="HK153" s="2" t="s">
        <v>2249</v>
      </c>
      <c r="HL153" s="2" t="s">
        <v>2257</v>
      </c>
      <c r="HM153" s="2" t="s">
        <v>142</v>
      </c>
      <c r="HN153" s="2" t="s">
        <v>134</v>
      </c>
      <c r="HO153" s="4">
        <v>2</v>
      </c>
      <c r="HP153" s="8">
        <v>54.44</v>
      </c>
      <c r="HQ153" s="4"/>
      <c r="HR153" s="8"/>
      <c r="HS153" s="7"/>
      <c r="HT153" s="7"/>
      <c r="HU153" s="2" t="s">
        <v>140</v>
      </c>
      <c r="HV153" s="2" t="s">
        <v>131</v>
      </c>
      <c r="HW153" s="2" t="s">
        <v>164</v>
      </c>
      <c r="HX153" s="2" t="s">
        <v>1846</v>
      </c>
      <c r="HY153" s="2" t="s">
        <v>142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140</v>
      </c>
      <c r="IH153" s="2" t="s">
        <v>131</v>
      </c>
      <c r="II153" s="2" t="s">
        <v>1395</v>
      </c>
      <c r="IJ153" s="2" t="s">
        <v>1233</v>
      </c>
      <c r="IK153" s="2" t="s">
        <v>142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161</v>
      </c>
      <c r="IT153" s="2" t="s">
        <v>131</v>
      </c>
      <c r="IU153" s="2" t="s">
        <v>134</v>
      </c>
      <c r="IV153" s="2" t="s">
        <v>134</v>
      </c>
      <c r="IW153" s="2" t="s">
        <v>142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140</v>
      </c>
      <c r="JF153" s="2" t="s">
        <v>131</v>
      </c>
      <c r="JG153" s="2" t="s">
        <v>170</v>
      </c>
      <c r="JH153" s="2" t="s">
        <v>134</v>
      </c>
      <c r="JI153" s="2" t="s">
        <v>142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140</v>
      </c>
      <c r="JR153" s="2" t="s">
        <v>144</v>
      </c>
      <c r="JS153" s="2" t="s">
        <v>172</v>
      </c>
      <c r="JT153" s="2" t="s">
        <v>2258</v>
      </c>
      <c r="JU153" s="2" t="s">
        <v>142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140</v>
      </c>
      <c r="KD153" s="2" t="s">
        <v>131</v>
      </c>
      <c r="KE153" s="2" t="s">
        <v>174</v>
      </c>
      <c r="KF153" s="2" t="s">
        <v>134</v>
      </c>
      <c r="KG153" s="2" t="s">
        <v>142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176</v>
      </c>
      <c r="KP153" s="2" t="s">
        <v>131</v>
      </c>
      <c r="KQ153" s="2" t="s">
        <v>134</v>
      </c>
      <c r="KR153" s="2" t="s">
        <v>134</v>
      </c>
      <c r="KS153" s="2" t="s">
        <v>142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140</v>
      </c>
      <c r="LB153" s="2" t="s">
        <v>144</v>
      </c>
      <c r="LC153" s="2" t="s">
        <v>227</v>
      </c>
      <c r="LD153" s="2" t="s">
        <v>179</v>
      </c>
      <c r="LE153" s="2" t="s">
        <v>142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134</v>
      </c>
      <c r="LN153" s="2" t="s">
        <v>134</v>
      </c>
      <c r="LO153" s="2" t="s">
        <v>134</v>
      </c>
      <c r="LP153" s="2" t="s">
        <v>134</v>
      </c>
      <c r="LQ153" s="2" t="s">
        <v>134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134</v>
      </c>
      <c r="LZ153" s="2" t="s">
        <v>134</v>
      </c>
      <c r="MA153" s="2" t="s">
        <v>134</v>
      </c>
      <c r="MB153" s="2" t="s">
        <v>134</v>
      </c>
      <c r="MC153" s="2" t="s">
        <v>134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436</v>
      </c>
      <c r="ML153" s="2" t="s">
        <v>131</v>
      </c>
      <c r="MM153" s="2" t="s">
        <v>134</v>
      </c>
      <c r="MN153" s="2" t="s">
        <v>134</v>
      </c>
      <c r="MO153" s="2" t="s">
        <v>142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134</v>
      </c>
      <c r="MX153" s="2" t="s">
        <v>134</v>
      </c>
      <c r="MY153" s="2" t="s">
        <v>134</v>
      </c>
      <c r="MZ153" s="2" t="s">
        <v>134</v>
      </c>
      <c r="NA153" s="2" t="s">
        <v>134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184</v>
      </c>
      <c r="NJ153" s="2" t="s">
        <v>131</v>
      </c>
      <c r="NK153" s="2" t="s">
        <v>134</v>
      </c>
      <c r="NL153" s="2" t="s">
        <v>134</v>
      </c>
      <c r="NM153" s="2" t="s">
        <v>142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140</v>
      </c>
      <c r="NV153" s="2" t="s">
        <v>131</v>
      </c>
      <c r="NW153" s="2" t="s">
        <v>185</v>
      </c>
      <c r="NX153" s="2" t="s">
        <v>602</v>
      </c>
      <c r="NY153" s="2" t="s">
        <v>142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140</v>
      </c>
      <c r="OH153" s="2" t="s">
        <v>187</v>
      </c>
      <c r="OI153" s="2" t="s">
        <v>2111</v>
      </c>
      <c r="OJ153" s="2" t="s">
        <v>2242</v>
      </c>
      <c r="OK153" s="2" t="s">
        <v>168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134</v>
      </c>
      <c r="OT153" s="2" t="s">
        <v>134</v>
      </c>
      <c r="OU153" s="2" t="s">
        <v>134</v>
      </c>
      <c r="OV153" s="2" t="s">
        <v>134</v>
      </c>
      <c r="OW153" s="2" t="s">
        <v>134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161</v>
      </c>
      <c r="PF153" s="2" t="s">
        <v>131</v>
      </c>
      <c r="PG153" s="2" t="s">
        <v>134</v>
      </c>
      <c r="PH153" s="2" t="s">
        <v>134</v>
      </c>
      <c r="PI153" s="2" t="s">
        <v>142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140</v>
      </c>
      <c r="PR153" s="2" t="s">
        <v>131</v>
      </c>
      <c r="PS153" s="2" t="s">
        <v>190</v>
      </c>
      <c r="PT153" s="2" t="s">
        <v>134</v>
      </c>
      <c r="PU153" s="2" t="s">
        <v>142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161</v>
      </c>
      <c r="QD153" s="2" t="s">
        <v>144</v>
      </c>
      <c r="QE153" s="2" t="s">
        <v>134</v>
      </c>
      <c r="QF153" s="2" t="s">
        <v>134</v>
      </c>
      <c r="QG153" s="2" t="s">
        <v>142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184</v>
      </c>
      <c r="QP153" s="2" t="s">
        <v>131</v>
      </c>
      <c r="QQ153" s="2" t="s">
        <v>134</v>
      </c>
      <c r="QR153" s="2" t="s">
        <v>134</v>
      </c>
      <c r="QS153" s="2" t="s">
        <v>142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134</v>
      </c>
      <c r="RB153" s="2" t="s">
        <v>134</v>
      </c>
      <c r="RC153" s="2" t="s">
        <v>134</v>
      </c>
      <c r="RD153" s="2" t="s">
        <v>134</v>
      </c>
      <c r="RE153" s="2" t="s">
        <v>134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161</v>
      </c>
      <c r="RN153" s="2" t="s">
        <v>131</v>
      </c>
      <c r="RO153" s="2" t="s">
        <v>134</v>
      </c>
      <c r="RP153" s="2" t="s">
        <v>134</v>
      </c>
      <c r="RQ153" s="2" t="s">
        <v>142</v>
      </c>
      <c r="RR153" s="2" t="s">
        <v>134</v>
      </c>
      <c r="RS153" s="4"/>
      <c r="RT153" s="8"/>
      <c r="RU153" s="4"/>
      <c r="RV153" s="8"/>
      <c r="RW153" s="7"/>
      <c r="RX153" s="7"/>
      <c r="RY153" s="2" t="s">
        <v>161</v>
      </c>
      <c r="RZ153" s="2" t="s">
        <v>131</v>
      </c>
      <c r="SA153" s="2" t="s">
        <v>134</v>
      </c>
      <c r="SB153" s="2" t="s">
        <v>134</v>
      </c>
      <c r="SC153" s="2" t="s">
        <v>142</v>
      </c>
      <c r="SD153" s="2" t="s">
        <v>134</v>
      </c>
      <c r="SE153" s="4"/>
      <c r="SF153" s="8"/>
      <c r="SG153" s="4"/>
      <c r="SH153" s="8"/>
      <c r="SI153" s="7"/>
      <c r="SJ153" s="7"/>
      <c r="SK153" s="2" t="s">
        <v>176</v>
      </c>
      <c r="SL153" s="2" t="s">
        <v>144</v>
      </c>
      <c r="SM153" s="2" t="s">
        <v>134</v>
      </c>
      <c r="SN153" s="2" t="s">
        <v>134</v>
      </c>
      <c r="SO153" s="2" t="s">
        <v>142</v>
      </c>
      <c r="SP153" s="2" t="s">
        <v>134</v>
      </c>
    </row>
    <row r="154">
      <c r="A154" s="2" t="s">
        <v>2259</v>
      </c>
      <c r="B154" s="2" t="s">
        <v>123</v>
      </c>
      <c r="C154" s="2" t="s">
        <v>124</v>
      </c>
      <c r="D154" s="2" t="s">
        <v>2038</v>
      </c>
      <c r="E154" s="2" t="s">
        <v>2039</v>
      </c>
      <c r="F154" s="2" t="s">
        <v>2186</v>
      </c>
      <c r="G154" s="2" t="s">
        <v>2186</v>
      </c>
      <c r="H154" s="2" t="s">
        <v>2186</v>
      </c>
      <c r="I154" s="2" t="s">
        <v>2187</v>
      </c>
      <c r="J154" s="2" t="s">
        <v>2206</v>
      </c>
      <c r="K154" s="2" t="s">
        <v>329</v>
      </c>
      <c r="L154" s="3">
        <v>19.2</v>
      </c>
      <c r="M154" s="3">
        <v>20.16</v>
      </c>
      <c r="N154" s="3">
        <v>39.99</v>
      </c>
      <c r="O154" s="2" t="s">
        <v>131</v>
      </c>
      <c r="P154" s="2" t="s">
        <v>395</v>
      </c>
      <c r="Q154" s="2" t="s">
        <v>133</v>
      </c>
      <c r="R154" s="2" t="s">
        <v>134</v>
      </c>
      <c r="S154" s="2" t="s">
        <v>2248</v>
      </c>
      <c r="T154" s="2" t="s">
        <v>1062</v>
      </c>
      <c r="U154" s="2" t="s">
        <v>832</v>
      </c>
      <c r="V154" s="2" t="s">
        <v>135</v>
      </c>
      <c r="W154" s="2" t="s">
        <v>835</v>
      </c>
      <c r="X154" s="2" t="s">
        <v>134</v>
      </c>
      <c r="Y154" s="2" t="s">
        <v>2249</v>
      </c>
      <c r="Z154" s="4">
        <v>366</v>
      </c>
      <c r="AA154" s="4">
        <f>=ROUNDDOWN(22.875,0)</f>
      </c>
      <c r="AB154" s="5">
        <v>16</v>
      </c>
      <c r="AC154" s="2" t="s">
        <v>1373</v>
      </c>
      <c r="AD154" s="4">
        <v>70</v>
      </c>
      <c r="AE154" s="4">
        <v>190</v>
      </c>
      <c r="AF154" s="6">
        <v>67</v>
      </c>
      <c r="AG154" s="6"/>
      <c r="AH154" s="7">
        <v>0.9891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>
        <v>0</v>
      </c>
      <c r="AP154" s="4">
        <v>337</v>
      </c>
      <c r="AQ154" s="8">
        <v>7209.93</v>
      </c>
      <c r="AR154" s="4"/>
      <c r="AS154" s="8"/>
      <c r="AT154" s="7"/>
      <c r="AU154" s="7"/>
      <c r="AV154" s="4" t="s">
        <v>134</v>
      </c>
      <c r="AW154" s="8" t="s">
        <v>134</v>
      </c>
      <c r="AX154" s="4" t="s">
        <v>134</v>
      </c>
      <c r="AY154" s="8" t="s">
        <v>134</v>
      </c>
      <c r="AZ154" s="7" t="s">
        <v>134</v>
      </c>
      <c r="BA154" s="7" t="s">
        <v>134</v>
      </c>
      <c r="BB154" s="7">
        <v>0.2371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 t="s">
        <v>134</v>
      </c>
      <c r="BJ154" s="4">
        <v>337</v>
      </c>
      <c r="BK154" s="8">
        <v>7209.93</v>
      </c>
      <c r="BL154" s="2" t="s">
        <v>2250</v>
      </c>
      <c r="BM154" s="7">
        <v>1</v>
      </c>
      <c r="BN154" s="7">
        <v>1</v>
      </c>
      <c r="BO154" s="4">
        <v>160</v>
      </c>
      <c r="BP154" s="8">
        <v>3478.4</v>
      </c>
      <c r="BQ154" s="4"/>
      <c r="BR154" s="8"/>
      <c r="BS154" s="7"/>
      <c r="BT154" s="7"/>
      <c r="BU154" s="2" t="s">
        <v>140</v>
      </c>
      <c r="BV154" s="2" t="s">
        <v>131</v>
      </c>
      <c r="BW154" s="2" t="s">
        <v>134</v>
      </c>
      <c r="BX154" s="2" t="s">
        <v>2260</v>
      </c>
      <c r="BY154" s="2" t="s">
        <v>142</v>
      </c>
      <c r="BZ154" s="2" t="s">
        <v>134</v>
      </c>
      <c r="CA154" s="4">
        <v>30</v>
      </c>
      <c r="CB154" s="8">
        <v>647.7</v>
      </c>
      <c r="CC154" s="4"/>
      <c r="CD154" s="8"/>
      <c r="CE154" s="7"/>
      <c r="CF154" s="7"/>
      <c r="CG154" s="2" t="s">
        <v>140</v>
      </c>
      <c r="CH154" s="2" t="s">
        <v>131</v>
      </c>
      <c r="CI154" s="2" t="s">
        <v>2081</v>
      </c>
      <c r="CJ154" s="2" t="s">
        <v>673</v>
      </c>
      <c r="CK154" s="2" t="s">
        <v>142</v>
      </c>
      <c r="CL154" s="2" t="s">
        <v>134</v>
      </c>
      <c r="CM154" s="4">
        <v>45</v>
      </c>
      <c r="CN154" s="8">
        <v>931.05</v>
      </c>
      <c r="CO154" s="4"/>
      <c r="CP154" s="8"/>
      <c r="CQ154" s="7"/>
      <c r="CR154" s="7"/>
      <c r="CS154" s="2" t="s">
        <v>140</v>
      </c>
      <c r="CT154" s="2" t="s">
        <v>131</v>
      </c>
      <c r="CU154" s="2" t="s">
        <v>1253</v>
      </c>
      <c r="CV154" s="2" t="s">
        <v>173</v>
      </c>
      <c r="CW154" s="2" t="s">
        <v>142</v>
      </c>
      <c r="CX154" s="2" t="s">
        <v>134</v>
      </c>
      <c r="CY154" s="4">
        <v>26</v>
      </c>
      <c r="CZ154" s="8">
        <v>524.16</v>
      </c>
      <c r="DA154" s="4"/>
      <c r="DB154" s="8"/>
      <c r="DC154" s="7"/>
      <c r="DD154" s="7"/>
      <c r="DE154" s="2" t="s">
        <v>140</v>
      </c>
      <c r="DF154" s="2" t="s">
        <v>131</v>
      </c>
      <c r="DG154" s="2" t="s">
        <v>1766</v>
      </c>
      <c r="DH154" s="2" t="s">
        <v>2252</v>
      </c>
      <c r="DI154" s="2" t="s">
        <v>142</v>
      </c>
      <c r="DJ154" s="2" t="s">
        <v>134</v>
      </c>
      <c r="DK154" s="4">
        <v>34</v>
      </c>
      <c r="DL154" s="8">
        <v>790.84</v>
      </c>
      <c r="DM154" s="4"/>
      <c r="DN154" s="8"/>
      <c r="DO154" s="7"/>
      <c r="DP154" s="7"/>
      <c r="DQ154" s="2" t="s">
        <v>140</v>
      </c>
      <c r="DR154" s="2" t="s">
        <v>131</v>
      </c>
      <c r="DS154" s="2" t="s">
        <v>1653</v>
      </c>
      <c r="DT154" s="2" t="s">
        <v>1767</v>
      </c>
      <c r="DU154" s="2" t="s">
        <v>142</v>
      </c>
      <c r="DV154" s="2" t="s">
        <v>134</v>
      </c>
      <c r="DW154" s="4">
        <v>8</v>
      </c>
      <c r="DX154" s="8">
        <v>169.36</v>
      </c>
      <c r="DY154" s="4"/>
      <c r="DZ154" s="8"/>
      <c r="EA154" s="7"/>
      <c r="EB154" s="7"/>
      <c r="EC154" s="2" t="s">
        <v>140</v>
      </c>
      <c r="ED154" s="2" t="s">
        <v>131</v>
      </c>
      <c r="EE154" s="2" t="s">
        <v>2170</v>
      </c>
      <c r="EF154" s="2" t="s">
        <v>1732</v>
      </c>
      <c r="EG154" s="2" t="s">
        <v>142</v>
      </c>
      <c r="EH154" s="2" t="s">
        <v>134</v>
      </c>
      <c r="EI154" s="4">
        <v>18</v>
      </c>
      <c r="EJ154" s="8">
        <v>332.66</v>
      </c>
      <c r="EK154" s="4"/>
      <c r="EL154" s="8"/>
      <c r="EM154" s="7"/>
      <c r="EN154" s="7"/>
      <c r="EO154" s="2" t="s">
        <v>140</v>
      </c>
      <c r="EP154" s="2" t="s">
        <v>131</v>
      </c>
      <c r="EQ154" s="2" t="s">
        <v>2085</v>
      </c>
      <c r="ER154" s="2" t="s">
        <v>2253</v>
      </c>
      <c r="ES154" s="2" t="s">
        <v>142</v>
      </c>
      <c r="ET154" s="2" t="s">
        <v>134</v>
      </c>
      <c r="EU154" s="4">
        <v>2</v>
      </c>
      <c r="EV154" s="8">
        <v>45.56</v>
      </c>
      <c r="EW154" s="4"/>
      <c r="EX154" s="8"/>
      <c r="EY154" s="7"/>
      <c r="EZ154" s="7"/>
      <c r="FA154" s="2" t="s">
        <v>140</v>
      </c>
      <c r="FB154" s="2" t="s">
        <v>131</v>
      </c>
      <c r="FC154" s="2" t="s">
        <v>2249</v>
      </c>
      <c r="FD154" s="2" t="s">
        <v>1575</v>
      </c>
      <c r="FE154" s="2" t="s">
        <v>142</v>
      </c>
      <c r="FF154" s="2" t="s">
        <v>134</v>
      </c>
      <c r="FG154" s="4">
        <v>3</v>
      </c>
      <c r="FH154" s="8">
        <v>63.51</v>
      </c>
      <c r="FI154" s="4"/>
      <c r="FJ154" s="8"/>
      <c r="FK154" s="7"/>
      <c r="FL154" s="7"/>
      <c r="FM154" s="2" t="s">
        <v>140</v>
      </c>
      <c r="FN154" s="2" t="s">
        <v>131</v>
      </c>
      <c r="FO154" s="2" t="s">
        <v>357</v>
      </c>
      <c r="FP154" s="2" t="s">
        <v>376</v>
      </c>
      <c r="FQ154" s="2" t="s">
        <v>142</v>
      </c>
      <c r="FR154" s="2" t="s">
        <v>134</v>
      </c>
      <c r="FS154" s="4">
        <v>9</v>
      </c>
      <c r="FT154" s="8">
        <v>183.15</v>
      </c>
      <c r="FU154" s="4"/>
      <c r="FV154" s="8"/>
      <c r="FW154" s="7"/>
      <c r="FX154" s="7"/>
      <c r="FY154" s="2" t="s">
        <v>140</v>
      </c>
      <c r="FZ154" s="2" t="s">
        <v>131</v>
      </c>
      <c r="GA154" s="2" t="s">
        <v>1002</v>
      </c>
      <c r="GB154" s="2" t="s">
        <v>2261</v>
      </c>
      <c r="GC154" s="2" t="s">
        <v>142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161</v>
      </c>
      <c r="GL154" s="2" t="s">
        <v>131</v>
      </c>
      <c r="GM154" s="2" t="s">
        <v>134</v>
      </c>
      <c r="GN154" s="2" t="s">
        <v>134</v>
      </c>
      <c r="GO154" s="2" t="s">
        <v>142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161</v>
      </c>
      <c r="GX154" s="2" t="s">
        <v>131</v>
      </c>
      <c r="GY154" s="2" t="s">
        <v>134</v>
      </c>
      <c r="GZ154" s="2" t="s">
        <v>134</v>
      </c>
      <c r="HA154" s="2" t="s">
        <v>142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140</v>
      </c>
      <c r="HJ154" s="2" t="s">
        <v>131</v>
      </c>
      <c r="HK154" s="2" t="s">
        <v>2249</v>
      </c>
      <c r="HL154" s="2" t="s">
        <v>1830</v>
      </c>
      <c r="HM154" s="2" t="s">
        <v>142</v>
      </c>
      <c r="HN154" s="2" t="s">
        <v>134</v>
      </c>
      <c r="HO154" s="4">
        <v>2</v>
      </c>
      <c r="HP154" s="8">
        <v>43.54</v>
      </c>
      <c r="HQ154" s="4"/>
      <c r="HR154" s="8"/>
      <c r="HS154" s="7"/>
      <c r="HT154" s="7"/>
      <c r="HU154" s="2" t="s">
        <v>140</v>
      </c>
      <c r="HV154" s="2" t="s">
        <v>131</v>
      </c>
      <c r="HW154" s="2" t="s">
        <v>164</v>
      </c>
      <c r="HX154" s="2" t="s">
        <v>2168</v>
      </c>
      <c r="HY154" s="2" t="s">
        <v>142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140</v>
      </c>
      <c r="IH154" s="2" t="s">
        <v>187</v>
      </c>
      <c r="II154" s="2" t="s">
        <v>1395</v>
      </c>
      <c r="IJ154" s="2" t="s">
        <v>260</v>
      </c>
      <c r="IK154" s="2" t="s">
        <v>142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161</v>
      </c>
      <c r="IT154" s="2" t="s">
        <v>131</v>
      </c>
      <c r="IU154" s="2" t="s">
        <v>134</v>
      </c>
      <c r="IV154" s="2" t="s">
        <v>134</v>
      </c>
      <c r="IW154" s="2" t="s">
        <v>142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140</v>
      </c>
      <c r="JF154" s="2" t="s">
        <v>131</v>
      </c>
      <c r="JG154" s="2" t="s">
        <v>170</v>
      </c>
      <c r="JH154" s="2" t="s">
        <v>134</v>
      </c>
      <c r="JI154" s="2" t="s">
        <v>142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140</v>
      </c>
      <c r="JR154" s="2" t="s">
        <v>144</v>
      </c>
      <c r="JS154" s="2" t="s">
        <v>172</v>
      </c>
      <c r="JT154" s="2" t="s">
        <v>2262</v>
      </c>
      <c r="JU154" s="2" t="s">
        <v>142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140</v>
      </c>
      <c r="KD154" s="2" t="s">
        <v>131</v>
      </c>
      <c r="KE154" s="2" t="s">
        <v>174</v>
      </c>
      <c r="KF154" s="2" t="s">
        <v>134</v>
      </c>
      <c r="KG154" s="2" t="s">
        <v>142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176</v>
      </c>
      <c r="KP154" s="2" t="s">
        <v>131</v>
      </c>
      <c r="KQ154" s="2" t="s">
        <v>134</v>
      </c>
      <c r="KR154" s="2" t="s">
        <v>134</v>
      </c>
      <c r="KS154" s="2" t="s">
        <v>142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140</v>
      </c>
      <c r="LB154" s="2" t="s">
        <v>144</v>
      </c>
      <c r="LC154" s="2" t="s">
        <v>2263</v>
      </c>
      <c r="LD154" s="2" t="s">
        <v>2264</v>
      </c>
      <c r="LE154" s="2" t="s">
        <v>142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134</v>
      </c>
      <c r="LN154" s="2" t="s">
        <v>134</v>
      </c>
      <c r="LO154" s="2" t="s">
        <v>134</v>
      </c>
      <c r="LP154" s="2" t="s">
        <v>134</v>
      </c>
      <c r="LQ154" s="2" t="s">
        <v>134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134</v>
      </c>
      <c r="LZ154" s="2" t="s">
        <v>134</v>
      </c>
      <c r="MA154" s="2" t="s">
        <v>134</v>
      </c>
      <c r="MB154" s="2" t="s">
        <v>134</v>
      </c>
      <c r="MC154" s="2" t="s">
        <v>134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436</v>
      </c>
      <c r="ML154" s="2" t="s">
        <v>131</v>
      </c>
      <c r="MM154" s="2" t="s">
        <v>134</v>
      </c>
      <c r="MN154" s="2" t="s">
        <v>134</v>
      </c>
      <c r="MO154" s="2" t="s">
        <v>142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134</v>
      </c>
      <c r="MX154" s="2" t="s">
        <v>134</v>
      </c>
      <c r="MY154" s="2" t="s">
        <v>134</v>
      </c>
      <c r="MZ154" s="2" t="s">
        <v>134</v>
      </c>
      <c r="NA154" s="2" t="s">
        <v>134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184</v>
      </c>
      <c r="NJ154" s="2" t="s">
        <v>131</v>
      </c>
      <c r="NK154" s="2" t="s">
        <v>134</v>
      </c>
      <c r="NL154" s="2" t="s">
        <v>134</v>
      </c>
      <c r="NM154" s="2" t="s">
        <v>142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140</v>
      </c>
      <c r="NV154" s="2" t="s">
        <v>131</v>
      </c>
      <c r="NW154" s="2" t="s">
        <v>185</v>
      </c>
      <c r="NX154" s="2" t="s">
        <v>1014</v>
      </c>
      <c r="NY154" s="2" t="s">
        <v>142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140</v>
      </c>
      <c r="OH154" s="2" t="s">
        <v>187</v>
      </c>
      <c r="OI154" s="2" t="s">
        <v>2111</v>
      </c>
      <c r="OJ154" s="2" t="s">
        <v>1767</v>
      </c>
      <c r="OK154" s="2" t="s">
        <v>142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134</v>
      </c>
      <c r="OT154" s="2" t="s">
        <v>134</v>
      </c>
      <c r="OU154" s="2" t="s">
        <v>134</v>
      </c>
      <c r="OV154" s="2" t="s">
        <v>134</v>
      </c>
      <c r="OW154" s="2" t="s">
        <v>134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161</v>
      </c>
      <c r="PF154" s="2" t="s">
        <v>131</v>
      </c>
      <c r="PG154" s="2" t="s">
        <v>134</v>
      </c>
      <c r="PH154" s="2" t="s">
        <v>134</v>
      </c>
      <c r="PI154" s="2" t="s">
        <v>142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140</v>
      </c>
      <c r="PR154" s="2" t="s">
        <v>131</v>
      </c>
      <c r="PS154" s="2" t="s">
        <v>190</v>
      </c>
      <c r="PT154" s="2" t="s">
        <v>134</v>
      </c>
      <c r="PU154" s="2" t="s">
        <v>142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161</v>
      </c>
      <c r="QD154" s="2" t="s">
        <v>144</v>
      </c>
      <c r="QE154" s="2" t="s">
        <v>134</v>
      </c>
      <c r="QF154" s="2" t="s">
        <v>134</v>
      </c>
      <c r="QG154" s="2" t="s">
        <v>142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184</v>
      </c>
      <c r="QP154" s="2" t="s">
        <v>131</v>
      </c>
      <c r="QQ154" s="2" t="s">
        <v>134</v>
      </c>
      <c r="QR154" s="2" t="s">
        <v>134</v>
      </c>
      <c r="QS154" s="2" t="s">
        <v>142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134</v>
      </c>
      <c r="RB154" s="2" t="s">
        <v>134</v>
      </c>
      <c r="RC154" s="2" t="s">
        <v>134</v>
      </c>
      <c r="RD154" s="2" t="s">
        <v>134</v>
      </c>
      <c r="RE154" s="2" t="s">
        <v>134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161</v>
      </c>
      <c r="RN154" s="2" t="s">
        <v>131</v>
      </c>
      <c r="RO154" s="2" t="s">
        <v>134</v>
      </c>
      <c r="RP154" s="2" t="s">
        <v>134</v>
      </c>
      <c r="RQ154" s="2" t="s">
        <v>142</v>
      </c>
      <c r="RR154" s="2" t="s">
        <v>134</v>
      </c>
      <c r="RS154" s="4"/>
      <c r="RT154" s="8"/>
      <c r="RU154" s="4"/>
      <c r="RV154" s="8"/>
      <c r="RW154" s="7"/>
      <c r="RX154" s="7"/>
      <c r="RY154" s="2" t="s">
        <v>161</v>
      </c>
      <c r="RZ154" s="2" t="s">
        <v>131</v>
      </c>
      <c r="SA154" s="2" t="s">
        <v>134</v>
      </c>
      <c r="SB154" s="2" t="s">
        <v>134</v>
      </c>
      <c r="SC154" s="2" t="s">
        <v>142</v>
      </c>
      <c r="SD154" s="2" t="s">
        <v>134</v>
      </c>
      <c r="SE154" s="4"/>
      <c r="SF154" s="8"/>
      <c r="SG154" s="4"/>
      <c r="SH154" s="8"/>
      <c r="SI154" s="7"/>
      <c r="SJ154" s="7"/>
      <c r="SK154" s="2" t="s">
        <v>176</v>
      </c>
      <c r="SL154" s="2" t="s">
        <v>144</v>
      </c>
      <c r="SM154" s="2" t="s">
        <v>134</v>
      </c>
      <c r="SN154" s="2" t="s">
        <v>134</v>
      </c>
      <c r="SO154" s="2" t="s">
        <v>142</v>
      </c>
      <c r="SP154" s="2" t="s">
        <v>134</v>
      </c>
    </row>
    <row r="155">
      <c r="A155" s="2" t="s">
        <v>2265</v>
      </c>
      <c r="B155" s="2" t="s">
        <v>123</v>
      </c>
      <c r="C155" s="2" t="s">
        <v>124</v>
      </c>
      <c r="D155" s="2" t="s">
        <v>2038</v>
      </c>
      <c r="E155" s="2" t="s">
        <v>2039</v>
      </c>
      <c r="F155" s="2" t="s">
        <v>2186</v>
      </c>
      <c r="G155" s="2" t="s">
        <v>2186</v>
      </c>
      <c r="H155" s="2" t="s">
        <v>2186</v>
      </c>
      <c r="I155" s="2" t="s">
        <v>2187</v>
      </c>
      <c r="J155" s="2" t="s">
        <v>2044</v>
      </c>
      <c r="K155" s="2" t="s">
        <v>394</v>
      </c>
      <c r="L155" s="3">
        <v>11.25</v>
      </c>
      <c r="M155" s="3">
        <v>11.81</v>
      </c>
      <c r="N155" s="3">
        <v>24.99</v>
      </c>
      <c r="O155" s="2" t="s">
        <v>131</v>
      </c>
      <c r="P155" s="2" t="s">
        <v>395</v>
      </c>
      <c r="Q155" s="2" t="s">
        <v>133</v>
      </c>
      <c r="R155" s="2" t="s">
        <v>134</v>
      </c>
      <c r="S155" s="2" t="s">
        <v>2266</v>
      </c>
      <c r="T155" s="2" t="s">
        <v>134</v>
      </c>
      <c r="U155" s="2" t="s">
        <v>134</v>
      </c>
      <c r="V155" s="2" t="s">
        <v>135</v>
      </c>
      <c r="W155" s="2" t="s">
        <v>835</v>
      </c>
      <c r="X155" s="2" t="s">
        <v>134</v>
      </c>
      <c r="Y155" s="2" t="s">
        <v>237</v>
      </c>
      <c r="Z155" s="4">
        <v>1028</v>
      </c>
      <c r="AA155" s="4">
        <f>=ROUNDDOWN(27.0526315789474,0)</f>
      </c>
      <c r="AB155" s="5">
        <v>38</v>
      </c>
      <c r="AC155" s="2" t="s">
        <v>2267</v>
      </c>
      <c r="AD155" s="4">
        <v>340</v>
      </c>
      <c r="AE155" s="4">
        <v>340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>
        <v>0</v>
      </c>
      <c r="AP155" s="4">
        <v>745</v>
      </c>
      <c r="AQ155" s="8">
        <v>9027.8</v>
      </c>
      <c r="AR155" s="4"/>
      <c r="AS155" s="8"/>
      <c r="AT155" s="7"/>
      <c r="AU155" s="7"/>
      <c r="AV155" s="4">
        <v>1208</v>
      </c>
      <c r="AW155" s="8">
        <v>19717.68</v>
      </c>
      <c r="AX155" s="4" t="s">
        <v>134</v>
      </c>
      <c r="AY155" s="8" t="s">
        <v>134</v>
      </c>
      <c r="AZ155" s="7" t="s">
        <v>134</v>
      </c>
      <c r="BA155" s="7" t="s">
        <v>134</v>
      </c>
      <c r="BB155" s="7">
        <v>0.4579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0.1601</v>
      </c>
      <c r="BJ155" s="4">
        <v>745</v>
      </c>
      <c r="BK155" s="8">
        <v>9027.8</v>
      </c>
      <c r="BL155" s="2" t="s">
        <v>2268</v>
      </c>
      <c r="BM155" s="7">
        <v>1</v>
      </c>
      <c r="BN155" s="7">
        <v>1</v>
      </c>
      <c r="BO155" s="4">
        <v>364</v>
      </c>
      <c r="BP155" s="8">
        <v>4324.32</v>
      </c>
      <c r="BQ155" s="4"/>
      <c r="BR155" s="8"/>
      <c r="BS155" s="7"/>
      <c r="BT155" s="7"/>
      <c r="BU155" s="2" t="s">
        <v>140</v>
      </c>
      <c r="BV155" s="2" t="s">
        <v>131</v>
      </c>
      <c r="BW155" s="2" t="s">
        <v>134</v>
      </c>
      <c r="BX155" s="2" t="s">
        <v>239</v>
      </c>
      <c r="BY155" s="2" t="s">
        <v>142</v>
      </c>
      <c r="BZ155" s="2" t="s">
        <v>134</v>
      </c>
      <c r="CA155" s="4">
        <v>110</v>
      </c>
      <c r="CB155" s="8">
        <v>1430</v>
      </c>
      <c r="CC155" s="4"/>
      <c r="CD155" s="8"/>
      <c r="CE155" s="7"/>
      <c r="CF155" s="7"/>
      <c r="CG155" s="2" t="s">
        <v>140</v>
      </c>
      <c r="CH155" s="2" t="s">
        <v>131</v>
      </c>
      <c r="CI155" s="2" t="s">
        <v>240</v>
      </c>
      <c r="CJ155" s="2" t="s">
        <v>774</v>
      </c>
      <c r="CK155" s="2" t="s">
        <v>142</v>
      </c>
      <c r="CL155" s="2" t="s">
        <v>134</v>
      </c>
      <c r="CM155" s="4">
        <v>117</v>
      </c>
      <c r="CN155" s="8">
        <v>1381.71</v>
      </c>
      <c r="CO155" s="4"/>
      <c r="CP155" s="8"/>
      <c r="CQ155" s="7"/>
      <c r="CR155" s="7"/>
      <c r="CS155" s="2" t="s">
        <v>140</v>
      </c>
      <c r="CT155" s="2" t="s">
        <v>131</v>
      </c>
      <c r="CU155" s="2" t="s">
        <v>242</v>
      </c>
      <c r="CV155" s="2" t="s">
        <v>2269</v>
      </c>
      <c r="CW155" s="2" t="s">
        <v>142</v>
      </c>
      <c r="CX155" s="2" t="s">
        <v>134</v>
      </c>
      <c r="CY155" s="4">
        <v>33</v>
      </c>
      <c r="CZ155" s="8">
        <v>389.73</v>
      </c>
      <c r="DA155" s="4"/>
      <c r="DB155" s="8"/>
      <c r="DC155" s="7"/>
      <c r="DD155" s="7"/>
      <c r="DE155" s="2" t="s">
        <v>140</v>
      </c>
      <c r="DF155" s="2" t="s">
        <v>131</v>
      </c>
      <c r="DG155" s="2" t="s">
        <v>242</v>
      </c>
      <c r="DH155" s="2" t="s">
        <v>2190</v>
      </c>
      <c r="DI155" s="2" t="s">
        <v>142</v>
      </c>
      <c r="DJ155" s="2" t="s">
        <v>134</v>
      </c>
      <c r="DK155" s="4">
        <v>56</v>
      </c>
      <c r="DL155" s="8">
        <v>722.4</v>
      </c>
      <c r="DM155" s="4"/>
      <c r="DN155" s="8"/>
      <c r="DO155" s="7"/>
      <c r="DP155" s="7"/>
      <c r="DQ155" s="2" t="s">
        <v>140</v>
      </c>
      <c r="DR155" s="2" t="s">
        <v>131</v>
      </c>
      <c r="DS155" s="2" t="s">
        <v>533</v>
      </c>
      <c r="DT155" s="2" t="s">
        <v>2049</v>
      </c>
      <c r="DU155" s="2" t="s">
        <v>142</v>
      </c>
      <c r="DV155" s="2" t="s">
        <v>134</v>
      </c>
      <c r="DW155" s="4">
        <v>31</v>
      </c>
      <c r="DX155" s="8">
        <v>384.4</v>
      </c>
      <c r="DY155" s="4"/>
      <c r="DZ155" s="8"/>
      <c r="EA155" s="7"/>
      <c r="EB155" s="7"/>
      <c r="EC155" s="2" t="s">
        <v>140</v>
      </c>
      <c r="ED155" s="2" t="s">
        <v>131</v>
      </c>
      <c r="EE155" s="2" t="s">
        <v>242</v>
      </c>
      <c r="EF155" s="2" t="s">
        <v>555</v>
      </c>
      <c r="EG155" s="2" t="s">
        <v>142</v>
      </c>
      <c r="EH155" s="2" t="s">
        <v>134</v>
      </c>
      <c r="EI155" s="4">
        <v>25</v>
      </c>
      <c r="EJ155" s="8">
        <v>282.86</v>
      </c>
      <c r="EK155" s="4"/>
      <c r="EL155" s="8"/>
      <c r="EM155" s="7"/>
      <c r="EN155" s="7"/>
      <c r="EO155" s="2" t="s">
        <v>140</v>
      </c>
      <c r="EP155" s="2" t="s">
        <v>131</v>
      </c>
      <c r="EQ155" s="2" t="s">
        <v>242</v>
      </c>
      <c r="ER155" s="2" t="s">
        <v>2270</v>
      </c>
      <c r="ES155" s="2" t="s">
        <v>142</v>
      </c>
      <c r="ET155" s="2" t="s">
        <v>134</v>
      </c>
      <c r="EU155" s="4">
        <v>2</v>
      </c>
      <c r="EV155" s="8">
        <v>29.12</v>
      </c>
      <c r="EW155" s="4"/>
      <c r="EX155" s="8"/>
      <c r="EY155" s="7"/>
      <c r="EZ155" s="7"/>
      <c r="FA155" s="2" t="s">
        <v>140</v>
      </c>
      <c r="FB155" s="2" t="s">
        <v>131</v>
      </c>
      <c r="FC155" s="2" t="s">
        <v>242</v>
      </c>
      <c r="FD155" s="2" t="s">
        <v>700</v>
      </c>
      <c r="FE155" s="2" t="s">
        <v>142</v>
      </c>
      <c r="FF155" s="2" t="s">
        <v>134</v>
      </c>
      <c r="FG155" s="4">
        <v>1</v>
      </c>
      <c r="FH155" s="8">
        <v>12.4</v>
      </c>
      <c r="FI155" s="4"/>
      <c r="FJ155" s="8"/>
      <c r="FK155" s="7"/>
      <c r="FL155" s="7"/>
      <c r="FM155" s="2" t="s">
        <v>140</v>
      </c>
      <c r="FN155" s="2" t="s">
        <v>131</v>
      </c>
      <c r="FO155" s="2" t="s">
        <v>357</v>
      </c>
      <c r="FP155" s="2" t="s">
        <v>2271</v>
      </c>
      <c r="FQ155" s="2" t="s">
        <v>142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140</v>
      </c>
      <c r="FZ155" s="2" t="s">
        <v>144</v>
      </c>
      <c r="GA155" s="2" t="s">
        <v>2050</v>
      </c>
      <c r="GB155" s="2" t="s">
        <v>2116</v>
      </c>
      <c r="GC155" s="2" t="s">
        <v>142</v>
      </c>
      <c r="GD155" s="2" t="s">
        <v>134</v>
      </c>
      <c r="GE155" s="4"/>
      <c r="GF155" s="8"/>
      <c r="GG155" s="4"/>
      <c r="GH155" s="8"/>
      <c r="GI155" s="7"/>
      <c r="GJ155" s="7"/>
      <c r="GK155" s="2" t="s">
        <v>134</v>
      </c>
      <c r="GL155" s="2" t="s">
        <v>134</v>
      </c>
      <c r="GM155" s="2" t="s">
        <v>134</v>
      </c>
      <c r="GN155" s="2" t="s">
        <v>134</v>
      </c>
      <c r="GO155" s="2" t="s">
        <v>134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578</v>
      </c>
      <c r="GX155" s="2" t="s">
        <v>144</v>
      </c>
      <c r="GY155" s="2" t="s">
        <v>253</v>
      </c>
      <c r="GZ155" s="2" t="s">
        <v>366</v>
      </c>
      <c r="HA155" s="2" t="s">
        <v>142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140</v>
      </c>
      <c r="HJ155" s="2" t="s">
        <v>131</v>
      </c>
      <c r="HK155" s="2" t="s">
        <v>242</v>
      </c>
      <c r="HL155" s="2" t="s">
        <v>818</v>
      </c>
      <c r="HM155" s="2" t="s">
        <v>142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140</v>
      </c>
      <c r="HV155" s="2" t="s">
        <v>131</v>
      </c>
      <c r="HW155" s="2" t="s">
        <v>164</v>
      </c>
      <c r="HX155" s="2" t="s">
        <v>1076</v>
      </c>
      <c r="HY155" s="2" t="s">
        <v>142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140</v>
      </c>
      <c r="IH155" s="2" t="s">
        <v>131</v>
      </c>
      <c r="II155" s="2" t="s">
        <v>486</v>
      </c>
      <c r="IJ155" s="2" t="s">
        <v>665</v>
      </c>
      <c r="IK155" s="2" t="s">
        <v>142</v>
      </c>
      <c r="IL155" s="2" t="s">
        <v>168</v>
      </c>
      <c r="IM155" s="4">
        <v>6</v>
      </c>
      <c r="IN155" s="8">
        <v>70.86</v>
      </c>
      <c r="IO155" s="4"/>
      <c r="IP155" s="8"/>
      <c r="IQ155" s="7"/>
      <c r="IR155" s="7"/>
      <c r="IS155" s="2" t="s">
        <v>140</v>
      </c>
      <c r="IT155" s="2" t="s">
        <v>131</v>
      </c>
      <c r="IU155" s="2" t="s">
        <v>242</v>
      </c>
      <c r="IV155" s="2" t="s">
        <v>257</v>
      </c>
      <c r="IW155" s="2" t="s">
        <v>142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140</v>
      </c>
      <c r="JF155" s="2" t="s">
        <v>131</v>
      </c>
      <c r="JG155" s="2" t="s">
        <v>170</v>
      </c>
      <c r="JH155" s="2" t="s">
        <v>134</v>
      </c>
      <c r="JI155" s="2" t="s">
        <v>142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140</v>
      </c>
      <c r="JR155" s="2" t="s">
        <v>144</v>
      </c>
      <c r="JS155" s="2" t="s">
        <v>2053</v>
      </c>
      <c r="JT155" s="2" t="s">
        <v>2054</v>
      </c>
      <c r="JU155" s="2" t="s">
        <v>142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140</v>
      </c>
      <c r="KD155" s="2" t="s">
        <v>131</v>
      </c>
      <c r="KE155" s="2" t="s">
        <v>174</v>
      </c>
      <c r="KF155" s="2" t="s">
        <v>134</v>
      </c>
      <c r="KG155" s="2" t="s">
        <v>142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176</v>
      </c>
      <c r="KP155" s="2" t="s">
        <v>131</v>
      </c>
      <c r="KQ155" s="2" t="s">
        <v>177</v>
      </c>
      <c r="KR155" s="2" t="s">
        <v>134</v>
      </c>
      <c r="KS155" s="2" t="s">
        <v>142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140</v>
      </c>
      <c r="LB155" s="2" t="s">
        <v>144</v>
      </c>
      <c r="LC155" s="2" t="s">
        <v>263</v>
      </c>
      <c r="LD155" s="2" t="s">
        <v>1137</v>
      </c>
      <c r="LE155" s="2" t="s">
        <v>142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134</v>
      </c>
      <c r="LN155" s="2" t="s">
        <v>134</v>
      </c>
      <c r="LO155" s="2" t="s">
        <v>134</v>
      </c>
      <c r="LP155" s="2" t="s">
        <v>134</v>
      </c>
      <c r="LQ155" s="2" t="s">
        <v>134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134</v>
      </c>
      <c r="LZ155" s="2" t="s">
        <v>134</v>
      </c>
      <c r="MA155" s="2" t="s">
        <v>134</v>
      </c>
      <c r="MB155" s="2" t="s">
        <v>134</v>
      </c>
      <c r="MC155" s="2" t="s">
        <v>134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436</v>
      </c>
      <c r="ML155" s="2" t="s">
        <v>131</v>
      </c>
      <c r="MM155" s="2" t="s">
        <v>134</v>
      </c>
      <c r="MN155" s="2" t="s">
        <v>134</v>
      </c>
      <c r="MO155" s="2" t="s">
        <v>142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134</v>
      </c>
      <c r="MX155" s="2" t="s">
        <v>134</v>
      </c>
      <c r="MY155" s="2" t="s">
        <v>134</v>
      </c>
      <c r="MZ155" s="2" t="s">
        <v>134</v>
      </c>
      <c r="NA155" s="2" t="s">
        <v>134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184</v>
      </c>
      <c r="NJ155" s="2" t="s">
        <v>131</v>
      </c>
      <c r="NK155" s="2" t="s">
        <v>134</v>
      </c>
      <c r="NL155" s="2" t="s">
        <v>134</v>
      </c>
      <c r="NM155" s="2" t="s">
        <v>142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140</v>
      </c>
      <c r="NV155" s="2" t="s">
        <v>131</v>
      </c>
      <c r="NW155" s="2" t="s">
        <v>185</v>
      </c>
      <c r="NX155" s="2" t="s">
        <v>134</v>
      </c>
      <c r="NY155" s="2" t="s">
        <v>142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140</v>
      </c>
      <c r="OH155" s="2" t="s">
        <v>187</v>
      </c>
      <c r="OI155" s="2" t="s">
        <v>268</v>
      </c>
      <c r="OJ155" s="2" t="s">
        <v>944</v>
      </c>
      <c r="OK155" s="2" t="s">
        <v>168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134</v>
      </c>
      <c r="OT155" s="2" t="s">
        <v>134</v>
      </c>
      <c r="OU155" s="2" t="s">
        <v>134</v>
      </c>
      <c r="OV155" s="2" t="s">
        <v>134</v>
      </c>
      <c r="OW155" s="2" t="s">
        <v>134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161</v>
      </c>
      <c r="PF155" s="2" t="s">
        <v>131</v>
      </c>
      <c r="PG155" s="2" t="s">
        <v>134</v>
      </c>
      <c r="PH155" s="2" t="s">
        <v>134</v>
      </c>
      <c r="PI155" s="2" t="s">
        <v>142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140</v>
      </c>
      <c r="PR155" s="2" t="s">
        <v>131</v>
      </c>
      <c r="PS155" s="2" t="s">
        <v>190</v>
      </c>
      <c r="PT155" s="2" t="s">
        <v>134</v>
      </c>
      <c r="PU155" s="2" t="s">
        <v>142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140</v>
      </c>
      <c r="QD155" s="2" t="s">
        <v>144</v>
      </c>
      <c r="QE155" s="2" t="s">
        <v>711</v>
      </c>
      <c r="QF155" s="2" t="s">
        <v>2272</v>
      </c>
      <c r="QG155" s="2" t="s">
        <v>142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184</v>
      </c>
      <c r="QP155" s="2" t="s">
        <v>131</v>
      </c>
      <c r="QQ155" s="2" t="s">
        <v>134</v>
      </c>
      <c r="QR155" s="2" t="s">
        <v>134</v>
      </c>
      <c r="QS155" s="2" t="s">
        <v>142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134</v>
      </c>
      <c r="RB155" s="2" t="s">
        <v>134</v>
      </c>
      <c r="RC155" s="2" t="s">
        <v>134</v>
      </c>
      <c r="RD155" s="2" t="s">
        <v>134</v>
      </c>
      <c r="RE155" s="2" t="s">
        <v>134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161</v>
      </c>
      <c r="RN155" s="2" t="s">
        <v>131</v>
      </c>
      <c r="RO155" s="2" t="s">
        <v>134</v>
      </c>
      <c r="RP155" s="2" t="s">
        <v>134</v>
      </c>
      <c r="RQ155" s="2" t="s">
        <v>142</v>
      </c>
      <c r="RR155" s="2" t="s">
        <v>134</v>
      </c>
      <c r="RS155" s="4"/>
      <c r="RT155" s="8"/>
      <c r="RU155" s="4"/>
      <c r="RV155" s="8"/>
      <c r="RW155" s="7"/>
      <c r="RX155" s="7"/>
      <c r="RY155" s="2" t="s">
        <v>161</v>
      </c>
      <c r="RZ155" s="2" t="s">
        <v>131</v>
      </c>
      <c r="SA155" s="2" t="s">
        <v>134</v>
      </c>
      <c r="SB155" s="2" t="s">
        <v>134</v>
      </c>
      <c r="SC155" s="2" t="s">
        <v>142</v>
      </c>
      <c r="SD155" s="2" t="s">
        <v>134</v>
      </c>
      <c r="SE155" s="4"/>
      <c r="SF155" s="8"/>
      <c r="SG155" s="4"/>
      <c r="SH155" s="8"/>
      <c r="SI155" s="7"/>
      <c r="SJ155" s="7"/>
      <c r="SK155" s="2" t="s">
        <v>140</v>
      </c>
      <c r="SL155" s="2" t="s">
        <v>144</v>
      </c>
      <c r="SM155" s="2" t="s">
        <v>270</v>
      </c>
      <c r="SN155" s="2" t="s">
        <v>1221</v>
      </c>
      <c r="SO155" s="2" t="s">
        <v>142</v>
      </c>
      <c r="SP155" s="2" t="s">
        <v>134</v>
      </c>
    </row>
    <row r="156">
      <c r="A156" s="2" t="s">
        <v>2273</v>
      </c>
      <c r="B156" s="2" t="s">
        <v>123</v>
      </c>
      <c r="C156" s="2" t="s">
        <v>124</v>
      </c>
      <c r="D156" s="2" t="s">
        <v>2038</v>
      </c>
      <c r="E156" s="2" t="s">
        <v>2039</v>
      </c>
      <c r="F156" s="2" t="s">
        <v>2186</v>
      </c>
      <c r="G156" s="2" t="s">
        <v>2186</v>
      </c>
      <c r="H156" s="2" t="s">
        <v>2186</v>
      </c>
      <c r="I156" s="2" t="s">
        <v>2187</v>
      </c>
      <c r="J156" s="2" t="s">
        <v>2066</v>
      </c>
      <c r="K156" s="2" t="s">
        <v>394</v>
      </c>
      <c r="L156" s="3">
        <v>24</v>
      </c>
      <c r="M156" s="3">
        <v>25.2</v>
      </c>
      <c r="N156" s="3">
        <v>49.99</v>
      </c>
      <c r="O156" s="2" t="s">
        <v>131</v>
      </c>
      <c r="P156" s="2" t="s">
        <v>395</v>
      </c>
      <c r="Q156" s="2" t="s">
        <v>133</v>
      </c>
      <c r="R156" s="2" t="s">
        <v>134</v>
      </c>
      <c r="S156" s="2" t="s">
        <v>2266</v>
      </c>
      <c r="T156" s="2" t="s">
        <v>134</v>
      </c>
      <c r="U156" s="2" t="s">
        <v>134</v>
      </c>
      <c r="V156" s="2" t="s">
        <v>135</v>
      </c>
      <c r="W156" s="2" t="s">
        <v>835</v>
      </c>
      <c r="X156" s="2" t="s">
        <v>134</v>
      </c>
      <c r="Y156" s="2" t="s">
        <v>237</v>
      </c>
      <c r="Z156" s="4">
        <v>242</v>
      </c>
      <c r="AA156" s="4">
        <f>=ROUNDDOWN(30.25,0)</f>
      </c>
      <c r="AB156" s="5">
        <v>8</v>
      </c>
      <c r="AC156" s="2" t="s">
        <v>2267</v>
      </c>
      <c r="AD156" s="4">
        <v>90</v>
      </c>
      <c r="AE156" s="4">
        <v>90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>
        <v>0</v>
      </c>
      <c r="AP156" s="4">
        <v>170</v>
      </c>
      <c r="AQ156" s="8">
        <v>4470.2</v>
      </c>
      <c r="AR156" s="4"/>
      <c r="AS156" s="8"/>
      <c r="AT156" s="7"/>
      <c r="AU156" s="7"/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0.2267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170</v>
      </c>
      <c r="BK156" s="8">
        <v>4470.2</v>
      </c>
      <c r="BL156" s="2" t="s">
        <v>2274</v>
      </c>
      <c r="BM156" s="7">
        <v>1</v>
      </c>
      <c r="BN156" s="7">
        <v>1</v>
      </c>
      <c r="BO156" s="4">
        <v>66</v>
      </c>
      <c r="BP156" s="8">
        <v>1764.18</v>
      </c>
      <c r="BQ156" s="4"/>
      <c r="BR156" s="8"/>
      <c r="BS156" s="7"/>
      <c r="BT156" s="7"/>
      <c r="BU156" s="2" t="s">
        <v>140</v>
      </c>
      <c r="BV156" s="2" t="s">
        <v>131</v>
      </c>
      <c r="BW156" s="2" t="s">
        <v>134</v>
      </c>
      <c r="BX156" s="2" t="s">
        <v>1795</v>
      </c>
      <c r="BY156" s="2" t="s">
        <v>142</v>
      </c>
      <c r="BZ156" s="2" t="s">
        <v>134</v>
      </c>
      <c r="CA156" s="4">
        <v>22</v>
      </c>
      <c r="CB156" s="8">
        <v>606.1</v>
      </c>
      <c r="CC156" s="4"/>
      <c r="CD156" s="8"/>
      <c r="CE156" s="7"/>
      <c r="CF156" s="7"/>
      <c r="CG156" s="2" t="s">
        <v>140</v>
      </c>
      <c r="CH156" s="2" t="s">
        <v>131</v>
      </c>
      <c r="CI156" s="2" t="s">
        <v>240</v>
      </c>
      <c r="CJ156" s="2" t="s">
        <v>203</v>
      </c>
      <c r="CK156" s="2" t="s">
        <v>142</v>
      </c>
      <c r="CL156" s="2" t="s">
        <v>134</v>
      </c>
      <c r="CM156" s="4">
        <v>14</v>
      </c>
      <c r="CN156" s="8">
        <v>383.88</v>
      </c>
      <c r="CO156" s="4"/>
      <c r="CP156" s="8"/>
      <c r="CQ156" s="7"/>
      <c r="CR156" s="7"/>
      <c r="CS156" s="2" t="s">
        <v>140</v>
      </c>
      <c r="CT156" s="2" t="s">
        <v>131</v>
      </c>
      <c r="CU156" s="2" t="s">
        <v>729</v>
      </c>
      <c r="CV156" s="2" t="s">
        <v>1587</v>
      </c>
      <c r="CW156" s="2" t="s">
        <v>142</v>
      </c>
      <c r="CX156" s="2" t="s">
        <v>134</v>
      </c>
      <c r="CY156" s="4">
        <v>10</v>
      </c>
      <c r="CZ156" s="8">
        <v>256.3</v>
      </c>
      <c r="DA156" s="4"/>
      <c r="DB156" s="8"/>
      <c r="DC156" s="7"/>
      <c r="DD156" s="7"/>
      <c r="DE156" s="2" t="s">
        <v>140</v>
      </c>
      <c r="DF156" s="2" t="s">
        <v>131</v>
      </c>
      <c r="DG156" s="2" t="s">
        <v>242</v>
      </c>
      <c r="DH156" s="2" t="s">
        <v>2275</v>
      </c>
      <c r="DI156" s="2" t="s">
        <v>142</v>
      </c>
      <c r="DJ156" s="2" t="s">
        <v>134</v>
      </c>
      <c r="DK156" s="4">
        <v>18</v>
      </c>
      <c r="DL156" s="8">
        <v>529.02</v>
      </c>
      <c r="DM156" s="4"/>
      <c r="DN156" s="8"/>
      <c r="DO156" s="7"/>
      <c r="DP156" s="7"/>
      <c r="DQ156" s="2" t="s">
        <v>140</v>
      </c>
      <c r="DR156" s="2" t="s">
        <v>131</v>
      </c>
      <c r="DS156" s="2" t="s">
        <v>533</v>
      </c>
      <c r="DT156" s="2" t="s">
        <v>2276</v>
      </c>
      <c r="DU156" s="2" t="s">
        <v>142</v>
      </c>
      <c r="DV156" s="2" t="s">
        <v>134</v>
      </c>
      <c r="DW156" s="4">
        <v>2</v>
      </c>
      <c r="DX156" s="8">
        <v>48.9</v>
      </c>
      <c r="DY156" s="4"/>
      <c r="DZ156" s="8"/>
      <c r="EA156" s="7"/>
      <c r="EB156" s="7"/>
      <c r="EC156" s="2" t="s">
        <v>140</v>
      </c>
      <c r="ED156" s="2" t="s">
        <v>131</v>
      </c>
      <c r="EE156" s="2" t="s">
        <v>535</v>
      </c>
      <c r="EF156" s="2" t="s">
        <v>2049</v>
      </c>
      <c r="EG156" s="2" t="s">
        <v>142</v>
      </c>
      <c r="EH156" s="2" t="s">
        <v>134</v>
      </c>
      <c r="EI156" s="4">
        <v>35</v>
      </c>
      <c r="EJ156" s="8">
        <v>805.71</v>
      </c>
      <c r="EK156" s="4"/>
      <c r="EL156" s="8"/>
      <c r="EM156" s="7"/>
      <c r="EN156" s="7"/>
      <c r="EO156" s="2" t="s">
        <v>140</v>
      </c>
      <c r="EP156" s="2" t="s">
        <v>131</v>
      </c>
      <c r="EQ156" s="2" t="s">
        <v>242</v>
      </c>
      <c r="ER156" s="2" t="s">
        <v>294</v>
      </c>
      <c r="ES156" s="2" t="s">
        <v>142</v>
      </c>
      <c r="ET156" s="2" t="s">
        <v>134</v>
      </c>
      <c r="EU156" s="4">
        <v>1</v>
      </c>
      <c r="EV156" s="8">
        <v>28.48</v>
      </c>
      <c r="EW156" s="4"/>
      <c r="EX156" s="8"/>
      <c r="EY156" s="7"/>
      <c r="EZ156" s="7"/>
      <c r="FA156" s="2" t="s">
        <v>140</v>
      </c>
      <c r="FB156" s="2" t="s">
        <v>131</v>
      </c>
      <c r="FC156" s="2" t="s">
        <v>1995</v>
      </c>
      <c r="FD156" s="2" t="s">
        <v>2151</v>
      </c>
      <c r="FE156" s="2" t="s">
        <v>142</v>
      </c>
      <c r="FF156" s="2" t="s">
        <v>134</v>
      </c>
      <c r="FG156" s="4">
        <v>2</v>
      </c>
      <c r="FH156" s="8">
        <v>47.63</v>
      </c>
      <c r="FI156" s="4"/>
      <c r="FJ156" s="8"/>
      <c r="FK156" s="7"/>
      <c r="FL156" s="7"/>
      <c r="FM156" s="2" t="s">
        <v>140</v>
      </c>
      <c r="FN156" s="2" t="s">
        <v>131</v>
      </c>
      <c r="FO156" s="2" t="s">
        <v>357</v>
      </c>
      <c r="FP156" s="2" t="s">
        <v>781</v>
      </c>
      <c r="FQ156" s="2" t="s">
        <v>142</v>
      </c>
      <c r="FR156" s="2" t="s">
        <v>134</v>
      </c>
      <c r="FS156" s="4"/>
      <c r="FT156" s="8"/>
      <c r="FU156" s="4"/>
      <c r="FV156" s="8"/>
      <c r="FW156" s="7"/>
      <c r="FX156" s="7"/>
      <c r="FY156" s="2" t="s">
        <v>140</v>
      </c>
      <c r="FZ156" s="2" t="s">
        <v>144</v>
      </c>
      <c r="GA156" s="2" t="s">
        <v>2050</v>
      </c>
      <c r="GB156" s="2" t="s">
        <v>1782</v>
      </c>
      <c r="GC156" s="2" t="s">
        <v>142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134</v>
      </c>
      <c r="GL156" s="2" t="s">
        <v>134</v>
      </c>
      <c r="GM156" s="2" t="s">
        <v>134</v>
      </c>
      <c r="GN156" s="2" t="s">
        <v>134</v>
      </c>
      <c r="GO156" s="2" t="s">
        <v>134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161</v>
      </c>
      <c r="GX156" s="2" t="s">
        <v>131</v>
      </c>
      <c r="GY156" s="2" t="s">
        <v>151</v>
      </c>
      <c r="GZ156" s="2" t="s">
        <v>134</v>
      </c>
      <c r="HA156" s="2" t="s">
        <v>142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140</v>
      </c>
      <c r="HJ156" s="2" t="s">
        <v>131</v>
      </c>
      <c r="HK156" s="2" t="s">
        <v>242</v>
      </c>
      <c r="HL156" s="2" t="s">
        <v>257</v>
      </c>
      <c r="HM156" s="2" t="s">
        <v>142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140</v>
      </c>
      <c r="HV156" s="2" t="s">
        <v>131</v>
      </c>
      <c r="HW156" s="2" t="s">
        <v>164</v>
      </c>
      <c r="HX156" s="2" t="s">
        <v>1264</v>
      </c>
      <c r="HY156" s="2" t="s">
        <v>142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140</v>
      </c>
      <c r="IH156" s="2" t="s">
        <v>131</v>
      </c>
      <c r="II156" s="2" t="s">
        <v>486</v>
      </c>
      <c r="IJ156" s="2" t="s">
        <v>2277</v>
      </c>
      <c r="IK156" s="2" t="s">
        <v>142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161</v>
      </c>
      <c r="IT156" s="2" t="s">
        <v>131</v>
      </c>
      <c r="IU156" s="2" t="s">
        <v>382</v>
      </c>
      <c r="IV156" s="2" t="s">
        <v>134</v>
      </c>
      <c r="IW156" s="2" t="s">
        <v>142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140</v>
      </c>
      <c r="JF156" s="2" t="s">
        <v>131</v>
      </c>
      <c r="JG156" s="2" t="s">
        <v>170</v>
      </c>
      <c r="JH156" s="2" t="s">
        <v>134</v>
      </c>
      <c r="JI156" s="2" t="s">
        <v>142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140</v>
      </c>
      <c r="JR156" s="2" t="s">
        <v>144</v>
      </c>
      <c r="JS156" s="2" t="s">
        <v>172</v>
      </c>
      <c r="JT156" s="2" t="s">
        <v>2278</v>
      </c>
      <c r="JU156" s="2" t="s">
        <v>142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140</v>
      </c>
      <c r="KD156" s="2" t="s">
        <v>131</v>
      </c>
      <c r="KE156" s="2" t="s">
        <v>174</v>
      </c>
      <c r="KF156" s="2" t="s">
        <v>134</v>
      </c>
      <c r="KG156" s="2" t="s">
        <v>142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176</v>
      </c>
      <c r="KP156" s="2" t="s">
        <v>131</v>
      </c>
      <c r="KQ156" s="2" t="s">
        <v>177</v>
      </c>
      <c r="KR156" s="2" t="s">
        <v>134</v>
      </c>
      <c r="KS156" s="2" t="s">
        <v>142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140</v>
      </c>
      <c r="LB156" s="2" t="s">
        <v>144</v>
      </c>
      <c r="LC156" s="2" t="s">
        <v>263</v>
      </c>
      <c r="LD156" s="2" t="s">
        <v>2279</v>
      </c>
      <c r="LE156" s="2" t="s">
        <v>142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134</v>
      </c>
      <c r="LN156" s="2" t="s">
        <v>134</v>
      </c>
      <c r="LO156" s="2" t="s">
        <v>134</v>
      </c>
      <c r="LP156" s="2" t="s">
        <v>134</v>
      </c>
      <c r="LQ156" s="2" t="s">
        <v>134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134</v>
      </c>
      <c r="LZ156" s="2" t="s">
        <v>134</v>
      </c>
      <c r="MA156" s="2" t="s">
        <v>134</v>
      </c>
      <c r="MB156" s="2" t="s">
        <v>134</v>
      </c>
      <c r="MC156" s="2" t="s">
        <v>134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436</v>
      </c>
      <c r="ML156" s="2" t="s">
        <v>131</v>
      </c>
      <c r="MM156" s="2" t="s">
        <v>134</v>
      </c>
      <c r="MN156" s="2" t="s">
        <v>134</v>
      </c>
      <c r="MO156" s="2" t="s">
        <v>142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134</v>
      </c>
      <c r="MX156" s="2" t="s">
        <v>134</v>
      </c>
      <c r="MY156" s="2" t="s">
        <v>134</v>
      </c>
      <c r="MZ156" s="2" t="s">
        <v>134</v>
      </c>
      <c r="NA156" s="2" t="s">
        <v>134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184</v>
      </c>
      <c r="NJ156" s="2" t="s">
        <v>131</v>
      </c>
      <c r="NK156" s="2" t="s">
        <v>134</v>
      </c>
      <c r="NL156" s="2" t="s">
        <v>134</v>
      </c>
      <c r="NM156" s="2" t="s">
        <v>142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140</v>
      </c>
      <c r="NV156" s="2" t="s">
        <v>131</v>
      </c>
      <c r="NW156" s="2" t="s">
        <v>185</v>
      </c>
      <c r="NX156" s="2" t="s">
        <v>689</v>
      </c>
      <c r="NY156" s="2" t="s">
        <v>142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140</v>
      </c>
      <c r="OH156" s="2" t="s">
        <v>187</v>
      </c>
      <c r="OI156" s="2" t="s">
        <v>268</v>
      </c>
      <c r="OJ156" s="2" t="s">
        <v>1569</v>
      </c>
      <c r="OK156" s="2" t="s">
        <v>168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134</v>
      </c>
      <c r="OT156" s="2" t="s">
        <v>134</v>
      </c>
      <c r="OU156" s="2" t="s">
        <v>134</v>
      </c>
      <c r="OV156" s="2" t="s">
        <v>134</v>
      </c>
      <c r="OW156" s="2" t="s">
        <v>134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161</v>
      </c>
      <c r="PF156" s="2" t="s">
        <v>131</v>
      </c>
      <c r="PG156" s="2" t="s">
        <v>134</v>
      </c>
      <c r="PH156" s="2" t="s">
        <v>134</v>
      </c>
      <c r="PI156" s="2" t="s">
        <v>142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140</v>
      </c>
      <c r="PR156" s="2" t="s">
        <v>131</v>
      </c>
      <c r="PS156" s="2" t="s">
        <v>190</v>
      </c>
      <c r="PT156" s="2" t="s">
        <v>134</v>
      </c>
      <c r="PU156" s="2" t="s">
        <v>142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140</v>
      </c>
      <c r="QD156" s="2" t="s">
        <v>144</v>
      </c>
      <c r="QE156" s="2" t="s">
        <v>711</v>
      </c>
      <c r="QF156" s="2" t="s">
        <v>1188</v>
      </c>
      <c r="QG156" s="2" t="s">
        <v>142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184</v>
      </c>
      <c r="QP156" s="2" t="s">
        <v>131</v>
      </c>
      <c r="QQ156" s="2" t="s">
        <v>134</v>
      </c>
      <c r="QR156" s="2" t="s">
        <v>134</v>
      </c>
      <c r="QS156" s="2" t="s">
        <v>142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134</v>
      </c>
      <c r="RB156" s="2" t="s">
        <v>134</v>
      </c>
      <c r="RC156" s="2" t="s">
        <v>134</v>
      </c>
      <c r="RD156" s="2" t="s">
        <v>134</v>
      </c>
      <c r="RE156" s="2" t="s">
        <v>134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161</v>
      </c>
      <c r="RN156" s="2" t="s">
        <v>131</v>
      </c>
      <c r="RO156" s="2" t="s">
        <v>134</v>
      </c>
      <c r="RP156" s="2" t="s">
        <v>134</v>
      </c>
      <c r="RQ156" s="2" t="s">
        <v>142</v>
      </c>
      <c r="RR156" s="2" t="s">
        <v>134</v>
      </c>
      <c r="RS156" s="4"/>
      <c r="RT156" s="8"/>
      <c r="RU156" s="4"/>
      <c r="RV156" s="8"/>
      <c r="RW156" s="7"/>
      <c r="RX156" s="7"/>
      <c r="RY156" s="2" t="s">
        <v>161</v>
      </c>
      <c r="RZ156" s="2" t="s">
        <v>131</v>
      </c>
      <c r="SA156" s="2" t="s">
        <v>134</v>
      </c>
      <c r="SB156" s="2" t="s">
        <v>134</v>
      </c>
      <c r="SC156" s="2" t="s">
        <v>142</v>
      </c>
      <c r="SD156" s="2" t="s">
        <v>134</v>
      </c>
      <c r="SE156" s="4"/>
      <c r="SF156" s="8"/>
      <c r="SG156" s="4"/>
      <c r="SH156" s="8"/>
      <c r="SI156" s="7"/>
      <c r="SJ156" s="7"/>
      <c r="SK156" s="2" t="s">
        <v>140</v>
      </c>
      <c r="SL156" s="2" t="s">
        <v>144</v>
      </c>
      <c r="SM156" s="2" t="s">
        <v>270</v>
      </c>
      <c r="SN156" s="2" t="s">
        <v>225</v>
      </c>
      <c r="SO156" s="2" t="s">
        <v>142</v>
      </c>
      <c r="SP156" s="2" t="s">
        <v>134</v>
      </c>
    </row>
    <row r="157">
      <c r="A157" s="2" t="s">
        <v>2280</v>
      </c>
      <c r="B157" s="2" t="s">
        <v>123</v>
      </c>
      <c r="C157" s="2" t="s">
        <v>124</v>
      </c>
      <c r="D157" s="2" t="s">
        <v>2038</v>
      </c>
      <c r="E157" s="2" t="s">
        <v>2039</v>
      </c>
      <c r="F157" s="2" t="s">
        <v>2186</v>
      </c>
      <c r="G157" s="2" t="s">
        <v>2186</v>
      </c>
      <c r="H157" s="2" t="s">
        <v>2186</v>
      </c>
      <c r="I157" s="2" t="s">
        <v>2187</v>
      </c>
      <c r="J157" s="2" t="s">
        <v>2206</v>
      </c>
      <c r="K157" s="2" t="s">
        <v>394</v>
      </c>
      <c r="L157" s="3">
        <v>19.2</v>
      </c>
      <c r="M157" s="3">
        <v>20.16</v>
      </c>
      <c r="N157" s="3">
        <v>39.99</v>
      </c>
      <c r="O157" s="2" t="s">
        <v>131</v>
      </c>
      <c r="P157" s="2" t="s">
        <v>395</v>
      </c>
      <c r="Q157" s="2" t="s">
        <v>133</v>
      </c>
      <c r="R157" s="2" t="s">
        <v>134</v>
      </c>
      <c r="S157" s="2" t="s">
        <v>2266</v>
      </c>
      <c r="T157" s="2" t="s">
        <v>134</v>
      </c>
      <c r="U157" s="2" t="s">
        <v>134</v>
      </c>
      <c r="V157" s="2" t="s">
        <v>135</v>
      </c>
      <c r="W157" s="2" t="s">
        <v>835</v>
      </c>
      <c r="X157" s="2" t="s">
        <v>134</v>
      </c>
      <c r="Y157" s="2" t="s">
        <v>237</v>
      </c>
      <c r="Z157" s="4">
        <v>503</v>
      </c>
      <c r="AA157" s="4">
        <f>=ROUNDDOWN(35.9285714285714,0)</f>
      </c>
      <c r="AB157" s="5">
        <v>14</v>
      </c>
      <c r="AC157" s="2" t="s">
        <v>2267</v>
      </c>
      <c r="AD157" s="4">
        <v>170</v>
      </c>
      <c r="AE157" s="4">
        <v>170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>
        <v>0</v>
      </c>
      <c r="AP157" s="4">
        <v>293</v>
      </c>
      <c r="AQ157" s="8">
        <v>6219.68</v>
      </c>
      <c r="AR157" s="4"/>
      <c r="AS157" s="8"/>
      <c r="AT157" s="7"/>
      <c r="AU157" s="7"/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>
        <v>0.3154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293</v>
      </c>
      <c r="BK157" s="8">
        <v>6219.68</v>
      </c>
      <c r="BL157" s="2" t="s">
        <v>2281</v>
      </c>
      <c r="BM157" s="7">
        <v>1</v>
      </c>
      <c r="BN157" s="7">
        <v>1</v>
      </c>
      <c r="BO157" s="4">
        <v>112</v>
      </c>
      <c r="BP157" s="8">
        <v>2328.48</v>
      </c>
      <c r="BQ157" s="4"/>
      <c r="BR157" s="8"/>
      <c r="BS157" s="7"/>
      <c r="BT157" s="7"/>
      <c r="BU157" s="2" t="s">
        <v>140</v>
      </c>
      <c r="BV157" s="2" t="s">
        <v>131</v>
      </c>
      <c r="BW157" s="2" t="s">
        <v>134</v>
      </c>
      <c r="BX157" s="2" t="s">
        <v>1795</v>
      </c>
      <c r="BY157" s="2" t="s">
        <v>142</v>
      </c>
      <c r="BZ157" s="2" t="s">
        <v>134</v>
      </c>
      <c r="CA157" s="4">
        <v>42</v>
      </c>
      <c r="CB157" s="8">
        <v>906.78</v>
      </c>
      <c r="CC157" s="4"/>
      <c r="CD157" s="8"/>
      <c r="CE157" s="7"/>
      <c r="CF157" s="7"/>
      <c r="CG157" s="2" t="s">
        <v>140</v>
      </c>
      <c r="CH157" s="2" t="s">
        <v>131</v>
      </c>
      <c r="CI157" s="2" t="s">
        <v>240</v>
      </c>
      <c r="CJ157" s="2" t="s">
        <v>189</v>
      </c>
      <c r="CK157" s="2" t="s">
        <v>142</v>
      </c>
      <c r="CL157" s="2" t="s">
        <v>134</v>
      </c>
      <c r="CM157" s="4">
        <v>36</v>
      </c>
      <c r="CN157" s="8">
        <v>744.02</v>
      </c>
      <c r="CO157" s="4"/>
      <c r="CP157" s="8"/>
      <c r="CQ157" s="7"/>
      <c r="CR157" s="7"/>
      <c r="CS157" s="2" t="s">
        <v>140</v>
      </c>
      <c r="CT157" s="2" t="s">
        <v>131</v>
      </c>
      <c r="CU157" s="2" t="s">
        <v>242</v>
      </c>
      <c r="CV157" s="2" t="s">
        <v>309</v>
      </c>
      <c r="CW157" s="2" t="s">
        <v>142</v>
      </c>
      <c r="CX157" s="2" t="s">
        <v>134</v>
      </c>
      <c r="CY157" s="4">
        <v>16</v>
      </c>
      <c r="CZ157" s="8">
        <v>322.56</v>
      </c>
      <c r="DA157" s="4"/>
      <c r="DB157" s="8"/>
      <c r="DC157" s="7"/>
      <c r="DD157" s="7"/>
      <c r="DE157" s="2" t="s">
        <v>140</v>
      </c>
      <c r="DF157" s="2" t="s">
        <v>131</v>
      </c>
      <c r="DG157" s="2" t="s">
        <v>242</v>
      </c>
      <c r="DH157" s="2" t="s">
        <v>312</v>
      </c>
      <c r="DI157" s="2" t="s">
        <v>142</v>
      </c>
      <c r="DJ157" s="2" t="s">
        <v>134</v>
      </c>
      <c r="DK157" s="4">
        <v>49</v>
      </c>
      <c r="DL157" s="8">
        <v>1139.74</v>
      </c>
      <c r="DM157" s="4"/>
      <c r="DN157" s="8"/>
      <c r="DO157" s="7"/>
      <c r="DP157" s="7"/>
      <c r="DQ157" s="2" t="s">
        <v>140</v>
      </c>
      <c r="DR157" s="2" t="s">
        <v>131</v>
      </c>
      <c r="DS157" s="2" t="s">
        <v>533</v>
      </c>
      <c r="DT157" s="2" t="s">
        <v>2276</v>
      </c>
      <c r="DU157" s="2" t="s">
        <v>142</v>
      </c>
      <c r="DV157" s="2" t="s">
        <v>134</v>
      </c>
      <c r="DW157" s="4">
        <v>12</v>
      </c>
      <c r="DX157" s="8">
        <v>254.04</v>
      </c>
      <c r="DY157" s="4"/>
      <c r="DZ157" s="8"/>
      <c r="EA157" s="7"/>
      <c r="EB157" s="7"/>
      <c r="EC157" s="2" t="s">
        <v>140</v>
      </c>
      <c r="ED157" s="2" t="s">
        <v>131</v>
      </c>
      <c r="EE157" s="2" t="s">
        <v>242</v>
      </c>
      <c r="EF157" s="2" t="s">
        <v>697</v>
      </c>
      <c r="EG157" s="2" t="s">
        <v>142</v>
      </c>
      <c r="EH157" s="2" t="s">
        <v>134</v>
      </c>
      <c r="EI157" s="4">
        <v>18</v>
      </c>
      <c r="EJ157" s="8">
        <v>350.8</v>
      </c>
      <c r="EK157" s="4"/>
      <c r="EL157" s="8"/>
      <c r="EM157" s="7"/>
      <c r="EN157" s="7"/>
      <c r="EO157" s="2" t="s">
        <v>140</v>
      </c>
      <c r="EP157" s="2" t="s">
        <v>131</v>
      </c>
      <c r="EQ157" s="2" t="s">
        <v>242</v>
      </c>
      <c r="ER157" s="2" t="s">
        <v>2282</v>
      </c>
      <c r="ES157" s="2" t="s">
        <v>142</v>
      </c>
      <c r="ET157" s="2" t="s">
        <v>134</v>
      </c>
      <c r="EU157" s="4">
        <v>2</v>
      </c>
      <c r="EV157" s="8">
        <v>49.69</v>
      </c>
      <c r="EW157" s="4"/>
      <c r="EX157" s="8"/>
      <c r="EY157" s="7"/>
      <c r="EZ157" s="7"/>
      <c r="FA157" s="2" t="s">
        <v>140</v>
      </c>
      <c r="FB157" s="2" t="s">
        <v>131</v>
      </c>
      <c r="FC157" s="2" t="s">
        <v>242</v>
      </c>
      <c r="FD157" s="2" t="s">
        <v>768</v>
      </c>
      <c r="FE157" s="2" t="s">
        <v>142</v>
      </c>
      <c r="FF157" s="2" t="s">
        <v>134</v>
      </c>
      <c r="FG157" s="4">
        <v>2</v>
      </c>
      <c r="FH157" s="8">
        <v>38.1</v>
      </c>
      <c r="FI157" s="4"/>
      <c r="FJ157" s="8"/>
      <c r="FK157" s="7"/>
      <c r="FL157" s="7"/>
      <c r="FM157" s="2" t="s">
        <v>140</v>
      </c>
      <c r="FN157" s="2" t="s">
        <v>131</v>
      </c>
      <c r="FO157" s="2" t="s">
        <v>357</v>
      </c>
      <c r="FP157" s="2" t="s">
        <v>484</v>
      </c>
      <c r="FQ157" s="2" t="s">
        <v>142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140</v>
      </c>
      <c r="FZ157" s="2" t="s">
        <v>144</v>
      </c>
      <c r="GA157" s="2" t="s">
        <v>2050</v>
      </c>
      <c r="GB157" s="2" t="s">
        <v>402</v>
      </c>
      <c r="GC157" s="2" t="s">
        <v>142</v>
      </c>
      <c r="GD157" s="2" t="s">
        <v>134</v>
      </c>
      <c r="GE157" s="4"/>
      <c r="GF157" s="8"/>
      <c r="GG157" s="4"/>
      <c r="GH157" s="8"/>
      <c r="GI157" s="7"/>
      <c r="GJ157" s="7"/>
      <c r="GK157" s="2" t="s">
        <v>134</v>
      </c>
      <c r="GL157" s="2" t="s">
        <v>134</v>
      </c>
      <c r="GM157" s="2" t="s">
        <v>134</v>
      </c>
      <c r="GN157" s="2" t="s">
        <v>134</v>
      </c>
      <c r="GO157" s="2" t="s">
        <v>134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140</v>
      </c>
      <c r="GX157" s="2" t="s">
        <v>131</v>
      </c>
      <c r="GY157" s="2" t="s">
        <v>253</v>
      </c>
      <c r="GZ157" s="2" t="s">
        <v>366</v>
      </c>
      <c r="HA157" s="2" t="s">
        <v>142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140</v>
      </c>
      <c r="HJ157" s="2" t="s">
        <v>131</v>
      </c>
      <c r="HK157" s="2" t="s">
        <v>242</v>
      </c>
      <c r="HL157" s="2" t="s">
        <v>255</v>
      </c>
      <c r="HM157" s="2" t="s">
        <v>142</v>
      </c>
      <c r="HN157" s="2" t="s">
        <v>134</v>
      </c>
      <c r="HO157" s="4">
        <v>1</v>
      </c>
      <c r="HP157" s="8">
        <v>21.77</v>
      </c>
      <c r="HQ157" s="4"/>
      <c r="HR157" s="8"/>
      <c r="HS157" s="7"/>
      <c r="HT157" s="7"/>
      <c r="HU157" s="2" t="s">
        <v>140</v>
      </c>
      <c r="HV157" s="2" t="s">
        <v>131</v>
      </c>
      <c r="HW157" s="2" t="s">
        <v>164</v>
      </c>
      <c r="HX157" s="2" t="s">
        <v>2283</v>
      </c>
      <c r="HY157" s="2" t="s">
        <v>142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140</v>
      </c>
      <c r="IH157" s="2" t="s">
        <v>144</v>
      </c>
      <c r="II157" s="2" t="s">
        <v>486</v>
      </c>
      <c r="IJ157" s="2" t="s">
        <v>1393</v>
      </c>
      <c r="IK157" s="2" t="s">
        <v>142</v>
      </c>
      <c r="IL157" s="2" t="s">
        <v>134</v>
      </c>
      <c r="IM157" s="4">
        <v>1</v>
      </c>
      <c r="IN157" s="8">
        <v>20.16</v>
      </c>
      <c r="IO157" s="4"/>
      <c r="IP157" s="8"/>
      <c r="IQ157" s="7"/>
      <c r="IR157" s="7"/>
      <c r="IS157" s="2" t="s">
        <v>140</v>
      </c>
      <c r="IT157" s="2" t="s">
        <v>131</v>
      </c>
      <c r="IU157" s="2" t="s">
        <v>242</v>
      </c>
      <c r="IV157" s="2" t="s">
        <v>405</v>
      </c>
      <c r="IW157" s="2" t="s">
        <v>142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140</v>
      </c>
      <c r="JF157" s="2" t="s">
        <v>131</v>
      </c>
      <c r="JG157" s="2" t="s">
        <v>170</v>
      </c>
      <c r="JH157" s="2" t="s">
        <v>134</v>
      </c>
      <c r="JI157" s="2" t="s">
        <v>142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140</v>
      </c>
      <c r="JR157" s="2" t="s">
        <v>144</v>
      </c>
      <c r="JS157" s="2" t="s">
        <v>2053</v>
      </c>
      <c r="JT157" s="2" t="s">
        <v>2116</v>
      </c>
      <c r="JU157" s="2" t="s">
        <v>142</v>
      </c>
      <c r="JV157" s="2" t="s">
        <v>134</v>
      </c>
      <c r="JW157" s="4">
        <v>2</v>
      </c>
      <c r="JX157" s="8">
        <v>43.54</v>
      </c>
      <c r="JY157" s="4"/>
      <c r="JZ157" s="8"/>
      <c r="KA157" s="7"/>
      <c r="KB157" s="7"/>
      <c r="KC157" s="2" t="s">
        <v>140</v>
      </c>
      <c r="KD157" s="2" t="s">
        <v>131</v>
      </c>
      <c r="KE157" s="2" t="s">
        <v>174</v>
      </c>
      <c r="KF157" s="2" t="s">
        <v>2284</v>
      </c>
      <c r="KG157" s="2" t="s">
        <v>142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176</v>
      </c>
      <c r="KP157" s="2" t="s">
        <v>131</v>
      </c>
      <c r="KQ157" s="2" t="s">
        <v>177</v>
      </c>
      <c r="KR157" s="2" t="s">
        <v>134</v>
      </c>
      <c r="KS157" s="2" t="s">
        <v>142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140</v>
      </c>
      <c r="LB157" s="2" t="s">
        <v>144</v>
      </c>
      <c r="LC157" s="2" t="s">
        <v>263</v>
      </c>
      <c r="LD157" s="2" t="s">
        <v>407</v>
      </c>
      <c r="LE157" s="2" t="s">
        <v>142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134</v>
      </c>
      <c r="LN157" s="2" t="s">
        <v>134</v>
      </c>
      <c r="LO157" s="2" t="s">
        <v>134</v>
      </c>
      <c r="LP157" s="2" t="s">
        <v>134</v>
      </c>
      <c r="LQ157" s="2" t="s">
        <v>134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134</v>
      </c>
      <c r="LZ157" s="2" t="s">
        <v>134</v>
      </c>
      <c r="MA157" s="2" t="s">
        <v>134</v>
      </c>
      <c r="MB157" s="2" t="s">
        <v>134</v>
      </c>
      <c r="MC157" s="2" t="s">
        <v>134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436</v>
      </c>
      <c r="ML157" s="2" t="s">
        <v>131</v>
      </c>
      <c r="MM157" s="2" t="s">
        <v>134</v>
      </c>
      <c r="MN157" s="2" t="s">
        <v>134</v>
      </c>
      <c r="MO157" s="2" t="s">
        <v>142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134</v>
      </c>
      <c r="MX157" s="2" t="s">
        <v>134</v>
      </c>
      <c r="MY157" s="2" t="s">
        <v>134</v>
      </c>
      <c r="MZ157" s="2" t="s">
        <v>134</v>
      </c>
      <c r="NA157" s="2" t="s">
        <v>134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184</v>
      </c>
      <c r="NJ157" s="2" t="s">
        <v>131</v>
      </c>
      <c r="NK157" s="2" t="s">
        <v>134</v>
      </c>
      <c r="NL157" s="2" t="s">
        <v>134</v>
      </c>
      <c r="NM157" s="2" t="s">
        <v>142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140</v>
      </c>
      <c r="NV157" s="2" t="s">
        <v>131</v>
      </c>
      <c r="NW157" s="2" t="s">
        <v>185</v>
      </c>
      <c r="NX157" s="2" t="s">
        <v>2285</v>
      </c>
      <c r="NY157" s="2" t="s">
        <v>142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140</v>
      </c>
      <c r="OH157" s="2" t="s">
        <v>187</v>
      </c>
      <c r="OI157" s="2" t="s">
        <v>268</v>
      </c>
      <c r="OJ157" s="2" t="s">
        <v>2286</v>
      </c>
      <c r="OK157" s="2" t="s">
        <v>142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134</v>
      </c>
      <c r="OT157" s="2" t="s">
        <v>134</v>
      </c>
      <c r="OU157" s="2" t="s">
        <v>134</v>
      </c>
      <c r="OV157" s="2" t="s">
        <v>134</v>
      </c>
      <c r="OW157" s="2" t="s">
        <v>134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161</v>
      </c>
      <c r="PF157" s="2" t="s">
        <v>131</v>
      </c>
      <c r="PG157" s="2" t="s">
        <v>134</v>
      </c>
      <c r="PH157" s="2" t="s">
        <v>134</v>
      </c>
      <c r="PI157" s="2" t="s">
        <v>142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140</v>
      </c>
      <c r="PR157" s="2" t="s">
        <v>131</v>
      </c>
      <c r="PS157" s="2" t="s">
        <v>190</v>
      </c>
      <c r="PT157" s="2" t="s">
        <v>134</v>
      </c>
      <c r="PU157" s="2" t="s">
        <v>142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140</v>
      </c>
      <c r="QD157" s="2" t="s">
        <v>144</v>
      </c>
      <c r="QE157" s="2" t="s">
        <v>711</v>
      </c>
      <c r="QF157" s="2" t="s">
        <v>960</v>
      </c>
      <c r="QG157" s="2" t="s">
        <v>142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184</v>
      </c>
      <c r="QP157" s="2" t="s">
        <v>131</v>
      </c>
      <c r="QQ157" s="2" t="s">
        <v>134</v>
      </c>
      <c r="QR157" s="2" t="s">
        <v>134</v>
      </c>
      <c r="QS157" s="2" t="s">
        <v>142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134</v>
      </c>
      <c r="RB157" s="2" t="s">
        <v>134</v>
      </c>
      <c r="RC157" s="2" t="s">
        <v>134</v>
      </c>
      <c r="RD157" s="2" t="s">
        <v>134</v>
      </c>
      <c r="RE157" s="2" t="s">
        <v>134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161</v>
      </c>
      <c r="RN157" s="2" t="s">
        <v>131</v>
      </c>
      <c r="RO157" s="2" t="s">
        <v>134</v>
      </c>
      <c r="RP157" s="2" t="s">
        <v>134</v>
      </c>
      <c r="RQ157" s="2" t="s">
        <v>142</v>
      </c>
      <c r="RR157" s="2" t="s">
        <v>134</v>
      </c>
      <c r="RS157" s="4"/>
      <c r="RT157" s="8"/>
      <c r="RU157" s="4"/>
      <c r="RV157" s="8"/>
      <c r="RW157" s="7"/>
      <c r="RX157" s="7"/>
      <c r="RY157" s="2" t="s">
        <v>161</v>
      </c>
      <c r="RZ157" s="2" t="s">
        <v>131</v>
      </c>
      <c r="SA157" s="2" t="s">
        <v>134</v>
      </c>
      <c r="SB157" s="2" t="s">
        <v>134</v>
      </c>
      <c r="SC157" s="2" t="s">
        <v>142</v>
      </c>
      <c r="SD157" s="2" t="s">
        <v>134</v>
      </c>
      <c r="SE157" s="4"/>
      <c r="SF157" s="8"/>
      <c r="SG157" s="4"/>
      <c r="SH157" s="8"/>
      <c r="SI157" s="7"/>
      <c r="SJ157" s="7"/>
      <c r="SK157" s="2" t="s">
        <v>140</v>
      </c>
      <c r="SL157" s="2" t="s">
        <v>144</v>
      </c>
      <c r="SM157" s="2" t="s">
        <v>270</v>
      </c>
      <c r="SN157" s="2" t="s">
        <v>511</v>
      </c>
      <c r="SO157" s="2" t="s">
        <v>142</v>
      </c>
      <c r="SP157" s="2" t="s">
        <v>134</v>
      </c>
    </row>
    <row r="158">
      <c r="A158" s="2" t="s">
        <v>2287</v>
      </c>
      <c r="B158" s="2" t="s">
        <v>123</v>
      </c>
      <c r="C158" s="2" t="s">
        <v>124</v>
      </c>
      <c r="D158" s="2" t="s">
        <v>2038</v>
      </c>
      <c r="E158" s="2" t="s">
        <v>2039</v>
      </c>
      <c r="F158" s="2" t="s">
        <v>2288</v>
      </c>
      <c r="G158" s="2" t="s">
        <v>2288</v>
      </c>
      <c r="H158" s="2" t="s">
        <v>2288</v>
      </c>
      <c r="I158" s="2" t="s">
        <v>2289</v>
      </c>
      <c r="J158" s="2" t="s">
        <v>2290</v>
      </c>
      <c r="K158" s="2" t="s">
        <v>2291</v>
      </c>
      <c r="L158" s="3">
        <v>13.11</v>
      </c>
      <c r="M158" s="3">
        <v>13.77</v>
      </c>
      <c r="N158" s="3">
        <v>26.99</v>
      </c>
      <c r="O158" s="2" t="s">
        <v>131</v>
      </c>
      <c r="P158" s="2" t="s">
        <v>197</v>
      </c>
      <c r="Q158" s="2" t="s">
        <v>133</v>
      </c>
      <c r="R158" s="2" t="s">
        <v>134</v>
      </c>
      <c r="S158" s="2" t="s">
        <v>134</v>
      </c>
      <c r="T158" s="2" t="s">
        <v>134</v>
      </c>
      <c r="U158" s="2" t="s">
        <v>134</v>
      </c>
      <c r="V158" s="2" t="s">
        <v>747</v>
      </c>
      <c r="W158" s="2" t="s">
        <v>835</v>
      </c>
      <c r="X158" s="2" t="s">
        <v>134</v>
      </c>
      <c r="Y158" s="2" t="s">
        <v>2292</v>
      </c>
      <c r="Z158" s="4">
        <v>402</v>
      </c>
      <c r="AA158" s="4">
        <f>=ROUNDDOWN(13.8620689655172,0)</f>
      </c>
      <c r="AB158" s="5">
        <v>29</v>
      </c>
      <c r="AC158" s="2" t="s">
        <v>2293</v>
      </c>
      <c r="AD158" s="4">
        <v>200</v>
      </c>
      <c r="AE158" s="4">
        <v>512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>
        <v>0</v>
      </c>
      <c r="AP158" s="4">
        <v>696</v>
      </c>
      <c r="AQ158" s="8">
        <v>9722.65</v>
      </c>
      <c r="AR158" s="4"/>
      <c r="AS158" s="8"/>
      <c r="AT158" s="7"/>
      <c r="AU158" s="7"/>
      <c r="AV158" s="4">
        <v>1776</v>
      </c>
      <c r="AW158" s="8">
        <v>37392.87</v>
      </c>
      <c r="AX158" s="4" t="s">
        <v>134</v>
      </c>
      <c r="AY158" s="8" t="s">
        <v>134</v>
      </c>
      <c r="AZ158" s="7" t="s">
        <v>134</v>
      </c>
      <c r="BA158" s="7" t="s">
        <v>134</v>
      </c>
      <c r="BB158" s="7">
        <v>0.26</v>
      </c>
      <c r="BC158" s="4">
        <v>5011</v>
      </c>
      <c r="BD158" s="8">
        <v>106389.64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0.3515</v>
      </c>
      <c r="BJ158" s="4">
        <v>696</v>
      </c>
      <c r="BK158" s="8">
        <v>9722.65</v>
      </c>
      <c r="BL158" s="2" t="s">
        <v>2294</v>
      </c>
      <c r="BM158" s="7">
        <v>1</v>
      </c>
      <c r="BN158" s="7">
        <v>1</v>
      </c>
      <c r="BO158" s="4">
        <v>68</v>
      </c>
      <c r="BP158" s="8">
        <v>822.8</v>
      </c>
      <c r="BQ158" s="4"/>
      <c r="BR158" s="8"/>
      <c r="BS158" s="7"/>
      <c r="BT158" s="7"/>
      <c r="BU158" s="2" t="s">
        <v>140</v>
      </c>
      <c r="BV158" s="2" t="s">
        <v>131</v>
      </c>
      <c r="BW158" s="2" t="s">
        <v>134</v>
      </c>
      <c r="BX158" s="2" t="s">
        <v>277</v>
      </c>
      <c r="BY158" s="2" t="s">
        <v>142</v>
      </c>
      <c r="BZ158" s="2" t="s">
        <v>134</v>
      </c>
      <c r="CA158" s="4">
        <v>167</v>
      </c>
      <c r="CB158" s="8">
        <v>2653.63</v>
      </c>
      <c r="CC158" s="4"/>
      <c r="CD158" s="8"/>
      <c r="CE158" s="7"/>
      <c r="CF158" s="7"/>
      <c r="CG158" s="2" t="s">
        <v>140</v>
      </c>
      <c r="CH158" s="2" t="s">
        <v>131</v>
      </c>
      <c r="CI158" s="2" t="s">
        <v>145</v>
      </c>
      <c r="CJ158" s="2" t="s">
        <v>1505</v>
      </c>
      <c r="CK158" s="2" t="s">
        <v>142</v>
      </c>
      <c r="CL158" s="2" t="s">
        <v>134</v>
      </c>
      <c r="CM158" s="4">
        <v>48</v>
      </c>
      <c r="CN158" s="8">
        <v>676.8</v>
      </c>
      <c r="CO158" s="4"/>
      <c r="CP158" s="8"/>
      <c r="CQ158" s="7"/>
      <c r="CR158" s="7"/>
      <c r="CS158" s="2" t="s">
        <v>140</v>
      </c>
      <c r="CT158" s="2" t="s">
        <v>131</v>
      </c>
      <c r="CU158" s="2" t="s">
        <v>353</v>
      </c>
      <c r="CV158" s="2" t="s">
        <v>352</v>
      </c>
      <c r="CW158" s="2" t="s">
        <v>142</v>
      </c>
      <c r="CX158" s="2" t="s">
        <v>134</v>
      </c>
      <c r="CY158" s="4">
        <v>61</v>
      </c>
      <c r="CZ158" s="8">
        <v>881.45</v>
      </c>
      <c r="DA158" s="4"/>
      <c r="DB158" s="8"/>
      <c r="DC158" s="7"/>
      <c r="DD158" s="7"/>
      <c r="DE158" s="2" t="s">
        <v>140</v>
      </c>
      <c r="DF158" s="2" t="s">
        <v>131</v>
      </c>
      <c r="DG158" s="2" t="s">
        <v>221</v>
      </c>
      <c r="DH158" s="2" t="s">
        <v>2295</v>
      </c>
      <c r="DI158" s="2" t="s">
        <v>142</v>
      </c>
      <c r="DJ158" s="2" t="s">
        <v>134</v>
      </c>
      <c r="DK158" s="4">
        <v>272</v>
      </c>
      <c r="DL158" s="8">
        <v>3563.2</v>
      </c>
      <c r="DM158" s="4"/>
      <c r="DN158" s="8"/>
      <c r="DO158" s="7"/>
      <c r="DP158" s="7"/>
      <c r="DQ158" s="2" t="s">
        <v>140</v>
      </c>
      <c r="DR158" s="2" t="s">
        <v>131</v>
      </c>
      <c r="DS158" s="2" t="s">
        <v>151</v>
      </c>
      <c r="DT158" s="2" t="s">
        <v>200</v>
      </c>
      <c r="DU158" s="2" t="s">
        <v>142</v>
      </c>
      <c r="DV158" s="2" t="s">
        <v>134</v>
      </c>
      <c r="DW158" s="4">
        <v>21</v>
      </c>
      <c r="DX158" s="8">
        <v>310.29</v>
      </c>
      <c r="DY158" s="4"/>
      <c r="DZ158" s="8"/>
      <c r="EA158" s="7"/>
      <c r="EB158" s="7"/>
      <c r="EC158" s="2" t="s">
        <v>140</v>
      </c>
      <c r="ED158" s="2" t="s">
        <v>131</v>
      </c>
      <c r="EE158" s="2" t="s">
        <v>2295</v>
      </c>
      <c r="EF158" s="2" t="s">
        <v>189</v>
      </c>
      <c r="EG158" s="2" t="s">
        <v>142</v>
      </c>
      <c r="EH158" s="2" t="s">
        <v>134</v>
      </c>
      <c r="EI158" s="4">
        <v>27</v>
      </c>
      <c r="EJ158" s="8">
        <v>349</v>
      </c>
      <c r="EK158" s="4"/>
      <c r="EL158" s="8"/>
      <c r="EM158" s="7"/>
      <c r="EN158" s="7"/>
      <c r="EO158" s="2" t="s">
        <v>140</v>
      </c>
      <c r="EP158" s="2" t="s">
        <v>131</v>
      </c>
      <c r="EQ158" s="2" t="s">
        <v>163</v>
      </c>
      <c r="ER158" s="2" t="s">
        <v>1428</v>
      </c>
      <c r="ES158" s="2" t="s">
        <v>142</v>
      </c>
      <c r="ET158" s="2" t="s">
        <v>134</v>
      </c>
      <c r="EU158" s="4">
        <v>11</v>
      </c>
      <c r="EV158" s="8">
        <v>159.62</v>
      </c>
      <c r="EW158" s="4"/>
      <c r="EX158" s="8"/>
      <c r="EY158" s="7"/>
      <c r="EZ158" s="7"/>
      <c r="FA158" s="2" t="s">
        <v>140</v>
      </c>
      <c r="FB158" s="2" t="s">
        <v>131</v>
      </c>
      <c r="FC158" s="2" t="s">
        <v>1000</v>
      </c>
      <c r="FD158" s="2" t="s">
        <v>2296</v>
      </c>
      <c r="FE158" s="2" t="s">
        <v>142</v>
      </c>
      <c r="FF158" s="2" t="s">
        <v>134</v>
      </c>
      <c r="FG158" s="4">
        <v>9</v>
      </c>
      <c r="FH158" s="8">
        <v>128.77</v>
      </c>
      <c r="FI158" s="4"/>
      <c r="FJ158" s="8"/>
      <c r="FK158" s="7"/>
      <c r="FL158" s="7"/>
      <c r="FM158" s="2" t="s">
        <v>140</v>
      </c>
      <c r="FN158" s="2" t="s">
        <v>131</v>
      </c>
      <c r="FO158" s="2" t="s">
        <v>285</v>
      </c>
      <c r="FP158" s="2" t="s">
        <v>1157</v>
      </c>
      <c r="FQ158" s="2" t="s">
        <v>142</v>
      </c>
      <c r="FR158" s="2" t="s">
        <v>134</v>
      </c>
      <c r="FS158" s="4"/>
      <c r="FT158" s="8"/>
      <c r="FU158" s="4"/>
      <c r="FV158" s="8"/>
      <c r="FW158" s="7"/>
      <c r="FX158" s="7"/>
      <c r="FY158" s="2" t="s">
        <v>140</v>
      </c>
      <c r="FZ158" s="2" t="s">
        <v>144</v>
      </c>
      <c r="GA158" s="2" t="s">
        <v>1002</v>
      </c>
      <c r="GB158" s="2" t="s">
        <v>256</v>
      </c>
      <c r="GC158" s="2" t="s">
        <v>142</v>
      </c>
      <c r="GD158" s="2" t="s">
        <v>134</v>
      </c>
      <c r="GE158" s="4"/>
      <c r="GF158" s="8"/>
      <c r="GG158" s="4"/>
      <c r="GH158" s="8"/>
      <c r="GI158" s="7"/>
      <c r="GJ158" s="7"/>
      <c r="GK158" s="2" t="s">
        <v>134</v>
      </c>
      <c r="GL158" s="2" t="s">
        <v>134</v>
      </c>
      <c r="GM158" s="2" t="s">
        <v>134</v>
      </c>
      <c r="GN158" s="2" t="s">
        <v>134</v>
      </c>
      <c r="GO158" s="2" t="s">
        <v>134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161</v>
      </c>
      <c r="GX158" s="2" t="s">
        <v>131</v>
      </c>
      <c r="GY158" s="2" t="s">
        <v>134</v>
      </c>
      <c r="GZ158" s="2" t="s">
        <v>134</v>
      </c>
      <c r="HA158" s="2" t="s">
        <v>142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140</v>
      </c>
      <c r="HJ158" s="2" t="s">
        <v>131</v>
      </c>
      <c r="HK158" s="2" t="s">
        <v>1476</v>
      </c>
      <c r="HL158" s="2" t="s">
        <v>189</v>
      </c>
      <c r="HM158" s="2" t="s">
        <v>142</v>
      </c>
      <c r="HN158" s="2" t="s">
        <v>134</v>
      </c>
      <c r="HO158" s="4">
        <v>9</v>
      </c>
      <c r="HP158" s="8">
        <v>133.74</v>
      </c>
      <c r="HQ158" s="4"/>
      <c r="HR158" s="8"/>
      <c r="HS158" s="7"/>
      <c r="HT158" s="7"/>
      <c r="HU158" s="2" t="s">
        <v>140</v>
      </c>
      <c r="HV158" s="2" t="s">
        <v>131</v>
      </c>
      <c r="HW158" s="2" t="s">
        <v>1050</v>
      </c>
      <c r="HX158" s="2" t="s">
        <v>408</v>
      </c>
      <c r="HY158" s="2" t="s">
        <v>142</v>
      </c>
      <c r="HZ158" s="2" t="s">
        <v>134</v>
      </c>
      <c r="IA158" s="4">
        <v>2</v>
      </c>
      <c r="IB158" s="8">
        <v>28.86</v>
      </c>
      <c r="IC158" s="4"/>
      <c r="ID158" s="8"/>
      <c r="IE158" s="7"/>
      <c r="IF158" s="7"/>
      <c r="IG158" s="2" t="s">
        <v>140</v>
      </c>
      <c r="IH158" s="2" t="s">
        <v>131</v>
      </c>
      <c r="II158" s="2" t="s">
        <v>1862</v>
      </c>
      <c r="IJ158" s="2" t="s">
        <v>2297</v>
      </c>
      <c r="IK158" s="2" t="s">
        <v>142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161</v>
      </c>
      <c r="IT158" s="2" t="s">
        <v>131</v>
      </c>
      <c r="IU158" s="2" t="s">
        <v>1008</v>
      </c>
      <c r="IV158" s="2" t="s">
        <v>134</v>
      </c>
      <c r="IW158" s="2" t="s">
        <v>142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140</v>
      </c>
      <c r="JF158" s="2" t="s">
        <v>131</v>
      </c>
      <c r="JG158" s="2" t="s">
        <v>170</v>
      </c>
      <c r="JH158" s="2" t="s">
        <v>134</v>
      </c>
      <c r="JI158" s="2" t="s">
        <v>142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140</v>
      </c>
      <c r="JR158" s="2" t="s">
        <v>144</v>
      </c>
      <c r="JS158" s="2" t="s">
        <v>2053</v>
      </c>
      <c r="JT158" s="2" t="s">
        <v>2298</v>
      </c>
      <c r="JU158" s="2" t="s">
        <v>142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140</v>
      </c>
      <c r="KD158" s="2" t="s">
        <v>131</v>
      </c>
      <c r="KE158" s="2" t="s">
        <v>174</v>
      </c>
      <c r="KF158" s="2" t="s">
        <v>208</v>
      </c>
      <c r="KG158" s="2" t="s">
        <v>142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176</v>
      </c>
      <c r="KP158" s="2" t="s">
        <v>131</v>
      </c>
      <c r="KQ158" s="2" t="s">
        <v>134</v>
      </c>
      <c r="KR158" s="2" t="s">
        <v>134</v>
      </c>
      <c r="KS158" s="2" t="s">
        <v>142</v>
      </c>
      <c r="KT158" s="2" t="s">
        <v>134</v>
      </c>
      <c r="KU158" s="4">
        <v>1</v>
      </c>
      <c r="KV158" s="8">
        <v>14.49</v>
      </c>
      <c r="KW158" s="4"/>
      <c r="KX158" s="8"/>
      <c r="KY158" s="7"/>
      <c r="KZ158" s="7"/>
      <c r="LA158" s="2" t="s">
        <v>140</v>
      </c>
      <c r="LB158" s="2" t="s">
        <v>144</v>
      </c>
      <c r="LC158" s="2" t="s">
        <v>2299</v>
      </c>
      <c r="LD158" s="2" t="s">
        <v>704</v>
      </c>
      <c r="LE158" s="2" t="s">
        <v>142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140</v>
      </c>
      <c r="LN158" s="2" t="s">
        <v>131</v>
      </c>
      <c r="LO158" s="2" t="s">
        <v>180</v>
      </c>
      <c r="LP158" s="2" t="s">
        <v>134</v>
      </c>
      <c r="LQ158" s="2" t="s">
        <v>142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134</v>
      </c>
      <c r="LZ158" s="2" t="s">
        <v>134</v>
      </c>
      <c r="MA158" s="2" t="s">
        <v>134</v>
      </c>
      <c r="MB158" s="2" t="s">
        <v>134</v>
      </c>
      <c r="MC158" s="2" t="s">
        <v>134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436</v>
      </c>
      <c r="ML158" s="2" t="s">
        <v>131</v>
      </c>
      <c r="MM158" s="2" t="s">
        <v>134</v>
      </c>
      <c r="MN158" s="2" t="s">
        <v>134</v>
      </c>
      <c r="MO158" s="2" t="s">
        <v>142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134</v>
      </c>
      <c r="MY158" s="2" t="s">
        <v>134</v>
      </c>
      <c r="MZ158" s="2" t="s">
        <v>134</v>
      </c>
      <c r="NA158" s="2" t="s">
        <v>134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184</v>
      </c>
      <c r="NJ158" s="2" t="s">
        <v>131</v>
      </c>
      <c r="NK158" s="2" t="s">
        <v>134</v>
      </c>
      <c r="NL158" s="2" t="s">
        <v>134</v>
      </c>
      <c r="NM158" s="2" t="s">
        <v>142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140</v>
      </c>
      <c r="NV158" s="2" t="s">
        <v>131</v>
      </c>
      <c r="NW158" s="2" t="s">
        <v>185</v>
      </c>
      <c r="NX158" s="2" t="s">
        <v>2300</v>
      </c>
      <c r="NY158" s="2" t="s">
        <v>142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140</v>
      </c>
      <c r="OH158" s="2" t="s">
        <v>187</v>
      </c>
      <c r="OI158" s="2" t="s">
        <v>167</v>
      </c>
      <c r="OJ158" s="2" t="s">
        <v>2301</v>
      </c>
      <c r="OK158" s="2" t="s">
        <v>142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134</v>
      </c>
      <c r="OT158" s="2" t="s">
        <v>134</v>
      </c>
      <c r="OU158" s="2" t="s">
        <v>134</v>
      </c>
      <c r="OV158" s="2" t="s">
        <v>134</v>
      </c>
      <c r="OW158" s="2" t="s">
        <v>134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161</v>
      </c>
      <c r="PF158" s="2" t="s">
        <v>131</v>
      </c>
      <c r="PG158" s="2" t="s">
        <v>134</v>
      </c>
      <c r="PH158" s="2" t="s">
        <v>134</v>
      </c>
      <c r="PI158" s="2" t="s">
        <v>142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140</v>
      </c>
      <c r="PR158" s="2" t="s">
        <v>131</v>
      </c>
      <c r="PS158" s="2" t="s">
        <v>190</v>
      </c>
      <c r="PT158" s="2" t="s">
        <v>134</v>
      </c>
      <c r="PU158" s="2" t="s">
        <v>142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140</v>
      </c>
      <c r="QD158" s="2" t="s">
        <v>144</v>
      </c>
      <c r="QE158" s="2" t="s">
        <v>191</v>
      </c>
      <c r="QF158" s="2" t="s">
        <v>928</v>
      </c>
      <c r="QG158" s="2" t="s">
        <v>142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184</v>
      </c>
      <c r="QP158" s="2" t="s">
        <v>131</v>
      </c>
      <c r="QQ158" s="2" t="s">
        <v>134</v>
      </c>
      <c r="QR158" s="2" t="s">
        <v>134</v>
      </c>
      <c r="QS158" s="2" t="s">
        <v>142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134</v>
      </c>
      <c r="RB158" s="2" t="s">
        <v>134</v>
      </c>
      <c r="RC158" s="2" t="s">
        <v>134</v>
      </c>
      <c r="RD158" s="2" t="s">
        <v>134</v>
      </c>
      <c r="RE158" s="2" t="s">
        <v>134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161</v>
      </c>
      <c r="RN158" s="2" t="s">
        <v>131</v>
      </c>
      <c r="RO158" s="2" t="s">
        <v>134</v>
      </c>
      <c r="RP158" s="2" t="s">
        <v>134</v>
      </c>
      <c r="RQ158" s="2" t="s">
        <v>142</v>
      </c>
      <c r="RR158" s="2" t="s">
        <v>134</v>
      </c>
      <c r="RS158" s="4"/>
      <c r="RT158" s="8"/>
      <c r="RU158" s="4"/>
      <c r="RV158" s="8"/>
      <c r="RW158" s="7"/>
      <c r="RX158" s="7"/>
      <c r="RY158" s="2" t="s">
        <v>161</v>
      </c>
      <c r="RZ158" s="2" t="s">
        <v>131</v>
      </c>
      <c r="SA158" s="2" t="s">
        <v>134</v>
      </c>
      <c r="SB158" s="2" t="s">
        <v>134</v>
      </c>
      <c r="SC158" s="2" t="s">
        <v>142</v>
      </c>
      <c r="SD158" s="2" t="s">
        <v>134</v>
      </c>
      <c r="SE158" s="4"/>
      <c r="SF158" s="8"/>
      <c r="SG158" s="4"/>
      <c r="SH158" s="8"/>
      <c r="SI158" s="7"/>
      <c r="SJ158" s="7"/>
      <c r="SK158" s="2" t="s">
        <v>140</v>
      </c>
      <c r="SL158" s="2" t="s">
        <v>144</v>
      </c>
      <c r="SM158" s="2" t="s">
        <v>193</v>
      </c>
      <c r="SN158" s="2" t="s">
        <v>2302</v>
      </c>
      <c r="SO158" s="2" t="s">
        <v>142</v>
      </c>
      <c r="SP158" s="2" t="s">
        <v>134</v>
      </c>
    </row>
    <row r="159">
      <c r="A159" s="2" t="s">
        <v>2303</v>
      </c>
      <c r="B159" s="2" t="s">
        <v>123</v>
      </c>
      <c r="C159" s="2" t="s">
        <v>124</v>
      </c>
      <c r="D159" s="2" t="s">
        <v>2038</v>
      </c>
      <c r="E159" s="2" t="s">
        <v>2039</v>
      </c>
      <c r="F159" s="2" t="s">
        <v>2288</v>
      </c>
      <c r="G159" s="2" t="s">
        <v>2288</v>
      </c>
      <c r="H159" s="2" t="s">
        <v>2288</v>
      </c>
      <c r="I159" s="2" t="s">
        <v>2289</v>
      </c>
      <c r="J159" s="2" t="s">
        <v>2304</v>
      </c>
      <c r="K159" s="2" t="s">
        <v>2291</v>
      </c>
      <c r="L159" s="3">
        <v>18.24</v>
      </c>
      <c r="M159" s="3">
        <v>19.15</v>
      </c>
      <c r="N159" s="3">
        <v>36.99</v>
      </c>
      <c r="O159" s="2" t="s">
        <v>131</v>
      </c>
      <c r="P159" s="2" t="s">
        <v>197</v>
      </c>
      <c r="Q159" s="2" t="s">
        <v>133</v>
      </c>
      <c r="R159" s="2" t="s">
        <v>134</v>
      </c>
      <c r="S159" s="2" t="s">
        <v>134</v>
      </c>
      <c r="T159" s="2" t="s">
        <v>134</v>
      </c>
      <c r="U159" s="2" t="s">
        <v>134</v>
      </c>
      <c r="V159" s="2" t="s">
        <v>747</v>
      </c>
      <c r="W159" s="2" t="s">
        <v>835</v>
      </c>
      <c r="X159" s="2" t="s">
        <v>134</v>
      </c>
      <c r="Y159" s="2" t="s">
        <v>2292</v>
      </c>
      <c r="Z159" s="4">
        <v>280</v>
      </c>
      <c r="AA159" s="4">
        <f>=ROUNDDOWN(10,0)</f>
      </c>
      <c r="AB159" s="5">
        <v>28</v>
      </c>
      <c r="AC159" s="2" t="s">
        <v>2293</v>
      </c>
      <c r="AD159" s="4">
        <v>320</v>
      </c>
      <c r="AE159" s="4">
        <v>540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0</v>
      </c>
      <c r="AP159" s="4">
        <v>652</v>
      </c>
      <c r="AQ159" s="8">
        <v>13187.73</v>
      </c>
      <c r="AR159" s="4"/>
      <c r="AS159" s="8"/>
      <c r="AT159" s="7"/>
      <c r="AU159" s="7"/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>
        <v>0.3527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652</v>
      </c>
      <c r="BK159" s="8">
        <v>13187.73</v>
      </c>
      <c r="BL159" s="2" t="s">
        <v>2305</v>
      </c>
      <c r="BM159" s="7">
        <v>1</v>
      </c>
      <c r="BN159" s="7">
        <v>1</v>
      </c>
      <c r="BO159" s="4">
        <v>37</v>
      </c>
      <c r="BP159" s="8">
        <v>725.2</v>
      </c>
      <c r="BQ159" s="4"/>
      <c r="BR159" s="8"/>
      <c r="BS159" s="7"/>
      <c r="BT159" s="7"/>
      <c r="BU159" s="2" t="s">
        <v>140</v>
      </c>
      <c r="BV159" s="2" t="s">
        <v>131</v>
      </c>
      <c r="BW159" s="2" t="s">
        <v>134</v>
      </c>
      <c r="BX159" s="2" t="s">
        <v>1984</v>
      </c>
      <c r="BY159" s="2" t="s">
        <v>142</v>
      </c>
      <c r="BZ159" s="2" t="s">
        <v>134</v>
      </c>
      <c r="CA159" s="4">
        <v>171</v>
      </c>
      <c r="CB159" s="8">
        <v>3691.89</v>
      </c>
      <c r="CC159" s="4"/>
      <c r="CD159" s="8"/>
      <c r="CE159" s="7"/>
      <c r="CF159" s="7"/>
      <c r="CG159" s="2" t="s">
        <v>140</v>
      </c>
      <c r="CH159" s="2" t="s">
        <v>131</v>
      </c>
      <c r="CI159" s="2" t="s">
        <v>145</v>
      </c>
      <c r="CJ159" s="2" t="s">
        <v>332</v>
      </c>
      <c r="CK159" s="2" t="s">
        <v>142</v>
      </c>
      <c r="CL159" s="2" t="s">
        <v>134</v>
      </c>
      <c r="CM159" s="4">
        <v>62</v>
      </c>
      <c r="CN159" s="8">
        <v>1224.5</v>
      </c>
      <c r="CO159" s="4"/>
      <c r="CP159" s="8"/>
      <c r="CQ159" s="7"/>
      <c r="CR159" s="7"/>
      <c r="CS159" s="2" t="s">
        <v>140</v>
      </c>
      <c r="CT159" s="2" t="s">
        <v>131</v>
      </c>
      <c r="CU159" s="2" t="s">
        <v>353</v>
      </c>
      <c r="CV159" s="2" t="s">
        <v>295</v>
      </c>
      <c r="CW159" s="2" t="s">
        <v>142</v>
      </c>
      <c r="CX159" s="2" t="s">
        <v>134</v>
      </c>
      <c r="CY159" s="4">
        <v>69</v>
      </c>
      <c r="CZ159" s="8">
        <v>1387.59</v>
      </c>
      <c r="DA159" s="4"/>
      <c r="DB159" s="8"/>
      <c r="DC159" s="7"/>
      <c r="DD159" s="7"/>
      <c r="DE159" s="2" t="s">
        <v>140</v>
      </c>
      <c r="DF159" s="2" t="s">
        <v>131</v>
      </c>
      <c r="DG159" s="2" t="s">
        <v>221</v>
      </c>
      <c r="DH159" s="2" t="s">
        <v>1858</v>
      </c>
      <c r="DI159" s="2" t="s">
        <v>142</v>
      </c>
      <c r="DJ159" s="2" t="s">
        <v>134</v>
      </c>
      <c r="DK159" s="4">
        <v>225</v>
      </c>
      <c r="DL159" s="8">
        <v>4421.25</v>
      </c>
      <c r="DM159" s="4"/>
      <c r="DN159" s="8"/>
      <c r="DO159" s="7"/>
      <c r="DP159" s="7"/>
      <c r="DQ159" s="2" t="s">
        <v>140</v>
      </c>
      <c r="DR159" s="2" t="s">
        <v>131</v>
      </c>
      <c r="DS159" s="2" t="s">
        <v>151</v>
      </c>
      <c r="DT159" s="2" t="s">
        <v>991</v>
      </c>
      <c r="DU159" s="2" t="s">
        <v>142</v>
      </c>
      <c r="DV159" s="2" t="s">
        <v>134</v>
      </c>
      <c r="DW159" s="4">
        <v>21</v>
      </c>
      <c r="DX159" s="8">
        <v>435.03</v>
      </c>
      <c r="DY159" s="4"/>
      <c r="DZ159" s="8"/>
      <c r="EA159" s="7"/>
      <c r="EB159" s="7"/>
      <c r="EC159" s="2" t="s">
        <v>140</v>
      </c>
      <c r="ED159" s="2" t="s">
        <v>131</v>
      </c>
      <c r="EE159" s="2" t="s">
        <v>2295</v>
      </c>
      <c r="EF159" s="2" t="s">
        <v>438</v>
      </c>
      <c r="EG159" s="2" t="s">
        <v>142</v>
      </c>
      <c r="EH159" s="2" t="s">
        <v>134</v>
      </c>
      <c r="EI159" s="4">
        <v>31</v>
      </c>
      <c r="EJ159" s="8">
        <v>548.14</v>
      </c>
      <c r="EK159" s="4"/>
      <c r="EL159" s="8"/>
      <c r="EM159" s="7"/>
      <c r="EN159" s="7"/>
      <c r="EO159" s="2" t="s">
        <v>140</v>
      </c>
      <c r="EP159" s="2" t="s">
        <v>131</v>
      </c>
      <c r="EQ159" s="2" t="s">
        <v>163</v>
      </c>
      <c r="ER159" s="2" t="s">
        <v>2306</v>
      </c>
      <c r="ES159" s="2" t="s">
        <v>142</v>
      </c>
      <c r="ET159" s="2" t="s">
        <v>134</v>
      </c>
      <c r="EU159" s="4">
        <v>7</v>
      </c>
      <c r="EV159" s="8">
        <v>152.89</v>
      </c>
      <c r="EW159" s="4"/>
      <c r="EX159" s="8"/>
      <c r="EY159" s="7"/>
      <c r="EZ159" s="7"/>
      <c r="FA159" s="2" t="s">
        <v>140</v>
      </c>
      <c r="FB159" s="2" t="s">
        <v>131</v>
      </c>
      <c r="FC159" s="2" t="s">
        <v>1000</v>
      </c>
      <c r="FD159" s="2" t="s">
        <v>2296</v>
      </c>
      <c r="FE159" s="2" t="s">
        <v>142</v>
      </c>
      <c r="FF159" s="2" t="s">
        <v>134</v>
      </c>
      <c r="FG159" s="4">
        <v>9</v>
      </c>
      <c r="FH159" s="8">
        <v>181.21</v>
      </c>
      <c r="FI159" s="4"/>
      <c r="FJ159" s="8"/>
      <c r="FK159" s="7"/>
      <c r="FL159" s="7"/>
      <c r="FM159" s="2" t="s">
        <v>140</v>
      </c>
      <c r="FN159" s="2" t="s">
        <v>131</v>
      </c>
      <c r="FO159" s="2" t="s">
        <v>2069</v>
      </c>
      <c r="FP159" s="2" t="s">
        <v>1157</v>
      </c>
      <c r="FQ159" s="2" t="s">
        <v>142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140</v>
      </c>
      <c r="FZ159" s="2" t="s">
        <v>144</v>
      </c>
      <c r="GA159" s="2" t="s">
        <v>1002</v>
      </c>
      <c r="GB159" s="2" t="s">
        <v>256</v>
      </c>
      <c r="GC159" s="2" t="s">
        <v>142</v>
      </c>
      <c r="GD159" s="2" t="s">
        <v>134</v>
      </c>
      <c r="GE159" s="4"/>
      <c r="GF159" s="8"/>
      <c r="GG159" s="4"/>
      <c r="GH159" s="8"/>
      <c r="GI159" s="7"/>
      <c r="GJ159" s="7"/>
      <c r="GK159" s="2" t="s">
        <v>134</v>
      </c>
      <c r="GL159" s="2" t="s">
        <v>134</v>
      </c>
      <c r="GM159" s="2" t="s">
        <v>134</v>
      </c>
      <c r="GN159" s="2" t="s">
        <v>134</v>
      </c>
      <c r="GO159" s="2" t="s">
        <v>134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161</v>
      </c>
      <c r="GX159" s="2" t="s">
        <v>131</v>
      </c>
      <c r="GY159" s="2" t="s">
        <v>134</v>
      </c>
      <c r="GZ159" s="2" t="s">
        <v>134</v>
      </c>
      <c r="HA159" s="2" t="s">
        <v>142</v>
      </c>
      <c r="HB159" s="2" t="s">
        <v>134</v>
      </c>
      <c r="HC159" s="4">
        <v>2</v>
      </c>
      <c r="HD159" s="8">
        <v>48.09</v>
      </c>
      <c r="HE159" s="4"/>
      <c r="HF159" s="8"/>
      <c r="HG159" s="7"/>
      <c r="HH159" s="7"/>
      <c r="HI159" s="2" t="s">
        <v>140</v>
      </c>
      <c r="HJ159" s="2" t="s">
        <v>131</v>
      </c>
      <c r="HK159" s="2" t="s">
        <v>1476</v>
      </c>
      <c r="HL159" s="2" t="s">
        <v>189</v>
      </c>
      <c r="HM159" s="2" t="s">
        <v>142</v>
      </c>
      <c r="HN159" s="2" t="s">
        <v>134</v>
      </c>
      <c r="HO159" s="4">
        <v>17</v>
      </c>
      <c r="HP159" s="8">
        <v>351.73</v>
      </c>
      <c r="HQ159" s="4"/>
      <c r="HR159" s="8"/>
      <c r="HS159" s="7"/>
      <c r="HT159" s="7"/>
      <c r="HU159" s="2" t="s">
        <v>140</v>
      </c>
      <c r="HV159" s="2" t="s">
        <v>131</v>
      </c>
      <c r="HW159" s="2" t="s">
        <v>1050</v>
      </c>
      <c r="HX159" s="2" t="s">
        <v>2307</v>
      </c>
      <c r="HY159" s="2" t="s">
        <v>142</v>
      </c>
      <c r="HZ159" s="2" t="s">
        <v>134</v>
      </c>
      <c r="IA159" s="4">
        <v>1</v>
      </c>
      <c r="IB159" s="8">
        <v>20.21</v>
      </c>
      <c r="IC159" s="4"/>
      <c r="ID159" s="8"/>
      <c r="IE159" s="7"/>
      <c r="IF159" s="7"/>
      <c r="IG159" s="2" t="s">
        <v>140</v>
      </c>
      <c r="IH159" s="2" t="s">
        <v>131</v>
      </c>
      <c r="II159" s="2" t="s">
        <v>1862</v>
      </c>
      <c r="IJ159" s="2" t="s">
        <v>445</v>
      </c>
      <c r="IK159" s="2" t="s">
        <v>142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161</v>
      </c>
      <c r="IT159" s="2" t="s">
        <v>131</v>
      </c>
      <c r="IU159" s="2" t="s">
        <v>1008</v>
      </c>
      <c r="IV159" s="2" t="s">
        <v>134</v>
      </c>
      <c r="IW159" s="2" t="s">
        <v>142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140</v>
      </c>
      <c r="JF159" s="2" t="s">
        <v>131</v>
      </c>
      <c r="JG159" s="2" t="s">
        <v>170</v>
      </c>
      <c r="JH159" s="2" t="s">
        <v>134</v>
      </c>
      <c r="JI159" s="2" t="s">
        <v>142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140</v>
      </c>
      <c r="JR159" s="2" t="s">
        <v>144</v>
      </c>
      <c r="JS159" s="2" t="s">
        <v>2053</v>
      </c>
      <c r="JT159" s="2" t="s">
        <v>2116</v>
      </c>
      <c r="JU159" s="2" t="s">
        <v>142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140</v>
      </c>
      <c r="KD159" s="2" t="s">
        <v>131</v>
      </c>
      <c r="KE159" s="2" t="s">
        <v>174</v>
      </c>
      <c r="KF159" s="2" t="s">
        <v>208</v>
      </c>
      <c r="KG159" s="2" t="s">
        <v>142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176</v>
      </c>
      <c r="KP159" s="2" t="s">
        <v>131</v>
      </c>
      <c r="KQ159" s="2" t="s">
        <v>134</v>
      </c>
      <c r="KR159" s="2" t="s">
        <v>134</v>
      </c>
      <c r="KS159" s="2" t="s">
        <v>142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140</v>
      </c>
      <c r="LB159" s="2" t="s">
        <v>144</v>
      </c>
      <c r="LC159" s="2" t="s">
        <v>178</v>
      </c>
      <c r="LD159" s="2" t="s">
        <v>2308</v>
      </c>
      <c r="LE159" s="2" t="s">
        <v>142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140</v>
      </c>
      <c r="LN159" s="2" t="s">
        <v>131</v>
      </c>
      <c r="LO159" s="2" t="s">
        <v>180</v>
      </c>
      <c r="LP159" s="2" t="s">
        <v>134</v>
      </c>
      <c r="LQ159" s="2" t="s">
        <v>142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134</v>
      </c>
      <c r="LZ159" s="2" t="s">
        <v>134</v>
      </c>
      <c r="MA159" s="2" t="s">
        <v>134</v>
      </c>
      <c r="MB159" s="2" t="s">
        <v>134</v>
      </c>
      <c r="MC159" s="2" t="s">
        <v>134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436</v>
      </c>
      <c r="ML159" s="2" t="s">
        <v>131</v>
      </c>
      <c r="MM159" s="2" t="s">
        <v>134</v>
      </c>
      <c r="MN159" s="2" t="s">
        <v>134</v>
      </c>
      <c r="MO159" s="2" t="s">
        <v>142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134</v>
      </c>
      <c r="MX159" s="2" t="s">
        <v>134</v>
      </c>
      <c r="MY159" s="2" t="s">
        <v>134</v>
      </c>
      <c r="MZ159" s="2" t="s">
        <v>134</v>
      </c>
      <c r="NA159" s="2" t="s">
        <v>134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184</v>
      </c>
      <c r="NJ159" s="2" t="s">
        <v>131</v>
      </c>
      <c r="NK159" s="2" t="s">
        <v>134</v>
      </c>
      <c r="NL159" s="2" t="s">
        <v>134</v>
      </c>
      <c r="NM159" s="2" t="s">
        <v>142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140</v>
      </c>
      <c r="NV159" s="2" t="s">
        <v>131</v>
      </c>
      <c r="NW159" s="2" t="s">
        <v>185</v>
      </c>
      <c r="NX159" s="2" t="s">
        <v>669</v>
      </c>
      <c r="NY159" s="2" t="s">
        <v>142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140</v>
      </c>
      <c r="OH159" s="2" t="s">
        <v>187</v>
      </c>
      <c r="OI159" s="2" t="s">
        <v>167</v>
      </c>
      <c r="OJ159" s="2" t="s">
        <v>770</v>
      </c>
      <c r="OK159" s="2" t="s">
        <v>142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134</v>
      </c>
      <c r="OT159" s="2" t="s">
        <v>134</v>
      </c>
      <c r="OU159" s="2" t="s">
        <v>134</v>
      </c>
      <c r="OV159" s="2" t="s">
        <v>134</v>
      </c>
      <c r="OW159" s="2" t="s">
        <v>134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161</v>
      </c>
      <c r="PF159" s="2" t="s">
        <v>131</v>
      </c>
      <c r="PG159" s="2" t="s">
        <v>134</v>
      </c>
      <c r="PH159" s="2" t="s">
        <v>134</v>
      </c>
      <c r="PI159" s="2" t="s">
        <v>142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140</v>
      </c>
      <c r="PR159" s="2" t="s">
        <v>131</v>
      </c>
      <c r="PS159" s="2" t="s">
        <v>190</v>
      </c>
      <c r="PT159" s="2" t="s">
        <v>134</v>
      </c>
      <c r="PU159" s="2" t="s">
        <v>142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140</v>
      </c>
      <c r="QD159" s="2" t="s">
        <v>144</v>
      </c>
      <c r="QE159" s="2" t="s">
        <v>191</v>
      </c>
      <c r="QF159" s="2" t="s">
        <v>134</v>
      </c>
      <c r="QG159" s="2" t="s">
        <v>142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184</v>
      </c>
      <c r="QP159" s="2" t="s">
        <v>131</v>
      </c>
      <c r="QQ159" s="2" t="s">
        <v>134</v>
      </c>
      <c r="QR159" s="2" t="s">
        <v>134</v>
      </c>
      <c r="QS159" s="2" t="s">
        <v>142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134</v>
      </c>
      <c r="RB159" s="2" t="s">
        <v>134</v>
      </c>
      <c r="RC159" s="2" t="s">
        <v>134</v>
      </c>
      <c r="RD159" s="2" t="s">
        <v>134</v>
      </c>
      <c r="RE159" s="2" t="s">
        <v>134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161</v>
      </c>
      <c r="RN159" s="2" t="s">
        <v>131</v>
      </c>
      <c r="RO159" s="2" t="s">
        <v>134</v>
      </c>
      <c r="RP159" s="2" t="s">
        <v>134</v>
      </c>
      <c r="RQ159" s="2" t="s">
        <v>142</v>
      </c>
      <c r="RR159" s="2" t="s">
        <v>134</v>
      </c>
      <c r="RS159" s="4"/>
      <c r="RT159" s="8"/>
      <c r="RU159" s="4"/>
      <c r="RV159" s="8"/>
      <c r="RW159" s="7"/>
      <c r="RX159" s="7"/>
      <c r="RY159" s="2" t="s">
        <v>161</v>
      </c>
      <c r="RZ159" s="2" t="s">
        <v>131</v>
      </c>
      <c r="SA159" s="2" t="s">
        <v>134</v>
      </c>
      <c r="SB159" s="2" t="s">
        <v>134</v>
      </c>
      <c r="SC159" s="2" t="s">
        <v>142</v>
      </c>
      <c r="SD159" s="2" t="s">
        <v>134</v>
      </c>
      <c r="SE159" s="4"/>
      <c r="SF159" s="8"/>
      <c r="SG159" s="4"/>
      <c r="SH159" s="8"/>
      <c r="SI159" s="7"/>
      <c r="SJ159" s="7"/>
      <c r="SK159" s="2" t="s">
        <v>140</v>
      </c>
      <c r="SL159" s="2" t="s">
        <v>144</v>
      </c>
      <c r="SM159" s="2" t="s">
        <v>193</v>
      </c>
      <c r="SN159" s="2" t="s">
        <v>722</v>
      </c>
      <c r="SO159" s="2" t="s">
        <v>142</v>
      </c>
      <c r="SP159" s="2" t="s">
        <v>134</v>
      </c>
    </row>
    <row r="160">
      <c r="A160" s="2" t="s">
        <v>2309</v>
      </c>
      <c r="B160" s="2" t="s">
        <v>123</v>
      </c>
      <c r="C160" s="2" t="s">
        <v>124</v>
      </c>
      <c r="D160" s="2" t="s">
        <v>2038</v>
      </c>
      <c r="E160" s="2" t="s">
        <v>2039</v>
      </c>
      <c r="F160" s="2" t="s">
        <v>2288</v>
      </c>
      <c r="G160" s="2" t="s">
        <v>2288</v>
      </c>
      <c r="H160" s="2" t="s">
        <v>2288</v>
      </c>
      <c r="I160" s="2" t="s">
        <v>2289</v>
      </c>
      <c r="J160" s="2" t="s">
        <v>2310</v>
      </c>
      <c r="K160" s="2" t="s">
        <v>2291</v>
      </c>
      <c r="L160" s="3">
        <v>29.64</v>
      </c>
      <c r="M160" s="3">
        <v>31.12</v>
      </c>
      <c r="N160" s="3">
        <v>61.99</v>
      </c>
      <c r="O160" s="2" t="s">
        <v>131</v>
      </c>
      <c r="P160" s="2" t="s">
        <v>197</v>
      </c>
      <c r="Q160" s="2" t="s">
        <v>133</v>
      </c>
      <c r="R160" s="2" t="s">
        <v>134</v>
      </c>
      <c r="S160" s="2" t="s">
        <v>134</v>
      </c>
      <c r="T160" s="2" t="s">
        <v>134</v>
      </c>
      <c r="U160" s="2" t="s">
        <v>134</v>
      </c>
      <c r="V160" s="2" t="s">
        <v>747</v>
      </c>
      <c r="W160" s="2" t="s">
        <v>835</v>
      </c>
      <c r="X160" s="2" t="s">
        <v>134</v>
      </c>
      <c r="Y160" s="2" t="s">
        <v>2292</v>
      </c>
      <c r="Z160" s="4">
        <v>283</v>
      </c>
      <c r="AA160" s="4">
        <f>=ROUNDDOWN(12.8636363636364,0)</f>
      </c>
      <c r="AB160" s="5">
        <v>22</v>
      </c>
      <c r="AC160" s="2" t="s">
        <v>2293</v>
      </c>
      <c r="AD160" s="4">
        <v>200</v>
      </c>
      <c r="AE160" s="4">
        <v>400</v>
      </c>
      <c r="AF160" s="6">
        <v>65</v>
      </c>
      <c r="AG160" s="6"/>
      <c r="AH160" s="7">
        <v>0.9672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>
        <v>0</v>
      </c>
      <c r="AP160" s="4">
        <v>428</v>
      </c>
      <c r="AQ160" s="8">
        <v>14482.49</v>
      </c>
      <c r="AR160" s="4"/>
      <c r="AS160" s="8"/>
      <c r="AT160" s="7"/>
      <c r="AU160" s="7"/>
      <c r="AV160" s="4" t="s">
        <v>134</v>
      </c>
      <c r="AW160" s="8" t="s">
        <v>134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>
        <v>0.3873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 t="s">
        <v>134</v>
      </c>
      <c r="BJ160" s="4">
        <v>428</v>
      </c>
      <c r="BK160" s="8">
        <v>14482.49</v>
      </c>
      <c r="BL160" s="2" t="s">
        <v>2311</v>
      </c>
      <c r="BM160" s="7">
        <v>1</v>
      </c>
      <c r="BN160" s="7">
        <v>1</v>
      </c>
      <c r="BO160" s="4">
        <v>42</v>
      </c>
      <c r="BP160" s="8">
        <v>1372.14</v>
      </c>
      <c r="BQ160" s="4"/>
      <c r="BR160" s="8"/>
      <c r="BS160" s="7"/>
      <c r="BT160" s="7"/>
      <c r="BU160" s="2" t="s">
        <v>140</v>
      </c>
      <c r="BV160" s="2" t="s">
        <v>131</v>
      </c>
      <c r="BW160" s="2" t="s">
        <v>134</v>
      </c>
      <c r="BX160" s="2" t="s">
        <v>277</v>
      </c>
      <c r="BY160" s="2" t="s">
        <v>142</v>
      </c>
      <c r="BZ160" s="2" t="s">
        <v>134</v>
      </c>
      <c r="CA160" s="4">
        <v>127</v>
      </c>
      <c r="CB160" s="8">
        <v>4456.43</v>
      </c>
      <c r="CC160" s="4"/>
      <c r="CD160" s="8"/>
      <c r="CE160" s="7"/>
      <c r="CF160" s="7"/>
      <c r="CG160" s="2" t="s">
        <v>140</v>
      </c>
      <c r="CH160" s="2" t="s">
        <v>131</v>
      </c>
      <c r="CI160" s="2" t="s">
        <v>145</v>
      </c>
      <c r="CJ160" s="2" t="s">
        <v>332</v>
      </c>
      <c r="CK160" s="2" t="s">
        <v>142</v>
      </c>
      <c r="CL160" s="2" t="s">
        <v>134</v>
      </c>
      <c r="CM160" s="4">
        <v>18</v>
      </c>
      <c r="CN160" s="8">
        <v>609.3</v>
      </c>
      <c r="CO160" s="4"/>
      <c r="CP160" s="8"/>
      <c r="CQ160" s="7"/>
      <c r="CR160" s="7"/>
      <c r="CS160" s="2" t="s">
        <v>140</v>
      </c>
      <c r="CT160" s="2" t="s">
        <v>131</v>
      </c>
      <c r="CU160" s="2" t="s">
        <v>353</v>
      </c>
      <c r="CV160" s="2" t="s">
        <v>772</v>
      </c>
      <c r="CW160" s="2" t="s">
        <v>142</v>
      </c>
      <c r="CX160" s="2" t="s">
        <v>134</v>
      </c>
      <c r="CY160" s="4">
        <v>28</v>
      </c>
      <c r="CZ160" s="8">
        <v>915.04</v>
      </c>
      <c r="DA160" s="4"/>
      <c r="DB160" s="8"/>
      <c r="DC160" s="7"/>
      <c r="DD160" s="7"/>
      <c r="DE160" s="2" t="s">
        <v>140</v>
      </c>
      <c r="DF160" s="2" t="s">
        <v>131</v>
      </c>
      <c r="DG160" s="2" t="s">
        <v>221</v>
      </c>
      <c r="DH160" s="2" t="s">
        <v>584</v>
      </c>
      <c r="DI160" s="2" t="s">
        <v>142</v>
      </c>
      <c r="DJ160" s="2" t="s">
        <v>134</v>
      </c>
      <c r="DK160" s="4">
        <v>142</v>
      </c>
      <c r="DL160" s="8">
        <v>4805.28</v>
      </c>
      <c r="DM160" s="4"/>
      <c r="DN160" s="8"/>
      <c r="DO160" s="7"/>
      <c r="DP160" s="7"/>
      <c r="DQ160" s="2" t="s">
        <v>140</v>
      </c>
      <c r="DR160" s="2" t="s">
        <v>131</v>
      </c>
      <c r="DS160" s="2" t="s">
        <v>151</v>
      </c>
      <c r="DT160" s="2" t="s">
        <v>2312</v>
      </c>
      <c r="DU160" s="2" t="s">
        <v>142</v>
      </c>
      <c r="DV160" s="2" t="s">
        <v>134</v>
      </c>
      <c r="DW160" s="4">
        <v>20</v>
      </c>
      <c r="DX160" s="8">
        <v>674.24</v>
      </c>
      <c r="DY160" s="4"/>
      <c r="DZ160" s="8"/>
      <c r="EA160" s="7"/>
      <c r="EB160" s="7"/>
      <c r="EC160" s="2" t="s">
        <v>140</v>
      </c>
      <c r="ED160" s="2" t="s">
        <v>131</v>
      </c>
      <c r="EE160" s="2" t="s">
        <v>2295</v>
      </c>
      <c r="EF160" s="2" t="s">
        <v>2313</v>
      </c>
      <c r="EG160" s="2" t="s">
        <v>142</v>
      </c>
      <c r="EH160" s="2" t="s">
        <v>134</v>
      </c>
      <c r="EI160" s="4">
        <v>26</v>
      </c>
      <c r="EJ160" s="8">
        <v>771.27</v>
      </c>
      <c r="EK160" s="4"/>
      <c r="EL160" s="8"/>
      <c r="EM160" s="7"/>
      <c r="EN160" s="7"/>
      <c r="EO160" s="2" t="s">
        <v>140</v>
      </c>
      <c r="EP160" s="2" t="s">
        <v>131</v>
      </c>
      <c r="EQ160" s="2" t="s">
        <v>163</v>
      </c>
      <c r="ER160" s="2" t="s">
        <v>1428</v>
      </c>
      <c r="ES160" s="2" t="s">
        <v>142</v>
      </c>
      <c r="ET160" s="2" t="s">
        <v>134</v>
      </c>
      <c r="EU160" s="4">
        <v>7</v>
      </c>
      <c r="EV160" s="8">
        <v>250.03</v>
      </c>
      <c r="EW160" s="4"/>
      <c r="EX160" s="8"/>
      <c r="EY160" s="7"/>
      <c r="EZ160" s="7"/>
      <c r="FA160" s="2" t="s">
        <v>140</v>
      </c>
      <c r="FB160" s="2" t="s">
        <v>131</v>
      </c>
      <c r="FC160" s="2" t="s">
        <v>1000</v>
      </c>
      <c r="FD160" s="2" t="s">
        <v>2314</v>
      </c>
      <c r="FE160" s="2" t="s">
        <v>142</v>
      </c>
      <c r="FF160" s="2" t="s">
        <v>134</v>
      </c>
      <c r="FG160" s="4">
        <v>10</v>
      </c>
      <c r="FH160" s="8">
        <v>330.41</v>
      </c>
      <c r="FI160" s="4"/>
      <c r="FJ160" s="8"/>
      <c r="FK160" s="7"/>
      <c r="FL160" s="7"/>
      <c r="FM160" s="2" t="s">
        <v>140</v>
      </c>
      <c r="FN160" s="2" t="s">
        <v>131</v>
      </c>
      <c r="FO160" s="2" t="s">
        <v>2069</v>
      </c>
      <c r="FP160" s="2" t="s">
        <v>358</v>
      </c>
      <c r="FQ160" s="2" t="s">
        <v>142</v>
      </c>
      <c r="FR160" s="2" t="s">
        <v>134</v>
      </c>
      <c r="FS160" s="4"/>
      <c r="FT160" s="8"/>
      <c r="FU160" s="4"/>
      <c r="FV160" s="8"/>
      <c r="FW160" s="7"/>
      <c r="FX160" s="7"/>
      <c r="FY160" s="2" t="s">
        <v>140</v>
      </c>
      <c r="FZ160" s="2" t="s">
        <v>144</v>
      </c>
      <c r="GA160" s="2" t="s">
        <v>1002</v>
      </c>
      <c r="GB160" s="2" t="s">
        <v>873</v>
      </c>
      <c r="GC160" s="2" t="s">
        <v>142</v>
      </c>
      <c r="GD160" s="2" t="s">
        <v>134</v>
      </c>
      <c r="GE160" s="4"/>
      <c r="GF160" s="8"/>
      <c r="GG160" s="4"/>
      <c r="GH160" s="8"/>
      <c r="GI160" s="7"/>
      <c r="GJ160" s="7"/>
      <c r="GK160" s="2" t="s">
        <v>134</v>
      </c>
      <c r="GL160" s="2" t="s">
        <v>134</v>
      </c>
      <c r="GM160" s="2" t="s">
        <v>134</v>
      </c>
      <c r="GN160" s="2" t="s">
        <v>134</v>
      </c>
      <c r="GO160" s="2" t="s">
        <v>134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161</v>
      </c>
      <c r="GX160" s="2" t="s">
        <v>131</v>
      </c>
      <c r="GY160" s="2" t="s">
        <v>134</v>
      </c>
      <c r="GZ160" s="2" t="s">
        <v>134</v>
      </c>
      <c r="HA160" s="2" t="s">
        <v>142</v>
      </c>
      <c r="HB160" s="2" t="s">
        <v>134</v>
      </c>
      <c r="HC160" s="4">
        <v>1</v>
      </c>
      <c r="HD160" s="8">
        <v>61.99</v>
      </c>
      <c r="HE160" s="4"/>
      <c r="HF160" s="8"/>
      <c r="HG160" s="7"/>
      <c r="HH160" s="7"/>
      <c r="HI160" s="2" t="s">
        <v>140</v>
      </c>
      <c r="HJ160" s="2" t="s">
        <v>131</v>
      </c>
      <c r="HK160" s="2" t="s">
        <v>1476</v>
      </c>
      <c r="HL160" s="2" t="s">
        <v>189</v>
      </c>
      <c r="HM160" s="2" t="s">
        <v>142</v>
      </c>
      <c r="HN160" s="2" t="s">
        <v>134</v>
      </c>
      <c r="HO160" s="4">
        <v>6</v>
      </c>
      <c r="HP160" s="8">
        <v>201.72</v>
      </c>
      <c r="HQ160" s="4"/>
      <c r="HR160" s="8"/>
      <c r="HS160" s="7"/>
      <c r="HT160" s="7"/>
      <c r="HU160" s="2" t="s">
        <v>140</v>
      </c>
      <c r="HV160" s="2" t="s">
        <v>131</v>
      </c>
      <c r="HW160" s="2" t="s">
        <v>1050</v>
      </c>
      <c r="HX160" s="2" t="s">
        <v>1333</v>
      </c>
      <c r="HY160" s="2" t="s">
        <v>142</v>
      </c>
      <c r="HZ160" s="2" t="s">
        <v>134</v>
      </c>
      <c r="IA160" s="4">
        <v>1</v>
      </c>
      <c r="IB160" s="8">
        <v>34.64</v>
      </c>
      <c r="IC160" s="4"/>
      <c r="ID160" s="8"/>
      <c r="IE160" s="7"/>
      <c r="IF160" s="7"/>
      <c r="IG160" s="2" t="s">
        <v>140</v>
      </c>
      <c r="IH160" s="2" t="s">
        <v>131</v>
      </c>
      <c r="II160" s="2" t="s">
        <v>1862</v>
      </c>
      <c r="IJ160" s="2" t="s">
        <v>600</v>
      </c>
      <c r="IK160" s="2" t="s">
        <v>142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161</v>
      </c>
      <c r="IT160" s="2" t="s">
        <v>131</v>
      </c>
      <c r="IU160" s="2" t="s">
        <v>1008</v>
      </c>
      <c r="IV160" s="2" t="s">
        <v>134</v>
      </c>
      <c r="IW160" s="2" t="s">
        <v>142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140</v>
      </c>
      <c r="JF160" s="2" t="s">
        <v>131</v>
      </c>
      <c r="JG160" s="2" t="s">
        <v>170</v>
      </c>
      <c r="JH160" s="2" t="s">
        <v>134</v>
      </c>
      <c r="JI160" s="2" t="s">
        <v>142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140</v>
      </c>
      <c r="JR160" s="2" t="s">
        <v>144</v>
      </c>
      <c r="JS160" s="2" t="s">
        <v>2053</v>
      </c>
      <c r="JT160" s="2" t="s">
        <v>2147</v>
      </c>
      <c r="JU160" s="2" t="s">
        <v>142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140</v>
      </c>
      <c r="KD160" s="2" t="s">
        <v>131</v>
      </c>
      <c r="KE160" s="2" t="s">
        <v>174</v>
      </c>
      <c r="KF160" s="2" t="s">
        <v>208</v>
      </c>
      <c r="KG160" s="2" t="s">
        <v>142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176</v>
      </c>
      <c r="KP160" s="2" t="s">
        <v>131</v>
      </c>
      <c r="KQ160" s="2" t="s">
        <v>134</v>
      </c>
      <c r="KR160" s="2" t="s">
        <v>134</v>
      </c>
      <c r="KS160" s="2" t="s">
        <v>142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140</v>
      </c>
      <c r="LB160" s="2" t="s">
        <v>144</v>
      </c>
      <c r="LC160" s="2" t="s">
        <v>722</v>
      </c>
      <c r="LD160" s="2" t="s">
        <v>134</v>
      </c>
      <c r="LE160" s="2" t="s">
        <v>142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140</v>
      </c>
      <c r="LN160" s="2" t="s">
        <v>131</v>
      </c>
      <c r="LO160" s="2" t="s">
        <v>180</v>
      </c>
      <c r="LP160" s="2" t="s">
        <v>134</v>
      </c>
      <c r="LQ160" s="2" t="s">
        <v>142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134</v>
      </c>
      <c r="LZ160" s="2" t="s">
        <v>134</v>
      </c>
      <c r="MA160" s="2" t="s">
        <v>134</v>
      </c>
      <c r="MB160" s="2" t="s">
        <v>134</v>
      </c>
      <c r="MC160" s="2" t="s">
        <v>134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436</v>
      </c>
      <c r="ML160" s="2" t="s">
        <v>131</v>
      </c>
      <c r="MM160" s="2" t="s">
        <v>134</v>
      </c>
      <c r="MN160" s="2" t="s">
        <v>134</v>
      </c>
      <c r="MO160" s="2" t="s">
        <v>142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134</v>
      </c>
      <c r="MX160" s="2" t="s">
        <v>134</v>
      </c>
      <c r="MY160" s="2" t="s">
        <v>134</v>
      </c>
      <c r="MZ160" s="2" t="s">
        <v>134</v>
      </c>
      <c r="NA160" s="2" t="s">
        <v>134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184</v>
      </c>
      <c r="NJ160" s="2" t="s">
        <v>131</v>
      </c>
      <c r="NK160" s="2" t="s">
        <v>134</v>
      </c>
      <c r="NL160" s="2" t="s">
        <v>134</v>
      </c>
      <c r="NM160" s="2" t="s">
        <v>142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140</v>
      </c>
      <c r="NV160" s="2" t="s">
        <v>131</v>
      </c>
      <c r="NW160" s="2" t="s">
        <v>185</v>
      </c>
      <c r="NX160" s="2" t="s">
        <v>2300</v>
      </c>
      <c r="NY160" s="2" t="s">
        <v>142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140</v>
      </c>
      <c r="OH160" s="2" t="s">
        <v>187</v>
      </c>
      <c r="OI160" s="2" t="s">
        <v>167</v>
      </c>
      <c r="OJ160" s="2" t="s">
        <v>407</v>
      </c>
      <c r="OK160" s="2" t="s">
        <v>142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134</v>
      </c>
      <c r="OT160" s="2" t="s">
        <v>134</v>
      </c>
      <c r="OU160" s="2" t="s">
        <v>134</v>
      </c>
      <c r="OV160" s="2" t="s">
        <v>134</v>
      </c>
      <c r="OW160" s="2" t="s">
        <v>134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161</v>
      </c>
      <c r="PF160" s="2" t="s">
        <v>131</v>
      </c>
      <c r="PG160" s="2" t="s">
        <v>134</v>
      </c>
      <c r="PH160" s="2" t="s">
        <v>134</v>
      </c>
      <c r="PI160" s="2" t="s">
        <v>142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140</v>
      </c>
      <c r="PR160" s="2" t="s">
        <v>131</v>
      </c>
      <c r="PS160" s="2" t="s">
        <v>190</v>
      </c>
      <c r="PT160" s="2" t="s">
        <v>134</v>
      </c>
      <c r="PU160" s="2" t="s">
        <v>142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140</v>
      </c>
      <c r="QD160" s="2" t="s">
        <v>144</v>
      </c>
      <c r="QE160" s="2" t="s">
        <v>191</v>
      </c>
      <c r="QF160" s="2" t="s">
        <v>928</v>
      </c>
      <c r="QG160" s="2" t="s">
        <v>142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184</v>
      </c>
      <c r="QP160" s="2" t="s">
        <v>131</v>
      </c>
      <c r="QQ160" s="2" t="s">
        <v>134</v>
      </c>
      <c r="QR160" s="2" t="s">
        <v>134</v>
      </c>
      <c r="QS160" s="2" t="s">
        <v>142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134</v>
      </c>
      <c r="RB160" s="2" t="s">
        <v>134</v>
      </c>
      <c r="RC160" s="2" t="s">
        <v>134</v>
      </c>
      <c r="RD160" s="2" t="s">
        <v>134</v>
      </c>
      <c r="RE160" s="2" t="s">
        <v>134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161</v>
      </c>
      <c r="RN160" s="2" t="s">
        <v>131</v>
      </c>
      <c r="RO160" s="2" t="s">
        <v>134</v>
      </c>
      <c r="RP160" s="2" t="s">
        <v>134</v>
      </c>
      <c r="RQ160" s="2" t="s">
        <v>142</v>
      </c>
      <c r="RR160" s="2" t="s">
        <v>134</v>
      </c>
      <c r="RS160" s="4"/>
      <c r="RT160" s="8"/>
      <c r="RU160" s="4"/>
      <c r="RV160" s="8"/>
      <c r="RW160" s="7"/>
      <c r="RX160" s="7"/>
      <c r="RY160" s="2" t="s">
        <v>161</v>
      </c>
      <c r="RZ160" s="2" t="s">
        <v>131</v>
      </c>
      <c r="SA160" s="2" t="s">
        <v>134</v>
      </c>
      <c r="SB160" s="2" t="s">
        <v>134</v>
      </c>
      <c r="SC160" s="2" t="s">
        <v>142</v>
      </c>
      <c r="SD160" s="2" t="s">
        <v>134</v>
      </c>
      <c r="SE160" s="4"/>
      <c r="SF160" s="8"/>
      <c r="SG160" s="4"/>
      <c r="SH160" s="8"/>
      <c r="SI160" s="7"/>
      <c r="SJ160" s="7"/>
      <c r="SK160" s="2" t="s">
        <v>140</v>
      </c>
      <c r="SL160" s="2" t="s">
        <v>144</v>
      </c>
      <c r="SM160" s="2" t="s">
        <v>193</v>
      </c>
      <c r="SN160" s="2" t="s">
        <v>2302</v>
      </c>
      <c r="SO160" s="2" t="s">
        <v>142</v>
      </c>
      <c r="SP160" s="2" t="s">
        <v>134</v>
      </c>
    </row>
    <row r="161">
      <c r="A161" s="2" t="s">
        <v>2315</v>
      </c>
      <c r="B161" s="2" t="s">
        <v>123</v>
      </c>
      <c r="C161" s="2" t="s">
        <v>124</v>
      </c>
      <c r="D161" s="2" t="s">
        <v>2038</v>
      </c>
      <c r="E161" s="2" t="s">
        <v>2039</v>
      </c>
      <c r="F161" s="2" t="s">
        <v>2288</v>
      </c>
      <c r="G161" s="2" t="s">
        <v>2288</v>
      </c>
      <c r="H161" s="2" t="s">
        <v>2288</v>
      </c>
      <c r="I161" s="2" t="s">
        <v>2289</v>
      </c>
      <c r="J161" s="2" t="s">
        <v>2290</v>
      </c>
      <c r="K161" s="2" t="s">
        <v>130</v>
      </c>
      <c r="L161" s="3">
        <v>13.11</v>
      </c>
      <c r="M161" s="3">
        <v>13.77</v>
      </c>
      <c r="N161" s="3">
        <v>26.99</v>
      </c>
      <c r="O161" s="2" t="s">
        <v>131</v>
      </c>
      <c r="P161" s="2" t="s">
        <v>197</v>
      </c>
      <c r="Q161" s="2" t="s">
        <v>133</v>
      </c>
      <c r="R161" s="2" t="s">
        <v>134</v>
      </c>
      <c r="S161" s="2" t="s">
        <v>134</v>
      </c>
      <c r="T161" s="2" t="s">
        <v>134</v>
      </c>
      <c r="U161" s="2" t="s">
        <v>134</v>
      </c>
      <c r="V161" s="2" t="s">
        <v>747</v>
      </c>
      <c r="W161" s="2" t="s">
        <v>835</v>
      </c>
      <c r="X161" s="2" t="s">
        <v>134</v>
      </c>
      <c r="Y161" s="2" t="s">
        <v>2292</v>
      </c>
      <c r="Z161" s="4">
        <v>431</v>
      </c>
      <c r="AA161" s="4">
        <f>=ROUNDDOWN(17.9583333333333,0)</f>
      </c>
      <c r="AB161" s="5">
        <v>24</v>
      </c>
      <c r="AC161" s="2" t="s">
        <v>2293</v>
      </c>
      <c r="AD161" s="4">
        <v>192</v>
      </c>
      <c r="AE161" s="4">
        <v>432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>
        <v>0</v>
      </c>
      <c r="AP161" s="4">
        <v>536</v>
      </c>
      <c r="AQ161" s="8">
        <v>7644.57</v>
      </c>
      <c r="AR161" s="4"/>
      <c r="AS161" s="8"/>
      <c r="AT161" s="7"/>
      <c r="AU161" s="7"/>
      <c r="AV161" s="4">
        <v>1536</v>
      </c>
      <c r="AW161" s="8">
        <v>33585.59</v>
      </c>
      <c r="AX161" s="4" t="s">
        <v>134</v>
      </c>
      <c r="AY161" s="8" t="s">
        <v>134</v>
      </c>
      <c r="AZ161" s="7" t="s">
        <v>134</v>
      </c>
      <c r="BA161" s="7" t="s">
        <v>134</v>
      </c>
      <c r="BB161" s="7">
        <v>0.2276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>
        <v>0.3157</v>
      </c>
      <c r="BJ161" s="4">
        <v>536</v>
      </c>
      <c r="BK161" s="8">
        <v>7644.57</v>
      </c>
      <c r="BL161" s="2" t="s">
        <v>2135</v>
      </c>
      <c r="BM161" s="7">
        <v>1</v>
      </c>
      <c r="BN161" s="7">
        <v>1</v>
      </c>
      <c r="BO161" s="4">
        <v>30</v>
      </c>
      <c r="BP161" s="8">
        <v>386.7</v>
      </c>
      <c r="BQ161" s="4"/>
      <c r="BR161" s="8"/>
      <c r="BS161" s="7"/>
      <c r="BT161" s="7"/>
      <c r="BU161" s="2" t="s">
        <v>140</v>
      </c>
      <c r="BV161" s="2" t="s">
        <v>131</v>
      </c>
      <c r="BW161" s="2" t="s">
        <v>134</v>
      </c>
      <c r="BX161" s="2" t="s">
        <v>277</v>
      </c>
      <c r="BY161" s="2" t="s">
        <v>142</v>
      </c>
      <c r="BZ161" s="2" t="s">
        <v>134</v>
      </c>
      <c r="CA161" s="4">
        <v>135</v>
      </c>
      <c r="CB161" s="8">
        <v>2145.15</v>
      </c>
      <c r="CC161" s="4"/>
      <c r="CD161" s="8"/>
      <c r="CE161" s="7"/>
      <c r="CF161" s="7"/>
      <c r="CG161" s="2" t="s">
        <v>140</v>
      </c>
      <c r="CH161" s="2" t="s">
        <v>131</v>
      </c>
      <c r="CI161" s="2" t="s">
        <v>145</v>
      </c>
      <c r="CJ161" s="2" t="s">
        <v>291</v>
      </c>
      <c r="CK161" s="2" t="s">
        <v>142</v>
      </c>
      <c r="CL161" s="2" t="s">
        <v>134</v>
      </c>
      <c r="CM161" s="4">
        <v>74</v>
      </c>
      <c r="CN161" s="8">
        <v>1043.4</v>
      </c>
      <c r="CO161" s="4"/>
      <c r="CP161" s="8"/>
      <c r="CQ161" s="7"/>
      <c r="CR161" s="7"/>
      <c r="CS161" s="2" t="s">
        <v>140</v>
      </c>
      <c r="CT161" s="2" t="s">
        <v>131</v>
      </c>
      <c r="CU161" s="2" t="s">
        <v>353</v>
      </c>
      <c r="CV161" s="2" t="s">
        <v>2316</v>
      </c>
      <c r="CW161" s="2" t="s">
        <v>142</v>
      </c>
      <c r="CX161" s="2" t="s">
        <v>134</v>
      </c>
      <c r="CY161" s="4">
        <v>75</v>
      </c>
      <c r="CZ161" s="8">
        <v>1083.75</v>
      </c>
      <c r="DA161" s="4"/>
      <c r="DB161" s="8"/>
      <c r="DC161" s="7"/>
      <c r="DD161" s="7"/>
      <c r="DE161" s="2" t="s">
        <v>140</v>
      </c>
      <c r="DF161" s="2" t="s">
        <v>131</v>
      </c>
      <c r="DG161" s="2" t="s">
        <v>221</v>
      </c>
      <c r="DH161" s="2" t="s">
        <v>1558</v>
      </c>
      <c r="DI161" s="2" t="s">
        <v>142</v>
      </c>
      <c r="DJ161" s="2" t="s">
        <v>134</v>
      </c>
      <c r="DK161" s="4">
        <v>132</v>
      </c>
      <c r="DL161" s="8">
        <v>1729.2</v>
      </c>
      <c r="DM161" s="4"/>
      <c r="DN161" s="8"/>
      <c r="DO161" s="7"/>
      <c r="DP161" s="7"/>
      <c r="DQ161" s="2" t="s">
        <v>140</v>
      </c>
      <c r="DR161" s="2" t="s">
        <v>131</v>
      </c>
      <c r="DS161" s="2" t="s">
        <v>151</v>
      </c>
      <c r="DT161" s="2" t="s">
        <v>732</v>
      </c>
      <c r="DU161" s="2" t="s">
        <v>142</v>
      </c>
      <c r="DV161" s="2" t="s">
        <v>134</v>
      </c>
      <c r="DW161" s="4">
        <v>56</v>
      </c>
      <c r="DX161" s="8">
        <v>825.16</v>
      </c>
      <c r="DY161" s="4"/>
      <c r="DZ161" s="8"/>
      <c r="EA161" s="7"/>
      <c r="EB161" s="7"/>
      <c r="EC161" s="2" t="s">
        <v>140</v>
      </c>
      <c r="ED161" s="2" t="s">
        <v>131</v>
      </c>
      <c r="EE161" s="2" t="s">
        <v>2295</v>
      </c>
      <c r="EF161" s="2" t="s">
        <v>292</v>
      </c>
      <c r="EG161" s="2" t="s">
        <v>142</v>
      </c>
      <c r="EH161" s="2" t="s">
        <v>134</v>
      </c>
      <c r="EI161" s="4">
        <v>18</v>
      </c>
      <c r="EJ161" s="8">
        <v>209.54</v>
      </c>
      <c r="EK161" s="4"/>
      <c r="EL161" s="8"/>
      <c r="EM161" s="7"/>
      <c r="EN161" s="7"/>
      <c r="EO161" s="2" t="s">
        <v>140</v>
      </c>
      <c r="EP161" s="2" t="s">
        <v>131</v>
      </c>
      <c r="EQ161" s="2" t="s">
        <v>163</v>
      </c>
      <c r="ER161" s="2" t="s">
        <v>509</v>
      </c>
      <c r="ES161" s="2" t="s">
        <v>142</v>
      </c>
      <c r="ET161" s="2" t="s">
        <v>134</v>
      </c>
      <c r="EU161" s="4">
        <v>9</v>
      </c>
      <c r="EV161" s="8">
        <v>128.8</v>
      </c>
      <c r="EW161" s="4"/>
      <c r="EX161" s="8"/>
      <c r="EY161" s="7"/>
      <c r="EZ161" s="7"/>
      <c r="FA161" s="2" t="s">
        <v>140</v>
      </c>
      <c r="FB161" s="2" t="s">
        <v>131</v>
      </c>
      <c r="FC161" s="2" t="s">
        <v>942</v>
      </c>
      <c r="FD161" s="2" t="s">
        <v>520</v>
      </c>
      <c r="FE161" s="2" t="s">
        <v>142</v>
      </c>
      <c r="FF161" s="2" t="s">
        <v>134</v>
      </c>
      <c r="FG161" s="4">
        <v>4</v>
      </c>
      <c r="FH161" s="8">
        <v>48.72</v>
      </c>
      <c r="FI161" s="4"/>
      <c r="FJ161" s="8"/>
      <c r="FK161" s="7"/>
      <c r="FL161" s="7"/>
      <c r="FM161" s="2" t="s">
        <v>140</v>
      </c>
      <c r="FN161" s="2" t="s">
        <v>131</v>
      </c>
      <c r="FO161" s="2" t="s">
        <v>2069</v>
      </c>
      <c r="FP161" s="2" t="s">
        <v>1672</v>
      </c>
      <c r="FQ161" s="2" t="s">
        <v>142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140</v>
      </c>
      <c r="FZ161" s="2" t="s">
        <v>131</v>
      </c>
      <c r="GA161" s="2" t="s">
        <v>1002</v>
      </c>
      <c r="GB161" s="2" t="s">
        <v>1319</v>
      </c>
      <c r="GC161" s="2" t="s">
        <v>142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134</v>
      </c>
      <c r="GL161" s="2" t="s">
        <v>134</v>
      </c>
      <c r="GM161" s="2" t="s">
        <v>134</v>
      </c>
      <c r="GN161" s="2" t="s">
        <v>134</v>
      </c>
      <c r="GO161" s="2" t="s">
        <v>134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161</v>
      </c>
      <c r="GX161" s="2" t="s">
        <v>131</v>
      </c>
      <c r="GY161" s="2" t="s">
        <v>134</v>
      </c>
      <c r="GZ161" s="2" t="s">
        <v>134</v>
      </c>
      <c r="HA161" s="2" t="s">
        <v>142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140</v>
      </c>
      <c r="HJ161" s="2" t="s">
        <v>131</v>
      </c>
      <c r="HK161" s="2" t="s">
        <v>1476</v>
      </c>
      <c r="HL161" s="2" t="s">
        <v>203</v>
      </c>
      <c r="HM161" s="2" t="s">
        <v>142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161</v>
      </c>
      <c r="HV161" s="2" t="s">
        <v>131</v>
      </c>
      <c r="HW161" s="2" t="s">
        <v>134</v>
      </c>
      <c r="HX161" s="2" t="s">
        <v>134</v>
      </c>
      <c r="HY161" s="2" t="s">
        <v>142</v>
      </c>
      <c r="HZ161" s="2" t="s">
        <v>134</v>
      </c>
      <c r="IA161" s="4">
        <v>1</v>
      </c>
      <c r="IB161" s="8">
        <v>14.43</v>
      </c>
      <c r="IC161" s="4"/>
      <c r="ID161" s="8"/>
      <c r="IE161" s="7"/>
      <c r="IF161" s="7"/>
      <c r="IG161" s="2" t="s">
        <v>140</v>
      </c>
      <c r="IH161" s="2" t="s">
        <v>131</v>
      </c>
      <c r="II161" s="2" t="s">
        <v>1862</v>
      </c>
      <c r="IJ161" s="2" t="s">
        <v>2317</v>
      </c>
      <c r="IK161" s="2" t="s">
        <v>142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161</v>
      </c>
      <c r="IT161" s="2" t="s">
        <v>131</v>
      </c>
      <c r="IU161" s="2" t="s">
        <v>1008</v>
      </c>
      <c r="IV161" s="2" t="s">
        <v>134</v>
      </c>
      <c r="IW161" s="2" t="s">
        <v>142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140</v>
      </c>
      <c r="JF161" s="2" t="s">
        <v>131</v>
      </c>
      <c r="JG161" s="2" t="s">
        <v>170</v>
      </c>
      <c r="JH161" s="2" t="s">
        <v>134</v>
      </c>
      <c r="JI161" s="2" t="s">
        <v>142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140</v>
      </c>
      <c r="JR161" s="2" t="s">
        <v>144</v>
      </c>
      <c r="JS161" s="2" t="s">
        <v>2053</v>
      </c>
      <c r="JT161" s="2" t="s">
        <v>2147</v>
      </c>
      <c r="JU161" s="2" t="s">
        <v>142</v>
      </c>
      <c r="JV161" s="2" t="s">
        <v>134</v>
      </c>
      <c r="JW161" s="4">
        <v>2</v>
      </c>
      <c r="JX161" s="8">
        <v>29.72</v>
      </c>
      <c r="JY161" s="4"/>
      <c r="JZ161" s="8"/>
      <c r="KA161" s="7"/>
      <c r="KB161" s="7"/>
      <c r="KC161" s="2" t="s">
        <v>140</v>
      </c>
      <c r="KD161" s="2" t="s">
        <v>131</v>
      </c>
      <c r="KE161" s="2" t="s">
        <v>174</v>
      </c>
      <c r="KF161" s="2" t="s">
        <v>2318</v>
      </c>
      <c r="KG161" s="2" t="s">
        <v>142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176</v>
      </c>
      <c r="KP161" s="2" t="s">
        <v>131</v>
      </c>
      <c r="KQ161" s="2" t="s">
        <v>134</v>
      </c>
      <c r="KR161" s="2" t="s">
        <v>134</v>
      </c>
      <c r="KS161" s="2" t="s">
        <v>142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140</v>
      </c>
      <c r="LB161" s="2" t="s">
        <v>144</v>
      </c>
      <c r="LC161" s="2" t="s">
        <v>355</v>
      </c>
      <c r="LD161" s="2" t="s">
        <v>1218</v>
      </c>
      <c r="LE161" s="2" t="s">
        <v>142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134</v>
      </c>
      <c r="LN161" s="2" t="s">
        <v>134</v>
      </c>
      <c r="LO161" s="2" t="s">
        <v>134</v>
      </c>
      <c r="LP161" s="2" t="s">
        <v>134</v>
      </c>
      <c r="LQ161" s="2" t="s">
        <v>134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134</v>
      </c>
      <c r="LZ161" s="2" t="s">
        <v>134</v>
      </c>
      <c r="MA161" s="2" t="s">
        <v>134</v>
      </c>
      <c r="MB161" s="2" t="s">
        <v>134</v>
      </c>
      <c r="MC161" s="2" t="s">
        <v>134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436</v>
      </c>
      <c r="ML161" s="2" t="s">
        <v>131</v>
      </c>
      <c r="MM161" s="2" t="s">
        <v>134</v>
      </c>
      <c r="MN161" s="2" t="s">
        <v>134</v>
      </c>
      <c r="MO161" s="2" t="s">
        <v>142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134</v>
      </c>
      <c r="MX161" s="2" t="s">
        <v>134</v>
      </c>
      <c r="MY161" s="2" t="s">
        <v>134</v>
      </c>
      <c r="MZ161" s="2" t="s">
        <v>134</v>
      </c>
      <c r="NA161" s="2" t="s">
        <v>134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184</v>
      </c>
      <c r="NJ161" s="2" t="s">
        <v>131</v>
      </c>
      <c r="NK161" s="2" t="s">
        <v>134</v>
      </c>
      <c r="NL161" s="2" t="s">
        <v>134</v>
      </c>
      <c r="NM161" s="2" t="s">
        <v>142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140</v>
      </c>
      <c r="NV161" s="2" t="s">
        <v>131</v>
      </c>
      <c r="NW161" s="2" t="s">
        <v>185</v>
      </c>
      <c r="NX161" s="2" t="s">
        <v>2319</v>
      </c>
      <c r="NY161" s="2" t="s">
        <v>142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140</v>
      </c>
      <c r="OH161" s="2" t="s">
        <v>187</v>
      </c>
      <c r="OI161" s="2" t="s">
        <v>167</v>
      </c>
      <c r="OJ161" s="2" t="s">
        <v>335</v>
      </c>
      <c r="OK161" s="2" t="s">
        <v>142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134</v>
      </c>
      <c r="OT161" s="2" t="s">
        <v>134</v>
      </c>
      <c r="OU161" s="2" t="s">
        <v>134</v>
      </c>
      <c r="OV161" s="2" t="s">
        <v>134</v>
      </c>
      <c r="OW161" s="2" t="s">
        <v>134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161</v>
      </c>
      <c r="PF161" s="2" t="s">
        <v>131</v>
      </c>
      <c r="PG161" s="2" t="s">
        <v>134</v>
      </c>
      <c r="PH161" s="2" t="s">
        <v>134</v>
      </c>
      <c r="PI161" s="2" t="s">
        <v>142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140</v>
      </c>
      <c r="PR161" s="2" t="s">
        <v>131</v>
      </c>
      <c r="PS161" s="2" t="s">
        <v>190</v>
      </c>
      <c r="PT161" s="2" t="s">
        <v>134</v>
      </c>
      <c r="PU161" s="2" t="s">
        <v>142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140</v>
      </c>
      <c r="QD161" s="2" t="s">
        <v>144</v>
      </c>
      <c r="QE161" s="2" t="s">
        <v>191</v>
      </c>
      <c r="QF161" s="2" t="s">
        <v>134</v>
      </c>
      <c r="QG161" s="2" t="s">
        <v>142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184</v>
      </c>
      <c r="QP161" s="2" t="s">
        <v>131</v>
      </c>
      <c r="QQ161" s="2" t="s">
        <v>134</v>
      </c>
      <c r="QR161" s="2" t="s">
        <v>134</v>
      </c>
      <c r="QS161" s="2" t="s">
        <v>142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134</v>
      </c>
      <c r="RB161" s="2" t="s">
        <v>134</v>
      </c>
      <c r="RC161" s="2" t="s">
        <v>134</v>
      </c>
      <c r="RD161" s="2" t="s">
        <v>134</v>
      </c>
      <c r="RE161" s="2" t="s">
        <v>134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161</v>
      </c>
      <c r="RN161" s="2" t="s">
        <v>131</v>
      </c>
      <c r="RO161" s="2" t="s">
        <v>134</v>
      </c>
      <c r="RP161" s="2" t="s">
        <v>134</v>
      </c>
      <c r="RQ161" s="2" t="s">
        <v>142</v>
      </c>
      <c r="RR161" s="2" t="s">
        <v>134</v>
      </c>
      <c r="RS161" s="4"/>
      <c r="RT161" s="8"/>
      <c r="RU161" s="4"/>
      <c r="RV161" s="8"/>
      <c r="RW161" s="7"/>
      <c r="RX161" s="7"/>
      <c r="RY161" s="2" t="s">
        <v>161</v>
      </c>
      <c r="RZ161" s="2" t="s">
        <v>131</v>
      </c>
      <c r="SA161" s="2" t="s">
        <v>134</v>
      </c>
      <c r="SB161" s="2" t="s">
        <v>134</v>
      </c>
      <c r="SC161" s="2" t="s">
        <v>142</v>
      </c>
      <c r="SD161" s="2" t="s">
        <v>134</v>
      </c>
      <c r="SE161" s="4"/>
      <c r="SF161" s="8"/>
      <c r="SG161" s="4"/>
      <c r="SH161" s="8"/>
      <c r="SI161" s="7"/>
      <c r="SJ161" s="7"/>
      <c r="SK161" s="2" t="s">
        <v>140</v>
      </c>
      <c r="SL161" s="2" t="s">
        <v>144</v>
      </c>
      <c r="SM161" s="2" t="s">
        <v>2320</v>
      </c>
      <c r="SN161" s="2" t="s">
        <v>1707</v>
      </c>
      <c r="SO161" s="2" t="s">
        <v>142</v>
      </c>
      <c r="SP161" s="2" t="s">
        <v>134</v>
      </c>
    </row>
    <row r="162">
      <c r="A162" s="2" t="s">
        <v>2321</v>
      </c>
      <c r="B162" s="2" t="s">
        <v>123</v>
      </c>
      <c r="C162" s="2" t="s">
        <v>124</v>
      </c>
      <c r="D162" s="2" t="s">
        <v>2038</v>
      </c>
      <c r="E162" s="2" t="s">
        <v>2039</v>
      </c>
      <c r="F162" s="2" t="s">
        <v>2288</v>
      </c>
      <c r="G162" s="2" t="s">
        <v>2288</v>
      </c>
      <c r="H162" s="2" t="s">
        <v>2288</v>
      </c>
      <c r="I162" s="2" t="s">
        <v>2289</v>
      </c>
      <c r="J162" s="2" t="s">
        <v>2304</v>
      </c>
      <c r="K162" s="2" t="s">
        <v>130</v>
      </c>
      <c r="L162" s="3">
        <v>18.24</v>
      </c>
      <c r="M162" s="3">
        <v>19.15</v>
      </c>
      <c r="N162" s="3">
        <v>36.99</v>
      </c>
      <c r="O162" s="2" t="s">
        <v>131</v>
      </c>
      <c r="P162" s="2" t="s">
        <v>197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134</v>
      </c>
      <c r="V162" s="2" t="s">
        <v>747</v>
      </c>
      <c r="W162" s="2" t="s">
        <v>835</v>
      </c>
      <c r="X162" s="2" t="s">
        <v>134</v>
      </c>
      <c r="Y162" s="2" t="s">
        <v>2292</v>
      </c>
      <c r="Z162" s="4">
        <v>386</v>
      </c>
      <c r="AA162" s="4">
        <f>=ROUNDDOWN(16.7826086956522,0)</f>
      </c>
      <c r="AB162" s="5">
        <v>23</v>
      </c>
      <c r="AC162" s="2" t="s">
        <v>2293</v>
      </c>
      <c r="AD162" s="4">
        <v>300</v>
      </c>
      <c r="AE162" s="4">
        <v>460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>
        <v>0</v>
      </c>
      <c r="AP162" s="4">
        <v>565</v>
      </c>
      <c r="AQ162" s="8">
        <v>11409.58</v>
      </c>
      <c r="AR162" s="4"/>
      <c r="AS162" s="8"/>
      <c r="AT162" s="7"/>
      <c r="AU162" s="7"/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0.3397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565</v>
      </c>
      <c r="BK162" s="8">
        <v>11409.58</v>
      </c>
      <c r="BL162" s="2" t="s">
        <v>2104</v>
      </c>
      <c r="BM162" s="7">
        <v>1</v>
      </c>
      <c r="BN162" s="7">
        <v>1</v>
      </c>
      <c r="BO162" s="4">
        <v>51</v>
      </c>
      <c r="BP162" s="8">
        <v>985.83</v>
      </c>
      <c r="BQ162" s="4"/>
      <c r="BR162" s="8"/>
      <c r="BS162" s="7"/>
      <c r="BT162" s="7"/>
      <c r="BU162" s="2" t="s">
        <v>140</v>
      </c>
      <c r="BV162" s="2" t="s">
        <v>131</v>
      </c>
      <c r="BW162" s="2" t="s">
        <v>134</v>
      </c>
      <c r="BX162" s="2" t="s">
        <v>277</v>
      </c>
      <c r="BY162" s="2" t="s">
        <v>142</v>
      </c>
      <c r="BZ162" s="2" t="s">
        <v>134</v>
      </c>
      <c r="CA162" s="4">
        <v>142</v>
      </c>
      <c r="CB162" s="8">
        <v>3065.78</v>
      </c>
      <c r="CC162" s="4"/>
      <c r="CD162" s="8"/>
      <c r="CE162" s="7"/>
      <c r="CF162" s="7"/>
      <c r="CG162" s="2" t="s">
        <v>140</v>
      </c>
      <c r="CH162" s="2" t="s">
        <v>131</v>
      </c>
      <c r="CI162" s="2" t="s">
        <v>145</v>
      </c>
      <c r="CJ162" s="2" t="s">
        <v>779</v>
      </c>
      <c r="CK162" s="2" t="s">
        <v>142</v>
      </c>
      <c r="CL162" s="2" t="s">
        <v>134</v>
      </c>
      <c r="CM162" s="4">
        <v>101</v>
      </c>
      <c r="CN162" s="8">
        <v>1994.75</v>
      </c>
      <c r="CO162" s="4"/>
      <c r="CP162" s="8"/>
      <c r="CQ162" s="7"/>
      <c r="CR162" s="7"/>
      <c r="CS162" s="2" t="s">
        <v>140</v>
      </c>
      <c r="CT162" s="2" t="s">
        <v>131</v>
      </c>
      <c r="CU162" s="2" t="s">
        <v>353</v>
      </c>
      <c r="CV162" s="2" t="s">
        <v>2316</v>
      </c>
      <c r="CW162" s="2" t="s">
        <v>142</v>
      </c>
      <c r="CX162" s="2" t="s">
        <v>134</v>
      </c>
      <c r="CY162" s="4">
        <v>81</v>
      </c>
      <c r="CZ162" s="8">
        <v>1628.91</v>
      </c>
      <c r="DA162" s="4"/>
      <c r="DB162" s="8"/>
      <c r="DC162" s="7"/>
      <c r="DD162" s="7"/>
      <c r="DE162" s="2" t="s">
        <v>140</v>
      </c>
      <c r="DF162" s="2" t="s">
        <v>131</v>
      </c>
      <c r="DG162" s="2" t="s">
        <v>221</v>
      </c>
      <c r="DH162" s="2" t="s">
        <v>189</v>
      </c>
      <c r="DI162" s="2" t="s">
        <v>142</v>
      </c>
      <c r="DJ162" s="2" t="s">
        <v>134</v>
      </c>
      <c r="DK162" s="4">
        <v>98</v>
      </c>
      <c r="DL162" s="8">
        <v>1925.7</v>
      </c>
      <c r="DM162" s="4"/>
      <c r="DN162" s="8"/>
      <c r="DO162" s="7"/>
      <c r="DP162" s="7"/>
      <c r="DQ162" s="2" t="s">
        <v>140</v>
      </c>
      <c r="DR162" s="2" t="s">
        <v>131</v>
      </c>
      <c r="DS162" s="2" t="s">
        <v>151</v>
      </c>
      <c r="DT162" s="2" t="s">
        <v>2312</v>
      </c>
      <c r="DU162" s="2" t="s">
        <v>142</v>
      </c>
      <c r="DV162" s="2" t="s">
        <v>134</v>
      </c>
      <c r="DW162" s="4">
        <v>55</v>
      </c>
      <c r="DX162" s="8">
        <v>1136.79</v>
      </c>
      <c r="DY162" s="4"/>
      <c r="DZ162" s="8"/>
      <c r="EA162" s="7"/>
      <c r="EB162" s="7"/>
      <c r="EC162" s="2" t="s">
        <v>140</v>
      </c>
      <c r="ED162" s="2" t="s">
        <v>131</v>
      </c>
      <c r="EE162" s="2" t="s">
        <v>2295</v>
      </c>
      <c r="EF162" s="2" t="s">
        <v>292</v>
      </c>
      <c r="EG162" s="2" t="s">
        <v>142</v>
      </c>
      <c r="EH162" s="2" t="s">
        <v>134</v>
      </c>
      <c r="EI162" s="4">
        <v>20</v>
      </c>
      <c r="EJ162" s="8">
        <v>330.24</v>
      </c>
      <c r="EK162" s="4"/>
      <c r="EL162" s="8"/>
      <c r="EM162" s="7"/>
      <c r="EN162" s="7"/>
      <c r="EO162" s="2" t="s">
        <v>140</v>
      </c>
      <c r="EP162" s="2" t="s">
        <v>131</v>
      </c>
      <c r="EQ162" s="2" t="s">
        <v>163</v>
      </c>
      <c r="ER162" s="2" t="s">
        <v>333</v>
      </c>
      <c r="ES162" s="2" t="s">
        <v>142</v>
      </c>
      <c r="ET162" s="2" t="s">
        <v>134</v>
      </c>
      <c r="EU162" s="4">
        <v>2</v>
      </c>
      <c r="EV162" s="8">
        <v>42.14</v>
      </c>
      <c r="EW162" s="4"/>
      <c r="EX162" s="8"/>
      <c r="EY162" s="7"/>
      <c r="EZ162" s="7"/>
      <c r="FA162" s="2" t="s">
        <v>140</v>
      </c>
      <c r="FB162" s="2" t="s">
        <v>131</v>
      </c>
      <c r="FC162" s="2" t="s">
        <v>942</v>
      </c>
      <c r="FD162" s="2" t="s">
        <v>2322</v>
      </c>
      <c r="FE162" s="2" t="s">
        <v>142</v>
      </c>
      <c r="FF162" s="2" t="s">
        <v>134</v>
      </c>
      <c r="FG162" s="4">
        <v>6</v>
      </c>
      <c r="FH162" s="8">
        <v>114.3</v>
      </c>
      <c r="FI162" s="4"/>
      <c r="FJ162" s="8"/>
      <c r="FK162" s="7"/>
      <c r="FL162" s="7"/>
      <c r="FM162" s="2" t="s">
        <v>140</v>
      </c>
      <c r="FN162" s="2" t="s">
        <v>131</v>
      </c>
      <c r="FO162" s="2" t="s">
        <v>2069</v>
      </c>
      <c r="FP162" s="2" t="s">
        <v>1502</v>
      </c>
      <c r="FQ162" s="2" t="s">
        <v>142</v>
      </c>
      <c r="FR162" s="2" t="s">
        <v>134</v>
      </c>
      <c r="FS162" s="4">
        <v>1</v>
      </c>
      <c r="FT162" s="8">
        <v>20.1</v>
      </c>
      <c r="FU162" s="4"/>
      <c r="FV162" s="8"/>
      <c r="FW162" s="7"/>
      <c r="FX162" s="7"/>
      <c r="FY162" s="2" t="s">
        <v>140</v>
      </c>
      <c r="FZ162" s="2" t="s">
        <v>131</v>
      </c>
      <c r="GA162" s="2" t="s">
        <v>1002</v>
      </c>
      <c r="GB162" s="2" t="s">
        <v>2183</v>
      </c>
      <c r="GC162" s="2" t="s">
        <v>142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134</v>
      </c>
      <c r="GL162" s="2" t="s">
        <v>134</v>
      </c>
      <c r="GM162" s="2" t="s">
        <v>134</v>
      </c>
      <c r="GN162" s="2" t="s">
        <v>134</v>
      </c>
      <c r="GO162" s="2" t="s">
        <v>134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161</v>
      </c>
      <c r="GX162" s="2" t="s">
        <v>131</v>
      </c>
      <c r="GY162" s="2" t="s">
        <v>134</v>
      </c>
      <c r="GZ162" s="2" t="s">
        <v>134</v>
      </c>
      <c r="HA162" s="2" t="s">
        <v>142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140</v>
      </c>
      <c r="HJ162" s="2" t="s">
        <v>131</v>
      </c>
      <c r="HK162" s="2" t="s">
        <v>1476</v>
      </c>
      <c r="HL162" s="2" t="s">
        <v>1948</v>
      </c>
      <c r="HM162" s="2" t="s">
        <v>142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161</v>
      </c>
      <c r="HV162" s="2" t="s">
        <v>131</v>
      </c>
      <c r="HW162" s="2" t="s">
        <v>134</v>
      </c>
      <c r="HX162" s="2" t="s">
        <v>134</v>
      </c>
      <c r="HY162" s="2" t="s">
        <v>142</v>
      </c>
      <c r="HZ162" s="2" t="s">
        <v>134</v>
      </c>
      <c r="IA162" s="4">
        <v>1</v>
      </c>
      <c r="IB162" s="8">
        <v>20.21</v>
      </c>
      <c r="IC162" s="4"/>
      <c r="ID162" s="8"/>
      <c r="IE162" s="7"/>
      <c r="IF162" s="7"/>
      <c r="IG162" s="2" t="s">
        <v>140</v>
      </c>
      <c r="IH162" s="2" t="s">
        <v>131</v>
      </c>
      <c r="II162" s="2" t="s">
        <v>1862</v>
      </c>
      <c r="IJ162" s="2" t="s">
        <v>445</v>
      </c>
      <c r="IK162" s="2" t="s">
        <v>142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161</v>
      </c>
      <c r="IT162" s="2" t="s">
        <v>131</v>
      </c>
      <c r="IU162" s="2" t="s">
        <v>1008</v>
      </c>
      <c r="IV162" s="2" t="s">
        <v>134</v>
      </c>
      <c r="IW162" s="2" t="s">
        <v>142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140</v>
      </c>
      <c r="JF162" s="2" t="s">
        <v>131</v>
      </c>
      <c r="JG162" s="2" t="s">
        <v>170</v>
      </c>
      <c r="JH162" s="2" t="s">
        <v>134</v>
      </c>
      <c r="JI162" s="2" t="s">
        <v>142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140</v>
      </c>
      <c r="JR162" s="2" t="s">
        <v>144</v>
      </c>
      <c r="JS162" s="2" t="s">
        <v>2053</v>
      </c>
      <c r="JT162" s="2" t="s">
        <v>2323</v>
      </c>
      <c r="JU162" s="2" t="s">
        <v>142</v>
      </c>
      <c r="JV162" s="2" t="s">
        <v>134</v>
      </c>
      <c r="JW162" s="4">
        <v>7</v>
      </c>
      <c r="JX162" s="8">
        <v>144.83</v>
      </c>
      <c r="JY162" s="4"/>
      <c r="JZ162" s="8"/>
      <c r="KA162" s="7"/>
      <c r="KB162" s="7"/>
      <c r="KC162" s="2" t="s">
        <v>140</v>
      </c>
      <c r="KD162" s="2" t="s">
        <v>131</v>
      </c>
      <c r="KE162" s="2" t="s">
        <v>174</v>
      </c>
      <c r="KF162" s="2" t="s">
        <v>208</v>
      </c>
      <c r="KG162" s="2" t="s">
        <v>142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176</v>
      </c>
      <c r="KP162" s="2" t="s">
        <v>131</v>
      </c>
      <c r="KQ162" s="2" t="s">
        <v>134</v>
      </c>
      <c r="KR162" s="2" t="s">
        <v>134</v>
      </c>
      <c r="KS162" s="2" t="s">
        <v>142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140</v>
      </c>
      <c r="LB162" s="2" t="s">
        <v>144</v>
      </c>
      <c r="LC162" s="2" t="s">
        <v>1180</v>
      </c>
      <c r="LD162" s="2" t="s">
        <v>2213</v>
      </c>
      <c r="LE162" s="2" t="s">
        <v>142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134</v>
      </c>
      <c r="LN162" s="2" t="s">
        <v>134</v>
      </c>
      <c r="LO162" s="2" t="s">
        <v>134</v>
      </c>
      <c r="LP162" s="2" t="s">
        <v>134</v>
      </c>
      <c r="LQ162" s="2" t="s">
        <v>134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134</v>
      </c>
      <c r="LZ162" s="2" t="s">
        <v>134</v>
      </c>
      <c r="MA162" s="2" t="s">
        <v>134</v>
      </c>
      <c r="MB162" s="2" t="s">
        <v>134</v>
      </c>
      <c r="MC162" s="2" t="s">
        <v>134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436</v>
      </c>
      <c r="ML162" s="2" t="s">
        <v>131</v>
      </c>
      <c r="MM162" s="2" t="s">
        <v>134</v>
      </c>
      <c r="MN162" s="2" t="s">
        <v>134</v>
      </c>
      <c r="MO162" s="2" t="s">
        <v>142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134</v>
      </c>
      <c r="MX162" s="2" t="s">
        <v>134</v>
      </c>
      <c r="MY162" s="2" t="s">
        <v>134</v>
      </c>
      <c r="MZ162" s="2" t="s">
        <v>134</v>
      </c>
      <c r="NA162" s="2" t="s">
        <v>134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184</v>
      </c>
      <c r="NJ162" s="2" t="s">
        <v>131</v>
      </c>
      <c r="NK162" s="2" t="s">
        <v>134</v>
      </c>
      <c r="NL162" s="2" t="s">
        <v>134</v>
      </c>
      <c r="NM162" s="2" t="s">
        <v>142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140</v>
      </c>
      <c r="NV162" s="2" t="s">
        <v>131</v>
      </c>
      <c r="NW162" s="2" t="s">
        <v>185</v>
      </c>
      <c r="NX162" s="2" t="s">
        <v>1186</v>
      </c>
      <c r="NY162" s="2" t="s">
        <v>142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140</v>
      </c>
      <c r="OH162" s="2" t="s">
        <v>187</v>
      </c>
      <c r="OI162" s="2" t="s">
        <v>167</v>
      </c>
      <c r="OJ162" s="2" t="s">
        <v>1316</v>
      </c>
      <c r="OK162" s="2" t="s">
        <v>142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134</v>
      </c>
      <c r="OT162" s="2" t="s">
        <v>134</v>
      </c>
      <c r="OU162" s="2" t="s">
        <v>134</v>
      </c>
      <c r="OV162" s="2" t="s">
        <v>134</v>
      </c>
      <c r="OW162" s="2" t="s">
        <v>134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161</v>
      </c>
      <c r="PF162" s="2" t="s">
        <v>131</v>
      </c>
      <c r="PG162" s="2" t="s">
        <v>134</v>
      </c>
      <c r="PH162" s="2" t="s">
        <v>134</v>
      </c>
      <c r="PI162" s="2" t="s">
        <v>142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140</v>
      </c>
      <c r="PR162" s="2" t="s">
        <v>131</v>
      </c>
      <c r="PS162" s="2" t="s">
        <v>190</v>
      </c>
      <c r="PT162" s="2" t="s">
        <v>134</v>
      </c>
      <c r="PU162" s="2" t="s">
        <v>142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140</v>
      </c>
      <c r="QD162" s="2" t="s">
        <v>144</v>
      </c>
      <c r="QE162" s="2" t="s">
        <v>191</v>
      </c>
      <c r="QF162" s="2" t="s">
        <v>134</v>
      </c>
      <c r="QG162" s="2" t="s">
        <v>142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184</v>
      </c>
      <c r="QP162" s="2" t="s">
        <v>131</v>
      </c>
      <c r="QQ162" s="2" t="s">
        <v>134</v>
      </c>
      <c r="QR162" s="2" t="s">
        <v>134</v>
      </c>
      <c r="QS162" s="2" t="s">
        <v>142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134</v>
      </c>
      <c r="RB162" s="2" t="s">
        <v>134</v>
      </c>
      <c r="RC162" s="2" t="s">
        <v>134</v>
      </c>
      <c r="RD162" s="2" t="s">
        <v>134</v>
      </c>
      <c r="RE162" s="2" t="s">
        <v>134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161</v>
      </c>
      <c r="RN162" s="2" t="s">
        <v>131</v>
      </c>
      <c r="RO162" s="2" t="s">
        <v>134</v>
      </c>
      <c r="RP162" s="2" t="s">
        <v>134</v>
      </c>
      <c r="RQ162" s="2" t="s">
        <v>142</v>
      </c>
      <c r="RR162" s="2" t="s">
        <v>134</v>
      </c>
      <c r="RS162" s="4"/>
      <c r="RT162" s="8"/>
      <c r="RU162" s="4"/>
      <c r="RV162" s="8"/>
      <c r="RW162" s="7"/>
      <c r="RX162" s="7"/>
      <c r="RY162" s="2" t="s">
        <v>161</v>
      </c>
      <c r="RZ162" s="2" t="s">
        <v>131</v>
      </c>
      <c r="SA162" s="2" t="s">
        <v>134</v>
      </c>
      <c r="SB162" s="2" t="s">
        <v>134</v>
      </c>
      <c r="SC162" s="2" t="s">
        <v>142</v>
      </c>
      <c r="SD162" s="2" t="s">
        <v>134</v>
      </c>
      <c r="SE162" s="4"/>
      <c r="SF162" s="8"/>
      <c r="SG162" s="4"/>
      <c r="SH162" s="8"/>
      <c r="SI162" s="7"/>
      <c r="SJ162" s="7"/>
      <c r="SK162" s="2" t="s">
        <v>140</v>
      </c>
      <c r="SL162" s="2" t="s">
        <v>144</v>
      </c>
      <c r="SM162" s="2" t="s">
        <v>193</v>
      </c>
      <c r="SN162" s="2" t="s">
        <v>2324</v>
      </c>
      <c r="SO162" s="2" t="s">
        <v>142</v>
      </c>
      <c r="SP162" s="2" t="s">
        <v>134</v>
      </c>
    </row>
    <row r="163">
      <c r="A163" s="2" t="s">
        <v>2325</v>
      </c>
      <c r="B163" s="2" t="s">
        <v>123</v>
      </c>
      <c r="C163" s="2" t="s">
        <v>124</v>
      </c>
      <c r="D163" s="2" t="s">
        <v>2038</v>
      </c>
      <c r="E163" s="2" t="s">
        <v>2039</v>
      </c>
      <c r="F163" s="2" t="s">
        <v>2288</v>
      </c>
      <c r="G163" s="2" t="s">
        <v>2288</v>
      </c>
      <c r="H163" s="2" t="s">
        <v>2288</v>
      </c>
      <c r="I163" s="2" t="s">
        <v>2289</v>
      </c>
      <c r="J163" s="2" t="s">
        <v>2310</v>
      </c>
      <c r="K163" s="2" t="s">
        <v>130</v>
      </c>
      <c r="L163" s="3">
        <v>29.64</v>
      </c>
      <c r="M163" s="3">
        <v>31.12</v>
      </c>
      <c r="N163" s="3">
        <v>61.99</v>
      </c>
      <c r="O163" s="2" t="s">
        <v>131</v>
      </c>
      <c r="P163" s="2" t="s">
        <v>197</v>
      </c>
      <c r="Q163" s="2" t="s">
        <v>133</v>
      </c>
      <c r="R163" s="2" t="s">
        <v>134</v>
      </c>
      <c r="S163" s="2" t="s">
        <v>134</v>
      </c>
      <c r="T163" s="2" t="s">
        <v>134</v>
      </c>
      <c r="U163" s="2" t="s">
        <v>134</v>
      </c>
      <c r="V163" s="2" t="s">
        <v>747</v>
      </c>
      <c r="W163" s="2" t="s">
        <v>835</v>
      </c>
      <c r="X163" s="2" t="s">
        <v>134</v>
      </c>
      <c r="Y163" s="2" t="s">
        <v>2292</v>
      </c>
      <c r="Z163" s="4">
        <v>145</v>
      </c>
      <c r="AA163" s="4">
        <f>=ROUNDDOWN(9.0625,0)</f>
      </c>
      <c r="AB163" s="5">
        <v>16</v>
      </c>
      <c r="AC163" s="2" t="s">
        <v>2293</v>
      </c>
      <c r="AD163" s="4">
        <v>172</v>
      </c>
      <c r="AE163" s="4">
        <v>352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0</v>
      </c>
      <c r="AP163" s="4">
        <v>435</v>
      </c>
      <c r="AQ163" s="8">
        <v>14531.44</v>
      </c>
      <c r="AR163" s="4"/>
      <c r="AS163" s="8"/>
      <c r="AT163" s="7"/>
      <c r="AU163" s="7"/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>
        <v>0.4327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435</v>
      </c>
      <c r="BK163" s="8">
        <v>14531.44</v>
      </c>
      <c r="BL163" s="2" t="s">
        <v>2179</v>
      </c>
      <c r="BM163" s="7">
        <v>1</v>
      </c>
      <c r="BN163" s="7">
        <v>1</v>
      </c>
      <c r="BO163" s="4">
        <v>48</v>
      </c>
      <c r="BP163" s="8">
        <v>1568.16</v>
      </c>
      <c r="BQ163" s="4"/>
      <c r="BR163" s="8"/>
      <c r="BS163" s="7"/>
      <c r="BT163" s="7"/>
      <c r="BU163" s="2" t="s">
        <v>140</v>
      </c>
      <c r="BV163" s="2" t="s">
        <v>131</v>
      </c>
      <c r="BW163" s="2" t="s">
        <v>134</v>
      </c>
      <c r="BX163" s="2" t="s">
        <v>277</v>
      </c>
      <c r="BY163" s="2" t="s">
        <v>142</v>
      </c>
      <c r="BZ163" s="2" t="s">
        <v>134</v>
      </c>
      <c r="CA163" s="4">
        <v>103</v>
      </c>
      <c r="CB163" s="8">
        <v>3614.27</v>
      </c>
      <c r="CC163" s="4"/>
      <c r="CD163" s="8"/>
      <c r="CE163" s="7"/>
      <c r="CF163" s="7"/>
      <c r="CG163" s="2" t="s">
        <v>140</v>
      </c>
      <c r="CH163" s="2" t="s">
        <v>131</v>
      </c>
      <c r="CI163" s="2" t="s">
        <v>145</v>
      </c>
      <c r="CJ163" s="2" t="s">
        <v>779</v>
      </c>
      <c r="CK163" s="2" t="s">
        <v>142</v>
      </c>
      <c r="CL163" s="2" t="s">
        <v>134</v>
      </c>
      <c r="CM163" s="4">
        <v>41</v>
      </c>
      <c r="CN163" s="8">
        <v>1387.85</v>
      </c>
      <c r="CO163" s="4"/>
      <c r="CP163" s="8"/>
      <c r="CQ163" s="7"/>
      <c r="CR163" s="7"/>
      <c r="CS163" s="2" t="s">
        <v>140</v>
      </c>
      <c r="CT163" s="2" t="s">
        <v>131</v>
      </c>
      <c r="CU163" s="2" t="s">
        <v>353</v>
      </c>
      <c r="CV163" s="2" t="s">
        <v>2326</v>
      </c>
      <c r="CW163" s="2" t="s">
        <v>142</v>
      </c>
      <c r="CX163" s="2" t="s">
        <v>134</v>
      </c>
      <c r="CY163" s="4">
        <v>73</v>
      </c>
      <c r="CZ163" s="8">
        <v>2385.64</v>
      </c>
      <c r="DA163" s="4"/>
      <c r="DB163" s="8"/>
      <c r="DC163" s="7"/>
      <c r="DD163" s="7"/>
      <c r="DE163" s="2" t="s">
        <v>140</v>
      </c>
      <c r="DF163" s="2" t="s">
        <v>131</v>
      </c>
      <c r="DG163" s="2" t="s">
        <v>221</v>
      </c>
      <c r="DH163" s="2" t="s">
        <v>770</v>
      </c>
      <c r="DI163" s="2" t="s">
        <v>142</v>
      </c>
      <c r="DJ163" s="2" t="s">
        <v>134</v>
      </c>
      <c r="DK163" s="4">
        <v>84</v>
      </c>
      <c r="DL163" s="8">
        <v>2842.56</v>
      </c>
      <c r="DM163" s="4"/>
      <c r="DN163" s="8"/>
      <c r="DO163" s="7"/>
      <c r="DP163" s="7"/>
      <c r="DQ163" s="2" t="s">
        <v>140</v>
      </c>
      <c r="DR163" s="2" t="s">
        <v>131</v>
      </c>
      <c r="DS163" s="2" t="s">
        <v>151</v>
      </c>
      <c r="DT163" s="2" t="s">
        <v>202</v>
      </c>
      <c r="DU163" s="2" t="s">
        <v>142</v>
      </c>
      <c r="DV163" s="2" t="s">
        <v>134</v>
      </c>
      <c r="DW163" s="4">
        <v>49</v>
      </c>
      <c r="DX163" s="8">
        <v>1635.72</v>
      </c>
      <c r="DY163" s="4"/>
      <c r="DZ163" s="8"/>
      <c r="EA163" s="7"/>
      <c r="EB163" s="7"/>
      <c r="EC163" s="2" t="s">
        <v>140</v>
      </c>
      <c r="ED163" s="2" t="s">
        <v>131</v>
      </c>
      <c r="EE163" s="2" t="s">
        <v>2295</v>
      </c>
      <c r="EF163" s="2" t="s">
        <v>410</v>
      </c>
      <c r="EG163" s="2" t="s">
        <v>142</v>
      </c>
      <c r="EH163" s="2" t="s">
        <v>134</v>
      </c>
      <c r="EI163" s="4">
        <v>19</v>
      </c>
      <c r="EJ163" s="8">
        <v>524.23</v>
      </c>
      <c r="EK163" s="4"/>
      <c r="EL163" s="8"/>
      <c r="EM163" s="7"/>
      <c r="EN163" s="7"/>
      <c r="EO163" s="2" t="s">
        <v>140</v>
      </c>
      <c r="EP163" s="2" t="s">
        <v>131</v>
      </c>
      <c r="EQ163" s="2" t="s">
        <v>163</v>
      </c>
      <c r="ER163" s="2" t="s">
        <v>148</v>
      </c>
      <c r="ES163" s="2" t="s">
        <v>142</v>
      </c>
      <c r="ET163" s="2" t="s">
        <v>134</v>
      </c>
      <c r="EU163" s="4">
        <v>5</v>
      </c>
      <c r="EV163" s="8">
        <v>170.87</v>
      </c>
      <c r="EW163" s="4"/>
      <c r="EX163" s="8"/>
      <c r="EY163" s="7"/>
      <c r="EZ163" s="7"/>
      <c r="FA163" s="2" t="s">
        <v>140</v>
      </c>
      <c r="FB163" s="2" t="s">
        <v>131</v>
      </c>
      <c r="FC163" s="2" t="s">
        <v>942</v>
      </c>
      <c r="FD163" s="2" t="s">
        <v>1004</v>
      </c>
      <c r="FE163" s="2" t="s">
        <v>142</v>
      </c>
      <c r="FF163" s="2" t="s">
        <v>134</v>
      </c>
      <c r="FG163" s="4">
        <v>8</v>
      </c>
      <c r="FH163" s="8">
        <v>234.04</v>
      </c>
      <c r="FI163" s="4"/>
      <c r="FJ163" s="8"/>
      <c r="FK163" s="7"/>
      <c r="FL163" s="7"/>
      <c r="FM163" s="2" t="s">
        <v>140</v>
      </c>
      <c r="FN163" s="2" t="s">
        <v>131</v>
      </c>
      <c r="FO163" s="2" t="s">
        <v>2069</v>
      </c>
      <c r="FP163" s="2" t="s">
        <v>1157</v>
      </c>
      <c r="FQ163" s="2" t="s">
        <v>142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140</v>
      </c>
      <c r="FZ163" s="2" t="s">
        <v>131</v>
      </c>
      <c r="GA163" s="2" t="s">
        <v>1002</v>
      </c>
      <c r="GB163" s="2" t="s">
        <v>2183</v>
      </c>
      <c r="GC163" s="2" t="s">
        <v>142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134</v>
      </c>
      <c r="GL163" s="2" t="s">
        <v>134</v>
      </c>
      <c r="GM163" s="2" t="s">
        <v>134</v>
      </c>
      <c r="GN163" s="2" t="s">
        <v>134</v>
      </c>
      <c r="GO163" s="2" t="s">
        <v>134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161</v>
      </c>
      <c r="GX163" s="2" t="s">
        <v>131</v>
      </c>
      <c r="GY163" s="2" t="s">
        <v>134</v>
      </c>
      <c r="GZ163" s="2" t="s">
        <v>134</v>
      </c>
      <c r="HA163" s="2" t="s">
        <v>142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140</v>
      </c>
      <c r="HJ163" s="2" t="s">
        <v>131</v>
      </c>
      <c r="HK163" s="2" t="s">
        <v>1476</v>
      </c>
      <c r="HL163" s="2" t="s">
        <v>1948</v>
      </c>
      <c r="HM163" s="2" t="s">
        <v>142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161</v>
      </c>
      <c r="HV163" s="2" t="s">
        <v>131</v>
      </c>
      <c r="HW163" s="2" t="s">
        <v>134</v>
      </c>
      <c r="HX163" s="2" t="s">
        <v>134</v>
      </c>
      <c r="HY163" s="2" t="s">
        <v>142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140</v>
      </c>
      <c r="IH163" s="2" t="s">
        <v>144</v>
      </c>
      <c r="II163" s="2" t="s">
        <v>1862</v>
      </c>
      <c r="IJ163" s="2" t="s">
        <v>412</v>
      </c>
      <c r="IK163" s="2" t="s">
        <v>142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161</v>
      </c>
      <c r="IT163" s="2" t="s">
        <v>131</v>
      </c>
      <c r="IU163" s="2" t="s">
        <v>1008</v>
      </c>
      <c r="IV163" s="2" t="s">
        <v>134</v>
      </c>
      <c r="IW163" s="2" t="s">
        <v>142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140</v>
      </c>
      <c r="JF163" s="2" t="s">
        <v>131</v>
      </c>
      <c r="JG163" s="2" t="s">
        <v>170</v>
      </c>
      <c r="JH163" s="2" t="s">
        <v>134</v>
      </c>
      <c r="JI163" s="2" t="s">
        <v>142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140</v>
      </c>
      <c r="JR163" s="2" t="s">
        <v>144</v>
      </c>
      <c r="JS163" s="2" t="s">
        <v>2053</v>
      </c>
      <c r="JT163" s="2" t="s">
        <v>1782</v>
      </c>
      <c r="JU163" s="2" t="s">
        <v>142</v>
      </c>
      <c r="JV163" s="2" t="s">
        <v>134</v>
      </c>
      <c r="JW163" s="4">
        <v>5</v>
      </c>
      <c r="JX163" s="8">
        <v>168.1</v>
      </c>
      <c r="JY163" s="4"/>
      <c r="JZ163" s="8"/>
      <c r="KA163" s="7"/>
      <c r="KB163" s="7"/>
      <c r="KC163" s="2" t="s">
        <v>140</v>
      </c>
      <c r="KD163" s="2" t="s">
        <v>131</v>
      </c>
      <c r="KE163" s="2" t="s">
        <v>174</v>
      </c>
      <c r="KF163" s="2" t="s">
        <v>2318</v>
      </c>
      <c r="KG163" s="2" t="s">
        <v>142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176</v>
      </c>
      <c r="KP163" s="2" t="s">
        <v>131</v>
      </c>
      <c r="KQ163" s="2" t="s">
        <v>134</v>
      </c>
      <c r="KR163" s="2" t="s">
        <v>134</v>
      </c>
      <c r="KS163" s="2" t="s">
        <v>142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140</v>
      </c>
      <c r="LB163" s="2" t="s">
        <v>144</v>
      </c>
      <c r="LC163" s="2" t="s">
        <v>355</v>
      </c>
      <c r="LD163" s="2" t="s">
        <v>1544</v>
      </c>
      <c r="LE163" s="2" t="s">
        <v>142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134</v>
      </c>
      <c r="LN163" s="2" t="s">
        <v>134</v>
      </c>
      <c r="LO163" s="2" t="s">
        <v>134</v>
      </c>
      <c r="LP163" s="2" t="s">
        <v>134</v>
      </c>
      <c r="LQ163" s="2" t="s">
        <v>134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134</v>
      </c>
      <c r="LZ163" s="2" t="s">
        <v>134</v>
      </c>
      <c r="MA163" s="2" t="s">
        <v>134</v>
      </c>
      <c r="MB163" s="2" t="s">
        <v>134</v>
      </c>
      <c r="MC163" s="2" t="s">
        <v>134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436</v>
      </c>
      <c r="ML163" s="2" t="s">
        <v>131</v>
      </c>
      <c r="MM163" s="2" t="s">
        <v>134</v>
      </c>
      <c r="MN163" s="2" t="s">
        <v>134</v>
      </c>
      <c r="MO163" s="2" t="s">
        <v>142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134</v>
      </c>
      <c r="MX163" s="2" t="s">
        <v>134</v>
      </c>
      <c r="MY163" s="2" t="s">
        <v>134</v>
      </c>
      <c r="MZ163" s="2" t="s">
        <v>134</v>
      </c>
      <c r="NA163" s="2" t="s">
        <v>134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184</v>
      </c>
      <c r="NJ163" s="2" t="s">
        <v>131</v>
      </c>
      <c r="NK163" s="2" t="s">
        <v>134</v>
      </c>
      <c r="NL163" s="2" t="s">
        <v>134</v>
      </c>
      <c r="NM163" s="2" t="s">
        <v>142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140</v>
      </c>
      <c r="NV163" s="2" t="s">
        <v>131</v>
      </c>
      <c r="NW163" s="2" t="s">
        <v>185</v>
      </c>
      <c r="NX163" s="2" t="s">
        <v>2133</v>
      </c>
      <c r="NY163" s="2" t="s">
        <v>142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140</v>
      </c>
      <c r="OH163" s="2" t="s">
        <v>187</v>
      </c>
      <c r="OI163" s="2" t="s">
        <v>167</v>
      </c>
      <c r="OJ163" s="2" t="s">
        <v>1316</v>
      </c>
      <c r="OK163" s="2" t="s">
        <v>142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134</v>
      </c>
      <c r="OT163" s="2" t="s">
        <v>134</v>
      </c>
      <c r="OU163" s="2" t="s">
        <v>134</v>
      </c>
      <c r="OV163" s="2" t="s">
        <v>134</v>
      </c>
      <c r="OW163" s="2" t="s">
        <v>134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161</v>
      </c>
      <c r="PF163" s="2" t="s">
        <v>131</v>
      </c>
      <c r="PG163" s="2" t="s">
        <v>134</v>
      </c>
      <c r="PH163" s="2" t="s">
        <v>134</v>
      </c>
      <c r="PI163" s="2" t="s">
        <v>142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140</v>
      </c>
      <c r="PR163" s="2" t="s">
        <v>131</v>
      </c>
      <c r="PS163" s="2" t="s">
        <v>190</v>
      </c>
      <c r="PT163" s="2" t="s">
        <v>134</v>
      </c>
      <c r="PU163" s="2" t="s">
        <v>142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140</v>
      </c>
      <c r="QD163" s="2" t="s">
        <v>144</v>
      </c>
      <c r="QE163" s="2" t="s">
        <v>191</v>
      </c>
      <c r="QF163" s="2" t="s">
        <v>134</v>
      </c>
      <c r="QG163" s="2" t="s">
        <v>142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184</v>
      </c>
      <c r="QP163" s="2" t="s">
        <v>131</v>
      </c>
      <c r="QQ163" s="2" t="s">
        <v>134</v>
      </c>
      <c r="QR163" s="2" t="s">
        <v>134</v>
      </c>
      <c r="QS163" s="2" t="s">
        <v>142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134</v>
      </c>
      <c r="RB163" s="2" t="s">
        <v>134</v>
      </c>
      <c r="RC163" s="2" t="s">
        <v>134</v>
      </c>
      <c r="RD163" s="2" t="s">
        <v>134</v>
      </c>
      <c r="RE163" s="2" t="s">
        <v>134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161</v>
      </c>
      <c r="RN163" s="2" t="s">
        <v>131</v>
      </c>
      <c r="RO163" s="2" t="s">
        <v>134</v>
      </c>
      <c r="RP163" s="2" t="s">
        <v>134</v>
      </c>
      <c r="RQ163" s="2" t="s">
        <v>142</v>
      </c>
      <c r="RR163" s="2" t="s">
        <v>134</v>
      </c>
      <c r="RS163" s="4"/>
      <c r="RT163" s="8"/>
      <c r="RU163" s="4"/>
      <c r="RV163" s="8"/>
      <c r="RW163" s="7"/>
      <c r="RX163" s="7"/>
      <c r="RY163" s="2" t="s">
        <v>161</v>
      </c>
      <c r="RZ163" s="2" t="s">
        <v>131</v>
      </c>
      <c r="SA163" s="2" t="s">
        <v>134</v>
      </c>
      <c r="SB163" s="2" t="s">
        <v>134</v>
      </c>
      <c r="SC163" s="2" t="s">
        <v>142</v>
      </c>
      <c r="SD163" s="2" t="s">
        <v>134</v>
      </c>
      <c r="SE163" s="4"/>
      <c r="SF163" s="8"/>
      <c r="SG163" s="4"/>
      <c r="SH163" s="8"/>
      <c r="SI163" s="7"/>
      <c r="SJ163" s="7"/>
      <c r="SK163" s="2" t="s">
        <v>140</v>
      </c>
      <c r="SL163" s="2" t="s">
        <v>144</v>
      </c>
      <c r="SM163" s="2" t="s">
        <v>193</v>
      </c>
      <c r="SN163" s="2" t="s">
        <v>1099</v>
      </c>
      <c r="SO163" s="2" t="s">
        <v>142</v>
      </c>
      <c r="SP163" s="2" t="s">
        <v>134</v>
      </c>
    </row>
    <row r="164">
      <c r="A164" s="2" t="s">
        <v>2327</v>
      </c>
      <c r="B164" s="2" t="s">
        <v>123</v>
      </c>
      <c r="C164" s="2" t="s">
        <v>124</v>
      </c>
      <c r="D164" s="2" t="s">
        <v>2038</v>
      </c>
      <c r="E164" s="2" t="s">
        <v>2039</v>
      </c>
      <c r="F164" s="2" t="s">
        <v>2288</v>
      </c>
      <c r="G164" s="2" t="s">
        <v>2288</v>
      </c>
      <c r="H164" s="2" t="s">
        <v>2288</v>
      </c>
      <c r="I164" s="2" t="s">
        <v>2289</v>
      </c>
      <c r="J164" s="2" t="s">
        <v>2290</v>
      </c>
      <c r="K164" s="2" t="s">
        <v>1225</v>
      </c>
      <c r="L164" s="3">
        <v>13.11</v>
      </c>
      <c r="M164" s="3">
        <v>13.77</v>
      </c>
      <c r="N164" s="3">
        <v>26.99</v>
      </c>
      <c r="O164" s="2" t="s">
        <v>131</v>
      </c>
      <c r="P164" s="2" t="s">
        <v>395</v>
      </c>
      <c r="Q164" s="2" t="s">
        <v>133</v>
      </c>
      <c r="R164" s="2" t="s">
        <v>134</v>
      </c>
      <c r="S164" s="2" t="s">
        <v>134</v>
      </c>
      <c r="T164" s="2" t="s">
        <v>134</v>
      </c>
      <c r="U164" s="2" t="s">
        <v>134</v>
      </c>
      <c r="V164" s="2" t="s">
        <v>747</v>
      </c>
      <c r="W164" s="2" t="s">
        <v>835</v>
      </c>
      <c r="X164" s="2" t="s">
        <v>134</v>
      </c>
      <c r="Y164" s="2" t="s">
        <v>2292</v>
      </c>
      <c r="Z164" s="4">
        <v>331</v>
      </c>
      <c r="AA164" s="4">
        <f>=ROUNDDOWN(20.6875,0)</f>
      </c>
      <c r="AB164" s="5">
        <v>16</v>
      </c>
      <c r="AC164" s="2" t="s">
        <v>1701</v>
      </c>
      <c r="AD164" s="4">
        <v>172</v>
      </c>
      <c r="AE164" s="4">
        <v>172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>
        <v>0</v>
      </c>
      <c r="AP164" s="4">
        <v>350</v>
      </c>
      <c r="AQ164" s="8">
        <v>4951.65</v>
      </c>
      <c r="AR164" s="4"/>
      <c r="AS164" s="8"/>
      <c r="AT164" s="7"/>
      <c r="AU164" s="7"/>
      <c r="AV164" s="4">
        <v>965</v>
      </c>
      <c r="AW164" s="8">
        <v>20129.02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0.246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0.1892</v>
      </c>
      <c r="BJ164" s="4">
        <v>350</v>
      </c>
      <c r="BK164" s="8">
        <v>4951.65</v>
      </c>
      <c r="BL164" s="2" t="s">
        <v>290</v>
      </c>
      <c r="BM164" s="7">
        <v>1</v>
      </c>
      <c r="BN164" s="7">
        <v>1</v>
      </c>
      <c r="BO164" s="4">
        <v>66</v>
      </c>
      <c r="BP164" s="8">
        <v>798.6</v>
      </c>
      <c r="BQ164" s="4"/>
      <c r="BR164" s="8"/>
      <c r="BS164" s="7"/>
      <c r="BT164" s="7"/>
      <c r="BU164" s="2" t="s">
        <v>140</v>
      </c>
      <c r="BV164" s="2" t="s">
        <v>131</v>
      </c>
      <c r="BW164" s="2" t="s">
        <v>134</v>
      </c>
      <c r="BX164" s="2" t="s">
        <v>277</v>
      </c>
      <c r="BY164" s="2" t="s">
        <v>142</v>
      </c>
      <c r="BZ164" s="2" t="s">
        <v>134</v>
      </c>
      <c r="CA164" s="4">
        <v>102</v>
      </c>
      <c r="CB164" s="8">
        <v>1620.78</v>
      </c>
      <c r="CC164" s="4"/>
      <c r="CD164" s="8"/>
      <c r="CE164" s="7"/>
      <c r="CF164" s="7"/>
      <c r="CG164" s="2" t="s">
        <v>140</v>
      </c>
      <c r="CH164" s="2" t="s">
        <v>131</v>
      </c>
      <c r="CI164" s="2" t="s">
        <v>145</v>
      </c>
      <c r="CJ164" s="2" t="s">
        <v>1704</v>
      </c>
      <c r="CK164" s="2" t="s">
        <v>142</v>
      </c>
      <c r="CL164" s="2" t="s">
        <v>134</v>
      </c>
      <c r="CM164" s="4">
        <v>56</v>
      </c>
      <c r="CN164" s="8">
        <v>789.6</v>
      </c>
      <c r="CO164" s="4"/>
      <c r="CP164" s="8"/>
      <c r="CQ164" s="7"/>
      <c r="CR164" s="7"/>
      <c r="CS164" s="2" t="s">
        <v>140</v>
      </c>
      <c r="CT164" s="2" t="s">
        <v>131</v>
      </c>
      <c r="CU164" s="2" t="s">
        <v>353</v>
      </c>
      <c r="CV164" s="2" t="s">
        <v>1560</v>
      </c>
      <c r="CW164" s="2" t="s">
        <v>142</v>
      </c>
      <c r="CX164" s="2" t="s">
        <v>134</v>
      </c>
      <c r="CY164" s="4">
        <v>41</v>
      </c>
      <c r="CZ164" s="8">
        <v>592.45</v>
      </c>
      <c r="DA164" s="4"/>
      <c r="DB164" s="8"/>
      <c r="DC164" s="7"/>
      <c r="DD164" s="7"/>
      <c r="DE164" s="2" t="s">
        <v>140</v>
      </c>
      <c r="DF164" s="2" t="s">
        <v>131</v>
      </c>
      <c r="DG164" s="2" t="s">
        <v>221</v>
      </c>
      <c r="DH164" s="2" t="s">
        <v>150</v>
      </c>
      <c r="DI164" s="2" t="s">
        <v>142</v>
      </c>
      <c r="DJ164" s="2" t="s">
        <v>134</v>
      </c>
      <c r="DK164" s="4">
        <v>48</v>
      </c>
      <c r="DL164" s="8">
        <v>628.8</v>
      </c>
      <c r="DM164" s="4"/>
      <c r="DN164" s="8"/>
      <c r="DO164" s="7"/>
      <c r="DP164" s="7"/>
      <c r="DQ164" s="2" t="s">
        <v>140</v>
      </c>
      <c r="DR164" s="2" t="s">
        <v>131</v>
      </c>
      <c r="DS164" s="2" t="s">
        <v>151</v>
      </c>
      <c r="DT164" s="2" t="s">
        <v>991</v>
      </c>
      <c r="DU164" s="2" t="s">
        <v>142</v>
      </c>
      <c r="DV164" s="2" t="s">
        <v>134</v>
      </c>
      <c r="DW164" s="4">
        <v>15</v>
      </c>
      <c r="DX164" s="8">
        <v>221.31</v>
      </c>
      <c r="DY164" s="4"/>
      <c r="DZ164" s="8"/>
      <c r="EA164" s="7"/>
      <c r="EB164" s="7"/>
      <c r="EC164" s="2" t="s">
        <v>140</v>
      </c>
      <c r="ED164" s="2" t="s">
        <v>131</v>
      </c>
      <c r="EE164" s="2" t="s">
        <v>2295</v>
      </c>
      <c r="EF164" s="2" t="s">
        <v>1428</v>
      </c>
      <c r="EG164" s="2" t="s">
        <v>142</v>
      </c>
      <c r="EH164" s="2" t="s">
        <v>134</v>
      </c>
      <c r="EI164" s="4">
        <v>15</v>
      </c>
      <c r="EJ164" s="8">
        <v>193.48</v>
      </c>
      <c r="EK164" s="4"/>
      <c r="EL164" s="8"/>
      <c r="EM164" s="7"/>
      <c r="EN164" s="7"/>
      <c r="EO164" s="2" t="s">
        <v>140</v>
      </c>
      <c r="EP164" s="2" t="s">
        <v>131</v>
      </c>
      <c r="EQ164" s="2" t="s">
        <v>163</v>
      </c>
      <c r="ER164" s="2" t="s">
        <v>770</v>
      </c>
      <c r="ES164" s="2" t="s">
        <v>142</v>
      </c>
      <c r="ET164" s="2" t="s">
        <v>134</v>
      </c>
      <c r="EU164" s="4">
        <v>2</v>
      </c>
      <c r="EV164" s="8">
        <v>31.1</v>
      </c>
      <c r="EW164" s="4"/>
      <c r="EX164" s="8"/>
      <c r="EY164" s="7"/>
      <c r="EZ164" s="7"/>
      <c r="FA164" s="2" t="s">
        <v>140</v>
      </c>
      <c r="FB164" s="2" t="s">
        <v>131</v>
      </c>
      <c r="FC164" s="2" t="s">
        <v>1000</v>
      </c>
      <c r="FD164" s="2" t="s">
        <v>1765</v>
      </c>
      <c r="FE164" s="2" t="s">
        <v>142</v>
      </c>
      <c r="FF164" s="2" t="s">
        <v>134</v>
      </c>
      <c r="FG164" s="4">
        <v>4</v>
      </c>
      <c r="FH164" s="8">
        <v>48.54</v>
      </c>
      <c r="FI164" s="4"/>
      <c r="FJ164" s="8"/>
      <c r="FK164" s="7"/>
      <c r="FL164" s="7"/>
      <c r="FM164" s="2" t="s">
        <v>140</v>
      </c>
      <c r="FN164" s="2" t="s">
        <v>131</v>
      </c>
      <c r="FO164" s="2" t="s">
        <v>2069</v>
      </c>
      <c r="FP164" s="2" t="s">
        <v>1352</v>
      </c>
      <c r="FQ164" s="2" t="s">
        <v>142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140</v>
      </c>
      <c r="FZ164" s="2" t="s">
        <v>131</v>
      </c>
      <c r="GA164" s="2" t="s">
        <v>1002</v>
      </c>
      <c r="GB164" s="2" t="s">
        <v>1003</v>
      </c>
      <c r="GC164" s="2" t="s">
        <v>142</v>
      </c>
      <c r="GD164" s="2" t="s">
        <v>134</v>
      </c>
      <c r="GE164" s="4"/>
      <c r="GF164" s="8"/>
      <c r="GG164" s="4"/>
      <c r="GH164" s="8"/>
      <c r="GI164" s="7"/>
      <c r="GJ164" s="7"/>
      <c r="GK164" s="2" t="s">
        <v>134</v>
      </c>
      <c r="GL164" s="2" t="s">
        <v>134</v>
      </c>
      <c r="GM164" s="2" t="s">
        <v>134</v>
      </c>
      <c r="GN164" s="2" t="s">
        <v>134</v>
      </c>
      <c r="GO164" s="2" t="s">
        <v>134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161</v>
      </c>
      <c r="GX164" s="2" t="s">
        <v>131</v>
      </c>
      <c r="GY164" s="2" t="s">
        <v>134</v>
      </c>
      <c r="GZ164" s="2" t="s">
        <v>134</v>
      </c>
      <c r="HA164" s="2" t="s">
        <v>142</v>
      </c>
      <c r="HB164" s="2" t="s">
        <v>134</v>
      </c>
      <c r="HC164" s="4">
        <v>1</v>
      </c>
      <c r="HD164" s="8">
        <v>26.99</v>
      </c>
      <c r="HE164" s="4"/>
      <c r="HF164" s="8"/>
      <c r="HG164" s="7"/>
      <c r="HH164" s="7"/>
      <c r="HI164" s="2" t="s">
        <v>140</v>
      </c>
      <c r="HJ164" s="2" t="s">
        <v>131</v>
      </c>
      <c r="HK164" s="2" t="s">
        <v>1476</v>
      </c>
      <c r="HL164" s="2" t="s">
        <v>502</v>
      </c>
      <c r="HM164" s="2" t="s">
        <v>142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161</v>
      </c>
      <c r="HV164" s="2" t="s">
        <v>131</v>
      </c>
      <c r="HW164" s="2" t="s">
        <v>134</v>
      </c>
      <c r="HX164" s="2" t="s">
        <v>134</v>
      </c>
      <c r="HY164" s="2" t="s">
        <v>142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140</v>
      </c>
      <c r="IH164" s="2" t="s">
        <v>131</v>
      </c>
      <c r="II164" s="2" t="s">
        <v>1862</v>
      </c>
      <c r="IJ164" s="2" t="s">
        <v>2328</v>
      </c>
      <c r="IK164" s="2" t="s">
        <v>142</v>
      </c>
      <c r="IL164" s="2" t="s">
        <v>168</v>
      </c>
      <c r="IM164" s="4"/>
      <c r="IN164" s="8"/>
      <c r="IO164" s="4"/>
      <c r="IP164" s="8"/>
      <c r="IQ164" s="7"/>
      <c r="IR164" s="7"/>
      <c r="IS164" s="2" t="s">
        <v>161</v>
      </c>
      <c r="IT164" s="2" t="s">
        <v>131</v>
      </c>
      <c r="IU164" s="2" t="s">
        <v>1008</v>
      </c>
      <c r="IV164" s="2" t="s">
        <v>134</v>
      </c>
      <c r="IW164" s="2" t="s">
        <v>142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140</v>
      </c>
      <c r="JF164" s="2" t="s">
        <v>131</v>
      </c>
      <c r="JG164" s="2" t="s">
        <v>170</v>
      </c>
      <c r="JH164" s="2" t="s">
        <v>134</v>
      </c>
      <c r="JI164" s="2" t="s">
        <v>142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140</v>
      </c>
      <c r="JR164" s="2" t="s">
        <v>144</v>
      </c>
      <c r="JS164" s="2" t="s">
        <v>2053</v>
      </c>
      <c r="JT164" s="2" t="s">
        <v>2073</v>
      </c>
      <c r="JU164" s="2" t="s">
        <v>142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140</v>
      </c>
      <c r="KD164" s="2" t="s">
        <v>131</v>
      </c>
      <c r="KE164" s="2" t="s">
        <v>2329</v>
      </c>
      <c r="KF164" s="2" t="s">
        <v>134</v>
      </c>
      <c r="KG164" s="2" t="s">
        <v>142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176</v>
      </c>
      <c r="KP164" s="2" t="s">
        <v>131</v>
      </c>
      <c r="KQ164" s="2" t="s">
        <v>134</v>
      </c>
      <c r="KR164" s="2" t="s">
        <v>134</v>
      </c>
      <c r="KS164" s="2" t="s">
        <v>142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140</v>
      </c>
      <c r="LB164" s="2" t="s">
        <v>144</v>
      </c>
      <c r="LC164" s="2" t="s">
        <v>722</v>
      </c>
      <c r="LD164" s="2" t="s">
        <v>2330</v>
      </c>
      <c r="LE164" s="2" t="s">
        <v>142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134</v>
      </c>
      <c r="LN164" s="2" t="s">
        <v>134</v>
      </c>
      <c r="LO164" s="2" t="s">
        <v>134</v>
      </c>
      <c r="LP164" s="2" t="s">
        <v>134</v>
      </c>
      <c r="LQ164" s="2" t="s">
        <v>134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134</v>
      </c>
      <c r="LZ164" s="2" t="s">
        <v>134</v>
      </c>
      <c r="MA164" s="2" t="s">
        <v>134</v>
      </c>
      <c r="MB164" s="2" t="s">
        <v>134</v>
      </c>
      <c r="MC164" s="2" t="s">
        <v>134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436</v>
      </c>
      <c r="ML164" s="2" t="s">
        <v>131</v>
      </c>
      <c r="MM164" s="2" t="s">
        <v>134</v>
      </c>
      <c r="MN164" s="2" t="s">
        <v>134</v>
      </c>
      <c r="MO164" s="2" t="s">
        <v>142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134</v>
      </c>
      <c r="MX164" s="2" t="s">
        <v>134</v>
      </c>
      <c r="MY164" s="2" t="s">
        <v>134</v>
      </c>
      <c r="MZ164" s="2" t="s">
        <v>134</v>
      </c>
      <c r="NA164" s="2" t="s">
        <v>134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184</v>
      </c>
      <c r="NJ164" s="2" t="s">
        <v>131</v>
      </c>
      <c r="NK164" s="2" t="s">
        <v>134</v>
      </c>
      <c r="NL164" s="2" t="s">
        <v>134</v>
      </c>
      <c r="NM164" s="2" t="s">
        <v>142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140</v>
      </c>
      <c r="NV164" s="2" t="s">
        <v>131</v>
      </c>
      <c r="NW164" s="2" t="s">
        <v>185</v>
      </c>
      <c r="NX164" s="2" t="s">
        <v>2330</v>
      </c>
      <c r="NY164" s="2" t="s">
        <v>142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140</v>
      </c>
      <c r="OH164" s="2" t="s">
        <v>187</v>
      </c>
      <c r="OI164" s="2" t="s">
        <v>167</v>
      </c>
      <c r="OJ164" s="2" t="s">
        <v>2306</v>
      </c>
      <c r="OK164" s="2" t="s">
        <v>142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134</v>
      </c>
      <c r="OT164" s="2" t="s">
        <v>134</v>
      </c>
      <c r="OU164" s="2" t="s">
        <v>134</v>
      </c>
      <c r="OV164" s="2" t="s">
        <v>134</v>
      </c>
      <c r="OW164" s="2" t="s">
        <v>134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161</v>
      </c>
      <c r="PF164" s="2" t="s">
        <v>131</v>
      </c>
      <c r="PG164" s="2" t="s">
        <v>134</v>
      </c>
      <c r="PH164" s="2" t="s">
        <v>134</v>
      </c>
      <c r="PI164" s="2" t="s">
        <v>142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140</v>
      </c>
      <c r="PR164" s="2" t="s">
        <v>131</v>
      </c>
      <c r="PS164" s="2" t="s">
        <v>190</v>
      </c>
      <c r="PT164" s="2" t="s">
        <v>134</v>
      </c>
      <c r="PU164" s="2" t="s">
        <v>142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140</v>
      </c>
      <c r="QD164" s="2" t="s">
        <v>144</v>
      </c>
      <c r="QE164" s="2" t="s">
        <v>191</v>
      </c>
      <c r="QF164" s="2" t="s">
        <v>1011</v>
      </c>
      <c r="QG164" s="2" t="s">
        <v>142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184</v>
      </c>
      <c r="QP164" s="2" t="s">
        <v>131</v>
      </c>
      <c r="QQ164" s="2" t="s">
        <v>134</v>
      </c>
      <c r="QR164" s="2" t="s">
        <v>134</v>
      </c>
      <c r="QS164" s="2" t="s">
        <v>142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134</v>
      </c>
      <c r="RB164" s="2" t="s">
        <v>134</v>
      </c>
      <c r="RC164" s="2" t="s">
        <v>134</v>
      </c>
      <c r="RD164" s="2" t="s">
        <v>134</v>
      </c>
      <c r="RE164" s="2" t="s">
        <v>134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161</v>
      </c>
      <c r="RN164" s="2" t="s">
        <v>131</v>
      </c>
      <c r="RO164" s="2" t="s">
        <v>134</v>
      </c>
      <c r="RP164" s="2" t="s">
        <v>134</v>
      </c>
      <c r="RQ164" s="2" t="s">
        <v>142</v>
      </c>
      <c r="RR164" s="2" t="s">
        <v>134</v>
      </c>
      <c r="RS164" s="4"/>
      <c r="RT164" s="8"/>
      <c r="RU164" s="4"/>
      <c r="RV164" s="8"/>
      <c r="RW164" s="7"/>
      <c r="RX164" s="7"/>
      <c r="RY164" s="2" t="s">
        <v>161</v>
      </c>
      <c r="RZ164" s="2" t="s">
        <v>131</v>
      </c>
      <c r="SA164" s="2" t="s">
        <v>134</v>
      </c>
      <c r="SB164" s="2" t="s">
        <v>134</v>
      </c>
      <c r="SC164" s="2" t="s">
        <v>142</v>
      </c>
      <c r="SD164" s="2" t="s">
        <v>134</v>
      </c>
      <c r="SE164" s="4"/>
      <c r="SF164" s="8"/>
      <c r="SG164" s="4"/>
      <c r="SH164" s="8"/>
      <c r="SI164" s="7"/>
      <c r="SJ164" s="7"/>
      <c r="SK164" s="2" t="s">
        <v>140</v>
      </c>
      <c r="SL164" s="2" t="s">
        <v>144</v>
      </c>
      <c r="SM164" s="2" t="s">
        <v>193</v>
      </c>
      <c r="SN164" s="2" t="s">
        <v>2331</v>
      </c>
      <c r="SO164" s="2" t="s">
        <v>142</v>
      </c>
      <c r="SP164" s="2" t="s">
        <v>134</v>
      </c>
    </row>
    <row r="165">
      <c r="A165" s="2" t="s">
        <v>2332</v>
      </c>
      <c r="B165" s="2" t="s">
        <v>123</v>
      </c>
      <c r="C165" s="2" t="s">
        <v>124</v>
      </c>
      <c r="D165" s="2" t="s">
        <v>2038</v>
      </c>
      <c r="E165" s="2" t="s">
        <v>2039</v>
      </c>
      <c r="F165" s="2" t="s">
        <v>2288</v>
      </c>
      <c r="G165" s="2" t="s">
        <v>2288</v>
      </c>
      <c r="H165" s="2" t="s">
        <v>2288</v>
      </c>
      <c r="I165" s="2" t="s">
        <v>2289</v>
      </c>
      <c r="J165" s="2" t="s">
        <v>2304</v>
      </c>
      <c r="K165" s="2" t="s">
        <v>1225</v>
      </c>
      <c r="L165" s="3">
        <v>18.24</v>
      </c>
      <c r="M165" s="3">
        <v>19.15</v>
      </c>
      <c r="N165" s="3">
        <v>36.99</v>
      </c>
      <c r="O165" s="2" t="s">
        <v>131</v>
      </c>
      <c r="P165" s="2" t="s">
        <v>395</v>
      </c>
      <c r="Q165" s="2" t="s">
        <v>133</v>
      </c>
      <c r="R165" s="2" t="s">
        <v>134</v>
      </c>
      <c r="S165" s="2" t="s">
        <v>134</v>
      </c>
      <c r="T165" s="2" t="s">
        <v>134</v>
      </c>
      <c r="U165" s="2" t="s">
        <v>134</v>
      </c>
      <c r="V165" s="2" t="s">
        <v>747</v>
      </c>
      <c r="W165" s="2" t="s">
        <v>835</v>
      </c>
      <c r="X165" s="2" t="s">
        <v>134</v>
      </c>
      <c r="Y165" s="2" t="s">
        <v>2292</v>
      </c>
      <c r="Z165" s="4">
        <v>354</v>
      </c>
      <c r="AA165" s="4">
        <f>=ROUNDDOWN(20.8235294117647,0)</f>
      </c>
      <c r="AB165" s="5">
        <v>17</v>
      </c>
      <c r="AC165" s="2" t="s">
        <v>1701</v>
      </c>
      <c r="AD165" s="4">
        <v>252</v>
      </c>
      <c r="AE165" s="4">
        <v>252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</v>
      </c>
      <c r="AP165" s="4">
        <v>400</v>
      </c>
      <c r="AQ165" s="8">
        <v>7989.35</v>
      </c>
      <c r="AR165" s="4"/>
      <c r="AS165" s="8"/>
      <c r="AT165" s="7"/>
      <c r="AU165" s="7"/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>
        <v>0.3969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400</v>
      </c>
      <c r="BK165" s="8">
        <v>7989.35</v>
      </c>
      <c r="BL165" s="2" t="s">
        <v>1488</v>
      </c>
      <c r="BM165" s="7">
        <v>1</v>
      </c>
      <c r="BN165" s="7">
        <v>1</v>
      </c>
      <c r="BO165" s="4">
        <v>83</v>
      </c>
      <c r="BP165" s="8">
        <v>1506.45</v>
      </c>
      <c r="BQ165" s="4"/>
      <c r="BR165" s="8"/>
      <c r="BS165" s="7"/>
      <c r="BT165" s="7"/>
      <c r="BU165" s="2" t="s">
        <v>140</v>
      </c>
      <c r="BV165" s="2" t="s">
        <v>131</v>
      </c>
      <c r="BW165" s="2" t="s">
        <v>134</v>
      </c>
      <c r="BX165" s="2" t="s">
        <v>411</v>
      </c>
      <c r="BY165" s="2" t="s">
        <v>142</v>
      </c>
      <c r="BZ165" s="2" t="s">
        <v>134</v>
      </c>
      <c r="CA165" s="4">
        <v>102</v>
      </c>
      <c r="CB165" s="8">
        <v>2202.18</v>
      </c>
      <c r="CC165" s="4"/>
      <c r="CD165" s="8"/>
      <c r="CE165" s="7"/>
      <c r="CF165" s="7"/>
      <c r="CG165" s="2" t="s">
        <v>140</v>
      </c>
      <c r="CH165" s="2" t="s">
        <v>131</v>
      </c>
      <c r="CI165" s="2" t="s">
        <v>145</v>
      </c>
      <c r="CJ165" s="2" t="s">
        <v>2333</v>
      </c>
      <c r="CK165" s="2" t="s">
        <v>142</v>
      </c>
      <c r="CL165" s="2" t="s">
        <v>134</v>
      </c>
      <c r="CM165" s="4">
        <v>62</v>
      </c>
      <c r="CN165" s="8">
        <v>1224.5</v>
      </c>
      <c r="CO165" s="4"/>
      <c r="CP165" s="8"/>
      <c r="CQ165" s="7"/>
      <c r="CR165" s="7"/>
      <c r="CS165" s="2" t="s">
        <v>140</v>
      </c>
      <c r="CT165" s="2" t="s">
        <v>131</v>
      </c>
      <c r="CU165" s="2" t="s">
        <v>353</v>
      </c>
      <c r="CV165" s="2" t="s">
        <v>762</v>
      </c>
      <c r="CW165" s="2" t="s">
        <v>142</v>
      </c>
      <c r="CX165" s="2" t="s">
        <v>134</v>
      </c>
      <c r="CY165" s="4">
        <v>52</v>
      </c>
      <c r="CZ165" s="8">
        <v>1045.72</v>
      </c>
      <c r="DA165" s="4"/>
      <c r="DB165" s="8"/>
      <c r="DC165" s="7"/>
      <c r="DD165" s="7"/>
      <c r="DE165" s="2" t="s">
        <v>140</v>
      </c>
      <c r="DF165" s="2" t="s">
        <v>131</v>
      </c>
      <c r="DG165" s="2" t="s">
        <v>221</v>
      </c>
      <c r="DH165" s="2" t="s">
        <v>2334</v>
      </c>
      <c r="DI165" s="2" t="s">
        <v>142</v>
      </c>
      <c r="DJ165" s="2" t="s">
        <v>134</v>
      </c>
      <c r="DK165" s="4">
        <v>47</v>
      </c>
      <c r="DL165" s="8">
        <v>923.55</v>
      </c>
      <c r="DM165" s="4"/>
      <c r="DN165" s="8"/>
      <c r="DO165" s="7"/>
      <c r="DP165" s="7"/>
      <c r="DQ165" s="2" t="s">
        <v>140</v>
      </c>
      <c r="DR165" s="2" t="s">
        <v>131</v>
      </c>
      <c r="DS165" s="2" t="s">
        <v>151</v>
      </c>
      <c r="DT165" s="2" t="s">
        <v>1187</v>
      </c>
      <c r="DU165" s="2" t="s">
        <v>142</v>
      </c>
      <c r="DV165" s="2" t="s">
        <v>134</v>
      </c>
      <c r="DW165" s="4">
        <v>25</v>
      </c>
      <c r="DX165" s="8">
        <v>512.29</v>
      </c>
      <c r="DY165" s="4"/>
      <c r="DZ165" s="8"/>
      <c r="EA165" s="7"/>
      <c r="EB165" s="7"/>
      <c r="EC165" s="2" t="s">
        <v>140</v>
      </c>
      <c r="ED165" s="2" t="s">
        <v>131</v>
      </c>
      <c r="EE165" s="2" t="s">
        <v>2295</v>
      </c>
      <c r="EF165" s="2" t="s">
        <v>281</v>
      </c>
      <c r="EG165" s="2" t="s">
        <v>142</v>
      </c>
      <c r="EH165" s="2" t="s">
        <v>134</v>
      </c>
      <c r="EI165" s="4">
        <v>16</v>
      </c>
      <c r="EJ165" s="8">
        <v>279.59</v>
      </c>
      <c r="EK165" s="4"/>
      <c r="EL165" s="8"/>
      <c r="EM165" s="7"/>
      <c r="EN165" s="7"/>
      <c r="EO165" s="2" t="s">
        <v>140</v>
      </c>
      <c r="EP165" s="2" t="s">
        <v>131</v>
      </c>
      <c r="EQ165" s="2" t="s">
        <v>163</v>
      </c>
      <c r="ER165" s="2" t="s">
        <v>279</v>
      </c>
      <c r="ES165" s="2" t="s">
        <v>142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140</v>
      </c>
      <c r="FB165" s="2" t="s">
        <v>131</v>
      </c>
      <c r="FC165" s="2" t="s">
        <v>1000</v>
      </c>
      <c r="FD165" s="2" t="s">
        <v>434</v>
      </c>
      <c r="FE165" s="2" t="s">
        <v>142</v>
      </c>
      <c r="FF165" s="2" t="s">
        <v>134</v>
      </c>
      <c r="FG165" s="4">
        <v>7</v>
      </c>
      <c r="FH165" s="8">
        <v>126.91</v>
      </c>
      <c r="FI165" s="4"/>
      <c r="FJ165" s="8"/>
      <c r="FK165" s="7"/>
      <c r="FL165" s="7"/>
      <c r="FM165" s="2" t="s">
        <v>140</v>
      </c>
      <c r="FN165" s="2" t="s">
        <v>131</v>
      </c>
      <c r="FO165" s="2" t="s">
        <v>2069</v>
      </c>
      <c r="FP165" s="2" t="s">
        <v>2335</v>
      </c>
      <c r="FQ165" s="2" t="s">
        <v>142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140</v>
      </c>
      <c r="FZ165" s="2" t="s">
        <v>131</v>
      </c>
      <c r="GA165" s="2" t="s">
        <v>1002</v>
      </c>
      <c r="GB165" s="2" t="s">
        <v>2171</v>
      </c>
      <c r="GC165" s="2" t="s">
        <v>142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134</v>
      </c>
      <c r="GM165" s="2" t="s">
        <v>134</v>
      </c>
      <c r="GN165" s="2" t="s">
        <v>134</v>
      </c>
      <c r="GO165" s="2" t="s">
        <v>134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161</v>
      </c>
      <c r="GX165" s="2" t="s">
        <v>131</v>
      </c>
      <c r="GY165" s="2" t="s">
        <v>134</v>
      </c>
      <c r="GZ165" s="2" t="s">
        <v>134</v>
      </c>
      <c r="HA165" s="2" t="s">
        <v>142</v>
      </c>
      <c r="HB165" s="2" t="s">
        <v>134</v>
      </c>
      <c r="HC165" s="4">
        <v>5</v>
      </c>
      <c r="HD165" s="8">
        <v>147.95</v>
      </c>
      <c r="HE165" s="4"/>
      <c r="HF165" s="8"/>
      <c r="HG165" s="7"/>
      <c r="HH165" s="7"/>
      <c r="HI165" s="2" t="s">
        <v>140</v>
      </c>
      <c r="HJ165" s="2" t="s">
        <v>131</v>
      </c>
      <c r="HK165" s="2" t="s">
        <v>1476</v>
      </c>
      <c r="HL165" s="2" t="s">
        <v>333</v>
      </c>
      <c r="HM165" s="2" t="s">
        <v>142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161</v>
      </c>
      <c r="HV165" s="2" t="s">
        <v>131</v>
      </c>
      <c r="HW165" s="2" t="s">
        <v>134</v>
      </c>
      <c r="HX165" s="2" t="s">
        <v>134</v>
      </c>
      <c r="HY165" s="2" t="s">
        <v>142</v>
      </c>
      <c r="HZ165" s="2" t="s">
        <v>134</v>
      </c>
      <c r="IA165" s="4">
        <v>1</v>
      </c>
      <c r="IB165" s="8">
        <v>20.21</v>
      </c>
      <c r="IC165" s="4"/>
      <c r="ID165" s="8"/>
      <c r="IE165" s="7"/>
      <c r="IF165" s="7"/>
      <c r="IG165" s="2" t="s">
        <v>140</v>
      </c>
      <c r="IH165" s="2" t="s">
        <v>131</v>
      </c>
      <c r="II165" s="2" t="s">
        <v>1862</v>
      </c>
      <c r="IJ165" s="2" t="s">
        <v>1611</v>
      </c>
      <c r="IK165" s="2" t="s">
        <v>142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161</v>
      </c>
      <c r="IT165" s="2" t="s">
        <v>131</v>
      </c>
      <c r="IU165" s="2" t="s">
        <v>1008</v>
      </c>
      <c r="IV165" s="2" t="s">
        <v>134</v>
      </c>
      <c r="IW165" s="2" t="s">
        <v>142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140</v>
      </c>
      <c r="JF165" s="2" t="s">
        <v>131</v>
      </c>
      <c r="JG165" s="2" t="s">
        <v>170</v>
      </c>
      <c r="JH165" s="2" t="s">
        <v>134</v>
      </c>
      <c r="JI165" s="2" t="s">
        <v>142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140</v>
      </c>
      <c r="JR165" s="2" t="s">
        <v>144</v>
      </c>
      <c r="JS165" s="2" t="s">
        <v>2053</v>
      </c>
      <c r="JT165" s="2" t="s">
        <v>2202</v>
      </c>
      <c r="JU165" s="2" t="s">
        <v>142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140</v>
      </c>
      <c r="KD165" s="2" t="s">
        <v>131</v>
      </c>
      <c r="KE165" s="2" t="s">
        <v>2329</v>
      </c>
      <c r="KF165" s="2" t="s">
        <v>134</v>
      </c>
      <c r="KG165" s="2" t="s">
        <v>142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176</v>
      </c>
      <c r="KP165" s="2" t="s">
        <v>131</v>
      </c>
      <c r="KQ165" s="2" t="s">
        <v>134</v>
      </c>
      <c r="KR165" s="2" t="s">
        <v>134</v>
      </c>
      <c r="KS165" s="2" t="s">
        <v>142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140</v>
      </c>
      <c r="LB165" s="2" t="s">
        <v>144</v>
      </c>
      <c r="LC165" s="2" t="s">
        <v>178</v>
      </c>
      <c r="LD165" s="2" t="s">
        <v>1544</v>
      </c>
      <c r="LE165" s="2" t="s">
        <v>142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134</v>
      </c>
      <c r="LN165" s="2" t="s">
        <v>134</v>
      </c>
      <c r="LO165" s="2" t="s">
        <v>134</v>
      </c>
      <c r="LP165" s="2" t="s">
        <v>134</v>
      </c>
      <c r="LQ165" s="2" t="s">
        <v>134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134</v>
      </c>
      <c r="LZ165" s="2" t="s">
        <v>134</v>
      </c>
      <c r="MA165" s="2" t="s">
        <v>134</v>
      </c>
      <c r="MB165" s="2" t="s">
        <v>134</v>
      </c>
      <c r="MC165" s="2" t="s">
        <v>134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436</v>
      </c>
      <c r="ML165" s="2" t="s">
        <v>131</v>
      </c>
      <c r="MM165" s="2" t="s">
        <v>134</v>
      </c>
      <c r="MN165" s="2" t="s">
        <v>134</v>
      </c>
      <c r="MO165" s="2" t="s">
        <v>142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134</v>
      </c>
      <c r="MY165" s="2" t="s">
        <v>134</v>
      </c>
      <c r="MZ165" s="2" t="s">
        <v>134</v>
      </c>
      <c r="NA165" s="2" t="s">
        <v>134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184</v>
      </c>
      <c r="NJ165" s="2" t="s">
        <v>131</v>
      </c>
      <c r="NK165" s="2" t="s">
        <v>134</v>
      </c>
      <c r="NL165" s="2" t="s">
        <v>134</v>
      </c>
      <c r="NM165" s="2" t="s">
        <v>142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140</v>
      </c>
      <c r="NV165" s="2" t="s">
        <v>131</v>
      </c>
      <c r="NW165" s="2" t="s">
        <v>185</v>
      </c>
      <c r="NX165" s="2" t="s">
        <v>2330</v>
      </c>
      <c r="NY165" s="2" t="s">
        <v>142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140</v>
      </c>
      <c r="OH165" s="2" t="s">
        <v>187</v>
      </c>
      <c r="OI165" s="2" t="s">
        <v>167</v>
      </c>
      <c r="OJ165" s="2" t="s">
        <v>279</v>
      </c>
      <c r="OK165" s="2" t="s">
        <v>142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134</v>
      </c>
      <c r="OT165" s="2" t="s">
        <v>134</v>
      </c>
      <c r="OU165" s="2" t="s">
        <v>134</v>
      </c>
      <c r="OV165" s="2" t="s">
        <v>134</v>
      </c>
      <c r="OW165" s="2" t="s">
        <v>134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161</v>
      </c>
      <c r="PF165" s="2" t="s">
        <v>131</v>
      </c>
      <c r="PG165" s="2" t="s">
        <v>134</v>
      </c>
      <c r="PH165" s="2" t="s">
        <v>134</v>
      </c>
      <c r="PI165" s="2" t="s">
        <v>142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140</v>
      </c>
      <c r="PR165" s="2" t="s">
        <v>131</v>
      </c>
      <c r="PS165" s="2" t="s">
        <v>2336</v>
      </c>
      <c r="PT165" s="2" t="s">
        <v>134</v>
      </c>
      <c r="PU165" s="2" t="s">
        <v>142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140</v>
      </c>
      <c r="QD165" s="2" t="s">
        <v>144</v>
      </c>
      <c r="QE165" s="2" t="s">
        <v>191</v>
      </c>
      <c r="QF165" s="2" t="s">
        <v>134</v>
      </c>
      <c r="QG165" s="2" t="s">
        <v>142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184</v>
      </c>
      <c r="QP165" s="2" t="s">
        <v>131</v>
      </c>
      <c r="QQ165" s="2" t="s">
        <v>134</v>
      </c>
      <c r="QR165" s="2" t="s">
        <v>134</v>
      </c>
      <c r="QS165" s="2" t="s">
        <v>142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161</v>
      </c>
      <c r="RN165" s="2" t="s">
        <v>131</v>
      </c>
      <c r="RO165" s="2" t="s">
        <v>134</v>
      </c>
      <c r="RP165" s="2" t="s">
        <v>134</v>
      </c>
      <c r="RQ165" s="2" t="s">
        <v>142</v>
      </c>
      <c r="RR165" s="2" t="s">
        <v>134</v>
      </c>
      <c r="RS165" s="4"/>
      <c r="RT165" s="8"/>
      <c r="RU165" s="4"/>
      <c r="RV165" s="8"/>
      <c r="RW165" s="7"/>
      <c r="RX165" s="7"/>
      <c r="RY165" s="2" t="s">
        <v>161</v>
      </c>
      <c r="RZ165" s="2" t="s">
        <v>131</v>
      </c>
      <c r="SA165" s="2" t="s">
        <v>134</v>
      </c>
      <c r="SB165" s="2" t="s">
        <v>134</v>
      </c>
      <c r="SC165" s="2" t="s">
        <v>142</v>
      </c>
      <c r="SD165" s="2" t="s">
        <v>134</v>
      </c>
      <c r="SE165" s="4"/>
      <c r="SF165" s="8"/>
      <c r="SG165" s="4"/>
      <c r="SH165" s="8"/>
      <c r="SI165" s="7"/>
      <c r="SJ165" s="7"/>
      <c r="SK165" s="2" t="s">
        <v>140</v>
      </c>
      <c r="SL165" s="2" t="s">
        <v>144</v>
      </c>
      <c r="SM165" s="2" t="s">
        <v>193</v>
      </c>
      <c r="SN165" s="2" t="s">
        <v>2331</v>
      </c>
      <c r="SO165" s="2" t="s">
        <v>142</v>
      </c>
      <c r="SP165" s="2" t="s">
        <v>134</v>
      </c>
    </row>
    <row r="166">
      <c r="A166" s="2" t="s">
        <v>2337</v>
      </c>
      <c r="B166" s="2" t="s">
        <v>123</v>
      </c>
      <c r="C166" s="2" t="s">
        <v>124</v>
      </c>
      <c r="D166" s="2" t="s">
        <v>2038</v>
      </c>
      <c r="E166" s="2" t="s">
        <v>2039</v>
      </c>
      <c r="F166" s="2" t="s">
        <v>2288</v>
      </c>
      <c r="G166" s="2" t="s">
        <v>2288</v>
      </c>
      <c r="H166" s="2" t="s">
        <v>2288</v>
      </c>
      <c r="I166" s="2" t="s">
        <v>2289</v>
      </c>
      <c r="J166" s="2" t="s">
        <v>2310</v>
      </c>
      <c r="K166" s="2" t="s">
        <v>1225</v>
      </c>
      <c r="L166" s="3">
        <v>29.64</v>
      </c>
      <c r="M166" s="3">
        <v>31.12</v>
      </c>
      <c r="N166" s="3">
        <v>61.99</v>
      </c>
      <c r="O166" s="2" t="s">
        <v>131</v>
      </c>
      <c r="P166" s="2" t="s">
        <v>395</v>
      </c>
      <c r="Q166" s="2" t="s">
        <v>133</v>
      </c>
      <c r="R166" s="2" t="s">
        <v>134</v>
      </c>
      <c r="S166" s="2" t="s">
        <v>134</v>
      </c>
      <c r="T166" s="2" t="s">
        <v>134</v>
      </c>
      <c r="U166" s="2" t="s">
        <v>134</v>
      </c>
      <c r="V166" s="2" t="s">
        <v>747</v>
      </c>
      <c r="W166" s="2" t="s">
        <v>835</v>
      </c>
      <c r="X166" s="2" t="s">
        <v>134</v>
      </c>
      <c r="Y166" s="2" t="s">
        <v>2292</v>
      </c>
      <c r="Z166" s="4">
        <v>225</v>
      </c>
      <c r="AA166" s="4">
        <f>=ROUNDDOWN(22.5,0)</f>
      </c>
      <c r="AB166" s="5">
        <v>10</v>
      </c>
      <c r="AC166" s="2" t="s">
        <v>1701</v>
      </c>
      <c r="AD166" s="4">
        <v>152</v>
      </c>
      <c r="AE166" s="4">
        <v>152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</v>
      </c>
      <c r="AP166" s="4">
        <v>215</v>
      </c>
      <c r="AQ166" s="8">
        <v>7188.02</v>
      </c>
      <c r="AR166" s="4"/>
      <c r="AS166" s="8"/>
      <c r="AT166" s="7"/>
      <c r="AU166" s="7"/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0.3571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215</v>
      </c>
      <c r="BK166" s="8">
        <v>7188.02</v>
      </c>
      <c r="BL166" s="2" t="s">
        <v>2338</v>
      </c>
      <c r="BM166" s="7">
        <v>1</v>
      </c>
      <c r="BN166" s="7">
        <v>1</v>
      </c>
      <c r="BO166" s="4">
        <v>23</v>
      </c>
      <c r="BP166" s="8">
        <v>751.41</v>
      </c>
      <c r="BQ166" s="4"/>
      <c r="BR166" s="8"/>
      <c r="BS166" s="7"/>
      <c r="BT166" s="7"/>
      <c r="BU166" s="2" t="s">
        <v>140</v>
      </c>
      <c r="BV166" s="2" t="s">
        <v>131</v>
      </c>
      <c r="BW166" s="2" t="s">
        <v>134</v>
      </c>
      <c r="BX166" s="2" t="s">
        <v>277</v>
      </c>
      <c r="BY166" s="2" t="s">
        <v>142</v>
      </c>
      <c r="BZ166" s="2" t="s">
        <v>134</v>
      </c>
      <c r="CA166" s="4">
        <v>70</v>
      </c>
      <c r="CB166" s="8">
        <v>2456.3</v>
      </c>
      <c r="CC166" s="4"/>
      <c r="CD166" s="8"/>
      <c r="CE166" s="7"/>
      <c r="CF166" s="7"/>
      <c r="CG166" s="2" t="s">
        <v>140</v>
      </c>
      <c r="CH166" s="2" t="s">
        <v>131</v>
      </c>
      <c r="CI166" s="2" t="s">
        <v>145</v>
      </c>
      <c r="CJ166" s="2" t="s">
        <v>332</v>
      </c>
      <c r="CK166" s="2" t="s">
        <v>142</v>
      </c>
      <c r="CL166" s="2" t="s">
        <v>134</v>
      </c>
      <c r="CM166" s="4">
        <v>35</v>
      </c>
      <c r="CN166" s="8">
        <v>1184.75</v>
      </c>
      <c r="CO166" s="4"/>
      <c r="CP166" s="8"/>
      <c r="CQ166" s="7"/>
      <c r="CR166" s="7"/>
      <c r="CS166" s="2" t="s">
        <v>140</v>
      </c>
      <c r="CT166" s="2" t="s">
        <v>131</v>
      </c>
      <c r="CU166" s="2" t="s">
        <v>353</v>
      </c>
      <c r="CV166" s="2" t="s">
        <v>618</v>
      </c>
      <c r="CW166" s="2" t="s">
        <v>142</v>
      </c>
      <c r="CX166" s="2" t="s">
        <v>134</v>
      </c>
      <c r="CY166" s="4">
        <v>25</v>
      </c>
      <c r="CZ166" s="8">
        <v>817</v>
      </c>
      <c r="DA166" s="4"/>
      <c r="DB166" s="8"/>
      <c r="DC166" s="7"/>
      <c r="DD166" s="7"/>
      <c r="DE166" s="2" t="s">
        <v>140</v>
      </c>
      <c r="DF166" s="2" t="s">
        <v>131</v>
      </c>
      <c r="DG166" s="2" t="s">
        <v>221</v>
      </c>
      <c r="DH166" s="2" t="s">
        <v>150</v>
      </c>
      <c r="DI166" s="2" t="s">
        <v>142</v>
      </c>
      <c r="DJ166" s="2" t="s">
        <v>134</v>
      </c>
      <c r="DK166" s="4">
        <v>16</v>
      </c>
      <c r="DL166" s="8">
        <v>541.44</v>
      </c>
      <c r="DM166" s="4"/>
      <c r="DN166" s="8"/>
      <c r="DO166" s="7"/>
      <c r="DP166" s="7"/>
      <c r="DQ166" s="2" t="s">
        <v>140</v>
      </c>
      <c r="DR166" s="2" t="s">
        <v>131</v>
      </c>
      <c r="DS166" s="2" t="s">
        <v>151</v>
      </c>
      <c r="DT166" s="2" t="s">
        <v>991</v>
      </c>
      <c r="DU166" s="2" t="s">
        <v>142</v>
      </c>
      <c r="DV166" s="2" t="s">
        <v>134</v>
      </c>
      <c r="DW166" s="4">
        <v>17</v>
      </c>
      <c r="DX166" s="8">
        <v>565.88</v>
      </c>
      <c r="DY166" s="4"/>
      <c r="DZ166" s="8"/>
      <c r="EA166" s="7"/>
      <c r="EB166" s="7"/>
      <c r="EC166" s="2" t="s">
        <v>140</v>
      </c>
      <c r="ED166" s="2" t="s">
        <v>131</v>
      </c>
      <c r="EE166" s="2" t="s">
        <v>2295</v>
      </c>
      <c r="EF166" s="2" t="s">
        <v>410</v>
      </c>
      <c r="EG166" s="2" t="s">
        <v>142</v>
      </c>
      <c r="EH166" s="2" t="s">
        <v>134</v>
      </c>
      <c r="EI166" s="4">
        <v>20</v>
      </c>
      <c r="EJ166" s="8">
        <v>573.31</v>
      </c>
      <c r="EK166" s="4"/>
      <c r="EL166" s="8"/>
      <c r="EM166" s="7"/>
      <c r="EN166" s="7"/>
      <c r="EO166" s="2" t="s">
        <v>140</v>
      </c>
      <c r="EP166" s="2" t="s">
        <v>131</v>
      </c>
      <c r="EQ166" s="2" t="s">
        <v>163</v>
      </c>
      <c r="ER166" s="2" t="s">
        <v>1000</v>
      </c>
      <c r="ES166" s="2" t="s">
        <v>142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140</v>
      </c>
      <c r="FB166" s="2" t="s">
        <v>131</v>
      </c>
      <c r="FC166" s="2" t="s">
        <v>1000</v>
      </c>
      <c r="FD166" s="2" t="s">
        <v>1188</v>
      </c>
      <c r="FE166" s="2" t="s">
        <v>142</v>
      </c>
      <c r="FF166" s="2" t="s">
        <v>134</v>
      </c>
      <c r="FG166" s="4">
        <v>7</v>
      </c>
      <c r="FH166" s="8">
        <v>201.3</v>
      </c>
      <c r="FI166" s="4"/>
      <c r="FJ166" s="8"/>
      <c r="FK166" s="7"/>
      <c r="FL166" s="7"/>
      <c r="FM166" s="2" t="s">
        <v>140</v>
      </c>
      <c r="FN166" s="2" t="s">
        <v>131</v>
      </c>
      <c r="FO166" s="2" t="s">
        <v>2069</v>
      </c>
      <c r="FP166" s="2" t="s">
        <v>2335</v>
      </c>
      <c r="FQ166" s="2" t="s">
        <v>142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140</v>
      </c>
      <c r="FZ166" s="2" t="s">
        <v>131</v>
      </c>
      <c r="GA166" s="2" t="s">
        <v>1002</v>
      </c>
      <c r="GB166" s="2" t="s">
        <v>2339</v>
      </c>
      <c r="GC166" s="2" t="s">
        <v>142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134</v>
      </c>
      <c r="GM166" s="2" t="s">
        <v>134</v>
      </c>
      <c r="GN166" s="2" t="s">
        <v>134</v>
      </c>
      <c r="GO166" s="2" t="s">
        <v>134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161</v>
      </c>
      <c r="GX166" s="2" t="s">
        <v>131</v>
      </c>
      <c r="GY166" s="2" t="s">
        <v>134</v>
      </c>
      <c r="GZ166" s="2" t="s">
        <v>134</v>
      </c>
      <c r="HA166" s="2" t="s">
        <v>142</v>
      </c>
      <c r="HB166" s="2" t="s">
        <v>134</v>
      </c>
      <c r="HC166" s="4">
        <v>1</v>
      </c>
      <c r="HD166" s="8">
        <v>61.99</v>
      </c>
      <c r="HE166" s="4"/>
      <c r="HF166" s="8"/>
      <c r="HG166" s="7"/>
      <c r="HH166" s="7"/>
      <c r="HI166" s="2" t="s">
        <v>140</v>
      </c>
      <c r="HJ166" s="2" t="s">
        <v>131</v>
      </c>
      <c r="HK166" s="2" t="s">
        <v>1476</v>
      </c>
      <c r="HL166" s="2" t="s">
        <v>1560</v>
      </c>
      <c r="HM166" s="2" t="s">
        <v>142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161</v>
      </c>
      <c r="HV166" s="2" t="s">
        <v>131</v>
      </c>
      <c r="HW166" s="2" t="s">
        <v>134</v>
      </c>
      <c r="HX166" s="2" t="s">
        <v>134</v>
      </c>
      <c r="HY166" s="2" t="s">
        <v>142</v>
      </c>
      <c r="HZ166" s="2" t="s">
        <v>134</v>
      </c>
      <c r="IA166" s="4">
        <v>1</v>
      </c>
      <c r="IB166" s="8">
        <v>34.64</v>
      </c>
      <c r="IC166" s="4"/>
      <c r="ID166" s="8"/>
      <c r="IE166" s="7"/>
      <c r="IF166" s="7"/>
      <c r="IG166" s="2" t="s">
        <v>140</v>
      </c>
      <c r="IH166" s="2" t="s">
        <v>131</v>
      </c>
      <c r="II166" s="2" t="s">
        <v>1862</v>
      </c>
      <c r="IJ166" s="2" t="s">
        <v>145</v>
      </c>
      <c r="IK166" s="2" t="s">
        <v>142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161</v>
      </c>
      <c r="IT166" s="2" t="s">
        <v>131</v>
      </c>
      <c r="IU166" s="2" t="s">
        <v>1008</v>
      </c>
      <c r="IV166" s="2" t="s">
        <v>134</v>
      </c>
      <c r="IW166" s="2" t="s">
        <v>142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140</v>
      </c>
      <c r="JF166" s="2" t="s">
        <v>131</v>
      </c>
      <c r="JG166" s="2" t="s">
        <v>170</v>
      </c>
      <c r="JH166" s="2" t="s">
        <v>134</v>
      </c>
      <c r="JI166" s="2" t="s">
        <v>142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140</v>
      </c>
      <c r="JR166" s="2" t="s">
        <v>144</v>
      </c>
      <c r="JS166" s="2" t="s">
        <v>2053</v>
      </c>
      <c r="JT166" s="2" t="s">
        <v>1779</v>
      </c>
      <c r="JU166" s="2" t="s">
        <v>142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140</v>
      </c>
      <c r="KD166" s="2" t="s">
        <v>131</v>
      </c>
      <c r="KE166" s="2" t="s">
        <v>174</v>
      </c>
      <c r="KF166" s="2" t="s">
        <v>207</v>
      </c>
      <c r="KG166" s="2" t="s">
        <v>142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176</v>
      </c>
      <c r="KP166" s="2" t="s">
        <v>131</v>
      </c>
      <c r="KQ166" s="2" t="s">
        <v>134</v>
      </c>
      <c r="KR166" s="2" t="s">
        <v>134</v>
      </c>
      <c r="KS166" s="2" t="s">
        <v>142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140</v>
      </c>
      <c r="LB166" s="2" t="s">
        <v>144</v>
      </c>
      <c r="LC166" s="2" t="s">
        <v>2085</v>
      </c>
      <c r="LD166" s="2" t="s">
        <v>2340</v>
      </c>
      <c r="LE166" s="2" t="s">
        <v>142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134</v>
      </c>
      <c r="LN166" s="2" t="s">
        <v>134</v>
      </c>
      <c r="LO166" s="2" t="s">
        <v>134</v>
      </c>
      <c r="LP166" s="2" t="s">
        <v>134</v>
      </c>
      <c r="LQ166" s="2" t="s">
        <v>134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134</v>
      </c>
      <c r="LZ166" s="2" t="s">
        <v>134</v>
      </c>
      <c r="MA166" s="2" t="s">
        <v>134</v>
      </c>
      <c r="MB166" s="2" t="s">
        <v>134</v>
      </c>
      <c r="MC166" s="2" t="s">
        <v>134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436</v>
      </c>
      <c r="ML166" s="2" t="s">
        <v>131</v>
      </c>
      <c r="MM166" s="2" t="s">
        <v>134</v>
      </c>
      <c r="MN166" s="2" t="s">
        <v>134</v>
      </c>
      <c r="MO166" s="2" t="s">
        <v>142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134</v>
      </c>
      <c r="MX166" s="2" t="s">
        <v>134</v>
      </c>
      <c r="MY166" s="2" t="s">
        <v>134</v>
      </c>
      <c r="MZ166" s="2" t="s">
        <v>134</v>
      </c>
      <c r="NA166" s="2" t="s">
        <v>134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184</v>
      </c>
      <c r="NJ166" s="2" t="s">
        <v>131</v>
      </c>
      <c r="NK166" s="2" t="s">
        <v>134</v>
      </c>
      <c r="NL166" s="2" t="s">
        <v>134</v>
      </c>
      <c r="NM166" s="2" t="s">
        <v>142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140</v>
      </c>
      <c r="NV166" s="2" t="s">
        <v>131</v>
      </c>
      <c r="NW166" s="2" t="s">
        <v>185</v>
      </c>
      <c r="NX166" s="2" t="s">
        <v>1186</v>
      </c>
      <c r="NY166" s="2" t="s">
        <v>142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140</v>
      </c>
      <c r="OH166" s="2" t="s">
        <v>187</v>
      </c>
      <c r="OI166" s="2" t="s">
        <v>167</v>
      </c>
      <c r="OJ166" s="2" t="s">
        <v>958</v>
      </c>
      <c r="OK166" s="2" t="s">
        <v>142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134</v>
      </c>
      <c r="OT166" s="2" t="s">
        <v>134</v>
      </c>
      <c r="OU166" s="2" t="s">
        <v>134</v>
      </c>
      <c r="OV166" s="2" t="s">
        <v>134</v>
      </c>
      <c r="OW166" s="2" t="s">
        <v>134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161</v>
      </c>
      <c r="PF166" s="2" t="s">
        <v>131</v>
      </c>
      <c r="PG166" s="2" t="s">
        <v>134</v>
      </c>
      <c r="PH166" s="2" t="s">
        <v>134</v>
      </c>
      <c r="PI166" s="2" t="s">
        <v>142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140</v>
      </c>
      <c r="PR166" s="2" t="s">
        <v>131</v>
      </c>
      <c r="PS166" s="2" t="s">
        <v>190</v>
      </c>
      <c r="PT166" s="2" t="s">
        <v>134</v>
      </c>
      <c r="PU166" s="2" t="s">
        <v>142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140</v>
      </c>
      <c r="QD166" s="2" t="s">
        <v>144</v>
      </c>
      <c r="QE166" s="2" t="s">
        <v>191</v>
      </c>
      <c r="QF166" s="2" t="s">
        <v>134</v>
      </c>
      <c r="QG166" s="2" t="s">
        <v>142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184</v>
      </c>
      <c r="QP166" s="2" t="s">
        <v>131</v>
      </c>
      <c r="QQ166" s="2" t="s">
        <v>134</v>
      </c>
      <c r="QR166" s="2" t="s">
        <v>134</v>
      </c>
      <c r="QS166" s="2" t="s">
        <v>142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134</v>
      </c>
      <c r="RB166" s="2" t="s">
        <v>134</v>
      </c>
      <c r="RC166" s="2" t="s">
        <v>134</v>
      </c>
      <c r="RD166" s="2" t="s">
        <v>134</v>
      </c>
      <c r="RE166" s="2" t="s">
        <v>134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161</v>
      </c>
      <c r="RN166" s="2" t="s">
        <v>131</v>
      </c>
      <c r="RO166" s="2" t="s">
        <v>134</v>
      </c>
      <c r="RP166" s="2" t="s">
        <v>134</v>
      </c>
      <c r="RQ166" s="2" t="s">
        <v>142</v>
      </c>
      <c r="RR166" s="2" t="s">
        <v>134</v>
      </c>
      <c r="RS166" s="4"/>
      <c r="RT166" s="8"/>
      <c r="RU166" s="4"/>
      <c r="RV166" s="8"/>
      <c r="RW166" s="7"/>
      <c r="RX166" s="7"/>
      <c r="RY166" s="2" t="s">
        <v>161</v>
      </c>
      <c r="RZ166" s="2" t="s">
        <v>131</v>
      </c>
      <c r="SA166" s="2" t="s">
        <v>134</v>
      </c>
      <c r="SB166" s="2" t="s">
        <v>134</v>
      </c>
      <c r="SC166" s="2" t="s">
        <v>142</v>
      </c>
      <c r="SD166" s="2" t="s">
        <v>134</v>
      </c>
      <c r="SE166" s="4"/>
      <c r="SF166" s="8"/>
      <c r="SG166" s="4"/>
      <c r="SH166" s="8"/>
      <c r="SI166" s="7"/>
      <c r="SJ166" s="7"/>
      <c r="SK166" s="2" t="s">
        <v>140</v>
      </c>
      <c r="SL166" s="2" t="s">
        <v>144</v>
      </c>
      <c r="SM166" s="2" t="s">
        <v>193</v>
      </c>
      <c r="SN166" s="2" t="s">
        <v>2331</v>
      </c>
      <c r="SO166" s="2" t="s">
        <v>142</v>
      </c>
      <c r="SP166" s="2" t="s">
        <v>134</v>
      </c>
    </row>
    <row r="167">
      <c r="A167" s="2" t="s">
        <v>2341</v>
      </c>
      <c r="B167" s="2" t="s">
        <v>123</v>
      </c>
      <c r="C167" s="2" t="s">
        <v>124</v>
      </c>
      <c r="D167" s="2" t="s">
        <v>2038</v>
      </c>
      <c r="E167" s="2" t="s">
        <v>2039</v>
      </c>
      <c r="F167" s="2" t="s">
        <v>2288</v>
      </c>
      <c r="G167" s="2" t="s">
        <v>2288</v>
      </c>
      <c r="H167" s="2" t="s">
        <v>2288</v>
      </c>
      <c r="I167" s="2" t="s">
        <v>2289</v>
      </c>
      <c r="J167" s="2" t="s">
        <v>2290</v>
      </c>
      <c r="K167" s="2" t="s">
        <v>1298</v>
      </c>
      <c r="L167" s="3">
        <v>13.11</v>
      </c>
      <c r="M167" s="3">
        <v>13.77</v>
      </c>
      <c r="N167" s="3">
        <v>26.99</v>
      </c>
      <c r="O167" s="2" t="s">
        <v>131</v>
      </c>
      <c r="P167" s="2" t="s">
        <v>395</v>
      </c>
      <c r="Q167" s="2" t="s">
        <v>133</v>
      </c>
      <c r="R167" s="2" t="s">
        <v>134</v>
      </c>
      <c r="S167" s="2" t="s">
        <v>134</v>
      </c>
      <c r="T167" s="2" t="s">
        <v>134</v>
      </c>
      <c r="U167" s="2" t="s">
        <v>134</v>
      </c>
      <c r="V167" s="2" t="s">
        <v>747</v>
      </c>
      <c r="W167" s="2" t="s">
        <v>835</v>
      </c>
      <c r="X167" s="2" t="s">
        <v>134</v>
      </c>
      <c r="Y167" s="2" t="s">
        <v>2292</v>
      </c>
      <c r="Z167" s="4">
        <v>501</v>
      </c>
      <c r="AA167" s="4">
        <f>=ROUNDDOWN(50.1,0)</f>
      </c>
      <c r="AB167" s="5">
        <v>10</v>
      </c>
      <c r="AC167" s="2" t="s">
        <v>134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>
        <v>0</v>
      </c>
      <c r="AP167" s="4">
        <v>270</v>
      </c>
      <c r="AQ167" s="8">
        <v>3866.74</v>
      </c>
      <c r="AR167" s="4"/>
      <c r="AS167" s="8"/>
      <c r="AT167" s="7"/>
      <c r="AU167" s="7"/>
      <c r="AV167" s="4">
        <v>734</v>
      </c>
      <c r="AW167" s="8">
        <v>15282.16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0.253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0.1436</v>
      </c>
      <c r="BJ167" s="4">
        <v>270</v>
      </c>
      <c r="BK167" s="8">
        <v>3866.74</v>
      </c>
      <c r="BL167" s="2" t="s">
        <v>2342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578</v>
      </c>
      <c r="BV167" s="2" t="s">
        <v>144</v>
      </c>
      <c r="BW167" s="2" t="s">
        <v>134</v>
      </c>
      <c r="BX167" s="2" t="s">
        <v>277</v>
      </c>
      <c r="BY167" s="2" t="s">
        <v>142</v>
      </c>
      <c r="BZ167" s="2" t="s">
        <v>134</v>
      </c>
      <c r="CA167" s="4">
        <v>67</v>
      </c>
      <c r="CB167" s="8">
        <v>1064.63</v>
      </c>
      <c r="CC167" s="4"/>
      <c r="CD167" s="8"/>
      <c r="CE167" s="7"/>
      <c r="CF167" s="7"/>
      <c r="CG167" s="2" t="s">
        <v>140</v>
      </c>
      <c r="CH167" s="2" t="s">
        <v>131</v>
      </c>
      <c r="CI167" s="2" t="s">
        <v>145</v>
      </c>
      <c r="CJ167" s="2" t="s">
        <v>1505</v>
      </c>
      <c r="CK167" s="2" t="s">
        <v>142</v>
      </c>
      <c r="CL167" s="2" t="s">
        <v>134</v>
      </c>
      <c r="CM167" s="4">
        <v>61</v>
      </c>
      <c r="CN167" s="8">
        <v>860.1</v>
      </c>
      <c r="CO167" s="4"/>
      <c r="CP167" s="8"/>
      <c r="CQ167" s="7"/>
      <c r="CR167" s="7"/>
      <c r="CS167" s="2" t="s">
        <v>140</v>
      </c>
      <c r="CT167" s="2" t="s">
        <v>131</v>
      </c>
      <c r="CU167" s="2" t="s">
        <v>353</v>
      </c>
      <c r="CV167" s="2" t="s">
        <v>1504</v>
      </c>
      <c r="CW167" s="2" t="s">
        <v>142</v>
      </c>
      <c r="CX167" s="2" t="s">
        <v>134</v>
      </c>
      <c r="CY167" s="4">
        <v>49</v>
      </c>
      <c r="CZ167" s="8">
        <v>708.05</v>
      </c>
      <c r="DA167" s="4"/>
      <c r="DB167" s="8"/>
      <c r="DC167" s="7"/>
      <c r="DD167" s="7"/>
      <c r="DE167" s="2" t="s">
        <v>140</v>
      </c>
      <c r="DF167" s="2" t="s">
        <v>131</v>
      </c>
      <c r="DG167" s="2" t="s">
        <v>221</v>
      </c>
      <c r="DH167" s="2" t="s">
        <v>1857</v>
      </c>
      <c r="DI167" s="2" t="s">
        <v>142</v>
      </c>
      <c r="DJ167" s="2" t="s">
        <v>134</v>
      </c>
      <c r="DK167" s="4">
        <v>61</v>
      </c>
      <c r="DL167" s="8">
        <v>799.1</v>
      </c>
      <c r="DM167" s="4"/>
      <c r="DN167" s="8"/>
      <c r="DO167" s="7"/>
      <c r="DP167" s="7"/>
      <c r="DQ167" s="2" t="s">
        <v>140</v>
      </c>
      <c r="DR167" s="2" t="s">
        <v>131</v>
      </c>
      <c r="DS167" s="2" t="s">
        <v>151</v>
      </c>
      <c r="DT167" s="2" t="s">
        <v>141</v>
      </c>
      <c r="DU167" s="2" t="s">
        <v>142</v>
      </c>
      <c r="DV167" s="2" t="s">
        <v>134</v>
      </c>
      <c r="DW167" s="4">
        <v>7</v>
      </c>
      <c r="DX167" s="8">
        <v>101.15</v>
      </c>
      <c r="DY167" s="4"/>
      <c r="DZ167" s="8"/>
      <c r="EA167" s="7"/>
      <c r="EB167" s="7"/>
      <c r="EC167" s="2" t="s">
        <v>140</v>
      </c>
      <c r="ED167" s="2" t="s">
        <v>131</v>
      </c>
      <c r="EE167" s="2" t="s">
        <v>2295</v>
      </c>
      <c r="EF167" s="2" t="s">
        <v>351</v>
      </c>
      <c r="EG167" s="2" t="s">
        <v>142</v>
      </c>
      <c r="EH167" s="2" t="s">
        <v>134</v>
      </c>
      <c r="EI167" s="4">
        <v>14</v>
      </c>
      <c r="EJ167" s="8">
        <v>172.74</v>
      </c>
      <c r="EK167" s="4"/>
      <c r="EL167" s="8"/>
      <c r="EM167" s="7"/>
      <c r="EN167" s="7"/>
      <c r="EO167" s="2" t="s">
        <v>140</v>
      </c>
      <c r="EP167" s="2" t="s">
        <v>131</v>
      </c>
      <c r="EQ167" s="2" t="s">
        <v>163</v>
      </c>
      <c r="ER167" s="2" t="s">
        <v>219</v>
      </c>
      <c r="ES167" s="2" t="s">
        <v>142</v>
      </c>
      <c r="ET167" s="2" t="s">
        <v>134</v>
      </c>
      <c r="EU167" s="4">
        <v>6</v>
      </c>
      <c r="EV167" s="8">
        <v>91.77</v>
      </c>
      <c r="EW167" s="4"/>
      <c r="EX167" s="8"/>
      <c r="EY167" s="7"/>
      <c r="EZ167" s="7"/>
      <c r="FA167" s="2" t="s">
        <v>140</v>
      </c>
      <c r="FB167" s="2" t="s">
        <v>131</v>
      </c>
      <c r="FC167" s="2" t="s">
        <v>1000</v>
      </c>
      <c r="FD167" s="2" t="s">
        <v>2296</v>
      </c>
      <c r="FE167" s="2" t="s">
        <v>142</v>
      </c>
      <c r="FF167" s="2" t="s">
        <v>134</v>
      </c>
      <c r="FG167" s="4">
        <v>5</v>
      </c>
      <c r="FH167" s="8">
        <v>69.2</v>
      </c>
      <c r="FI167" s="4"/>
      <c r="FJ167" s="8"/>
      <c r="FK167" s="7"/>
      <c r="FL167" s="7"/>
      <c r="FM167" s="2" t="s">
        <v>140</v>
      </c>
      <c r="FN167" s="2" t="s">
        <v>131</v>
      </c>
      <c r="FO167" s="2" t="s">
        <v>2115</v>
      </c>
      <c r="FP167" s="2" t="s">
        <v>2343</v>
      </c>
      <c r="FQ167" s="2" t="s">
        <v>142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140</v>
      </c>
      <c r="FZ167" s="2" t="s">
        <v>144</v>
      </c>
      <c r="GA167" s="2" t="s">
        <v>1002</v>
      </c>
      <c r="GB167" s="2" t="s">
        <v>2244</v>
      </c>
      <c r="GC167" s="2" t="s">
        <v>142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134</v>
      </c>
      <c r="GL167" s="2" t="s">
        <v>134</v>
      </c>
      <c r="GM167" s="2" t="s">
        <v>134</v>
      </c>
      <c r="GN167" s="2" t="s">
        <v>134</v>
      </c>
      <c r="GO167" s="2" t="s">
        <v>134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161</v>
      </c>
      <c r="GX167" s="2" t="s">
        <v>131</v>
      </c>
      <c r="GY167" s="2" t="s">
        <v>134</v>
      </c>
      <c r="GZ167" s="2" t="s">
        <v>134</v>
      </c>
      <c r="HA167" s="2" t="s">
        <v>142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140</v>
      </c>
      <c r="HJ167" s="2" t="s">
        <v>131</v>
      </c>
      <c r="HK167" s="2" t="s">
        <v>1476</v>
      </c>
      <c r="HL167" s="2" t="s">
        <v>1893</v>
      </c>
      <c r="HM167" s="2" t="s">
        <v>142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161</v>
      </c>
      <c r="HV167" s="2" t="s">
        <v>131</v>
      </c>
      <c r="HW167" s="2" t="s">
        <v>134</v>
      </c>
      <c r="HX167" s="2" t="s">
        <v>134</v>
      </c>
      <c r="HY167" s="2" t="s">
        <v>142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140</v>
      </c>
      <c r="IH167" s="2" t="s">
        <v>131</v>
      </c>
      <c r="II167" s="2" t="s">
        <v>1862</v>
      </c>
      <c r="IJ167" s="2" t="s">
        <v>2344</v>
      </c>
      <c r="IK167" s="2" t="s">
        <v>142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161</v>
      </c>
      <c r="IT167" s="2" t="s">
        <v>131</v>
      </c>
      <c r="IU167" s="2" t="s">
        <v>1008</v>
      </c>
      <c r="IV167" s="2" t="s">
        <v>134</v>
      </c>
      <c r="IW167" s="2" t="s">
        <v>142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140</v>
      </c>
      <c r="JF167" s="2" t="s">
        <v>131</v>
      </c>
      <c r="JG167" s="2" t="s">
        <v>170</v>
      </c>
      <c r="JH167" s="2" t="s">
        <v>134</v>
      </c>
      <c r="JI167" s="2" t="s">
        <v>142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140</v>
      </c>
      <c r="JR167" s="2" t="s">
        <v>144</v>
      </c>
      <c r="JS167" s="2" t="s">
        <v>2053</v>
      </c>
      <c r="JT167" s="2" t="s">
        <v>1782</v>
      </c>
      <c r="JU167" s="2" t="s">
        <v>142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140</v>
      </c>
      <c r="KD167" s="2" t="s">
        <v>131</v>
      </c>
      <c r="KE167" s="2" t="s">
        <v>174</v>
      </c>
      <c r="KF167" s="2" t="s">
        <v>134</v>
      </c>
      <c r="KG167" s="2" t="s">
        <v>142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176</v>
      </c>
      <c r="KP167" s="2" t="s">
        <v>131</v>
      </c>
      <c r="KQ167" s="2" t="s">
        <v>134</v>
      </c>
      <c r="KR167" s="2" t="s">
        <v>134</v>
      </c>
      <c r="KS167" s="2" t="s">
        <v>142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140</v>
      </c>
      <c r="LB167" s="2" t="s">
        <v>144</v>
      </c>
      <c r="LC167" s="2" t="s">
        <v>2345</v>
      </c>
      <c r="LD167" s="2" t="s">
        <v>1678</v>
      </c>
      <c r="LE167" s="2" t="s">
        <v>142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134</v>
      </c>
      <c r="LN167" s="2" t="s">
        <v>134</v>
      </c>
      <c r="LO167" s="2" t="s">
        <v>134</v>
      </c>
      <c r="LP167" s="2" t="s">
        <v>134</v>
      </c>
      <c r="LQ167" s="2" t="s">
        <v>134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134</v>
      </c>
      <c r="LZ167" s="2" t="s">
        <v>134</v>
      </c>
      <c r="MA167" s="2" t="s">
        <v>134</v>
      </c>
      <c r="MB167" s="2" t="s">
        <v>134</v>
      </c>
      <c r="MC167" s="2" t="s">
        <v>134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161</v>
      </c>
      <c r="ML167" s="2" t="s">
        <v>131</v>
      </c>
      <c r="MM167" s="2" t="s">
        <v>134</v>
      </c>
      <c r="MN167" s="2" t="s">
        <v>134</v>
      </c>
      <c r="MO167" s="2" t="s">
        <v>142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134</v>
      </c>
      <c r="MX167" s="2" t="s">
        <v>134</v>
      </c>
      <c r="MY167" s="2" t="s">
        <v>134</v>
      </c>
      <c r="MZ167" s="2" t="s">
        <v>134</v>
      </c>
      <c r="NA167" s="2" t="s">
        <v>134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184</v>
      </c>
      <c r="NJ167" s="2" t="s">
        <v>131</v>
      </c>
      <c r="NK167" s="2" t="s">
        <v>134</v>
      </c>
      <c r="NL167" s="2" t="s">
        <v>134</v>
      </c>
      <c r="NM167" s="2" t="s">
        <v>142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140</v>
      </c>
      <c r="NV167" s="2" t="s">
        <v>131</v>
      </c>
      <c r="NW167" s="2" t="s">
        <v>185</v>
      </c>
      <c r="NX167" s="2" t="s">
        <v>1607</v>
      </c>
      <c r="NY167" s="2" t="s">
        <v>142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140</v>
      </c>
      <c r="OH167" s="2" t="s">
        <v>187</v>
      </c>
      <c r="OI167" s="2" t="s">
        <v>167</v>
      </c>
      <c r="OJ167" s="2" t="s">
        <v>571</v>
      </c>
      <c r="OK167" s="2" t="s">
        <v>142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134</v>
      </c>
      <c r="OT167" s="2" t="s">
        <v>134</v>
      </c>
      <c r="OU167" s="2" t="s">
        <v>134</v>
      </c>
      <c r="OV167" s="2" t="s">
        <v>134</v>
      </c>
      <c r="OW167" s="2" t="s">
        <v>134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161</v>
      </c>
      <c r="PF167" s="2" t="s">
        <v>131</v>
      </c>
      <c r="PG167" s="2" t="s">
        <v>134</v>
      </c>
      <c r="PH167" s="2" t="s">
        <v>134</v>
      </c>
      <c r="PI167" s="2" t="s">
        <v>142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140</v>
      </c>
      <c r="PR167" s="2" t="s">
        <v>131</v>
      </c>
      <c r="PS167" s="2" t="s">
        <v>190</v>
      </c>
      <c r="PT167" s="2" t="s">
        <v>134</v>
      </c>
      <c r="PU167" s="2" t="s">
        <v>142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140</v>
      </c>
      <c r="QD167" s="2" t="s">
        <v>144</v>
      </c>
      <c r="QE167" s="2" t="s">
        <v>191</v>
      </c>
      <c r="QF167" s="2" t="s">
        <v>2346</v>
      </c>
      <c r="QG167" s="2" t="s">
        <v>142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184</v>
      </c>
      <c r="QP167" s="2" t="s">
        <v>131</v>
      </c>
      <c r="QQ167" s="2" t="s">
        <v>134</v>
      </c>
      <c r="QR167" s="2" t="s">
        <v>134</v>
      </c>
      <c r="QS167" s="2" t="s">
        <v>142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134</v>
      </c>
      <c r="RB167" s="2" t="s">
        <v>134</v>
      </c>
      <c r="RC167" s="2" t="s">
        <v>134</v>
      </c>
      <c r="RD167" s="2" t="s">
        <v>134</v>
      </c>
      <c r="RE167" s="2" t="s">
        <v>134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161</v>
      </c>
      <c r="RN167" s="2" t="s">
        <v>131</v>
      </c>
      <c r="RO167" s="2" t="s">
        <v>134</v>
      </c>
      <c r="RP167" s="2" t="s">
        <v>134</v>
      </c>
      <c r="RQ167" s="2" t="s">
        <v>142</v>
      </c>
      <c r="RR167" s="2" t="s">
        <v>134</v>
      </c>
      <c r="RS167" s="4"/>
      <c r="RT167" s="8"/>
      <c r="RU167" s="4"/>
      <c r="RV167" s="8"/>
      <c r="RW167" s="7"/>
      <c r="RX167" s="7"/>
      <c r="RY167" s="2" t="s">
        <v>161</v>
      </c>
      <c r="RZ167" s="2" t="s">
        <v>131</v>
      </c>
      <c r="SA167" s="2" t="s">
        <v>134</v>
      </c>
      <c r="SB167" s="2" t="s">
        <v>134</v>
      </c>
      <c r="SC167" s="2" t="s">
        <v>142</v>
      </c>
      <c r="SD167" s="2" t="s">
        <v>134</v>
      </c>
      <c r="SE167" s="4"/>
      <c r="SF167" s="8"/>
      <c r="SG167" s="4"/>
      <c r="SH167" s="8"/>
      <c r="SI167" s="7"/>
      <c r="SJ167" s="7"/>
      <c r="SK167" s="2" t="s">
        <v>140</v>
      </c>
      <c r="SL167" s="2" t="s">
        <v>144</v>
      </c>
      <c r="SM167" s="2" t="s">
        <v>193</v>
      </c>
      <c r="SN167" s="2" t="s">
        <v>2347</v>
      </c>
      <c r="SO167" s="2" t="s">
        <v>142</v>
      </c>
      <c r="SP167" s="2" t="s">
        <v>134</v>
      </c>
    </row>
    <row r="168">
      <c r="A168" s="2" t="s">
        <v>2348</v>
      </c>
      <c r="B168" s="2" t="s">
        <v>123</v>
      </c>
      <c r="C168" s="2" t="s">
        <v>124</v>
      </c>
      <c r="D168" s="2" t="s">
        <v>2038</v>
      </c>
      <c r="E168" s="2" t="s">
        <v>2039</v>
      </c>
      <c r="F168" s="2" t="s">
        <v>2288</v>
      </c>
      <c r="G168" s="2" t="s">
        <v>2288</v>
      </c>
      <c r="H168" s="2" t="s">
        <v>2288</v>
      </c>
      <c r="I168" s="2" t="s">
        <v>2289</v>
      </c>
      <c r="J168" s="2" t="s">
        <v>2304</v>
      </c>
      <c r="K168" s="2" t="s">
        <v>1298</v>
      </c>
      <c r="L168" s="3">
        <v>18.24</v>
      </c>
      <c r="M168" s="3">
        <v>19.15</v>
      </c>
      <c r="N168" s="3">
        <v>36.99</v>
      </c>
      <c r="O168" s="2" t="s">
        <v>131</v>
      </c>
      <c r="P168" s="2" t="s">
        <v>395</v>
      </c>
      <c r="Q168" s="2" t="s">
        <v>133</v>
      </c>
      <c r="R168" s="2" t="s">
        <v>134</v>
      </c>
      <c r="S168" s="2" t="s">
        <v>134</v>
      </c>
      <c r="T168" s="2" t="s">
        <v>134</v>
      </c>
      <c r="U168" s="2" t="s">
        <v>134</v>
      </c>
      <c r="V168" s="2" t="s">
        <v>747</v>
      </c>
      <c r="W168" s="2" t="s">
        <v>835</v>
      </c>
      <c r="X168" s="2" t="s">
        <v>134</v>
      </c>
      <c r="Y168" s="2" t="s">
        <v>2292</v>
      </c>
      <c r="Z168" s="4">
        <v>348</v>
      </c>
      <c r="AA168" s="4">
        <f>=ROUNDDOWN(31.6363636363636,0)</f>
      </c>
      <c r="AB168" s="5">
        <v>11</v>
      </c>
      <c r="AC168" s="2" t="s">
        <v>134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>
        <v>0</v>
      </c>
      <c r="AP168" s="4">
        <v>305</v>
      </c>
      <c r="AQ168" s="8">
        <v>6110.45</v>
      </c>
      <c r="AR168" s="4"/>
      <c r="AS168" s="8"/>
      <c r="AT168" s="7"/>
      <c r="AU168" s="7"/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0.3998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305</v>
      </c>
      <c r="BK168" s="8">
        <v>6110.45</v>
      </c>
      <c r="BL168" s="2" t="s">
        <v>2342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578</v>
      </c>
      <c r="BV168" s="2" t="s">
        <v>144</v>
      </c>
      <c r="BW168" s="2" t="s">
        <v>134</v>
      </c>
      <c r="BX168" s="2" t="s">
        <v>411</v>
      </c>
      <c r="BY168" s="2" t="s">
        <v>142</v>
      </c>
      <c r="BZ168" s="2" t="s">
        <v>134</v>
      </c>
      <c r="CA168" s="4">
        <v>86</v>
      </c>
      <c r="CB168" s="8">
        <v>1856.74</v>
      </c>
      <c r="CC168" s="4"/>
      <c r="CD168" s="8"/>
      <c r="CE168" s="7"/>
      <c r="CF168" s="7"/>
      <c r="CG168" s="2" t="s">
        <v>140</v>
      </c>
      <c r="CH168" s="2" t="s">
        <v>131</v>
      </c>
      <c r="CI168" s="2" t="s">
        <v>145</v>
      </c>
      <c r="CJ168" s="2" t="s">
        <v>146</v>
      </c>
      <c r="CK168" s="2" t="s">
        <v>142</v>
      </c>
      <c r="CL168" s="2" t="s">
        <v>134</v>
      </c>
      <c r="CM168" s="4">
        <v>60</v>
      </c>
      <c r="CN168" s="8">
        <v>1185</v>
      </c>
      <c r="CO168" s="4"/>
      <c r="CP168" s="8"/>
      <c r="CQ168" s="7"/>
      <c r="CR168" s="7"/>
      <c r="CS168" s="2" t="s">
        <v>140</v>
      </c>
      <c r="CT168" s="2" t="s">
        <v>131</v>
      </c>
      <c r="CU168" s="2" t="s">
        <v>353</v>
      </c>
      <c r="CV168" s="2" t="s">
        <v>991</v>
      </c>
      <c r="CW168" s="2" t="s">
        <v>142</v>
      </c>
      <c r="CX168" s="2" t="s">
        <v>134</v>
      </c>
      <c r="CY168" s="4">
        <v>56</v>
      </c>
      <c r="CZ168" s="8">
        <v>1126.16</v>
      </c>
      <c r="DA168" s="4"/>
      <c r="DB168" s="8"/>
      <c r="DC168" s="7"/>
      <c r="DD168" s="7"/>
      <c r="DE168" s="2" t="s">
        <v>140</v>
      </c>
      <c r="DF168" s="2" t="s">
        <v>131</v>
      </c>
      <c r="DG168" s="2" t="s">
        <v>221</v>
      </c>
      <c r="DH168" s="2" t="s">
        <v>1857</v>
      </c>
      <c r="DI168" s="2" t="s">
        <v>142</v>
      </c>
      <c r="DJ168" s="2" t="s">
        <v>134</v>
      </c>
      <c r="DK168" s="4">
        <v>67</v>
      </c>
      <c r="DL168" s="8">
        <v>1316.55</v>
      </c>
      <c r="DM168" s="4"/>
      <c r="DN168" s="8"/>
      <c r="DO168" s="7"/>
      <c r="DP168" s="7"/>
      <c r="DQ168" s="2" t="s">
        <v>140</v>
      </c>
      <c r="DR168" s="2" t="s">
        <v>131</v>
      </c>
      <c r="DS168" s="2" t="s">
        <v>151</v>
      </c>
      <c r="DT168" s="2" t="s">
        <v>1334</v>
      </c>
      <c r="DU168" s="2" t="s">
        <v>142</v>
      </c>
      <c r="DV168" s="2" t="s">
        <v>134</v>
      </c>
      <c r="DW168" s="4">
        <v>5</v>
      </c>
      <c r="DX168" s="8">
        <v>100.55</v>
      </c>
      <c r="DY168" s="4"/>
      <c r="DZ168" s="8"/>
      <c r="EA168" s="7"/>
      <c r="EB168" s="7"/>
      <c r="EC168" s="2" t="s">
        <v>140</v>
      </c>
      <c r="ED168" s="2" t="s">
        <v>131</v>
      </c>
      <c r="EE168" s="2" t="s">
        <v>2295</v>
      </c>
      <c r="EF168" s="2" t="s">
        <v>351</v>
      </c>
      <c r="EG168" s="2" t="s">
        <v>142</v>
      </c>
      <c r="EH168" s="2" t="s">
        <v>134</v>
      </c>
      <c r="EI168" s="4">
        <v>27</v>
      </c>
      <c r="EJ168" s="8">
        <v>440.89</v>
      </c>
      <c r="EK168" s="4"/>
      <c r="EL168" s="8"/>
      <c r="EM168" s="7"/>
      <c r="EN168" s="7"/>
      <c r="EO168" s="2" t="s">
        <v>140</v>
      </c>
      <c r="EP168" s="2" t="s">
        <v>131</v>
      </c>
      <c r="EQ168" s="2" t="s">
        <v>163</v>
      </c>
      <c r="ER168" s="2" t="s">
        <v>263</v>
      </c>
      <c r="ES168" s="2" t="s">
        <v>142</v>
      </c>
      <c r="ET168" s="2" t="s">
        <v>134</v>
      </c>
      <c r="EU168" s="4">
        <v>2</v>
      </c>
      <c r="EV168" s="8">
        <v>43.28</v>
      </c>
      <c r="EW168" s="4"/>
      <c r="EX168" s="8"/>
      <c r="EY168" s="7"/>
      <c r="EZ168" s="7"/>
      <c r="FA168" s="2" t="s">
        <v>140</v>
      </c>
      <c r="FB168" s="2" t="s">
        <v>131</v>
      </c>
      <c r="FC168" s="2" t="s">
        <v>1000</v>
      </c>
      <c r="FD168" s="2" t="s">
        <v>434</v>
      </c>
      <c r="FE168" s="2" t="s">
        <v>142</v>
      </c>
      <c r="FF168" s="2" t="s">
        <v>134</v>
      </c>
      <c r="FG168" s="4">
        <v>2</v>
      </c>
      <c r="FH168" s="8">
        <v>41.28</v>
      </c>
      <c r="FI168" s="4"/>
      <c r="FJ168" s="8"/>
      <c r="FK168" s="7"/>
      <c r="FL168" s="7"/>
      <c r="FM168" s="2" t="s">
        <v>140</v>
      </c>
      <c r="FN168" s="2" t="s">
        <v>131</v>
      </c>
      <c r="FO168" s="2" t="s">
        <v>2115</v>
      </c>
      <c r="FP168" s="2" t="s">
        <v>2343</v>
      </c>
      <c r="FQ168" s="2" t="s">
        <v>142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140</v>
      </c>
      <c r="FZ168" s="2" t="s">
        <v>144</v>
      </c>
      <c r="GA168" s="2" t="s">
        <v>1002</v>
      </c>
      <c r="GB168" s="2" t="s">
        <v>2349</v>
      </c>
      <c r="GC168" s="2" t="s">
        <v>142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134</v>
      </c>
      <c r="GM168" s="2" t="s">
        <v>134</v>
      </c>
      <c r="GN168" s="2" t="s">
        <v>134</v>
      </c>
      <c r="GO168" s="2" t="s">
        <v>134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161</v>
      </c>
      <c r="GX168" s="2" t="s">
        <v>131</v>
      </c>
      <c r="GY168" s="2" t="s">
        <v>134</v>
      </c>
      <c r="GZ168" s="2" t="s">
        <v>134</v>
      </c>
      <c r="HA168" s="2" t="s">
        <v>142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140</v>
      </c>
      <c r="HJ168" s="2" t="s">
        <v>131</v>
      </c>
      <c r="HK168" s="2" t="s">
        <v>1476</v>
      </c>
      <c r="HL168" s="2" t="s">
        <v>445</v>
      </c>
      <c r="HM168" s="2" t="s">
        <v>142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161</v>
      </c>
      <c r="HV168" s="2" t="s">
        <v>131</v>
      </c>
      <c r="HW168" s="2" t="s">
        <v>134</v>
      </c>
      <c r="HX168" s="2" t="s">
        <v>134</v>
      </c>
      <c r="HY168" s="2" t="s">
        <v>142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140</v>
      </c>
      <c r="IH168" s="2" t="s">
        <v>131</v>
      </c>
      <c r="II168" s="2" t="s">
        <v>1862</v>
      </c>
      <c r="IJ168" s="2" t="s">
        <v>445</v>
      </c>
      <c r="IK168" s="2" t="s">
        <v>142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161</v>
      </c>
      <c r="IT168" s="2" t="s">
        <v>131</v>
      </c>
      <c r="IU168" s="2" t="s">
        <v>1008</v>
      </c>
      <c r="IV168" s="2" t="s">
        <v>134</v>
      </c>
      <c r="IW168" s="2" t="s">
        <v>142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140</v>
      </c>
      <c r="JF168" s="2" t="s">
        <v>131</v>
      </c>
      <c r="JG168" s="2" t="s">
        <v>170</v>
      </c>
      <c r="JH168" s="2" t="s">
        <v>134</v>
      </c>
      <c r="JI168" s="2" t="s">
        <v>142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140</v>
      </c>
      <c r="JR168" s="2" t="s">
        <v>144</v>
      </c>
      <c r="JS168" s="2" t="s">
        <v>2053</v>
      </c>
      <c r="JT168" s="2" t="s">
        <v>2147</v>
      </c>
      <c r="JU168" s="2" t="s">
        <v>142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140</v>
      </c>
      <c r="KD168" s="2" t="s">
        <v>131</v>
      </c>
      <c r="KE168" s="2" t="s">
        <v>174</v>
      </c>
      <c r="KF168" s="2" t="s">
        <v>134</v>
      </c>
      <c r="KG168" s="2" t="s">
        <v>142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176</v>
      </c>
      <c r="KP168" s="2" t="s">
        <v>131</v>
      </c>
      <c r="KQ168" s="2" t="s">
        <v>134</v>
      </c>
      <c r="KR168" s="2" t="s">
        <v>134</v>
      </c>
      <c r="KS168" s="2" t="s">
        <v>142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140</v>
      </c>
      <c r="LB168" s="2" t="s">
        <v>144</v>
      </c>
      <c r="LC168" s="2" t="s">
        <v>1180</v>
      </c>
      <c r="LD168" s="2" t="s">
        <v>836</v>
      </c>
      <c r="LE168" s="2" t="s">
        <v>142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134</v>
      </c>
      <c r="LN168" s="2" t="s">
        <v>134</v>
      </c>
      <c r="LO168" s="2" t="s">
        <v>134</v>
      </c>
      <c r="LP168" s="2" t="s">
        <v>134</v>
      </c>
      <c r="LQ168" s="2" t="s">
        <v>134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134</v>
      </c>
      <c r="LZ168" s="2" t="s">
        <v>134</v>
      </c>
      <c r="MA168" s="2" t="s">
        <v>134</v>
      </c>
      <c r="MB168" s="2" t="s">
        <v>134</v>
      </c>
      <c r="MC168" s="2" t="s">
        <v>134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161</v>
      </c>
      <c r="ML168" s="2" t="s">
        <v>131</v>
      </c>
      <c r="MM168" s="2" t="s">
        <v>134</v>
      </c>
      <c r="MN168" s="2" t="s">
        <v>134</v>
      </c>
      <c r="MO168" s="2" t="s">
        <v>142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134</v>
      </c>
      <c r="MX168" s="2" t="s">
        <v>134</v>
      </c>
      <c r="MY168" s="2" t="s">
        <v>134</v>
      </c>
      <c r="MZ168" s="2" t="s">
        <v>134</v>
      </c>
      <c r="NA168" s="2" t="s">
        <v>134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184</v>
      </c>
      <c r="NJ168" s="2" t="s">
        <v>131</v>
      </c>
      <c r="NK168" s="2" t="s">
        <v>134</v>
      </c>
      <c r="NL168" s="2" t="s">
        <v>134</v>
      </c>
      <c r="NM168" s="2" t="s">
        <v>142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140</v>
      </c>
      <c r="NV168" s="2" t="s">
        <v>131</v>
      </c>
      <c r="NW168" s="2" t="s">
        <v>185</v>
      </c>
      <c r="NX168" s="2" t="s">
        <v>134</v>
      </c>
      <c r="NY168" s="2" t="s">
        <v>142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140</v>
      </c>
      <c r="OH168" s="2" t="s">
        <v>187</v>
      </c>
      <c r="OI168" s="2" t="s">
        <v>167</v>
      </c>
      <c r="OJ168" s="2" t="s">
        <v>279</v>
      </c>
      <c r="OK168" s="2" t="s">
        <v>142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134</v>
      </c>
      <c r="OT168" s="2" t="s">
        <v>134</v>
      </c>
      <c r="OU168" s="2" t="s">
        <v>134</v>
      </c>
      <c r="OV168" s="2" t="s">
        <v>134</v>
      </c>
      <c r="OW168" s="2" t="s">
        <v>134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161</v>
      </c>
      <c r="PF168" s="2" t="s">
        <v>131</v>
      </c>
      <c r="PG168" s="2" t="s">
        <v>134</v>
      </c>
      <c r="PH168" s="2" t="s">
        <v>134</v>
      </c>
      <c r="PI168" s="2" t="s">
        <v>142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140</v>
      </c>
      <c r="PR168" s="2" t="s">
        <v>131</v>
      </c>
      <c r="PS168" s="2" t="s">
        <v>190</v>
      </c>
      <c r="PT168" s="2" t="s">
        <v>134</v>
      </c>
      <c r="PU168" s="2" t="s">
        <v>142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140</v>
      </c>
      <c r="QD168" s="2" t="s">
        <v>144</v>
      </c>
      <c r="QE168" s="2" t="s">
        <v>191</v>
      </c>
      <c r="QF168" s="2" t="s">
        <v>134</v>
      </c>
      <c r="QG168" s="2" t="s">
        <v>142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184</v>
      </c>
      <c r="QP168" s="2" t="s">
        <v>131</v>
      </c>
      <c r="QQ168" s="2" t="s">
        <v>134</v>
      </c>
      <c r="QR168" s="2" t="s">
        <v>134</v>
      </c>
      <c r="QS168" s="2" t="s">
        <v>142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134</v>
      </c>
      <c r="RB168" s="2" t="s">
        <v>134</v>
      </c>
      <c r="RC168" s="2" t="s">
        <v>134</v>
      </c>
      <c r="RD168" s="2" t="s">
        <v>134</v>
      </c>
      <c r="RE168" s="2" t="s">
        <v>134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161</v>
      </c>
      <c r="RN168" s="2" t="s">
        <v>131</v>
      </c>
      <c r="RO168" s="2" t="s">
        <v>134</v>
      </c>
      <c r="RP168" s="2" t="s">
        <v>134</v>
      </c>
      <c r="RQ168" s="2" t="s">
        <v>142</v>
      </c>
      <c r="RR168" s="2" t="s">
        <v>134</v>
      </c>
      <c r="RS168" s="4"/>
      <c r="RT168" s="8"/>
      <c r="RU168" s="4"/>
      <c r="RV168" s="8"/>
      <c r="RW168" s="7"/>
      <c r="RX168" s="7"/>
      <c r="RY168" s="2" t="s">
        <v>161</v>
      </c>
      <c r="RZ168" s="2" t="s">
        <v>131</v>
      </c>
      <c r="SA168" s="2" t="s">
        <v>134</v>
      </c>
      <c r="SB168" s="2" t="s">
        <v>134</v>
      </c>
      <c r="SC168" s="2" t="s">
        <v>142</v>
      </c>
      <c r="SD168" s="2" t="s">
        <v>134</v>
      </c>
      <c r="SE168" s="4"/>
      <c r="SF168" s="8"/>
      <c r="SG168" s="4"/>
      <c r="SH168" s="8"/>
      <c r="SI168" s="7"/>
      <c r="SJ168" s="7"/>
      <c r="SK168" s="2" t="s">
        <v>140</v>
      </c>
      <c r="SL168" s="2" t="s">
        <v>144</v>
      </c>
      <c r="SM168" s="2" t="s">
        <v>193</v>
      </c>
      <c r="SN168" s="2" t="s">
        <v>786</v>
      </c>
      <c r="SO168" s="2" t="s">
        <v>142</v>
      </c>
      <c r="SP168" s="2" t="s">
        <v>134</v>
      </c>
    </row>
    <row r="169">
      <c r="A169" s="2" t="s">
        <v>2350</v>
      </c>
      <c r="B169" s="2" t="s">
        <v>123</v>
      </c>
      <c r="C169" s="2" t="s">
        <v>124</v>
      </c>
      <c r="D169" s="2" t="s">
        <v>2038</v>
      </c>
      <c r="E169" s="2" t="s">
        <v>2039</v>
      </c>
      <c r="F169" s="2" t="s">
        <v>2288</v>
      </c>
      <c r="G169" s="2" t="s">
        <v>2288</v>
      </c>
      <c r="H169" s="2" t="s">
        <v>2288</v>
      </c>
      <c r="I169" s="2" t="s">
        <v>2289</v>
      </c>
      <c r="J169" s="2" t="s">
        <v>2310</v>
      </c>
      <c r="K169" s="2" t="s">
        <v>1298</v>
      </c>
      <c r="L169" s="3">
        <v>29.64</v>
      </c>
      <c r="M169" s="3">
        <v>31.12</v>
      </c>
      <c r="N169" s="3">
        <v>61.99</v>
      </c>
      <c r="O169" s="2" t="s">
        <v>131</v>
      </c>
      <c r="P169" s="2" t="s">
        <v>395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134</v>
      </c>
      <c r="V169" s="2" t="s">
        <v>747</v>
      </c>
      <c r="W169" s="2" t="s">
        <v>835</v>
      </c>
      <c r="X169" s="2" t="s">
        <v>134</v>
      </c>
      <c r="Y169" s="2" t="s">
        <v>2292</v>
      </c>
      <c r="Z169" s="4">
        <v>58</v>
      </c>
      <c r="AA169" s="4">
        <f>=ROUNDDOWN(9.66666666666667,0)</f>
      </c>
      <c r="AB169" s="5">
        <v>6</v>
      </c>
      <c r="AC169" s="2" t="s">
        <v>134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>
        <v>0</v>
      </c>
      <c r="AP169" s="4">
        <v>159</v>
      </c>
      <c r="AQ169" s="8">
        <v>5304.97</v>
      </c>
      <c r="AR169" s="4"/>
      <c r="AS169" s="8"/>
      <c r="AT169" s="7"/>
      <c r="AU169" s="7"/>
      <c r="AV169" s="4" t="s">
        <v>134</v>
      </c>
      <c r="AW169" s="8" t="s">
        <v>134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>
        <v>0.3471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>
        <v>159</v>
      </c>
      <c r="BK169" s="8">
        <v>5304.97</v>
      </c>
      <c r="BL169" s="2" t="s">
        <v>2351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578</v>
      </c>
      <c r="BV169" s="2" t="s">
        <v>144</v>
      </c>
      <c r="BW169" s="2" t="s">
        <v>134</v>
      </c>
      <c r="BX169" s="2" t="s">
        <v>277</v>
      </c>
      <c r="BY169" s="2" t="s">
        <v>142</v>
      </c>
      <c r="BZ169" s="2" t="s">
        <v>134</v>
      </c>
      <c r="CA169" s="4">
        <v>49</v>
      </c>
      <c r="CB169" s="8">
        <v>1719.41</v>
      </c>
      <c r="CC169" s="4"/>
      <c r="CD169" s="8"/>
      <c r="CE169" s="7"/>
      <c r="CF169" s="7"/>
      <c r="CG169" s="2" t="s">
        <v>140</v>
      </c>
      <c r="CH169" s="2" t="s">
        <v>131</v>
      </c>
      <c r="CI169" s="2" t="s">
        <v>145</v>
      </c>
      <c r="CJ169" s="2" t="s">
        <v>146</v>
      </c>
      <c r="CK169" s="2" t="s">
        <v>142</v>
      </c>
      <c r="CL169" s="2" t="s">
        <v>134</v>
      </c>
      <c r="CM169" s="4">
        <v>21</v>
      </c>
      <c r="CN169" s="8">
        <v>710.85</v>
      </c>
      <c r="CO169" s="4"/>
      <c r="CP169" s="8"/>
      <c r="CQ169" s="7"/>
      <c r="CR169" s="7"/>
      <c r="CS169" s="2" t="s">
        <v>140</v>
      </c>
      <c r="CT169" s="2" t="s">
        <v>131</v>
      </c>
      <c r="CU169" s="2" t="s">
        <v>353</v>
      </c>
      <c r="CV169" s="2" t="s">
        <v>2245</v>
      </c>
      <c r="CW169" s="2" t="s">
        <v>142</v>
      </c>
      <c r="CX169" s="2" t="s">
        <v>134</v>
      </c>
      <c r="CY169" s="4">
        <v>24</v>
      </c>
      <c r="CZ169" s="8">
        <v>784.32</v>
      </c>
      <c r="DA169" s="4"/>
      <c r="DB169" s="8"/>
      <c r="DC169" s="7"/>
      <c r="DD169" s="7"/>
      <c r="DE169" s="2" t="s">
        <v>140</v>
      </c>
      <c r="DF169" s="2" t="s">
        <v>131</v>
      </c>
      <c r="DG169" s="2" t="s">
        <v>221</v>
      </c>
      <c r="DH169" s="2" t="s">
        <v>308</v>
      </c>
      <c r="DI169" s="2" t="s">
        <v>142</v>
      </c>
      <c r="DJ169" s="2" t="s">
        <v>134</v>
      </c>
      <c r="DK169" s="4">
        <v>34</v>
      </c>
      <c r="DL169" s="8">
        <v>1150.56</v>
      </c>
      <c r="DM169" s="4"/>
      <c r="DN169" s="8"/>
      <c r="DO169" s="7"/>
      <c r="DP169" s="7"/>
      <c r="DQ169" s="2" t="s">
        <v>140</v>
      </c>
      <c r="DR169" s="2" t="s">
        <v>131</v>
      </c>
      <c r="DS169" s="2" t="s">
        <v>151</v>
      </c>
      <c r="DT169" s="2" t="s">
        <v>505</v>
      </c>
      <c r="DU169" s="2" t="s">
        <v>142</v>
      </c>
      <c r="DV169" s="2" t="s">
        <v>134</v>
      </c>
      <c r="DW169" s="4">
        <v>5</v>
      </c>
      <c r="DX169" s="8">
        <v>165.12</v>
      </c>
      <c r="DY169" s="4"/>
      <c r="DZ169" s="8"/>
      <c r="EA169" s="7"/>
      <c r="EB169" s="7"/>
      <c r="EC169" s="2" t="s">
        <v>140</v>
      </c>
      <c r="ED169" s="2" t="s">
        <v>131</v>
      </c>
      <c r="EE169" s="2" t="s">
        <v>2295</v>
      </c>
      <c r="EF169" s="2" t="s">
        <v>351</v>
      </c>
      <c r="EG169" s="2" t="s">
        <v>142</v>
      </c>
      <c r="EH169" s="2" t="s">
        <v>134</v>
      </c>
      <c r="EI169" s="4">
        <v>17</v>
      </c>
      <c r="EJ169" s="8">
        <v>467.5</v>
      </c>
      <c r="EK169" s="4"/>
      <c r="EL169" s="8"/>
      <c r="EM169" s="7"/>
      <c r="EN169" s="7"/>
      <c r="EO169" s="2" t="s">
        <v>140</v>
      </c>
      <c r="EP169" s="2" t="s">
        <v>131</v>
      </c>
      <c r="EQ169" s="2" t="s">
        <v>163</v>
      </c>
      <c r="ER169" s="2" t="s">
        <v>2306</v>
      </c>
      <c r="ES169" s="2" t="s">
        <v>142</v>
      </c>
      <c r="ET169" s="2" t="s">
        <v>134</v>
      </c>
      <c r="EU169" s="4">
        <v>3</v>
      </c>
      <c r="EV169" s="8">
        <v>122.75</v>
      </c>
      <c r="EW169" s="4"/>
      <c r="EX169" s="8"/>
      <c r="EY169" s="7"/>
      <c r="EZ169" s="7"/>
      <c r="FA169" s="2" t="s">
        <v>140</v>
      </c>
      <c r="FB169" s="2" t="s">
        <v>131</v>
      </c>
      <c r="FC169" s="2" t="s">
        <v>1000</v>
      </c>
      <c r="FD169" s="2" t="s">
        <v>1188</v>
      </c>
      <c r="FE169" s="2" t="s">
        <v>142</v>
      </c>
      <c r="FF169" s="2" t="s">
        <v>134</v>
      </c>
      <c r="FG169" s="4">
        <v>5</v>
      </c>
      <c r="FH169" s="8">
        <v>151.7</v>
      </c>
      <c r="FI169" s="4"/>
      <c r="FJ169" s="8"/>
      <c r="FK169" s="7"/>
      <c r="FL169" s="7"/>
      <c r="FM169" s="2" t="s">
        <v>140</v>
      </c>
      <c r="FN169" s="2" t="s">
        <v>131</v>
      </c>
      <c r="FO169" s="2" t="s">
        <v>2069</v>
      </c>
      <c r="FP169" s="2" t="s">
        <v>2352</v>
      </c>
      <c r="FQ169" s="2" t="s">
        <v>142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140</v>
      </c>
      <c r="FZ169" s="2" t="s">
        <v>144</v>
      </c>
      <c r="GA169" s="2" t="s">
        <v>1002</v>
      </c>
      <c r="GB169" s="2" t="s">
        <v>338</v>
      </c>
      <c r="GC169" s="2" t="s">
        <v>142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134</v>
      </c>
      <c r="GL169" s="2" t="s">
        <v>134</v>
      </c>
      <c r="GM169" s="2" t="s">
        <v>134</v>
      </c>
      <c r="GN169" s="2" t="s">
        <v>134</v>
      </c>
      <c r="GO169" s="2" t="s">
        <v>134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161</v>
      </c>
      <c r="GX169" s="2" t="s">
        <v>131</v>
      </c>
      <c r="GY169" s="2" t="s">
        <v>134</v>
      </c>
      <c r="GZ169" s="2" t="s">
        <v>134</v>
      </c>
      <c r="HA169" s="2" t="s">
        <v>142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140</v>
      </c>
      <c r="HJ169" s="2" t="s">
        <v>131</v>
      </c>
      <c r="HK169" s="2" t="s">
        <v>1476</v>
      </c>
      <c r="HL169" s="2" t="s">
        <v>385</v>
      </c>
      <c r="HM169" s="2" t="s">
        <v>142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161</v>
      </c>
      <c r="HV169" s="2" t="s">
        <v>131</v>
      </c>
      <c r="HW169" s="2" t="s">
        <v>134</v>
      </c>
      <c r="HX169" s="2" t="s">
        <v>134</v>
      </c>
      <c r="HY169" s="2" t="s">
        <v>142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140</v>
      </c>
      <c r="IH169" s="2" t="s">
        <v>131</v>
      </c>
      <c r="II169" s="2" t="s">
        <v>1862</v>
      </c>
      <c r="IJ169" s="2" t="s">
        <v>1000</v>
      </c>
      <c r="IK169" s="2" t="s">
        <v>142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161</v>
      </c>
      <c r="IT169" s="2" t="s">
        <v>131</v>
      </c>
      <c r="IU169" s="2" t="s">
        <v>1008</v>
      </c>
      <c r="IV169" s="2" t="s">
        <v>134</v>
      </c>
      <c r="IW169" s="2" t="s">
        <v>142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140</v>
      </c>
      <c r="JF169" s="2" t="s">
        <v>131</v>
      </c>
      <c r="JG169" s="2" t="s">
        <v>170</v>
      </c>
      <c r="JH169" s="2" t="s">
        <v>134</v>
      </c>
      <c r="JI169" s="2" t="s">
        <v>142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140</v>
      </c>
      <c r="JR169" s="2" t="s">
        <v>144</v>
      </c>
      <c r="JS169" s="2" t="s">
        <v>2053</v>
      </c>
      <c r="JT169" s="2" t="s">
        <v>2323</v>
      </c>
      <c r="JU169" s="2" t="s">
        <v>142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140</v>
      </c>
      <c r="KD169" s="2" t="s">
        <v>131</v>
      </c>
      <c r="KE169" s="2" t="s">
        <v>174</v>
      </c>
      <c r="KF169" s="2" t="s">
        <v>134</v>
      </c>
      <c r="KG169" s="2" t="s">
        <v>142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176</v>
      </c>
      <c r="KP169" s="2" t="s">
        <v>131</v>
      </c>
      <c r="KQ169" s="2" t="s">
        <v>134</v>
      </c>
      <c r="KR169" s="2" t="s">
        <v>134</v>
      </c>
      <c r="KS169" s="2" t="s">
        <v>142</v>
      </c>
      <c r="KT169" s="2" t="s">
        <v>134</v>
      </c>
      <c r="KU169" s="4">
        <v>1</v>
      </c>
      <c r="KV169" s="8">
        <v>32.76</v>
      </c>
      <c r="KW169" s="4"/>
      <c r="KX169" s="8"/>
      <c r="KY169" s="7"/>
      <c r="KZ169" s="7"/>
      <c r="LA169" s="2" t="s">
        <v>140</v>
      </c>
      <c r="LB169" s="2" t="s">
        <v>144</v>
      </c>
      <c r="LC169" s="2" t="s">
        <v>722</v>
      </c>
      <c r="LD169" s="2" t="s">
        <v>2353</v>
      </c>
      <c r="LE169" s="2" t="s">
        <v>142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134</v>
      </c>
      <c r="LN169" s="2" t="s">
        <v>134</v>
      </c>
      <c r="LO169" s="2" t="s">
        <v>134</v>
      </c>
      <c r="LP169" s="2" t="s">
        <v>134</v>
      </c>
      <c r="LQ169" s="2" t="s">
        <v>134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134</v>
      </c>
      <c r="LZ169" s="2" t="s">
        <v>134</v>
      </c>
      <c r="MA169" s="2" t="s">
        <v>134</v>
      </c>
      <c r="MB169" s="2" t="s">
        <v>134</v>
      </c>
      <c r="MC169" s="2" t="s">
        <v>134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161</v>
      </c>
      <c r="ML169" s="2" t="s">
        <v>131</v>
      </c>
      <c r="MM169" s="2" t="s">
        <v>134</v>
      </c>
      <c r="MN169" s="2" t="s">
        <v>134</v>
      </c>
      <c r="MO169" s="2" t="s">
        <v>142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134</v>
      </c>
      <c r="MX169" s="2" t="s">
        <v>134</v>
      </c>
      <c r="MY169" s="2" t="s">
        <v>134</v>
      </c>
      <c r="MZ169" s="2" t="s">
        <v>134</v>
      </c>
      <c r="NA169" s="2" t="s">
        <v>134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184</v>
      </c>
      <c r="NJ169" s="2" t="s">
        <v>131</v>
      </c>
      <c r="NK169" s="2" t="s">
        <v>134</v>
      </c>
      <c r="NL169" s="2" t="s">
        <v>134</v>
      </c>
      <c r="NM169" s="2" t="s">
        <v>142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140</v>
      </c>
      <c r="NV169" s="2" t="s">
        <v>131</v>
      </c>
      <c r="NW169" s="2" t="s">
        <v>185</v>
      </c>
      <c r="NX169" s="2" t="s">
        <v>250</v>
      </c>
      <c r="NY169" s="2" t="s">
        <v>142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140</v>
      </c>
      <c r="OH169" s="2" t="s">
        <v>187</v>
      </c>
      <c r="OI169" s="2" t="s">
        <v>167</v>
      </c>
      <c r="OJ169" s="2" t="s">
        <v>571</v>
      </c>
      <c r="OK169" s="2" t="s">
        <v>142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134</v>
      </c>
      <c r="OT169" s="2" t="s">
        <v>134</v>
      </c>
      <c r="OU169" s="2" t="s">
        <v>134</v>
      </c>
      <c r="OV169" s="2" t="s">
        <v>134</v>
      </c>
      <c r="OW169" s="2" t="s">
        <v>134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161</v>
      </c>
      <c r="PF169" s="2" t="s">
        <v>131</v>
      </c>
      <c r="PG169" s="2" t="s">
        <v>134</v>
      </c>
      <c r="PH169" s="2" t="s">
        <v>134</v>
      </c>
      <c r="PI169" s="2" t="s">
        <v>142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140</v>
      </c>
      <c r="PR169" s="2" t="s">
        <v>131</v>
      </c>
      <c r="PS169" s="2" t="s">
        <v>190</v>
      </c>
      <c r="PT169" s="2" t="s">
        <v>134</v>
      </c>
      <c r="PU169" s="2" t="s">
        <v>142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140</v>
      </c>
      <c r="QD169" s="2" t="s">
        <v>144</v>
      </c>
      <c r="QE169" s="2" t="s">
        <v>191</v>
      </c>
      <c r="QF169" s="2" t="s">
        <v>2346</v>
      </c>
      <c r="QG169" s="2" t="s">
        <v>142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184</v>
      </c>
      <c r="QP169" s="2" t="s">
        <v>131</v>
      </c>
      <c r="QQ169" s="2" t="s">
        <v>134</v>
      </c>
      <c r="QR169" s="2" t="s">
        <v>134</v>
      </c>
      <c r="QS169" s="2" t="s">
        <v>142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134</v>
      </c>
      <c r="RB169" s="2" t="s">
        <v>134</v>
      </c>
      <c r="RC169" s="2" t="s">
        <v>134</v>
      </c>
      <c r="RD169" s="2" t="s">
        <v>134</v>
      </c>
      <c r="RE169" s="2" t="s">
        <v>134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161</v>
      </c>
      <c r="RN169" s="2" t="s">
        <v>131</v>
      </c>
      <c r="RO169" s="2" t="s">
        <v>134</v>
      </c>
      <c r="RP169" s="2" t="s">
        <v>134</v>
      </c>
      <c r="RQ169" s="2" t="s">
        <v>142</v>
      </c>
      <c r="RR169" s="2" t="s">
        <v>134</v>
      </c>
      <c r="RS169" s="4"/>
      <c r="RT169" s="8"/>
      <c r="RU169" s="4"/>
      <c r="RV169" s="8"/>
      <c r="RW169" s="7"/>
      <c r="RX169" s="7"/>
      <c r="RY169" s="2" t="s">
        <v>161</v>
      </c>
      <c r="RZ169" s="2" t="s">
        <v>131</v>
      </c>
      <c r="SA169" s="2" t="s">
        <v>134</v>
      </c>
      <c r="SB169" s="2" t="s">
        <v>134</v>
      </c>
      <c r="SC169" s="2" t="s">
        <v>142</v>
      </c>
      <c r="SD169" s="2" t="s">
        <v>134</v>
      </c>
      <c r="SE169" s="4"/>
      <c r="SF169" s="8"/>
      <c r="SG169" s="4"/>
      <c r="SH169" s="8"/>
      <c r="SI169" s="7"/>
      <c r="SJ169" s="7"/>
      <c r="SK169" s="2" t="s">
        <v>140</v>
      </c>
      <c r="SL169" s="2" t="s">
        <v>144</v>
      </c>
      <c r="SM169" s="2" t="s">
        <v>193</v>
      </c>
      <c r="SN169" s="2" t="s">
        <v>2257</v>
      </c>
      <c r="SO169" s="2" t="s">
        <v>142</v>
      </c>
      <c r="SP169" s="2" t="s">
        <v>134</v>
      </c>
    </row>
    <row r="170">
      <c r="A170" s="2" t="s">
        <v>2354</v>
      </c>
      <c r="B170" s="2" t="s">
        <v>123</v>
      </c>
      <c r="C170" s="2" t="s">
        <v>124</v>
      </c>
      <c r="D170" s="2" t="s">
        <v>2038</v>
      </c>
      <c r="E170" s="2" t="s">
        <v>2039</v>
      </c>
      <c r="F170" s="2" t="s">
        <v>2355</v>
      </c>
      <c r="G170" s="2" t="s">
        <v>2356</v>
      </c>
      <c r="H170" s="2" t="s">
        <v>2357</v>
      </c>
      <c r="I170" s="2" t="s">
        <v>2358</v>
      </c>
      <c r="J170" s="2" t="s">
        <v>2044</v>
      </c>
      <c r="K170" s="2" t="s">
        <v>273</v>
      </c>
      <c r="L170" s="3">
        <v>13.39</v>
      </c>
      <c r="M170" s="3">
        <v>14.06</v>
      </c>
      <c r="N170" s="3">
        <v>27.99</v>
      </c>
      <c r="O170" s="2" t="s">
        <v>131</v>
      </c>
      <c r="P170" s="2" t="s">
        <v>289</v>
      </c>
      <c r="Q170" s="2" t="s">
        <v>133</v>
      </c>
      <c r="R170" s="2" t="s">
        <v>134</v>
      </c>
      <c r="S170" s="2" t="s">
        <v>2359</v>
      </c>
      <c r="T170" s="2" t="s">
        <v>1062</v>
      </c>
      <c r="U170" s="2" t="s">
        <v>832</v>
      </c>
      <c r="V170" s="2" t="s">
        <v>1387</v>
      </c>
      <c r="W170" s="2" t="s">
        <v>1934</v>
      </c>
      <c r="X170" s="2" t="s">
        <v>134</v>
      </c>
      <c r="Y170" s="2" t="s">
        <v>2360</v>
      </c>
      <c r="Z170" s="4">
        <v>1169</v>
      </c>
      <c r="AA170" s="4">
        <f>=ROUNDDOWN(18.8548387096774,0)</f>
      </c>
      <c r="AB170" s="5">
        <v>62</v>
      </c>
      <c r="AC170" s="2" t="s">
        <v>1373</v>
      </c>
      <c r="AD170" s="4">
        <v>384</v>
      </c>
      <c r="AE170" s="4">
        <v>1092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>
        <v>0</v>
      </c>
      <c r="AP170" s="4">
        <v>1556</v>
      </c>
      <c r="AQ170" s="8">
        <v>23809.81</v>
      </c>
      <c r="AR170" s="4"/>
      <c r="AS170" s="8"/>
      <c r="AT170" s="7"/>
      <c r="AU170" s="7"/>
      <c r="AV170" s="4">
        <v>4274</v>
      </c>
      <c r="AW170" s="8">
        <v>64120.29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>
        <v>0.3713</v>
      </c>
      <c r="BC170" s="4">
        <v>5550</v>
      </c>
      <c r="BD170" s="8">
        <v>83781.99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>
        <v>0.7653</v>
      </c>
      <c r="BJ170" s="4">
        <v>1556</v>
      </c>
      <c r="BK170" s="8">
        <v>23809.81</v>
      </c>
      <c r="BL170" s="2" t="s">
        <v>2361</v>
      </c>
      <c r="BM170" s="7">
        <v>1</v>
      </c>
      <c r="BN170" s="7">
        <v>1</v>
      </c>
      <c r="BO170" s="4">
        <v>1114</v>
      </c>
      <c r="BP170" s="8">
        <v>17055.34</v>
      </c>
      <c r="BQ170" s="4"/>
      <c r="BR170" s="8"/>
      <c r="BS170" s="7"/>
      <c r="BT170" s="7"/>
      <c r="BU170" s="2" t="s">
        <v>140</v>
      </c>
      <c r="BV170" s="2" t="s">
        <v>131</v>
      </c>
      <c r="BW170" s="2" t="s">
        <v>134</v>
      </c>
      <c r="BX170" s="2" t="s">
        <v>567</v>
      </c>
      <c r="BY170" s="2" t="s">
        <v>142</v>
      </c>
      <c r="BZ170" s="2" t="s">
        <v>134</v>
      </c>
      <c r="CA170" s="4">
        <v>57</v>
      </c>
      <c r="CB170" s="8">
        <v>905.73</v>
      </c>
      <c r="CC170" s="4"/>
      <c r="CD170" s="8"/>
      <c r="CE170" s="7"/>
      <c r="CF170" s="7"/>
      <c r="CG170" s="2" t="s">
        <v>140</v>
      </c>
      <c r="CH170" s="2" t="s">
        <v>131</v>
      </c>
      <c r="CI170" s="2" t="s">
        <v>145</v>
      </c>
      <c r="CJ170" s="2" t="s">
        <v>146</v>
      </c>
      <c r="CK170" s="2" t="s">
        <v>142</v>
      </c>
      <c r="CL170" s="2" t="s">
        <v>134</v>
      </c>
      <c r="CM170" s="4">
        <v>191</v>
      </c>
      <c r="CN170" s="8">
        <v>2908.93</v>
      </c>
      <c r="CO170" s="4"/>
      <c r="CP170" s="8"/>
      <c r="CQ170" s="7"/>
      <c r="CR170" s="7"/>
      <c r="CS170" s="2" t="s">
        <v>140</v>
      </c>
      <c r="CT170" s="2" t="s">
        <v>131</v>
      </c>
      <c r="CU170" s="2" t="s">
        <v>391</v>
      </c>
      <c r="CV170" s="2" t="s">
        <v>1004</v>
      </c>
      <c r="CW170" s="2" t="s">
        <v>142</v>
      </c>
      <c r="CX170" s="2" t="s">
        <v>134</v>
      </c>
      <c r="CY170" s="4">
        <v>26</v>
      </c>
      <c r="CZ170" s="8">
        <v>383.76</v>
      </c>
      <c r="DA170" s="4"/>
      <c r="DB170" s="8"/>
      <c r="DC170" s="7"/>
      <c r="DD170" s="7"/>
      <c r="DE170" s="2" t="s">
        <v>140</v>
      </c>
      <c r="DF170" s="2" t="s">
        <v>131</v>
      </c>
      <c r="DG170" s="2" t="s">
        <v>1034</v>
      </c>
      <c r="DH170" s="2" t="s">
        <v>511</v>
      </c>
      <c r="DI170" s="2" t="s">
        <v>142</v>
      </c>
      <c r="DJ170" s="2" t="s">
        <v>134</v>
      </c>
      <c r="DK170" s="4">
        <v>94</v>
      </c>
      <c r="DL170" s="8">
        <v>1487.08</v>
      </c>
      <c r="DM170" s="4"/>
      <c r="DN170" s="8"/>
      <c r="DO170" s="7"/>
      <c r="DP170" s="7"/>
      <c r="DQ170" s="2" t="s">
        <v>140</v>
      </c>
      <c r="DR170" s="2" t="s">
        <v>131</v>
      </c>
      <c r="DS170" s="2" t="s">
        <v>554</v>
      </c>
      <c r="DT170" s="2" t="s">
        <v>137</v>
      </c>
      <c r="DU170" s="2" t="s">
        <v>142</v>
      </c>
      <c r="DV170" s="2" t="s">
        <v>134</v>
      </c>
      <c r="DW170" s="4"/>
      <c r="DX170" s="8"/>
      <c r="DY170" s="4"/>
      <c r="DZ170" s="8"/>
      <c r="EA170" s="7"/>
      <c r="EB170" s="7"/>
      <c r="EC170" s="2" t="s">
        <v>140</v>
      </c>
      <c r="ED170" s="2" t="s">
        <v>144</v>
      </c>
      <c r="EE170" s="2" t="s">
        <v>1211</v>
      </c>
      <c r="EF170" s="2" t="s">
        <v>1594</v>
      </c>
      <c r="EG170" s="2" t="s">
        <v>142</v>
      </c>
      <c r="EH170" s="2" t="s">
        <v>134</v>
      </c>
      <c r="EI170" s="4">
        <v>34</v>
      </c>
      <c r="EJ170" s="8">
        <v>443.57</v>
      </c>
      <c r="EK170" s="4"/>
      <c r="EL170" s="8"/>
      <c r="EM170" s="7"/>
      <c r="EN170" s="7"/>
      <c r="EO170" s="2" t="s">
        <v>140</v>
      </c>
      <c r="EP170" s="2" t="s">
        <v>131</v>
      </c>
      <c r="EQ170" s="2" t="s">
        <v>2362</v>
      </c>
      <c r="ER170" s="2" t="s">
        <v>147</v>
      </c>
      <c r="ES170" s="2" t="s">
        <v>142</v>
      </c>
      <c r="ET170" s="2" t="s">
        <v>134</v>
      </c>
      <c r="EU170" s="4">
        <v>30</v>
      </c>
      <c r="EV170" s="8">
        <v>479.55</v>
      </c>
      <c r="EW170" s="4"/>
      <c r="EX170" s="8"/>
      <c r="EY170" s="7"/>
      <c r="EZ170" s="7"/>
      <c r="FA170" s="2" t="s">
        <v>140</v>
      </c>
      <c r="FB170" s="2" t="s">
        <v>131</v>
      </c>
      <c r="FC170" s="2" t="s">
        <v>352</v>
      </c>
      <c r="FD170" s="2" t="s">
        <v>152</v>
      </c>
      <c r="FE170" s="2" t="s">
        <v>142</v>
      </c>
      <c r="FF170" s="2" t="s">
        <v>134</v>
      </c>
      <c r="FG170" s="4">
        <v>2</v>
      </c>
      <c r="FH170" s="8">
        <v>26.61</v>
      </c>
      <c r="FI170" s="4"/>
      <c r="FJ170" s="8"/>
      <c r="FK170" s="7"/>
      <c r="FL170" s="7"/>
      <c r="FM170" s="2" t="s">
        <v>140</v>
      </c>
      <c r="FN170" s="2" t="s">
        <v>131</v>
      </c>
      <c r="FO170" s="2" t="s">
        <v>903</v>
      </c>
      <c r="FP170" s="2" t="s">
        <v>2363</v>
      </c>
      <c r="FQ170" s="2" t="s">
        <v>142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140</v>
      </c>
      <c r="FZ170" s="2" t="s">
        <v>144</v>
      </c>
      <c r="GA170" s="2" t="s">
        <v>1002</v>
      </c>
      <c r="GB170" s="2" t="s">
        <v>1319</v>
      </c>
      <c r="GC170" s="2" t="s">
        <v>142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134</v>
      </c>
      <c r="GL170" s="2" t="s">
        <v>134</v>
      </c>
      <c r="GM170" s="2" t="s">
        <v>134</v>
      </c>
      <c r="GN170" s="2" t="s">
        <v>134</v>
      </c>
      <c r="GO170" s="2" t="s">
        <v>134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161</v>
      </c>
      <c r="GX170" s="2" t="s">
        <v>131</v>
      </c>
      <c r="GY170" s="2" t="s">
        <v>134</v>
      </c>
      <c r="GZ170" s="2" t="s">
        <v>134</v>
      </c>
      <c r="HA170" s="2" t="s">
        <v>142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140</v>
      </c>
      <c r="HJ170" s="2" t="s">
        <v>131</v>
      </c>
      <c r="HK170" s="2" t="s">
        <v>593</v>
      </c>
      <c r="HL170" s="2" t="s">
        <v>1482</v>
      </c>
      <c r="HM170" s="2" t="s">
        <v>142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143</v>
      </c>
      <c r="HV170" s="2" t="s">
        <v>131</v>
      </c>
      <c r="HW170" s="2" t="s">
        <v>134</v>
      </c>
      <c r="HX170" s="2" t="s">
        <v>134</v>
      </c>
      <c r="HY170" s="2" t="s">
        <v>142</v>
      </c>
      <c r="HZ170" s="2" t="s">
        <v>134</v>
      </c>
      <c r="IA170" s="4">
        <v>3</v>
      </c>
      <c r="IB170" s="8">
        <v>43.29</v>
      </c>
      <c r="IC170" s="4"/>
      <c r="ID170" s="8"/>
      <c r="IE170" s="7"/>
      <c r="IF170" s="7"/>
      <c r="IG170" s="2" t="s">
        <v>140</v>
      </c>
      <c r="IH170" s="2" t="s">
        <v>131</v>
      </c>
      <c r="II170" s="2" t="s">
        <v>1862</v>
      </c>
      <c r="IJ170" s="2" t="s">
        <v>713</v>
      </c>
      <c r="IK170" s="2" t="s">
        <v>142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140</v>
      </c>
      <c r="IT170" s="2" t="s">
        <v>131</v>
      </c>
      <c r="IU170" s="2" t="s">
        <v>169</v>
      </c>
      <c r="IV170" s="2" t="s">
        <v>715</v>
      </c>
      <c r="IW170" s="2" t="s">
        <v>142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140</v>
      </c>
      <c r="JF170" s="2" t="s">
        <v>131</v>
      </c>
      <c r="JG170" s="2" t="s">
        <v>170</v>
      </c>
      <c r="JH170" s="2" t="s">
        <v>134</v>
      </c>
      <c r="JI170" s="2" t="s">
        <v>142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140</v>
      </c>
      <c r="JR170" s="2" t="s">
        <v>144</v>
      </c>
      <c r="JS170" s="2" t="s">
        <v>2053</v>
      </c>
      <c r="JT170" s="2" t="s">
        <v>2132</v>
      </c>
      <c r="JU170" s="2" t="s">
        <v>142</v>
      </c>
      <c r="JV170" s="2" t="s">
        <v>134</v>
      </c>
      <c r="JW170" s="4">
        <v>5</v>
      </c>
      <c r="JX170" s="8">
        <v>75.95</v>
      </c>
      <c r="JY170" s="4"/>
      <c r="JZ170" s="8"/>
      <c r="KA170" s="7"/>
      <c r="KB170" s="7"/>
      <c r="KC170" s="2" t="s">
        <v>140</v>
      </c>
      <c r="KD170" s="2" t="s">
        <v>131</v>
      </c>
      <c r="KE170" s="2" t="s">
        <v>886</v>
      </c>
      <c r="KF170" s="2" t="s">
        <v>569</v>
      </c>
      <c r="KG170" s="2" t="s">
        <v>142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176</v>
      </c>
      <c r="KP170" s="2" t="s">
        <v>131</v>
      </c>
      <c r="KQ170" s="2" t="s">
        <v>134</v>
      </c>
      <c r="KR170" s="2" t="s">
        <v>134</v>
      </c>
      <c r="KS170" s="2" t="s">
        <v>142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140</v>
      </c>
      <c r="LB170" s="2" t="s">
        <v>144</v>
      </c>
      <c r="LC170" s="2" t="s">
        <v>355</v>
      </c>
      <c r="LD170" s="2" t="s">
        <v>2364</v>
      </c>
      <c r="LE170" s="2" t="s">
        <v>142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134</v>
      </c>
      <c r="LN170" s="2" t="s">
        <v>134</v>
      </c>
      <c r="LO170" s="2" t="s">
        <v>134</v>
      </c>
      <c r="LP170" s="2" t="s">
        <v>134</v>
      </c>
      <c r="LQ170" s="2" t="s">
        <v>134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134</v>
      </c>
      <c r="LZ170" s="2" t="s">
        <v>134</v>
      </c>
      <c r="MA170" s="2" t="s">
        <v>134</v>
      </c>
      <c r="MB170" s="2" t="s">
        <v>134</v>
      </c>
      <c r="MC170" s="2" t="s">
        <v>134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143</v>
      </c>
      <c r="ML170" s="2" t="s">
        <v>131</v>
      </c>
      <c r="MM170" s="2" t="s">
        <v>134</v>
      </c>
      <c r="MN170" s="2" t="s">
        <v>134</v>
      </c>
      <c r="MO170" s="2" t="s">
        <v>142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134</v>
      </c>
      <c r="MX170" s="2" t="s">
        <v>134</v>
      </c>
      <c r="MY170" s="2" t="s">
        <v>134</v>
      </c>
      <c r="MZ170" s="2" t="s">
        <v>134</v>
      </c>
      <c r="NA170" s="2" t="s">
        <v>134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184</v>
      </c>
      <c r="NJ170" s="2" t="s">
        <v>131</v>
      </c>
      <c r="NK170" s="2" t="s">
        <v>134</v>
      </c>
      <c r="NL170" s="2" t="s">
        <v>134</v>
      </c>
      <c r="NM170" s="2" t="s">
        <v>142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140</v>
      </c>
      <c r="NV170" s="2" t="s">
        <v>131</v>
      </c>
      <c r="NW170" s="2" t="s">
        <v>185</v>
      </c>
      <c r="NX170" s="2" t="s">
        <v>2069</v>
      </c>
      <c r="NY170" s="2" t="s">
        <v>142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140</v>
      </c>
      <c r="OH170" s="2" t="s">
        <v>187</v>
      </c>
      <c r="OI170" s="2" t="s">
        <v>167</v>
      </c>
      <c r="OJ170" s="2" t="s">
        <v>322</v>
      </c>
      <c r="OK170" s="2" t="s">
        <v>142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134</v>
      </c>
      <c r="OT170" s="2" t="s">
        <v>134</v>
      </c>
      <c r="OU170" s="2" t="s">
        <v>134</v>
      </c>
      <c r="OV170" s="2" t="s">
        <v>134</v>
      </c>
      <c r="OW170" s="2" t="s">
        <v>134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161</v>
      </c>
      <c r="PF170" s="2" t="s">
        <v>131</v>
      </c>
      <c r="PG170" s="2" t="s">
        <v>134</v>
      </c>
      <c r="PH170" s="2" t="s">
        <v>134</v>
      </c>
      <c r="PI170" s="2" t="s">
        <v>142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140</v>
      </c>
      <c r="PR170" s="2" t="s">
        <v>131</v>
      </c>
      <c r="PS170" s="2" t="s">
        <v>190</v>
      </c>
      <c r="PT170" s="2" t="s">
        <v>134</v>
      </c>
      <c r="PU170" s="2" t="s">
        <v>142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140</v>
      </c>
      <c r="QD170" s="2" t="s">
        <v>144</v>
      </c>
      <c r="QE170" s="2" t="s">
        <v>191</v>
      </c>
      <c r="QF170" s="2" t="s">
        <v>678</v>
      </c>
      <c r="QG170" s="2" t="s">
        <v>142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184</v>
      </c>
      <c r="QP170" s="2" t="s">
        <v>131</v>
      </c>
      <c r="QQ170" s="2" t="s">
        <v>134</v>
      </c>
      <c r="QR170" s="2" t="s">
        <v>134</v>
      </c>
      <c r="QS170" s="2" t="s">
        <v>142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134</v>
      </c>
      <c r="RB170" s="2" t="s">
        <v>134</v>
      </c>
      <c r="RC170" s="2" t="s">
        <v>134</v>
      </c>
      <c r="RD170" s="2" t="s">
        <v>134</v>
      </c>
      <c r="RE170" s="2" t="s">
        <v>134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161</v>
      </c>
      <c r="RN170" s="2" t="s">
        <v>131</v>
      </c>
      <c r="RO170" s="2" t="s">
        <v>134</v>
      </c>
      <c r="RP170" s="2" t="s">
        <v>134</v>
      </c>
      <c r="RQ170" s="2" t="s">
        <v>142</v>
      </c>
      <c r="RR170" s="2" t="s">
        <v>134</v>
      </c>
      <c r="RS170" s="4"/>
      <c r="RT170" s="8"/>
      <c r="RU170" s="4"/>
      <c r="RV170" s="8"/>
      <c r="RW170" s="7"/>
      <c r="RX170" s="7"/>
      <c r="RY170" s="2" t="s">
        <v>161</v>
      </c>
      <c r="RZ170" s="2" t="s">
        <v>131</v>
      </c>
      <c r="SA170" s="2" t="s">
        <v>134</v>
      </c>
      <c r="SB170" s="2" t="s">
        <v>134</v>
      </c>
      <c r="SC170" s="2" t="s">
        <v>142</v>
      </c>
      <c r="SD170" s="2" t="s">
        <v>134</v>
      </c>
      <c r="SE170" s="4"/>
      <c r="SF170" s="8"/>
      <c r="SG170" s="4"/>
      <c r="SH170" s="8"/>
      <c r="SI170" s="7"/>
      <c r="SJ170" s="7"/>
      <c r="SK170" s="2" t="s">
        <v>140</v>
      </c>
      <c r="SL170" s="2" t="s">
        <v>144</v>
      </c>
      <c r="SM170" s="2" t="s">
        <v>193</v>
      </c>
      <c r="SN170" s="2" t="s">
        <v>786</v>
      </c>
      <c r="SO170" s="2" t="s">
        <v>142</v>
      </c>
      <c r="SP170" s="2" t="s">
        <v>134</v>
      </c>
    </row>
    <row r="171">
      <c r="A171" s="2" t="s">
        <v>2365</v>
      </c>
      <c r="B171" s="2" t="s">
        <v>123</v>
      </c>
      <c r="C171" s="2" t="s">
        <v>124</v>
      </c>
      <c r="D171" s="2" t="s">
        <v>2038</v>
      </c>
      <c r="E171" s="2" t="s">
        <v>2039</v>
      </c>
      <c r="F171" s="2" t="s">
        <v>2355</v>
      </c>
      <c r="G171" s="2" t="s">
        <v>2356</v>
      </c>
      <c r="H171" s="2" t="s">
        <v>2357</v>
      </c>
      <c r="I171" s="2" t="s">
        <v>2358</v>
      </c>
      <c r="J171" s="2" t="s">
        <v>2366</v>
      </c>
      <c r="K171" s="2" t="s">
        <v>273</v>
      </c>
      <c r="L171" s="3">
        <v>13.39</v>
      </c>
      <c r="M171" s="3">
        <v>14.06</v>
      </c>
      <c r="N171" s="3">
        <v>27.99</v>
      </c>
      <c r="O171" s="2" t="s">
        <v>131</v>
      </c>
      <c r="P171" s="2" t="s">
        <v>132</v>
      </c>
      <c r="Q171" s="2" t="s">
        <v>133</v>
      </c>
      <c r="R171" s="2" t="s">
        <v>134</v>
      </c>
      <c r="S171" s="2" t="s">
        <v>2359</v>
      </c>
      <c r="T171" s="2" t="s">
        <v>1062</v>
      </c>
      <c r="U171" s="2" t="s">
        <v>832</v>
      </c>
      <c r="V171" s="2" t="s">
        <v>1387</v>
      </c>
      <c r="W171" s="2" t="s">
        <v>1934</v>
      </c>
      <c r="X171" s="2" t="s">
        <v>134</v>
      </c>
      <c r="Y171" s="2" t="s">
        <v>2360</v>
      </c>
      <c r="Z171" s="4">
        <v>1498</v>
      </c>
      <c r="AA171" s="4">
        <f>=ROUNDDOWN(13.140350877193,0)</f>
      </c>
      <c r="AB171" s="5">
        <v>114</v>
      </c>
      <c r="AC171" s="2" t="s">
        <v>1373</v>
      </c>
      <c r="AD171" s="4">
        <v>822</v>
      </c>
      <c r="AE171" s="4">
        <v>3270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</v>
      </c>
      <c r="AP171" s="4">
        <v>2718</v>
      </c>
      <c r="AQ171" s="8">
        <v>40310.48</v>
      </c>
      <c r="AR171" s="4"/>
      <c r="AS171" s="8"/>
      <c r="AT171" s="7"/>
      <c r="AU171" s="7"/>
      <c r="AV171" s="4" t="s">
        <v>134</v>
      </c>
      <c r="AW171" s="8" t="s">
        <v>134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>
        <v>0.6287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 t="s">
        <v>134</v>
      </c>
      <c r="BJ171" s="4">
        <v>2718</v>
      </c>
      <c r="BK171" s="8">
        <v>40310.48</v>
      </c>
      <c r="BL171" s="2" t="s">
        <v>2079</v>
      </c>
      <c r="BM171" s="7">
        <v>1</v>
      </c>
      <c r="BN171" s="7">
        <v>1</v>
      </c>
      <c r="BO171" s="4">
        <v>1995</v>
      </c>
      <c r="BP171" s="8">
        <v>29206.8</v>
      </c>
      <c r="BQ171" s="4"/>
      <c r="BR171" s="8"/>
      <c r="BS171" s="7"/>
      <c r="BT171" s="7"/>
      <c r="BU171" s="2" t="s">
        <v>140</v>
      </c>
      <c r="BV171" s="2" t="s">
        <v>131</v>
      </c>
      <c r="BW171" s="2" t="s">
        <v>134</v>
      </c>
      <c r="BX171" s="2" t="s">
        <v>1329</v>
      </c>
      <c r="BY171" s="2" t="s">
        <v>142</v>
      </c>
      <c r="BZ171" s="2" t="s">
        <v>134</v>
      </c>
      <c r="CA171" s="4">
        <v>132</v>
      </c>
      <c r="CB171" s="8">
        <v>2097.48</v>
      </c>
      <c r="CC171" s="4"/>
      <c r="CD171" s="8"/>
      <c r="CE171" s="7"/>
      <c r="CF171" s="7"/>
      <c r="CG171" s="2" t="s">
        <v>140</v>
      </c>
      <c r="CH171" s="2" t="s">
        <v>131</v>
      </c>
      <c r="CI171" s="2" t="s">
        <v>145</v>
      </c>
      <c r="CJ171" s="2" t="s">
        <v>1568</v>
      </c>
      <c r="CK171" s="2" t="s">
        <v>142</v>
      </c>
      <c r="CL171" s="2" t="s">
        <v>134</v>
      </c>
      <c r="CM171" s="4">
        <v>244</v>
      </c>
      <c r="CN171" s="8">
        <v>3716.12</v>
      </c>
      <c r="CO171" s="4"/>
      <c r="CP171" s="8"/>
      <c r="CQ171" s="7"/>
      <c r="CR171" s="7"/>
      <c r="CS171" s="2" t="s">
        <v>140</v>
      </c>
      <c r="CT171" s="2" t="s">
        <v>131</v>
      </c>
      <c r="CU171" s="2" t="s">
        <v>2367</v>
      </c>
      <c r="CV171" s="2" t="s">
        <v>280</v>
      </c>
      <c r="CW171" s="2" t="s">
        <v>142</v>
      </c>
      <c r="CX171" s="2" t="s">
        <v>134</v>
      </c>
      <c r="CY171" s="4">
        <v>31</v>
      </c>
      <c r="CZ171" s="8">
        <v>457.56</v>
      </c>
      <c r="DA171" s="4"/>
      <c r="DB171" s="8"/>
      <c r="DC171" s="7"/>
      <c r="DD171" s="7"/>
      <c r="DE171" s="2" t="s">
        <v>140</v>
      </c>
      <c r="DF171" s="2" t="s">
        <v>131</v>
      </c>
      <c r="DG171" s="2" t="s">
        <v>1034</v>
      </c>
      <c r="DH171" s="2" t="s">
        <v>511</v>
      </c>
      <c r="DI171" s="2" t="s">
        <v>142</v>
      </c>
      <c r="DJ171" s="2" t="s">
        <v>134</v>
      </c>
      <c r="DK171" s="4">
        <v>172</v>
      </c>
      <c r="DL171" s="8">
        <v>2721.04</v>
      </c>
      <c r="DM171" s="4"/>
      <c r="DN171" s="8"/>
      <c r="DO171" s="7"/>
      <c r="DP171" s="7"/>
      <c r="DQ171" s="2" t="s">
        <v>140</v>
      </c>
      <c r="DR171" s="2" t="s">
        <v>131</v>
      </c>
      <c r="DS171" s="2" t="s">
        <v>554</v>
      </c>
      <c r="DT171" s="2" t="s">
        <v>511</v>
      </c>
      <c r="DU171" s="2" t="s">
        <v>142</v>
      </c>
      <c r="DV171" s="2" t="s">
        <v>134</v>
      </c>
      <c r="DW171" s="4">
        <v>21</v>
      </c>
      <c r="DX171" s="8">
        <v>313.11</v>
      </c>
      <c r="DY171" s="4"/>
      <c r="DZ171" s="8"/>
      <c r="EA171" s="7"/>
      <c r="EB171" s="7"/>
      <c r="EC171" s="2" t="s">
        <v>140</v>
      </c>
      <c r="ED171" s="2" t="s">
        <v>131</v>
      </c>
      <c r="EE171" s="2" t="s">
        <v>1211</v>
      </c>
      <c r="EF171" s="2" t="s">
        <v>774</v>
      </c>
      <c r="EG171" s="2" t="s">
        <v>142</v>
      </c>
      <c r="EH171" s="2" t="s">
        <v>134</v>
      </c>
      <c r="EI171" s="4">
        <v>30</v>
      </c>
      <c r="EJ171" s="8">
        <v>411.06</v>
      </c>
      <c r="EK171" s="4"/>
      <c r="EL171" s="8"/>
      <c r="EM171" s="7"/>
      <c r="EN171" s="7"/>
      <c r="EO171" s="2" t="s">
        <v>140</v>
      </c>
      <c r="EP171" s="2" t="s">
        <v>131</v>
      </c>
      <c r="EQ171" s="2" t="s">
        <v>2362</v>
      </c>
      <c r="ER171" s="2" t="s">
        <v>1034</v>
      </c>
      <c r="ES171" s="2" t="s">
        <v>142</v>
      </c>
      <c r="ET171" s="2" t="s">
        <v>134</v>
      </c>
      <c r="EU171" s="4">
        <v>12</v>
      </c>
      <c r="EV171" s="8">
        <v>205.56</v>
      </c>
      <c r="EW171" s="4"/>
      <c r="EX171" s="8"/>
      <c r="EY171" s="7"/>
      <c r="EZ171" s="7"/>
      <c r="FA171" s="2" t="s">
        <v>140</v>
      </c>
      <c r="FB171" s="2" t="s">
        <v>131</v>
      </c>
      <c r="FC171" s="2" t="s">
        <v>2368</v>
      </c>
      <c r="FD171" s="2" t="s">
        <v>2204</v>
      </c>
      <c r="FE171" s="2" t="s">
        <v>142</v>
      </c>
      <c r="FF171" s="2" t="s">
        <v>134</v>
      </c>
      <c r="FG171" s="4">
        <v>2</v>
      </c>
      <c r="FH171" s="8">
        <v>29.52</v>
      </c>
      <c r="FI171" s="4"/>
      <c r="FJ171" s="8"/>
      <c r="FK171" s="7"/>
      <c r="FL171" s="7"/>
      <c r="FM171" s="2" t="s">
        <v>140</v>
      </c>
      <c r="FN171" s="2" t="s">
        <v>131</v>
      </c>
      <c r="FO171" s="2" t="s">
        <v>903</v>
      </c>
      <c r="FP171" s="2" t="s">
        <v>2369</v>
      </c>
      <c r="FQ171" s="2" t="s">
        <v>142</v>
      </c>
      <c r="FR171" s="2" t="s">
        <v>134</v>
      </c>
      <c r="FS171" s="4">
        <v>70</v>
      </c>
      <c r="FT171" s="8">
        <v>1017.8</v>
      </c>
      <c r="FU171" s="4"/>
      <c r="FV171" s="8"/>
      <c r="FW171" s="7"/>
      <c r="FX171" s="7"/>
      <c r="FY171" s="2" t="s">
        <v>140</v>
      </c>
      <c r="FZ171" s="2" t="s">
        <v>131</v>
      </c>
      <c r="GA171" s="2" t="s">
        <v>1002</v>
      </c>
      <c r="GB171" s="2" t="s">
        <v>1319</v>
      </c>
      <c r="GC171" s="2" t="s">
        <v>142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134</v>
      </c>
      <c r="GM171" s="2" t="s">
        <v>134</v>
      </c>
      <c r="GN171" s="2" t="s">
        <v>134</v>
      </c>
      <c r="GO171" s="2" t="s">
        <v>134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161</v>
      </c>
      <c r="GX171" s="2" t="s">
        <v>131</v>
      </c>
      <c r="GY171" s="2" t="s">
        <v>134</v>
      </c>
      <c r="GZ171" s="2" t="s">
        <v>134</v>
      </c>
      <c r="HA171" s="2" t="s">
        <v>142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140</v>
      </c>
      <c r="HJ171" s="2" t="s">
        <v>131</v>
      </c>
      <c r="HK171" s="2" t="s">
        <v>593</v>
      </c>
      <c r="HL171" s="2" t="s">
        <v>1482</v>
      </c>
      <c r="HM171" s="2" t="s">
        <v>142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143</v>
      </c>
      <c r="HV171" s="2" t="s">
        <v>131</v>
      </c>
      <c r="HW171" s="2" t="s">
        <v>134</v>
      </c>
      <c r="HX171" s="2" t="s">
        <v>134</v>
      </c>
      <c r="HY171" s="2" t="s">
        <v>142</v>
      </c>
      <c r="HZ171" s="2" t="s">
        <v>134</v>
      </c>
      <c r="IA171" s="4">
        <v>3</v>
      </c>
      <c r="IB171" s="8">
        <v>43.29</v>
      </c>
      <c r="IC171" s="4"/>
      <c r="ID171" s="8"/>
      <c r="IE171" s="7"/>
      <c r="IF171" s="7"/>
      <c r="IG171" s="2" t="s">
        <v>140</v>
      </c>
      <c r="IH171" s="2" t="s">
        <v>131</v>
      </c>
      <c r="II171" s="2" t="s">
        <v>1862</v>
      </c>
      <c r="IJ171" s="2" t="s">
        <v>2370</v>
      </c>
      <c r="IK171" s="2" t="s">
        <v>142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161</v>
      </c>
      <c r="IT171" s="2" t="s">
        <v>131</v>
      </c>
      <c r="IU171" s="2" t="s">
        <v>1008</v>
      </c>
      <c r="IV171" s="2" t="s">
        <v>134</v>
      </c>
      <c r="IW171" s="2" t="s">
        <v>142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140</v>
      </c>
      <c r="JF171" s="2" t="s">
        <v>131</v>
      </c>
      <c r="JG171" s="2" t="s">
        <v>170</v>
      </c>
      <c r="JH171" s="2" t="s">
        <v>134</v>
      </c>
      <c r="JI171" s="2" t="s">
        <v>142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140</v>
      </c>
      <c r="JR171" s="2" t="s">
        <v>144</v>
      </c>
      <c r="JS171" s="2" t="s">
        <v>2053</v>
      </c>
      <c r="JT171" s="2" t="s">
        <v>721</v>
      </c>
      <c r="JU171" s="2" t="s">
        <v>142</v>
      </c>
      <c r="JV171" s="2" t="s">
        <v>134</v>
      </c>
      <c r="JW171" s="4">
        <v>6</v>
      </c>
      <c r="JX171" s="8">
        <v>91.14</v>
      </c>
      <c r="JY171" s="4"/>
      <c r="JZ171" s="8"/>
      <c r="KA171" s="7"/>
      <c r="KB171" s="7"/>
      <c r="KC171" s="2" t="s">
        <v>140</v>
      </c>
      <c r="KD171" s="2" t="s">
        <v>131</v>
      </c>
      <c r="KE171" s="2" t="s">
        <v>886</v>
      </c>
      <c r="KF171" s="2" t="s">
        <v>629</v>
      </c>
      <c r="KG171" s="2" t="s">
        <v>142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176</v>
      </c>
      <c r="KP171" s="2" t="s">
        <v>131</v>
      </c>
      <c r="KQ171" s="2" t="s">
        <v>134</v>
      </c>
      <c r="KR171" s="2" t="s">
        <v>134</v>
      </c>
      <c r="KS171" s="2" t="s">
        <v>142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140</v>
      </c>
      <c r="LB171" s="2" t="s">
        <v>144</v>
      </c>
      <c r="LC171" s="2" t="s">
        <v>355</v>
      </c>
      <c r="LD171" s="2" t="s">
        <v>1218</v>
      </c>
      <c r="LE171" s="2" t="s">
        <v>142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140</v>
      </c>
      <c r="LN171" s="2" t="s">
        <v>131</v>
      </c>
      <c r="LO171" s="2" t="s">
        <v>440</v>
      </c>
      <c r="LP171" s="2" t="s">
        <v>134</v>
      </c>
      <c r="LQ171" s="2" t="s">
        <v>142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134</v>
      </c>
      <c r="LZ171" s="2" t="s">
        <v>134</v>
      </c>
      <c r="MA171" s="2" t="s">
        <v>134</v>
      </c>
      <c r="MB171" s="2" t="s">
        <v>134</v>
      </c>
      <c r="MC171" s="2" t="s">
        <v>134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143</v>
      </c>
      <c r="ML171" s="2" t="s">
        <v>131</v>
      </c>
      <c r="MM171" s="2" t="s">
        <v>134</v>
      </c>
      <c r="MN171" s="2" t="s">
        <v>134</v>
      </c>
      <c r="MO171" s="2" t="s">
        <v>142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134</v>
      </c>
      <c r="MY171" s="2" t="s">
        <v>134</v>
      </c>
      <c r="MZ171" s="2" t="s">
        <v>134</v>
      </c>
      <c r="NA171" s="2" t="s">
        <v>134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184</v>
      </c>
      <c r="NJ171" s="2" t="s">
        <v>131</v>
      </c>
      <c r="NK171" s="2" t="s">
        <v>134</v>
      </c>
      <c r="NL171" s="2" t="s">
        <v>134</v>
      </c>
      <c r="NM171" s="2" t="s">
        <v>142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140</v>
      </c>
      <c r="NV171" s="2" t="s">
        <v>131</v>
      </c>
      <c r="NW171" s="2" t="s">
        <v>185</v>
      </c>
      <c r="NX171" s="2" t="s">
        <v>134</v>
      </c>
      <c r="NY171" s="2" t="s">
        <v>142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140</v>
      </c>
      <c r="OH171" s="2" t="s">
        <v>187</v>
      </c>
      <c r="OI171" s="2" t="s">
        <v>167</v>
      </c>
      <c r="OJ171" s="2" t="s">
        <v>719</v>
      </c>
      <c r="OK171" s="2" t="s">
        <v>142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134</v>
      </c>
      <c r="OT171" s="2" t="s">
        <v>134</v>
      </c>
      <c r="OU171" s="2" t="s">
        <v>134</v>
      </c>
      <c r="OV171" s="2" t="s">
        <v>134</v>
      </c>
      <c r="OW171" s="2" t="s">
        <v>134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161</v>
      </c>
      <c r="PF171" s="2" t="s">
        <v>131</v>
      </c>
      <c r="PG171" s="2" t="s">
        <v>134</v>
      </c>
      <c r="PH171" s="2" t="s">
        <v>134</v>
      </c>
      <c r="PI171" s="2" t="s">
        <v>142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140</v>
      </c>
      <c r="PR171" s="2" t="s">
        <v>131</v>
      </c>
      <c r="PS171" s="2" t="s">
        <v>190</v>
      </c>
      <c r="PT171" s="2" t="s">
        <v>134</v>
      </c>
      <c r="PU171" s="2" t="s">
        <v>142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140</v>
      </c>
      <c r="QD171" s="2" t="s">
        <v>144</v>
      </c>
      <c r="QE171" s="2" t="s">
        <v>191</v>
      </c>
      <c r="QF171" s="2" t="s">
        <v>678</v>
      </c>
      <c r="QG171" s="2" t="s">
        <v>142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184</v>
      </c>
      <c r="QP171" s="2" t="s">
        <v>131</v>
      </c>
      <c r="QQ171" s="2" t="s">
        <v>134</v>
      </c>
      <c r="QR171" s="2" t="s">
        <v>134</v>
      </c>
      <c r="QS171" s="2" t="s">
        <v>142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161</v>
      </c>
      <c r="RN171" s="2" t="s">
        <v>131</v>
      </c>
      <c r="RO171" s="2" t="s">
        <v>134</v>
      </c>
      <c r="RP171" s="2" t="s">
        <v>134</v>
      </c>
      <c r="RQ171" s="2" t="s">
        <v>142</v>
      </c>
      <c r="RR171" s="2" t="s">
        <v>134</v>
      </c>
      <c r="RS171" s="4"/>
      <c r="RT171" s="8"/>
      <c r="RU171" s="4"/>
      <c r="RV171" s="8"/>
      <c r="RW171" s="7"/>
      <c r="RX171" s="7"/>
      <c r="RY171" s="2" t="s">
        <v>161</v>
      </c>
      <c r="RZ171" s="2" t="s">
        <v>131</v>
      </c>
      <c r="SA171" s="2" t="s">
        <v>134</v>
      </c>
      <c r="SB171" s="2" t="s">
        <v>134</v>
      </c>
      <c r="SC171" s="2" t="s">
        <v>142</v>
      </c>
      <c r="SD171" s="2" t="s">
        <v>134</v>
      </c>
      <c r="SE171" s="4"/>
      <c r="SF171" s="8"/>
      <c r="SG171" s="4"/>
      <c r="SH171" s="8"/>
      <c r="SI171" s="7"/>
      <c r="SJ171" s="7"/>
      <c r="SK171" s="2" t="s">
        <v>140</v>
      </c>
      <c r="SL171" s="2" t="s">
        <v>144</v>
      </c>
      <c r="SM171" s="2" t="s">
        <v>193</v>
      </c>
      <c r="SN171" s="2" t="s">
        <v>786</v>
      </c>
      <c r="SO171" s="2" t="s">
        <v>142</v>
      </c>
      <c r="SP171" s="2" t="s">
        <v>134</v>
      </c>
    </row>
    <row r="172">
      <c r="A172" s="2" t="s">
        <v>2371</v>
      </c>
      <c r="B172" s="2" t="s">
        <v>123</v>
      </c>
      <c r="C172" s="2" t="s">
        <v>124</v>
      </c>
      <c r="D172" s="2" t="s">
        <v>2038</v>
      </c>
      <c r="E172" s="2" t="s">
        <v>2039</v>
      </c>
      <c r="F172" s="2" t="s">
        <v>2355</v>
      </c>
      <c r="G172" s="2" t="s">
        <v>2356</v>
      </c>
      <c r="H172" s="2" t="s">
        <v>2357</v>
      </c>
      <c r="I172" s="2" t="s">
        <v>2358</v>
      </c>
      <c r="J172" s="2" t="s">
        <v>2044</v>
      </c>
      <c r="K172" s="2" t="s">
        <v>2033</v>
      </c>
      <c r="L172" s="3">
        <v>13.39</v>
      </c>
      <c r="M172" s="3">
        <v>14.06</v>
      </c>
      <c r="N172" s="3">
        <v>27.99</v>
      </c>
      <c r="O172" s="2" t="s">
        <v>131</v>
      </c>
      <c r="P172" s="2" t="s">
        <v>395</v>
      </c>
      <c r="Q172" s="2" t="s">
        <v>133</v>
      </c>
      <c r="R172" s="2" t="s">
        <v>134</v>
      </c>
      <c r="S172" s="2" t="s">
        <v>2372</v>
      </c>
      <c r="T172" s="2" t="s">
        <v>1062</v>
      </c>
      <c r="U172" s="2" t="s">
        <v>832</v>
      </c>
      <c r="V172" s="2" t="s">
        <v>1387</v>
      </c>
      <c r="W172" s="2" t="s">
        <v>1934</v>
      </c>
      <c r="X172" s="2" t="s">
        <v>134</v>
      </c>
      <c r="Y172" s="2" t="s">
        <v>2373</v>
      </c>
      <c r="Z172" s="4">
        <v>1032</v>
      </c>
      <c r="AA172" s="4">
        <f>=ROUNDDOWN(34.4,0)</f>
      </c>
      <c r="AB172" s="5">
        <v>30</v>
      </c>
      <c r="AC172" s="2" t="s">
        <v>2374</v>
      </c>
      <c r="AD172" s="4">
        <v>642</v>
      </c>
      <c r="AE172" s="4">
        <v>642</v>
      </c>
      <c r="AF172" s="6">
        <v>65</v>
      </c>
      <c r="AG172" s="6"/>
      <c r="AH172" s="7">
        <v>0.9781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</v>
      </c>
      <c r="AP172" s="4">
        <v>746</v>
      </c>
      <c r="AQ172" s="8">
        <v>11481.13</v>
      </c>
      <c r="AR172" s="4"/>
      <c r="AS172" s="8"/>
      <c r="AT172" s="7"/>
      <c r="AU172" s="7"/>
      <c r="AV172" s="4">
        <v>1276</v>
      </c>
      <c r="AW172" s="8">
        <v>19661.7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0.5839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>
        <v>0.2347</v>
      </c>
      <c r="BJ172" s="4">
        <v>746</v>
      </c>
      <c r="BK172" s="8">
        <v>11481.13</v>
      </c>
      <c r="BL172" s="2" t="s">
        <v>2375</v>
      </c>
      <c r="BM172" s="7">
        <v>1</v>
      </c>
      <c r="BN172" s="7">
        <v>1</v>
      </c>
      <c r="BO172" s="4">
        <v>275</v>
      </c>
      <c r="BP172" s="8">
        <v>4210.25</v>
      </c>
      <c r="BQ172" s="4"/>
      <c r="BR172" s="8"/>
      <c r="BS172" s="7"/>
      <c r="BT172" s="7"/>
      <c r="BU172" s="2" t="s">
        <v>140</v>
      </c>
      <c r="BV172" s="2" t="s">
        <v>131</v>
      </c>
      <c r="BW172" s="2" t="s">
        <v>134</v>
      </c>
      <c r="BX172" s="2" t="s">
        <v>2376</v>
      </c>
      <c r="BY172" s="2" t="s">
        <v>142</v>
      </c>
      <c r="BZ172" s="2" t="s">
        <v>134</v>
      </c>
      <c r="CA172" s="4">
        <v>60</v>
      </c>
      <c r="CB172" s="8">
        <v>953.4</v>
      </c>
      <c r="CC172" s="4"/>
      <c r="CD172" s="8"/>
      <c r="CE172" s="7"/>
      <c r="CF172" s="7"/>
      <c r="CG172" s="2" t="s">
        <v>140</v>
      </c>
      <c r="CH172" s="2" t="s">
        <v>131</v>
      </c>
      <c r="CI172" s="2" t="s">
        <v>913</v>
      </c>
      <c r="CJ172" s="2" t="s">
        <v>2377</v>
      </c>
      <c r="CK172" s="2" t="s">
        <v>142</v>
      </c>
      <c r="CL172" s="2" t="s">
        <v>134</v>
      </c>
      <c r="CM172" s="4">
        <v>158</v>
      </c>
      <c r="CN172" s="8">
        <v>2406.34</v>
      </c>
      <c r="CO172" s="4"/>
      <c r="CP172" s="8"/>
      <c r="CQ172" s="7"/>
      <c r="CR172" s="7"/>
      <c r="CS172" s="2" t="s">
        <v>140</v>
      </c>
      <c r="CT172" s="2" t="s">
        <v>131</v>
      </c>
      <c r="CU172" s="2" t="s">
        <v>632</v>
      </c>
      <c r="CV172" s="2" t="s">
        <v>1236</v>
      </c>
      <c r="CW172" s="2" t="s">
        <v>142</v>
      </c>
      <c r="CX172" s="2" t="s">
        <v>134</v>
      </c>
      <c r="CY172" s="4">
        <v>11</v>
      </c>
      <c r="CZ172" s="8">
        <v>162.36</v>
      </c>
      <c r="DA172" s="4"/>
      <c r="DB172" s="8"/>
      <c r="DC172" s="7"/>
      <c r="DD172" s="7"/>
      <c r="DE172" s="2" t="s">
        <v>140</v>
      </c>
      <c r="DF172" s="2" t="s">
        <v>131</v>
      </c>
      <c r="DG172" s="2" t="s">
        <v>2373</v>
      </c>
      <c r="DH172" s="2" t="s">
        <v>1217</v>
      </c>
      <c r="DI172" s="2" t="s">
        <v>142</v>
      </c>
      <c r="DJ172" s="2" t="s">
        <v>134</v>
      </c>
      <c r="DK172" s="4">
        <v>176</v>
      </c>
      <c r="DL172" s="8">
        <v>2784.32</v>
      </c>
      <c r="DM172" s="4"/>
      <c r="DN172" s="8"/>
      <c r="DO172" s="7"/>
      <c r="DP172" s="7"/>
      <c r="DQ172" s="2" t="s">
        <v>140</v>
      </c>
      <c r="DR172" s="2" t="s">
        <v>131</v>
      </c>
      <c r="DS172" s="2" t="s">
        <v>668</v>
      </c>
      <c r="DT172" s="2" t="s">
        <v>1229</v>
      </c>
      <c r="DU172" s="2" t="s">
        <v>142</v>
      </c>
      <c r="DV172" s="2" t="s">
        <v>134</v>
      </c>
      <c r="DW172" s="4">
        <v>16</v>
      </c>
      <c r="DX172" s="8">
        <v>238.86</v>
      </c>
      <c r="DY172" s="4"/>
      <c r="DZ172" s="8"/>
      <c r="EA172" s="7"/>
      <c r="EB172" s="7"/>
      <c r="EC172" s="2" t="s">
        <v>140</v>
      </c>
      <c r="ED172" s="2" t="s">
        <v>131</v>
      </c>
      <c r="EE172" s="2" t="s">
        <v>1101</v>
      </c>
      <c r="EF172" s="2" t="s">
        <v>1111</v>
      </c>
      <c r="EG172" s="2" t="s">
        <v>142</v>
      </c>
      <c r="EH172" s="2" t="s">
        <v>134</v>
      </c>
      <c r="EI172" s="4">
        <v>11</v>
      </c>
      <c r="EJ172" s="8">
        <v>137.79</v>
      </c>
      <c r="EK172" s="4"/>
      <c r="EL172" s="8"/>
      <c r="EM172" s="7"/>
      <c r="EN172" s="7"/>
      <c r="EO172" s="2" t="s">
        <v>140</v>
      </c>
      <c r="EP172" s="2" t="s">
        <v>131</v>
      </c>
      <c r="EQ172" s="2" t="s">
        <v>2378</v>
      </c>
      <c r="ER172" s="2" t="s">
        <v>922</v>
      </c>
      <c r="ES172" s="2" t="s">
        <v>142</v>
      </c>
      <c r="ET172" s="2" t="s">
        <v>134</v>
      </c>
      <c r="EU172" s="4">
        <v>9</v>
      </c>
      <c r="EV172" s="8">
        <v>151.74</v>
      </c>
      <c r="EW172" s="4"/>
      <c r="EX172" s="8"/>
      <c r="EY172" s="7"/>
      <c r="EZ172" s="7"/>
      <c r="FA172" s="2" t="s">
        <v>140</v>
      </c>
      <c r="FB172" s="2" t="s">
        <v>131</v>
      </c>
      <c r="FC172" s="2" t="s">
        <v>1104</v>
      </c>
      <c r="FD172" s="2" t="s">
        <v>2379</v>
      </c>
      <c r="FE172" s="2" t="s">
        <v>142</v>
      </c>
      <c r="FF172" s="2" t="s">
        <v>134</v>
      </c>
      <c r="FG172" s="4">
        <v>6</v>
      </c>
      <c r="FH172" s="8">
        <v>88.56</v>
      </c>
      <c r="FI172" s="4"/>
      <c r="FJ172" s="8"/>
      <c r="FK172" s="7"/>
      <c r="FL172" s="7"/>
      <c r="FM172" s="2" t="s">
        <v>140</v>
      </c>
      <c r="FN172" s="2" t="s">
        <v>131</v>
      </c>
      <c r="FO172" s="2" t="s">
        <v>903</v>
      </c>
      <c r="FP172" s="2" t="s">
        <v>492</v>
      </c>
      <c r="FQ172" s="2" t="s">
        <v>142</v>
      </c>
      <c r="FR172" s="2" t="s">
        <v>134</v>
      </c>
      <c r="FS172" s="4">
        <v>17</v>
      </c>
      <c r="FT172" s="8">
        <v>247.18</v>
      </c>
      <c r="FU172" s="4"/>
      <c r="FV172" s="8"/>
      <c r="FW172" s="7"/>
      <c r="FX172" s="7"/>
      <c r="FY172" s="2" t="s">
        <v>140</v>
      </c>
      <c r="FZ172" s="2" t="s">
        <v>131</v>
      </c>
      <c r="GA172" s="2" t="s">
        <v>1002</v>
      </c>
      <c r="GB172" s="2" t="s">
        <v>1235</v>
      </c>
      <c r="GC172" s="2" t="s">
        <v>142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161</v>
      </c>
      <c r="GL172" s="2" t="s">
        <v>131</v>
      </c>
      <c r="GM172" s="2" t="s">
        <v>134</v>
      </c>
      <c r="GN172" s="2" t="s">
        <v>134</v>
      </c>
      <c r="GO172" s="2" t="s">
        <v>142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161</v>
      </c>
      <c r="GX172" s="2" t="s">
        <v>131</v>
      </c>
      <c r="GY172" s="2" t="s">
        <v>134</v>
      </c>
      <c r="GZ172" s="2" t="s">
        <v>134</v>
      </c>
      <c r="HA172" s="2" t="s">
        <v>142</v>
      </c>
      <c r="HB172" s="2" t="s">
        <v>134</v>
      </c>
      <c r="HC172" s="4">
        <v>5</v>
      </c>
      <c r="HD172" s="8">
        <v>69.95</v>
      </c>
      <c r="HE172" s="4"/>
      <c r="HF172" s="8"/>
      <c r="HG172" s="7"/>
      <c r="HH172" s="7"/>
      <c r="HI172" s="2" t="s">
        <v>140</v>
      </c>
      <c r="HJ172" s="2" t="s">
        <v>131</v>
      </c>
      <c r="HK172" s="2" t="s">
        <v>593</v>
      </c>
      <c r="HL172" s="2" t="s">
        <v>300</v>
      </c>
      <c r="HM172" s="2" t="s">
        <v>142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143</v>
      </c>
      <c r="HV172" s="2" t="s">
        <v>131</v>
      </c>
      <c r="HW172" s="2" t="s">
        <v>134</v>
      </c>
      <c r="HX172" s="2" t="s">
        <v>134</v>
      </c>
      <c r="HY172" s="2" t="s">
        <v>142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140</v>
      </c>
      <c r="IH172" s="2" t="s">
        <v>131</v>
      </c>
      <c r="II172" s="2" t="s">
        <v>1395</v>
      </c>
      <c r="IJ172" s="2" t="s">
        <v>2101</v>
      </c>
      <c r="IK172" s="2" t="s">
        <v>142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161</v>
      </c>
      <c r="IT172" s="2" t="s">
        <v>131</v>
      </c>
      <c r="IU172" s="2" t="s">
        <v>134</v>
      </c>
      <c r="IV172" s="2" t="s">
        <v>134</v>
      </c>
      <c r="IW172" s="2" t="s">
        <v>142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140</v>
      </c>
      <c r="JF172" s="2" t="s">
        <v>131</v>
      </c>
      <c r="JG172" s="2" t="s">
        <v>170</v>
      </c>
      <c r="JH172" s="2" t="s">
        <v>134</v>
      </c>
      <c r="JI172" s="2" t="s">
        <v>142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140</v>
      </c>
      <c r="JR172" s="2" t="s">
        <v>144</v>
      </c>
      <c r="JS172" s="2" t="s">
        <v>2380</v>
      </c>
      <c r="JT172" s="2" t="s">
        <v>1112</v>
      </c>
      <c r="JU172" s="2" t="s">
        <v>142</v>
      </c>
      <c r="JV172" s="2" t="s">
        <v>134</v>
      </c>
      <c r="JW172" s="4">
        <v>2</v>
      </c>
      <c r="JX172" s="8">
        <v>30.38</v>
      </c>
      <c r="JY172" s="4"/>
      <c r="JZ172" s="8"/>
      <c r="KA172" s="7"/>
      <c r="KB172" s="7"/>
      <c r="KC172" s="2" t="s">
        <v>140</v>
      </c>
      <c r="KD172" s="2" t="s">
        <v>131</v>
      </c>
      <c r="KE172" s="2" t="s">
        <v>886</v>
      </c>
      <c r="KF172" s="2" t="s">
        <v>2170</v>
      </c>
      <c r="KG172" s="2" t="s">
        <v>142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176</v>
      </c>
      <c r="KP172" s="2" t="s">
        <v>131</v>
      </c>
      <c r="KQ172" s="2" t="s">
        <v>134</v>
      </c>
      <c r="KR172" s="2" t="s">
        <v>134</v>
      </c>
      <c r="KS172" s="2" t="s">
        <v>142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140</v>
      </c>
      <c r="LB172" s="2" t="s">
        <v>144</v>
      </c>
      <c r="LC172" s="2" t="s">
        <v>2381</v>
      </c>
      <c r="LD172" s="2" t="s">
        <v>2260</v>
      </c>
      <c r="LE172" s="2" t="s">
        <v>142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134</v>
      </c>
      <c r="LN172" s="2" t="s">
        <v>134</v>
      </c>
      <c r="LO172" s="2" t="s">
        <v>134</v>
      </c>
      <c r="LP172" s="2" t="s">
        <v>134</v>
      </c>
      <c r="LQ172" s="2" t="s">
        <v>134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134</v>
      </c>
      <c r="LZ172" s="2" t="s">
        <v>134</v>
      </c>
      <c r="MA172" s="2" t="s">
        <v>134</v>
      </c>
      <c r="MB172" s="2" t="s">
        <v>134</v>
      </c>
      <c r="MC172" s="2" t="s">
        <v>134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436</v>
      </c>
      <c r="ML172" s="2" t="s">
        <v>131</v>
      </c>
      <c r="MM172" s="2" t="s">
        <v>134</v>
      </c>
      <c r="MN172" s="2" t="s">
        <v>134</v>
      </c>
      <c r="MO172" s="2" t="s">
        <v>142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134</v>
      </c>
      <c r="MX172" s="2" t="s">
        <v>134</v>
      </c>
      <c r="MY172" s="2" t="s">
        <v>134</v>
      </c>
      <c r="MZ172" s="2" t="s">
        <v>134</v>
      </c>
      <c r="NA172" s="2" t="s">
        <v>134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184</v>
      </c>
      <c r="NJ172" s="2" t="s">
        <v>131</v>
      </c>
      <c r="NK172" s="2" t="s">
        <v>134</v>
      </c>
      <c r="NL172" s="2" t="s">
        <v>134</v>
      </c>
      <c r="NM172" s="2" t="s">
        <v>142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140</v>
      </c>
      <c r="NV172" s="2" t="s">
        <v>131</v>
      </c>
      <c r="NW172" s="2" t="s">
        <v>185</v>
      </c>
      <c r="NX172" s="2" t="s">
        <v>2382</v>
      </c>
      <c r="NY172" s="2" t="s">
        <v>142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140</v>
      </c>
      <c r="OH172" s="2" t="s">
        <v>187</v>
      </c>
      <c r="OI172" s="2" t="s">
        <v>2373</v>
      </c>
      <c r="OJ172" s="2" t="s">
        <v>2302</v>
      </c>
      <c r="OK172" s="2" t="s">
        <v>142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134</v>
      </c>
      <c r="OT172" s="2" t="s">
        <v>134</v>
      </c>
      <c r="OU172" s="2" t="s">
        <v>134</v>
      </c>
      <c r="OV172" s="2" t="s">
        <v>134</v>
      </c>
      <c r="OW172" s="2" t="s">
        <v>134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161</v>
      </c>
      <c r="PF172" s="2" t="s">
        <v>131</v>
      </c>
      <c r="PG172" s="2" t="s">
        <v>134</v>
      </c>
      <c r="PH172" s="2" t="s">
        <v>134</v>
      </c>
      <c r="PI172" s="2" t="s">
        <v>142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140</v>
      </c>
      <c r="PR172" s="2" t="s">
        <v>131</v>
      </c>
      <c r="PS172" s="2" t="s">
        <v>190</v>
      </c>
      <c r="PT172" s="2" t="s">
        <v>134</v>
      </c>
      <c r="PU172" s="2" t="s">
        <v>142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161</v>
      </c>
      <c r="QD172" s="2" t="s">
        <v>144</v>
      </c>
      <c r="QE172" s="2" t="s">
        <v>134</v>
      </c>
      <c r="QF172" s="2" t="s">
        <v>134</v>
      </c>
      <c r="QG172" s="2" t="s">
        <v>142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184</v>
      </c>
      <c r="QP172" s="2" t="s">
        <v>131</v>
      </c>
      <c r="QQ172" s="2" t="s">
        <v>134</v>
      </c>
      <c r="QR172" s="2" t="s">
        <v>134</v>
      </c>
      <c r="QS172" s="2" t="s">
        <v>142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134</v>
      </c>
      <c r="RB172" s="2" t="s">
        <v>134</v>
      </c>
      <c r="RC172" s="2" t="s">
        <v>134</v>
      </c>
      <c r="RD172" s="2" t="s">
        <v>134</v>
      </c>
      <c r="RE172" s="2" t="s">
        <v>134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161</v>
      </c>
      <c r="RN172" s="2" t="s">
        <v>131</v>
      </c>
      <c r="RO172" s="2" t="s">
        <v>134</v>
      </c>
      <c r="RP172" s="2" t="s">
        <v>134</v>
      </c>
      <c r="RQ172" s="2" t="s">
        <v>142</v>
      </c>
      <c r="RR172" s="2" t="s">
        <v>134</v>
      </c>
      <c r="RS172" s="4"/>
      <c r="RT172" s="8"/>
      <c r="RU172" s="4"/>
      <c r="RV172" s="8"/>
      <c r="RW172" s="7"/>
      <c r="RX172" s="7"/>
      <c r="RY172" s="2" t="s">
        <v>161</v>
      </c>
      <c r="RZ172" s="2" t="s">
        <v>131</v>
      </c>
      <c r="SA172" s="2" t="s">
        <v>134</v>
      </c>
      <c r="SB172" s="2" t="s">
        <v>134</v>
      </c>
      <c r="SC172" s="2" t="s">
        <v>142</v>
      </c>
      <c r="SD172" s="2" t="s">
        <v>134</v>
      </c>
      <c r="SE172" s="4"/>
      <c r="SF172" s="8"/>
      <c r="SG172" s="4"/>
      <c r="SH172" s="8"/>
      <c r="SI172" s="7"/>
      <c r="SJ172" s="7"/>
      <c r="SK172" s="2" t="s">
        <v>176</v>
      </c>
      <c r="SL172" s="2" t="s">
        <v>144</v>
      </c>
      <c r="SM172" s="2" t="s">
        <v>134</v>
      </c>
      <c r="SN172" s="2" t="s">
        <v>134</v>
      </c>
      <c r="SO172" s="2" t="s">
        <v>142</v>
      </c>
      <c r="SP172" s="2" t="s">
        <v>134</v>
      </c>
    </row>
    <row r="173">
      <c r="A173" s="2" t="s">
        <v>2383</v>
      </c>
      <c r="B173" s="2" t="s">
        <v>123</v>
      </c>
      <c r="C173" s="2" t="s">
        <v>124</v>
      </c>
      <c r="D173" s="2" t="s">
        <v>2038</v>
      </c>
      <c r="E173" s="2" t="s">
        <v>2039</v>
      </c>
      <c r="F173" s="2" t="s">
        <v>2355</v>
      </c>
      <c r="G173" s="2" t="s">
        <v>2356</v>
      </c>
      <c r="H173" s="2" t="s">
        <v>2357</v>
      </c>
      <c r="I173" s="2" t="s">
        <v>2358</v>
      </c>
      <c r="J173" s="2" t="s">
        <v>2366</v>
      </c>
      <c r="K173" s="2" t="s">
        <v>2033</v>
      </c>
      <c r="L173" s="3">
        <v>13.39</v>
      </c>
      <c r="M173" s="3">
        <v>14.06</v>
      </c>
      <c r="N173" s="3">
        <v>27.99</v>
      </c>
      <c r="O173" s="2" t="s">
        <v>131</v>
      </c>
      <c r="P173" s="2" t="s">
        <v>395</v>
      </c>
      <c r="Q173" s="2" t="s">
        <v>133</v>
      </c>
      <c r="R173" s="2" t="s">
        <v>134</v>
      </c>
      <c r="S173" s="2" t="s">
        <v>2372</v>
      </c>
      <c r="T173" s="2" t="s">
        <v>1062</v>
      </c>
      <c r="U173" s="2" t="s">
        <v>832</v>
      </c>
      <c r="V173" s="2" t="s">
        <v>1387</v>
      </c>
      <c r="W173" s="2" t="s">
        <v>1934</v>
      </c>
      <c r="X173" s="2" t="s">
        <v>134</v>
      </c>
      <c r="Y173" s="2" t="s">
        <v>2373</v>
      </c>
      <c r="Z173" s="4">
        <v>416</v>
      </c>
      <c r="AA173" s="4">
        <f>=ROUNDDOWN(18.9090909090909,0)</f>
      </c>
      <c r="AB173" s="5">
        <v>22</v>
      </c>
      <c r="AC173" s="2" t="s">
        <v>2374</v>
      </c>
      <c r="AD173" s="4">
        <v>162</v>
      </c>
      <c r="AE173" s="4">
        <v>600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>
        <v>0</v>
      </c>
      <c r="AP173" s="4">
        <v>530</v>
      </c>
      <c r="AQ173" s="8">
        <v>8180.57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>
        <v>0.4161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530</v>
      </c>
      <c r="BK173" s="8">
        <v>8180.57</v>
      </c>
      <c r="BL173" s="2" t="s">
        <v>2384</v>
      </c>
      <c r="BM173" s="7">
        <v>1</v>
      </c>
      <c r="BN173" s="7">
        <v>1</v>
      </c>
      <c r="BO173" s="4">
        <v>217</v>
      </c>
      <c r="BP173" s="8">
        <v>3370.01</v>
      </c>
      <c r="BQ173" s="4"/>
      <c r="BR173" s="8"/>
      <c r="BS173" s="7"/>
      <c r="BT173" s="7"/>
      <c r="BU173" s="2" t="s">
        <v>140</v>
      </c>
      <c r="BV173" s="2" t="s">
        <v>131</v>
      </c>
      <c r="BW173" s="2" t="s">
        <v>134</v>
      </c>
      <c r="BX173" s="2" t="s">
        <v>2385</v>
      </c>
      <c r="BY173" s="2" t="s">
        <v>142</v>
      </c>
      <c r="BZ173" s="2" t="s">
        <v>134</v>
      </c>
      <c r="CA173" s="4">
        <v>63</v>
      </c>
      <c r="CB173" s="8">
        <v>1001.07</v>
      </c>
      <c r="CC173" s="4"/>
      <c r="CD173" s="8"/>
      <c r="CE173" s="7"/>
      <c r="CF173" s="7"/>
      <c r="CG173" s="2" t="s">
        <v>140</v>
      </c>
      <c r="CH173" s="2" t="s">
        <v>131</v>
      </c>
      <c r="CI173" s="2" t="s">
        <v>928</v>
      </c>
      <c r="CJ173" s="2" t="s">
        <v>2377</v>
      </c>
      <c r="CK173" s="2" t="s">
        <v>142</v>
      </c>
      <c r="CL173" s="2" t="s">
        <v>134</v>
      </c>
      <c r="CM173" s="4">
        <v>89</v>
      </c>
      <c r="CN173" s="8">
        <v>1355.47</v>
      </c>
      <c r="CO173" s="4"/>
      <c r="CP173" s="8"/>
      <c r="CQ173" s="7"/>
      <c r="CR173" s="7"/>
      <c r="CS173" s="2" t="s">
        <v>140</v>
      </c>
      <c r="CT173" s="2" t="s">
        <v>131</v>
      </c>
      <c r="CU173" s="2" t="s">
        <v>632</v>
      </c>
      <c r="CV173" s="2" t="s">
        <v>2101</v>
      </c>
      <c r="CW173" s="2" t="s">
        <v>142</v>
      </c>
      <c r="CX173" s="2" t="s">
        <v>134</v>
      </c>
      <c r="CY173" s="4">
        <v>12</v>
      </c>
      <c r="CZ173" s="8">
        <v>177.12</v>
      </c>
      <c r="DA173" s="4"/>
      <c r="DB173" s="8"/>
      <c r="DC173" s="7"/>
      <c r="DD173" s="7"/>
      <c r="DE173" s="2" t="s">
        <v>140</v>
      </c>
      <c r="DF173" s="2" t="s">
        <v>131</v>
      </c>
      <c r="DG173" s="2" t="s">
        <v>2373</v>
      </c>
      <c r="DH173" s="2" t="s">
        <v>384</v>
      </c>
      <c r="DI173" s="2" t="s">
        <v>142</v>
      </c>
      <c r="DJ173" s="2" t="s">
        <v>134</v>
      </c>
      <c r="DK173" s="4">
        <v>99</v>
      </c>
      <c r="DL173" s="8">
        <v>1566.18</v>
      </c>
      <c r="DM173" s="4"/>
      <c r="DN173" s="8"/>
      <c r="DO173" s="7"/>
      <c r="DP173" s="7"/>
      <c r="DQ173" s="2" t="s">
        <v>140</v>
      </c>
      <c r="DR173" s="2" t="s">
        <v>131</v>
      </c>
      <c r="DS173" s="2" t="s">
        <v>320</v>
      </c>
      <c r="DT173" s="2" t="s">
        <v>1367</v>
      </c>
      <c r="DU173" s="2" t="s">
        <v>142</v>
      </c>
      <c r="DV173" s="2" t="s">
        <v>134</v>
      </c>
      <c r="DW173" s="4">
        <v>14</v>
      </c>
      <c r="DX173" s="8">
        <v>210.24</v>
      </c>
      <c r="DY173" s="4"/>
      <c r="DZ173" s="8"/>
      <c r="EA173" s="7"/>
      <c r="EB173" s="7"/>
      <c r="EC173" s="2" t="s">
        <v>140</v>
      </c>
      <c r="ED173" s="2" t="s">
        <v>131</v>
      </c>
      <c r="EE173" s="2" t="s">
        <v>920</v>
      </c>
      <c r="EF173" s="2" t="s">
        <v>1304</v>
      </c>
      <c r="EG173" s="2" t="s">
        <v>142</v>
      </c>
      <c r="EH173" s="2" t="s">
        <v>134</v>
      </c>
      <c r="EI173" s="4">
        <v>15</v>
      </c>
      <c r="EJ173" s="8">
        <v>193.33</v>
      </c>
      <c r="EK173" s="4"/>
      <c r="EL173" s="8"/>
      <c r="EM173" s="7"/>
      <c r="EN173" s="7"/>
      <c r="EO173" s="2" t="s">
        <v>140</v>
      </c>
      <c r="EP173" s="2" t="s">
        <v>131</v>
      </c>
      <c r="EQ173" s="2" t="s">
        <v>2378</v>
      </c>
      <c r="ER173" s="2" t="s">
        <v>703</v>
      </c>
      <c r="ES173" s="2" t="s">
        <v>142</v>
      </c>
      <c r="ET173" s="2" t="s">
        <v>134</v>
      </c>
      <c r="EU173" s="4">
        <v>3</v>
      </c>
      <c r="EV173" s="8">
        <v>44.01</v>
      </c>
      <c r="EW173" s="4"/>
      <c r="EX173" s="8"/>
      <c r="EY173" s="7"/>
      <c r="EZ173" s="7"/>
      <c r="FA173" s="2" t="s">
        <v>140</v>
      </c>
      <c r="FB173" s="2" t="s">
        <v>131</v>
      </c>
      <c r="FC173" s="2" t="s">
        <v>1104</v>
      </c>
      <c r="FD173" s="2" t="s">
        <v>1237</v>
      </c>
      <c r="FE173" s="2" t="s">
        <v>142</v>
      </c>
      <c r="FF173" s="2" t="s">
        <v>134</v>
      </c>
      <c r="FG173" s="4">
        <v>1</v>
      </c>
      <c r="FH173" s="8">
        <v>15.21</v>
      </c>
      <c r="FI173" s="4"/>
      <c r="FJ173" s="8"/>
      <c r="FK173" s="7"/>
      <c r="FL173" s="7"/>
      <c r="FM173" s="2" t="s">
        <v>140</v>
      </c>
      <c r="FN173" s="2" t="s">
        <v>131</v>
      </c>
      <c r="FO173" s="2" t="s">
        <v>903</v>
      </c>
      <c r="FP173" s="2" t="s">
        <v>492</v>
      </c>
      <c r="FQ173" s="2" t="s">
        <v>142</v>
      </c>
      <c r="FR173" s="2" t="s">
        <v>134</v>
      </c>
      <c r="FS173" s="4">
        <v>14</v>
      </c>
      <c r="FT173" s="8">
        <v>203.56</v>
      </c>
      <c r="FU173" s="4"/>
      <c r="FV173" s="8"/>
      <c r="FW173" s="7"/>
      <c r="FX173" s="7"/>
      <c r="FY173" s="2" t="s">
        <v>140</v>
      </c>
      <c r="FZ173" s="2" t="s">
        <v>131</v>
      </c>
      <c r="GA173" s="2" t="s">
        <v>1002</v>
      </c>
      <c r="GB173" s="2" t="s">
        <v>1235</v>
      </c>
      <c r="GC173" s="2" t="s">
        <v>142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161</v>
      </c>
      <c r="GL173" s="2" t="s">
        <v>131</v>
      </c>
      <c r="GM173" s="2" t="s">
        <v>134</v>
      </c>
      <c r="GN173" s="2" t="s">
        <v>134</v>
      </c>
      <c r="GO173" s="2" t="s">
        <v>142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161</v>
      </c>
      <c r="GX173" s="2" t="s">
        <v>131</v>
      </c>
      <c r="GY173" s="2" t="s">
        <v>134</v>
      </c>
      <c r="GZ173" s="2" t="s">
        <v>134</v>
      </c>
      <c r="HA173" s="2" t="s">
        <v>142</v>
      </c>
      <c r="HB173" s="2" t="s">
        <v>134</v>
      </c>
      <c r="HC173" s="4">
        <v>1</v>
      </c>
      <c r="HD173" s="8">
        <v>13.99</v>
      </c>
      <c r="HE173" s="4"/>
      <c r="HF173" s="8"/>
      <c r="HG173" s="7"/>
      <c r="HH173" s="7"/>
      <c r="HI173" s="2" t="s">
        <v>140</v>
      </c>
      <c r="HJ173" s="2" t="s">
        <v>131</v>
      </c>
      <c r="HK173" s="2" t="s">
        <v>593</v>
      </c>
      <c r="HL173" s="2" t="s">
        <v>2386</v>
      </c>
      <c r="HM173" s="2" t="s">
        <v>142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143</v>
      </c>
      <c r="HV173" s="2" t="s">
        <v>131</v>
      </c>
      <c r="HW173" s="2" t="s">
        <v>134</v>
      </c>
      <c r="HX173" s="2" t="s">
        <v>134</v>
      </c>
      <c r="HY173" s="2" t="s">
        <v>142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140</v>
      </c>
      <c r="IH173" s="2" t="s">
        <v>187</v>
      </c>
      <c r="II173" s="2" t="s">
        <v>1395</v>
      </c>
      <c r="IJ173" s="2" t="s">
        <v>2101</v>
      </c>
      <c r="IK173" s="2" t="s">
        <v>142</v>
      </c>
      <c r="IL173" s="2" t="s">
        <v>168</v>
      </c>
      <c r="IM173" s="4"/>
      <c r="IN173" s="8"/>
      <c r="IO173" s="4"/>
      <c r="IP173" s="8"/>
      <c r="IQ173" s="7"/>
      <c r="IR173" s="7"/>
      <c r="IS173" s="2" t="s">
        <v>161</v>
      </c>
      <c r="IT173" s="2" t="s">
        <v>131</v>
      </c>
      <c r="IU173" s="2" t="s">
        <v>134</v>
      </c>
      <c r="IV173" s="2" t="s">
        <v>134</v>
      </c>
      <c r="IW173" s="2" t="s">
        <v>142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140</v>
      </c>
      <c r="JF173" s="2" t="s">
        <v>131</v>
      </c>
      <c r="JG173" s="2" t="s">
        <v>170</v>
      </c>
      <c r="JH173" s="2" t="s">
        <v>134</v>
      </c>
      <c r="JI173" s="2" t="s">
        <v>142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140</v>
      </c>
      <c r="JR173" s="2" t="s">
        <v>144</v>
      </c>
      <c r="JS173" s="2" t="s">
        <v>2380</v>
      </c>
      <c r="JT173" s="2" t="s">
        <v>2387</v>
      </c>
      <c r="JU173" s="2" t="s">
        <v>142</v>
      </c>
      <c r="JV173" s="2" t="s">
        <v>134</v>
      </c>
      <c r="JW173" s="4">
        <v>2</v>
      </c>
      <c r="JX173" s="8">
        <v>30.38</v>
      </c>
      <c r="JY173" s="4"/>
      <c r="JZ173" s="8"/>
      <c r="KA173" s="7"/>
      <c r="KB173" s="7"/>
      <c r="KC173" s="2" t="s">
        <v>140</v>
      </c>
      <c r="KD173" s="2" t="s">
        <v>131</v>
      </c>
      <c r="KE173" s="2" t="s">
        <v>886</v>
      </c>
      <c r="KF173" s="2" t="s">
        <v>2388</v>
      </c>
      <c r="KG173" s="2" t="s">
        <v>142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176</v>
      </c>
      <c r="KP173" s="2" t="s">
        <v>131</v>
      </c>
      <c r="KQ173" s="2" t="s">
        <v>134</v>
      </c>
      <c r="KR173" s="2" t="s">
        <v>134</v>
      </c>
      <c r="KS173" s="2" t="s">
        <v>142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140</v>
      </c>
      <c r="LB173" s="2" t="s">
        <v>144</v>
      </c>
      <c r="LC173" s="2" t="s">
        <v>227</v>
      </c>
      <c r="LD173" s="2" t="s">
        <v>2389</v>
      </c>
      <c r="LE173" s="2" t="s">
        <v>142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134</v>
      </c>
      <c r="LN173" s="2" t="s">
        <v>134</v>
      </c>
      <c r="LO173" s="2" t="s">
        <v>134</v>
      </c>
      <c r="LP173" s="2" t="s">
        <v>134</v>
      </c>
      <c r="LQ173" s="2" t="s">
        <v>134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134</v>
      </c>
      <c r="LZ173" s="2" t="s">
        <v>134</v>
      </c>
      <c r="MA173" s="2" t="s">
        <v>134</v>
      </c>
      <c r="MB173" s="2" t="s">
        <v>134</v>
      </c>
      <c r="MC173" s="2" t="s">
        <v>134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436</v>
      </c>
      <c r="ML173" s="2" t="s">
        <v>131</v>
      </c>
      <c r="MM173" s="2" t="s">
        <v>134</v>
      </c>
      <c r="MN173" s="2" t="s">
        <v>134</v>
      </c>
      <c r="MO173" s="2" t="s">
        <v>142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134</v>
      </c>
      <c r="MX173" s="2" t="s">
        <v>134</v>
      </c>
      <c r="MY173" s="2" t="s">
        <v>134</v>
      </c>
      <c r="MZ173" s="2" t="s">
        <v>134</v>
      </c>
      <c r="NA173" s="2" t="s">
        <v>134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184</v>
      </c>
      <c r="NJ173" s="2" t="s">
        <v>131</v>
      </c>
      <c r="NK173" s="2" t="s">
        <v>134</v>
      </c>
      <c r="NL173" s="2" t="s">
        <v>134</v>
      </c>
      <c r="NM173" s="2" t="s">
        <v>142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140</v>
      </c>
      <c r="NV173" s="2" t="s">
        <v>131</v>
      </c>
      <c r="NW173" s="2" t="s">
        <v>185</v>
      </c>
      <c r="NX173" s="2" t="s">
        <v>134</v>
      </c>
      <c r="NY173" s="2" t="s">
        <v>142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140</v>
      </c>
      <c r="OH173" s="2" t="s">
        <v>187</v>
      </c>
      <c r="OI173" s="2" t="s">
        <v>2373</v>
      </c>
      <c r="OJ173" s="2" t="s">
        <v>2302</v>
      </c>
      <c r="OK173" s="2" t="s">
        <v>142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134</v>
      </c>
      <c r="OT173" s="2" t="s">
        <v>134</v>
      </c>
      <c r="OU173" s="2" t="s">
        <v>134</v>
      </c>
      <c r="OV173" s="2" t="s">
        <v>134</v>
      </c>
      <c r="OW173" s="2" t="s">
        <v>134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161</v>
      </c>
      <c r="PF173" s="2" t="s">
        <v>131</v>
      </c>
      <c r="PG173" s="2" t="s">
        <v>134</v>
      </c>
      <c r="PH173" s="2" t="s">
        <v>134</v>
      </c>
      <c r="PI173" s="2" t="s">
        <v>142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140</v>
      </c>
      <c r="PR173" s="2" t="s">
        <v>131</v>
      </c>
      <c r="PS173" s="2" t="s">
        <v>190</v>
      </c>
      <c r="PT173" s="2" t="s">
        <v>134</v>
      </c>
      <c r="PU173" s="2" t="s">
        <v>142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161</v>
      </c>
      <c r="QD173" s="2" t="s">
        <v>144</v>
      </c>
      <c r="QE173" s="2" t="s">
        <v>134</v>
      </c>
      <c r="QF173" s="2" t="s">
        <v>134</v>
      </c>
      <c r="QG173" s="2" t="s">
        <v>142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184</v>
      </c>
      <c r="QP173" s="2" t="s">
        <v>131</v>
      </c>
      <c r="QQ173" s="2" t="s">
        <v>134</v>
      </c>
      <c r="QR173" s="2" t="s">
        <v>134</v>
      </c>
      <c r="QS173" s="2" t="s">
        <v>142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134</v>
      </c>
      <c r="RB173" s="2" t="s">
        <v>134</v>
      </c>
      <c r="RC173" s="2" t="s">
        <v>134</v>
      </c>
      <c r="RD173" s="2" t="s">
        <v>134</v>
      </c>
      <c r="RE173" s="2" t="s">
        <v>134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161</v>
      </c>
      <c r="RN173" s="2" t="s">
        <v>131</v>
      </c>
      <c r="RO173" s="2" t="s">
        <v>134</v>
      </c>
      <c r="RP173" s="2" t="s">
        <v>134</v>
      </c>
      <c r="RQ173" s="2" t="s">
        <v>142</v>
      </c>
      <c r="RR173" s="2" t="s">
        <v>134</v>
      </c>
      <c r="RS173" s="4"/>
      <c r="RT173" s="8"/>
      <c r="RU173" s="4"/>
      <c r="RV173" s="8"/>
      <c r="RW173" s="7"/>
      <c r="RX173" s="7"/>
      <c r="RY173" s="2" t="s">
        <v>161</v>
      </c>
      <c r="RZ173" s="2" t="s">
        <v>131</v>
      </c>
      <c r="SA173" s="2" t="s">
        <v>134</v>
      </c>
      <c r="SB173" s="2" t="s">
        <v>134</v>
      </c>
      <c r="SC173" s="2" t="s">
        <v>142</v>
      </c>
      <c r="SD173" s="2" t="s">
        <v>134</v>
      </c>
      <c r="SE173" s="4"/>
      <c r="SF173" s="8"/>
      <c r="SG173" s="4"/>
      <c r="SH173" s="8"/>
      <c r="SI173" s="7"/>
      <c r="SJ173" s="7"/>
      <c r="SK173" s="2" t="s">
        <v>176</v>
      </c>
      <c r="SL173" s="2" t="s">
        <v>144</v>
      </c>
      <c r="SM173" s="2" t="s">
        <v>134</v>
      </c>
      <c r="SN173" s="2" t="s">
        <v>134</v>
      </c>
      <c r="SO173" s="2" t="s">
        <v>142</v>
      </c>
      <c r="SP173" s="2" t="s">
        <v>134</v>
      </c>
    </row>
    <row r="174">
      <c r="A174" s="2" t="s">
        <v>2390</v>
      </c>
      <c r="B174" s="2" t="s">
        <v>123</v>
      </c>
      <c r="C174" s="2" t="s">
        <v>124</v>
      </c>
      <c r="D174" s="2" t="s">
        <v>2038</v>
      </c>
      <c r="E174" s="2" t="s">
        <v>2039</v>
      </c>
      <c r="F174" s="2" t="s">
        <v>414</v>
      </c>
      <c r="G174" s="2" t="s">
        <v>415</v>
      </c>
      <c r="H174" s="2" t="s">
        <v>416</v>
      </c>
      <c r="I174" s="2" t="s">
        <v>2391</v>
      </c>
      <c r="J174" s="2" t="s">
        <v>2044</v>
      </c>
      <c r="K174" s="2" t="s">
        <v>329</v>
      </c>
      <c r="L174" s="3">
        <v>13.8</v>
      </c>
      <c r="M174" s="3">
        <v>14.49</v>
      </c>
      <c r="N174" s="3">
        <v>29.99</v>
      </c>
      <c r="O174" s="2" t="s">
        <v>131</v>
      </c>
      <c r="P174" s="2" t="s">
        <v>395</v>
      </c>
      <c r="Q174" s="2" t="s">
        <v>133</v>
      </c>
      <c r="R174" s="2" t="s">
        <v>134</v>
      </c>
      <c r="S174" s="2" t="s">
        <v>2392</v>
      </c>
      <c r="T174" s="2" t="s">
        <v>1062</v>
      </c>
      <c r="U174" s="2" t="s">
        <v>832</v>
      </c>
      <c r="V174" s="2" t="s">
        <v>1670</v>
      </c>
      <c r="W174" s="2" t="s">
        <v>421</v>
      </c>
      <c r="X174" s="2" t="s">
        <v>134</v>
      </c>
      <c r="Y174" s="2" t="s">
        <v>237</v>
      </c>
      <c r="Z174" s="4">
        <v>1100</v>
      </c>
      <c r="AA174" s="4">
        <f>=ROUNDDOWN(29.7297297297297,0)</f>
      </c>
      <c r="AB174" s="5">
        <v>37</v>
      </c>
      <c r="AC174" s="2" t="s">
        <v>134</v>
      </c>
      <c r="AD174" s="4"/>
      <c r="AE174" s="4"/>
      <c r="AF174" s="6">
        <v>67</v>
      </c>
      <c r="AG174" s="6"/>
      <c r="AH174" s="7">
        <v>0.918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>
        <v>0</v>
      </c>
      <c r="AP174" s="4">
        <v>817</v>
      </c>
      <c r="AQ174" s="8">
        <v>11815.69</v>
      </c>
      <c r="AR174" s="4"/>
      <c r="AS174" s="8"/>
      <c r="AT174" s="7"/>
      <c r="AU174" s="7"/>
      <c r="AV174" s="4">
        <v>1230</v>
      </c>
      <c r="AW174" s="8">
        <v>21539.9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0.5485</v>
      </c>
      <c r="BC174" s="4">
        <v>2674</v>
      </c>
      <c r="BD174" s="8">
        <v>48307.17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>
        <v>0.4459</v>
      </c>
      <c r="BJ174" s="4">
        <v>817</v>
      </c>
      <c r="BK174" s="8">
        <v>11815.69</v>
      </c>
      <c r="BL174" s="2" t="s">
        <v>2393</v>
      </c>
      <c r="BM174" s="7">
        <v>1</v>
      </c>
      <c r="BN174" s="7">
        <v>1</v>
      </c>
      <c r="BO174" s="4">
        <v>463</v>
      </c>
      <c r="BP174" s="8">
        <v>6778.32</v>
      </c>
      <c r="BQ174" s="4"/>
      <c r="BR174" s="8"/>
      <c r="BS174" s="7"/>
      <c r="BT174" s="7"/>
      <c r="BU174" s="2" t="s">
        <v>140</v>
      </c>
      <c r="BV174" s="2" t="s">
        <v>131</v>
      </c>
      <c r="BW174" s="2" t="s">
        <v>134</v>
      </c>
      <c r="BX174" s="2" t="s">
        <v>1795</v>
      </c>
      <c r="BY174" s="2" t="s">
        <v>142</v>
      </c>
      <c r="BZ174" s="2" t="s">
        <v>134</v>
      </c>
      <c r="CA174" s="4">
        <v>54</v>
      </c>
      <c r="CB174" s="8">
        <v>858.06</v>
      </c>
      <c r="CC174" s="4"/>
      <c r="CD174" s="8"/>
      <c r="CE174" s="7"/>
      <c r="CF174" s="7"/>
      <c r="CG174" s="2" t="s">
        <v>140</v>
      </c>
      <c r="CH174" s="2" t="s">
        <v>131</v>
      </c>
      <c r="CI174" s="2" t="s">
        <v>240</v>
      </c>
      <c r="CJ174" s="2" t="s">
        <v>1594</v>
      </c>
      <c r="CK174" s="2" t="s">
        <v>142</v>
      </c>
      <c r="CL174" s="2" t="s">
        <v>134</v>
      </c>
      <c r="CM174" s="4">
        <v>192</v>
      </c>
      <c r="CN174" s="8">
        <v>2578.32</v>
      </c>
      <c r="CO174" s="4"/>
      <c r="CP174" s="8"/>
      <c r="CQ174" s="7"/>
      <c r="CR174" s="7"/>
      <c r="CS174" s="2" t="s">
        <v>140</v>
      </c>
      <c r="CT174" s="2" t="s">
        <v>131</v>
      </c>
      <c r="CU174" s="2" t="s">
        <v>242</v>
      </c>
      <c r="CV174" s="2" t="s">
        <v>423</v>
      </c>
      <c r="CW174" s="2" t="s">
        <v>142</v>
      </c>
      <c r="CX174" s="2" t="s">
        <v>134</v>
      </c>
      <c r="CY174" s="4">
        <v>31</v>
      </c>
      <c r="CZ174" s="8">
        <v>449.19</v>
      </c>
      <c r="DA174" s="4"/>
      <c r="DB174" s="8"/>
      <c r="DC174" s="7"/>
      <c r="DD174" s="7"/>
      <c r="DE174" s="2" t="s">
        <v>140</v>
      </c>
      <c r="DF174" s="2" t="s">
        <v>131</v>
      </c>
      <c r="DG174" s="2" t="s">
        <v>242</v>
      </c>
      <c r="DH174" s="2" t="s">
        <v>423</v>
      </c>
      <c r="DI174" s="2" t="s">
        <v>142</v>
      </c>
      <c r="DJ174" s="2" t="s">
        <v>134</v>
      </c>
      <c r="DK174" s="4">
        <v>41</v>
      </c>
      <c r="DL174" s="8">
        <v>630.99</v>
      </c>
      <c r="DM174" s="4"/>
      <c r="DN174" s="8"/>
      <c r="DO174" s="7"/>
      <c r="DP174" s="7"/>
      <c r="DQ174" s="2" t="s">
        <v>140</v>
      </c>
      <c r="DR174" s="2" t="s">
        <v>131</v>
      </c>
      <c r="DS174" s="2" t="s">
        <v>242</v>
      </c>
      <c r="DT174" s="2" t="s">
        <v>2394</v>
      </c>
      <c r="DU174" s="2" t="s">
        <v>142</v>
      </c>
      <c r="DV174" s="2" t="s">
        <v>134</v>
      </c>
      <c r="DW174" s="4">
        <v>23</v>
      </c>
      <c r="DX174" s="8">
        <v>349.83</v>
      </c>
      <c r="DY174" s="4"/>
      <c r="DZ174" s="8"/>
      <c r="EA174" s="7"/>
      <c r="EB174" s="7"/>
      <c r="EC174" s="2" t="s">
        <v>140</v>
      </c>
      <c r="ED174" s="2" t="s">
        <v>131</v>
      </c>
      <c r="EE174" s="2" t="s">
        <v>242</v>
      </c>
      <c r="EF174" s="2" t="s">
        <v>2395</v>
      </c>
      <c r="EG174" s="2" t="s">
        <v>142</v>
      </c>
      <c r="EH174" s="2" t="s">
        <v>134</v>
      </c>
      <c r="EI174" s="4">
        <v>3</v>
      </c>
      <c r="EJ174" s="8">
        <v>38.4</v>
      </c>
      <c r="EK174" s="4"/>
      <c r="EL174" s="8"/>
      <c r="EM174" s="7"/>
      <c r="EN174" s="7"/>
      <c r="EO174" s="2" t="s">
        <v>140</v>
      </c>
      <c r="EP174" s="2" t="s">
        <v>131</v>
      </c>
      <c r="EQ174" s="2" t="s">
        <v>242</v>
      </c>
      <c r="ER174" s="2" t="s">
        <v>423</v>
      </c>
      <c r="ES174" s="2" t="s">
        <v>142</v>
      </c>
      <c r="ET174" s="2" t="s">
        <v>134</v>
      </c>
      <c r="EU174" s="4">
        <v>3</v>
      </c>
      <c r="EV174" s="8">
        <v>28.99</v>
      </c>
      <c r="EW174" s="4"/>
      <c r="EX174" s="8"/>
      <c r="EY174" s="7"/>
      <c r="EZ174" s="7"/>
      <c r="FA174" s="2" t="s">
        <v>140</v>
      </c>
      <c r="FB174" s="2" t="s">
        <v>131</v>
      </c>
      <c r="FC174" s="2" t="s">
        <v>242</v>
      </c>
      <c r="FD174" s="2" t="s">
        <v>1638</v>
      </c>
      <c r="FE174" s="2" t="s">
        <v>142</v>
      </c>
      <c r="FF174" s="2" t="s">
        <v>134</v>
      </c>
      <c r="FG174" s="4">
        <v>3</v>
      </c>
      <c r="FH174" s="8">
        <v>45.63</v>
      </c>
      <c r="FI174" s="4"/>
      <c r="FJ174" s="8"/>
      <c r="FK174" s="7"/>
      <c r="FL174" s="7"/>
      <c r="FM174" s="2" t="s">
        <v>140</v>
      </c>
      <c r="FN174" s="2" t="s">
        <v>131</v>
      </c>
      <c r="FO174" s="2" t="s">
        <v>539</v>
      </c>
      <c r="FP174" s="2" t="s">
        <v>577</v>
      </c>
      <c r="FQ174" s="2" t="s">
        <v>142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143</v>
      </c>
      <c r="FZ174" s="2" t="s">
        <v>131</v>
      </c>
      <c r="GA174" s="2" t="s">
        <v>134</v>
      </c>
      <c r="GB174" s="2" t="s">
        <v>134</v>
      </c>
      <c r="GC174" s="2" t="s">
        <v>142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134</v>
      </c>
      <c r="GL174" s="2" t="s">
        <v>134</v>
      </c>
      <c r="GM174" s="2" t="s">
        <v>134</v>
      </c>
      <c r="GN174" s="2" t="s">
        <v>134</v>
      </c>
      <c r="GO174" s="2" t="s">
        <v>134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578</v>
      </c>
      <c r="GX174" s="2" t="s">
        <v>144</v>
      </c>
      <c r="GY174" s="2" t="s">
        <v>253</v>
      </c>
      <c r="GZ174" s="2" t="s">
        <v>2396</v>
      </c>
      <c r="HA174" s="2" t="s">
        <v>142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140</v>
      </c>
      <c r="HJ174" s="2" t="s">
        <v>131</v>
      </c>
      <c r="HK174" s="2" t="s">
        <v>242</v>
      </c>
      <c r="HL174" s="2" t="s">
        <v>431</v>
      </c>
      <c r="HM174" s="2" t="s">
        <v>142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143</v>
      </c>
      <c r="HV174" s="2" t="s">
        <v>131</v>
      </c>
      <c r="HW174" s="2" t="s">
        <v>134</v>
      </c>
      <c r="HX174" s="2" t="s">
        <v>134</v>
      </c>
      <c r="HY174" s="2" t="s">
        <v>142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140</v>
      </c>
      <c r="IH174" s="2" t="s">
        <v>131</v>
      </c>
      <c r="II174" s="2" t="s">
        <v>486</v>
      </c>
      <c r="IJ174" s="2" t="s">
        <v>2121</v>
      </c>
      <c r="IK174" s="2" t="s">
        <v>142</v>
      </c>
      <c r="IL174" s="2" t="s">
        <v>168</v>
      </c>
      <c r="IM174" s="4">
        <v>4</v>
      </c>
      <c r="IN174" s="8">
        <v>57.96</v>
      </c>
      <c r="IO174" s="4"/>
      <c r="IP174" s="8"/>
      <c r="IQ174" s="7"/>
      <c r="IR174" s="7"/>
      <c r="IS174" s="2" t="s">
        <v>140</v>
      </c>
      <c r="IT174" s="2" t="s">
        <v>131</v>
      </c>
      <c r="IU174" s="2" t="s">
        <v>242</v>
      </c>
      <c r="IV174" s="2" t="s">
        <v>1499</v>
      </c>
      <c r="IW174" s="2" t="s">
        <v>142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140</v>
      </c>
      <c r="JF174" s="2" t="s">
        <v>131</v>
      </c>
      <c r="JG174" s="2" t="s">
        <v>170</v>
      </c>
      <c r="JH174" s="2" t="s">
        <v>134</v>
      </c>
      <c r="JI174" s="2" t="s">
        <v>142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140</v>
      </c>
      <c r="JR174" s="2" t="s">
        <v>144</v>
      </c>
      <c r="JS174" s="2" t="s">
        <v>2053</v>
      </c>
      <c r="JT174" s="2" t="s">
        <v>2397</v>
      </c>
      <c r="JU174" s="2" t="s">
        <v>142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436</v>
      </c>
      <c r="KD174" s="2" t="s">
        <v>131</v>
      </c>
      <c r="KE174" s="2" t="s">
        <v>134</v>
      </c>
      <c r="KF174" s="2" t="s">
        <v>134</v>
      </c>
      <c r="KG174" s="2" t="s">
        <v>142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176</v>
      </c>
      <c r="KP174" s="2" t="s">
        <v>131</v>
      </c>
      <c r="KQ174" s="2" t="s">
        <v>134</v>
      </c>
      <c r="KR174" s="2" t="s">
        <v>134</v>
      </c>
      <c r="KS174" s="2" t="s">
        <v>142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140</v>
      </c>
      <c r="LB174" s="2" t="s">
        <v>144</v>
      </c>
      <c r="LC174" s="2" t="s">
        <v>385</v>
      </c>
      <c r="LD174" s="2" t="s">
        <v>1137</v>
      </c>
      <c r="LE174" s="2" t="s">
        <v>142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134</v>
      </c>
      <c r="LN174" s="2" t="s">
        <v>134</v>
      </c>
      <c r="LO174" s="2" t="s">
        <v>134</v>
      </c>
      <c r="LP174" s="2" t="s">
        <v>134</v>
      </c>
      <c r="LQ174" s="2" t="s">
        <v>134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134</v>
      </c>
      <c r="LZ174" s="2" t="s">
        <v>134</v>
      </c>
      <c r="MA174" s="2" t="s">
        <v>134</v>
      </c>
      <c r="MB174" s="2" t="s">
        <v>134</v>
      </c>
      <c r="MC174" s="2" t="s">
        <v>134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436</v>
      </c>
      <c r="ML174" s="2" t="s">
        <v>131</v>
      </c>
      <c r="MM174" s="2" t="s">
        <v>134</v>
      </c>
      <c r="MN174" s="2" t="s">
        <v>134</v>
      </c>
      <c r="MO174" s="2" t="s">
        <v>142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134</v>
      </c>
      <c r="MX174" s="2" t="s">
        <v>134</v>
      </c>
      <c r="MY174" s="2" t="s">
        <v>134</v>
      </c>
      <c r="MZ174" s="2" t="s">
        <v>134</v>
      </c>
      <c r="NA174" s="2" t="s">
        <v>134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184</v>
      </c>
      <c r="NJ174" s="2" t="s">
        <v>131</v>
      </c>
      <c r="NK174" s="2" t="s">
        <v>134</v>
      </c>
      <c r="NL174" s="2" t="s">
        <v>134</v>
      </c>
      <c r="NM174" s="2" t="s">
        <v>142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140</v>
      </c>
      <c r="NV174" s="2" t="s">
        <v>131</v>
      </c>
      <c r="NW174" s="2" t="s">
        <v>185</v>
      </c>
      <c r="NX174" s="2" t="s">
        <v>934</v>
      </c>
      <c r="NY174" s="2" t="s">
        <v>142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140</v>
      </c>
      <c r="OH174" s="2" t="s">
        <v>187</v>
      </c>
      <c r="OI174" s="2" t="s">
        <v>268</v>
      </c>
      <c r="OJ174" s="2" t="s">
        <v>461</v>
      </c>
      <c r="OK174" s="2" t="s">
        <v>142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134</v>
      </c>
      <c r="OT174" s="2" t="s">
        <v>134</v>
      </c>
      <c r="OU174" s="2" t="s">
        <v>134</v>
      </c>
      <c r="OV174" s="2" t="s">
        <v>134</v>
      </c>
      <c r="OW174" s="2" t="s">
        <v>134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161</v>
      </c>
      <c r="PF174" s="2" t="s">
        <v>131</v>
      </c>
      <c r="PG174" s="2" t="s">
        <v>134</v>
      </c>
      <c r="PH174" s="2" t="s">
        <v>134</v>
      </c>
      <c r="PI174" s="2" t="s">
        <v>142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140</v>
      </c>
      <c r="PR174" s="2" t="s">
        <v>131</v>
      </c>
      <c r="PS174" s="2" t="s">
        <v>190</v>
      </c>
      <c r="PT174" s="2" t="s">
        <v>134</v>
      </c>
      <c r="PU174" s="2" t="s">
        <v>142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140</v>
      </c>
      <c r="QD174" s="2" t="s">
        <v>144</v>
      </c>
      <c r="QE174" s="2" t="s">
        <v>711</v>
      </c>
      <c r="QF174" s="2" t="s">
        <v>1439</v>
      </c>
      <c r="QG174" s="2" t="s">
        <v>142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184</v>
      </c>
      <c r="QP174" s="2" t="s">
        <v>131</v>
      </c>
      <c r="QQ174" s="2" t="s">
        <v>134</v>
      </c>
      <c r="QR174" s="2" t="s">
        <v>134</v>
      </c>
      <c r="QS174" s="2" t="s">
        <v>142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134</v>
      </c>
      <c r="RB174" s="2" t="s">
        <v>134</v>
      </c>
      <c r="RC174" s="2" t="s">
        <v>134</v>
      </c>
      <c r="RD174" s="2" t="s">
        <v>134</v>
      </c>
      <c r="RE174" s="2" t="s">
        <v>134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134</v>
      </c>
      <c r="RN174" s="2" t="s">
        <v>134</v>
      </c>
      <c r="RO174" s="2" t="s">
        <v>134</v>
      </c>
      <c r="RP174" s="2" t="s">
        <v>134</v>
      </c>
      <c r="RQ174" s="2" t="s">
        <v>134</v>
      </c>
      <c r="RR174" s="2" t="s">
        <v>134</v>
      </c>
      <c r="RS174" s="4"/>
      <c r="RT174" s="8"/>
      <c r="RU174" s="4"/>
      <c r="RV174" s="8"/>
      <c r="RW174" s="7"/>
      <c r="RX174" s="7"/>
      <c r="RY174" s="2" t="s">
        <v>161</v>
      </c>
      <c r="RZ174" s="2" t="s">
        <v>131</v>
      </c>
      <c r="SA174" s="2" t="s">
        <v>134</v>
      </c>
      <c r="SB174" s="2" t="s">
        <v>134</v>
      </c>
      <c r="SC174" s="2" t="s">
        <v>142</v>
      </c>
      <c r="SD174" s="2" t="s">
        <v>134</v>
      </c>
      <c r="SE174" s="4"/>
      <c r="SF174" s="8"/>
      <c r="SG174" s="4"/>
      <c r="SH174" s="8"/>
      <c r="SI174" s="7"/>
      <c r="SJ174" s="7"/>
      <c r="SK174" s="2" t="s">
        <v>140</v>
      </c>
      <c r="SL174" s="2" t="s">
        <v>144</v>
      </c>
      <c r="SM174" s="2" t="s">
        <v>270</v>
      </c>
      <c r="SN174" s="2" t="s">
        <v>2398</v>
      </c>
      <c r="SO174" s="2" t="s">
        <v>142</v>
      </c>
      <c r="SP174" s="2" t="s">
        <v>134</v>
      </c>
    </row>
    <row r="175">
      <c r="A175" s="2" t="s">
        <v>2399</v>
      </c>
      <c r="B175" s="2" t="s">
        <v>123</v>
      </c>
      <c r="C175" s="2" t="s">
        <v>124</v>
      </c>
      <c r="D175" s="2" t="s">
        <v>2038</v>
      </c>
      <c r="E175" s="2" t="s">
        <v>2039</v>
      </c>
      <c r="F175" s="2" t="s">
        <v>414</v>
      </c>
      <c r="G175" s="2" t="s">
        <v>415</v>
      </c>
      <c r="H175" s="2" t="s">
        <v>416</v>
      </c>
      <c r="I175" s="2" t="s">
        <v>2391</v>
      </c>
      <c r="J175" s="2" t="s">
        <v>2400</v>
      </c>
      <c r="K175" s="2" t="s">
        <v>329</v>
      </c>
      <c r="L175" s="3">
        <v>25.44</v>
      </c>
      <c r="M175" s="3">
        <v>26.71</v>
      </c>
      <c r="N175" s="3">
        <v>52.99</v>
      </c>
      <c r="O175" s="2" t="s">
        <v>131</v>
      </c>
      <c r="P175" s="2" t="s">
        <v>395</v>
      </c>
      <c r="Q175" s="2" t="s">
        <v>133</v>
      </c>
      <c r="R175" s="2" t="s">
        <v>134</v>
      </c>
      <c r="S175" s="2" t="s">
        <v>134</v>
      </c>
      <c r="T175" s="2" t="s">
        <v>134</v>
      </c>
      <c r="U175" s="2" t="s">
        <v>134</v>
      </c>
      <c r="V175" s="2" t="s">
        <v>1670</v>
      </c>
      <c r="W175" s="2" t="s">
        <v>421</v>
      </c>
      <c r="X175" s="2" t="s">
        <v>134</v>
      </c>
      <c r="Y175" s="2" t="s">
        <v>565</v>
      </c>
      <c r="Z175" s="4">
        <v>327</v>
      </c>
      <c r="AA175" s="4">
        <f>=ROUNDDOWN(36.3333333333333,0)</f>
      </c>
      <c r="AB175" s="5">
        <v>9</v>
      </c>
      <c r="AC175" s="2" t="s">
        <v>134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>
        <v>0</v>
      </c>
      <c r="AP175" s="4">
        <v>138</v>
      </c>
      <c r="AQ175" s="8">
        <v>3692.98</v>
      </c>
      <c r="AR175" s="4"/>
      <c r="AS175" s="8"/>
      <c r="AT175" s="7"/>
      <c r="AU175" s="7"/>
      <c r="AV175" s="4" t="s">
        <v>134</v>
      </c>
      <c r="AW175" s="8" t="s">
        <v>134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0.1714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 t="s">
        <v>134</v>
      </c>
      <c r="BJ175" s="4">
        <v>138</v>
      </c>
      <c r="BK175" s="8">
        <v>3692.98</v>
      </c>
      <c r="BL175" s="2" t="s">
        <v>2401</v>
      </c>
      <c r="BM175" s="7">
        <v>1</v>
      </c>
      <c r="BN175" s="7">
        <v>1</v>
      </c>
      <c r="BO175" s="4">
        <v>30</v>
      </c>
      <c r="BP175" s="8">
        <v>801.9</v>
      </c>
      <c r="BQ175" s="4"/>
      <c r="BR175" s="8"/>
      <c r="BS175" s="7"/>
      <c r="BT175" s="7"/>
      <c r="BU175" s="2" t="s">
        <v>140</v>
      </c>
      <c r="BV175" s="2" t="s">
        <v>131</v>
      </c>
      <c r="BW175" s="2" t="s">
        <v>134</v>
      </c>
      <c r="BX175" s="2" t="s">
        <v>1329</v>
      </c>
      <c r="BY175" s="2" t="s">
        <v>142</v>
      </c>
      <c r="BZ175" s="2" t="s">
        <v>134</v>
      </c>
      <c r="CA175" s="4">
        <v>23</v>
      </c>
      <c r="CB175" s="8">
        <v>658.03</v>
      </c>
      <c r="CC175" s="4"/>
      <c r="CD175" s="8"/>
      <c r="CE175" s="7"/>
      <c r="CF175" s="7"/>
      <c r="CG175" s="2" t="s">
        <v>140</v>
      </c>
      <c r="CH175" s="2" t="s">
        <v>131</v>
      </c>
      <c r="CI175" s="2" t="s">
        <v>145</v>
      </c>
      <c r="CJ175" s="2" t="s">
        <v>341</v>
      </c>
      <c r="CK175" s="2" t="s">
        <v>142</v>
      </c>
      <c r="CL175" s="2" t="s">
        <v>134</v>
      </c>
      <c r="CM175" s="4">
        <v>38</v>
      </c>
      <c r="CN175" s="8">
        <v>963.8</v>
      </c>
      <c r="CO175" s="4"/>
      <c r="CP175" s="8"/>
      <c r="CQ175" s="7"/>
      <c r="CR175" s="7"/>
      <c r="CS175" s="2" t="s">
        <v>140</v>
      </c>
      <c r="CT175" s="2" t="s">
        <v>131</v>
      </c>
      <c r="CU175" s="2" t="s">
        <v>292</v>
      </c>
      <c r="CV175" s="2" t="s">
        <v>770</v>
      </c>
      <c r="CW175" s="2" t="s">
        <v>142</v>
      </c>
      <c r="CX175" s="2" t="s">
        <v>134</v>
      </c>
      <c r="CY175" s="4">
        <v>5</v>
      </c>
      <c r="CZ175" s="8">
        <v>134.6</v>
      </c>
      <c r="DA175" s="4"/>
      <c r="DB175" s="8"/>
      <c r="DC175" s="7"/>
      <c r="DD175" s="7"/>
      <c r="DE175" s="2" t="s">
        <v>140</v>
      </c>
      <c r="DF175" s="2" t="s">
        <v>131</v>
      </c>
      <c r="DG175" s="2" t="s">
        <v>1316</v>
      </c>
      <c r="DH175" s="2" t="s">
        <v>295</v>
      </c>
      <c r="DI175" s="2" t="s">
        <v>142</v>
      </c>
      <c r="DJ175" s="2" t="s">
        <v>134</v>
      </c>
      <c r="DK175" s="4">
        <v>19</v>
      </c>
      <c r="DL175" s="8">
        <v>526.11</v>
      </c>
      <c r="DM175" s="4"/>
      <c r="DN175" s="8"/>
      <c r="DO175" s="7"/>
      <c r="DP175" s="7"/>
      <c r="DQ175" s="2" t="s">
        <v>140</v>
      </c>
      <c r="DR175" s="2" t="s">
        <v>131</v>
      </c>
      <c r="DS175" s="2" t="s">
        <v>151</v>
      </c>
      <c r="DT175" s="2" t="s">
        <v>751</v>
      </c>
      <c r="DU175" s="2" t="s">
        <v>142</v>
      </c>
      <c r="DV175" s="2" t="s">
        <v>134</v>
      </c>
      <c r="DW175" s="4">
        <v>11</v>
      </c>
      <c r="DX175" s="8">
        <v>308.55</v>
      </c>
      <c r="DY175" s="4"/>
      <c r="DZ175" s="8"/>
      <c r="EA175" s="7"/>
      <c r="EB175" s="7"/>
      <c r="EC175" s="2" t="s">
        <v>140</v>
      </c>
      <c r="ED175" s="2" t="s">
        <v>131</v>
      </c>
      <c r="EE175" s="2" t="s">
        <v>221</v>
      </c>
      <c r="EF175" s="2" t="s">
        <v>468</v>
      </c>
      <c r="EG175" s="2" t="s">
        <v>142</v>
      </c>
      <c r="EH175" s="2" t="s">
        <v>134</v>
      </c>
      <c r="EI175" s="4">
        <v>3</v>
      </c>
      <c r="EJ175" s="8">
        <v>72.11</v>
      </c>
      <c r="EK175" s="4"/>
      <c r="EL175" s="8"/>
      <c r="EM175" s="7"/>
      <c r="EN175" s="7"/>
      <c r="EO175" s="2" t="s">
        <v>140</v>
      </c>
      <c r="EP175" s="2" t="s">
        <v>131</v>
      </c>
      <c r="EQ175" s="2" t="s">
        <v>2402</v>
      </c>
      <c r="ER175" s="2" t="s">
        <v>2403</v>
      </c>
      <c r="ES175" s="2" t="s">
        <v>142</v>
      </c>
      <c r="ET175" s="2" t="s">
        <v>134</v>
      </c>
      <c r="EU175" s="4">
        <v>4</v>
      </c>
      <c r="EV175" s="8">
        <v>93.91</v>
      </c>
      <c r="EW175" s="4"/>
      <c r="EX175" s="8"/>
      <c r="EY175" s="7"/>
      <c r="EZ175" s="7"/>
      <c r="FA175" s="2" t="s">
        <v>140</v>
      </c>
      <c r="FB175" s="2" t="s">
        <v>131</v>
      </c>
      <c r="FC175" s="2" t="s">
        <v>352</v>
      </c>
      <c r="FD175" s="2" t="s">
        <v>2404</v>
      </c>
      <c r="FE175" s="2" t="s">
        <v>142</v>
      </c>
      <c r="FF175" s="2" t="s">
        <v>134</v>
      </c>
      <c r="FG175" s="4">
        <v>4</v>
      </c>
      <c r="FH175" s="8">
        <v>107.99</v>
      </c>
      <c r="FI175" s="4"/>
      <c r="FJ175" s="8"/>
      <c r="FK175" s="7"/>
      <c r="FL175" s="7"/>
      <c r="FM175" s="2" t="s">
        <v>140</v>
      </c>
      <c r="FN175" s="2" t="s">
        <v>131</v>
      </c>
      <c r="FO175" s="2" t="s">
        <v>539</v>
      </c>
      <c r="FP175" s="2" t="s">
        <v>1116</v>
      </c>
      <c r="FQ175" s="2" t="s">
        <v>142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140</v>
      </c>
      <c r="FZ175" s="2" t="s">
        <v>131</v>
      </c>
      <c r="GA175" s="2" t="s">
        <v>337</v>
      </c>
      <c r="GB175" s="2" t="s">
        <v>134</v>
      </c>
      <c r="GC175" s="2" t="s">
        <v>142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134</v>
      </c>
      <c r="GL175" s="2" t="s">
        <v>134</v>
      </c>
      <c r="GM175" s="2" t="s">
        <v>134</v>
      </c>
      <c r="GN175" s="2" t="s">
        <v>134</v>
      </c>
      <c r="GO175" s="2" t="s">
        <v>134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436</v>
      </c>
      <c r="GX175" s="2" t="s">
        <v>131</v>
      </c>
      <c r="GY175" s="2" t="s">
        <v>134</v>
      </c>
      <c r="GZ175" s="2" t="s">
        <v>134</v>
      </c>
      <c r="HA175" s="2" t="s">
        <v>142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140</v>
      </c>
      <c r="HJ175" s="2" t="s">
        <v>131</v>
      </c>
      <c r="HK175" s="2" t="s">
        <v>2405</v>
      </c>
      <c r="HL175" s="2" t="s">
        <v>2406</v>
      </c>
      <c r="HM175" s="2" t="s">
        <v>142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143</v>
      </c>
      <c r="HV175" s="2" t="s">
        <v>131</v>
      </c>
      <c r="HW175" s="2" t="s">
        <v>134</v>
      </c>
      <c r="HX175" s="2" t="s">
        <v>134</v>
      </c>
      <c r="HY175" s="2" t="s">
        <v>142</v>
      </c>
      <c r="HZ175" s="2" t="s">
        <v>134</v>
      </c>
      <c r="IA175" s="4">
        <v>1</v>
      </c>
      <c r="IB175" s="8">
        <v>25.98</v>
      </c>
      <c r="IC175" s="4"/>
      <c r="ID175" s="8"/>
      <c r="IE175" s="7"/>
      <c r="IF175" s="7"/>
      <c r="IG175" s="2" t="s">
        <v>140</v>
      </c>
      <c r="IH175" s="2" t="s">
        <v>131</v>
      </c>
      <c r="II175" s="2" t="s">
        <v>1862</v>
      </c>
      <c r="IJ175" s="2" t="s">
        <v>2407</v>
      </c>
      <c r="IK175" s="2" t="s">
        <v>142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161</v>
      </c>
      <c r="IT175" s="2" t="s">
        <v>131</v>
      </c>
      <c r="IU175" s="2" t="s">
        <v>169</v>
      </c>
      <c r="IV175" s="2" t="s">
        <v>134</v>
      </c>
      <c r="IW175" s="2" t="s">
        <v>142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140</v>
      </c>
      <c r="JF175" s="2" t="s">
        <v>131</v>
      </c>
      <c r="JG175" s="2" t="s">
        <v>170</v>
      </c>
      <c r="JH175" s="2" t="s">
        <v>134</v>
      </c>
      <c r="JI175" s="2" t="s">
        <v>142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140</v>
      </c>
      <c r="JR175" s="2" t="s">
        <v>144</v>
      </c>
      <c r="JS175" s="2" t="s">
        <v>2053</v>
      </c>
      <c r="JT175" s="2" t="s">
        <v>721</v>
      </c>
      <c r="JU175" s="2" t="s">
        <v>142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436</v>
      </c>
      <c r="KD175" s="2" t="s">
        <v>131</v>
      </c>
      <c r="KE175" s="2" t="s">
        <v>134</v>
      </c>
      <c r="KF175" s="2" t="s">
        <v>134</v>
      </c>
      <c r="KG175" s="2" t="s">
        <v>142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176</v>
      </c>
      <c r="KP175" s="2" t="s">
        <v>131</v>
      </c>
      <c r="KQ175" s="2" t="s">
        <v>134</v>
      </c>
      <c r="KR175" s="2" t="s">
        <v>134</v>
      </c>
      <c r="KS175" s="2" t="s">
        <v>142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140</v>
      </c>
      <c r="LB175" s="2" t="s">
        <v>144</v>
      </c>
      <c r="LC175" s="2" t="s">
        <v>355</v>
      </c>
      <c r="LD175" s="2" t="s">
        <v>1235</v>
      </c>
      <c r="LE175" s="2" t="s">
        <v>142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134</v>
      </c>
      <c r="LN175" s="2" t="s">
        <v>134</v>
      </c>
      <c r="LO175" s="2" t="s">
        <v>134</v>
      </c>
      <c r="LP175" s="2" t="s">
        <v>134</v>
      </c>
      <c r="LQ175" s="2" t="s">
        <v>134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134</v>
      </c>
      <c r="LZ175" s="2" t="s">
        <v>134</v>
      </c>
      <c r="MA175" s="2" t="s">
        <v>134</v>
      </c>
      <c r="MB175" s="2" t="s">
        <v>134</v>
      </c>
      <c r="MC175" s="2" t="s">
        <v>134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436</v>
      </c>
      <c r="ML175" s="2" t="s">
        <v>131</v>
      </c>
      <c r="MM175" s="2" t="s">
        <v>134</v>
      </c>
      <c r="MN175" s="2" t="s">
        <v>134</v>
      </c>
      <c r="MO175" s="2" t="s">
        <v>142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134</v>
      </c>
      <c r="MX175" s="2" t="s">
        <v>134</v>
      </c>
      <c r="MY175" s="2" t="s">
        <v>134</v>
      </c>
      <c r="MZ175" s="2" t="s">
        <v>134</v>
      </c>
      <c r="NA175" s="2" t="s">
        <v>134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184</v>
      </c>
      <c r="NJ175" s="2" t="s">
        <v>131</v>
      </c>
      <c r="NK175" s="2" t="s">
        <v>134</v>
      </c>
      <c r="NL175" s="2" t="s">
        <v>134</v>
      </c>
      <c r="NM175" s="2" t="s">
        <v>142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140</v>
      </c>
      <c r="NV175" s="2" t="s">
        <v>131</v>
      </c>
      <c r="NW175" s="2" t="s">
        <v>185</v>
      </c>
      <c r="NX175" s="2" t="s">
        <v>1370</v>
      </c>
      <c r="NY175" s="2" t="s">
        <v>142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140</v>
      </c>
      <c r="OH175" s="2" t="s">
        <v>187</v>
      </c>
      <c r="OI175" s="2" t="s">
        <v>147</v>
      </c>
      <c r="OJ175" s="2" t="s">
        <v>772</v>
      </c>
      <c r="OK175" s="2" t="s">
        <v>142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134</v>
      </c>
      <c r="OT175" s="2" t="s">
        <v>134</v>
      </c>
      <c r="OU175" s="2" t="s">
        <v>134</v>
      </c>
      <c r="OV175" s="2" t="s">
        <v>134</v>
      </c>
      <c r="OW175" s="2" t="s">
        <v>134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161</v>
      </c>
      <c r="PF175" s="2" t="s">
        <v>131</v>
      </c>
      <c r="PG175" s="2" t="s">
        <v>134</v>
      </c>
      <c r="PH175" s="2" t="s">
        <v>134</v>
      </c>
      <c r="PI175" s="2" t="s">
        <v>142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140</v>
      </c>
      <c r="PR175" s="2" t="s">
        <v>131</v>
      </c>
      <c r="PS175" s="2" t="s">
        <v>190</v>
      </c>
      <c r="PT175" s="2" t="s">
        <v>134</v>
      </c>
      <c r="PU175" s="2" t="s">
        <v>142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161</v>
      </c>
      <c r="QD175" s="2" t="s">
        <v>144</v>
      </c>
      <c r="QE175" s="2" t="s">
        <v>134</v>
      </c>
      <c r="QF175" s="2" t="s">
        <v>134</v>
      </c>
      <c r="QG175" s="2" t="s">
        <v>142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184</v>
      </c>
      <c r="QP175" s="2" t="s">
        <v>131</v>
      </c>
      <c r="QQ175" s="2" t="s">
        <v>134</v>
      </c>
      <c r="QR175" s="2" t="s">
        <v>134</v>
      </c>
      <c r="QS175" s="2" t="s">
        <v>142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134</v>
      </c>
      <c r="RN175" s="2" t="s">
        <v>134</v>
      </c>
      <c r="RO175" s="2" t="s">
        <v>134</v>
      </c>
      <c r="RP175" s="2" t="s">
        <v>134</v>
      </c>
      <c r="RQ175" s="2" t="s">
        <v>134</v>
      </c>
      <c r="RR175" s="2" t="s">
        <v>134</v>
      </c>
      <c r="RS175" s="4"/>
      <c r="RT175" s="8"/>
      <c r="RU175" s="4"/>
      <c r="RV175" s="8"/>
      <c r="RW175" s="7"/>
      <c r="RX175" s="7"/>
      <c r="RY175" s="2" t="s">
        <v>161</v>
      </c>
      <c r="RZ175" s="2" t="s">
        <v>131</v>
      </c>
      <c r="SA175" s="2" t="s">
        <v>134</v>
      </c>
      <c r="SB175" s="2" t="s">
        <v>134</v>
      </c>
      <c r="SC175" s="2" t="s">
        <v>142</v>
      </c>
      <c r="SD175" s="2" t="s">
        <v>134</v>
      </c>
      <c r="SE175" s="4"/>
      <c r="SF175" s="8"/>
      <c r="SG175" s="4"/>
      <c r="SH175" s="8"/>
      <c r="SI175" s="7"/>
      <c r="SJ175" s="7"/>
      <c r="SK175" s="2" t="s">
        <v>140</v>
      </c>
      <c r="SL175" s="2" t="s">
        <v>144</v>
      </c>
      <c r="SM175" s="2" t="s">
        <v>193</v>
      </c>
      <c r="SN175" s="2" t="s">
        <v>1775</v>
      </c>
      <c r="SO175" s="2" t="s">
        <v>142</v>
      </c>
      <c r="SP175" s="2" t="s">
        <v>134</v>
      </c>
    </row>
    <row r="176">
      <c r="A176" s="2" t="s">
        <v>2408</v>
      </c>
      <c r="B176" s="2" t="s">
        <v>123</v>
      </c>
      <c r="C176" s="2" t="s">
        <v>124</v>
      </c>
      <c r="D176" s="2" t="s">
        <v>2038</v>
      </c>
      <c r="E176" s="2" t="s">
        <v>2039</v>
      </c>
      <c r="F176" s="2" t="s">
        <v>414</v>
      </c>
      <c r="G176" s="2" t="s">
        <v>415</v>
      </c>
      <c r="H176" s="2" t="s">
        <v>416</v>
      </c>
      <c r="I176" s="2" t="s">
        <v>2391</v>
      </c>
      <c r="J176" s="2" t="s">
        <v>2206</v>
      </c>
      <c r="K176" s="2" t="s">
        <v>329</v>
      </c>
      <c r="L176" s="3">
        <v>20.64</v>
      </c>
      <c r="M176" s="3">
        <v>21.67</v>
      </c>
      <c r="N176" s="3">
        <v>42.99</v>
      </c>
      <c r="O176" s="2" t="s">
        <v>131</v>
      </c>
      <c r="P176" s="2" t="s">
        <v>395</v>
      </c>
      <c r="Q176" s="2" t="s">
        <v>133</v>
      </c>
      <c r="R176" s="2" t="s">
        <v>134</v>
      </c>
      <c r="S176" s="2" t="s">
        <v>2392</v>
      </c>
      <c r="T176" s="2" t="s">
        <v>1062</v>
      </c>
      <c r="U176" s="2" t="s">
        <v>832</v>
      </c>
      <c r="V176" s="2" t="s">
        <v>1670</v>
      </c>
      <c r="W176" s="2" t="s">
        <v>421</v>
      </c>
      <c r="X176" s="2" t="s">
        <v>134</v>
      </c>
      <c r="Y176" s="2" t="s">
        <v>375</v>
      </c>
      <c r="Z176" s="4">
        <v>515</v>
      </c>
      <c r="AA176" s="4">
        <f>=ROUNDDOWN(39.6153846153846,0)</f>
      </c>
      <c r="AB176" s="5">
        <v>13</v>
      </c>
      <c r="AC176" s="2" t="s">
        <v>134</v>
      </c>
      <c r="AD176" s="4"/>
      <c r="AE176" s="4"/>
      <c r="AF176" s="6">
        <v>67</v>
      </c>
      <c r="AG176" s="6"/>
      <c r="AH176" s="7">
        <v>0.9781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</v>
      </c>
      <c r="AP176" s="4">
        <v>275</v>
      </c>
      <c r="AQ176" s="8">
        <v>6031.23</v>
      </c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0.28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275</v>
      </c>
      <c r="BK176" s="8">
        <v>6031.23</v>
      </c>
      <c r="BL176" s="2" t="s">
        <v>1388</v>
      </c>
      <c r="BM176" s="7">
        <v>1</v>
      </c>
      <c r="BN176" s="7">
        <v>1</v>
      </c>
      <c r="BO176" s="4">
        <v>118</v>
      </c>
      <c r="BP176" s="8">
        <v>2557.06</v>
      </c>
      <c r="BQ176" s="4"/>
      <c r="BR176" s="8"/>
      <c r="BS176" s="7"/>
      <c r="BT176" s="7"/>
      <c r="BU176" s="2" t="s">
        <v>140</v>
      </c>
      <c r="BV176" s="2" t="s">
        <v>131</v>
      </c>
      <c r="BW176" s="2" t="s">
        <v>134</v>
      </c>
      <c r="BX176" s="2" t="s">
        <v>1795</v>
      </c>
      <c r="BY176" s="2" t="s">
        <v>142</v>
      </c>
      <c r="BZ176" s="2" t="s">
        <v>134</v>
      </c>
      <c r="CA176" s="4">
        <v>28</v>
      </c>
      <c r="CB176" s="8">
        <v>649.88</v>
      </c>
      <c r="CC176" s="4"/>
      <c r="CD176" s="8"/>
      <c r="CE176" s="7"/>
      <c r="CF176" s="7"/>
      <c r="CG176" s="2" t="s">
        <v>140</v>
      </c>
      <c r="CH176" s="2" t="s">
        <v>131</v>
      </c>
      <c r="CI176" s="2" t="s">
        <v>240</v>
      </c>
      <c r="CJ176" s="2" t="s">
        <v>1212</v>
      </c>
      <c r="CK176" s="2" t="s">
        <v>142</v>
      </c>
      <c r="CL176" s="2" t="s">
        <v>134</v>
      </c>
      <c r="CM176" s="4">
        <v>90</v>
      </c>
      <c r="CN176" s="8">
        <v>1930.19</v>
      </c>
      <c r="CO176" s="4"/>
      <c r="CP176" s="8"/>
      <c r="CQ176" s="7"/>
      <c r="CR176" s="7"/>
      <c r="CS176" s="2" t="s">
        <v>140</v>
      </c>
      <c r="CT176" s="2" t="s">
        <v>131</v>
      </c>
      <c r="CU176" s="2" t="s">
        <v>242</v>
      </c>
      <c r="CV176" s="2" t="s">
        <v>2409</v>
      </c>
      <c r="CW176" s="2" t="s">
        <v>142</v>
      </c>
      <c r="CX176" s="2" t="s">
        <v>134</v>
      </c>
      <c r="CY176" s="4">
        <v>8</v>
      </c>
      <c r="CZ176" s="8">
        <v>173.36</v>
      </c>
      <c r="DA176" s="4"/>
      <c r="DB176" s="8"/>
      <c r="DC176" s="7"/>
      <c r="DD176" s="7"/>
      <c r="DE176" s="2" t="s">
        <v>140</v>
      </c>
      <c r="DF176" s="2" t="s">
        <v>131</v>
      </c>
      <c r="DG176" s="2" t="s">
        <v>242</v>
      </c>
      <c r="DH176" s="2" t="s">
        <v>784</v>
      </c>
      <c r="DI176" s="2" t="s">
        <v>142</v>
      </c>
      <c r="DJ176" s="2" t="s">
        <v>134</v>
      </c>
      <c r="DK176" s="4">
        <v>13</v>
      </c>
      <c r="DL176" s="8">
        <v>295.88</v>
      </c>
      <c r="DM176" s="4"/>
      <c r="DN176" s="8"/>
      <c r="DO176" s="7"/>
      <c r="DP176" s="7"/>
      <c r="DQ176" s="2" t="s">
        <v>140</v>
      </c>
      <c r="DR176" s="2" t="s">
        <v>131</v>
      </c>
      <c r="DS176" s="2" t="s">
        <v>242</v>
      </c>
      <c r="DT176" s="2" t="s">
        <v>2394</v>
      </c>
      <c r="DU176" s="2" t="s">
        <v>142</v>
      </c>
      <c r="DV176" s="2" t="s">
        <v>134</v>
      </c>
      <c r="DW176" s="4">
        <v>8</v>
      </c>
      <c r="DX176" s="8">
        <v>182.08</v>
      </c>
      <c r="DY176" s="4"/>
      <c r="DZ176" s="8"/>
      <c r="EA176" s="7"/>
      <c r="EB176" s="7"/>
      <c r="EC176" s="2" t="s">
        <v>140</v>
      </c>
      <c r="ED176" s="2" t="s">
        <v>131</v>
      </c>
      <c r="EE176" s="2" t="s">
        <v>242</v>
      </c>
      <c r="EF176" s="2" t="s">
        <v>796</v>
      </c>
      <c r="EG176" s="2" t="s">
        <v>142</v>
      </c>
      <c r="EH176" s="2" t="s">
        <v>134</v>
      </c>
      <c r="EI176" s="4">
        <v>5</v>
      </c>
      <c r="EJ176" s="8">
        <v>106.18</v>
      </c>
      <c r="EK176" s="4"/>
      <c r="EL176" s="8"/>
      <c r="EM176" s="7"/>
      <c r="EN176" s="7"/>
      <c r="EO176" s="2" t="s">
        <v>140</v>
      </c>
      <c r="EP176" s="2" t="s">
        <v>131</v>
      </c>
      <c r="EQ176" s="2" t="s">
        <v>242</v>
      </c>
      <c r="ER176" s="2" t="s">
        <v>1619</v>
      </c>
      <c r="ES176" s="2" t="s">
        <v>142</v>
      </c>
      <c r="ET176" s="2" t="s">
        <v>134</v>
      </c>
      <c r="EU176" s="4">
        <v>3</v>
      </c>
      <c r="EV176" s="8">
        <v>50.62</v>
      </c>
      <c r="EW176" s="4"/>
      <c r="EX176" s="8"/>
      <c r="EY176" s="7"/>
      <c r="EZ176" s="7"/>
      <c r="FA176" s="2" t="s">
        <v>140</v>
      </c>
      <c r="FB176" s="2" t="s">
        <v>131</v>
      </c>
      <c r="FC176" s="2" t="s">
        <v>242</v>
      </c>
      <c r="FD176" s="2" t="s">
        <v>2410</v>
      </c>
      <c r="FE176" s="2" t="s">
        <v>142</v>
      </c>
      <c r="FF176" s="2" t="s">
        <v>134</v>
      </c>
      <c r="FG176" s="4"/>
      <c r="FH176" s="8"/>
      <c r="FI176" s="4"/>
      <c r="FJ176" s="8"/>
      <c r="FK176" s="7"/>
      <c r="FL176" s="7"/>
      <c r="FM176" s="2" t="s">
        <v>140</v>
      </c>
      <c r="FN176" s="2" t="s">
        <v>131</v>
      </c>
      <c r="FO176" s="2" t="s">
        <v>539</v>
      </c>
      <c r="FP176" s="2" t="s">
        <v>1406</v>
      </c>
      <c r="FQ176" s="2" t="s">
        <v>142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143</v>
      </c>
      <c r="FZ176" s="2" t="s">
        <v>131</v>
      </c>
      <c r="GA176" s="2" t="s">
        <v>134</v>
      </c>
      <c r="GB176" s="2" t="s">
        <v>134</v>
      </c>
      <c r="GC176" s="2" t="s">
        <v>142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134</v>
      </c>
      <c r="GL176" s="2" t="s">
        <v>134</v>
      </c>
      <c r="GM176" s="2" t="s">
        <v>134</v>
      </c>
      <c r="GN176" s="2" t="s">
        <v>134</v>
      </c>
      <c r="GO176" s="2" t="s">
        <v>134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578</v>
      </c>
      <c r="GX176" s="2" t="s">
        <v>144</v>
      </c>
      <c r="GY176" s="2" t="s">
        <v>253</v>
      </c>
      <c r="GZ176" s="2" t="s">
        <v>403</v>
      </c>
      <c r="HA176" s="2" t="s">
        <v>142</v>
      </c>
      <c r="HB176" s="2" t="s">
        <v>134</v>
      </c>
      <c r="HC176" s="4">
        <v>2</v>
      </c>
      <c r="HD176" s="8">
        <v>85.98</v>
      </c>
      <c r="HE176" s="4"/>
      <c r="HF176" s="8"/>
      <c r="HG176" s="7"/>
      <c r="HH176" s="7"/>
      <c r="HI176" s="2" t="s">
        <v>140</v>
      </c>
      <c r="HJ176" s="2" t="s">
        <v>131</v>
      </c>
      <c r="HK176" s="2" t="s">
        <v>242</v>
      </c>
      <c r="HL176" s="2" t="s">
        <v>2219</v>
      </c>
      <c r="HM176" s="2" t="s">
        <v>142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143</v>
      </c>
      <c r="HV176" s="2" t="s">
        <v>131</v>
      </c>
      <c r="HW176" s="2" t="s">
        <v>134</v>
      </c>
      <c r="HX176" s="2" t="s">
        <v>134</v>
      </c>
      <c r="HY176" s="2" t="s">
        <v>142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140</v>
      </c>
      <c r="IH176" s="2" t="s">
        <v>131</v>
      </c>
      <c r="II176" s="2" t="s">
        <v>486</v>
      </c>
      <c r="IJ176" s="2" t="s">
        <v>1541</v>
      </c>
      <c r="IK176" s="2" t="s">
        <v>142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140</v>
      </c>
      <c r="IT176" s="2" t="s">
        <v>131</v>
      </c>
      <c r="IU176" s="2" t="s">
        <v>242</v>
      </c>
      <c r="IV176" s="2" t="s">
        <v>1997</v>
      </c>
      <c r="IW176" s="2" t="s">
        <v>142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140</v>
      </c>
      <c r="JF176" s="2" t="s">
        <v>131</v>
      </c>
      <c r="JG176" s="2" t="s">
        <v>170</v>
      </c>
      <c r="JH176" s="2" t="s">
        <v>134</v>
      </c>
      <c r="JI176" s="2" t="s">
        <v>142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140</v>
      </c>
      <c r="JR176" s="2" t="s">
        <v>144</v>
      </c>
      <c r="JS176" s="2" t="s">
        <v>2053</v>
      </c>
      <c r="JT176" s="2" t="s">
        <v>721</v>
      </c>
      <c r="JU176" s="2" t="s">
        <v>142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436</v>
      </c>
      <c r="KD176" s="2" t="s">
        <v>131</v>
      </c>
      <c r="KE176" s="2" t="s">
        <v>134</v>
      </c>
      <c r="KF176" s="2" t="s">
        <v>134</v>
      </c>
      <c r="KG176" s="2" t="s">
        <v>142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176</v>
      </c>
      <c r="KP176" s="2" t="s">
        <v>131</v>
      </c>
      <c r="KQ176" s="2" t="s">
        <v>134</v>
      </c>
      <c r="KR176" s="2" t="s">
        <v>134</v>
      </c>
      <c r="KS176" s="2" t="s">
        <v>142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140</v>
      </c>
      <c r="LB176" s="2" t="s">
        <v>144</v>
      </c>
      <c r="LC176" s="2" t="s">
        <v>438</v>
      </c>
      <c r="LD176" s="2" t="s">
        <v>439</v>
      </c>
      <c r="LE176" s="2" t="s">
        <v>142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134</v>
      </c>
      <c r="LN176" s="2" t="s">
        <v>134</v>
      </c>
      <c r="LO176" s="2" t="s">
        <v>134</v>
      </c>
      <c r="LP176" s="2" t="s">
        <v>134</v>
      </c>
      <c r="LQ176" s="2" t="s">
        <v>134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134</v>
      </c>
      <c r="LZ176" s="2" t="s">
        <v>134</v>
      </c>
      <c r="MA176" s="2" t="s">
        <v>134</v>
      </c>
      <c r="MB176" s="2" t="s">
        <v>134</v>
      </c>
      <c r="MC176" s="2" t="s">
        <v>134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436</v>
      </c>
      <c r="ML176" s="2" t="s">
        <v>131</v>
      </c>
      <c r="MM176" s="2" t="s">
        <v>134</v>
      </c>
      <c r="MN176" s="2" t="s">
        <v>134</v>
      </c>
      <c r="MO176" s="2" t="s">
        <v>142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134</v>
      </c>
      <c r="MX176" s="2" t="s">
        <v>134</v>
      </c>
      <c r="MY176" s="2" t="s">
        <v>134</v>
      </c>
      <c r="MZ176" s="2" t="s">
        <v>134</v>
      </c>
      <c r="NA176" s="2" t="s">
        <v>134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184</v>
      </c>
      <c r="NJ176" s="2" t="s">
        <v>131</v>
      </c>
      <c r="NK176" s="2" t="s">
        <v>134</v>
      </c>
      <c r="NL176" s="2" t="s">
        <v>134</v>
      </c>
      <c r="NM176" s="2" t="s">
        <v>142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140</v>
      </c>
      <c r="NV176" s="2" t="s">
        <v>131</v>
      </c>
      <c r="NW176" s="2" t="s">
        <v>185</v>
      </c>
      <c r="NX176" s="2" t="s">
        <v>1370</v>
      </c>
      <c r="NY176" s="2" t="s">
        <v>142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140</v>
      </c>
      <c r="OH176" s="2" t="s">
        <v>187</v>
      </c>
      <c r="OI176" s="2" t="s">
        <v>268</v>
      </c>
      <c r="OJ176" s="2" t="s">
        <v>2411</v>
      </c>
      <c r="OK176" s="2" t="s">
        <v>142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134</v>
      </c>
      <c r="OT176" s="2" t="s">
        <v>134</v>
      </c>
      <c r="OU176" s="2" t="s">
        <v>134</v>
      </c>
      <c r="OV176" s="2" t="s">
        <v>134</v>
      </c>
      <c r="OW176" s="2" t="s">
        <v>134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161</v>
      </c>
      <c r="PF176" s="2" t="s">
        <v>131</v>
      </c>
      <c r="PG176" s="2" t="s">
        <v>134</v>
      </c>
      <c r="PH176" s="2" t="s">
        <v>134</v>
      </c>
      <c r="PI176" s="2" t="s">
        <v>142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140</v>
      </c>
      <c r="PR176" s="2" t="s">
        <v>131</v>
      </c>
      <c r="PS176" s="2" t="s">
        <v>190</v>
      </c>
      <c r="PT176" s="2" t="s">
        <v>134</v>
      </c>
      <c r="PU176" s="2" t="s">
        <v>142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140</v>
      </c>
      <c r="QD176" s="2" t="s">
        <v>144</v>
      </c>
      <c r="QE176" s="2" t="s">
        <v>711</v>
      </c>
      <c r="QF176" s="2" t="s">
        <v>134</v>
      </c>
      <c r="QG176" s="2" t="s">
        <v>142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184</v>
      </c>
      <c r="QP176" s="2" t="s">
        <v>131</v>
      </c>
      <c r="QQ176" s="2" t="s">
        <v>134</v>
      </c>
      <c r="QR176" s="2" t="s">
        <v>134</v>
      </c>
      <c r="QS176" s="2" t="s">
        <v>142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134</v>
      </c>
      <c r="RN176" s="2" t="s">
        <v>134</v>
      </c>
      <c r="RO176" s="2" t="s">
        <v>134</v>
      </c>
      <c r="RP176" s="2" t="s">
        <v>134</v>
      </c>
      <c r="RQ176" s="2" t="s">
        <v>134</v>
      </c>
      <c r="RR176" s="2" t="s">
        <v>134</v>
      </c>
      <c r="RS176" s="4"/>
      <c r="RT176" s="8"/>
      <c r="RU176" s="4"/>
      <c r="RV176" s="8"/>
      <c r="RW176" s="7"/>
      <c r="RX176" s="7"/>
      <c r="RY176" s="2" t="s">
        <v>161</v>
      </c>
      <c r="RZ176" s="2" t="s">
        <v>131</v>
      </c>
      <c r="SA176" s="2" t="s">
        <v>134</v>
      </c>
      <c r="SB176" s="2" t="s">
        <v>134</v>
      </c>
      <c r="SC176" s="2" t="s">
        <v>142</v>
      </c>
      <c r="SD176" s="2" t="s">
        <v>134</v>
      </c>
      <c r="SE176" s="4"/>
      <c r="SF176" s="8"/>
      <c r="SG176" s="4"/>
      <c r="SH176" s="8"/>
      <c r="SI176" s="7"/>
      <c r="SJ176" s="7"/>
      <c r="SK176" s="2" t="s">
        <v>140</v>
      </c>
      <c r="SL176" s="2" t="s">
        <v>144</v>
      </c>
      <c r="SM176" s="2" t="s">
        <v>270</v>
      </c>
      <c r="SN176" s="2" t="s">
        <v>2398</v>
      </c>
      <c r="SO176" s="2" t="s">
        <v>142</v>
      </c>
      <c r="SP176" s="2" t="s">
        <v>134</v>
      </c>
    </row>
    <row r="177">
      <c r="A177" s="2" t="s">
        <v>2412</v>
      </c>
      <c r="B177" s="2" t="s">
        <v>123</v>
      </c>
      <c r="C177" s="2" t="s">
        <v>124</v>
      </c>
      <c r="D177" s="2" t="s">
        <v>2038</v>
      </c>
      <c r="E177" s="2" t="s">
        <v>2039</v>
      </c>
      <c r="F177" s="2" t="s">
        <v>414</v>
      </c>
      <c r="G177" s="2" t="s">
        <v>415</v>
      </c>
      <c r="H177" s="2" t="s">
        <v>416</v>
      </c>
      <c r="I177" s="2" t="s">
        <v>2391</v>
      </c>
      <c r="J177" s="2" t="s">
        <v>2044</v>
      </c>
      <c r="K177" s="2" t="s">
        <v>448</v>
      </c>
      <c r="L177" s="3">
        <v>13.8</v>
      </c>
      <c r="M177" s="3">
        <v>14.49</v>
      </c>
      <c r="N177" s="3">
        <v>29.99</v>
      </c>
      <c r="O177" s="2" t="s">
        <v>131</v>
      </c>
      <c r="P177" s="2" t="s">
        <v>395</v>
      </c>
      <c r="Q177" s="2" t="s">
        <v>133</v>
      </c>
      <c r="R177" s="2" t="s">
        <v>134</v>
      </c>
      <c r="S177" s="2" t="s">
        <v>2413</v>
      </c>
      <c r="T177" s="2" t="s">
        <v>1062</v>
      </c>
      <c r="U177" s="2" t="s">
        <v>832</v>
      </c>
      <c r="V177" s="2" t="s">
        <v>1670</v>
      </c>
      <c r="W177" s="2" t="s">
        <v>421</v>
      </c>
      <c r="X177" s="2" t="s">
        <v>134</v>
      </c>
      <c r="Y177" s="2" t="s">
        <v>2249</v>
      </c>
      <c r="Z177" s="4">
        <v>503</v>
      </c>
      <c r="AA177" s="4">
        <f>=ROUNDDOWN(33.5333333333333,0)</f>
      </c>
      <c r="AB177" s="5">
        <v>15</v>
      </c>
      <c r="AC177" s="2" t="s">
        <v>134</v>
      </c>
      <c r="AD177" s="4"/>
      <c r="AE177" s="4"/>
      <c r="AF177" s="6">
        <v>67</v>
      </c>
      <c r="AG177" s="6"/>
      <c r="AH177" s="7">
        <v>0.9727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0</v>
      </c>
      <c r="AP177" s="4">
        <v>329</v>
      </c>
      <c r="AQ177" s="8">
        <v>4831.06</v>
      </c>
      <c r="AR177" s="4"/>
      <c r="AS177" s="8"/>
      <c r="AT177" s="7"/>
      <c r="AU177" s="7"/>
      <c r="AV177" s="4">
        <v>668</v>
      </c>
      <c r="AW177" s="8">
        <v>13026.74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0.3709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>
        <v>0.2697</v>
      </c>
      <c r="BJ177" s="4">
        <v>329</v>
      </c>
      <c r="BK177" s="8">
        <v>4831.06</v>
      </c>
      <c r="BL177" s="2" t="s">
        <v>2414</v>
      </c>
      <c r="BM177" s="7">
        <v>1</v>
      </c>
      <c r="BN177" s="7">
        <v>1</v>
      </c>
      <c r="BO177" s="4">
        <v>66</v>
      </c>
      <c r="BP177" s="8">
        <v>1010.46</v>
      </c>
      <c r="BQ177" s="4"/>
      <c r="BR177" s="8"/>
      <c r="BS177" s="7"/>
      <c r="BT177" s="7"/>
      <c r="BU177" s="2" t="s">
        <v>140</v>
      </c>
      <c r="BV177" s="2" t="s">
        <v>131</v>
      </c>
      <c r="BW177" s="2" t="s">
        <v>134</v>
      </c>
      <c r="BX177" s="2" t="s">
        <v>912</v>
      </c>
      <c r="BY177" s="2" t="s">
        <v>142</v>
      </c>
      <c r="BZ177" s="2" t="s">
        <v>134</v>
      </c>
      <c r="CA177" s="4">
        <v>32</v>
      </c>
      <c r="CB177" s="8">
        <v>508.48</v>
      </c>
      <c r="CC177" s="4"/>
      <c r="CD177" s="8"/>
      <c r="CE177" s="7"/>
      <c r="CF177" s="7"/>
      <c r="CG177" s="2" t="s">
        <v>140</v>
      </c>
      <c r="CH177" s="2" t="s">
        <v>131</v>
      </c>
      <c r="CI177" s="2" t="s">
        <v>2081</v>
      </c>
      <c r="CJ177" s="2" t="s">
        <v>673</v>
      </c>
      <c r="CK177" s="2" t="s">
        <v>142</v>
      </c>
      <c r="CL177" s="2" t="s">
        <v>134</v>
      </c>
      <c r="CM177" s="4">
        <v>102</v>
      </c>
      <c r="CN177" s="8">
        <v>1370.88</v>
      </c>
      <c r="CO177" s="4"/>
      <c r="CP177" s="8"/>
      <c r="CQ177" s="7"/>
      <c r="CR177" s="7"/>
      <c r="CS177" s="2" t="s">
        <v>140</v>
      </c>
      <c r="CT177" s="2" t="s">
        <v>131</v>
      </c>
      <c r="CU177" s="2" t="s">
        <v>1253</v>
      </c>
      <c r="CV177" s="2" t="s">
        <v>1850</v>
      </c>
      <c r="CW177" s="2" t="s">
        <v>142</v>
      </c>
      <c r="CX177" s="2" t="s">
        <v>134</v>
      </c>
      <c r="CY177" s="4">
        <v>4</v>
      </c>
      <c r="CZ177" s="8">
        <v>57.96</v>
      </c>
      <c r="DA177" s="4"/>
      <c r="DB177" s="8"/>
      <c r="DC177" s="7"/>
      <c r="DD177" s="7"/>
      <c r="DE177" s="2" t="s">
        <v>140</v>
      </c>
      <c r="DF177" s="2" t="s">
        <v>131</v>
      </c>
      <c r="DG177" s="2" t="s">
        <v>2083</v>
      </c>
      <c r="DH177" s="2" t="s">
        <v>2252</v>
      </c>
      <c r="DI177" s="2" t="s">
        <v>142</v>
      </c>
      <c r="DJ177" s="2" t="s">
        <v>134</v>
      </c>
      <c r="DK177" s="4">
        <v>59</v>
      </c>
      <c r="DL177" s="8">
        <v>908.01</v>
      </c>
      <c r="DM177" s="4"/>
      <c r="DN177" s="8"/>
      <c r="DO177" s="7"/>
      <c r="DP177" s="7"/>
      <c r="DQ177" s="2" t="s">
        <v>140</v>
      </c>
      <c r="DR177" s="2" t="s">
        <v>131</v>
      </c>
      <c r="DS177" s="2" t="s">
        <v>2083</v>
      </c>
      <c r="DT177" s="2" t="s">
        <v>1782</v>
      </c>
      <c r="DU177" s="2" t="s">
        <v>142</v>
      </c>
      <c r="DV177" s="2" t="s">
        <v>134</v>
      </c>
      <c r="DW177" s="4">
        <v>39</v>
      </c>
      <c r="DX177" s="8">
        <v>593.19</v>
      </c>
      <c r="DY177" s="4"/>
      <c r="DZ177" s="8"/>
      <c r="EA177" s="7"/>
      <c r="EB177" s="7"/>
      <c r="EC177" s="2" t="s">
        <v>140</v>
      </c>
      <c r="ED177" s="2" t="s">
        <v>131</v>
      </c>
      <c r="EE177" s="2" t="s">
        <v>2081</v>
      </c>
      <c r="EF177" s="2" t="s">
        <v>1779</v>
      </c>
      <c r="EG177" s="2" t="s">
        <v>142</v>
      </c>
      <c r="EH177" s="2" t="s">
        <v>134</v>
      </c>
      <c r="EI177" s="4">
        <v>2</v>
      </c>
      <c r="EJ177" s="8">
        <v>26.81</v>
      </c>
      <c r="EK177" s="4"/>
      <c r="EL177" s="8"/>
      <c r="EM177" s="7"/>
      <c r="EN177" s="7"/>
      <c r="EO177" s="2" t="s">
        <v>140</v>
      </c>
      <c r="EP177" s="2" t="s">
        <v>131</v>
      </c>
      <c r="EQ177" s="2" t="s">
        <v>2083</v>
      </c>
      <c r="ER177" s="2" t="s">
        <v>673</v>
      </c>
      <c r="ES177" s="2" t="s">
        <v>142</v>
      </c>
      <c r="ET177" s="2" t="s">
        <v>134</v>
      </c>
      <c r="EU177" s="4">
        <v>3</v>
      </c>
      <c r="EV177" s="8">
        <v>28.99</v>
      </c>
      <c r="EW177" s="4"/>
      <c r="EX177" s="8"/>
      <c r="EY177" s="7"/>
      <c r="EZ177" s="7"/>
      <c r="FA177" s="2" t="s">
        <v>140</v>
      </c>
      <c r="FB177" s="2" t="s">
        <v>131</v>
      </c>
      <c r="FC177" s="2" t="s">
        <v>2249</v>
      </c>
      <c r="FD177" s="2" t="s">
        <v>2415</v>
      </c>
      <c r="FE177" s="2" t="s">
        <v>142</v>
      </c>
      <c r="FF177" s="2" t="s">
        <v>134</v>
      </c>
      <c r="FG177" s="4">
        <v>5</v>
      </c>
      <c r="FH177" s="8">
        <v>68.43</v>
      </c>
      <c r="FI177" s="4"/>
      <c r="FJ177" s="8"/>
      <c r="FK177" s="7"/>
      <c r="FL177" s="7"/>
      <c r="FM177" s="2" t="s">
        <v>140</v>
      </c>
      <c r="FN177" s="2" t="s">
        <v>131</v>
      </c>
      <c r="FO177" s="2" t="s">
        <v>539</v>
      </c>
      <c r="FP177" s="2" t="s">
        <v>2335</v>
      </c>
      <c r="FQ177" s="2" t="s">
        <v>142</v>
      </c>
      <c r="FR177" s="2" t="s">
        <v>134</v>
      </c>
      <c r="FS177" s="4">
        <v>16</v>
      </c>
      <c r="FT177" s="8">
        <v>243.36</v>
      </c>
      <c r="FU177" s="4"/>
      <c r="FV177" s="8"/>
      <c r="FW177" s="7"/>
      <c r="FX177" s="7"/>
      <c r="FY177" s="2" t="s">
        <v>140</v>
      </c>
      <c r="FZ177" s="2" t="s">
        <v>131</v>
      </c>
      <c r="GA177" s="2" t="s">
        <v>337</v>
      </c>
      <c r="GB177" s="2" t="s">
        <v>1419</v>
      </c>
      <c r="GC177" s="2" t="s">
        <v>142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161</v>
      </c>
      <c r="GL177" s="2" t="s">
        <v>131</v>
      </c>
      <c r="GM177" s="2" t="s">
        <v>134</v>
      </c>
      <c r="GN177" s="2" t="s">
        <v>134</v>
      </c>
      <c r="GO177" s="2" t="s">
        <v>142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578</v>
      </c>
      <c r="GX177" s="2" t="s">
        <v>144</v>
      </c>
      <c r="GY177" s="2" t="s">
        <v>459</v>
      </c>
      <c r="GZ177" s="2" t="s">
        <v>1460</v>
      </c>
      <c r="HA177" s="2" t="s">
        <v>142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140</v>
      </c>
      <c r="HJ177" s="2" t="s">
        <v>131</v>
      </c>
      <c r="HK177" s="2" t="s">
        <v>2083</v>
      </c>
      <c r="HL177" s="2" t="s">
        <v>1287</v>
      </c>
      <c r="HM177" s="2" t="s">
        <v>142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143</v>
      </c>
      <c r="HV177" s="2" t="s">
        <v>131</v>
      </c>
      <c r="HW177" s="2" t="s">
        <v>134</v>
      </c>
      <c r="HX177" s="2" t="s">
        <v>134</v>
      </c>
      <c r="HY177" s="2" t="s">
        <v>142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140</v>
      </c>
      <c r="IH177" s="2" t="s">
        <v>131</v>
      </c>
      <c r="II177" s="2" t="s">
        <v>1395</v>
      </c>
      <c r="IJ177" s="2" t="s">
        <v>1494</v>
      </c>
      <c r="IK177" s="2" t="s">
        <v>142</v>
      </c>
      <c r="IL177" s="2" t="s">
        <v>168</v>
      </c>
      <c r="IM177" s="4"/>
      <c r="IN177" s="8"/>
      <c r="IO177" s="4"/>
      <c r="IP177" s="8"/>
      <c r="IQ177" s="7"/>
      <c r="IR177" s="7"/>
      <c r="IS177" s="2" t="s">
        <v>161</v>
      </c>
      <c r="IT177" s="2" t="s">
        <v>131</v>
      </c>
      <c r="IU177" s="2" t="s">
        <v>134</v>
      </c>
      <c r="IV177" s="2" t="s">
        <v>134</v>
      </c>
      <c r="IW177" s="2" t="s">
        <v>142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140</v>
      </c>
      <c r="JF177" s="2" t="s">
        <v>131</v>
      </c>
      <c r="JG177" s="2" t="s">
        <v>170</v>
      </c>
      <c r="JH177" s="2" t="s">
        <v>134</v>
      </c>
      <c r="JI177" s="2" t="s">
        <v>142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140</v>
      </c>
      <c r="JR177" s="2" t="s">
        <v>144</v>
      </c>
      <c r="JS177" s="2" t="s">
        <v>172</v>
      </c>
      <c r="JT177" s="2" t="s">
        <v>2416</v>
      </c>
      <c r="JU177" s="2" t="s">
        <v>142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436</v>
      </c>
      <c r="KD177" s="2" t="s">
        <v>131</v>
      </c>
      <c r="KE177" s="2" t="s">
        <v>134</v>
      </c>
      <c r="KF177" s="2" t="s">
        <v>134</v>
      </c>
      <c r="KG177" s="2" t="s">
        <v>142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176</v>
      </c>
      <c r="KP177" s="2" t="s">
        <v>131</v>
      </c>
      <c r="KQ177" s="2" t="s">
        <v>134</v>
      </c>
      <c r="KR177" s="2" t="s">
        <v>134</v>
      </c>
      <c r="KS177" s="2" t="s">
        <v>142</v>
      </c>
      <c r="KT177" s="2" t="s">
        <v>134</v>
      </c>
      <c r="KU177" s="4">
        <v>1</v>
      </c>
      <c r="KV177" s="8">
        <v>14.49</v>
      </c>
      <c r="KW177" s="4"/>
      <c r="KX177" s="8"/>
      <c r="KY177" s="7"/>
      <c r="KZ177" s="7"/>
      <c r="LA177" s="2" t="s">
        <v>140</v>
      </c>
      <c r="LB177" s="2" t="s">
        <v>144</v>
      </c>
      <c r="LC177" s="2" t="s">
        <v>2417</v>
      </c>
      <c r="LD177" s="2" t="s">
        <v>2418</v>
      </c>
      <c r="LE177" s="2" t="s">
        <v>142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134</v>
      </c>
      <c r="LO177" s="2" t="s">
        <v>134</v>
      </c>
      <c r="LP177" s="2" t="s">
        <v>134</v>
      </c>
      <c r="LQ177" s="2" t="s">
        <v>134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134</v>
      </c>
      <c r="LZ177" s="2" t="s">
        <v>134</v>
      </c>
      <c r="MA177" s="2" t="s">
        <v>134</v>
      </c>
      <c r="MB177" s="2" t="s">
        <v>134</v>
      </c>
      <c r="MC177" s="2" t="s">
        <v>134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436</v>
      </c>
      <c r="ML177" s="2" t="s">
        <v>131</v>
      </c>
      <c r="MM177" s="2" t="s">
        <v>134</v>
      </c>
      <c r="MN177" s="2" t="s">
        <v>134</v>
      </c>
      <c r="MO177" s="2" t="s">
        <v>142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134</v>
      </c>
      <c r="MY177" s="2" t="s">
        <v>134</v>
      </c>
      <c r="MZ177" s="2" t="s">
        <v>134</v>
      </c>
      <c r="NA177" s="2" t="s">
        <v>134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184</v>
      </c>
      <c r="NJ177" s="2" t="s">
        <v>131</v>
      </c>
      <c r="NK177" s="2" t="s">
        <v>134</v>
      </c>
      <c r="NL177" s="2" t="s">
        <v>134</v>
      </c>
      <c r="NM177" s="2" t="s">
        <v>142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140</v>
      </c>
      <c r="NV177" s="2" t="s">
        <v>131</v>
      </c>
      <c r="NW177" s="2" t="s">
        <v>185</v>
      </c>
      <c r="NX177" s="2" t="s">
        <v>2162</v>
      </c>
      <c r="NY177" s="2" t="s">
        <v>142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140</v>
      </c>
      <c r="OH177" s="2" t="s">
        <v>187</v>
      </c>
      <c r="OI177" s="2" t="s">
        <v>2083</v>
      </c>
      <c r="OJ177" s="2" t="s">
        <v>2088</v>
      </c>
      <c r="OK177" s="2" t="s">
        <v>142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134</v>
      </c>
      <c r="OT177" s="2" t="s">
        <v>134</v>
      </c>
      <c r="OU177" s="2" t="s">
        <v>134</v>
      </c>
      <c r="OV177" s="2" t="s">
        <v>134</v>
      </c>
      <c r="OW177" s="2" t="s">
        <v>134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161</v>
      </c>
      <c r="PF177" s="2" t="s">
        <v>131</v>
      </c>
      <c r="PG177" s="2" t="s">
        <v>134</v>
      </c>
      <c r="PH177" s="2" t="s">
        <v>134</v>
      </c>
      <c r="PI177" s="2" t="s">
        <v>142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140</v>
      </c>
      <c r="PR177" s="2" t="s">
        <v>131</v>
      </c>
      <c r="PS177" s="2" t="s">
        <v>190</v>
      </c>
      <c r="PT177" s="2" t="s">
        <v>134</v>
      </c>
      <c r="PU177" s="2" t="s">
        <v>142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161</v>
      </c>
      <c r="QD177" s="2" t="s">
        <v>144</v>
      </c>
      <c r="QE177" s="2" t="s">
        <v>134</v>
      </c>
      <c r="QF177" s="2" t="s">
        <v>134</v>
      </c>
      <c r="QG177" s="2" t="s">
        <v>142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184</v>
      </c>
      <c r="QP177" s="2" t="s">
        <v>131</v>
      </c>
      <c r="QQ177" s="2" t="s">
        <v>134</v>
      </c>
      <c r="QR177" s="2" t="s">
        <v>134</v>
      </c>
      <c r="QS177" s="2" t="s">
        <v>142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134</v>
      </c>
      <c r="RN177" s="2" t="s">
        <v>134</v>
      </c>
      <c r="RO177" s="2" t="s">
        <v>134</v>
      </c>
      <c r="RP177" s="2" t="s">
        <v>134</v>
      </c>
      <c r="RQ177" s="2" t="s">
        <v>134</v>
      </c>
      <c r="RR177" s="2" t="s">
        <v>134</v>
      </c>
      <c r="RS177" s="4"/>
      <c r="RT177" s="8"/>
      <c r="RU177" s="4"/>
      <c r="RV177" s="8"/>
      <c r="RW177" s="7"/>
      <c r="RX177" s="7"/>
      <c r="RY177" s="2" t="s">
        <v>161</v>
      </c>
      <c r="RZ177" s="2" t="s">
        <v>131</v>
      </c>
      <c r="SA177" s="2" t="s">
        <v>134</v>
      </c>
      <c r="SB177" s="2" t="s">
        <v>134</v>
      </c>
      <c r="SC177" s="2" t="s">
        <v>142</v>
      </c>
      <c r="SD177" s="2" t="s">
        <v>134</v>
      </c>
      <c r="SE177" s="4"/>
      <c r="SF177" s="8"/>
      <c r="SG177" s="4"/>
      <c r="SH177" s="8"/>
      <c r="SI177" s="7"/>
      <c r="SJ177" s="7"/>
      <c r="SK177" s="2" t="s">
        <v>140</v>
      </c>
      <c r="SL177" s="2" t="s">
        <v>144</v>
      </c>
      <c r="SM177" s="2" t="s">
        <v>2419</v>
      </c>
      <c r="SN177" s="2" t="s">
        <v>1071</v>
      </c>
      <c r="SO177" s="2" t="s">
        <v>142</v>
      </c>
      <c r="SP177" s="2" t="s">
        <v>134</v>
      </c>
    </row>
    <row r="178">
      <c r="A178" s="2" t="s">
        <v>2420</v>
      </c>
      <c r="B178" s="2" t="s">
        <v>123</v>
      </c>
      <c r="C178" s="2" t="s">
        <v>124</v>
      </c>
      <c r="D178" s="2" t="s">
        <v>2038</v>
      </c>
      <c r="E178" s="2" t="s">
        <v>2039</v>
      </c>
      <c r="F178" s="2" t="s">
        <v>414</v>
      </c>
      <c r="G178" s="2" t="s">
        <v>415</v>
      </c>
      <c r="H178" s="2" t="s">
        <v>416</v>
      </c>
      <c r="I178" s="2" t="s">
        <v>2391</v>
      </c>
      <c r="J178" s="2" t="s">
        <v>2400</v>
      </c>
      <c r="K178" s="2" t="s">
        <v>448</v>
      </c>
      <c r="L178" s="3">
        <v>25.44</v>
      </c>
      <c r="M178" s="3">
        <v>26.71</v>
      </c>
      <c r="N178" s="3">
        <v>52.99</v>
      </c>
      <c r="O178" s="2" t="s">
        <v>131</v>
      </c>
      <c r="P178" s="2" t="s">
        <v>395</v>
      </c>
      <c r="Q178" s="2" t="s">
        <v>133</v>
      </c>
      <c r="R178" s="2" t="s">
        <v>134</v>
      </c>
      <c r="S178" s="2" t="s">
        <v>2413</v>
      </c>
      <c r="T178" s="2" t="s">
        <v>1062</v>
      </c>
      <c r="U178" s="2" t="s">
        <v>832</v>
      </c>
      <c r="V178" s="2" t="s">
        <v>1670</v>
      </c>
      <c r="W178" s="2" t="s">
        <v>421</v>
      </c>
      <c r="X178" s="2" t="s">
        <v>134</v>
      </c>
      <c r="Y178" s="2" t="s">
        <v>2249</v>
      </c>
      <c r="Z178" s="4">
        <v>314</v>
      </c>
      <c r="AA178" s="4">
        <f>=ROUNDDOWN(52.3333333333333,0)</f>
      </c>
      <c r="AB178" s="5">
        <v>6</v>
      </c>
      <c r="AC178" s="2" t="s">
        <v>134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>
        <v>0</v>
      </c>
      <c r="AP178" s="4">
        <v>148</v>
      </c>
      <c r="AQ178" s="8">
        <v>3970.97</v>
      </c>
      <c r="AR178" s="4"/>
      <c r="AS178" s="8"/>
      <c r="AT178" s="7"/>
      <c r="AU178" s="7"/>
      <c r="AV178" s="4" t="s">
        <v>134</v>
      </c>
      <c r="AW178" s="8" t="s">
        <v>134</v>
      </c>
      <c r="AX178" s="4" t="s">
        <v>134</v>
      </c>
      <c r="AY178" s="8" t="s">
        <v>134</v>
      </c>
      <c r="AZ178" s="7" t="s">
        <v>134</v>
      </c>
      <c r="BA178" s="7" t="s">
        <v>134</v>
      </c>
      <c r="BB178" s="7">
        <v>0.3048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 t="s">
        <v>134</v>
      </c>
      <c r="BJ178" s="4">
        <v>148</v>
      </c>
      <c r="BK178" s="8">
        <v>3970.97</v>
      </c>
      <c r="BL178" s="2" t="s">
        <v>2421</v>
      </c>
      <c r="BM178" s="7">
        <v>1</v>
      </c>
      <c r="BN178" s="7">
        <v>1</v>
      </c>
      <c r="BO178" s="4">
        <v>12</v>
      </c>
      <c r="BP178" s="8">
        <v>330.72</v>
      </c>
      <c r="BQ178" s="4"/>
      <c r="BR178" s="8"/>
      <c r="BS178" s="7"/>
      <c r="BT178" s="7"/>
      <c r="BU178" s="2" t="s">
        <v>140</v>
      </c>
      <c r="BV178" s="2" t="s">
        <v>131</v>
      </c>
      <c r="BW178" s="2" t="s">
        <v>134</v>
      </c>
      <c r="BX178" s="2" t="s">
        <v>2422</v>
      </c>
      <c r="BY178" s="2" t="s">
        <v>142</v>
      </c>
      <c r="BZ178" s="2" t="s">
        <v>134</v>
      </c>
      <c r="CA178" s="4">
        <v>24</v>
      </c>
      <c r="CB178" s="8">
        <v>686.64</v>
      </c>
      <c r="CC178" s="4"/>
      <c r="CD178" s="8"/>
      <c r="CE178" s="7"/>
      <c r="CF178" s="7"/>
      <c r="CG178" s="2" t="s">
        <v>140</v>
      </c>
      <c r="CH178" s="2" t="s">
        <v>131</v>
      </c>
      <c r="CI178" s="2" t="s">
        <v>2081</v>
      </c>
      <c r="CJ178" s="2" t="s">
        <v>2109</v>
      </c>
      <c r="CK178" s="2" t="s">
        <v>142</v>
      </c>
      <c r="CL178" s="2" t="s">
        <v>134</v>
      </c>
      <c r="CM178" s="4">
        <v>46</v>
      </c>
      <c r="CN178" s="8">
        <v>1167.94</v>
      </c>
      <c r="CO178" s="4"/>
      <c r="CP178" s="8"/>
      <c r="CQ178" s="7"/>
      <c r="CR178" s="7"/>
      <c r="CS178" s="2" t="s">
        <v>140</v>
      </c>
      <c r="CT178" s="2" t="s">
        <v>131</v>
      </c>
      <c r="CU178" s="2" t="s">
        <v>2423</v>
      </c>
      <c r="CV178" s="2" t="s">
        <v>2082</v>
      </c>
      <c r="CW178" s="2" t="s">
        <v>142</v>
      </c>
      <c r="CX178" s="2" t="s">
        <v>134</v>
      </c>
      <c r="CY178" s="4">
        <v>1</v>
      </c>
      <c r="CZ178" s="8">
        <v>26.92</v>
      </c>
      <c r="DA178" s="4"/>
      <c r="DB178" s="8"/>
      <c r="DC178" s="7"/>
      <c r="DD178" s="7"/>
      <c r="DE178" s="2" t="s">
        <v>140</v>
      </c>
      <c r="DF178" s="2" t="s">
        <v>131</v>
      </c>
      <c r="DG178" s="2" t="s">
        <v>2116</v>
      </c>
      <c r="DH178" s="2" t="s">
        <v>2424</v>
      </c>
      <c r="DI178" s="2" t="s">
        <v>142</v>
      </c>
      <c r="DJ178" s="2" t="s">
        <v>134</v>
      </c>
      <c r="DK178" s="4">
        <v>37</v>
      </c>
      <c r="DL178" s="8">
        <v>1024.53</v>
      </c>
      <c r="DM178" s="4"/>
      <c r="DN178" s="8"/>
      <c r="DO178" s="7"/>
      <c r="DP178" s="7"/>
      <c r="DQ178" s="2" t="s">
        <v>140</v>
      </c>
      <c r="DR178" s="2" t="s">
        <v>131</v>
      </c>
      <c r="DS178" s="2" t="s">
        <v>1653</v>
      </c>
      <c r="DT178" s="2" t="s">
        <v>2088</v>
      </c>
      <c r="DU178" s="2" t="s">
        <v>142</v>
      </c>
      <c r="DV178" s="2" t="s">
        <v>134</v>
      </c>
      <c r="DW178" s="4">
        <v>13</v>
      </c>
      <c r="DX178" s="8">
        <v>364.65</v>
      </c>
      <c r="DY178" s="4"/>
      <c r="DZ178" s="8"/>
      <c r="EA178" s="7"/>
      <c r="EB178" s="7"/>
      <c r="EC178" s="2" t="s">
        <v>140</v>
      </c>
      <c r="ED178" s="2" t="s">
        <v>131</v>
      </c>
      <c r="EE178" s="2" t="s">
        <v>2081</v>
      </c>
      <c r="EF178" s="2" t="s">
        <v>1779</v>
      </c>
      <c r="EG178" s="2" t="s">
        <v>142</v>
      </c>
      <c r="EH178" s="2" t="s">
        <v>134</v>
      </c>
      <c r="EI178" s="4">
        <v>3</v>
      </c>
      <c r="EJ178" s="8">
        <v>68.11</v>
      </c>
      <c r="EK178" s="4"/>
      <c r="EL178" s="8"/>
      <c r="EM178" s="7"/>
      <c r="EN178" s="7"/>
      <c r="EO178" s="2" t="s">
        <v>140</v>
      </c>
      <c r="EP178" s="2" t="s">
        <v>131</v>
      </c>
      <c r="EQ178" s="2" t="s">
        <v>2116</v>
      </c>
      <c r="ER178" s="2" t="s">
        <v>2425</v>
      </c>
      <c r="ES178" s="2" t="s">
        <v>142</v>
      </c>
      <c r="ET178" s="2" t="s">
        <v>134</v>
      </c>
      <c r="EU178" s="4">
        <v>3</v>
      </c>
      <c r="EV178" s="8">
        <v>58.25</v>
      </c>
      <c r="EW178" s="4"/>
      <c r="EX178" s="8"/>
      <c r="EY178" s="7"/>
      <c r="EZ178" s="7"/>
      <c r="FA178" s="2" t="s">
        <v>140</v>
      </c>
      <c r="FB178" s="2" t="s">
        <v>131</v>
      </c>
      <c r="FC178" s="2" t="s">
        <v>2249</v>
      </c>
      <c r="FD178" s="2" t="s">
        <v>2426</v>
      </c>
      <c r="FE178" s="2" t="s">
        <v>142</v>
      </c>
      <c r="FF178" s="2" t="s">
        <v>134</v>
      </c>
      <c r="FG178" s="4">
        <v>3</v>
      </c>
      <c r="FH178" s="8">
        <v>78.54</v>
      </c>
      <c r="FI178" s="4"/>
      <c r="FJ178" s="8"/>
      <c r="FK178" s="7"/>
      <c r="FL178" s="7"/>
      <c r="FM178" s="2" t="s">
        <v>140</v>
      </c>
      <c r="FN178" s="2" t="s">
        <v>131</v>
      </c>
      <c r="FO178" s="2" t="s">
        <v>539</v>
      </c>
      <c r="FP178" s="2" t="s">
        <v>1116</v>
      </c>
      <c r="FQ178" s="2" t="s">
        <v>142</v>
      </c>
      <c r="FR178" s="2" t="s">
        <v>134</v>
      </c>
      <c r="FS178" s="4">
        <v>4</v>
      </c>
      <c r="FT178" s="8">
        <v>112.2</v>
      </c>
      <c r="FU178" s="4"/>
      <c r="FV178" s="8"/>
      <c r="FW178" s="7"/>
      <c r="FX178" s="7"/>
      <c r="FY178" s="2" t="s">
        <v>140</v>
      </c>
      <c r="FZ178" s="2" t="s">
        <v>131</v>
      </c>
      <c r="GA178" s="2" t="s">
        <v>337</v>
      </c>
      <c r="GB178" s="2" t="s">
        <v>1838</v>
      </c>
      <c r="GC178" s="2" t="s">
        <v>142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161</v>
      </c>
      <c r="GL178" s="2" t="s">
        <v>131</v>
      </c>
      <c r="GM178" s="2" t="s">
        <v>134</v>
      </c>
      <c r="GN178" s="2" t="s">
        <v>134</v>
      </c>
      <c r="GO178" s="2" t="s">
        <v>142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436</v>
      </c>
      <c r="GX178" s="2" t="s">
        <v>131</v>
      </c>
      <c r="GY178" s="2" t="s">
        <v>134</v>
      </c>
      <c r="GZ178" s="2" t="s">
        <v>134</v>
      </c>
      <c r="HA178" s="2" t="s">
        <v>142</v>
      </c>
      <c r="HB178" s="2" t="s">
        <v>134</v>
      </c>
      <c r="HC178" s="4">
        <v>1</v>
      </c>
      <c r="HD178" s="8">
        <v>26.49</v>
      </c>
      <c r="HE178" s="4"/>
      <c r="HF178" s="8"/>
      <c r="HG178" s="7"/>
      <c r="HH178" s="7"/>
      <c r="HI178" s="2" t="s">
        <v>140</v>
      </c>
      <c r="HJ178" s="2" t="s">
        <v>131</v>
      </c>
      <c r="HK178" s="2" t="s">
        <v>2116</v>
      </c>
      <c r="HL178" s="2" t="s">
        <v>887</v>
      </c>
      <c r="HM178" s="2" t="s">
        <v>142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143</v>
      </c>
      <c r="HV178" s="2" t="s">
        <v>131</v>
      </c>
      <c r="HW178" s="2" t="s">
        <v>134</v>
      </c>
      <c r="HX178" s="2" t="s">
        <v>134</v>
      </c>
      <c r="HY178" s="2" t="s">
        <v>142</v>
      </c>
      <c r="HZ178" s="2" t="s">
        <v>134</v>
      </c>
      <c r="IA178" s="4">
        <v>1</v>
      </c>
      <c r="IB178" s="8">
        <v>25.98</v>
      </c>
      <c r="IC178" s="4"/>
      <c r="ID178" s="8"/>
      <c r="IE178" s="7"/>
      <c r="IF178" s="7"/>
      <c r="IG178" s="2" t="s">
        <v>140</v>
      </c>
      <c r="IH178" s="2" t="s">
        <v>131</v>
      </c>
      <c r="II178" s="2" t="s">
        <v>1395</v>
      </c>
      <c r="IJ178" s="2" t="s">
        <v>402</v>
      </c>
      <c r="IK178" s="2" t="s">
        <v>142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161</v>
      </c>
      <c r="IT178" s="2" t="s">
        <v>131</v>
      </c>
      <c r="IU178" s="2" t="s">
        <v>134</v>
      </c>
      <c r="IV178" s="2" t="s">
        <v>134</v>
      </c>
      <c r="IW178" s="2" t="s">
        <v>142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140</v>
      </c>
      <c r="JF178" s="2" t="s">
        <v>131</v>
      </c>
      <c r="JG178" s="2" t="s">
        <v>170</v>
      </c>
      <c r="JH178" s="2" t="s">
        <v>134</v>
      </c>
      <c r="JI178" s="2" t="s">
        <v>142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140</v>
      </c>
      <c r="JR178" s="2" t="s">
        <v>144</v>
      </c>
      <c r="JS178" s="2" t="s">
        <v>172</v>
      </c>
      <c r="JT178" s="2" t="s">
        <v>761</v>
      </c>
      <c r="JU178" s="2" t="s">
        <v>142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436</v>
      </c>
      <c r="KD178" s="2" t="s">
        <v>131</v>
      </c>
      <c r="KE178" s="2" t="s">
        <v>134</v>
      </c>
      <c r="KF178" s="2" t="s">
        <v>134</v>
      </c>
      <c r="KG178" s="2" t="s">
        <v>142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176</v>
      </c>
      <c r="KP178" s="2" t="s">
        <v>131</v>
      </c>
      <c r="KQ178" s="2" t="s">
        <v>134</v>
      </c>
      <c r="KR178" s="2" t="s">
        <v>134</v>
      </c>
      <c r="KS178" s="2" t="s">
        <v>142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140</v>
      </c>
      <c r="LB178" s="2" t="s">
        <v>144</v>
      </c>
      <c r="LC178" s="2" t="s">
        <v>2263</v>
      </c>
      <c r="LD178" s="2" t="s">
        <v>1451</v>
      </c>
      <c r="LE178" s="2" t="s">
        <v>142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134</v>
      </c>
      <c r="LN178" s="2" t="s">
        <v>134</v>
      </c>
      <c r="LO178" s="2" t="s">
        <v>134</v>
      </c>
      <c r="LP178" s="2" t="s">
        <v>134</v>
      </c>
      <c r="LQ178" s="2" t="s">
        <v>134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134</v>
      </c>
      <c r="LZ178" s="2" t="s">
        <v>134</v>
      </c>
      <c r="MA178" s="2" t="s">
        <v>134</v>
      </c>
      <c r="MB178" s="2" t="s">
        <v>134</v>
      </c>
      <c r="MC178" s="2" t="s">
        <v>134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436</v>
      </c>
      <c r="ML178" s="2" t="s">
        <v>131</v>
      </c>
      <c r="MM178" s="2" t="s">
        <v>134</v>
      </c>
      <c r="MN178" s="2" t="s">
        <v>134</v>
      </c>
      <c r="MO178" s="2" t="s">
        <v>142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134</v>
      </c>
      <c r="MX178" s="2" t="s">
        <v>134</v>
      </c>
      <c r="MY178" s="2" t="s">
        <v>134</v>
      </c>
      <c r="MZ178" s="2" t="s">
        <v>134</v>
      </c>
      <c r="NA178" s="2" t="s">
        <v>134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184</v>
      </c>
      <c r="NJ178" s="2" t="s">
        <v>131</v>
      </c>
      <c r="NK178" s="2" t="s">
        <v>134</v>
      </c>
      <c r="NL178" s="2" t="s">
        <v>134</v>
      </c>
      <c r="NM178" s="2" t="s">
        <v>142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140</v>
      </c>
      <c r="NV178" s="2" t="s">
        <v>131</v>
      </c>
      <c r="NW178" s="2" t="s">
        <v>185</v>
      </c>
      <c r="NX178" s="2" t="s">
        <v>2162</v>
      </c>
      <c r="NY178" s="2" t="s">
        <v>142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140</v>
      </c>
      <c r="OH178" s="2" t="s">
        <v>187</v>
      </c>
      <c r="OI178" s="2" t="s">
        <v>2116</v>
      </c>
      <c r="OJ178" s="2" t="s">
        <v>1653</v>
      </c>
      <c r="OK178" s="2" t="s">
        <v>142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134</v>
      </c>
      <c r="OT178" s="2" t="s">
        <v>134</v>
      </c>
      <c r="OU178" s="2" t="s">
        <v>134</v>
      </c>
      <c r="OV178" s="2" t="s">
        <v>134</v>
      </c>
      <c r="OW178" s="2" t="s">
        <v>134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161</v>
      </c>
      <c r="PF178" s="2" t="s">
        <v>131</v>
      </c>
      <c r="PG178" s="2" t="s">
        <v>134</v>
      </c>
      <c r="PH178" s="2" t="s">
        <v>134</v>
      </c>
      <c r="PI178" s="2" t="s">
        <v>142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140</v>
      </c>
      <c r="PR178" s="2" t="s">
        <v>131</v>
      </c>
      <c r="PS178" s="2" t="s">
        <v>190</v>
      </c>
      <c r="PT178" s="2" t="s">
        <v>134</v>
      </c>
      <c r="PU178" s="2" t="s">
        <v>142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161</v>
      </c>
      <c r="QD178" s="2" t="s">
        <v>144</v>
      </c>
      <c r="QE178" s="2" t="s">
        <v>134</v>
      </c>
      <c r="QF178" s="2" t="s">
        <v>134</v>
      </c>
      <c r="QG178" s="2" t="s">
        <v>142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184</v>
      </c>
      <c r="QP178" s="2" t="s">
        <v>131</v>
      </c>
      <c r="QQ178" s="2" t="s">
        <v>134</v>
      </c>
      <c r="QR178" s="2" t="s">
        <v>134</v>
      </c>
      <c r="QS178" s="2" t="s">
        <v>142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134</v>
      </c>
      <c r="RB178" s="2" t="s">
        <v>134</v>
      </c>
      <c r="RC178" s="2" t="s">
        <v>134</v>
      </c>
      <c r="RD178" s="2" t="s">
        <v>134</v>
      </c>
      <c r="RE178" s="2" t="s">
        <v>134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134</v>
      </c>
      <c r="RN178" s="2" t="s">
        <v>134</v>
      </c>
      <c r="RO178" s="2" t="s">
        <v>134</v>
      </c>
      <c r="RP178" s="2" t="s">
        <v>134</v>
      </c>
      <c r="RQ178" s="2" t="s">
        <v>134</v>
      </c>
      <c r="RR178" s="2" t="s">
        <v>134</v>
      </c>
      <c r="RS178" s="4"/>
      <c r="RT178" s="8"/>
      <c r="RU178" s="4"/>
      <c r="RV178" s="8"/>
      <c r="RW178" s="7"/>
      <c r="RX178" s="7"/>
      <c r="RY178" s="2" t="s">
        <v>161</v>
      </c>
      <c r="RZ178" s="2" t="s">
        <v>131</v>
      </c>
      <c r="SA178" s="2" t="s">
        <v>134</v>
      </c>
      <c r="SB178" s="2" t="s">
        <v>134</v>
      </c>
      <c r="SC178" s="2" t="s">
        <v>142</v>
      </c>
      <c r="SD178" s="2" t="s">
        <v>134</v>
      </c>
      <c r="SE178" s="4"/>
      <c r="SF178" s="8"/>
      <c r="SG178" s="4"/>
      <c r="SH178" s="8"/>
      <c r="SI178" s="7"/>
      <c r="SJ178" s="7"/>
      <c r="SK178" s="2" t="s">
        <v>140</v>
      </c>
      <c r="SL178" s="2" t="s">
        <v>144</v>
      </c>
      <c r="SM178" s="2" t="s">
        <v>209</v>
      </c>
      <c r="SN178" s="2" t="s">
        <v>134</v>
      </c>
      <c r="SO178" s="2" t="s">
        <v>142</v>
      </c>
      <c r="SP178" s="2" t="s">
        <v>134</v>
      </c>
    </row>
    <row r="179">
      <c r="A179" s="2" t="s">
        <v>2427</v>
      </c>
      <c r="B179" s="2" t="s">
        <v>123</v>
      </c>
      <c r="C179" s="2" t="s">
        <v>124</v>
      </c>
      <c r="D179" s="2" t="s">
        <v>2038</v>
      </c>
      <c r="E179" s="2" t="s">
        <v>2039</v>
      </c>
      <c r="F179" s="2" t="s">
        <v>414</v>
      </c>
      <c r="G179" s="2" t="s">
        <v>415</v>
      </c>
      <c r="H179" s="2" t="s">
        <v>416</v>
      </c>
      <c r="I179" s="2" t="s">
        <v>2391</v>
      </c>
      <c r="J179" s="2" t="s">
        <v>2206</v>
      </c>
      <c r="K179" s="2" t="s">
        <v>448</v>
      </c>
      <c r="L179" s="3">
        <v>20.64</v>
      </c>
      <c r="M179" s="3">
        <v>21.67</v>
      </c>
      <c r="N179" s="3">
        <v>42.99</v>
      </c>
      <c r="O179" s="2" t="s">
        <v>131</v>
      </c>
      <c r="P179" s="2" t="s">
        <v>395</v>
      </c>
      <c r="Q179" s="2" t="s">
        <v>133</v>
      </c>
      <c r="R179" s="2" t="s">
        <v>134</v>
      </c>
      <c r="S179" s="2" t="s">
        <v>2413</v>
      </c>
      <c r="T179" s="2" t="s">
        <v>1062</v>
      </c>
      <c r="U179" s="2" t="s">
        <v>832</v>
      </c>
      <c r="V179" s="2" t="s">
        <v>1670</v>
      </c>
      <c r="W179" s="2" t="s">
        <v>421</v>
      </c>
      <c r="X179" s="2" t="s">
        <v>134</v>
      </c>
      <c r="Y179" s="2" t="s">
        <v>2249</v>
      </c>
      <c r="Z179" s="4">
        <v>388</v>
      </c>
      <c r="AA179" s="4">
        <f>=ROUNDDOWN(43.1111111111111,0)</f>
      </c>
      <c r="AB179" s="5">
        <v>9</v>
      </c>
      <c r="AC179" s="2" t="s">
        <v>134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>
        <v>0</v>
      </c>
      <c r="AP179" s="4">
        <v>191</v>
      </c>
      <c r="AQ179" s="8">
        <v>4224.71</v>
      </c>
      <c r="AR179" s="4"/>
      <c r="AS179" s="8"/>
      <c r="AT179" s="7"/>
      <c r="AU179" s="7"/>
      <c r="AV179" s="4" t="s">
        <v>134</v>
      </c>
      <c r="AW179" s="8" t="s">
        <v>134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0.3243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 t="s">
        <v>134</v>
      </c>
      <c r="BJ179" s="4">
        <v>191</v>
      </c>
      <c r="BK179" s="8">
        <v>4224.71</v>
      </c>
      <c r="BL179" s="2" t="s">
        <v>2414</v>
      </c>
      <c r="BM179" s="7">
        <v>1</v>
      </c>
      <c r="BN179" s="7">
        <v>1</v>
      </c>
      <c r="BO179" s="4">
        <v>30</v>
      </c>
      <c r="BP179" s="8">
        <v>679.8</v>
      </c>
      <c r="BQ179" s="4"/>
      <c r="BR179" s="8"/>
      <c r="BS179" s="7"/>
      <c r="BT179" s="7"/>
      <c r="BU179" s="2" t="s">
        <v>140</v>
      </c>
      <c r="BV179" s="2" t="s">
        <v>131</v>
      </c>
      <c r="BW179" s="2" t="s">
        <v>134</v>
      </c>
      <c r="BX179" s="2" t="s">
        <v>2379</v>
      </c>
      <c r="BY179" s="2" t="s">
        <v>142</v>
      </c>
      <c r="BZ179" s="2" t="s">
        <v>134</v>
      </c>
      <c r="CA179" s="4">
        <v>22</v>
      </c>
      <c r="CB179" s="8">
        <v>510.62</v>
      </c>
      <c r="CC179" s="4"/>
      <c r="CD179" s="8"/>
      <c r="CE179" s="7"/>
      <c r="CF179" s="7"/>
      <c r="CG179" s="2" t="s">
        <v>140</v>
      </c>
      <c r="CH179" s="2" t="s">
        <v>131</v>
      </c>
      <c r="CI179" s="2" t="s">
        <v>2081</v>
      </c>
      <c r="CJ179" s="2" t="s">
        <v>2091</v>
      </c>
      <c r="CK179" s="2" t="s">
        <v>142</v>
      </c>
      <c r="CL179" s="2" t="s">
        <v>134</v>
      </c>
      <c r="CM179" s="4">
        <v>68</v>
      </c>
      <c r="CN179" s="8">
        <v>1460.64</v>
      </c>
      <c r="CO179" s="4"/>
      <c r="CP179" s="8"/>
      <c r="CQ179" s="7"/>
      <c r="CR179" s="7"/>
      <c r="CS179" s="2" t="s">
        <v>140</v>
      </c>
      <c r="CT179" s="2" t="s">
        <v>131</v>
      </c>
      <c r="CU179" s="2" t="s">
        <v>1253</v>
      </c>
      <c r="CV179" s="2" t="s">
        <v>1233</v>
      </c>
      <c r="CW179" s="2" t="s">
        <v>142</v>
      </c>
      <c r="CX179" s="2" t="s">
        <v>134</v>
      </c>
      <c r="CY179" s="4">
        <v>3</v>
      </c>
      <c r="CZ179" s="8">
        <v>65.01</v>
      </c>
      <c r="DA179" s="4"/>
      <c r="DB179" s="8"/>
      <c r="DC179" s="7"/>
      <c r="DD179" s="7"/>
      <c r="DE179" s="2" t="s">
        <v>140</v>
      </c>
      <c r="DF179" s="2" t="s">
        <v>131</v>
      </c>
      <c r="DG179" s="2" t="s">
        <v>2249</v>
      </c>
      <c r="DH179" s="2" t="s">
        <v>2424</v>
      </c>
      <c r="DI179" s="2" t="s">
        <v>142</v>
      </c>
      <c r="DJ179" s="2" t="s">
        <v>134</v>
      </c>
      <c r="DK179" s="4">
        <v>26</v>
      </c>
      <c r="DL179" s="8">
        <v>591.76</v>
      </c>
      <c r="DM179" s="4"/>
      <c r="DN179" s="8"/>
      <c r="DO179" s="7"/>
      <c r="DP179" s="7"/>
      <c r="DQ179" s="2" t="s">
        <v>140</v>
      </c>
      <c r="DR179" s="2" t="s">
        <v>131</v>
      </c>
      <c r="DS179" s="2" t="s">
        <v>1653</v>
      </c>
      <c r="DT179" s="2" t="s">
        <v>2088</v>
      </c>
      <c r="DU179" s="2" t="s">
        <v>142</v>
      </c>
      <c r="DV179" s="2" t="s">
        <v>134</v>
      </c>
      <c r="DW179" s="4">
        <v>27</v>
      </c>
      <c r="DX179" s="8">
        <v>614.52</v>
      </c>
      <c r="DY179" s="4"/>
      <c r="DZ179" s="8"/>
      <c r="EA179" s="7"/>
      <c r="EB179" s="7"/>
      <c r="EC179" s="2" t="s">
        <v>140</v>
      </c>
      <c r="ED179" s="2" t="s">
        <v>131</v>
      </c>
      <c r="EE179" s="2" t="s">
        <v>2081</v>
      </c>
      <c r="EF179" s="2" t="s">
        <v>2428</v>
      </c>
      <c r="EG179" s="2" t="s">
        <v>142</v>
      </c>
      <c r="EH179" s="2" t="s">
        <v>134</v>
      </c>
      <c r="EI179" s="4">
        <v>5</v>
      </c>
      <c r="EJ179" s="8">
        <v>98.6</v>
      </c>
      <c r="EK179" s="4"/>
      <c r="EL179" s="8"/>
      <c r="EM179" s="7"/>
      <c r="EN179" s="7"/>
      <c r="EO179" s="2" t="s">
        <v>140</v>
      </c>
      <c r="EP179" s="2" t="s">
        <v>131</v>
      </c>
      <c r="EQ179" s="2" t="s">
        <v>2116</v>
      </c>
      <c r="ER179" s="2" t="s">
        <v>2429</v>
      </c>
      <c r="ES179" s="2" t="s">
        <v>142</v>
      </c>
      <c r="ET179" s="2" t="s">
        <v>134</v>
      </c>
      <c r="EU179" s="4">
        <v>1</v>
      </c>
      <c r="EV179" s="8">
        <v>0.01</v>
      </c>
      <c r="EW179" s="4"/>
      <c r="EX179" s="8"/>
      <c r="EY179" s="7"/>
      <c r="EZ179" s="7"/>
      <c r="FA179" s="2" t="s">
        <v>140</v>
      </c>
      <c r="FB179" s="2" t="s">
        <v>131</v>
      </c>
      <c r="FC179" s="2" t="s">
        <v>2249</v>
      </c>
      <c r="FD179" s="2" t="s">
        <v>2430</v>
      </c>
      <c r="FE179" s="2" t="s">
        <v>142</v>
      </c>
      <c r="FF179" s="2" t="s">
        <v>134</v>
      </c>
      <c r="FG179" s="4">
        <v>2</v>
      </c>
      <c r="FH179" s="8">
        <v>45.52</v>
      </c>
      <c r="FI179" s="4"/>
      <c r="FJ179" s="8"/>
      <c r="FK179" s="7"/>
      <c r="FL179" s="7"/>
      <c r="FM179" s="2" t="s">
        <v>140</v>
      </c>
      <c r="FN179" s="2" t="s">
        <v>131</v>
      </c>
      <c r="FO179" s="2" t="s">
        <v>539</v>
      </c>
      <c r="FP179" s="2" t="s">
        <v>2431</v>
      </c>
      <c r="FQ179" s="2" t="s">
        <v>142</v>
      </c>
      <c r="FR179" s="2" t="s">
        <v>134</v>
      </c>
      <c r="FS179" s="4">
        <v>6</v>
      </c>
      <c r="FT179" s="8">
        <v>136.56</v>
      </c>
      <c r="FU179" s="4"/>
      <c r="FV179" s="8"/>
      <c r="FW179" s="7"/>
      <c r="FX179" s="7"/>
      <c r="FY179" s="2" t="s">
        <v>140</v>
      </c>
      <c r="FZ179" s="2" t="s">
        <v>131</v>
      </c>
      <c r="GA179" s="2" t="s">
        <v>337</v>
      </c>
      <c r="GB179" s="2" t="s">
        <v>1838</v>
      </c>
      <c r="GC179" s="2" t="s">
        <v>142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161</v>
      </c>
      <c r="GL179" s="2" t="s">
        <v>131</v>
      </c>
      <c r="GM179" s="2" t="s">
        <v>134</v>
      </c>
      <c r="GN179" s="2" t="s">
        <v>134</v>
      </c>
      <c r="GO179" s="2" t="s">
        <v>142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578</v>
      </c>
      <c r="GX179" s="2" t="s">
        <v>144</v>
      </c>
      <c r="GY179" s="2" t="s">
        <v>459</v>
      </c>
      <c r="GZ179" s="2" t="s">
        <v>2432</v>
      </c>
      <c r="HA179" s="2" t="s">
        <v>142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140</v>
      </c>
      <c r="HJ179" s="2" t="s">
        <v>131</v>
      </c>
      <c r="HK179" s="2" t="s">
        <v>2249</v>
      </c>
      <c r="HL179" s="2" t="s">
        <v>134</v>
      </c>
      <c r="HM179" s="2" t="s">
        <v>142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131</v>
      </c>
      <c r="HW179" s="2" t="s">
        <v>134</v>
      </c>
      <c r="HX179" s="2" t="s">
        <v>134</v>
      </c>
      <c r="HY179" s="2" t="s">
        <v>142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140</v>
      </c>
      <c r="IH179" s="2" t="s">
        <v>144</v>
      </c>
      <c r="II179" s="2" t="s">
        <v>1395</v>
      </c>
      <c r="IJ179" s="2" t="s">
        <v>1494</v>
      </c>
      <c r="IK179" s="2" t="s">
        <v>142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161</v>
      </c>
      <c r="IT179" s="2" t="s">
        <v>131</v>
      </c>
      <c r="IU179" s="2" t="s">
        <v>134</v>
      </c>
      <c r="IV179" s="2" t="s">
        <v>134</v>
      </c>
      <c r="IW179" s="2" t="s">
        <v>142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140</v>
      </c>
      <c r="JF179" s="2" t="s">
        <v>131</v>
      </c>
      <c r="JG179" s="2" t="s">
        <v>170</v>
      </c>
      <c r="JH179" s="2" t="s">
        <v>134</v>
      </c>
      <c r="JI179" s="2" t="s">
        <v>142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140</v>
      </c>
      <c r="JR179" s="2" t="s">
        <v>144</v>
      </c>
      <c r="JS179" s="2" t="s">
        <v>172</v>
      </c>
      <c r="JT179" s="2" t="s">
        <v>2416</v>
      </c>
      <c r="JU179" s="2" t="s">
        <v>142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436</v>
      </c>
      <c r="KD179" s="2" t="s">
        <v>131</v>
      </c>
      <c r="KE179" s="2" t="s">
        <v>134</v>
      </c>
      <c r="KF179" s="2" t="s">
        <v>134</v>
      </c>
      <c r="KG179" s="2" t="s">
        <v>142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176</v>
      </c>
      <c r="KP179" s="2" t="s">
        <v>131</v>
      </c>
      <c r="KQ179" s="2" t="s">
        <v>134</v>
      </c>
      <c r="KR179" s="2" t="s">
        <v>134</v>
      </c>
      <c r="KS179" s="2" t="s">
        <v>142</v>
      </c>
      <c r="KT179" s="2" t="s">
        <v>134</v>
      </c>
      <c r="KU179" s="4">
        <v>1</v>
      </c>
      <c r="KV179" s="8">
        <v>21.67</v>
      </c>
      <c r="KW179" s="4"/>
      <c r="KX179" s="8"/>
      <c r="KY179" s="7"/>
      <c r="KZ179" s="7"/>
      <c r="LA179" s="2" t="s">
        <v>140</v>
      </c>
      <c r="LB179" s="2" t="s">
        <v>144</v>
      </c>
      <c r="LC179" s="2" t="s">
        <v>2417</v>
      </c>
      <c r="LD179" s="2" t="s">
        <v>2433</v>
      </c>
      <c r="LE179" s="2" t="s">
        <v>142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134</v>
      </c>
      <c r="LN179" s="2" t="s">
        <v>134</v>
      </c>
      <c r="LO179" s="2" t="s">
        <v>134</v>
      </c>
      <c r="LP179" s="2" t="s">
        <v>134</v>
      </c>
      <c r="LQ179" s="2" t="s">
        <v>134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134</v>
      </c>
      <c r="LZ179" s="2" t="s">
        <v>134</v>
      </c>
      <c r="MA179" s="2" t="s">
        <v>134</v>
      </c>
      <c r="MB179" s="2" t="s">
        <v>134</v>
      </c>
      <c r="MC179" s="2" t="s">
        <v>134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436</v>
      </c>
      <c r="ML179" s="2" t="s">
        <v>131</v>
      </c>
      <c r="MM179" s="2" t="s">
        <v>134</v>
      </c>
      <c r="MN179" s="2" t="s">
        <v>134</v>
      </c>
      <c r="MO179" s="2" t="s">
        <v>142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134</v>
      </c>
      <c r="MX179" s="2" t="s">
        <v>134</v>
      </c>
      <c r="MY179" s="2" t="s">
        <v>134</v>
      </c>
      <c r="MZ179" s="2" t="s">
        <v>134</v>
      </c>
      <c r="NA179" s="2" t="s">
        <v>134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184</v>
      </c>
      <c r="NJ179" s="2" t="s">
        <v>131</v>
      </c>
      <c r="NK179" s="2" t="s">
        <v>134</v>
      </c>
      <c r="NL179" s="2" t="s">
        <v>134</v>
      </c>
      <c r="NM179" s="2" t="s">
        <v>142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140</v>
      </c>
      <c r="NV179" s="2" t="s">
        <v>131</v>
      </c>
      <c r="NW179" s="2" t="s">
        <v>185</v>
      </c>
      <c r="NX179" s="2" t="s">
        <v>2434</v>
      </c>
      <c r="NY179" s="2" t="s">
        <v>142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140</v>
      </c>
      <c r="OH179" s="2" t="s">
        <v>187</v>
      </c>
      <c r="OI179" s="2" t="s">
        <v>2111</v>
      </c>
      <c r="OJ179" s="2" t="s">
        <v>1653</v>
      </c>
      <c r="OK179" s="2" t="s">
        <v>142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134</v>
      </c>
      <c r="OT179" s="2" t="s">
        <v>134</v>
      </c>
      <c r="OU179" s="2" t="s">
        <v>134</v>
      </c>
      <c r="OV179" s="2" t="s">
        <v>134</v>
      </c>
      <c r="OW179" s="2" t="s">
        <v>134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161</v>
      </c>
      <c r="PF179" s="2" t="s">
        <v>131</v>
      </c>
      <c r="PG179" s="2" t="s">
        <v>134</v>
      </c>
      <c r="PH179" s="2" t="s">
        <v>134</v>
      </c>
      <c r="PI179" s="2" t="s">
        <v>142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140</v>
      </c>
      <c r="PR179" s="2" t="s">
        <v>131</v>
      </c>
      <c r="PS179" s="2" t="s">
        <v>190</v>
      </c>
      <c r="PT179" s="2" t="s">
        <v>134</v>
      </c>
      <c r="PU179" s="2" t="s">
        <v>142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161</v>
      </c>
      <c r="QD179" s="2" t="s">
        <v>144</v>
      </c>
      <c r="QE179" s="2" t="s">
        <v>134</v>
      </c>
      <c r="QF179" s="2" t="s">
        <v>134</v>
      </c>
      <c r="QG179" s="2" t="s">
        <v>142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184</v>
      </c>
      <c r="QP179" s="2" t="s">
        <v>131</v>
      </c>
      <c r="QQ179" s="2" t="s">
        <v>134</v>
      </c>
      <c r="QR179" s="2" t="s">
        <v>134</v>
      </c>
      <c r="QS179" s="2" t="s">
        <v>142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134</v>
      </c>
      <c r="RB179" s="2" t="s">
        <v>134</v>
      </c>
      <c r="RC179" s="2" t="s">
        <v>134</v>
      </c>
      <c r="RD179" s="2" t="s">
        <v>134</v>
      </c>
      <c r="RE179" s="2" t="s">
        <v>134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134</v>
      </c>
      <c r="RN179" s="2" t="s">
        <v>134</v>
      </c>
      <c r="RO179" s="2" t="s">
        <v>134</v>
      </c>
      <c r="RP179" s="2" t="s">
        <v>134</v>
      </c>
      <c r="RQ179" s="2" t="s">
        <v>134</v>
      </c>
      <c r="RR179" s="2" t="s">
        <v>134</v>
      </c>
      <c r="RS179" s="4"/>
      <c r="RT179" s="8"/>
      <c r="RU179" s="4"/>
      <c r="RV179" s="8"/>
      <c r="RW179" s="7"/>
      <c r="RX179" s="7"/>
      <c r="RY179" s="2" t="s">
        <v>161</v>
      </c>
      <c r="RZ179" s="2" t="s">
        <v>131</v>
      </c>
      <c r="SA179" s="2" t="s">
        <v>134</v>
      </c>
      <c r="SB179" s="2" t="s">
        <v>134</v>
      </c>
      <c r="SC179" s="2" t="s">
        <v>142</v>
      </c>
      <c r="SD179" s="2" t="s">
        <v>134</v>
      </c>
      <c r="SE179" s="4"/>
      <c r="SF179" s="8"/>
      <c r="SG179" s="4"/>
      <c r="SH179" s="8"/>
      <c r="SI179" s="7"/>
      <c r="SJ179" s="7"/>
      <c r="SK179" s="2" t="s">
        <v>140</v>
      </c>
      <c r="SL179" s="2" t="s">
        <v>144</v>
      </c>
      <c r="SM179" s="2" t="s">
        <v>2419</v>
      </c>
      <c r="SN179" s="2" t="s">
        <v>1072</v>
      </c>
      <c r="SO179" s="2" t="s">
        <v>142</v>
      </c>
      <c r="SP179" s="2" t="s">
        <v>134</v>
      </c>
    </row>
    <row r="180">
      <c r="A180" s="2" t="s">
        <v>2435</v>
      </c>
      <c r="B180" s="2" t="s">
        <v>123</v>
      </c>
      <c r="C180" s="2" t="s">
        <v>124</v>
      </c>
      <c r="D180" s="2" t="s">
        <v>2038</v>
      </c>
      <c r="E180" s="2" t="s">
        <v>2039</v>
      </c>
      <c r="F180" s="2" t="s">
        <v>414</v>
      </c>
      <c r="G180" s="2" t="s">
        <v>415</v>
      </c>
      <c r="H180" s="2" t="s">
        <v>416</v>
      </c>
      <c r="I180" s="2" t="s">
        <v>2391</v>
      </c>
      <c r="J180" s="2" t="s">
        <v>2044</v>
      </c>
      <c r="K180" s="2" t="s">
        <v>418</v>
      </c>
      <c r="L180" s="3">
        <v>13.8</v>
      </c>
      <c r="M180" s="3">
        <v>14.49</v>
      </c>
      <c r="N180" s="3">
        <v>29.99</v>
      </c>
      <c r="O180" s="2" t="s">
        <v>131</v>
      </c>
      <c r="P180" s="2" t="s">
        <v>395</v>
      </c>
      <c r="Q180" s="2" t="s">
        <v>133</v>
      </c>
      <c r="R180" s="2" t="s">
        <v>134</v>
      </c>
      <c r="S180" s="2" t="s">
        <v>2436</v>
      </c>
      <c r="T180" s="2" t="s">
        <v>1062</v>
      </c>
      <c r="U180" s="2" t="s">
        <v>832</v>
      </c>
      <c r="V180" s="2" t="s">
        <v>1670</v>
      </c>
      <c r="W180" s="2" t="s">
        <v>421</v>
      </c>
      <c r="X180" s="2" t="s">
        <v>134</v>
      </c>
      <c r="Y180" s="2" t="s">
        <v>237</v>
      </c>
      <c r="Z180" s="4">
        <v>385</v>
      </c>
      <c r="AA180" s="4">
        <f>=ROUNDDOWN(25.6666666666667,0)</f>
      </c>
      <c r="AB180" s="5">
        <v>15</v>
      </c>
      <c r="AC180" s="2" t="s">
        <v>1542</v>
      </c>
      <c r="AD180" s="4">
        <v>150</v>
      </c>
      <c r="AE180" s="4">
        <v>150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</v>
      </c>
      <c r="AP180" s="4">
        <v>415</v>
      </c>
      <c r="AQ180" s="8">
        <v>6124.3</v>
      </c>
      <c r="AR180" s="4"/>
      <c r="AS180" s="8"/>
      <c r="AT180" s="7"/>
      <c r="AU180" s="7"/>
      <c r="AV180" s="4">
        <v>654</v>
      </c>
      <c r="AW180" s="8">
        <v>11417.37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0.5364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>
        <v>0.2363</v>
      </c>
      <c r="BJ180" s="4">
        <v>415</v>
      </c>
      <c r="BK180" s="8">
        <v>6124.3</v>
      </c>
      <c r="BL180" s="2" t="s">
        <v>2437</v>
      </c>
      <c r="BM180" s="7">
        <v>1</v>
      </c>
      <c r="BN180" s="7">
        <v>1</v>
      </c>
      <c r="BO180" s="4">
        <v>78</v>
      </c>
      <c r="BP180" s="8">
        <v>1141.92</v>
      </c>
      <c r="BQ180" s="4"/>
      <c r="BR180" s="8"/>
      <c r="BS180" s="7"/>
      <c r="BT180" s="7"/>
      <c r="BU180" s="2" t="s">
        <v>140</v>
      </c>
      <c r="BV180" s="2" t="s">
        <v>131</v>
      </c>
      <c r="BW180" s="2" t="s">
        <v>134</v>
      </c>
      <c r="BX180" s="2" t="s">
        <v>239</v>
      </c>
      <c r="BY180" s="2" t="s">
        <v>142</v>
      </c>
      <c r="BZ180" s="2" t="s">
        <v>134</v>
      </c>
      <c r="CA180" s="4">
        <v>70</v>
      </c>
      <c r="CB180" s="8">
        <v>1112.3</v>
      </c>
      <c r="CC180" s="4"/>
      <c r="CD180" s="8"/>
      <c r="CE180" s="7"/>
      <c r="CF180" s="7"/>
      <c r="CG180" s="2" t="s">
        <v>140</v>
      </c>
      <c r="CH180" s="2" t="s">
        <v>131</v>
      </c>
      <c r="CI180" s="2" t="s">
        <v>240</v>
      </c>
      <c r="CJ180" s="2" t="s">
        <v>511</v>
      </c>
      <c r="CK180" s="2" t="s">
        <v>142</v>
      </c>
      <c r="CL180" s="2" t="s">
        <v>134</v>
      </c>
      <c r="CM180" s="4">
        <v>85</v>
      </c>
      <c r="CN180" s="8">
        <v>1141.05</v>
      </c>
      <c r="CO180" s="4"/>
      <c r="CP180" s="8"/>
      <c r="CQ180" s="7"/>
      <c r="CR180" s="7"/>
      <c r="CS180" s="2" t="s">
        <v>140</v>
      </c>
      <c r="CT180" s="2" t="s">
        <v>131</v>
      </c>
      <c r="CU180" s="2" t="s">
        <v>242</v>
      </c>
      <c r="CV180" s="2" t="s">
        <v>243</v>
      </c>
      <c r="CW180" s="2" t="s">
        <v>142</v>
      </c>
      <c r="CX180" s="2" t="s">
        <v>134</v>
      </c>
      <c r="CY180" s="4">
        <v>17</v>
      </c>
      <c r="CZ180" s="8">
        <v>246.33</v>
      </c>
      <c r="DA180" s="4"/>
      <c r="DB180" s="8"/>
      <c r="DC180" s="7"/>
      <c r="DD180" s="7"/>
      <c r="DE180" s="2" t="s">
        <v>140</v>
      </c>
      <c r="DF180" s="2" t="s">
        <v>131</v>
      </c>
      <c r="DG180" s="2" t="s">
        <v>242</v>
      </c>
      <c r="DH180" s="2" t="s">
        <v>2409</v>
      </c>
      <c r="DI180" s="2" t="s">
        <v>142</v>
      </c>
      <c r="DJ180" s="2" t="s">
        <v>134</v>
      </c>
      <c r="DK180" s="4">
        <v>53</v>
      </c>
      <c r="DL180" s="8">
        <v>815.67</v>
      </c>
      <c r="DM180" s="4"/>
      <c r="DN180" s="8"/>
      <c r="DO180" s="7"/>
      <c r="DP180" s="7"/>
      <c r="DQ180" s="2" t="s">
        <v>140</v>
      </c>
      <c r="DR180" s="2" t="s">
        <v>131</v>
      </c>
      <c r="DS180" s="2" t="s">
        <v>242</v>
      </c>
      <c r="DT180" s="2" t="s">
        <v>2438</v>
      </c>
      <c r="DU180" s="2" t="s">
        <v>142</v>
      </c>
      <c r="DV180" s="2" t="s">
        <v>134</v>
      </c>
      <c r="DW180" s="4">
        <v>46</v>
      </c>
      <c r="DX180" s="8">
        <v>699.66</v>
      </c>
      <c r="DY180" s="4"/>
      <c r="DZ180" s="8"/>
      <c r="EA180" s="7"/>
      <c r="EB180" s="7"/>
      <c r="EC180" s="2" t="s">
        <v>140</v>
      </c>
      <c r="ED180" s="2" t="s">
        <v>131</v>
      </c>
      <c r="EE180" s="2" t="s">
        <v>242</v>
      </c>
      <c r="EF180" s="2" t="s">
        <v>257</v>
      </c>
      <c r="EG180" s="2" t="s">
        <v>142</v>
      </c>
      <c r="EH180" s="2" t="s">
        <v>134</v>
      </c>
      <c r="EI180" s="4">
        <v>7</v>
      </c>
      <c r="EJ180" s="8">
        <v>93.79</v>
      </c>
      <c r="EK180" s="4"/>
      <c r="EL180" s="8"/>
      <c r="EM180" s="7"/>
      <c r="EN180" s="7"/>
      <c r="EO180" s="2" t="s">
        <v>140</v>
      </c>
      <c r="EP180" s="2" t="s">
        <v>131</v>
      </c>
      <c r="EQ180" s="2" t="s">
        <v>242</v>
      </c>
      <c r="ER180" s="2" t="s">
        <v>694</v>
      </c>
      <c r="ES180" s="2" t="s">
        <v>142</v>
      </c>
      <c r="ET180" s="2" t="s">
        <v>134</v>
      </c>
      <c r="EU180" s="4">
        <v>1</v>
      </c>
      <c r="EV180" s="8">
        <v>19.32</v>
      </c>
      <c r="EW180" s="4"/>
      <c r="EX180" s="8"/>
      <c r="EY180" s="7"/>
      <c r="EZ180" s="7"/>
      <c r="FA180" s="2" t="s">
        <v>140</v>
      </c>
      <c r="FB180" s="2" t="s">
        <v>131</v>
      </c>
      <c r="FC180" s="2" t="s">
        <v>242</v>
      </c>
      <c r="FD180" s="2" t="s">
        <v>700</v>
      </c>
      <c r="FE180" s="2" t="s">
        <v>142</v>
      </c>
      <c r="FF180" s="2" t="s">
        <v>134</v>
      </c>
      <c r="FG180" s="4">
        <v>8</v>
      </c>
      <c r="FH180" s="8">
        <v>117.88</v>
      </c>
      <c r="FI180" s="4"/>
      <c r="FJ180" s="8"/>
      <c r="FK180" s="7"/>
      <c r="FL180" s="7"/>
      <c r="FM180" s="2" t="s">
        <v>140</v>
      </c>
      <c r="FN180" s="2" t="s">
        <v>131</v>
      </c>
      <c r="FO180" s="2" t="s">
        <v>539</v>
      </c>
      <c r="FP180" s="2" t="s">
        <v>2439</v>
      </c>
      <c r="FQ180" s="2" t="s">
        <v>142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143</v>
      </c>
      <c r="FZ180" s="2" t="s">
        <v>131</v>
      </c>
      <c r="GA180" s="2" t="s">
        <v>134</v>
      </c>
      <c r="GB180" s="2" t="s">
        <v>134</v>
      </c>
      <c r="GC180" s="2" t="s">
        <v>142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134</v>
      </c>
      <c r="GM180" s="2" t="s">
        <v>134</v>
      </c>
      <c r="GN180" s="2" t="s">
        <v>134</v>
      </c>
      <c r="GO180" s="2" t="s">
        <v>134</v>
      </c>
      <c r="GP180" s="2" t="s">
        <v>134</v>
      </c>
      <c r="GQ180" s="4">
        <v>49</v>
      </c>
      <c r="GR180" s="8">
        <v>706.39</v>
      </c>
      <c r="GS180" s="4"/>
      <c r="GT180" s="8"/>
      <c r="GU180" s="7"/>
      <c r="GV180" s="7"/>
      <c r="GW180" s="2" t="s">
        <v>140</v>
      </c>
      <c r="GX180" s="2" t="s">
        <v>131</v>
      </c>
      <c r="GY180" s="2" t="s">
        <v>253</v>
      </c>
      <c r="GZ180" s="2" t="s">
        <v>630</v>
      </c>
      <c r="HA180" s="2" t="s">
        <v>142</v>
      </c>
      <c r="HB180" s="2" t="s">
        <v>134</v>
      </c>
      <c r="HC180" s="4">
        <v>1</v>
      </c>
      <c r="HD180" s="8">
        <v>29.99</v>
      </c>
      <c r="HE180" s="4"/>
      <c r="HF180" s="8"/>
      <c r="HG180" s="7"/>
      <c r="HH180" s="7"/>
      <c r="HI180" s="2" t="s">
        <v>140</v>
      </c>
      <c r="HJ180" s="2" t="s">
        <v>131</v>
      </c>
      <c r="HK180" s="2" t="s">
        <v>242</v>
      </c>
      <c r="HL180" s="2" t="s">
        <v>2221</v>
      </c>
      <c r="HM180" s="2" t="s">
        <v>142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161</v>
      </c>
      <c r="HV180" s="2" t="s">
        <v>131</v>
      </c>
      <c r="HW180" s="2" t="s">
        <v>134</v>
      </c>
      <c r="HX180" s="2" t="s">
        <v>134</v>
      </c>
      <c r="HY180" s="2" t="s">
        <v>142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140</v>
      </c>
      <c r="IH180" s="2" t="s">
        <v>131</v>
      </c>
      <c r="II180" s="2" t="s">
        <v>486</v>
      </c>
      <c r="IJ180" s="2" t="s">
        <v>955</v>
      </c>
      <c r="IK180" s="2" t="s">
        <v>142</v>
      </c>
      <c r="IL180" s="2" t="s">
        <v>168</v>
      </c>
      <c r="IM180" s="4"/>
      <c r="IN180" s="8"/>
      <c r="IO180" s="4"/>
      <c r="IP180" s="8"/>
      <c r="IQ180" s="7"/>
      <c r="IR180" s="7"/>
      <c r="IS180" s="2" t="s">
        <v>140</v>
      </c>
      <c r="IT180" s="2" t="s">
        <v>131</v>
      </c>
      <c r="IU180" s="2" t="s">
        <v>242</v>
      </c>
      <c r="IV180" s="2" t="s">
        <v>2440</v>
      </c>
      <c r="IW180" s="2" t="s">
        <v>142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140</v>
      </c>
      <c r="JF180" s="2" t="s">
        <v>131</v>
      </c>
      <c r="JG180" s="2" t="s">
        <v>170</v>
      </c>
      <c r="JH180" s="2" t="s">
        <v>134</v>
      </c>
      <c r="JI180" s="2" t="s">
        <v>142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140</v>
      </c>
      <c r="JR180" s="2" t="s">
        <v>144</v>
      </c>
      <c r="JS180" s="2" t="s">
        <v>2053</v>
      </c>
      <c r="JT180" s="2" t="s">
        <v>2441</v>
      </c>
      <c r="JU180" s="2" t="s">
        <v>142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436</v>
      </c>
      <c r="KD180" s="2" t="s">
        <v>131</v>
      </c>
      <c r="KE180" s="2" t="s">
        <v>134</v>
      </c>
      <c r="KF180" s="2" t="s">
        <v>134</v>
      </c>
      <c r="KG180" s="2" t="s">
        <v>142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176</v>
      </c>
      <c r="KP180" s="2" t="s">
        <v>131</v>
      </c>
      <c r="KQ180" s="2" t="s">
        <v>134</v>
      </c>
      <c r="KR180" s="2" t="s">
        <v>134</v>
      </c>
      <c r="KS180" s="2" t="s">
        <v>142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140</v>
      </c>
      <c r="LB180" s="2" t="s">
        <v>144</v>
      </c>
      <c r="LC180" s="2" t="s">
        <v>438</v>
      </c>
      <c r="LD180" s="2" t="s">
        <v>439</v>
      </c>
      <c r="LE180" s="2" t="s">
        <v>142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134</v>
      </c>
      <c r="LO180" s="2" t="s">
        <v>134</v>
      </c>
      <c r="LP180" s="2" t="s">
        <v>134</v>
      </c>
      <c r="LQ180" s="2" t="s">
        <v>134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134</v>
      </c>
      <c r="LZ180" s="2" t="s">
        <v>134</v>
      </c>
      <c r="MA180" s="2" t="s">
        <v>134</v>
      </c>
      <c r="MB180" s="2" t="s">
        <v>134</v>
      </c>
      <c r="MC180" s="2" t="s">
        <v>134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436</v>
      </c>
      <c r="ML180" s="2" t="s">
        <v>131</v>
      </c>
      <c r="MM180" s="2" t="s">
        <v>134</v>
      </c>
      <c r="MN180" s="2" t="s">
        <v>134</v>
      </c>
      <c r="MO180" s="2" t="s">
        <v>142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134</v>
      </c>
      <c r="MY180" s="2" t="s">
        <v>134</v>
      </c>
      <c r="MZ180" s="2" t="s">
        <v>134</v>
      </c>
      <c r="NA180" s="2" t="s">
        <v>134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184</v>
      </c>
      <c r="NJ180" s="2" t="s">
        <v>131</v>
      </c>
      <c r="NK180" s="2" t="s">
        <v>134</v>
      </c>
      <c r="NL180" s="2" t="s">
        <v>134</v>
      </c>
      <c r="NM180" s="2" t="s">
        <v>142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140</v>
      </c>
      <c r="NV180" s="2" t="s">
        <v>131</v>
      </c>
      <c r="NW180" s="2" t="s">
        <v>185</v>
      </c>
      <c r="NX180" s="2" t="s">
        <v>2176</v>
      </c>
      <c r="NY180" s="2" t="s">
        <v>142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140</v>
      </c>
      <c r="OH180" s="2" t="s">
        <v>187</v>
      </c>
      <c r="OI180" s="2" t="s">
        <v>268</v>
      </c>
      <c r="OJ180" s="2" t="s">
        <v>2442</v>
      </c>
      <c r="OK180" s="2" t="s">
        <v>142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134</v>
      </c>
      <c r="OT180" s="2" t="s">
        <v>134</v>
      </c>
      <c r="OU180" s="2" t="s">
        <v>134</v>
      </c>
      <c r="OV180" s="2" t="s">
        <v>134</v>
      </c>
      <c r="OW180" s="2" t="s">
        <v>134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161</v>
      </c>
      <c r="PF180" s="2" t="s">
        <v>131</v>
      </c>
      <c r="PG180" s="2" t="s">
        <v>134</v>
      </c>
      <c r="PH180" s="2" t="s">
        <v>134</v>
      </c>
      <c r="PI180" s="2" t="s">
        <v>142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140</v>
      </c>
      <c r="PR180" s="2" t="s">
        <v>131</v>
      </c>
      <c r="PS180" s="2" t="s">
        <v>190</v>
      </c>
      <c r="PT180" s="2" t="s">
        <v>134</v>
      </c>
      <c r="PU180" s="2" t="s">
        <v>142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140</v>
      </c>
      <c r="QD180" s="2" t="s">
        <v>144</v>
      </c>
      <c r="QE180" s="2" t="s">
        <v>711</v>
      </c>
      <c r="QF180" s="2" t="s">
        <v>1858</v>
      </c>
      <c r="QG180" s="2" t="s">
        <v>142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184</v>
      </c>
      <c r="QP180" s="2" t="s">
        <v>131</v>
      </c>
      <c r="QQ180" s="2" t="s">
        <v>134</v>
      </c>
      <c r="QR180" s="2" t="s">
        <v>134</v>
      </c>
      <c r="QS180" s="2" t="s">
        <v>142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134</v>
      </c>
      <c r="RN180" s="2" t="s">
        <v>134</v>
      </c>
      <c r="RO180" s="2" t="s">
        <v>134</v>
      </c>
      <c r="RP180" s="2" t="s">
        <v>134</v>
      </c>
      <c r="RQ180" s="2" t="s">
        <v>134</v>
      </c>
      <c r="RR180" s="2" t="s">
        <v>134</v>
      </c>
      <c r="RS180" s="4"/>
      <c r="RT180" s="8"/>
      <c r="RU180" s="4"/>
      <c r="RV180" s="8"/>
      <c r="RW180" s="7"/>
      <c r="RX180" s="7"/>
      <c r="RY180" s="2" t="s">
        <v>161</v>
      </c>
      <c r="RZ180" s="2" t="s">
        <v>131</v>
      </c>
      <c r="SA180" s="2" t="s">
        <v>134</v>
      </c>
      <c r="SB180" s="2" t="s">
        <v>134</v>
      </c>
      <c r="SC180" s="2" t="s">
        <v>142</v>
      </c>
      <c r="SD180" s="2" t="s">
        <v>134</v>
      </c>
      <c r="SE180" s="4"/>
      <c r="SF180" s="8"/>
      <c r="SG180" s="4"/>
      <c r="SH180" s="8"/>
      <c r="SI180" s="7"/>
      <c r="SJ180" s="7"/>
      <c r="SK180" s="2" t="s">
        <v>140</v>
      </c>
      <c r="SL180" s="2" t="s">
        <v>144</v>
      </c>
      <c r="SM180" s="2" t="s">
        <v>270</v>
      </c>
      <c r="SN180" s="2" t="s">
        <v>446</v>
      </c>
      <c r="SO180" s="2" t="s">
        <v>142</v>
      </c>
      <c r="SP180" s="2" t="s">
        <v>134</v>
      </c>
    </row>
    <row r="181">
      <c r="A181" s="2" t="s">
        <v>2443</v>
      </c>
      <c r="B181" s="2" t="s">
        <v>123</v>
      </c>
      <c r="C181" s="2" t="s">
        <v>124</v>
      </c>
      <c r="D181" s="2" t="s">
        <v>2038</v>
      </c>
      <c r="E181" s="2" t="s">
        <v>2039</v>
      </c>
      <c r="F181" s="2" t="s">
        <v>414</v>
      </c>
      <c r="G181" s="2" t="s">
        <v>415</v>
      </c>
      <c r="H181" s="2" t="s">
        <v>416</v>
      </c>
      <c r="I181" s="2" t="s">
        <v>2391</v>
      </c>
      <c r="J181" s="2" t="s">
        <v>2206</v>
      </c>
      <c r="K181" s="2" t="s">
        <v>418</v>
      </c>
      <c r="L181" s="3">
        <v>20.64</v>
      </c>
      <c r="M181" s="3">
        <v>21.67</v>
      </c>
      <c r="N181" s="3">
        <v>42.99</v>
      </c>
      <c r="O181" s="2" t="s">
        <v>131</v>
      </c>
      <c r="P181" s="2" t="s">
        <v>395</v>
      </c>
      <c r="Q181" s="2" t="s">
        <v>133</v>
      </c>
      <c r="R181" s="2" t="s">
        <v>134</v>
      </c>
      <c r="S181" s="2" t="s">
        <v>2436</v>
      </c>
      <c r="T181" s="2" t="s">
        <v>1062</v>
      </c>
      <c r="U181" s="2" t="s">
        <v>832</v>
      </c>
      <c r="V181" s="2" t="s">
        <v>1670</v>
      </c>
      <c r="W181" s="2" t="s">
        <v>421</v>
      </c>
      <c r="X181" s="2" t="s">
        <v>134</v>
      </c>
      <c r="Y181" s="2" t="s">
        <v>237</v>
      </c>
      <c r="Z181" s="4">
        <v>272</v>
      </c>
      <c r="AA181" s="4">
        <f>=ROUNDDOWN(24.7272727272727,0)</f>
      </c>
      <c r="AB181" s="5">
        <v>11</v>
      </c>
      <c r="AC181" s="2" t="s">
        <v>1542</v>
      </c>
      <c r="AD181" s="4">
        <v>120</v>
      </c>
      <c r="AE181" s="4">
        <v>120</v>
      </c>
      <c r="AF181" s="6">
        <v>67</v>
      </c>
      <c r="AG181" s="6"/>
      <c r="AH181" s="7">
        <v>0.9781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>
        <v>0</v>
      </c>
      <c r="AP181" s="4">
        <v>239</v>
      </c>
      <c r="AQ181" s="8">
        <v>5293.07</v>
      </c>
      <c r="AR181" s="4"/>
      <c r="AS181" s="8"/>
      <c r="AT181" s="7"/>
      <c r="AU181" s="7"/>
      <c r="AV181" s="4" t="s">
        <v>134</v>
      </c>
      <c r="AW181" s="8" t="s">
        <v>134</v>
      </c>
      <c r="AX181" s="4" t="s">
        <v>134</v>
      </c>
      <c r="AY181" s="8" t="s">
        <v>134</v>
      </c>
      <c r="AZ181" s="7" t="s">
        <v>134</v>
      </c>
      <c r="BA181" s="7" t="s">
        <v>134</v>
      </c>
      <c r="BB181" s="7">
        <v>0.4636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 t="s">
        <v>134</v>
      </c>
      <c r="BJ181" s="4">
        <v>239</v>
      </c>
      <c r="BK181" s="8">
        <v>5293.07</v>
      </c>
      <c r="BL181" s="2" t="s">
        <v>2444</v>
      </c>
      <c r="BM181" s="7">
        <v>1</v>
      </c>
      <c r="BN181" s="7">
        <v>1</v>
      </c>
      <c r="BO181" s="4">
        <v>27</v>
      </c>
      <c r="BP181" s="8">
        <v>585.09</v>
      </c>
      <c r="BQ181" s="4"/>
      <c r="BR181" s="8"/>
      <c r="BS181" s="7"/>
      <c r="BT181" s="7"/>
      <c r="BU181" s="2" t="s">
        <v>140</v>
      </c>
      <c r="BV181" s="2" t="s">
        <v>131</v>
      </c>
      <c r="BW181" s="2" t="s">
        <v>134</v>
      </c>
      <c r="BX181" s="2" t="s">
        <v>1795</v>
      </c>
      <c r="BY181" s="2" t="s">
        <v>142</v>
      </c>
      <c r="BZ181" s="2" t="s">
        <v>134</v>
      </c>
      <c r="CA181" s="4">
        <v>36</v>
      </c>
      <c r="CB181" s="8">
        <v>835.56</v>
      </c>
      <c r="CC181" s="4"/>
      <c r="CD181" s="8"/>
      <c r="CE181" s="7"/>
      <c r="CF181" s="7"/>
      <c r="CG181" s="2" t="s">
        <v>140</v>
      </c>
      <c r="CH181" s="2" t="s">
        <v>131</v>
      </c>
      <c r="CI181" s="2" t="s">
        <v>240</v>
      </c>
      <c r="CJ181" s="2" t="s">
        <v>241</v>
      </c>
      <c r="CK181" s="2" t="s">
        <v>142</v>
      </c>
      <c r="CL181" s="2" t="s">
        <v>134</v>
      </c>
      <c r="CM181" s="4">
        <v>47</v>
      </c>
      <c r="CN181" s="8">
        <v>1008.7</v>
      </c>
      <c r="CO181" s="4"/>
      <c r="CP181" s="8"/>
      <c r="CQ181" s="7"/>
      <c r="CR181" s="7"/>
      <c r="CS181" s="2" t="s">
        <v>140</v>
      </c>
      <c r="CT181" s="2" t="s">
        <v>131</v>
      </c>
      <c r="CU181" s="2" t="s">
        <v>242</v>
      </c>
      <c r="CV181" s="2" t="s">
        <v>398</v>
      </c>
      <c r="CW181" s="2" t="s">
        <v>142</v>
      </c>
      <c r="CX181" s="2" t="s">
        <v>134</v>
      </c>
      <c r="CY181" s="4">
        <v>15</v>
      </c>
      <c r="CZ181" s="8">
        <v>325.05</v>
      </c>
      <c r="DA181" s="4"/>
      <c r="DB181" s="8"/>
      <c r="DC181" s="7"/>
      <c r="DD181" s="7"/>
      <c r="DE181" s="2" t="s">
        <v>140</v>
      </c>
      <c r="DF181" s="2" t="s">
        <v>131</v>
      </c>
      <c r="DG181" s="2" t="s">
        <v>242</v>
      </c>
      <c r="DH181" s="2" t="s">
        <v>2445</v>
      </c>
      <c r="DI181" s="2" t="s">
        <v>142</v>
      </c>
      <c r="DJ181" s="2" t="s">
        <v>134</v>
      </c>
      <c r="DK181" s="4">
        <v>27</v>
      </c>
      <c r="DL181" s="8">
        <v>614.52</v>
      </c>
      <c r="DM181" s="4"/>
      <c r="DN181" s="8"/>
      <c r="DO181" s="7"/>
      <c r="DP181" s="7"/>
      <c r="DQ181" s="2" t="s">
        <v>140</v>
      </c>
      <c r="DR181" s="2" t="s">
        <v>131</v>
      </c>
      <c r="DS181" s="2" t="s">
        <v>242</v>
      </c>
      <c r="DT181" s="2" t="s">
        <v>617</v>
      </c>
      <c r="DU181" s="2" t="s">
        <v>142</v>
      </c>
      <c r="DV181" s="2" t="s">
        <v>134</v>
      </c>
      <c r="DW181" s="4">
        <v>38</v>
      </c>
      <c r="DX181" s="8">
        <v>864.88</v>
      </c>
      <c r="DY181" s="4"/>
      <c r="DZ181" s="8"/>
      <c r="EA181" s="7"/>
      <c r="EB181" s="7"/>
      <c r="EC181" s="2" t="s">
        <v>140</v>
      </c>
      <c r="ED181" s="2" t="s">
        <v>131</v>
      </c>
      <c r="EE181" s="2" t="s">
        <v>242</v>
      </c>
      <c r="EF181" s="2" t="s">
        <v>796</v>
      </c>
      <c r="EG181" s="2" t="s">
        <v>142</v>
      </c>
      <c r="EH181" s="2" t="s">
        <v>134</v>
      </c>
      <c r="EI181" s="4">
        <v>3</v>
      </c>
      <c r="EJ181" s="8">
        <v>59.59</v>
      </c>
      <c r="EK181" s="4"/>
      <c r="EL181" s="8"/>
      <c r="EM181" s="7"/>
      <c r="EN181" s="7"/>
      <c r="EO181" s="2" t="s">
        <v>140</v>
      </c>
      <c r="EP181" s="2" t="s">
        <v>131</v>
      </c>
      <c r="EQ181" s="2" t="s">
        <v>242</v>
      </c>
      <c r="ER181" s="2" t="s">
        <v>2269</v>
      </c>
      <c r="ES181" s="2" t="s">
        <v>142</v>
      </c>
      <c r="ET181" s="2" t="s">
        <v>134</v>
      </c>
      <c r="EU181" s="4">
        <v>2</v>
      </c>
      <c r="EV181" s="8">
        <v>50.57</v>
      </c>
      <c r="EW181" s="4"/>
      <c r="EX181" s="8"/>
      <c r="EY181" s="7"/>
      <c r="EZ181" s="7"/>
      <c r="FA181" s="2" t="s">
        <v>140</v>
      </c>
      <c r="FB181" s="2" t="s">
        <v>131</v>
      </c>
      <c r="FC181" s="2" t="s">
        <v>242</v>
      </c>
      <c r="FD181" s="2" t="s">
        <v>166</v>
      </c>
      <c r="FE181" s="2" t="s">
        <v>142</v>
      </c>
      <c r="FF181" s="2" t="s">
        <v>134</v>
      </c>
      <c r="FG181" s="4">
        <v>7</v>
      </c>
      <c r="FH181" s="8">
        <v>147.94</v>
      </c>
      <c r="FI181" s="4"/>
      <c r="FJ181" s="8"/>
      <c r="FK181" s="7"/>
      <c r="FL181" s="7"/>
      <c r="FM181" s="2" t="s">
        <v>140</v>
      </c>
      <c r="FN181" s="2" t="s">
        <v>131</v>
      </c>
      <c r="FO181" s="2" t="s">
        <v>539</v>
      </c>
      <c r="FP181" s="2" t="s">
        <v>1183</v>
      </c>
      <c r="FQ181" s="2" t="s">
        <v>142</v>
      </c>
      <c r="FR181" s="2" t="s">
        <v>134</v>
      </c>
      <c r="FS181" s="4"/>
      <c r="FT181" s="8"/>
      <c r="FU181" s="4"/>
      <c r="FV181" s="8"/>
      <c r="FW181" s="7"/>
      <c r="FX181" s="7"/>
      <c r="FY181" s="2" t="s">
        <v>143</v>
      </c>
      <c r="FZ181" s="2" t="s">
        <v>131</v>
      </c>
      <c r="GA181" s="2" t="s">
        <v>134</v>
      </c>
      <c r="GB181" s="2" t="s">
        <v>134</v>
      </c>
      <c r="GC181" s="2" t="s">
        <v>142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134</v>
      </c>
      <c r="GL181" s="2" t="s">
        <v>134</v>
      </c>
      <c r="GM181" s="2" t="s">
        <v>134</v>
      </c>
      <c r="GN181" s="2" t="s">
        <v>134</v>
      </c>
      <c r="GO181" s="2" t="s">
        <v>134</v>
      </c>
      <c r="GP181" s="2" t="s">
        <v>134</v>
      </c>
      <c r="GQ181" s="4">
        <v>34</v>
      </c>
      <c r="GR181" s="8">
        <v>736.78</v>
      </c>
      <c r="GS181" s="4"/>
      <c r="GT181" s="8"/>
      <c r="GU181" s="7"/>
      <c r="GV181" s="7"/>
      <c r="GW181" s="2" t="s">
        <v>140</v>
      </c>
      <c r="GX181" s="2" t="s">
        <v>131</v>
      </c>
      <c r="GY181" s="2" t="s">
        <v>253</v>
      </c>
      <c r="GZ181" s="2" t="s">
        <v>630</v>
      </c>
      <c r="HA181" s="2" t="s">
        <v>142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140</v>
      </c>
      <c r="HJ181" s="2" t="s">
        <v>131</v>
      </c>
      <c r="HK181" s="2" t="s">
        <v>242</v>
      </c>
      <c r="HL181" s="2" t="s">
        <v>312</v>
      </c>
      <c r="HM181" s="2" t="s">
        <v>142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161</v>
      </c>
      <c r="HV181" s="2" t="s">
        <v>131</v>
      </c>
      <c r="HW181" s="2" t="s">
        <v>134</v>
      </c>
      <c r="HX181" s="2" t="s">
        <v>134</v>
      </c>
      <c r="HY181" s="2" t="s">
        <v>142</v>
      </c>
      <c r="HZ181" s="2" t="s">
        <v>134</v>
      </c>
      <c r="IA181" s="4">
        <v>2</v>
      </c>
      <c r="IB181" s="8">
        <v>42.72</v>
      </c>
      <c r="IC181" s="4"/>
      <c r="ID181" s="8"/>
      <c r="IE181" s="7"/>
      <c r="IF181" s="7"/>
      <c r="IG181" s="2" t="s">
        <v>140</v>
      </c>
      <c r="IH181" s="2" t="s">
        <v>131</v>
      </c>
      <c r="II181" s="2" t="s">
        <v>486</v>
      </c>
      <c r="IJ181" s="2" t="s">
        <v>755</v>
      </c>
      <c r="IK181" s="2" t="s">
        <v>142</v>
      </c>
      <c r="IL181" s="2" t="s">
        <v>134</v>
      </c>
      <c r="IM181" s="4">
        <v>1</v>
      </c>
      <c r="IN181" s="8">
        <v>21.67</v>
      </c>
      <c r="IO181" s="4"/>
      <c r="IP181" s="8"/>
      <c r="IQ181" s="7"/>
      <c r="IR181" s="7"/>
      <c r="IS181" s="2" t="s">
        <v>140</v>
      </c>
      <c r="IT181" s="2" t="s">
        <v>131</v>
      </c>
      <c r="IU181" s="2" t="s">
        <v>242</v>
      </c>
      <c r="IV181" s="2" t="s">
        <v>2446</v>
      </c>
      <c r="IW181" s="2" t="s">
        <v>142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140</v>
      </c>
      <c r="JF181" s="2" t="s">
        <v>131</v>
      </c>
      <c r="JG181" s="2" t="s">
        <v>170</v>
      </c>
      <c r="JH181" s="2" t="s">
        <v>134</v>
      </c>
      <c r="JI181" s="2" t="s">
        <v>142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140</v>
      </c>
      <c r="JR181" s="2" t="s">
        <v>144</v>
      </c>
      <c r="JS181" s="2" t="s">
        <v>2053</v>
      </c>
      <c r="JT181" s="2" t="s">
        <v>2447</v>
      </c>
      <c r="JU181" s="2" t="s">
        <v>142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436</v>
      </c>
      <c r="KD181" s="2" t="s">
        <v>131</v>
      </c>
      <c r="KE181" s="2" t="s">
        <v>134</v>
      </c>
      <c r="KF181" s="2" t="s">
        <v>134</v>
      </c>
      <c r="KG181" s="2" t="s">
        <v>142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176</v>
      </c>
      <c r="KP181" s="2" t="s">
        <v>131</v>
      </c>
      <c r="KQ181" s="2" t="s">
        <v>134</v>
      </c>
      <c r="KR181" s="2" t="s">
        <v>134</v>
      </c>
      <c r="KS181" s="2" t="s">
        <v>142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140</v>
      </c>
      <c r="LB181" s="2" t="s">
        <v>144</v>
      </c>
      <c r="LC181" s="2" t="s">
        <v>438</v>
      </c>
      <c r="LD181" s="2" t="s">
        <v>1218</v>
      </c>
      <c r="LE181" s="2" t="s">
        <v>142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134</v>
      </c>
      <c r="LN181" s="2" t="s">
        <v>134</v>
      </c>
      <c r="LO181" s="2" t="s">
        <v>134</v>
      </c>
      <c r="LP181" s="2" t="s">
        <v>134</v>
      </c>
      <c r="LQ181" s="2" t="s">
        <v>134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134</v>
      </c>
      <c r="LZ181" s="2" t="s">
        <v>134</v>
      </c>
      <c r="MA181" s="2" t="s">
        <v>134</v>
      </c>
      <c r="MB181" s="2" t="s">
        <v>134</v>
      </c>
      <c r="MC181" s="2" t="s">
        <v>134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436</v>
      </c>
      <c r="ML181" s="2" t="s">
        <v>131</v>
      </c>
      <c r="MM181" s="2" t="s">
        <v>134</v>
      </c>
      <c r="MN181" s="2" t="s">
        <v>134</v>
      </c>
      <c r="MO181" s="2" t="s">
        <v>142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134</v>
      </c>
      <c r="MX181" s="2" t="s">
        <v>134</v>
      </c>
      <c r="MY181" s="2" t="s">
        <v>134</v>
      </c>
      <c r="MZ181" s="2" t="s">
        <v>134</v>
      </c>
      <c r="NA181" s="2" t="s">
        <v>134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184</v>
      </c>
      <c r="NJ181" s="2" t="s">
        <v>131</v>
      </c>
      <c r="NK181" s="2" t="s">
        <v>134</v>
      </c>
      <c r="NL181" s="2" t="s">
        <v>134</v>
      </c>
      <c r="NM181" s="2" t="s">
        <v>142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140</v>
      </c>
      <c r="NV181" s="2" t="s">
        <v>131</v>
      </c>
      <c r="NW181" s="2" t="s">
        <v>185</v>
      </c>
      <c r="NX181" s="2" t="s">
        <v>1527</v>
      </c>
      <c r="NY181" s="2" t="s">
        <v>142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140</v>
      </c>
      <c r="OH181" s="2" t="s">
        <v>187</v>
      </c>
      <c r="OI181" s="2" t="s">
        <v>268</v>
      </c>
      <c r="OJ181" s="2" t="s">
        <v>2448</v>
      </c>
      <c r="OK181" s="2" t="s">
        <v>142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134</v>
      </c>
      <c r="OT181" s="2" t="s">
        <v>134</v>
      </c>
      <c r="OU181" s="2" t="s">
        <v>134</v>
      </c>
      <c r="OV181" s="2" t="s">
        <v>134</v>
      </c>
      <c r="OW181" s="2" t="s">
        <v>134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161</v>
      </c>
      <c r="PF181" s="2" t="s">
        <v>131</v>
      </c>
      <c r="PG181" s="2" t="s">
        <v>134</v>
      </c>
      <c r="PH181" s="2" t="s">
        <v>134</v>
      </c>
      <c r="PI181" s="2" t="s">
        <v>142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140</v>
      </c>
      <c r="PR181" s="2" t="s">
        <v>131</v>
      </c>
      <c r="PS181" s="2" t="s">
        <v>190</v>
      </c>
      <c r="PT181" s="2" t="s">
        <v>134</v>
      </c>
      <c r="PU181" s="2" t="s">
        <v>142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140</v>
      </c>
      <c r="QD181" s="2" t="s">
        <v>144</v>
      </c>
      <c r="QE181" s="2" t="s">
        <v>711</v>
      </c>
      <c r="QF181" s="2" t="s">
        <v>1625</v>
      </c>
      <c r="QG181" s="2" t="s">
        <v>142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184</v>
      </c>
      <c r="QP181" s="2" t="s">
        <v>131</v>
      </c>
      <c r="QQ181" s="2" t="s">
        <v>134</v>
      </c>
      <c r="QR181" s="2" t="s">
        <v>134</v>
      </c>
      <c r="QS181" s="2" t="s">
        <v>142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134</v>
      </c>
      <c r="RB181" s="2" t="s">
        <v>134</v>
      </c>
      <c r="RC181" s="2" t="s">
        <v>134</v>
      </c>
      <c r="RD181" s="2" t="s">
        <v>134</v>
      </c>
      <c r="RE181" s="2" t="s">
        <v>134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134</v>
      </c>
      <c r="RN181" s="2" t="s">
        <v>134</v>
      </c>
      <c r="RO181" s="2" t="s">
        <v>134</v>
      </c>
      <c r="RP181" s="2" t="s">
        <v>134</v>
      </c>
      <c r="RQ181" s="2" t="s">
        <v>134</v>
      </c>
      <c r="RR181" s="2" t="s">
        <v>134</v>
      </c>
      <c r="RS181" s="4"/>
      <c r="RT181" s="8"/>
      <c r="RU181" s="4"/>
      <c r="RV181" s="8"/>
      <c r="RW181" s="7"/>
      <c r="RX181" s="7"/>
      <c r="RY181" s="2" t="s">
        <v>161</v>
      </c>
      <c r="RZ181" s="2" t="s">
        <v>131</v>
      </c>
      <c r="SA181" s="2" t="s">
        <v>134</v>
      </c>
      <c r="SB181" s="2" t="s">
        <v>134</v>
      </c>
      <c r="SC181" s="2" t="s">
        <v>142</v>
      </c>
      <c r="SD181" s="2" t="s">
        <v>134</v>
      </c>
      <c r="SE181" s="4"/>
      <c r="SF181" s="8"/>
      <c r="SG181" s="4"/>
      <c r="SH181" s="8"/>
      <c r="SI181" s="7"/>
      <c r="SJ181" s="7"/>
      <c r="SK181" s="2" t="s">
        <v>140</v>
      </c>
      <c r="SL181" s="2" t="s">
        <v>144</v>
      </c>
      <c r="SM181" s="2" t="s">
        <v>270</v>
      </c>
      <c r="SN181" s="2" t="s">
        <v>981</v>
      </c>
      <c r="SO181" s="2" t="s">
        <v>142</v>
      </c>
      <c r="SP181" s="2" t="s">
        <v>134</v>
      </c>
    </row>
    <row r="182">
      <c r="A182" s="2" t="s">
        <v>2449</v>
      </c>
      <c r="B182" s="2" t="s">
        <v>123</v>
      </c>
      <c r="C182" s="2" t="s">
        <v>124</v>
      </c>
      <c r="D182" s="2" t="s">
        <v>2038</v>
      </c>
      <c r="E182" s="2" t="s">
        <v>2039</v>
      </c>
      <c r="F182" s="2" t="s">
        <v>414</v>
      </c>
      <c r="G182" s="2" t="s">
        <v>415</v>
      </c>
      <c r="H182" s="2" t="s">
        <v>416</v>
      </c>
      <c r="I182" s="2" t="s">
        <v>2391</v>
      </c>
      <c r="J182" s="2" t="s">
        <v>2044</v>
      </c>
      <c r="K182" s="2" t="s">
        <v>273</v>
      </c>
      <c r="L182" s="3">
        <v>13.8</v>
      </c>
      <c r="M182" s="3">
        <v>14.49</v>
      </c>
      <c r="N182" s="3">
        <v>29.99</v>
      </c>
      <c r="O182" s="2" t="s">
        <v>274</v>
      </c>
      <c r="P182" s="2" t="s">
        <v>275</v>
      </c>
      <c r="Q182" s="2" t="s">
        <v>133</v>
      </c>
      <c r="R182" s="2" t="s">
        <v>134</v>
      </c>
      <c r="S182" s="2" t="s">
        <v>2450</v>
      </c>
      <c r="T182" s="2" t="s">
        <v>1062</v>
      </c>
      <c r="U182" s="2" t="s">
        <v>832</v>
      </c>
      <c r="V182" s="2" t="s">
        <v>1670</v>
      </c>
      <c r="W182" s="2" t="s">
        <v>421</v>
      </c>
      <c r="X182" s="2" t="s">
        <v>134</v>
      </c>
      <c r="Y182" s="2" t="s">
        <v>237</v>
      </c>
      <c r="Z182" s="4"/>
      <c r="AA182" s="4">
        <f>=ROUNDDOWN({0},0)</f>
      </c>
      <c r="AB182" s="5">
        <v>0.1</v>
      </c>
      <c r="AC182" s="2" t="s">
        <v>134</v>
      </c>
      <c r="AD182" s="4"/>
      <c r="AE182" s="4"/>
      <c r="AF182" s="6">
        <v>67</v>
      </c>
      <c r="AG182" s="6"/>
      <c r="AH182" s="7">
        <v>0.694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>
        <v>122</v>
      </c>
      <c r="AW182" s="8">
        <v>2323.16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/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0.0481</v>
      </c>
      <c r="BJ182" s="4"/>
      <c r="BK182" s="8"/>
      <c r="BL182" s="2" t="s">
        <v>134</v>
      </c>
      <c r="BM182" s="7"/>
      <c r="BN182" s="7"/>
      <c r="BO182" s="4"/>
      <c r="BP182" s="8"/>
      <c r="BQ182" s="4"/>
      <c r="BR182" s="8"/>
      <c r="BS182" s="7"/>
      <c r="BT182" s="7"/>
      <c r="BU182" s="2" t="s">
        <v>140</v>
      </c>
      <c r="BV182" s="2" t="s">
        <v>144</v>
      </c>
      <c r="BW182" s="2" t="s">
        <v>134</v>
      </c>
      <c r="BX182" s="2" t="s">
        <v>1795</v>
      </c>
      <c r="BY182" s="2" t="s">
        <v>142</v>
      </c>
      <c r="BZ182" s="2" t="s">
        <v>134</v>
      </c>
      <c r="CA182" s="4"/>
      <c r="CB182" s="8"/>
      <c r="CC182" s="4"/>
      <c r="CD182" s="8"/>
      <c r="CE182" s="7"/>
      <c r="CF182" s="7"/>
      <c r="CG182" s="2" t="s">
        <v>140</v>
      </c>
      <c r="CH182" s="2" t="s">
        <v>144</v>
      </c>
      <c r="CI182" s="2" t="s">
        <v>240</v>
      </c>
      <c r="CJ182" s="2" t="s">
        <v>1212</v>
      </c>
      <c r="CK182" s="2" t="s">
        <v>168</v>
      </c>
      <c r="CL182" s="2" t="s">
        <v>134</v>
      </c>
      <c r="CM182" s="4"/>
      <c r="CN182" s="8"/>
      <c r="CO182" s="4"/>
      <c r="CP182" s="8"/>
      <c r="CQ182" s="7"/>
      <c r="CR182" s="7"/>
      <c r="CS182" s="2" t="s">
        <v>140</v>
      </c>
      <c r="CT182" s="2" t="s">
        <v>144</v>
      </c>
      <c r="CU182" s="2" t="s">
        <v>242</v>
      </c>
      <c r="CV182" s="2" t="s">
        <v>423</v>
      </c>
      <c r="CW182" s="2" t="s">
        <v>142</v>
      </c>
      <c r="CX182" s="2" t="s">
        <v>134</v>
      </c>
      <c r="CY182" s="4"/>
      <c r="CZ182" s="8"/>
      <c r="DA182" s="4"/>
      <c r="DB182" s="8"/>
      <c r="DC182" s="7"/>
      <c r="DD182" s="7"/>
      <c r="DE182" s="2" t="s">
        <v>140</v>
      </c>
      <c r="DF182" s="2" t="s">
        <v>144</v>
      </c>
      <c r="DG182" s="2" t="s">
        <v>242</v>
      </c>
      <c r="DH182" s="2" t="s">
        <v>597</v>
      </c>
      <c r="DI182" s="2" t="s">
        <v>142</v>
      </c>
      <c r="DJ182" s="2" t="s">
        <v>134</v>
      </c>
      <c r="DK182" s="4"/>
      <c r="DL182" s="8"/>
      <c r="DM182" s="4"/>
      <c r="DN182" s="8"/>
      <c r="DO182" s="7"/>
      <c r="DP182" s="7"/>
      <c r="DQ182" s="2" t="s">
        <v>140</v>
      </c>
      <c r="DR182" s="2" t="s">
        <v>144</v>
      </c>
      <c r="DS182" s="2" t="s">
        <v>242</v>
      </c>
      <c r="DT182" s="2" t="s">
        <v>2451</v>
      </c>
      <c r="DU182" s="2" t="s">
        <v>142</v>
      </c>
      <c r="DV182" s="2" t="s">
        <v>134</v>
      </c>
      <c r="DW182" s="4"/>
      <c r="DX182" s="8"/>
      <c r="DY182" s="4"/>
      <c r="DZ182" s="8"/>
      <c r="EA182" s="7"/>
      <c r="EB182" s="7"/>
      <c r="EC182" s="2" t="s">
        <v>140</v>
      </c>
      <c r="ED182" s="2" t="s">
        <v>144</v>
      </c>
      <c r="EE182" s="2" t="s">
        <v>242</v>
      </c>
      <c r="EF182" s="2" t="s">
        <v>2241</v>
      </c>
      <c r="EG182" s="2" t="s">
        <v>142</v>
      </c>
      <c r="EH182" s="2" t="s">
        <v>134</v>
      </c>
      <c r="EI182" s="4"/>
      <c r="EJ182" s="8"/>
      <c r="EK182" s="4"/>
      <c r="EL182" s="8"/>
      <c r="EM182" s="7"/>
      <c r="EN182" s="7"/>
      <c r="EO182" s="2" t="s">
        <v>140</v>
      </c>
      <c r="EP182" s="2" t="s">
        <v>144</v>
      </c>
      <c r="EQ182" s="2" t="s">
        <v>242</v>
      </c>
      <c r="ER182" s="2" t="s">
        <v>2452</v>
      </c>
      <c r="ES182" s="2" t="s">
        <v>142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140</v>
      </c>
      <c r="FB182" s="2" t="s">
        <v>144</v>
      </c>
      <c r="FC182" s="2" t="s">
        <v>242</v>
      </c>
      <c r="FD182" s="2" t="s">
        <v>1634</v>
      </c>
      <c r="FE182" s="2" t="s">
        <v>142</v>
      </c>
      <c r="FF182" s="2" t="s">
        <v>134</v>
      </c>
      <c r="FG182" s="4"/>
      <c r="FH182" s="8"/>
      <c r="FI182" s="4"/>
      <c r="FJ182" s="8"/>
      <c r="FK182" s="7"/>
      <c r="FL182" s="7"/>
      <c r="FM182" s="2" t="s">
        <v>140</v>
      </c>
      <c r="FN182" s="2" t="s">
        <v>144</v>
      </c>
      <c r="FO182" s="2" t="s">
        <v>539</v>
      </c>
      <c r="FP182" s="2" t="s">
        <v>483</v>
      </c>
      <c r="FQ182" s="2" t="s">
        <v>142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143</v>
      </c>
      <c r="FZ182" s="2" t="s">
        <v>144</v>
      </c>
      <c r="GA182" s="2" t="s">
        <v>134</v>
      </c>
      <c r="GB182" s="2" t="s">
        <v>134</v>
      </c>
      <c r="GC182" s="2" t="s">
        <v>142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134</v>
      </c>
      <c r="GL182" s="2" t="s">
        <v>134</v>
      </c>
      <c r="GM182" s="2" t="s">
        <v>134</v>
      </c>
      <c r="GN182" s="2" t="s">
        <v>134</v>
      </c>
      <c r="GO182" s="2" t="s">
        <v>134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140</v>
      </c>
      <c r="GX182" s="2" t="s">
        <v>144</v>
      </c>
      <c r="GY182" s="2" t="s">
        <v>253</v>
      </c>
      <c r="GZ182" s="2" t="s">
        <v>1433</v>
      </c>
      <c r="HA182" s="2" t="s">
        <v>142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140</v>
      </c>
      <c r="HJ182" s="2" t="s">
        <v>144</v>
      </c>
      <c r="HK182" s="2" t="s">
        <v>242</v>
      </c>
      <c r="HL182" s="2" t="s">
        <v>2453</v>
      </c>
      <c r="HM182" s="2" t="s">
        <v>142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161</v>
      </c>
      <c r="HV182" s="2" t="s">
        <v>144</v>
      </c>
      <c r="HW182" s="2" t="s">
        <v>134</v>
      </c>
      <c r="HX182" s="2" t="s">
        <v>134</v>
      </c>
      <c r="HY182" s="2" t="s">
        <v>142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140</v>
      </c>
      <c r="IH182" s="2" t="s">
        <v>144</v>
      </c>
      <c r="II182" s="2" t="s">
        <v>486</v>
      </c>
      <c r="IJ182" s="2" t="s">
        <v>758</v>
      </c>
      <c r="IK182" s="2" t="s">
        <v>142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140</v>
      </c>
      <c r="IT182" s="2" t="s">
        <v>144</v>
      </c>
      <c r="IU182" s="2" t="s">
        <v>242</v>
      </c>
      <c r="IV182" s="2" t="s">
        <v>2454</v>
      </c>
      <c r="IW182" s="2" t="s">
        <v>142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134</v>
      </c>
      <c r="JF182" s="2" t="s">
        <v>134</v>
      </c>
      <c r="JG182" s="2" t="s">
        <v>134</v>
      </c>
      <c r="JH182" s="2" t="s">
        <v>134</v>
      </c>
      <c r="JI182" s="2" t="s">
        <v>134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140</v>
      </c>
      <c r="JR182" s="2" t="s">
        <v>144</v>
      </c>
      <c r="JS182" s="2" t="s">
        <v>2053</v>
      </c>
      <c r="JT182" s="2" t="s">
        <v>2455</v>
      </c>
      <c r="JU182" s="2" t="s">
        <v>142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161</v>
      </c>
      <c r="KD182" s="2" t="s">
        <v>144</v>
      </c>
      <c r="KE182" s="2" t="s">
        <v>134</v>
      </c>
      <c r="KF182" s="2" t="s">
        <v>134</v>
      </c>
      <c r="KG182" s="2" t="s">
        <v>142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176</v>
      </c>
      <c r="KP182" s="2" t="s">
        <v>144</v>
      </c>
      <c r="KQ182" s="2" t="s">
        <v>134</v>
      </c>
      <c r="KR182" s="2" t="s">
        <v>134</v>
      </c>
      <c r="KS182" s="2" t="s">
        <v>142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140</v>
      </c>
      <c r="LB182" s="2" t="s">
        <v>144</v>
      </c>
      <c r="LC182" s="2" t="s">
        <v>438</v>
      </c>
      <c r="LD182" s="2" t="s">
        <v>1309</v>
      </c>
      <c r="LE182" s="2" t="s">
        <v>142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134</v>
      </c>
      <c r="LN182" s="2" t="s">
        <v>134</v>
      </c>
      <c r="LO182" s="2" t="s">
        <v>134</v>
      </c>
      <c r="LP182" s="2" t="s">
        <v>134</v>
      </c>
      <c r="LQ182" s="2" t="s">
        <v>134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134</v>
      </c>
      <c r="LZ182" s="2" t="s">
        <v>134</v>
      </c>
      <c r="MA182" s="2" t="s">
        <v>134</v>
      </c>
      <c r="MB182" s="2" t="s">
        <v>134</v>
      </c>
      <c r="MC182" s="2" t="s">
        <v>134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161</v>
      </c>
      <c r="ML182" s="2" t="s">
        <v>144</v>
      </c>
      <c r="MM182" s="2" t="s">
        <v>134</v>
      </c>
      <c r="MN182" s="2" t="s">
        <v>134</v>
      </c>
      <c r="MO182" s="2" t="s">
        <v>142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134</v>
      </c>
      <c r="MX182" s="2" t="s">
        <v>134</v>
      </c>
      <c r="MY182" s="2" t="s">
        <v>134</v>
      </c>
      <c r="MZ182" s="2" t="s">
        <v>134</v>
      </c>
      <c r="NA182" s="2" t="s">
        <v>134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184</v>
      </c>
      <c r="NJ182" s="2" t="s">
        <v>144</v>
      </c>
      <c r="NK182" s="2" t="s">
        <v>134</v>
      </c>
      <c r="NL182" s="2" t="s">
        <v>134</v>
      </c>
      <c r="NM182" s="2" t="s">
        <v>142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140</v>
      </c>
      <c r="NV182" s="2" t="s">
        <v>131</v>
      </c>
      <c r="NW182" s="2" t="s">
        <v>185</v>
      </c>
      <c r="NX182" s="2" t="s">
        <v>429</v>
      </c>
      <c r="NY182" s="2" t="s">
        <v>142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140</v>
      </c>
      <c r="OH182" s="2" t="s">
        <v>144</v>
      </c>
      <c r="OI182" s="2" t="s">
        <v>268</v>
      </c>
      <c r="OJ182" s="2" t="s">
        <v>452</v>
      </c>
      <c r="OK182" s="2" t="s">
        <v>168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134</v>
      </c>
      <c r="OT182" s="2" t="s">
        <v>134</v>
      </c>
      <c r="OU182" s="2" t="s">
        <v>134</v>
      </c>
      <c r="OV182" s="2" t="s">
        <v>134</v>
      </c>
      <c r="OW182" s="2" t="s">
        <v>134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161</v>
      </c>
      <c r="PF182" s="2" t="s">
        <v>144</v>
      </c>
      <c r="PG182" s="2" t="s">
        <v>134</v>
      </c>
      <c r="PH182" s="2" t="s">
        <v>134</v>
      </c>
      <c r="PI182" s="2" t="s">
        <v>142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134</v>
      </c>
      <c r="PR182" s="2" t="s">
        <v>134</v>
      </c>
      <c r="PS182" s="2" t="s">
        <v>134</v>
      </c>
      <c r="PT182" s="2" t="s">
        <v>134</v>
      </c>
      <c r="PU182" s="2" t="s">
        <v>134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140</v>
      </c>
      <c r="QD182" s="2" t="s">
        <v>144</v>
      </c>
      <c r="QE182" s="2" t="s">
        <v>711</v>
      </c>
      <c r="QF182" s="2" t="s">
        <v>434</v>
      </c>
      <c r="QG182" s="2" t="s">
        <v>142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184</v>
      </c>
      <c r="QP182" s="2" t="s">
        <v>144</v>
      </c>
      <c r="QQ182" s="2" t="s">
        <v>134</v>
      </c>
      <c r="QR182" s="2" t="s">
        <v>134</v>
      </c>
      <c r="QS182" s="2" t="s">
        <v>142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134</v>
      </c>
      <c r="RB182" s="2" t="s">
        <v>134</v>
      </c>
      <c r="RC182" s="2" t="s">
        <v>134</v>
      </c>
      <c r="RD182" s="2" t="s">
        <v>134</v>
      </c>
      <c r="RE182" s="2" t="s">
        <v>134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134</v>
      </c>
      <c r="RN182" s="2" t="s">
        <v>134</v>
      </c>
      <c r="RO182" s="2" t="s">
        <v>134</v>
      </c>
      <c r="RP182" s="2" t="s">
        <v>134</v>
      </c>
      <c r="RQ182" s="2" t="s">
        <v>134</v>
      </c>
      <c r="RR182" s="2" t="s">
        <v>134</v>
      </c>
      <c r="RS182" s="4"/>
      <c r="RT182" s="8"/>
      <c r="RU182" s="4"/>
      <c r="RV182" s="8"/>
      <c r="RW182" s="7"/>
      <c r="RX182" s="7"/>
      <c r="RY182" s="2" t="s">
        <v>161</v>
      </c>
      <c r="RZ182" s="2" t="s">
        <v>144</v>
      </c>
      <c r="SA182" s="2" t="s">
        <v>134</v>
      </c>
      <c r="SB182" s="2" t="s">
        <v>134</v>
      </c>
      <c r="SC182" s="2" t="s">
        <v>142</v>
      </c>
      <c r="SD182" s="2" t="s">
        <v>134</v>
      </c>
      <c r="SE182" s="4"/>
      <c r="SF182" s="8"/>
      <c r="SG182" s="4"/>
      <c r="SH182" s="8"/>
      <c r="SI182" s="7"/>
      <c r="SJ182" s="7"/>
      <c r="SK182" s="2" t="s">
        <v>140</v>
      </c>
      <c r="SL182" s="2" t="s">
        <v>144</v>
      </c>
      <c r="SM182" s="2" t="s">
        <v>270</v>
      </c>
      <c r="SN182" s="2" t="s">
        <v>526</v>
      </c>
      <c r="SO182" s="2" t="s">
        <v>142</v>
      </c>
      <c r="SP182" s="2" t="s">
        <v>134</v>
      </c>
    </row>
    <row r="183">
      <c r="A183" s="2" t="s">
        <v>2456</v>
      </c>
      <c r="B183" s="2" t="s">
        <v>123</v>
      </c>
      <c r="C183" s="2" t="s">
        <v>124</v>
      </c>
      <c r="D183" s="2" t="s">
        <v>2038</v>
      </c>
      <c r="E183" s="2" t="s">
        <v>2039</v>
      </c>
      <c r="F183" s="2" t="s">
        <v>414</v>
      </c>
      <c r="G183" s="2" t="s">
        <v>415</v>
      </c>
      <c r="H183" s="2" t="s">
        <v>416</v>
      </c>
      <c r="I183" s="2" t="s">
        <v>2391</v>
      </c>
      <c r="J183" s="2" t="s">
        <v>2206</v>
      </c>
      <c r="K183" s="2" t="s">
        <v>273</v>
      </c>
      <c r="L183" s="3">
        <v>20.64</v>
      </c>
      <c r="M183" s="3">
        <v>21.67</v>
      </c>
      <c r="N183" s="3">
        <v>42.99</v>
      </c>
      <c r="O183" s="2" t="s">
        <v>725</v>
      </c>
      <c r="P183" s="2" t="s">
        <v>275</v>
      </c>
      <c r="Q183" s="2" t="s">
        <v>133</v>
      </c>
      <c r="R183" s="2" t="s">
        <v>134</v>
      </c>
      <c r="S183" s="2" t="s">
        <v>2450</v>
      </c>
      <c r="T183" s="2" t="s">
        <v>1062</v>
      </c>
      <c r="U183" s="2" t="s">
        <v>832</v>
      </c>
      <c r="V183" s="2" t="s">
        <v>1670</v>
      </c>
      <c r="W183" s="2" t="s">
        <v>421</v>
      </c>
      <c r="X183" s="2" t="s">
        <v>134</v>
      </c>
      <c r="Y183" s="2" t="s">
        <v>237</v>
      </c>
      <c r="Z183" s="4">
        <v>1</v>
      </c>
      <c r="AA183" s="4">
        <f>=ROUNDDOWN(5,0)</f>
      </c>
      <c r="AB183" s="5">
        <v>0.2</v>
      </c>
      <c r="AC183" s="2" t="s">
        <v>134</v>
      </c>
      <c r="AD183" s="4"/>
      <c r="AE183" s="4"/>
      <c r="AF183" s="6">
        <v>67</v>
      </c>
      <c r="AG183" s="6"/>
      <c r="AH183" s="7">
        <v>0.6667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>
        <v>0</v>
      </c>
      <c r="AP183" s="4">
        <v>122</v>
      </c>
      <c r="AQ183" s="8">
        <v>2323.16</v>
      </c>
      <c r="AR183" s="4"/>
      <c r="AS183" s="8"/>
      <c r="AT183" s="7"/>
      <c r="AU183" s="7"/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>
        <v>1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>
        <v>122</v>
      </c>
      <c r="BK183" s="8">
        <v>2323.16</v>
      </c>
      <c r="BL183" s="2" t="s">
        <v>2457</v>
      </c>
      <c r="BM183" s="7">
        <v>1</v>
      </c>
      <c r="BN183" s="7">
        <v>1</v>
      </c>
      <c r="BO183" s="4">
        <v>12</v>
      </c>
      <c r="BP183" s="8">
        <v>260.04</v>
      </c>
      <c r="BQ183" s="4"/>
      <c r="BR183" s="8"/>
      <c r="BS183" s="7"/>
      <c r="BT183" s="7"/>
      <c r="BU183" s="2" t="s">
        <v>140</v>
      </c>
      <c r="BV183" s="2" t="s">
        <v>144</v>
      </c>
      <c r="BW183" s="2" t="s">
        <v>134</v>
      </c>
      <c r="BX183" s="2" t="s">
        <v>531</v>
      </c>
      <c r="BY183" s="2" t="s">
        <v>142</v>
      </c>
      <c r="BZ183" s="2" t="s">
        <v>134</v>
      </c>
      <c r="CA183" s="4">
        <v>21</v>
      </c>
      <c r="CB183" s="8">
        <v>292.53</v>
      </c>
      <c r="CC183" s="4"/>
      <c r="CD183" s="8"/>
      <c r="CE183" s="7"/>
      <c r="CF183" s="7"/>
      <c r="CG183" s="2" t="s">
        <v>140</v>
      </c>
      <c r="CH183" s="2" t="s">
        <v>144</v>
      </c>
      <c r="CI183" s="2" t="s">
        <v>240</v>
      </c>
      <c r="CJ183" s="2" t="s">
        <v>150</v>
      </c>
      <c r="CK183" s="2" t="s">
        <v>168</v>
      </c>
      <c r="CL183" s="2" t="s">
        <v>134</v>
      </c>
      <c r="CM183" s="4">
        <v>35</v>
      </c>
      <c r="CN183" s="8">
        <v>751.8</v>
      </c>
      <c r="CO183" s="4"/>
      <c r="CP183" s="8"/>
      <c r="CQ183" s="7"/>
      <c r="CR183" s="7"/>
      <c r="CS183" s="2" t="s">
        <v>140</v>
      </c>
      <c r="CT183" s="2" t="s">
        <v>144</v>
      </c>
      <c r="CU183" s="2" t="s">
        <v>242</v>
      </c>
      <c r="CV183" s="2" t="s">
        <v>309</v>
      </c>
      <c r="CW183" s="2" t="s">
        <v>142</v>
      </c>
      <c r="CX183" s="2" t="s">
        <v>134</v>
      </c>
      <c r="CY183" s="4">
        <v>17</v>
      </c>
      <c r="CZ183" s="8">
        <v>232.05</v>
      </c>
      <c r="DA183" s="4"/>
      <c r="DB183" s="8"/>
      <c r="DC183" s="7"/>
      <c r="DD183" s="7"/>
      <c r="DE183" s="2" t="s">
        <v>140</v>
      </c>
      <c r="DF183" s="2" t="s">
        <v>144</v>
      </c>
      <c r="DG183" s="2" t="s">
        <v>242</v>
      </c>
      <c r="DH183" s="2" t="s">
        <v>2458</v>
      </c>
      <c r="DI183" s="2" t="s">
        <v>142</v>
      </c>
      <c r="DJ183" s="2" t="s">
        <v>134</v>
      </c>
      <c r="DK183" s="4">
        <v>8</v>
      </c>
      <c r="DL183" s="8">
        <v>182.08</v>
      </c>
      <c r="DM183" s="4"/>
      <c r="DN183" s="8"/>
      <c r="DO183" s="7"/>
      <c r="DP183" s="7"/>
      <c r="DQ183" s="2" t="s">
        <v>140</v>
      </c>
      <c r="DR183" s="2" t="s">
        <v>144</v>
      </c>
      <c r="DS183" s="2" t="s">
        <v>242</v>
      </c>
      <c r="DT183" s="2" t="s">
        <v>824</v>
      </c>
      <c r="DU183" s="2" t="s">
        <v>142</v>
      </c>
      <c r="DV183" s="2" t="s">
        <v>134</v>
      </c>
      <c r="DW183" s="4">
        <v>15</v>
      </c>
      <c r="DX183" s="8">
        <v>341.4</v>
      </c>
      <c r="DY183" s="4"/>
      <c r="DZ183" s="8"/>
      <c r="EA183" s="7"/>
      <c r="EB183" s="7"/>
      <c r="EC183" s="2" t="s">
        <v>140</v>
      </c>
      <c r="ED183" s="2" t="s">
        <v>144</v>
      </c>
      <c r="EE183" s="2" t="s">
        <v>242</v>
      </c>
      <c r="EF183" s="2" t="s">
        <v>2241</v>
      </c>
      <c r="EG183" s="2" t="s">
        <v>142</v>
      </c>
      <c r="EH183" s="2" t="s">
        <v>134</v>
      </c>
      <c r="EI183" s="4">
        <v>5</v>
      </c>
      <c r="EJ183" s="8">
        <v>65</v>
      </c>
      <c r="EK183" s="4"/>
      <c r="EL183" s="8"/>
      <c r="EM183" s="7"/>
      <c r="EN183" s="7"/>
      <c r="EO183" s="2" t="s">
        <v>140</v>
      </c>
      <c r="EP183" s="2" t="s">
        <v>144</v>
      </c>
      <c r="EQ183" s="2" t="s">
        <v>242</v>
      </c>
      <c r="ER183" s="2" t="s">
        <v>2459</v>
      </c>
      <c r="ES183" s="2" t="s">
        <v>168</v>
      </c>
      <c r="ET183" s="2" t="s">
        <v>134</v>
      </c>
      <c r="EU183" s="4">
        <v>3</v>
      </c>
      <c r="EV183" s="8">
        <v>86.7</v>
      </c>
      <c r="EW183" s="4"/>
      <c r="EX183" s="8"/>
      <c r="EY183" s="7"/>
      <c r="EZ183" s="7"/>
      <c r="FA183" s="2" t="s">
        <v>140</v>
      </c>
      <c r="FB183" s="2" t="s">
        <v>144</v>
      </c>
      <c r="FC183" s="2" t="s">
        <v>242</v>
      </c>
      <c r="FD183" s="2" t="s">
        <v>1796</v>
      </c>
      <c r="FE183" s="2" t="s">
        <v>142</v>
      </c>
      <c r="FF183" s="2" t="s">
        <v>134</v>
      </c>
      <c r="FG183" s="4">
        <v>5</v>
      </c>
      <c r="FH183" s="8">
        <v>89.89</v>
      </c>
      <c r="FI183" s="4"/>
      <c r="FJ183" s="8"/>
      <c r="FK183" s="7"/>
      <c r="FL183" s="7"/>
      <c r="FM183" s="2" t="s">
        <v>140</v>
      </c>
      <c r="FN183" s="2" t="s">
        <v>144</v>
      </c>
      <c r="FO183" s="2" t="s">
        <v>539</v>
      </c>
      <c r="FP183" s="2" t="s">
        <v>2343</v>
      </c>
      <c r="FQ183" s="2" t="s">
        <v>142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143</v>
      </c>
      <c r="FZ183" s="2" t="s">
        <v>144</v>
      </c>
      <c r="GA183" s="2" t="s">
        <v>134</v>
      </c>
      <c r="GB183" s="2" t="s">
        <v>134</v>
      </c>
      <c r="GC183" s="2" t="s">
        <v>142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134</v>
      </c>
      <c r="GL183" s="2" t="s">
        <v>134</v>
      </c>
      <c r="GM183" s="2" t="s">
        <v>134</v>
      </c>
      <c r="GN183" s="2" t="s">
        <v>134</v>
      </c>
      <c r="GO183" s="2" t="s">
        <v>134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578</v>
      </c>
      <c r="GX183" s="2" t="s">
        <v>144</v>
      </c>
      <c r="GY183" s="2" t="s">
        <v>253</v>
      </c>
      <c r="GZ183" s="2" t="s">
        <v>1433</v>
      </c>
      <c r="HA183" s="2" t="s">
        <v>142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140</v>
      </c>
      <c r="HJ183" s="2" t="s">
        <v>144</v>
      </c>
      <c r="HK183" s="2" t="s">
        <v>242</v>
      </c>
      <c r="HL183" s="2" t="s">
        <v>312</v>
      </c>
      <c r="HM183" s="2" t="s">
        <v>142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161</v>
      </c>
      <c r="HV183" s="2" t="s">
        <v>144</v>
      </c>
      <c r="HW183" s="2" t="s">
        <v>134</v>
      </c>
      <c r="HX183" s="2" t="s">
        <v>134</v>
      </c>
      <c r="HY183" s="2" t="s">
        <v>142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140</v>
      </c>
      <c r="IH183" s="2" t="s">
        <v>144</v>
      </c>
      <c r="II183" s="2" t="s">
        <v>486</v>
      </c>
      <c r="IJ183" s="2" t="s">
        <v>758</v>
      </c>
      <c r="IK183" s="2" t="s">
        <v>142</v>
      </c>
      <c r="IL183" s="2" t="s">
        <v>134</v>
      </c>
      <c r="IM183" s="4">
        <v>1</v>
      </c>
      <c r="IN183" s="8">
        <v>21.67</v>
      </c>
      <c r="IO183" s="4"/>
      <c r="IP183" s="8"/>
      <c r="IQ183" s="7"/>
      <c r="IR183" s="7"/>
      <c r="IS183" s="2" t="s">
        <v>140</v>
      </c>
      <c r="IT183" s="2" t="s">
        <v>144</v>
      </c>
      <c r="IU183" s="2" t="s">
        <v>242</v>
      </c>
      <c r="IV183" s="2" t="s">
        <v>311</v>
      </c>
      <c r="IW183" s="2" t="s">
        <v>142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134</v>
      </c>
      <c r="JF183" s="2" t="s">
        <v>134</v>
      </c>
      <c r="JG183" s="2" t="s">
        <v>134</v>
      </c>
      <c r="JH183" s="2" t="s">
        <v>134</v>
      </c>
      <c r="JI183" s="2" t="s">
        <v>134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140</v>
      </c>
      <c r="JR183" s="2" t="s">
        <v>144</v>
      </c>
      <c r="JS183" s="2" t="s">
        <v>2053</v>
      </c>
      <c r="JT183" s="2" t="s">
        <v>2460</v>
      </c>
      <c r="JU183" s="2" t="s">
        <v>142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161</v>
      </c>
      <c r="KD183" s="2" t="s">
        <v>144</v>
      </c>
      <c r="KE183" s="2" t="s">
        <v>134</v>
      </c>
      <c r="KF183" s="2" t="s">
        <v>134</v>
      </c>
      <c r="KG183" s="2" t="s">
        <v>142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176</v>
      </c>
      <c r="KP183" s="2" t="s">
        <v>144</v>
      </c>
      <c r="KQ183" s="2" t="s">
        <v>134</v>
      </c>
      <c r="KR183" s="2" t="s">
        <v>134</v>
      </c>
      <c r="KS183" s="2" t="s">
        <v>142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140</v>
      </c>
      <c r="LB183" s="2" t="s">
        <v>144</v>
      </c>
      <c r="LC183" s="2" t="s">
        <v>385</v>
      </c>
      <c r="LD183" s="2" t="s">
        <v>264</v>
      </c>
      <c r="LE183" s="2" t="s">
        <v>142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134</v>
      </c>
      <c r="LN183" s="2" t="s">
        <v>134</v>
      </c>
      <c r="LO183" s="2" t="s">
        <v>134</v>
      </c>
      <c r="LP183" s="2" t="s">
        <v>134</v>
      </c>
      <c r="LQ183" s="2" t="s">
        <v>134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134</v>
      </c>
      <c r="LZ183" s="2" t="s">
        <v>134</v>
      </c>
      <c r="MA183" s="2" t="s">
        <v>134</v>
      </c>
      <c r="MB183" s="2" t="s">
        <v>134</v>
      </c>
      <c r="MC183" s="2" t="s">
        <v>134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161</v>
      </c>
      <c r="ML183" s="2" t="s">
        <v>144</v>
      </c>
      <c r="MM183" s="2" t="s">
        <v>134</v>
      </c>
      <c r="MN183" s="2" t="s">
        <v>134</v>
      </c>
      <c r="MO183" s="2" t="s">
        <v>142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134</v>
      </c>
      <c r="MX183" s="2" t="s">
        <v>134</v>
      </c>
      <c r="MY183" s="2" t="s">
        <v>134</v>
      </c>
      <c r="MZ183" s="2" t="s">
        <v>134</v>
      </c>
      <c r="NA183" s="2" t="s">
        <v>134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184</v>
      </c>
      <c r="NJ183" s="2" t="s">
        <v>144</v>
      </c>
      <c r="NK183" s="2" t="s">
        <v>134</v>
      </c>
      <c r="NL183" s="2" t="s">
        <v>134</v>
      </c>
      <c r="NM183" s="2" t="s">
        <v>142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140</v>
      </c>
      <c r="NV183" s="2" t="s">
        <v>144</v>
      </c>
      <c r="NW183" s="2" t="s">
        <v>185</v>
      </c>
      <c r="NX183" s="2" t="s">
        <v>524</v>
      </c>
      <c r="NY183" s="2" t="s">
        <v>142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140</v>
      </c>
      <c r="OH183" s="2" t="s">
        <v>144</v>
      </c>
      <c r="OI183" s="2" t="s">
        <v>268</v>
      </c>
      <c r="OJ183" s="2" t="s">
        <v>2461</v>
      </c>
      <c r="OK183" s="2" t="s">
        <v>168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134</v>
      </c>
      <c r="OT183" s="2" t="s">
        <v>134</v>
      </c>
      <c r="OU183" s="2" t="s">
        <v>134</v>
      </c>
      <c r="OV183" s="2" t="s">
        <v>134</v>
      </c>
      <c r="OW183" s="2" t="s">
        <v>134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161</v>
      </c>
      <c r="PF183" s="2" t="s">
        <v>144</v>
      </c>
      <c r="PG183" s="2" t="s">
        <v>134</v>
      </c>
      <c r="PH183" s="2" t="s">
        <v>134</v>
      </c>
      <c r="PI183" s="2" t="s">
        <v>142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134</v>
      </c>
      <c r="PR183" s="2" t="s">
        <v>134</v>
      </c>
      <c r="PS183" s="2" t="s">
        <v>134</v>
      </c>
      <c r="PT183" s="2" t="s">
        <v>134</v>
      </c>
      <c r="PU183" s="2" t="s">
        <v>134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140</v>
      </c>
      <c r="QD183" s="2" t="s">
        <v>144</v>
      </c>
      <c r="QE183" s="2" t="s">
        <v>711</v>
      </c>
      <c r="QF183" s="2" t="s">
        <v>575</v>
      </c>
      <c r="QG183" s="2" t="s">
        <v>142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184</v>
      </c>
      <c r="QP183" s="2" t="s">
        <v>144</v>
      </c>
      <c r="QQ183" s="2" t="s">
        <v>134</v>
      </c>
      <c r="QR183" s="2" t="s">
        <v>134</v>
      </c>
      <c r="QS183" s="2" t="s">
        <v>142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134</v>
      </c>
      <c r="RB183" s="2" t="s">
        <v>134</v>
      </c>
      <c r="RC183" s="2" t="s">
        <v>134</v>
      </c>
      <c r="RD183" s="2" t="s">
        <v>134</v>
      </c>
      <c r="RE183" s="2" t="s">
        <v>134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134</v>
      </c>
      <c r="RN183" s="2" t="s">
        <v>134</v>
      </c>
      <c r="RO183" s="2" t="s">
        <v>134</v>
      </c>
      <c r="RP183" s="2" t="s">
        <v>134</v>
      </c>
      <c r="RQ183" s="2" t="s">
        <v>134</v>
      </c>
      <c r="RR183" s="2" t="s">
        <v>134</v>
      </c>
      <c r="RS183" s="4"/>
      <c r="RT183" s="8"/>
      <c r="RU183" s="4"/>
      <c r="RV183" s="8"/>
      <c r="RW183" s="7"/>
      <c r="RX183" s="7"/>
      <c r="RY183" s="2" t="s">
        <v>161</v>
      </c>
      <c r="RZ183" s="2" t="s">
        <v>144</v>
      </c>
      <c r="SA183" s="2" t="s">
        <v>134</v>
      </c>
      <c r="SB183" s="2" t="s">
        <v>134</v>
      </c>
      <c r="SC183" s="2" t="s">
        <v>142</v>
      </c>
      <c r="SD183" s="2" t="s">
        <v>134</v>
      </c>
      <c r="SE183" s="4"/>
      <c r="SF183" s="8"/>
      <c r="SG183" s="4"/>
      <c r="SH183" s="8"/>
      <c r="SI183" s="7"/>
      <c r="SJ183" s="7"/>
      <c r="SK183" s="2" t="s">
        <v>140</v>
      </c>
      <c r="SL183" s="2" t="s">
        <v>144</v>
      </c>
      <c r="SM183" s="2" t="s">
        <v>270</v>
      </c>
      <c r="SN183" s="2" t="s">
        <v>392</v>
      </c>
      <c r="SO183" s="2" t="s">
        <v>142</v>
      </c>
      <c r="SP183" s="2" t="s">
        <v>134</v>
      </c>
    </row>
    <row r="184">
      <c r="A184" s="2" t="s">
        <v>2462</v>
      </c>
      <c r="B184" s="2" t="s">
        <v>123</v>
      </c>
      <c r="C184" s="2" t="s">
        <v>124</v>
      </c>
      <c r="D184" s="2" t="s">
        <v>2038</v>
      </c>
      <c r="E184" s="2" t="s">
        <v>2039</v>
      </c>
      <c r="F184" s="2" t="s">
        <v>2463</v>
      </c>
      <c r="G184" s="2" t="s">
        <v>2464</v>
      </c>
      <c r="H184" s="2" t="s">
        <v>1057</v>
      </c>
      <c r="I184" s="2" t="s">
        <v>2465</v>
      </c>
      <c r="J184" s="2" t="s">
        <v>2304</v>
      </c>
      <c r="K184" s="2" t="s">
        <v>448</v>
      </c>
      <c r="L184" s="3">
        <v>15.18</v>
      </c>
      <c r="M184" s="3">
        <v>15.94</v>
      </c>
      <c r="N184" s="3">
        <v>32.99</v>
      </c>
      <c r="O184" s="2" t="s">
        <v>131</v>
      </c>
      <c r="P184" s="2" t="s">
        <v>395</v>
      </c>
      <c r="Q184" s="2" t="s">
        <v>133</v>
      </c>
      <c r="R184" s="2" t="s">
        <v>134</v>
      </c>
      <c r="S184" s="2" t="s">
        <v>2466</v>
      </c>
      <c r="T184" s="2" t="s">
        <v>134</v>
      </c>
      <c r="U184" s="2" t="s">
        <v>832</v>
      </c>
      <c r="V184" s="2" t="s">
        <v>1361</v>
      </c>
      <c r="W184" s="2" t="s">
        <v>834</v>
      </c>
      <c r="X184" s="2" t="s">
        <v>134</v>
      </c>
      <c r="Y184" s="2" t="s">
        <v>1568</v>
      </c>
      <c r="Z184" s="4">
        <v>1120</v>
      </c>
      <c r="AA184" s="4">
        <f>=ROUNDDOWN(43.0769230769231,0)</f>
      </c>
      <c r="AB184" s="5">
        <v>26</v>
      </c>
      <c r="AC184" s="2" t="s">
        <v>134</v>
      </c>
      <c r="AD184" s="4"/>
      <c r="AE184" s="4"/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0</v>
      </c>
      <c r="AP184" s="4">
        <v>593</v>
      </c>
      <c r="AQ184" s="8">
        <v>9579.85</v>
      </c>
      <c r="AR184" s="4"/>
      <c r="AS184" s="8"/>
      <c r="AT184" s="7"/>
      <c r="AU184" s="7"/>
      <c r="AV184" s="4">
        <v>945</v>
      </c>
      <c r="AW184" s="8">
        <v>18968.1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>
        <v>0.5051</v>
      </c>
      <c r="BC184" s="4">
        <v>2076</v>
      </c>
      <c r="BD184" s="8">
        <v>42085.16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>
        <v>0.4507</v>
      </c>
      <c r="BJ184" s="4">
        <v>593</v>
      </c>
      <c r="BK184" s="8">
        <v>9579.85</v>
      </c>
      <c r="BL184" s="2" t="s">
        <v>2467</v>
      </c>
      <c r="BM184" s="7">
        <v>1</v>
      </c>
      <c r="BN184" s="7">
        <v>1</v>
      </c>
      <c r="BO184" s="4">
        <v>84</v>
      </c>
      <c r="BP184" s="8">
        <v>1389.36</v>
      </c>
      <c r="BQ184" s="4"/>
      <c r="BR184" s="8"/>
      <c r="BS184" s="7"/>
      <c r="BT184" s="7"/>
      <c r="BU184" s="2" t="s">
        <v>140</v>
      </c>
      <c r="BV184" s="2" t="s">
        <v>131</v>
      </c>
      <c r="BW184" s="2" t="s">
        <v>134</v>
      </c>
      <c r="BX184" s="2" t="s">
        <v>2468</v>
      </c>
      <c r="BY184" s="2" t="s">
        <v>142</v>
      </c>
      <c r="BZ184" s="2" t="s">
        <v>134</v>
      </c>
      <c r="CA184" s="4">
        <v>122</v>
      </c>
      <c r="CB184" s="8">
        <v>2052.04</v>
      </c>
      <c r="CC184" s="4"/>
      <c r="CD184" s="8"/>
      <c r="CE184" s="7"/>
      <c r="CF184" s="7"/>
      <c r="CG184" s="2" t="s">
        <v>140</v>
      </c>
      <c r="CH184" s="2" t="s">
        <v>131</v>
      </c>
      <c r="CI184" s="2" t="s">
        <v>728</v>
      </c>
      <c r="CJ184" s="2" t="s">
        <v>2469</v>
      </c>
      <c r="CK184" s="2" t="s">
        <v>142</v>
      </c>
      <c r="CL184" s="2" t="s">
        <v>134</v>
      </c>
      <c r="CM184" s="4">
        <v>38</v>
      </c>
      <c r="CN184" s="8">
        <v>625.48</v>
      </c>
      <c r="CO184" s="4"/>
      <c r="CP184" s="8"/>
      <c r="CQ184" s="7"/>
      <c r="CR184" s="7"/>
      <c r="CS184" s="2" t="s">
        <v>140</v>
      </c>
      <c r="CT184" s="2" t="s">
        <v>131</v>
      </c>
      <c r="CU184" s="2" t="s">
        <v>2470</v>
      </c>
      <c r="CV184" s="2" t="s">
        <v>521</v>
      </c>
      <c r="CW184" s="2" t="s">
        <v>142</v>
      </c>
      <c r="CX184" s="2" t="s">
        <v>134</v>
      </c>
      <c r="CY184" s="4">
        <v>108</v>
      </c>
      <c r="CZ184" s="8">
        <v>1743.12</v>
      </c>
      <c r="DA184" s="4"/>
      <c r="DB184" s="8"/>
      <c r="DC184" s="7"/>
      <c r="DD184" s="7"/>
      <c r="DE184" s="2" t="s">
        <v>140</v>
      </c>
      <c r="DF184" s="2" t="s">
        <v>131</v>
      </c>
      <c r="DG184" s="2" t="s">
        <v>999</v>
      </c>
      <c r="DH184" s="2" t="s">
        <v>2471</v>
      </c>
      <c r="DI184" s="2" t="s">
        <v>142</v>
      </c>
      <c r="DJ184" s="2" t="s">
        <v>134</v>
      </c>
      <c r="DK184" s="4">
        <v>34</v>
      </c>
      <c r="DL184" s="8">
        <v>548.76</v>
      </c>
      <c r="DM184" s="4"/>
      <c r="DN184" s="8"/>
      <c r="DO184" s="7"/>
      <c r="DP184" s="7"/>
      <c r="DQ184" s="2" t="s">
        <v>140</v>
      </c>
      <c r="DR184" s="2" t="s">
        <v>131</v>
      </c>
      <c r="DS184" s="2" t="s">
        <v>600</v>
      </c>
      <c r="DT184" s="2" t="s">
        <v>521</v>
      </c>
      <c r="DU184" s="2" t="s">
        <v>142</v>
      </c>
      <c r="DV184" s="2" t="s">
        <v>134</v>
      </c>
      <c r="DW184" s="4">
        <v>20</v>
      </c>
      <c r="DX184" s="8">
        <v>334.8</v>
      </c>
      <c r="DY184" s="4"/>
      <c r="DZ184" s="8"/>
      <c r="EA184" s="7"/>
      <c r="EB184" s="7"/>
      <c r="EC184" s="2" t="s">
        <v>140</v>
      </c>
      <c r="ED184" s="2" t="s">
        <v>131</v>
      </c>
      <c r="EE184" s="2" t="s">
        <v>544</v>
      </c>
      <c r="EF184" s="2" t="s">
        <v>1332</v>
      </c>
      <c r="EG184" s="2" t="s">
        <v>142</v>
      </c>
      <c r="EH184" s="2" t="s">
        <v>134</v>
      </c>
      <c r="EI184" s="4">
        <v>146</v>
      </c>
      <c r="EJ184" s="8">
        <v>2212.63</v>
      </c>
      <c r="EK184" s="4"/>
      <c r="EL184" s="8"/>
      <c r="EM184" s="7"/>
      <c r="EN184" s="7"/>
      <c r="EO184" s="2" t="s">
        <v>140</v>
      </c>
      <c r="EP184" s="2" t="s">
        <v>131</v>
      </c>
      <c r="EQ184" s="2" t="s">
        <v>1505</v>
      </c>
      <c r="ER184" s="2" t="s">
        <v>2472</v>
      </c>
      <c r="ES184" s="2" t="s">
        <v>142</v>
      </c>
      <c r="ET184" s="2" t="s">
        <v>134</v>
      </c>
      <c r="EU184" s="4">
        <v>10</v>
      </c>
      <c r="EV184" s="8">
        <v>166.78</v>
      </c>
      <c r="EW184" s="4"/>
      <c r="EX184" s="8"/>
      <c r="EY184" s="7"/>
      <c r="EZ184" s="7"/>
      <c r="FA184" s="2" t="s">
        <v>140</v>
      </c>
      <c r="FB184" s="2" t="s">
        <v>131</v>
      </c>
      <c r="FC184" s="2" t="s">
        <v>2320</v>
      </c>
      <c r="FD184" s="2" t="s">
        <v>2473</v>
      </c>
      <c r="FE184" s="2" t="s">
        <v>142</v>
      </c>
      <c r="FF184" s="2" t="s">
        <v>134</v>
      </c>
      <c r="FG184" s="4">
        <v>2</v>
      </c>
      <c r="FH184" s="8">
        <v>33.48</v>
      </c>
      <c r="FI184" s="4"/>
      <c r="FJ184" s="8"/>
      <c r="FK184" s="7"/>
      <c r="FL184" s="7"/>
      <c r="FM184" s="2" t="s">
        <v>140</v>
      </c>
      <c r="FN184" s="2" t="s">
        <v>131</v>
      </c>
      <c r="FO184" s="2" t="s">
        <v>903</v>
      </c>
      <c r="FP184" s="2" t="s">
        <v>1129</v>
      </c>
      <c r="FQ184" s="2" t="s">
        <v>142</v>
      </c>
      <c r="FR184" s="2" t="s">
        <v>134</v>
      </c>
      <c r="FS184" s="4">
        <v>20</v>
      </c>
      <c r="FT184" s="8">
        <v>314</v>
      </c>
      <c r="FU184" s="4"/>
      <c r="FV184" s="8"/>
      <c r="FW184" s="7"/>
      <c r="FX184" s="7"/>
      <c r="FY184" s="2" t="s">
        <v>140</v>
      </c>
      <c r="FZ184" s="2" t="s">
        <v>131</v>
      </c>
      <c r="GA184" s="2" t="s">
        <v>1002</v>
      </c>
      <c r="GB184" s="2" t="s">
        <v>1319</v>
      </c>
      <c r="GC184" s="2" t="s">
        <v>142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134</v>
      </c>
      <c r="GL184" s="2" t="s">
        <v>134</v>
      </c>
      <c r="GM184" s="2" t="s">
        <v>134</v>
      </c>
      <c r="GN184" s="2" t="s">
        <v>134</v>
      </c>
      <c r="GO184" s="2" t="s">
        <v>134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140</v>
      </c>
      <c r="GX184" s="2" t="s">
        <v>131</v>
      </c>
      <c r="GY184" s="2" t="s">
        <v>2087</v>
      </c>
      <c r="GZ184" s="2" t="s">
        <v>798</v>
      </c>
      <c r="HA184" s="2" t="s">
        <v>142</v>
      </c>
      <c r="HB184" s="2" t="s">
        <v>134</v>
      </c>
      <c r="HC184" s="4">
        <v>1</v>
      </c>
      <c r="HD184" s="8">
        <v>32.99</v>
      </c>
      <c r="HE184" s="4"/>
      <c r="HF184" s="8"/>
      <c r="HG184" s="7"/>
      <c r="HH184" s="7"/>
      <c r="HI184" s="2" t="s">
        <v>140</v>
      </c>
      <c r="HJ184" s="2" t="s">
        <v>131</v>
      </c>
      <c r="HK184" s="2" t="s">
        <v>141</v>
      </c>
      <c r="HL184" s="2" t="s">
        <v>2471</v>
      </c>
      <c r="HM184" s="2" t="s">
        <v>142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131</v>
      </c>
      <c r="HW184" s="2" t="s">
        <v>134</v>
      </c>
      <c r="HX184" s="2" t="s">
        <v>134</v>
      </c>
      <c r="HY184" s="2" t="s">
        <v>142</v>
      </c>
      <c r="HZ184" s="2" t="s">
        <v>134</v>
      </c>
      <c r="IA184" s="4">
        <v>7</v>
      </c>
      <c r="IB184" s="8">
        <v>109.2</v>
      </c>
      <c r="IC184" s="4"/>
      <c r="ID184" s="8"/>
      <c r="IE184" s="7"/>
      <c r="IF184" s="7"/>
      <c r="IG184" s="2" t="s">
        <v>140</v>
      </c>
      <c r="IH184" s="2" t="s">
        <v>131</v>
      </c>
      <c r="II184" s="2" t="s">
        <v>1395</v>
      </c>
      <c r="IJ184" s="2" t="s">
        <v>1283</v>
      </c>
      <c r="IK184" s="2" t="s">
        <v>142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140</v>
      </c>
      <c r="IT184" s="2" t="s">
        <v>131</v>
      </c>
      <c r="IU184" s="2" t="s">
        <v>2474</v>
      </c>
      <c r="IV184" s="2" t="s">
        <v>2475</v>
      </c>
      <c r="IW184" s="2" t="s">
        <v>142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140</v>
      </c>
      <c r="JF184" s="2" t="s">
        <v>131</v>
      </c>
      <c r="JG184" s="2" t="s">
        <v>170</v>
      </c>
      <c r="JH184" s="2" t="s">
        <v>134</v>
      </c>
      <c r="JI184" s="2" t="s">
        <v>142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140</v>
      </c>
      <c r="JR184" s="2" t="s">
        <v>144</v>
      </c>
      <c r="JS184" s="2" t="s">
        <v>1750</v>
      </c>
      <c r="JT184" s="2" t="s">
        <v>2137</v>
      </c>
      <c r="JU184" s="2" t="s">
        <v>142</v>
      </c>
      <c r="JV184" s="2" t="s">
        <v>134</v>
      </c>
      <c r="JW184" s="4">
        <v>1</v>
      </c>
      <c r="JX184" s="8">
        <v>17.21</v>
      </c>
      <c r="JY184" s="4"/>
      <c r="JZ184" s="8"/>
      <c r="KA184" s="7"/>
      <c r="KB184" s="7"/>
      <c r="KC184" s="2" t="s">
        <v>140</v>
      </c>
      <c r="KD184" s="2" t="s">
        <v>131</v>
      </c>
      <c r="KE184" s="2" t="s">
        <v>886</v>
      </c>
      <c r="KF184" s="2" t="s">
        <v>2476</v>
      </c>
      <c r="KG184" s="2" t="s">
        <v>142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176</v>
      </c>
      <c r="KP184" s="2" t="s">
        <v>131</v>
      </c>
      <c r="KQ184" s="2" t="s">
        <v>134</v>
      </c>
      <c r="KR184" s="2" t="s">
        <v>134</v>
      </c>
      <c r="KS184" s="2" t="s">
        <v>142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140</v>
      </c>
      <c r="LB184" s="2" t="s">
        <v>144</v>
      </c>
      <c r="LC184" s="2" t="s">
        <v>1107</v>
      </c>
      <c r="LD184" s="2" t="s">
        <v>2203</v>
      </c>
      <c r="LE184" s="2" t="s">
        <v>142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134</v>
      </c>
      <c r="LN184" s="2" t="s">
        <v>134</v>
      </c>
      <c r="LO184" s="2" t="s">
        <v>134</v>
      </c>
      <c r="LP184" s="2" t="s">
        <v>134</v>
      </c>
      <c r="LQ184" s="2" t="s">
        <v>134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134</v>
      </c>
      <c r="LZ184" s="2" t="s">
        <v>134</v>
      </c>
      <c r="MA184" s="2" t="s">
        <v>134</v>
      </c>
      <c r="MB184" s="2" t="s">
        <v>134</v>
      </c>
      <c r="MC184" s="2" t="s">
        <v>134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436</v>
      </c>
      <c r="ML184" s="2" t="s">
        <v>131</v>
      </c>
      <c r="MM184" s="2" t="s">
        <v>134</v>
      </c>
      <c r="MN184" s="2" t="s">
        <v>134</v>
      </c>
      <c r="MO184" s="2" t="s">
        <v>142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134</v>
      </c>
      <c r="MX184" s="2" t="s">
        <v>134</v>
      </c>
      <c r="MY184" s="2" t="s">
        <v>134</v>
      </c>
      <c r="MZ184" s="2" t="s">
        <v>134</v>
      </c>
      <c r="NA184" s="2" t="s">
        <v>134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184</v>
      </c>
      <c r="NJ184" s="2" t="s">
        <v>131</v>
      </c>
      <c r="NK184" s="2" t="s">
        <v>134</v>
      </c>
      <c r="NL184" s="2" t="s">
        <v>134</v>
      </c>
      <c r="NM184" s="2" t="s">
        <v>142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140</v>
      </c>
      <c r="NV184" s="2" t="s">
        <v>131</v>
      </c>
      <c r="NW184" s="2" t="s">
        <v>185</v>
      </c>
      <c r="NX184" s="2" t="s">
        <v>302</v>
      </c>
      <c r="NY184" s="2" t="s">
        <v>142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140</v>
      </c>
      <c r="OH184" s="2" t="s">
        <v>187</v>
      </c>
      <c r="OI184" s="2" t="s">
        <v>1639</v>
      </c>
      <c r="OJ184" s="2" t="s">
        <v>2477</v>
      </c>
      <c r="OK184" s="2" t="s">
        <v>142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134</v>
      </c>
      <c r="OT184" s="2" t="s">
        <v>134</v>
      </c>
      <c r="OU184" s="2" t="s">
        <v>134</v>
      </c>
      <c r="OV184" s="2" t="s">
        <v>134</v>
      </c>
      <c r="OW184" s="2" t="s">
        <v>134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161</v>
      </c>
      <c r="PF184" s="2" t="s">
        <v>131</v>
      </c>
      <c r="PG184" s="2" t="s">
        <v>134</v>
      </c>
      <c r="PH184" s="2" t="s">
        <v>134</v>
      </c>
      <c r="PI184" s="2" t="s">
        <v>142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140</v>
      </c>
      <c r="PR184" s="2" t="s">
        <v>131</v>
      </c>
      <c r="PS184" s="2" t="s">
        <v>190</v>
      </c>
      <c r="PT184" s="2" t="s">
        <v>134</v>
      </c>
      <c r="PU184" s="2" t="s">
        <v>142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161</v>
      </c>
      <c r="QD184" s="2" t="s">
        <v>144</v>
      </c>
      <c r="QE184" s="2" t="s">
        <v>134</v>
      </c>
      <c r="QF184" s="2" t="s">
        <v>134</v>
      </c>
      <c r="QG184" s="2" t="s">
        <v>142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184</v>
      </c>
      <c r="QP184" s="2" t="s">
        <v>131</v>
      </c>
      <c r="QQ184" s="2" t="s">
        <v>134</v>
      </c>
      <c r="QR184" s="2" t="s">
        <v>134</v>
      </c>
      <c r="QS184" s="2" t="s">
        <v>142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134</v>
      </c>
      <c r="RB184" s="2" t="s">
        <v>134</v>
      </c>
      <c r="RC184" s="2" t="s">
        <v>134</v>
      </c>
      <c r="RD184" s="2" t="s">
        <v>134</v>
      </c>
      <c r="RE184" s="2" t="s">
        <v>134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134</v>
      </c>
      <c r="RN184" s="2" t="s">
        <v>134</v>
      </c>
      <c r="RO184" s="2" t="s">
        <v>134</v>
      </c>
      <c r="RP184" s="2" t="s">
        <v>134</v>
      </c>
      <c r="RQ184" s="2" t="s">
        <v>134</v>
      </c>
      <c r="RR184" s="2" t="s">
        <v>134</v>
      </c>
      <c r="RS184" s="4"/>
      <c r="RT184" s="8"/>
      <c r="RU184" s="4"/>
      <c r="RV184" s="8"/>
      <c r="RW184" s="7"/>
      <c r="RX184" s="7"/>
      <c r="RY184" s="2" t="s">
        <v>161</v>
      </c>
      <c r="RZ184" s="2" t="s">
        <v>131</v>
      </c>
      <c r="SA184" s="2" t="s">
        <v>134</v>
      </c>
      <c r="SB184" s="2" t="s">
        <v>134</v>
      </c>
      <c r="SC184" s="2" t="s">
        <v>142</v>
      </c>
      <c r="SD184" s="2" t="s">
        <v>134</v>
      </c>
      <c r="SE184" s="4"/>
      <c r="SF184" s="8"/>
      <c r="SG184" s="4"/>
      <c r="SH184" s="8"/>
      <c r="SI184" s="7"/>
      <c r="SJ184" s="7"/>
      <c r="SK184" s="2" t="s">
        <v>140</v>
      </c>
      <c r="SL184" s="2" t="s">
        <v>144</v>
      </c>
      <c r="SM184" s="2" t="s">
        <v>134</v>
      </c>
      <c r="SN184" s="2" t="s">
        <v>134</v>
      </c>
      <c r="SO184" s="2" t="s">
        <v>142</v>
      </c>
      <c r="SP184" s="2" t="s">
        <v>134</v>
      </c>
    </row>
    <row r="185">
      <c r="A185" s="2" t="s">
        <v>2478</v>
      </c>
      <c r="B185" s="2" t="s">
        <v>123</v>
      </c>
      <c r="C185" s="2" t="s">
        <v>124</v>
      </c>
      <c r="D185" s="2" t="s">
        <v>2038</v>
      </c>
      <c r="E185" s="2" t="s">
        <v>2039</v>
      </c>
      <c r="F185" s="2" t="s">
        <v>2463</v>
      </c>
      <c r="G185" s="2" t="s">
        <v>2464</v>
      </c>
      <c r="H185" s="2" t="s">
        <v>1057</v>
      </c>
      <c r="I185" s="2" t="s">
        <v>2465</v>
      </c>
      <c r="J185" s="2" t="s">
        <v>2400</v>
      </c>
      <c r="K185" s="2" t="s">
        <v>448</v>
      </c>
      <c r="L185" s="3">
        <v>25.3</v>
      </c>
      <c r="M185" s="3">
        <v>26.56</v>
      </c>
      <c r="N185" s="3">
        <v>54.99</v>
      </c>
      <c r="O185" s="2" t="s">
        <v>131</v>
      </c>
      <c r="P185" s="2" t="s">
        <v>395</v>
      </c>
      <c r="Q185" s="2" t="s">
        <v>133</v>
      </c>
      <c r="R185" s="2" t="s">
        <v>134</v>
      </c>
      <c r="S185" s="2" t="s">
        <v>2466</v>
      </c>
      <c r="T185" s="2" t="s">
        <v>134</v>
      </c>
      <c r="U185" s="2" t="s">
        <v>832</v>
      </c>
      <c r="V185" s="2" t="s">
        <v>1361</v>
      </c>
      <c r="W185" s="2" t="s">
        <v>834</v>
      </c>
      <c r="X185" s="2" t="s">
        <v>134</v>
      </c>
      <c r="Y185" s="2" t="s">
        <v>1568</v>
      </c>
      <c r="Z185" s="4">
        <v>489</v>
      </c>
      <c r="AA185" s="4">
        <f>=ROUNDDOWN(30.5625,0)</f>
      </c>
      <c r="AB185" s="5">
        <v>16</v>
      </c>
      <c r="AC185" s="2" t="s">
        <v>134</v>
      </c>
      <c r="AD185" s="4"/>
      <c r="AE185" s="4"/>
      <c r="AF185" s="6">
        <v>69</v>
      </c>
      <c r="AG185" s="6"/>
      <c r="AH185" s="7">
        <v>0.9891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>
        <v>0</v>
      </c>
      <c r="AP185" s="4">
        <v>352</v>
      </c>
      <c r="AQ185" s="8">
        <v>9388.25</v>
      </c>
      <c r="AR185" s="4"/>
      <c r="AS185" s="8"/>
      <c r="AT185" s="7"/>
      <c r="AU185" s="7"/>
      <c r="AV185" s="4" t="s">
        <v>134</v>
      </c>
      <c r="AW185" s="8" t="s">
        <v>134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0.4949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 t="s">
        <v>134</v>
      </c>
      <c r="BJ185" s="4">
        <v>352</v>
      </c>
      <c r="BK185" s="8">
        <v>9388.25</v>
      </c>
      <c r="BL185" s="2" t="s">
        <v>2479</v>
      </c>
      <c r="BM185" s="7">
        <v>1</v>
      </c>
      <c r="BN185" s="7">
        <v>1</v>
      </c>
      <c r="BO185" s="4">
        <v>59</v>
      </c>
      <c r="BP185" s="8">
        <v>1626.04</v>
      </c>
      <c r="BQ185" s="4"/>
      <c r="BR185" s="8"/>
      <c r="BS185" s="7"/>
      <c r="BT185" s="7"/>
      <c r="BU185" s="2" t="s">
        <v>140</v>
      </c>
      <c r="BV185" s="2" t="s">
        <v>131</v>
      </c>
      <c r="BW185" s="2" t="s">
        <v>134</v>
      </c>
      <c r="BX185" s="2" t="s">
        <v>2480</v>
      </c>
      <c r="BY185" s="2" t="s">
        <v>142</v>
      </c>
      <c r="BZ185" s="2" t="s">
        <v>134</v>
      </c>
      <c r="CA185" s="4">
        <v>56</v>
      </c>
      <c r="CB185" s="8">
        <v>1570.24</v>
      </c>
      <c r="CC185" s="4"/>
      <c r="CD185" s="8"/>
      <c r="CE185" s="7"/>
      <c r="CF185" s="7"/>
      <c r="CG185" s="2" t="s">
        <v>140</v>
      </c>
      <c r="CH185" s="2" t="s">
        <v>131</v>
      </c>
      <c r="CI185" s="2" t="s">
        <v>728</v>
      </c>
      <c r="CJ185" s="2" t="s">
        <v>2481</v>
      </c>
      <c r="CK185" s="2" t="s">
        <v>142</v>
      </c>
      <c r="CL185" s="2" t="s">
        <v>134</v>
      </c>
      <c r="CM185" s="4">
        <v>18</v>
      </c>
      <c r="CN185" s="8">
        <v>493.56</v>
      </c>
      <c r="CO185" s="4"/>
      <c r="CP185" s="8"/>
      <c r="CQ185" s="7"/>
      <c r="CR185" s="7"/>
      <c r="CS185" s="2" t="s">
        <v>140</v>
      </c>
      <c r="CT185" s="2" t="s">
        <v>131</v>
      </c>
      <c r="CU185" s="2" t="s">
        <v>2470</v>
      </c>
      <c r="CV185" s="2" t="s">
        <v>2482</v>
      </c>
      <c r="CW185" s="2" t="s">
        <v>142</v>
      </c>
      <c r="CX185" s="2" t="s">
        <v>134</v>
      </c>
      <c r="CY185" s="4">
        <v>49</v>
      </c>
      <c r="CZ185" s="8">
        <v>1319.08</v>
      </c>
      <c r="DA185" s="4"/>
      <c r="DB185" s="8"/>
      <c r="DC185" s="7"/>
      <c r="DD185" s="7"/>
      <c r="DE185" s="2" t="s">
        <v>140</v>
      </c>
      <c r="DF185" s="2" t="s">
        <v>131</v>
      </c>
      <c r="DG185" s="2" t="s">
        <v>999</v>
      </c>
      <c r="DH185" s="2" t="s">
        <v>2471</v>
      </c>
      <c r="DI185" s="2" t="s">
        <v>142</v>
      </c>
      <c r="DJ185" s="2" t="s">
        <v>134</v>
      </c>
      <c r="DK185" s="4">
        <v>15</v>
      </c>
      <c r="DL185" s="8">
        <v>436.05</v>
      </c>
      <c r="DM185" s="4"/>
      <c r="DN185" s="8"/>
      <c r="DO185" s="7"/>
      <c r="DP185" s="7"/>
      <c r="DQ185" s="2" t="s">
        <v>140</v>
      </c>
      <c r="DR185" s="2" t="s">
        <v>131</v>
      </c>
      <c r="DS185" s="2" t="s">
        <v>600</v>
      </c>
      <c r="DT185" s="2" t="s">
        <v>2483</v>
      </c>
      <c r="DU185" s="2" t="s">
        <v>142</v>
      </c>
      <c r="DV185" s="2" t="s">
        <v>134</v>
      </c>
      <c r="DW185" s="4">
        <v>7</v>
      </c>
      <c r="DX185" s="8">
        <v>195.23</v>
      </c>
      <c r="DY185" s="4"/>
      <c r="DZ185" s="8"/>
      <c r="EA185" s="7"/>
      <c r="EB185" s="7"/>
      <c r="EC185" s="2" t="s">
        <v>140</v>
      </c>
      <c r="ED185" s="2" t="s">
        <v>131</v>
      </c>
      <c r="EE185" s="2" t="s">
        <v>544</v>
      </c>
      <c r="EF185" s="2" t="s">
        <v>1293</v>
      </c>
      <c r="EG185" s="2" t="s">
        <v>142</v>
      </c>
      <c r="EH185" s="2" t="s">
        <v>134</v>
      </c>
      <c r="EI185" s="4">
        <v>109</v>
      </c>
      <c r="EJ185" s="8">
        <v>2705.2</v>
      </c>
      <c r="EK185" s="4"/>
      <c r="EL185" s="8"/>
      <c r="EM185" s="7"/>
      <c r="EN185" s="7"/>
      <c r="EO185" s="2" t="s">
        <v>140</v>
      </c>
      <c r="EP185" s="2" t="s">
        <v>131</v>
      </c>
      <c r="EQ185" s="2" t="s">
        <v>1505</v>
      </c>
      <c r="ER185" s="2" t="s">
        <v>2472</v>
      </c>
      <c r="ES185" s="2" t="s">
        <v>142</v>
      </c>
      <c r="ET185" s="2" t="s">
        <v>134</v>
      </c>
      <c r="EU185" s="4">
        <v>8</v>
      </c>
      <c r="EV185" s="8">
        <v>224.79</v>
      </c>
      <c r="EW185" s="4"/>
      <c r="EX185" s="8"/>
      <c r="EY185" s="7"/>
      <c r="EZ185" s="7"/>
      <c r="FA185" s="2" t="s">
        <v>140</v>
      </c>
      <c r="FB185" s="2" t="s">
        <v>131</v>
      </c>
      <c r="FC185" s="2" t="s">
        <v>2320</v>
      </c>
      <c r="FD185" s="2" t="s">
        <v>2447</v>
      </c>
      <c r="FE185" s="2" t="s">
        <v>142</v>
      </c>
      <c r="FF185" s="2" t="s">
        <v>134</v>
      </c>
      <c r="FG185" s="4">
        <v>7</v>
      </c>
      <c r="FH185" s="8">
        <v>147.55</v>
      </c>
      <c r="FI185" s="4"/>
      <c r="FJ185" s="8"/>
      <c r="FK185" s="7"/>
      <c r="FL185" s="7"/>
      <c r="FM185" s="2" t="s">
        <v>140</v>
      </c>
      <c r="FN185" s="2" t="s">
        <v>131</v>
      </c>
      <c r="FO185" s="2" t="s">
        <v>903</v>
      </c>
      <c r="FP185" s="2" t="s">
        <v>2484</v>
      </c>
      <c r="FQ185" s="2" t="s">
        <v>142</v>
      </c>
      <c r="FR185" s="2" t="s">
        <v>134</v>
      </c>
      <c r="FS185" s="4">
        <v>10</v>
      </c>
      <c r="FT185" s="8">
        <v>261.7</v>
      </c>
      <c r="FU185" s="4"/>
      <c r="FV185" s="8"/>
      <c r="FW185" s="7"/>
      <c r="FX185" s="7"/>
      <c r="FY185" s="2" t="s">
        <v>140</v>
      </c>
      <c r="FZ185" s="2" t="s">
        <v>131</v>
      </c>
      <c r="GA185" s="2" t="s">
        <v>1002</v>
      </c>
      <c r="GB185" s="2" t="s">
        <v>1319</v>
      </c>
      <c r="GC185" s="2" t="s">
        <v>142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134</v>
      </c>
      <c r="GL185" s="2" t="s">
        <v>134</v>
      </c>
      <c r="GM185" s="2" t="s">
        <v>134</v>
      </c>
      <c r="GN185" s="2" t="s">
        <v>134</v>
      </c>
      <c r="GO185" s="2" t="s">
        <v>134</v>
      </c>
      <c r="GP185" s="2" t="s">
        <v>134</v>
      </c>
      <c r="GQ185" s="4">
        <v>7</v>
      </c>
      <c r="GR185" s="8">
        <v>195.23</v>
      </c>
      <c r="GS185" s="4"/>
      <c r="GT185" s="8"/>
      <c r="GU185" s="7"/>
      <c r="GV185" s="7"/>
      <c r="GW185" s="2" t="s">
        <v>140</v>
      </c>
      <c r="GX185" s="2" t="s">
        <v>131</v>
      </c>
      <c r="GY185" s="2" t="s">
        <v>2087</v>
      </c>
      <c r="GZ185" s="2" t="s">
        <v>798</v>
      </c>
      <c r="HA185" s="2" t="s">
        <v>142</v>
      </c>
      <c r="HB185" s="2" t="s">
        <v>134</v>
      </c>
      <c r="HC185" s="4">
        <v>1</v>
      </c>
      <c r="HD185" s="8">
        <v>54.99</v>
      </c>
      <c r="HE185" s="4"/>
      <c r="HF185" s="8"/>
      <c r="HG185" s="7"/>
      <c r="HH185" s="7"/>
      <c r="HI185" s="2" t="s">
        <v>140</v>
      </c>
      <c r="HJ185" s="2" t="s">
        <v>131</v>
      </c>
      <c r="HK185" s="2" t="s">
        <v>141</v>
      </c>
      <c r="HL185" s="2" t="s">
        <v>2485</v>
      </c>
      <c r="HM185" s="2" t="s">
        <v>142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143</v>
      </c>
      <c r="HV185" s="2" t="s">
        <v>131</v>
      </c>
      <c r="HW185" s="2" t="s">
        <v>134</v>
      </c>
      <c r="HX185" s="2" t="s">
        <v>134</v>
      </c>
      <c r="HY185" s="2" t="s">
        <v>142</v>
      </c>
      <c r="HZ185" s="2" t="s">
        <v>134</v>
      </c>
      <c r="IA185" s="4">
        <v>5</v>
      </c>
      <c r="IB185" s="8">
        <v>129.9</v>
      </c>
      <c r="IC185" s="4"/>
      <c r="ID185" s="8"/>
      <c r="IE185" s="7"/>
      <c r="IF185" s="7"/>
      <c r="IG185" s="2" t="s">
        <v>140</v>
      </c>
      <c r="IH185" s="2" t="s">
        <v>131</v>
      </c>
      <c r="II185" s="2" t="s">
        <v>1395</v>
      </c>
      <c r="IJ185" s="2" t="s">
        <v>919</v>
      </c>
      <c r="IK185" s="2" t="s">
        <v>142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140</v>
      </c>
      <c r="IT185" s="2" t="s">
        <v>131</v>
      </c>
      <c r="IU185" s="2" t="s">
        <v>2474</v>
      </c>
      <c r="IV185" s="2" t="s">
        <v>1249</v>
      </c>
      <c r="IW185" s="2" t="s">
        <v>142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140</v>
      </c>
      <c r="JF185" s="2" t="s">
        <v>131</v>
      </c>
      <c r="JG185" s="2" t="s">
        <v>170</v>
      </c>
      <c r="JH185" s="2" t="s">
        <v>134</v>
      </c>
      <c r="JI185" s="2" t="s">
        <v>142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140</v>
      </c>
      <c r="JR185" s="2" t="s">
        <v>144</v>
      </c>
      <c r="JS185" s="2" t="s">
        <v>2053</v>
      </c>
      <c r="JT185" s="2" t="s">
        <v>2137</v>
      </c>
      <c r="JU185" s="2" t="s">
        <v>142</v>
      </c>
      <c r="JV185" s="2" t="s">
        <v>134</v>
      </c>
      <c r="JW185" s="4">
        <v>1</v>
      </c>
      <c r="JX185" s="8">
        <v>28.69</v>
      </c>
      <c r="JY185" s="4"/>
      <c r="JZ185" s="8"/>
      <c r="KA185" s="7"/>
      <c r="KB185" s="7"/>
      <c r="KC185" s="2" t="s">
        <v>140</v>
      </c>
      <c r="KD185" s="2" t="s">
        <v>131</v>
      </c>
      <c r="KE185" s="2" t="s">
        <v>886</v>
      </c>
      <c r="KF185" s="2" t="s">
        <v>460</v>
      </c>
      <c r="KG185" s="2" t="s">
        <v>142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176</v>
      </c>
      <c r="KP185" s="2" t="s">
        <v>131</v>
      </c>
      <c r="KQ185" s="2" t="s">
        <v>134</v>
      </c>
      <c r="KR185" s="2" t="s">
        <v>134</v>
      </c>
      <c r="KS185" s="2" t="s">
        <v>142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140</v>
      </c>
      <c r="LB185" s="2" t="s">
        <v>144</v>
      </c>
      <c r="LC185" s="2" t="s">
        <v>1107</v>
      </c>
      <c r="LD185" s="2" t="s">
        <v>2486</v>
      </c>
      <c r="LE185" s="2" t="s">
        <v>142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134</v>
      </c>
      <c r="LN185" s="2" t="s">
        <v>134</v>
      </c>
      <c r="LO185" s="2" t="s">
        <v>134</v>
      </c>
      <c r="LP185" s="2" t="s">
        <v>134</v>
      </c>
      <c r="LQ185" s="2" t="s">
        <v>134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134</v>
      </c>
      <c r="LZ185" s="2" t="s">
        <v>134</v>
      </c>
      <c r="MA185" s="2" t="s">
        <v>134</v>
      </c>
      <c r="MB185" s="2" t="s">
        <v>134</v>
      </c>
      <c r="MC185" s="2" t="s">
        <v>134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436</v>
      </c>
      <c r="ML185" s="2" t="s">
        <v>131</v>
      </c>
      <c r="MM185" s="2" t="s">
        <v>134</v>
      </c>
      <c r="MN185" s="2" t="s">
        <v>134</v>
      </c>
      <c r="MO185" s="2" t="s">
        <v>142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134</v>
      </c>
      <c r="MX185" s="2" t="s">
        <v>134</v>
      </c>
      <c r="MY185" s="2" t="s">
        <v>134</v>
      </c>
      <c r="MZ185" s="2" t="s">
        <v>134</v>
      </c>
      <c r="NA185" s="2" t="s">
        <v>134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184</v>
      </c>
      <c r="NJ185" s="2" t="s">
        <v>131</v>
      </c>
      <c r="NK185" s="2" t="s">
        <v>134</v>
      </c>
      <c r="NL185" s="2" t="s">
        <v>134</v>
      </c>
      <c r="NM185" s="2" t="s">
        <v>142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140</v>
      </c>
      <c r="NV185" s="2" t="s">
        <v>131</v>
      </c>
      <c r="NW185" s="2" t="s">
        <v>185</v>
      </c>
      <c r="NX185" s="2" t="s">
        <v>186</v>
      </c>
      <c r="NY185" s="2" t="s">
        <v>142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140</v>
      </c>
      <c r="OH185" s="2" t="s">
        <v>187</v>
      </c>
      <c r="OI185" s="2" t="s">
        <v>1639</v>
      </c>
      <c r="OJ185" s="2" t="s">
        <v>2481</v>
      </c>
      <c r="OK185" s="2" t="s">
        <v>142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134</v>
      </c>
      <c r="OT185" s="2" t="s">
        <v>134</v>
      </c>
      <c r="OU185" s="2" t="s">
        <v>134</v>
      </c>
      <c r="OV185" s="2" t="s">
        <v>134</v>
      </c>
      <c r="OW185" s="2" t="s">
        <v>134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161</v>
      </c>
      <c r="PF185" s="2" t="s">
        <v>131</v>
      </c>
      <c r="PG185" s="2" t="s">
        <v>134</v>
      </c>
      <c r="PH185" s="2" t="s">
        <v>134</v>
      </c>
      <c r="PI185" s="2" t="s">
        <v>142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140</v>
      </c>
      <c r="PR185" s="2" t="s">
        <v>131</v>
      </c>
      <c r="PS185" s="2" t="s">
        <v>190</v>
      </c>
      <c r="PT185" s="2" t="s">
        <v>134</v>
      </c>
      <c r="PU185" s="2" t="s">
        <v>142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161</v>
      </c>
      <c r="QD185" s="2" t="s">
        <v>144</v>
      </c>
      <c r="QE185" s="2" t="s">
        <v>134</v>
      </c>
      <c r="QF185" s="2" t="s">
        <v>134</v>
      </c>
      <c r="QG185" s="2" t="s">
        <v>142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184</v>
      </c>
      <c r="QP185" s="2" t="s">
        <v>131</v>
      </c>
      <c r="QQ185" s="2" t="s">
        <v>134</v>
      </c>
      <c r="QR185" s="2" t="s">
        <v>134</v>
      </c>
      <c r="QS185" s="2" t="s">
        <v>142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134</v>
      </c>
      <c r="RB185" s="2" t="s">
        <v>134</v>
      </c>
      <c r="RC185" s="2" t="s">
        <v>134</v>
      </c>
      <c r="RD185" s="2" t="s">
        <v>134</v>
      </c>
      <c r="RE185" s="2" t="s">
        <v>134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134</v>
      </c>
      <c r="RN185" s="2" t="s">
        <v>134</v>
      </c>
      <c r="RO185" s="2" t="s">
        <v>134</v>
      </c>
      <c r="RP185" s="2" t="s">
        <v>134</v>
      </c>
      <c r="RQ185" s="2" t="s">
        <v>134</v>
      </c>
      <c r="RR185" s="2" t="s">
        <v>134</v>
      </c>
      <c r="RS185" s="4"/>
      <c r="RT185" s="8"/>
      <c r="RU185" s="4"/>
      <c r="RV185" s="8"/>
      <c r="RW185" s="7"/>
      <c r="RX185" s="7"/>
      <c r="RY185" s="2" t="s">
        <v>161</v>
      </c>
      <c r="RZ185" s="2" t="s">
        <v>131</v>
      </c>
      <c r="SA185" s="2" t="s">
        <v>134</v>
      </c>
      <c r="SB185" s="2" t="s">
        <v>134</v>
      </c>
      <c r="SC185" s="2" t="s">
        <v>142</v>
      </c>
      <c r="SD185" s="2" t="s">
        <v>134</v>
      </c>
      <c r="SE185" s="4"/>
      <c r="SF185" s="8"/>
      <c r="SG185" s="4"/>
      <c r="SH185" s="8"/>
      <c r="SI185" s="7"/>
      <c r="SJ185" s="7"/>
      <c r="SK185" s="2" t="s">
        <v>140</v>
      </c>
      <c r="SL185" s="2" t="s">
        <v>144</v>
      </c>
      <c r="SM185" s="2" t="s">
        <v>134</v>
      </c>
      <c r="SN185" s="2" t="s">
        <v>134</v>
      </c>
      <c r="SO185" s="2" t="s">
        <v>142</v>
      </c>
      <c r="SP185" s="2" t="s">
        <v>134</v>
      </c>
    </row>
    <row r="186">
      <c r="A186" s="2" t="s">
        <v>2487</v>
      </c>
      <c r="B186" s="2" t="s">
        <v>123</v>
      </c>
      <c r="C186" s="2" t="s">
        <v>124</v>
      </c>
      <c r="D186" s="2" t="s">
        <v>2038</v>
      </c>
      <c r="E186" s="2" t="s">
        <v>2039</v>
      </c>
      <c r="F186" s="2" t="s">
        <v>2463</v>
      </c>
      <c r="G186" s="2" t="s">
        <v>2464</v>
      </c>
      <c r="H186" s="2" t="s">
        <v>1057</v>
      </c>
      <c r="I186" s="2" t="s">
        <v>2465</v>
      </c>
      <c r="J186" s="2" t="s">
        <v>2304</v>
      </c>
      <c r="K186" s="2" t="s">
        <v>130</v>
      </c>
      <c r="L186" s="3">
        <v>15.18</v>
      </c>
      <c r="M186" s="3">
        <v>15.94</v>
      </c>
      <c r="N186" s="3">
        <v>32.99</v>
      </c>
      <c r="O186" s="2" t="s">
        <v>131</v>
      </c>
      <c r="P186" s="2" t="s">
        <v>395</v>
      </c>
      <c r="Q186" s="2" t="s">
        <v>133</v>
      </c>
      <c r="R186" s="2" t="s">
        <v>134</v>
      </c>
      <c r="S186" s="2" t="s">
        <v>2488</v>
      </c>
      <c r="T186" s="2" t="s">
        <v>134</v>
      </c>
      <c r="U186" s="2" t="s">
        <v>832</v>
      </c>
      <c r="V186" s="2" t="s">
        <v>1361</v>
      </c>
      <c r="W186" s="2" t="s">
        <v>834</v>
      </c>
      <c r="X186" s="2" t="s">
        <v>134</v>
      </c>
      <c r="Y186" s="2" t="s">
        <v>1568</v>
      </c>
      <c r="Z186" s="4">
        <v>772</v>
      </c>
      <c r="AA186" s="4">
        <f>=ROUNDDOWN(38.6,0)</f>
      </c>
      <c r="AB186" s="5">
        <v>20</v>
      </c>
      <c r="AC186" s="2" t="s">
        <v>134</v>
      </c>
      <c r="AD186" s="4"/>
      <c r="AE186" s="4"/>
      <c r="AF186" s="6">
        <v>69</v>
      </c>
      <c r="AG186" s="6"/>
      <c r="AH186" s="7">
        <v>0.8251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>
        <v>0</v>
      </c>
      <c r="AP186" s="4">
        <v>383</v>
      </c>
      <c r="AQ186" s="8">
        <v>6199.79</v>
      </c>
      <c r="AR186" s="4"/>
      <c r="AS186" s="8"/>
      <c r="AT186" s="7"/>
      <c r="AU186" s="7"/>
      <c r="AV186" s="4">
        <v>680</v>
      </c>
      <c r="AW186" s="8">
        <v>14216.69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0.4361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>
        <v>0.3378</v>
      </c>
      <c r="BJ186" s="4">
        <v>383</v>
      </c>
      <c r="BK186" s="8">
        <v>6199.79</v>
      </c>
      <c r="BL186" s="2" t="s">
        <v>2489</v>
      </c>
      <c r="BM186" s="7">
        <v>1</v>
      </c>
      <c r="BN186" s="7">
        <v>1</v>
      </c>
      <c r="BO186" s="4">
        <v>66</v>
      </c>
      <c r="BP186" s="8">
        <v>1106.82</v>
      </c>
      <c r="BQ186" s="4"/>
      <c r="BR186" s="8"/>
      <c r="BS186" s="7"/>
      <c r="BT186" s="7"/>
      <c r="BU186" s="2" t="s">
        <v>140</v>
      </c>
      <c r="BV186" s="2" t="s">
        <v>131</v>
      </c>
      <c r="BW186" s="2" t="s">
        <v>134</v>
      </c>
      <c r="BX186" s="2" t="s">
        <v>2490</v>
      </c>
      <c r="BY186" s="2" t="s">
        <v>142</v>
      </c>
      <c r="BZ186" s="2" t="s">
        <v>134</v>
      </c>
      <c r="CA186" s="4">
        <v>40</v>
      </c>
      <c r="CB186" s="8">
        <v>672.8</v>
      </c>
      <c r="CC186" s="4"/>
      <c r="CD186" s="8"/>
      <c r="CE186" s="7"/>
      <c r="CF186" s="7"/>
      <c r="CG186" s="2" t="s">
        <v>140</v>
      </c>
      <c r="CH186" s="2" t="s">
        <v>131</v>
      </c>
      <c r="CI186" s="2" t="s">
        <v>728</v>
      </c>
      <c r="CJ186" s="2" t="s">
        <v>2491</v>
      </c>
      <c r="CK186" s="2" t="s">
        <v>142</v>
      </c>
      <c r="CL186" s="2" t="s">
        <v>134</v>
      </c>
      <c r="CM186" s="4">
        <v>62</v>
      </c>
      <c r="CN186" s="8">
        <v>1020.52</v>
      </c>
      <c r="CO186" s="4"/>
      <c r="CP186" s="8"/>
      <c r="CQ186" s="7"/>
      <c r="CR186" s="7"/>
      <c r="CS186" s="2" t="s">
        <v>140</v>
      </c>
      <c r="CT186" s="2" t="s">
        <v>131</v>
      </c>
      <c r="CU186" s="2" t="s">
        <v>2470</v>
      </c>
      <c r="CV186" s="2" t="s">
        <v>521</v>
      </c>
      <c r="CW186" s="2" t="s">
        <v>142</v>
      </c>
      <c r="CX186" s="2" t="s">
        <v>134</v>
      </c>
      <c r="CY186" s="4">
        <v>52</v>
      </c>
      <c r="CZ186" s="8">
        <v>839.28</v>
      </c>
      <c r="DA186" s="4"/>
      <c r="DB186" s="8"/>
      <c r="DC186" s="7"/>
      <c r="DD186" s="7"/>
      <c r="DE186" s="2" t="s">
        <v>140</v>
      </c>
      <c r="DF186" s="2" t="s">
        <v>131</v>
      </c>
      <c r="DG186" s="2" t="s">
        <v>999</v>
      </c>
      <c r="DH186" s="2" t="s">
        <v>2470</v>
      </c>
      <c r="DI186" s="2" t="s">
        <v>142</v>
      </c>
      <c r="DJ186" s="2" t="s">
        <v>134</v>
      </c>
      <c r="DK186" s="4">
        <v>54</v>
      </c>
      <c r="DL186" s="8">
        <v>871.56</v>
      </c>
      <c r="DM186" s="4"/>
      <c r="DN186" s="8"/>
      <c r="DO186" s="7"/>
      <c r="DP186" s="7"/>
      <c r="DQ186" s="2" t="s">
        <v>140</v>
      </c>
      <c r="DR186" s="2" t="s">
        <v>131</v>
      </c>
      <c r="DS186" s="2" t="s">
        <v>600</v>
      </c>
      <c r="DT186" s="2" t="s">
        <v>2492</v>
      </c>
      <c r="DU186" s="2" t="s">
        <v>142</v>
      </c>
      <c r="DV186" s="2" t="s">
        <v>134</v>
      </c>
      <c r="DW186" s="4">
        <v>6</v>
      </c>
      <c r="DX186" s="8">
        <v>100.44</v>
      </c>
      <c r="DY186" s="4"/>
      <c r="DZ186" s="8"/>
      <c r="EA186" s="7"/>
      <c r="EB186" s="7"/>
      <c r="EC186" s="2" t="s">
        <v>140</v>
      </c>
      <c r="ED186" s="2" t="s">
        <v>131</v>
      </c>
      <c r="EE186" s="2" t="s">
        <v>1519</v>
      </c>
      <c r="EF186" s="2" t="s">
        <v>2493</v>
      </c>
      <c r="EG186" s="2" t="s">
        <v>142</v>
      </c>
      <c r="EH186" s="2" t="s">
        <v>134</v>
      </c>
      <c r="EI186" s="4">
        <v>61</v>
      </c>
      <c r="EJ186" s="8">
        <v>903</v>
      </c>
      <c r="EK186" s="4"/>
      <c r="EL186" s="8"/>
      <c r="EM186" s="7"/>
      <c r="EN186" s="7"/>
      <c r="EO186" s="2" t="s">
        <v>140</v>
      </c>
      <c r="EP186" s="2" t="s">
        <v>131</v>
      </c>
      <c r="EQ186" s="2" t="s">
        <v>1505</v>
      </c>
      <c r="ER186" s="2" t="s">
        <v>2494</v>
      </c>
      <c r="ES186" s="2" t="s">
        <v>142</v>
      </c>
      <c r="ET186" s="2" t="s">
        <v>134</v>
      </c>
      <c r="EU186" s="4">
        <v>11</v>
      </c>
      <c r="EV186" s="8">
        <v>201.82</v>
      </c>
      <c r="EW186" s="4"/>
      <c r="EX186" s="8"/>
      <c r="EY186" s="7"/>
      <c r="EZ186" s="7"/>
      <c r="FA186" s="2" t="s">
        <v>140</v>
      </c>
      <c r="FB186" s="2" t="s">
        <v>131</v>
      </c>
      <c r="FC186" s="2" t="s">
        <v>2320</v>
      </c>
      <c r="FD186" s="2" t="s">
        <v>2495</v>
      </c>
      <c r="FE186" s="2" t="s">
        <v>142</v>
      </c>
      <c r="FF186" s="2" t="s">
        <v>134</v>
      </c>
      <c r="FG186" s="4">
        <v>8</v>
      </c>
      <c r="FH186" s="8">
        <v>117.68</v>
      </c>
      <c r="FI186" s="4"/>
      <c r="FJ186" s="8"/>
      <c r="FK186" s="7"/>
      <c r="FL186" s="7"/>
      <c r="FM186" s="2" t="s">
        <v>140</v>
      </c>
      <c r="FN186" s="2" t="s">
        <v>131</v>
      </c>
      <c r="FO186" s="2" t="s">
        <v>903</v>
      </c>
      <c r="FP186" s="2" t="s">
        <v>683</v>
      </c>
      <c r="FQ186" s="2" t="s">
        <v>142</v>
      </c>
      <c r="FR186" s="2" t="s">
        <v>134</v>
      </c>
      <c r="FS186" s="4">
        <v>19</v>
      </c>
      <c r="FT186" s="8">
        <v>298.3</v>
      </c>
      <c r="FU186" s="4"/>
      <c r="FV186" s="8"/>
      <c r="FW186" s="7"/>
      <c r="FX186" s="7"/>
      <c r="FY186" s="2" t="s">
        <v>140</v>
      </c>
      <c r="FZ186" s="2" t="s">
        <v>131</v>
      </c>
      <c r="GA186" s="2" t="s">
        <v>1002</v>
      </c>
      <c r="GB186" s="2" t="s">
        <v>1319</v>
      </c>
      <c r="GC186" s="2" t="s">
        <v>142</v>
      </c>
      <c r="GD186" s="2" t="s">
        <v>134</v>
      </c>
      <c r="GE186" s="4"/>
      <c r="GF186" s="8"/>
      <c r="GG186" s="4"/>
      <c r="GH186" s="8"/>
      <c r="GI186" s="7"/>
      <c r="GJ186" s="7"/>
      <c r="GK186" s="2" t="s">
        <v>134</v>
      </c>
      <c r="GL186" s="2" t="s">
        <v>134</v>
      </c>
      <c r="GM186" s="2" t="s">
        <v>134</v>
      </c>
      <c r="GN186" s="2" t="s">
        <v>134</v>
      </c>
      <c r="GO186" s="2" t="s">
        <v>134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140</v>
      </c>
      <c r="GX186" s="2" t="s">
        <v>131</v>
      </c>
      <c r="GY186" s="2" t="s">
        <v>2087</v>
      </c>
      <c r="GZ186" s="2" t="s">
        <v>1741</v>
      </c>
      <c r="HA186" s="2" t="s">
        <v>142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140</v>
      </c>
      <c r="HJ186" s="2" t="s">
        <v>131</v>
      </c>
      <c r="HK186" s="2" t="s">
        <v>141</v>
      </c>
      <c r="HL186" s="2" t="s">
        <v>2496</v>
      </c>
      <c r="HM186" s="2" t="s">
        <v>142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143</v>
      </c>
      <c r="HV186" s="2" t="s">
        <v>131</v>
      </c>
      <c r="HW186" s="2" t="s">
        <v>134</v>
      </c>
      <c r="HX186" s="2" t="s">
        <v>134</v>
      </c>
      <c r="HY186" s="2" t="s">
        <v>142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140</v>
      </c>
      <c r="IH186" s="2" t="s">
        <v>131</v>
      </c>
      <c r="II186" s="2" t="s">
        <v>1519</v>
      </c>
      <c r="IJ186" s="2" t="s">
        <v>1526</v>
      </c>
      <c r="IK186" s="2" t="s">
        <v>142</v>
      </c>
      <c r="IL186" s="2" t="s">
        <v>168</v>
      </c>
      <c r="IM186" s="4">
        <v>1</v>
      </c>
      <c r="IN186" s="8">
        <v>15.94</v>
      </c>
      <c r="IO186" s="4"/>
      <c r="IP186" s="8"/>
      <c r="IQ186" s="7"/>
      <c r="IR186" s="7"/>
      <c r="IS186" s="2" t="s">
        <v>140</v>
      </c>
      <c r="IT186" s="2" t="s">
        <v>131</v>
      </c>
      <c r="IU186" s="2" t="s">
        <v>2474</v>
      </c>
      <c r="IV186" s="2" t="s">
        <v>2497</v>
      </c>
      <c r="IW186" s="2" t="s">
        <v>142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140</v>
      </c>
      <c r="JF186" s="2" t="s">
        <v>131</v>
      </c>
      <c r="JG186" s="2" t="s">
        <v>170</v>
      </c>
      <c r="JH186" s="2" t="s">
        <v>134</v>
      </c>
      <c r="JI186" s="2" t="s">
        <v>142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140</v>
      </c>
      <c r="JR186" s="2" t="s">
        <v>144</v>
      </c>
      <c r="JS186" s="2" t="s">
        <v>2498</v>
      </c>
      <c r="JT186" s="2" t="s">
        <v>2147</v>
      </c>
      <c r="JU186" s="2" t="s">
        <v>142</v>
      </c>
      <c r="JV186" s="2" t="s">
        <v>134</v>
      </c>
      <c r="JW186" s="4">
        <v>3</v>
      </c>
      <c r="JX186" s="8">
        <v>51.63</v>
      </c>
      <c r="JY186" s="4"/>
      <c r="JZ186" s="8"/>
      <c r="KA186" s="7"/>
      <c r="KB186" s="7"/>
      <c r="KC186" s="2" t="s">
        <v>140</v>
      </c>
      <c r="KD186" s="2" t="s">
        <v>131</v>
      </c>
      <c r="KE186" s="2" t="s">
        <v>886</v>
      </c>
      <c r="KF186" s="2" t="s">
        <v>1405</v>
      </c>
      <c r="KG186" s="2" t="s">
        <v>142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176</v>
      </c>
      <c r="KP186" s="2" t="s">
        <v>131</v>
      </c>
      <c r="KQ186" s="2" t="s">
        <v>134</v>
      </c>
      <c r="KR186" s="2" t="s">
        <v>134</v>
      </c>
      <c r="KS186" s="2" t="s">
        <v>142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140</v>
      </c>
      <c r="LB186" s="2" t="s">
        <v>144</v>
      </c>
      <c r="LC186" s="2" t="s">
        <v>228</v>
      </c>
      <c r="LD186" s="2" t="s">
        <v>2499</v>
      </c>
      <c r="LE186" s="2" t="s">
        <v>142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134</v>
      </c>
      <c r="LN186" s="2" t="s">
        <v>134</v>
      </c>
      <c r="LO186" s="2" t="s">
        <v>134</v>
      </c>
      <c r="LP186" s="2" t="s">
        <v>134</v>
      </c>
      <c r="LQ186" s="2" t="s">
        <v>134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134</v>
      </c>
      <c r="LZ186" s="2" t="s">
        <v>134</v>
      </c>
      <c r="MA186" s="2" t="s">
        <v>134</v>
      </c>
      <c r="MB186" s="2" t="s">
        <v>134</v>
      </c>
      <c r="MC186" s="2" t="s">
        <v>134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436</v>
      </c>
      <c r="ML186" s="2" t="s">
        <v>131</v>
      </c>
      <c r="MM186" s="2" t="s">
        <v>134</v>
      </c>
      <c r="MN186" s="2" t="s">
        <v>134</v>
      </c>
      <c r="MO186" s="2" t="s">
        <v>142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134</v>
      </c>
      <c r="MX186" s="2" t="s">
        <v>134</v>
      </c>
      <c r="MY186" s="2" t="s">
        <v>134</v>
      </c>
      <c r="MZ186" s="2" t="s">
        <v>134</v>
      </c>
      <c r="NA186" s="2" t="s">
        <v>134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184</v>
      </c>
      <c r="NJ186" s="2" t="s">
        <v>131</v>
      </c>
      <c r="NK186" s="2" t="s">
        <v>134</v>
      </c>
      <c r="NL186" s="2" t="s">
        <v>134</v>
      </c>
      <c r="NM186" s="2" t="s">
        <v>142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140</v>
      </c>
      <c r="NV186" s="2" t="s">
        <v>131</v>
      </c>
      <c r="NW186" s="2" t="s">
        <v>185</v>
      </c>
      <c r="NX186" s="2" t="s">
        <v>1302</v>
      </c>
      <c r="NY186" s="2" t="s">
        <v>142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140</v>
      </c>
      <c r="OH186" s="2" t="s">
        <v>187</v>
      </c>
      <c r="OI186" s="2" t="s">
        <v>1639</v>
      </c>
      <c r="OJ186" s="2" t="s">
        <v>2500</v>
      </c>
      <c r="OK186" s="2" t="s">
        <v>142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134</v>
      </c>
      <c r="OT186" s="2" t="s">
        <v>134</v>
      </c>
      <c r="OU186" s="2" t="s">
        <v>134</v>
      </c>
      <c r="OV186" s="2" t="s">
        <v>134</v>
      </c>
      <c r="OW186" s="2" t="s">
        <v>134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161</v>
      </c>
      <c r="PF186" s="2" t="s">
        <v>131</v>
      </c>
      <c r="PG186" s="2" t="s">
        <v>134</v>
      </c>
      <c r="PH186" s="2" t="s">
        <v>134</v>
      </c>
      <c r="PI186" s="2" t="s">
        <v>142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140</v>
      </c>
      <c r="PR186" s="2" t="s">
        <v>131</v>
      </c>
      <c r="PS186" s="2" t="s">
        <v>190</v>
      </c>
      <c r="PT186" s="2" t="s">
        <v>134</v>
      </c>
      <c r="PU186" s="2" t="s">
        <v>142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161</v>
      </c>
      <c r="QD186" s="2" t="s">
        <v>144</v>
      </c>
      <c r="QE186" s="2" t="s">
        <v>134</v>
      </c>
      <c r="QF186" s="2" t="s">
        <v>134</v>
      </c>
      <c r="QG186" s="2" t="s">
        <v>142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184</v>
      </c>
      <c r="QP186" s="2" t="s">
        <v>131</v>
      </c>
      <c r="QQ186" s="2" t="s">
        <v>134</v>
      </c>
      <c r="QR186" s="2" t="s">
        <v>134</v>
      </c>
      <c r="QS186" s="2" t="s">
        <v>142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134</v>
      </c>
      <c r="RB186" s="2" t="s">
        <v>134</v>
      </c>
      <c r="RC186" s="2" t="s">
        <v>134</v>
      </c>
      <c r="RD186" s="2" t="s">
        <v>134</v>
      </c>
      <c r="RE186" s="2" t="s">
        <v>134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134</v>
      </c>
      <c r="RN186" s="2" t="s">
        <v>134</v>
      </c>
      <c r="RO186" s="2" t="s">
        <v>134</v>
      </c>
      <c r="RP186" s="2" t="s">
        <v>134</v>
      </c>
      <c r="RQ186" s="2" t="s">
        <v>134</v>
      </c>
      <c r="RR186" s="2" t="s">
        <v>134</v>
      </c>
      <c r="RS186" s="4"/>
      <c r="RT186" s="8"/>
      <c r="RU186" s="4"/>
      <c r="RV186" s="8"/>
      <c r="RW186" s="7"/>
      <c r="RX186" s="7"/>
      <c r="RY186" s="2" t="s">
        <v>161</v>
      </c>
      <c r="RZ186" s="2" t="s">
        <v>131</v>
      </c>
      <c r="SA186" s="2" t="s">
        <v>134</v>
      </c>
      <c r="SB186" s="2" t="s">
        <v>134</v>
      </c>
      <c r="SC186" s="2" t="s">
        <v>142</v>
      </c>
      <c r="SD186" s="2" t="s">
        <v>134</v>
      </c>
      <c r="SE186" s="4"/>
      <c r="SF186" s="8"/>
      <c r="SG186" s="4"/>
      <c r="SH186" s="8"/>
      <c r="SI186" s="7"/>
      <c r="SJ186" s="7"/>
      <c r="SK186" s="2" t="s">
        <v>140</v>
      </c>
      <c r="SL186" s="2" t="s">
        <v>144</v>
      </c>
      <c r="SM186" s="2" t="s">
        <v>1070</v>
      </c>
      <c r="SN186" s="2" t="s">
        <v>134</v>
      </c>
      <c r="SO186" s="2" t="s">
        <v>142</v>
      </c>
      <c r="SP186" s="2" t="s">
        <v>134</v>
      </c>
    </row>
    <row r="187">
      <c r="A187" s="2" t="s">
        <v>2501</v>
      </c>
      <c r="B187" s="2" t="s">
        <v>123</v>
      </c>
      <c r="C187" s="2" t="s">
        <v>124</v>
      </c>
      <c r="D187" s="2" t="s">
        <v>2038</v>
      </c>
      <c r="E187" s="2" t="s">
        <v>2039</v>
      </c>
      <c r="F187" s="2" t="s">
        <v>2463</v>
      </c>
      <c r="G187" s="2" t="s">
        <v>2464</v>
      </c>
      <c r="H187" s="2" t="s">
        <v>1057</v>
      </c>
      <c r="I187" s="2" t="s">
        <v>2465</v>
      </c>
      <c r="J187" s="2" t="s">
        <v>2400</v>
      </c>
      <c r="K187" s="2" t="s">
        <v>130</v>
      </c>
      <c r="L187" s="3">
        <v>25.3</v>
      </c>
      <c r="M187" s="3">
        <v>26.56</v>
      </c>
      <c r="N187" s="3">
        <v>54.99</v>
      </c>
      <c r="O187" s="2" t="s">
        <v>131</v>
      </c>
      <c r="P187" s="2" t="s">
        <v>395</v>
      </c>
      <c r="Q187" s="2" t="s">
        <v>133</v>
      </c>
      <c r="R187" s="2" t="s">
        <v>134</v>
      </c>
      <c r="S187" s="2" t="s">
        <v>2488</v>
      </c>
      <c r="T187" s="2" t="s">
        <v>134</v>
      </c>
      <c r="U187" s="2" t="s">
        <v>832</v>
      </c>
      <c r="V187" s="2" t="s">
        <v>1361</v>
      </c>
      <c r="W187" s="2" t="s">
        <v>834</v>
      </c>
      <c r="X187" s="2" t="s">
        <v>134</v>
      </c>
      <c r="Y187" s="2" t="s">
        <v>1568</v>
      </c>
      <c r="Z187" s="4">
        <v>578</v>
      </c>
      <c r="AA187" s="4">
        <f>=ROUNDDOWN(41.2857142857143,0)</f>
      </c>
      <c r="AB187" s="5">
        <v>14</v>
      </c>
      <c r="AC187" s="2" t="s">
        <v>134</v>
      </c>
      <c r="AD187" s="4"/>
      <c r="AE187" s="4"/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>
        <v>0</v>
      </c>
      <c r="AP187" s="4">
        <v>297</v>
      </c>
      <c r="AQ187" s="8">
        <v>8016.9</v>
      </c>
      <c r="AR187" s="4"/>
      <c r="AS187" s="8"/>
      <c r="AT187" s="7"/>
      <c r="AU187" s="7"/>
      <c r="AV187" s="4" t="s">
        <v>134</v>
      </c>
      <c r="AW187" s="8" t="s">
        <v>134</v>
      </c>
      <c r="AX187" s="4" t="s">
        <v>134</v>
      </c>
      <c r="AY187" s="8" t="s">
        <v>134</v>
      </c>
      <c r="AZ187" s="7" t="s">
        <v>134</v>
      </c>
      <c r="BA187" s="7" t="s">
        <v>134</v>
      </c>
      <c r="BB187" s="7">
        <v>0.5639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 t="s">
        <v>134</v>
      </c>
      <c r="BJ187" s="4">
        <v>297</v>
      </c>
      <c r="BK187" s="8">
        <v>8016.9</v>
      </c>
      <c r="BL187" s="2" t="s">
        <v>2502</v>
      </c>
      <c r="BM187" s="7">
        <v>1</v>
      </c>
      <c r="BN187" s="7">
        <v>1</v>
      </c>
      <c r="BO187" s="4">
        <v>36</v>
      </c>
      <c r="BP187" s="8">
        <v>992.16</v>
      </c>
      <c r="BQ187" s="4"/>
      <c r="BR187" s="8"/>
      <c r="BS187" s="7"/>
      <c r="BT187" s="7"/>
      <c r="BU187" s="2" t="s">
        <v>140</v>
      </c>
      <c r="BV187" s="2" t="s">
        <v>131</v>
      </c>
      <c r="BW187" s="2" t="s">
        <v>134</v>
      </c>
      <c r="BX187" s="2" t="s">
        <v>1236</v>
      </c>
      <c r="BY187" s="2" t="s">
        <v>142</v>
      </c>
      <c r="BZ187" s="2" t="s">
        <v>134</v>
      </c>
      <c r="CA187" s="4">
        <v>34</v>
      </c>
      <c r="CB187" s="8">
        <v>953.36</v>
      </c>
      <c r="CC187" s="4"/>
      <c r="CD187" s="8"/>
      <c r="CE187" s="7"/>
      <c r="CF187" s="7"/>
      <c r="CG187" s="2" t="s">
        <v>140</v>
      </c>
      <c r="CH187" s="2" t="s">
        <v>131</v>
      </c>
      <c r="CI187" s="2" t="s">
        <v>728</v>
      </c>
      <c r="CJ187" s="2" t="s">
        <v>2503</v>
      </c>
      <c r="CK187" s="2" t="s">
        <v>142</v>
      </c>
      <c r="CL187" s="2" t="s">
        <v>134</v>
      </c>
      <c r="CM187" s="4">
        <v>34</v>
      </c>
      <c r="CN187" s="8">
        <v>932.28</v>
      </c>
      <c r="CO187" s="4"/>
      <c r="CP187" s="8"/>
      <c r="CQ187" s="7"/>
      <c r="CR187" s="7"/>
      <c r="CS187" s="2" t="s">
        <v>140</v>
      </c>
      <c r="CT187" s="2" t="s">
        <v>131</v>
      </c>
      <c r="CU187" s="2" t="s">
        <v>2470</v>
      </c>
      <c r="CV187" s="2" t="s">
        <v>2492</v>
      </c>
      <c r="CW187" s="2" t="s">
        <v>142</v>
      </c>
      <c r="CX187" s="2" t="s">
        <v>134</v>
      </c>
      <c r="CY187" s="4">
        <v>44</v>
      </c>
      <c r="CZ187" s="8">
        <v>1184.48</v>
      </c>
      <c r="DA187" s="4"/>
      <c r="DB187" s="8"/>
      <c r="DC187" s="7"/>
      <c r="DD187" s="7"/>
      <c r="DE187" s="2" t="s">
        <v>140</v>
      </c>
      <c r="DF187" s="2" t="s">
        <v>131</v>
      </c>
      <c r="DG187" s="2" t="s">
        <v>999</v>
      </c>
      <c r="DH187" s="2" t="s">
        <v>1704</v>
      </c>
      <c r="DI187" s="2" t="s">
        <v>142</v>
      </c>
      <c r="DJ187" s="2" t="s">
        <v>134</v>
      </c>
      <c r="DK187" s="4">
        <v>24</v>
      </c>
      <c r="DL187" s="8">
        <v>697.68</v>
      </c>
      <c r="DM187" s="4"/>
      <c r="DN187" s="8"/>
      <c r="DO187" s="7"/>
      <c r="DP187" s="7"/>
      <c r="DQ187" s="2" t="s">
        <v>140</v>
      </c>
      <c r="DR187" s="2" t="s">
        <v>131</v>
      </c>
      <c r="DS187" s="2" t="s">
        <v>600</v>
      </c>
      <c r="DT187" s="2" t="s">
        <v>2483</v>
      </c>
      <c r="DU187" s="2" t="s">
        <v>142</v>
      </c>
      <c r="DV187" s="2" t="s">
        <v>134</v>
      </c>
      <c r="DW187" s="4">
        <v>7</v>
      </c>
      <c r="DX187" s="8">
        <v>195.23</v>
      </c>
      <c r="DY187" s="4"/>
      <c r="DZ187" s="8"/>
      <c r="EA187" s="7"/>
      <c r="EB187" s="7"/>
      <c r="EC187" s="2" t="s">
        <v>140</v>
      </c>
      <c r="ED187" s="2" t="s">
        <v>131</v>
      </c>
      <c r="EE187" s="2" t="s">
        <v>544</v>
      </c>
      <c r="EF187" s="2" t="s">
        <v>632</v>
      </c>
      <c r="EG187" s="2" t="s">
        <v>142</v>
      </c>
      <c r="EH187" s="2" t="s">
        <v>134</v>
      </c>
      <c r="EI187" s="4">
        <v>65</v>
      </c>
      <c r="EJ187" s="8">
        <v>1614.69</v>
      </c>
      <c r="EK187" s="4"/>
      <c r="EL187" s="8"/>
      <c r="EM187" s="7"/>
      <c r="EN187" s="7"/>
      <c r="EO187" s="2" t="s">
        <v>140</v>
      </c>
      <c r="EP187" s="2" t="s">
        <v>131</v>
      </c>
      <c r="EQ187" s="2" t="s">
        <v>1505</v>
      </c>
      <c r="ER187" s="2" t="s">
        <v>2494</v>
      </c>
      <c r="ES187" s="2" t="s">
        <v>142</v>
      </c>
      <c r="ET187" s="2" t="s">
        <v>134</v>
      </c>
      <c r="EU187" s="4">
        <v>13</v>
      </c>
      <c r="EV187" s="8">
        <v>416.6</v>
      </c>
      <c r="EW187" s="4"/>
      <c r="EX187" s="8"/>
      <c r="EY187" s="7"/>
      <c r="EZ187" s="7"/>
      <c r="FA187" s="2" t="s">
        <v>140</v>
      </c>
      <c r="FB187" s="2" t="s">
        <v>131</v>
      </c>
      <c r="FC187" s="2" t="s">
        <v>2320</v>
      </c>
      <c r="FD187" s="2" t="s">
        <v>2495</v>
      </c>
      <c r="FE187" s="2" t="s">
        <v>142</v>
      </c>
      <c r="FF187" s="2" t="s">
        <v>134</v>
      </c>
      <c r="FG187" s="4">
        <v>24</v>
      </c>
      <c r="FH187" s="8">
        <v>594.34</v>
      </c>
      <c r="FI187" s="4"/>
      <c r="FJ187" s="8"/>
      <c r="FK187" s="7"/>
      <c r="FL187" s="7"/>
      <c r="FM187" s="2" t="s">
        <v>140</v>
      </c>
      <c r="FN187" s="2" t="s">
        <v>131</v>
      </c>
      <c r="FO187" s="2" t="s">
        <v>903</v>
      </c>
      <c r="FP187" s="2" t="s">
        <v>1633</v>
      </c>
      <c r="FQ187" s="2" t="s">
        <v>142</v>
      </c>
      <c r="FR187" s="2" t="s">
        <v>134</v>
      </c>
      <c r="FS187" s="4">
        <v>7</v>
      </c>
      <c r="FT187" s="8">
        <v>183.19</v>
      </c>
      <c r="FU187" s="4"/>
      <c r="FV187" s="8"/>
      <c r="FW187" s="7"/>
      <c r="FX187" s="7"/>
      <c r="FY187" s="2" t="s">
        <v>140</v>
      </c>
      <c r="FZ187" s="2" t="s">
        <v>131</v>
      </c>
      <c r="GA187" s="2" t="s">
        <v>1002</v>
      </c>
      <c r="GB187" s="2" t="s">
        <v>1319</v>
      </c>
      <c r="GC187" s="2" t="s">
        <v>142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134</v>
      </c>
      <c r="GL187" s="2" t="s">
        <v>134</v>
      </c>
      <c r="GM187" s="2" t="s">
        <v>134</v>
      </c>
      <c r="GN187" s="2" t="s">
        <v>134</v>
      </c>
      <c r="GO187" s="2" t="s">
        <v>134</v>
      </c>
      <c r="GP187" s="2" t="s">
        <v>134</v>
      </c>
      <c r="GQ187" s="4">
        <v>4</v>
      </c>
      <c r="GR187" s="8">
        <v>111.56</v>
      </c>
      <c r="GS187" s="4"/>
      <c r="GT187" s="8"/>
      <c r="GU187" s="7"/>
      <c r="GV187" s="7"/>
      <c r="GW187" s="2" t="s">
        <v>140</v>
      </c>
      <c r="GX187" s="2" t="s">
        <v>131</v>
      </c>
      <c r="GY187" s="2" t="s">
        <v>2087</v>
      </c>
      <c r="GZ187" s="2" t="s">
        <v>1250</v>
      </c>
      <c r="HA187" s="2" t="s">
        <v>142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140</v>
      </c>
      <c r="HJ187" s="2" t="s">
        <v>131</v>
      </c>
      <c r="HK187" s="2" t="s">
        <v>141</v>
      </c>
      <c r="HL187" s="2" t="s">
        <v>580</v>
      </c>
      <c r="HM187" s="2" t="s">
        <v>142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131</v>
      </c>
      <c r="HW187" s="2" t="s">
        <v>134</v>
      </c>
      <c r="HX187" s="2" t="s">
        <v>134</v>
      </c>
      <c r="HY187" s="2" t="s">
        <v>142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578</v>
      </c>
      <c r="IH187" s="2" t="s">
        <v>144</v>
      </c>
      <c r="II187" s="2" t="s">
        <v>1395</v>
      </c>
      <c r="IJ187" s="2" t="s">
        <v>1141</v>
      </c>
      <c r="IK187" s="2" t="s">
        <v>142</v>
      </c>
      <c r="IL187" s="2" t="s">
        <v>134</v>
      </c>
      <c r="IM187" s="4">
        <v>1</v>
      </c>
      <c r="IN187" s="8">
        <v>26.57</v>
      </c>
      <c r="IO187" s="4"/>
      <c r="IP187" s="8"/>
      <c r="IQ187" s="7"/>
      <c r="IR187" s="7"/>
      <c r="IS187" s="2" t="s">
        <v>140</v>
      </c>
      <c r="IT187" s="2" t="s">
        <v>131</v>
      </c>
      <c r="IU187" s="2" t="s">
        <v>2474</v>
      </c>
      <c r="IV187" s="2" t="s">
        <v>2475</v>
      </c>
      <c r="IW187" s="2" t="s">
        <v>142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140</v>
      </c>
      <c r="JF187" s="2" t="s">
        <v>131</v>
      </c>
      <c r="JG187" s="2" t="s">
        <v>170</v>
      </c>
      <c r="JH187" s="2" t="s">
        <v>134</v>
      </c>
      <c r="JI187" s="2" t="s">
        <v>142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140</v>
      </c>
      <c r="JR187" s="2" t="s">
        <v>144</v>
      </c>
      <c r="JS187" s="2" t="s">
        <v>2504</v>
      </c>
      <c r="JT187" s="2" t="s">
        <v>673</v>
      </c>
      <c r="JU187" s="2" t="s">
        <v>142</v>
      </c>
      <c r="JV187" s="2" t="s">
        <v>134</v>
      </c>
      <c r="JW187" s="4">
        <v>4</v>
      </c>
      <c r="JX187" s="8">
        <v>114.76</v>
      </c>
      <c r="JY187" s="4"/>
      <c r="JZ187" s="8"/>
      <c r="KA187" s="7"/>
      <c r="KB187" s="7"/>
      <c r="KC187" s="2" t="s">
        <v>140</v>
      </c>
      <c r="KD187" s="2" t="s">
        <v>131</v>
      </c>
      <c r="KE187" s="2" t="s">
        <v>886</v>
      </c>
      <c r="KF187" s="2" t="s">
        <v>629</v>
      </c>
      <c r="KG187" s="2" t="s">
        <v>142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176</v>
      </c>
      <c r="KP187" s="2" t="s">
        <v>131</v>
      </c>
      <c r="KQ187" s="2" t="s">
        <v>134</v>
      </c>
      <c r="KR187" s="2" t="s">
        <v>134</v>
      </c>
      <c r="KS187" s="2" t="s">
        <v>142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140</v>
      </c>
      <c r="LB187" s="2" t="s">
        <v>144</v>
      </c>
      <c r="LC187" s="2" t="s">
        <v>228</v>
      </c>
      <c r="LD187" s="2" t="s">
        <v>2505</v>
      </c>
      <c r="LE187" s="2" t="s">
        <v>142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134</v>
      </c>
      <c r="LN187" s="2" t="s">
        <v>134</v>
      </c>
      <c r="LO187" s="2" t="s">
        <v>134</v>
      </c>
      <c r="LP187" s="2" t="s">
        <v>134</v>
      </c>
      <c r="LQ187" s="2" t="s">
        <v>134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134</v>
      </c>
      <c r="LZ187" s="2" t="s">
        <v>134</v>
      </c>
      <c r="MA187" s="2" t="s">
        <v>134</v>
      </c>
      <c r="MB187" s="2" t="s">
        <v>134</v>
      </c>
      <c r="MC187" s="2" t="s">
        <v>134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436</v>
      </c>
      <c r="ML187" s="2" t="s">
        <v>131</v>
      </c>
      <c r="MM187" s="2" t="s">
        <v>134</v>
      </c>
      <c r="MN187" s="2" t="s">
        <v>134</v>
      </c>
      <c r="MO187" s="2" t="s">
        <v>142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134</v>
      </c>
      <c r="MX187" s="2" t="s">
        <v>134</v>
      </c>
      <c r="MY187" s="2" t="s">
        <v>134</v>
      </c>
      <c r="MZ187" s="2" t="s">
        <v>134</v>
      </c>
      <c r="NA187" s="2" t="s">
        <v>134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184</v>
      </c>
      <c r="NJ187" s="2" t="s">
        <v>131</v>
      </c>
      <c r="NK187" s="2" t="s">
        <v>134</v>
      </c>
      <c r="NL187" s="2" t="s">
        <v>134</v>
      </c>
      <c r="NM187" s="2" t="s">
        <v>142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140</v>
      </c>
      <c r="NV187" s="2" t="s">
        <v>131</v>
      </c>
      <c r="NW187" s="2" t="s">
        <v>185</v>
      </c>
      <c r="NX187" s="2" t="s">
        <v>1343</v>
      </c>
      <c r="NY187" s="2" t="s">
        <v>142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140</v>
      </c>
      <c r="OH187" s="2" t="s">
        <v>187</v>
      </c>
      <c r="OI187" s="2" t="s">
        <v>1639</v>
      </c>
      <c r="OJ187" s="2" t="s">
        <v>2328</v>
      </c>
      <c r="OK187" s="2" t="s">
        <v>142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134</v>
      </c>
      <c r="OT187" s="2" t="s">
        <v>134</v>
      </c>
      <c r="OU187" s="2" t="s">
        <v>134</v>
      </c>
      <c r="OV187" s="2" t="s">
        <v>134</v>
      </c>
      <c r="OW187" s="2" t="s">
        <v>134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161</v>
      </c>
      <c r="PF187" s="2" t="s">
        <v>131</v>
      </c>
      <c r="PG187" s="2" t="s">
        <v>134</v>
      </c>
      <c r="PH187" s="2" t="s">
        <v>134</v>
      </c>
      <c r="PI187" s="2" t="s">
        <v>142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140</v>
      </c>
      <c r="PR187" s="2" t="s">
        <v>131</v>
      </c>
      <c r="PS187" s="2" t="s">
        <v>190</v>
      </c>
      <c r="PT187" s="2" t="s">
        <v>134</v>
      </c>
      <c r="PU187" s="2" t="s">
        <v>142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161</v>
      </c>
      <c r="QD187" s="2" t="s">
        <v>144</v>
      </c>
      <c r="QE187" s="2" t="s">
        <v>134</v>
      </c>
      <c r="QF187" s="2" t="s">
        <v>134</v>
      </c>
      <c r="QG187" s="2" t="s">
        <v>142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184</v>
      </c>
      <c r="QP187" s="2" t="s">
        <v>131</v>
      </c>
      <c r="QQ187" s="2" t="s">
        <v>134</v>
      </c>
      <c r="QR187" s="2" t="s">
        <v>134</v>
      </c>
      <c r="QS187" s="2" t="s">
        <v>142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134</v>
      </c>
      <c r="RB187" s="2" t="s">
        <v>134</v>
      </c>
      <c r="RC187" s="2" t="s">
        <v>134</v>
      </c>
      <c r="RD187" s="2" t="s">
        <v>134</v>
      </c>
      <c r="RE187" s="2" t="s">
        <v>134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134</v>
      </c>
      <c r="RN187" s="2" t="s">
        <v>134</v>
      </c>
      <c r="RO187" s="2" t="s">
        <v>134</v>
      </c>
      <c r="RP187" s="2" t="s">
        <v>134</v>
      </c>
      <c r="RQ187" s="2" t="s">
        <v>134</v>
      </c>
      <c r="RR187" s="2" t="s">
        <v>134</v>
      </c>
      <c r="RS187" s="4"/>
      <c r="RT187" s="8"/>
      <c r="RU187" s="4"/>
      <c r="RV187" s="8"/>
      <c r="RW187" s="7"/>
      <c r="RX187" s="7"/>
      <c r="RY187" s="2" t="s">
        <v>161</v>
      </c>
      <c r="RZ187" s="2" t="s">
        <v>131</v>
      </c>
      <c r="SA187" s="2" t="s">
        <v>134</v>
      </c>
      <c r="SB187" s="2" t="s">
        <v>134</v>
      </c>
      <c r="SC187" s="2" t="s">
        <v>142</v>
      </c>
      <c r="SD187" s="2" t="s">
        <v>134</v>
      </c>
      <c r="SE187" s="4"/>
      <c r="SF187" s="8"/>
      <c r="SG187" s="4"/>
      <c r="SH187" s="8"/>
      <c r="SI187" s="7"/>
      <c r="SJ187" s="7"/>
      <c r="SK187" s="2" t="s">
        <v>140</v>
      </c>
      <c r="SL187" s="2" t="s">
        <v>144</v>
      </c>
      <c r="SM187" s="2" t="s">
        <v>1070</v>
      </c>
      <c r="SN187" s="2" t="s">
        <v>134</v>
      </c>
      <c r="SO187" s="2" t="s">
        <v>142</v>
      </c>
      <c r="SP187" s="2" t="s">
        <v>134</v>
      </c>
    </row>
    <row r="188">
      <c r="A188" s="2" t="s">
        <v>2506</v>
      </c>
      <c r="B188" s="2" t="s">
        <v>123</v>
      </c>
      <c r="C188" s="2" t="s">
        <v>124</v>
      </c>
      <c r="D188" s="2" t="s">
        <v>2038</v>
      </c>
      <c r="E188" s="2" t="s">
        <v>2039</v>
      </c>
      <c r="F188" s="2" t="s">
        <v>2463</v>
      </c>
      <c r="G188" s="2" t="s">
        <v>2464</v>
      </c>
      <c r="H188" s="2" t="s">
        <v>1057</v>
      </c>
      <c r="I188" s="2" t="s">
        <v>2465</v>
      </c>
      <c r="J188" s="2" t="s">
        <v>2304</v>
      </c>
      <c r="K188" s="2" t="s">
        <v>394</v>
      </c>
      <c r="L188" s="3">
        <v>15.18</v>
      </c>
      <c r="M188" s="3">
        <v>15.94</v>
      </c>
      <c r="N188" s="3">
        <v>32.99</v>
      </c>
      <c r="O188" s="2" t="s">
        <v>131</v>
      </c>
      <c r="P188" s="2" t="s">
        <v>395</v>
      </c>
      <c r="Q188" s="2" t="s">
        <v>133</v>
      </c>
      <c r="R188" s="2" t="s">
        <v>134</v>
      </c>
      <c r="S188" s="2" t="s">
        <v>2507</v>
      </c>
      <c r="T188" s="2" t="s">
        <v>134</v>
      </c>
      <c r="U188" s="2" t="s">
        <v>832</v>
      </c>
      <c r="V188" s="2" t="s">
        <v>1361</v>
      </c>
      <c r="W188" s="2" t="s">
        <v>834</v>
      </c>
      <c r="X188" s="2" t="s">
        <v>134</v>
      </c>
      <c r="Y188" s="2" t="s">
        <v>1568</v>
      </c>
      <c r="Z188" s="4">
        <v>941</v>
      </c>
      <c r="AA188" s="4">
        <f>=ROUNDDOWN(72.3846153846154,0)</f>
      </c>
      <c r="AB188" s="5">
        <v>13</v>
      </c>
      <c r="AC188" s="2" t="s">
        <v>134</v>
      </c>
      <c r="AD188" s="4"/>
      <c r="AE188" s="4"/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>
        <v>0</v>
      </c>
      <c r="AP188" s="4">
        <v>305</v>
      </c>
      <c r="AQ188" s="8">
        <v>4975.9</v>
      </c>
      <c r="AR188" s="4"/>
      <c r="AS188" s="8"/>
      <c r="AT188" s="7"/>
      <c r="AU188" s="7"/>
      <c r="AV188" s="4">
        <v>451</v>
      </c>
      <c r="AW188" s="8">
        <v>8900.37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>
        <v>0.5591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0.2115</v>
      </c>
      <c r="BJ188" s="4">
        <v>305</v>
      </c>
      <c r="BK188" s="8">
        <v>4975.9</v>
      </c>
      <c r="BL188" s="2" t="s">
        <v>2508</v>
      </c>
      <c r="BM188" s="7">
        <v>1</v>
      </c>
      <c r="BN188" s="7">
        <v>1</v>
      </c>
      <c r="BO188" s="4">
        <v>39</v>
      </c>
      <c r="BP188" s="8">
        <v>654.03</v>
      </c>
      <c r="BQ188" s="4"/>
      <c r="BR188" s="8"/>
      <c r="BS188" s="7"/>
      <c r="BT188" s="7"/>
      <c r="BU188" s="2" t="s">
        <v>140</v>
      </c>
      <c r="BV188" s="2" t="s">
        <v>131</v>
      </c>
      <c r="BW188" s="2" t="s">
        <v>134</v>
      </c>
      <c r="BX188" s="2" t="s">
        <v>1217</v>
      </c>
      <c r="BY188" s="2" t="s">
        <v>142</v>
      </c>
      <c r="BZ188" s="2" t="s">
        <v>134</v>
      </c>
      <c r="CA188" s="4">
        <v>42</v>
      </c>
      <c r="CB188" s="8">
        <v>706.44</v>
      </c>
      <c r="CC188" s="4"/>
      <c r="CD188" s="8"/>
      <c r="CE188" s="7"/>
      <c r="CF188" s="7"/>
      <c r="CG188" s="2" t="s">
        <v>140</v>
      </c>
      <c r="CH188" s="2" t="s">
        <v>131</v>
      </c>
      <c r="CI188" s="2" t="s">
        <v>728</v>
      </c>
      <c r="CJ188" s="2" t="s">
        <v>2491</v>
      </c>
      <c r="CK188" s="2" t="s">
        <v>142</v>
      </c>
      <c r="CL188" s="2" t="s">
        <v>134</v>
      </c>
      <c r="CM188" s="4">
        <v>76</v>
      </c>
      <c r="CN188" s="8">
        <v>1250.96</v>
      </c>
      <c r="CO188" s="4"/>
      <c r="CP188" s="8"/>
      <c r="CQ188" s="7"/>
      <c r="CR188" s="7"/>
      <c r="CS188" s="2" t="s">
        <v>140</v>
      </c>
      <c r="CT188" s="2" t="s">
        <v>131</v>
      </c>
      <c r="CU188" s="2" t="s">
        <v>2470</v>
      </c>
      <c r="CV188" s="2" t="s">
        <v>2492</v>
      </c>
      <c r="CW188" s="2" t="s">
        <v>142</v>
      </c>
      <c r="CX188" s="2" t="s">
        <v>134</v>
      </c>
      <c r="CY188" s="4">
        <v>63</v>
      </c>
      <c r="CZ188" s="8">
        <v>1016.82</v>
      </c>
      <c r="DA188" s="4"/>
      <c r="DB188" s="8"/>
      <c r="DC188" s="7"/>
      <c r="DD188" s="7"/>
      <c r="DE188" s="2" t="s">
        <v>140</v>
      </c>
      <c r="DF188" s="2" t="s">
        <v>131</v>
      </c>
      <c r="DG188" s="2" t="s">
        <v>999</v>
      </c>
      <c r="DH188" s="2" t="s">
        <v>2509</v>
      </c>
      <c r="DI188" s="2" t="s">
        <v>142</v>
      </c>
      <c r="DJ188" s="2" t="s">
        <v>134</v>
      </c>
      <c r="DK188" s="4">
        <v>23</v>
      </c>
      <c r="DL188" s="8">
        <v>371.22</v>
      </c>
      <c r="DM188" s="4"/>
      <c r="DN188" s="8"/>
      <c r="DO188" s="7"/>
      <c r="DP188" s="7"/>
      <c r="DQ188" s="2" t="s">
        <v>140</v>
      </c>
      <c r="DR188" s="2" t="s">
        <v>131</v>
      </c>
      <c r="DS188" s="2" t="s">
        <v>600</v>
      </c>
      <c r="DT188" s="2" t="s">
        <v>521</v>
      </c>
      <c r="DU188" s="2" t="s">
        <v>142</v>
      </c>
      <c r="DV188" s="2" t="s">
        <v>134</v>
      </c>
      <c r="DW188" s="4">
        <v>3</v>
      </c>
      <c r="DX188" s="8">
        <v>50.22</v>
      </c>
      <c r="DY188" s="4"/>
      <c r="DZ188" s="8"/>
      <c r="EA188" s="7"/>
      <c r="EB188" s="7"/>
      <c r="EC188" s="2" t="s">
        <v>140</v>
      </c>
      <c r="ED188" s="2" t="s">
        <v>131</v>
      </c>
      <c r="EE188" s="2" t="s">
        <v>544</v>
      </c>
      <c r="EF188" s="2" t="s">
        <v>260</v>
      </c>
      <c r="EG188" s="2" t="s">
        <v>142</v>
      </c>
      <c r="EH188" s="2" t="s">
        <v>134</v>
      </c>
      <c r="EI188" s="4">
        <v>40</v>
      </c>
      <c r="EJ188" s="8">
        <v>616.09</v>
      </c>
      <c r="EK188" s="4"/>
      <c r="EL188" s="8"/>
      <c r="EM188" s="7"/>
      <c r="EN188" s="7"/>
      <c r="EO188" s="2" t="s">
        <v>140</v>
      </c>
      <c r="EP188" s="2" t="s">
        <v>131</v>
      </c>
      <c r="EQ188" s="2" t="s">
        <v>1505</v>
      </c>
      <c r="ER188" s="2" t="s">
        <v>2510</v>
      </c>
      <c r="ES188" s="2" t="s">
        <v>142</v>
      </c>
      <c r="ET188" s="2" t="s">
        <v>134</v>
      </c>
      <c r="EU188" s="4">
        <v>2</v>
      </c>
      <c r="EV188" s="8">
        <v>35.22</v>
      </c>
      <c r="EW188" s="4"/>
      <c r="EX188" s="8"/>
      <c r="EY188" s="7"/>
      <c r="EZ188" s="7"/>
      <c r="FA188" s="2" t="s">
        <v>140</v>
      </c>
      <c r="FB188" s="2" t="s">
        <v>131</v>
      </c>
      <c r="FC188" s="2" t="s">
        <v>2320</v>
      </c>
      <c r="FD188" s="2" t="s">
        <v>2147</v>
      </c>
      <c r="FE188" s="2" t="s">
        <v>142</v>
      </c>
      <c r="FF188" s="2" t="s">
        <v>134</v>
      </c>
      <c r="FG188" s="4">
        <v>5</v>
      </c>
      <c r="FH188" s="8">
        <v>83.7</v>
      </c>
      <c r="FI188" s="4"/>
      <c r="FJ188" s="8"/>
      <c r="FK188" s="7"/>
      <c r="FL188" s="7"/>
      <c r="FM188" s="2" t="s">
        <v>140</v>
      </c>
      <c r="FN188" s="2" t="s">
        <v>131</v>
      </c>
      <c r="FO188" s="2" t="s">
        <v>903</v>
      </c>
      <c r="FP188" s="2" t="s">
        <v>2511</v>
      </c>
      <c r="FQ188" s="2" t="s">
        <v>142</v>
      </c>
      <c r="FR188" s="2" t="s">
        <v>134</v>
      </c>
      <c r="FS188" s="4">
        <v>1</v>
      </c>
      <c r="FT188" s="8">
        <v>15.7</v>
      </c>
      <c r="FU188" s="4"/>
      <c r="FV188" s="8"/>
      <c r="FW188" s="7"/>
      <c r="FX188" s="7"/>
      <c r="FY188" s="2" t="s">
        <v>140</v>
      </c>
      <c r="FZ188" s="2" t="s">
        <v>131</v>
      </c>
      <c r="GA188" s="2" t="s">
        <v>1002</v>
      </c>
      <c r="GB188" s="2" t="s">
        <v>2512</v>
      </c>
      <c r="GC188" s="2" t="s">
        <v>142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134</v>
      </c>
      <c r="GL188" s="2" t="s">
        <v>134</v>
      </c>
      <c r="GM188" s="2" t="s">
        <v>134</v>
      </c>
      <c r="GN188" s="2" t="s">
        <v>134</v>
      </c>
      <c r="GO188" s="2" t="s">
        <v>134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140</v>
      </c>
      <c r="GX188" s="2" t="s">
        <v>131</v>
      </c>
      <c r="GY188" s="2" t="s">
        <v>2087</v>
      </c>
      <c r="GZ188" s="2" t="s">
        <v>1294</v>
      </c>
      <c r="HA188" s="2" t="s">
        <v>142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140</v>
      </c>
      <c r="HJ188" s="2" t="s">
        <v>131</v>
      </c>
      <c r="HK188" s="2" t="s">
        <v>2513</v>
      </c>
      <c r="HL188" s="2" t="s">
        <v>2514</v>
      </c>
      <c r="HM188" s="2" t="s">
        <v>142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143</v>
      </c>
      <c r="HV188" s="2" t="s">
        <v>131</v>
      </c>
      <c r="HW188" s="2" t="s">
        <v>134</v>
      </c>
      <c r="HX188" s="2" t="s">
        <v>134</v>
      </c>
      <c r="HY188" s="2" t="s">
        <v>142</v>
      </c>
      <c r="HZ188" s="2" t="s">
        <v>134</v>
      </c>
      <c r="IA188" s="4">
        <v>7</v>
      </c>
      <c r="IB188" s="8">
        <v>109.2</v>
      </c>
      <c r="IC188" s="4"/>
      <c r="ID188" s="8"/>
      <c r="IE188" s="7"/>
      <c r="IF188" s="7"/>
      <c r="IG188" s="2" t="s">
        <v>140</v>
      </c>
      <c r="IH188" s="2" t="s">
        <v>131</v>
      </c>
      <c r="II188" s="2" t="s">
        <v>1217</v>
      </c>
      <c r="IJ188" s="2" t="s">
        <v>864</v>
      </c>
      <c r="IK188" s="2" t="s">
        <v>142</v>
      </c>
      <c r="IL188" s="2" t="s">
        <v>134</v>
      </c>
      <c r="IM188" s="4">
        <v>2</v>
      </c>
      <c r="IN188" s="8">
        <v>31.88</v>
      </c>
      <c r="IO188" s="4"/>
      <c r="IP188" s="8"/>
      <c r="IQ188" s="7"/>
      <c r="IR188" s="7"/>
      <c r="IS188" s="2" t="s">
        <v>140</v>
      </c>
      <c r="IT188" s="2" t="s">
        <v>131</v>
      </c>
      <c r="IU188" s="2" t="s">
        <v>2474</v>
      </c>
      <c r="IV188" s="2" t="s">
        <v>1010</v>
      </c>
      <c r="IW188" s="2" t="s">
        <v>142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140</v>
      </c>
      <c r="JF188" s="2" t="s">
        <v>131</v>
      </c>
      <c r="JG188" s="2" t="s">
        <v>170</v>
      </c>
      <c r="JH188" s="2" t="s">
        <v>134</v>
      </c>
      <c r="JI188" s="2" t="s">
        <v>142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140</v>
      </c>
      <c r="JR188" s="2" t="s">
        <v>144</v>
      </c>
      <c r="JS188" s="2" t="s">
        <v>2053</v>
      </c>
      <c r="JT188" s="2" t="s">
        <v>1753</v>
      </c>
      <c r="JU188" s="2" t="s">
        <v>142</v>
      </c>
      <c r="JV188" s="2" t="s">
        <v>134</v>
      </c>
      <c r="JW188" s="4">
        <v>2</v>
      </c>
      <c r="JX188" s="8">
        <v>34.42</v>
      </c>
      <c r="JY188" s="4"/>
      <c r="JZ188" s="8"/>
      <c r="KA188" s="7"/>
      <c r="KB188" s="7"/>
      <c r="KC188" s="2" t="s">
        <v>140</v>
      </c>
      <c r="KD188" s="2" t="s">
        <v>131</v>
      </c>
      <c r="KE188" s="2" t="s">
        <v>886</v>
      </c>
      <c r="KF188" s="2" t="s">
        <v>1477</v>
      </c>
      <c r="KG188" s="2" t="s">
        <v>142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176</v>
      </c>
      <c r="KP188" s="2" t="s">
        <v>131</v>
      </c>
      <c r="KQ188" s="2" t="s">
        <v>134</v>
      </c>
      <c r="KR188" s="2" t="s">
        <v>134</v>
      </c>
      <c r="KS188" s="2" t="s">
        <v>142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140</v>
      </c>
      <c r="LB188" s="2" t="s">
        <v>144</v>
      </c>
      <c r="LC188" s="2" t="s">
        <v>2515</v>
      </c>
      <c r="LD188" s="2" t="s">
        <v>1079</v>
      </c>
      <c r="LE188" s="2" t="s">
        <v>142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134</v>
      </c>
      <c r="LN188" s="2" t="s">
        <v>134</v>
      </c>
      <c r="LO188" s="2" t="s">
        <v>134</v>
      </c>
      <c r="LP188" s="2" t="s">
        <v>134</v>
      </c>
      <c r="LQ188" s="2" t="s">
        <v>134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134</v>
      </c>
      <c r="LZ188" s="2" t="s">
        <v>134</v>
      </c>
      <c r="MA188" s="2" t="s">
        <v>134</v>
      </c>
      <c r="MB188" s="2" t="s">
        <v>134</v>
      </c>
      <c r="MC188" s="2" t="s">
        <v>134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436</v>
      </c>
      <c r="ML188" s="2" t="s">
        <v>131</v>
      </c>
      <c r="MM188" s="2" t="s">
        <v>134</v>
      </c>
      <c r="MN188" s="2" t="s">
        <v>134</v>
      </c>
      <c r="MO188" s="2" t="s">
        <v>142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134</v>
      </c>
      <c r="MX188" s="2" t="s">
        <v>134</v>
      </c>
      <c r="MY188" s="2" t="s">
        <v>134</v>
      </c>
      <c r="MZ188" s="2" t="s">
        <v>134</v>
      </c>
      <c r="NA188" s="2" t="s">
        <v>134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184</v>
      </c>
      <c r="NJ188" s="2" t="s">
        <v>131</v>
      </c>
      <c r="NK188" s="2" t="s">
        <v>134</v>
      </c>
      <c r="NL188" s="2" t="s">
        <v>134</v>
      </c>
      <c r="NM188" s="2" t="s">
        <v>142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140</v>
      </c>
      <c r="NV188" s="2" t="s">
        <v>131</v>
      </c>
      <c r="NW188" s="2" t="s">
        <v>185</v>
      </c>
      <c r="NX188" s="2" t="s">
        <v>1296</v>
      </c>
      <c r="NY188" s="2" t="s">
        <v>142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140</v>
      </c>
      <c r="OH188" s="2" t="s">
        <v>187</v>
      </c>
      <c r="OI188" s="2" t="s">
        <v>1639</v>
      </c>
      <c r="OJ188" s="2" t="s">
        <v>2477</v>
      </c>
      <c r="OK188" s="2" t="s">
        <v>142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134</v>
      </c>
      <c r="OT188" s="2" t="s">
        <v>134</v>
      </c>
      <c r="OU188" s="2" t="s">
        <v>134</v>
      </c>
      <c r="OV188" s="2" t="s">
        <v>134</v>
      </c>
      <c r="OW188" s="2" t="s">
        <v>134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161</v>
      </c>
      <c r="PF188" s="2" t="s">
        <v>131</v>
      </c>
      <c r="PG188" s="2" t="s">
        <v>134</v>
      </c>
      <c r="PH188" s="2" t="s">
        <v>134</v>
      </c>
      <c r="PI188" s="2" t="s">
        <v>142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140</v>
      </c>
      <c r="PR188" s="2" t="s">
        <v>131</v>
      </c>
      <c r="PS188" s="2" t="s">
        <v>190</v>
      </c>
      <c r="PT188" s="2" t="s">
        <v>134</v>
      </c>
      <c r="PU188" s="2" t="s">
        <v>142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161</v>
      </c>
      <c r="QD188" s="2" t="s">
        <v>144</v>
      </c>
      <c r="QE188" s="2" t="s">
        <v>134</v>
      </c>
      <c r="QF188" s="2" t="s">
        <v>134</v>
      </c>
      <c r="QG188" s="2" t="s">
        <v>142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184</v>
      </c>
      <c r="QP188" s="2" t="s">
        <v>131</v>
      </c>
      <c r="QQ188" s="2" t="s">
        <v>134</v>
      </c>
      <c r="QR188" s="2" t="s">
        <v>134</v>
      </c>
      <c r="QS188" s="2" t="s">
        <v>142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134</v>
      </c>
      <c r="RB188" s="2" t="s">
        <v>134</v>
      </c>
      <c r="RC188" s="2" t="s">
        <v>134</v>
      </c>
      <c r="RD188" s="2" t="s">
        <v>134</v>
      </c>
      <c r="RE188" s="2" t="s">
        <v>134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134</v>
      </c>
      <c r="RN188" s="2" t="s">
        <v>134</v>
      </c>
      <c r="RO188" s="2" t="s">
        <v>134</v>
      </c>
      <c r="RP188" s="2" t="s">
        <v>134</v>
      </c>
      <c r="RQ188" s="2" t="s">
        <v>134</v>
      </c>
      <c r="RR188" s="2" t="s">
        <v>134</v>
      </c>
      <c r="RS188" s="4"/>
      <c r="RT188" s="8"/>
      <c r="RU188" s="4"/>
      <c r="RV188" s="8"/>
      <c r="RW188" s="7"/>
      <c r="RX188" s="7"/>
      <c r="RY188" s="2" t="s">
        <v>161</v>
      </c>
      <c r="RZ188" s="2" t="s">
        <v>131</v>
      </c>
      <c r="SA188" s="2" t="s">
        <v>134</v>
      </c>
      <c r="SB188" s="2" t="s">
        <v>134</v>
      </c>
      <c r="SC188" s="2" t="s">
        <v>142</v>
      </c>
      <c r="SD188" s="2" t="s">
        <v>134</v>
      </c>
      <c r="SE188" s="4"/>
      <c r="SF188" s="8"/>
      <c r="SG188" s="4"/>
      <c r="SH188" s="8"/>
      <c r="SI188" s="7"/>
      <c r="SJ188" s="7"/>
      <c r="SK188" s="2" t="s">
        <v>140</v>
      </c>
      <c r="SL188" s="2" t="s">
        <v>144</v>
      </c>
      <c r="SM188" s="2" t="s">
        <v>1378</v>
      </c>
      <c r="SN188" s="2" t="s">
        <v>2516</v>
      </c>
      <c r="SO188" s="2" t="s">
        <v>142</v>
      </c>
      <c r="SP188" s="2" t="s">
        <v>134</v>
      </c>
    </row>
    <row r="189">
      <c r="A189" s="2" t="s">
        <v>2517</v>
      </c>
      <c r="B189" s="2" t="s">
        <v>123</v>
      </c>
      <c r="C189" s="2" t="s">
        <v>124</v>
      </c>
      <c r="D189" s="2" t="s">
        <v>2038</v>
      </c>
      <c r="E189" s="2" t="s">
        <v>2039</v>
      </c>
      <c r="F189" s="2" t="s">
        <v>2463</v>
      </c>
      <c r="G189" s="2" t="s">
        <v>2464</v>
      </c>
      <c r="H189" s="2" t="s">
        <v>1057</v>
      </c>
      <c r="I189" s="2" t="s">
        <v>2465</v>
      </c>
      <c r="J189" s="2" t="s">
        <v>2400</v>
      </c>
      <c r="K189" s="2" t="s">
        <v>394</v>
      </c>
      <c r="L189" s="3">
        <v>25.3</v>
      </c>
      <c r="M189" s="3">
        <v>26.56</v>
      </c>
      <c r="N189" s="3">
        <v>54.99</v>
      </c>
      <c r="O189" s="2" t="s">
        <v>131</v>
      </c>
      <c r="P189" s="2" t="s">
        <v>395</v>
      </c>
      <c r="Q189" s="2" t="s">
        <v>133</v>
      </c>
      <c r="R189" s="2" t="s">
        <v>134</v>
      </c>
      <c r="S189" s="2" t="s">
        <v>2507</v>
      </c>
      <c r="T189" s="2" t="s">
        <v>134</v>
      </c>
      <c r="U189" s="2" t="s">
        <v>832</v>
      </c>
      <c r="V189" s="2" t="s">
        <v>1361</v>
      </c>
      <c r="W189" s="2" t="s">
        <v>834</v>
      </c>
      <c r="X189" s="2" t="s">
        <v>134</v>
      </c>
      <c r="Y189" s="2" t="s">
        <v>1568</v>
      </c>
      <c r="Z189" s="4">
        <v>610</v>
      </c>
      <c r="AA189" s="4">
        <f>=ROUNDDOWN(76.25,0)</f>
      </c>
      <c r="AB189" s="5">
        <v>8</v>
      </c>
      <c r="AC189" s="2" t="s">
        <v>134</v>
      </c>
      <c r="AD189" s="4"/>
      <c r="AE189" s="4"/>
      <c r="AF189" s="6">
        <v>69</v>
      </c>
      <c r="AG189" s="6"/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>
        <v>0</v>
      </c>
      <c r="AP189" s="4">
        <v>146</v>
      </c>
      <c r="AQ189" s="8">
        <v>3924.47</v>
      </c>
      <c r="AR189" s="4"/>
      <c r="AS189" s="8"/>
      <c r="AT189" s="7"/>
      <c r="AU189" s="7"/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0.4409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146</v>
      </c>
      <c r="BK189" s="8">
        <v>3924.47</v>
      </c>
      <c r="BL189" s="2" t="s">
        <v>2518</v>
      </c>
      <c r="BM189" s="7">
        <v>1</v>
      </c>
      <c r="BN189" s="7">
        <v>1</v>
      </c>
      <c r="BO189" s="4">
        <v>21</v>
      </c>
      <c r="BP189" s="8">
        <v>578.76</v>
      </c>
      <c r="BQ189" s="4"/>
      <c r="BR189" s="8"/>
      <c r="BS189" s="7"/>
      <c r="BT189" s="7"/>
      <c r="BU189" s="2" t="s">
        <v>140</v>
      </c>
      <c r="BV189" s="2" t="s">
        <v>131</v>
      </c>
      <c r="BW189" s="2" t="s">
        <v>134</v>
      </c>
      <c r="BX189" s="2" t="s">
        <v>567</v>
      </c>
      <c r="BY189" s="2" t="s">
        <v>142</v>
      </c>
      <c r="BZ189" s="2" t="s">
        <v>134</v>
      </c>
      <c r="CA189" s="4">
        <v>18</v>
      </c>
      <c r="CB189" s="8">
        <v>504.72</v>
      </c>
      <c r="CC189" s="4"/>
      <c r="CD189" s="8"/>
      <c r="CE189" s="7"/>
      <c r="CF189" s="7"/>
      <c r="CG189" s="2" t="s">
        <v>140</v>
      </c>
      <c r="CH189" s="2" t="s">
        <v>131</v>
      </c>
      <c r="CI189" s="2" t="s">
        <v>728</v>
      </c>
      <c r="CJ189" s="2" t="s">
        <v>2491</v>
      </c>
      <c r="CK189" s="2" t="s">
        <v>142</v>
      </c>
      <c r="CL189" s="2" t="s">
        <v>134</v>
      </c>
      <c r="CM189" s="4">
        <v>24</v>
      </c>
      <c r="CN189" s="8">
        <v>658.08</v>
      </c>
      <c r="CO189" s="4"/>
      <c r="CP189" s="8"/>
      <c r="CQ189" s="7"/>
      <c r="CR189" s="7"/>
      <c r="CS189" s="2" t="s">
        <v>140</v>
      </c>
      <c r="CT189" s="2" t="s">
        <v>131</v>
      </c>
      <c r="CU189" s="2" t="s">
        <v>2470</v>
      </c>
      <c r="CV189" s="2" t="s">
        <v>2519</v>
      </c>
      <c r="CW189" s="2" t="s">
        <v>142</v>
      </c>
      <c r="CX189" s="2" t="s">
        <v>134</v>
      </c>
      <c r="CY189" s="4">
        <v>33</v>
      </c>
      <c r="CZ189" s="8">
        <v>858</v>
      </c>
      <c r="DA189" s="4"/>
      <c r="DB189" s="8"/>
      <c r="DC189" s="7"/>
      <c r="DD189" s="7"/>
      <c r="DE189" s="2" t="s">
        <v>140</v>
      </c>
      <c r="DF189" s="2" t="s">
        <v>131</v>
      </c>
      <c r="DG189" s="2" t="s">
        <v>999</v>
      </c>
      <c r="DH189" s="2" t="s">
        <v>547</v>
      </c>
      <c r="DI189" s="2" t="s">
        <v>142</v>
      </c>
      <c r="DJ189" s="2" t="s">
        <v>134</v>
      </c>
      <c r="DK189" s="4">
        <v>12</v>
      </c>
      <c r="DL189" s="8">
        <v>348.84</v>
      </c>
      <c r="DM189" s="4"/>
      <c r="DN189" s="8"/>
      <c r="DO189" s="7"/>
      <c r="DP189" s="7"/>
      <c r="DQ189" s="2" t="s">
        <v>140</v>
      </c>
      <c r="DR189" s="2" t="s">
        <v>131</v>
      </c>
      <c r="DS189" s="2" t="s">
        <v>600</v>
      </c>
      <c r="DT189" s="2" t="s">
        <v>521</v>
      </c>
      <c r="DU189" s="2" t="s">
        <v>142</v>
      </c>
      <c r="DV189" s="2" t="s">
        <v>134</v>
      </c>
      <c r="DW189" s="4">
        <v>2</v>
      </c>
      <c r="DX189" s="8">
        <v>55.78</v>
      </c>
      <c r="DY189" s="4"/>
      <c r="DZ189" s="8"/>
      <c r="EA189" s="7"/>
      <c r="EB189" s="7"/>
      <c r="EC189" s="2" t="s">
        <v>140</v>
      </c>
      <c r="ED189" s="2" t="s">
        <v>131</v>
      </c>
      <c r="EE189" s="2" t="s">
        <v>544</v>
      </c>
      <c r="EF189" s="2" t="s">
        <v>260</v>
      </c>
      <c r="EG189" s="2" t="s">
        <v>142</v>
      </c>
      <c r="EH189" s="2" t="s">
        <v>134</v>
      </c>
      <c r="EI189" s="4">
        <v>25</v>
      </c>
      <c r="EJ189" s="8">
        <v>625.71</v>
      </c>
      <c r="EK189" s="4"/>
      <c r="EL189" s="8"/>
      <c r="EM189" s="7"/>
      <c r="EN189" s="7"/>
      <c r="EO189" s="2" t="s">
        <v>140</v>
      </c>
      <c r="EP189" s="2" t="s">
        <v>131</v>
      </c>
      <c r="EQ189" s="2" t="s">
        <v>1505</v>
      </c>
      <c r="ER189" s="2" t="s">
        <v>2491</v>
      </c>
      <c r="ES189" s="2" t="s">
        <v>142</v>
      </c>
      <c r="ET189" s="2" t="s">
        <v>134</v>
      </c>
      <c r="EU189" s="4">
        <v>1</v>
      </c>
      <c r="EV189" s="8">
        <v>30.01</v>
      </c>
      <c r="EW189" s="4"/>
      <c r="EX189" s="8"/>
      <c r="EY189" s="7"/>
      <c r="EZ189" s="7"/>
      <c r="FA189" s="2" t="s">
        <v>140</v>
      </c>
      <c r="FB189" s="2" t="s">
        <v>131</v>
      </c>
      <c r="FC189" s="2" t="s">
        <v>2320</v>
      </c>
      <c r="FD189" s="2" t="s">
        <v>2147</v>
      </c>
      <c r="FE189" s="2" t="s">
        <v>142</v>
      </c>
      <c r="FF189" s="2" t="s">
        <v>134</v>
      </c>
      <c r="FG189" s="4">
        <v>2</v>
      </c>
      <c r="FH189" s="8">
        <v>50.2</v>
      </c>
      <c r="FI189" s="4"/>
      <c r="FJ189" s="8"/>
      <c r="FK189" s="7"/>
      <c r="FL189" s="7"/>
      <c r="FM189" s="2" t="s">
        <v>140</v>
      </c>
      <c r="FN189" s="2" t="s">
        <v>131</v>
      </c>
      <c r="FO189" s="2" t="s">
        <v>903</v>
      </c>
      <c r="FP189" s="2" t="s">
        <v>2520</v>
      </c>
      <c r="FQ189" s="2" t="s">
        <v>142</v>
      </c>
      <c r="FR189" s="2" t="s">
        <v>134</v>
      </c>
      <c r="FS189" s="4"/>
      <c r="FT189" s="8"/>
      <c r="FU189" s="4"/>
      <c r="FV189" s="8"/>
      <c r="FW189" s="7"/>
      <c r="FX189" s="7"/>
      <c r="FY189" s="2" t="s">
        <v>140</v>
      </c>
      <c r="FZ189" s="2" t="s">
        <v>131</v>
      </c>
      <c r="GA189" s="2" t="s">
        <v>1002</v>
      </c>
      <c r="GB189" s="2" t="s">
        <v>2339</v>
      </c>
      <c r="GC189" s="2" t="s">
        <v>142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134</v>
      </c>
      <c r="GL189" s="2" t="s">
        <v>134</v>
      </c>
      <c r="GM189" s="2" t="s">
        <v>134</v>
      </c>
      <c r="GN189" s="2" t="s">
        <v>134</v>
      </c>
      <c r="GO189" s="2" t="s">
        <v>134</v>
      </c>
      <c r="GP189" s="2" t="s">
        <v>134</v>
      </c>
      <c r="GQ189" s="4">
        <v>2</v>
      </c>
      <c r="GR189" s="8">
        <v>55.78</v>
      </c>
      <c r="GS189" s="4"/>
      <c r="GT189" s="8"/>
      <c r="GU189" s="7"/>
      <c r="GV189" s="7"/>
      <c r="GW189" s="2" t="s">
        <v>140</v>
      </c>
      <c r="GX189" s="2" t="s">
        <v>131</v>
      </c>
      <c r="GY189" s="2" t="s">
        <v>2087</v>
      </c>
      <c r="GZ189" s="2" t="s">
        <v>1733</v>
      </c>
      <c r="HA189" s="2" t="s">
        <v>142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140</v>
      </c>
      <c r="HJ189" s="2" t="s">
        <v>131</v>
      </c>
      <c r="HK189" s="2" t="s">
        <v>2513</v>
      </c>
      <c r="HL189" s="2" t="s">
        <v>1320</v>
      </c>
      <c r="HM189" s="2" t="s">
        <v>142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143</v>
      </c>
      <c r="HV189" s="2" t="s">
        <v>131</v>
      </c>
      <c r="HW189" s="2" t="s">
        <v>134</v>
      </c>
      <c r="HX189" s="2" t="s">
        <v>134</v>
      </c>
      <c r="HY189" s="2" t="s">
        <v>142</v>
      </c>
      <c r="HZ189" s="2" t="s">
        <v>134</v>
      </c>
      <c r="IA189" s="4">
        <v>5</v>
      </c>
      <c r="IB189" s="8">
        <v>129.9</v>
      </c>
      <c r="IC189" s="4"/>
      <c r="ID189" s="8"/>
      <c r="IE189" s="7"/>
      <c r="IF189" s="7"/>
      <c r="IG189" s="2" t="s">
        <v>140</v>
      </c>
      <c r="IH189" s="2" t="s">
        <v>131</v>
      </c>
      <c r="II189" s="2" t="s">
        <v>1395</v>
      </c>
      <c r="IJ189" s="2" t="s">
        <v>1526</v>
      </c>
      <c r="IK189" s="2" t="s">
        <v>142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140</v>
      </c>
      <c r="IT189" s="2" t="s">
        <v>131</v>
      </c>
      <c r="IU189" s="2" t="s">
        <v>2474</v>
      </c>
      <c r="IV189" s="2" t="s">
        <v>2397</v>
      </c>
      <c r="IW189" s="2" t="s">
        <v>142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140</v>
      </c>
      <c r="JF189" s="2" t="s">
        <v>131</v>
      </c>
      <c r="JG189" s="2" t="s">
        <v>170</v>
      </c>
      <c r="JH189" s="2" t="s">
        <v>134</v>
      </c>
      <c r="JI189" s="2" t="s">
        <v>142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140</v>
      </c>
      <c r="JR189" s="2" t="s">
        <v>144</v>
      </c>
      <c r="JS189" s="2" t="s">
        <v>2053</v>
      </c>
      <c r="JT189" s="2" t="s">
        <v>1753</v>
      </c>
      <c r="JU189" s="2" t="s">
        <v>142</v>
      </c>
      <c r="JV189" s="2" t="s">
        <v>134</v>
      </c>
      <c r="JW189" s="4">
        <v>1</v>
      </c>
      <c r="JX189" s="8">
        <v>28.69</v>
      </c>
      <c r="JY189" s="4"/>
      <c r="JZ189" s="8"/>
      <c r="KA189" s="7"/>
      <c r="KB189" s="7"/>
      <c r="KC189" s="2" t="s">
        <v>140</v>
      </c>
      <c r="KD189" s="2" t="s">
        <v>131</v>
      </c>
      <c r="KE189" s="2" t="s">
        <v>886</v>
      </c>
      <c r="KF189" s="2" t="s">
        <v>1477</v>
      </c>
      <c r="KG189" s="2" t="s">
        <v>142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176</v>
      </c>
      <c r="KP189" s="2" t="s">
        <v>131</v>
      </c>
      <c r="KQ189" s="2" t="s">
        <v>134</v>
      </c>
      <c r="KR189" s="2" t="s">
        <v>134</v>
      </c>
      <c r="KS189" s="2" t="s">
        <v>142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140</v>
      </c>
      <c r="LB189" s="2" t="s">
        <v>144</v>
      </c>
      <c r="LC189" s="2" t="s">
        <v>2419</v>
      </c>
      <c r="LD189" s="2" t="s">
        <v>2521</v>
      </c>
      <c r="LE189" s="2" t="s">
        <v>142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134</v>
      </c>
      <c r="LN189" s="2" t="s">
        <v>134</v>
      </c>
      <c r="LO189" s="2" t="s">
        <v>134</v>
      </c>
      <c r="LP189" s="2" t="s">
        <v>134</v>
      </c>
      <c r="LQ189" s="2" t="s">
        <v>134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134</v>
      </c>
      <c r="LZ189" s="2" t="s">
        <v>134</v>
      </c>
      <c r="MA189" s="2" t="s">
        <v>134</v>
      </c>
      <c r="MB189" s="2" t="s">
        <v>134</v>
      </c>
      <c r="MC189" s="2" t="s">
        <v>134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436</v>
      </c>
      <c r="ML189" s="2" t="s">
        <v>131</v>
      </c>
      <c r="MM189" s="2" t="s">
        <v>134</v>
      </c>
      <c r="MN189" s="2" t="s">
        <v>134</v>
      </c>
      <c r="MO189" s="2" t="s">
        <v>142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134</v>
      </c>
      <c r="MX189" s="2" t="s">
        <v>134</v>
      </c>
      <c r="MY189" s="2" t="s">
        <v>134</v>
      </c>
      <c r="MZ189" s="2" t="s">
        <v>134</v>
      </c>
      <c r="NA189" s="2" t="s">
        <v>134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184</v>
      </c>
      <c r="NJ189" s="2" t="s">
        <v>131</v>
      </c>
      <c r="NK189" s="2" t="s">
        <v>134</v>
      </c>
      <c r="NL189" s="2" t="s">
        <v>134</v>
      </c>
      <c r="NM189" s="2" t="s">
        <v>142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140</v>
      </c>
      <c r="NV189" s="2" t="s">
        <v>131</v>
      </c>
      <c r="NW189" s="2" t="s">
        <v>185</v>
      </c>
      <c r="NX189" s="2" t="s">
        <v>2522</v>
      </c>
      <c r="NY189" s="2" t="s">
        <v>142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140</v>
      </c>
      <c r="OH189" s="2" t="s">
        <v>187</v>
      </c>
      <c r="OI189" s="2" t="s">
        <v>1639</v>
      </c>
      <c r="OJ189" s="2" t="s">
        <v>2470</v>
      </c>
      <c r="OK189" s="2" t="s">
        <v>142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134</v>
      </c>
      <c r="OT189" s="2" t="s">
        <v>134</v>
      </c>
      <c r="OU189" s="2" t="s">
        <v>134</v>
      </c>
      <c r="OV189" s="2" t="s">
        <v>134</v>
      </c>
      <c r="OW189" s="2" t="s">
        <v>134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161</v>
      </c>
      <c r="PF189" s="2" t="s">
        <v>131</v>
      </c>
      <c r="PG189" s="2" t="s">
        <v>134</v>
      </c>
      <c r="PH189" s="2" t="s">
        <v>134</v>
      </c>
      <c r="PI189" s="2" t="s">
        <v>142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140</v>
      </c>
      <c r="PR189" s="2" t="s">
        <v>131</v>
      </c>
      <c r="PS189" s="2" t="s">
        <v>190</v>
      </c>
      <c r="PT189" s="2" t="s">
        <v>134</v>
      </c>
      <c r="PU189" s="2" t="s">
        <v>142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161</v>
      </c>
      <c r="QD189" s="2" t="s">
        <v>144</v>
      </c>
      <c r="QE189" s="2" t="s">
        <v>134</v>
      </c>
      <c r="QF189" s="2" t="s">
        <v>134</v>
      </c>
      <c r="QG189" s="2" t="s">
        <v>142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184</v>
      </c>
      <c r="QP189" s="2" t="s">
        <v>131</v>
      </c>
      <c r="QQ189" s="2" t="s">
        <v>134</v>
      </c>
      <c r="QR189" s="2" t="s">
        <v>134</v>
      </c>
      <c r="QS189" s="2" t="s">
        <v>142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134</v>
      </c>
      <c r="RB189" s="2" t="s">
        <v>134</v>
      </c>
      <c r="RC189" s="2" t="s">
        <v>134</v>
      </c>
      <c r="RD189" s="2" t="s">
        <v>134</v>
      </c>
      <c r="RE189" s="2" t="s">
        <v>134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134</v>
      </c>
      <c r="RN189" s="2" t="s">
        <v>134</v>
      </c>
      <c r="RO189" s="2" t="s">
        <v>134</v>
      </c>
      <c r="RP189" s="2" t="s">
        <v>134</v>
      </c>
      <c r="RQ189" s="2" t="s">
        <v>134</v>
      </c>
      <c r="RR189" s="2" t="s">
        <v>134</v>
      </c>
      <c r="RS189" s="4"/>
      <c r="RT189" s="8"/>
      <c r="RU189" s="4"/>
      <c r="RV189" s="8"/>
      <c r="RW189" s="7"/>
      <c r="RX189" s="7"/>
      <c r="RY189" s="2" t="s">
        <v>161</v>
      </c>
      <c r="RZ189" s="2" t="s">
        <v>131</v>
      </c>
      <c r="SA189" s="2" t="s">
        <v>134</v>
      </c>
      <c r="SB189" s="2" t="s">
        <v>134</v>
      </c>
      <c r="SC189" s="2" t="s">
        <v>142</v>
      </c>
      <c r="SD189" s="2" t="s">
        <v>134</v>
      </c>
      <c r="SE189" s="4"/>
      <c r="SF189" s="8"/>
      <c r="SG189" s="4"/>
      <c r="SH189" s="8"/>
      <c r="SI189" s="7"/>
      <c r="SJ189" s="7"/>
      <c r="SK189" s="2" t="s">
        <v>140</v>
      </c>
      <c r="SL189" s="2" t="s">
        <v>144</v>
      </c>
      <c r="SM189" s="2" t="s">
        <v>1070</v>
      </c>
      <c r="SN189" s="2" t="s">
        <v>2523</v>
      </c>
      <c r="SO189" s="2" t="s">
        <v>142</v>
      </c>
      <c r="SP189" s="2" t="s">
        <v>134</v>
      </c>
    </row>
    <row r="190">
      <c r="A190" s="2" t="s">
        <v>2524</v>
      </c>
      <c r="B190" s="2" t="s">
        <v>123</v>
      </c>
      <c r="C190" s="2" t="s">
        <v>124</v>
      </c>
      <c r="D190" s="2" t="s">
        <v>2038</v>
      </c>
      <c r="E190" s="2" t="s">
        <v>2039</v>
      </c>
      <c r="F190" s="2" t="s">
        <v>2525</v>
      </c>
      <c r="G190" s="2" t="s">
        <v>2526</v>
      </c>
      <c r="H190" s="2" t="s">
        <v>2527</v>
      </c>
      <c r="I190" s="2" t="s">
        <v>2528</v>
      </c>
      <c r="J190" s="2" t="s">
        <v>2290</v>
      </c>
      <c r="K190" s="2" t="s">
        <v>2529</v>
      </c>
      <c r="L190" s="3">
        <v>13.29</v>
      </c>
      <c r="M190" s="3">
        <v>13.95</v>
      </c>
      <c r="N190" s="3">
        <v>26.99</v>
      </c>
      <c r="O190" s="2" t="s">
        <v>131</v>
      </c>
      <c r="P190" s="2" t="s">
        <v>395</v>
      </c>
      <c r="Q190" s="2" t="s">
        <v>133</v>
      </c>
      <c r="R190" s="2" t="s">
        <v>134</v>
      </c>
      <c r="S190" s="2" t="s">
        <v>2530</v>
      </c>
      <c r="T190" s="2" t="s">
        <v>134</v>
      </c>
      <c r="U190" s="2" t="s">
        <v>832</v>
      </c>
      <c r="V190" s="2" t="s">
        <v>747</v>
      </c>
      <c r="W190" s="2" t="s">
        <v>835</v>
      </c>
      <c r="X190" s="2" t="s">
        <v>134</v>
      </c>
      <c r="Y190" s="2" t="s">
        <v>294</v>
      </c>
      <c r="Z190" s="4">
        <v>336</v>
      </c>
      <c r="AA190" s="4">
        <f>=ROUNDDOWN(25.8461538461538,0)</f>
      </c>
      <c r="AB190" s="5">
        <v>13</v>
      </c>
      <c r="AC190" s="2" t="s">
        <v>1373</v>
      </c>
      <c r="AD190" s="4">
        <v>114</v>
      </c>
      <c r="AE190" s="4">
        <v>114</v>
      </c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</v>
      </c>
      <c r="AP190" s="4">
        <v>379</v>
      </c>
      <c r="AQ190" s="8">
        <v>5485.6</v>
      </c>
      <c r="AR190" s="4"/>
      <c r="AS190" s="8"/>
      <c r="AT190" s="7"/>
      <c r="AU190" s="7"/>
      <c r="AV190" s="4">
        <v>1207</v>
      </c>
      <c r="AW190" s="8">
        <v>23138.5</v>
      </c>
      <c r="AX190" s="4" t="s">
        <v>134</v>
      </c>
      <c r="AY190" s="8" t="s">
        <v>134</v>
      </c>
      <c r="AZ190" s="7" t="s">
        <v>134</v>
      </c>
      <c r="BA190" s="7" t="s">
        <v>134</v>
      </c>
      <c r="BB190" s="7">
        <v>0.2371</v>
      </c>
      <c r="BC190" s="4">
        <v>2163</v>
      </c>
      <c r="BD190" s="8">
        <v>41806.15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0.5535</v>
      </c>
      <c r="BJ190" s="4">
        <v>379</v>
      </c>
      <c r="BK190" s="8">
        <v>5485.6</v>
      </c>
      <c r="BL190" s="2" t="s">
        <v>2531</v>
      </c>
      <c r="BM190" s="7">
        <v>1</v>
      </c>
      <c r="BN190" s="7">
        <v>1</v>
      </c>
      <c r="BO190" s="4">
        <v>126</v>
      </c>
      <c r="BP190" s="8">
        <v>1842.12</v>
      </c>
      <c r="BQ190" s="4"/>
      <c r="BR190" s="8"/>
      <c r="BS190" s="7"/>
      <c r="BT190" s="7"/>
      <c r="BU190" s="2" t="s">
        <v>140</v>
      </c>
      <c r="BV190" s="2" t="s">
        <v>131</v>
      </c>
      <c r="BW190" s="2" t="s">
        <v>134</v>
      </c>
      <c r="BX190" s="2" t="s">
        <v>2235</v>
      </c>
      <c r="BY190" s="2" t="s">
        <v>142</v>
      </c>
      <c r="BZ190" s="2" t="s">
        <v>134</v>
      </c>
      <c r="CA190" s="4">
        <v>65</v>
      </c>
      <c r="CB190" s="8">
        <v>952.25</v>
      </c>
      <c r="CC190" s="4"/>
      <c r="CD190" s="8"/>
      <c r="CE190" s="7"/>
      <c r="CF190" s="7"/>
      <c r="CG190" s="2" t="s">
        <v>140</v>
      </c>
      <c r="CH190" s="2" t="s">
        <v>131</v>
      </c>
      <c r="CI190" s="2" t="s">
        <v>145</v>
      </c>
      <c r="CJ190" s="2" t="s">
        <v>1498</v>
      </c>
      <c r="CK190" s="2" t="s">
        <v>142</v>
      </c>
      <c r="CL190" s="2" t="s">
        <v>134</v>
      </c>
      <c r="CM190" s="4">
        <v>43</v>
      </c>
      <c r="CN190" s="8">
        <v>648.01</v>
      </c>
      <c r="CO190" s="4"/>
      <c r="CP190" s="8"/>
      <c r="CQ190" s="7"/>
      <c r="CR190" s="7"/>
      <c r="CS190" s="2" t="s">
        <v>140</v>
      </c>
      <c r="CT190" s="2" t="s">
        <v>131</v>
      </c>
      <c r="CU190" s="2" t="s">
        <v>2532</v>
      </c>
      <c r="CV190" s="2" t="s">
        <v>2533</v>
      </c>
      <c r="CW190" s="2" t="s">
        <v>142</v>
      </c>
      <c r="CX190" s="2" t="s">
        <v>134</v>
      </c>
      <c r="CY190" s="4">
        <v>7</v>
      </c>
      <c r="CZ190" s="8">
        <v>102.55</v>
      </c>
      <c r="DA190" s="4"/>
      <c r="DB190" s="8"/>
      <c r="DC190" s="7"/>
      <c r="DD190" s="7"/>
      <c r="DE190" s="2" t="s">
        <v>140</v>
      </c>
      <c r="DF190" s="2" t="s">
        <v>131</v>
      </c>
      <c r="DG190" s="2" t="s">
        <v>350</v>
      </c>
      <c r="DH190" s="2" t="s">
        <v>521</v>
      </c>
      <c r="DI190" s="2" t="s">
        <v>142</v>
      </c>
      <c r="DJ190" s="2" t="s">
        <v>134</v>
      </c>
      <c r="DK190" s="4">
        <v>64</v>
      </c>
      <c r="DL190" s="8">
        <v>860.8</v>
      </c>
      <c r="DM190" s="4"/>
      <c r="DN190" s="8"/>
      <c r="DO190" s="7"/>
      <c r="DP190" s="7"/>
      <c r="DQ190" s="2" t="s">
        <v>140</v>
      </c>
      <c r="DR190" s="2" t="s">
        <v>131</v>
      </c>
      <c r="DS190" s="2" t="s">
        <v>178</v>
      </c>
      <c r="DT190" s="2" t="s">
        <v>657</v>
      </c>
      <c r="DU190" s="2" t="s">
        <v>142</v>
      </c>
      <c r="DV190" s="2" t="s">
        <v>134</v>
      </c>
      <c r="DW190" s="4">
        <v>38</v>
      </c>
      <c r="DX190" s="8">
        <v>556.7</v>
      </c>
      <c r="DY190" s="4"/>
      <c r="DZ190" s="8"/>
      <c r="EA190" s="7"/>
      <c r="EB190" s="7"/>
      <c r="EC190" s="2" t="s">
        <v>140</v>
      </c>
      <c r="ED190" s="2" t="s">
        <v>131</v>
      </c>
      <c r="EE190" s="2" t="s">
        <v>2081</v>
      </c>
      <c r="EF190" s="2" t="s">
        <v>2534</v>
      </c>
      <c r="EG190" s="2" t="s">
        <v>142</v>
      </c>
      <c r="EH190" s="2" t="s">
        <v>134</v>
      </c>
      <c r="EI190" s="4">
        <v>12</v>
      </c>
      <c r="EJ190" s="8">
        <v>167.4</v>
      </c>
      <c r="EK190" s="4"/>
      <c r="EL190" s="8"/>
      <c r="EM190" s="7"/>
      <c r="EN190" s="7"/>
      <c r="EO190" s="2" t="s">
        <v>140</v>
      </c>
      <c r="EP190" s="2" t="s">
        <v>131</v>
      </c>
      <c r="EQ190" s="2" t="s">
        <v>1184</v>
      </c>
      <c r="ER190" s="2" t="s">
        <v>1704</v>
      </c>
      <c r="ES190" s="2" t="s">
        <v>142</v>
      </c>
      <c r="ET190" s="2" t="s">
        <v>134</v>
      </c>
      <c r="EU190" s="4">
        <v>14</v>
      </c>
      <c r="EV190" s="8">
        <v>216.59</v>
      </c>
      <c r="EW190" s="4"/>
      <c r="EX190" s="8"/>
      <c r="EY190" s="7"/>
      <c r="EZ190" s="7"/>
      <c r="FA190" s="2" t="s">
        <v>140</v>
      </c>
      <c r="FB190" s="2" t="s">
        <v>131</v>
      </c>
      <c r="FC190" s="2" t="s">
        <v>2471</v>
      </c>
      <c r="FD190" s="2" t="s">
        <v>2535</v>
      </c>
      <c r="FE190" s="2" t="s">
        <v>142</v>
      </c>
      <c r="FF190" s="2" t="s">
        <v>134</v>
      </c>
      <c r="FG190" s="4">
        <v>10</v>
      </c>
      <c r="FH190" s="8">
        <v>139.18</v>
      </c>
      <c r="FI190" s="4"/>
      <c r="FJ190" s="8"/>
      <c r="FK190" s="7"/>
      <c r="FL190" s="7"/>
      <c r="FM190" s="2" t="s">
        <v>140</v>
      </c>
      <c r="FN190" s="2" t="s">
        <v>131</v>
      </c>
      <c r="FO190" s="2" t="s">
        <v>2069</v>
      </c>
      <c r="FP190" s="2" t="s">
        <v>2536</v>
      </c>
      <c r="FQ190" s="2" t="s">
        <v>142</v>
      </c>
      <c r="FR190" s="2" t="s">
        <v>134</v>
      </c>
      <c r="FS190" s="4"/>
      <c r="FT190" s="8"/>
      <c r="FU190" s="4"/>
      <c r="FV190" s="8"/>
      <c r="FW190" s="7"/>
      <c r="FX190" s="7"/>
      <c r="FY190" s="2" t="s">
        <v>161</v>
      </c>
      <c r="FZ190" s="2" t="s">
        <v>131</v>
      </c>
      <c r="GA190" s="2" t="s">
        <v>134</v>
      </c>
      <c r="GB190" s="2" t="s">
        <v>134</v>
      </c>
      <c r="GC190" s="2" t="s">
        <v>142</v>
      </c>
      <c r="GD190" s="2" t="s">
        <v>134</v>
      </c>
      <c r="GE190" s="4"/>
      <c r="GF190" s="8"/>
      <c r="GG190" s="4"/>
      <c r="GH190" s="8"/>
      <c r="GI190" s="7"/>
      <c r="GJ190" s="7"/>
      <c r="GK190" s="2" t="s">
        <v>134</v>
      </c>
      <c r="GL190" s="2" t="s">
        <v>134</v>
      </c>
      <c r="GM190" s="2" t="s">
        <v>134</v>
      </c>
      <c r="GN190" s="2" t="s">
        <v>134</v>
      </c>
      <c r="GO190" s="2" t="s">
        <v>134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578</v>
      </c>
      <c r="GX190" s="2" t="s">
        <v>144</v>
      </c>
      <c r="GY190" s="2" t="s">
        <v>2087</v>
      </c>
      <c r="GZ190" s="2" t="s">
        <v>1255</v>
      </c>
      <c r="HA190" s="2" t="s">
        <v>142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140</v>
      </c>
      <c r="HJ190" s="2" t="s">
        <v>131</v>
      </c>
      <c r="HK190" s="2" t="s">
        <v>1700</v>
      </c>
      <c r="HL190" s="2" t="s">
        <v>1334</v>
      </c>
      <c r="HM190" s="2" t="s">
        <v>142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143</v>
      </c>
      <c r="HV190" s="2" t="s">
        <v>131</v>
      </c>
      <c r="HW190" s="2" t="s">
        <v>134</v>
      </c>
      <c r="HX190" s="2" t="s">
        <v>134</v>
      </c>
      <c r="HY190" s="2" t="s">
        <v>142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140</v>
      </c>
      <c r="IH190" s="2" t="s">
        <v>131</v>
      </c>
      <c r="II190" s="2" t="s">
        <v>1015</v>
      </c>
      <c r="IJ190" s="2" t="s">
        <v>1768</v>
      </c>
      <c r="IK190" s="2" t="s">
        <v>142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140</v>
      </c>
      <c r="IT190" s="2" t="s">
        <v>131</v>
      </c>
      <c r="IU190" s="2" t="s">
        <v>2474</v>
      </c>
      <c r="IV190" s="2" t="s">
        <v>1830</v>
      </c>
      <c r="IW190" s="2" t="s">
        <v>142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140</v>
      </c>
      <c r="JF190" s="2" t="s">
        <v>131</v>
      </c>
      <c r="JG190" s="2" t="s">
        <v>170</v>
      </c>
      <c r="JH190" s="2" t="s">
        <v>134</v>
      </c>
      <c r="JI190" s="2" t="s">
        <v>142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140</v>
      </c>
      <c r="JR190" s="2" t="s">
        <v>144</v>
      </c>
      <c r="JS190" s="2" t="s">
        <v>2537</v>
      </c>
      <c r="JT190" s="2" t="s">
        <v>2460</v>
      </c>
      <c r="JU190" s="2" t="s">
        <v>142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140</v>
      </c>
      <c r="KD190" s="2" t="s">
        <v>131</v>
      </c>
      <c r="KE190" s="2" t="s">
        <v>174</v>
      </c>
      <c r="KF190" s="2" t="s">
        <v>134</v>
      </c>
      <c r="KG190" s="2" t="s">
        <v>142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176</v>
      </c>
      <c r="KP190" s="2" t="s">
        <v>131</v>
      </c>
      <c r="KQ190" s="2" t="s">
        <v>134</v>
      </c>
      <c r="KR190" s="2" t="s">
        <v>134</v>
      </c>
      <c r="KS190" s="2" t="s">
        <v>142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140</v>
      </c>
      <c r="LB190" s="2" t="s">
        <v>144</v>
      </c>
      <c r="LC190" s="2" t="s">
        <v>1780</v>
      </c>
      <c r="LD190" s="2" t="s">
        <v>2244</v>
      </c>
      <c r="LE190" s="2" t="s">
        <v>142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134</v>
      </c>
      <c r="LN190" s="2" t="s">
        <v>134</v>
      </c>
      <c r="LO190" s="2" t="s">
        <v>134</v>
      </c>
      <c r="LP190" s="2" t="s">
        <v>134</v>
      </c>
      <c r="LQ190" s="2" t="s">
        <v>134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134</v>
      </c>
      <c r="LZ190" s="2" t="s">
        <v>134</v>
      </c>
      <c r="MA190" s="2" t="s">
        <v>134</v>
      </c>
      <c r="MB190" s="2" t="s">
        <v>134</v>
      </c>
      <c r="MC190" s="2" t="s">
        <v>134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436</v>
      </c>
      <c r="ML190" s="2" t="s">
        <v>131</v>
      </c>
      <c r="MM190" s="2" t="s">
        <v>134</v>
      </c>
      <c r="MN190" s="2" t="s">
        <v>134</v>
      </c>
      <c r="MO190" s="2" t="s">
        <v>142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134</v>
      </c>
      <c r="MX190" s="2" t="s">
        <v>134</v>
      </c>
      <c r="MY190" s="2" t="s">
        <v>134</v>
      </c>
      <c r="MZ190" s="2" t="s">
        <v>134</v>
      </c>
      <c r="NA190" s="2" t="s">
        <v>134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184</v>
      </c>
      <c r="NJ190" s="2" t="s">
        <v>131</v>
      </c>
      <c r="NK190" s="2" t="s">
        <v>134</v>
      </c>
      <c r="NL190" s="2" t="s">
        <v>134</v>
      </c>
      <c r="NM190" s="2" t="s">
        <v>142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140</v>
      </c>
      <c r="NV190" s="2" t="s">
        <v>144</v>
      </c>
      <c r="NW190" s="2" t="s">
        <v>185</v>
      </c>
      <c r="NX190" s="2" t="s">
        <v>302</v>
      </c>
      <c r="NY190" s="2" t="s">
        <v>142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140</v>
      </c>
      <c r="OH190" s="2" t="s">
        <v>187</v>
      </c>
      <c r="OI190" s="2" t="s">
        <v>1184</v>
      </c>
      <c r="OJ190" s="2" t="s">
        <v>1222</v>
      </c>
      <c r="OK190" s="2" t="s">
        <v>142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134</v>
      </c>
      <c r="OT190" s="2" t="s">
        <v>134</v>
      </c>
      <c r="OU190" s="2" t="s">
        <v>134</v>
      </c>
      <c r="OV190" s="2" t="s">
        <v>134</v>
      </c>
      <c r="OW190" s="2" t="s">
        <v>134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161</v>
      </c>
      <c r="PF190" s="2" t="s">
        <v>131</v>
      </c>
      <c r="PG190" s="2" t="s">
        <v>134</v>
      </c>
      <c r="PH190" s="2" t="s">
        <v>134</v>
      </c>
      <c r="PI190" s="2" t="s">
        <v>142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140</v>
      </c>
      <c r="PR190" s="2" t="s">
        <v>131</v>
      </c>
      <c r="PS190" s="2" t="s">
        <v>190</v>
      </c>
      <c r="PT190" s="2" t="s">
        <v>134</v>
      </c>
      <c r="PU190" s="2" t="s">
        <v>142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140</v>
      </c>
      <c r="QD190" s="2" t="s">
        <v>144</v>
      </c>
      <c r="QE190" s="2" t="s">
        <v>191</v>
      </c>
      <c r="QF190" s="2" t="s">
        <v>134</v>
      </c>
      <c r="QG190" s="2" t="s">
        <v>142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184</v>
      </c>
      <c r="QP190" s="2" t="s">
        <v>131</v>
      </c>
      <c r="QQ190" s="2" t="s">
        <v>134</v>
      </c>
      <c r="QR190" s="2" t="s">
        <v>134</v>
      </c>
      <c r="QS190" s="2" t="s">
        <v>142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134</v>
      </c>
      <c r="RB190" s="2" t="s">
        <v>134</v>
      </c>
      <c r="RC190" s="2" t="s">
        <v>134</v>
      </c>
      <c r="RD190" s="2" t="s">
        <v>134</v>
      </c>
      <c r="RE190" s="2" t="s">
        <v>134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161</v>
      </c>
      <c r="RN190" s="2" t="s">
        <v>131</v>
      </c>
      <c r="RO190" s="2" t="s">
        <v>134</v>
      </c>
      <c r="RP190" s="2" t="s">
        <v>134</v>
      </c>
      <c r="RQ190" s="2" t="s">
        <v>142</v>
      </c>
      <c r="RR190" s="2" t="s">
        <v>134</v>
      </c>
      <c r="RS190" s="4"/>
      <c r="RT190" s="8"/>
      <c r="RU190" s="4"/>
      <c r="RV190" s="8"/>
      <c r="RW190" s="7"/>
      <c r="RX190" s="7"/>
      <c r="RY190" s="2" t="s">
        <v>161</v>
      </c>
      <c r="RZ190" s="2" t="s">
        <v>131</v>
      </c>
      <c r="SA190" s="2" t="s">
        <v>134</v>
      </c>
      <c r="SB190" s="2" t="s">
        <v>134</v>
      </c>
      <c r="SC190" s="2" t="s">
        <v>142</v>
      </c>
      <c r="SD190" s="2" t="s">
        <v>134</v>
      </c>
      <c r="SE190" s="4"/>
      <c r="SF190" s="8"/>
      <c r="SG190" s="4"/>
      <c r="SH190" s="8"/>
      <c r="SI190" s="7"/>
      <c r="SJ190" s="7"/>
      <c r="SK190" s="2" t="s">
        <v>140</v>
      </c>
      <c r="SL190" s="2" t="s">
        <v>144</v>
      </c>
      <c r="SM190" s="2" t="s">
        <v>1016</v>
      </c>
      <c r="SN190" s="2" t="s">
        <v>907</v>
      </c>
      <c r="SO190" s="2" t="s">
        <v>142</v>
      </c>
      <c r="SP190" s="2" t="s">
        <v>134</v>
      </c>
    </row>
    <row r="191">
      <c r="A191" s="2" t="s">
        <v>2538</v>
      </c>
      <c r="B191" s="2" t="s">
        <v>123</v>
      </c>
      <c r="C191" s="2" t="s">
        <v>124</v>
      </c>
      <c r="D191" s="2" t="s">
        <v>2038</v>
      </c>
      <c r="E191" s="2" t="s">
        <v>2039</v>
      </c>
      <c r="F191" s="2" t="s">
        <v>2525</v>
      </c>
      <c r="G191" s="2" t="s">
        <v>2526</v>
      </c>
      <c r="H191" s="2" t="s">
        <v>2527</v>
      </c>
      <c r="I191" s="2" t="s">
        <v>2528</v>
      </c>
      <c r="J191" s="2" t="s">
        <v>2044</v>
      </c>
      <c r="K191" s="2" t="s">
        <v>2529</v>
      </c>
      <c r="L191" s="3">
        <v>16.24</v>
      </c>
      <c r="M191" s="3">
        <v>17.05</v>
      </c>
      <c r="N191" s="3">
        <v>32.99</v>
      </c>
      <c r="O191" s="2" t="s">
        <v>131</v>
      </c>
      <c r="P191" s="2" t="s">
        <v>395</v>
      </c>
      <c r="Q191" s="2" t="s">
        <v>133</v>
      </c>
      <c r="R191" s="2" t="s">
        <v>134</v>
      </c>
      <c r="S191" s="2" t="s">
        <v>2530</v>
      </c>
      <c r="T191" s="2" t="s">
        <v>134</v>
      </c>
      <c r="U191" s="2" t="s">
        <v>832</v>
      </c>
      <c r="V191" s="2" t="s">
        <v>747</v>
      </c>
      <c r="W191" s="2" t="s">
        <v>835</v>
      </c>
      <c r="X191" s="2" t="s">
        <v>134</v>
      </c>
      <c r="Y191" s="2" t="s">
        <v>294</v>
      </c>
      <c r="Z191" s="4">
        <v>422</v>
      </c>
      <c r="AA191" s="4">
        <f>=ROUNDDOWN(24.8235294117647,0)</f>
      </c>
      <c r="AB191" s="5">
        <v>17</v>
      </c>
      <c r="AC191" s="2" t="s">
        <v>1373</v>
      </c>
      <c r="AD191" s="4">
        <v>150</v>
      </c>
      <c r="AE191" s="4">
        <v>150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>
        <v>0</v>
      </c>
      <c r="AP191" s="4">
        <v>471</v>
      </c>
      <c r="AQ191" s="8">
        <v>8337.8</v>
      </c>
      <c r="AR191" s="4"/>
      <c r="AS191" s="8"/>
      <c r="AT191" s="7"/>
      <c r="AU191" s="7"/>
      <c r="AV191" s="4" t="s">
        <v>134</v>
      </c>
      <c r="AW191" s="8" t="s">
        <v>134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0.3603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 t="s">
        <v>134</v>
      </c>
      <c r="BJ191" s="4">
        <v>471</v>
      </c>
      <c r="BK191" s="8">
        <v>8337.8</v>
      </c>
      <c r="BL191" s="2" t="s">
        <v>2539</v>
      </c>
      <c r="BM191" s="7">
        <v>1</v>
      </c>
      <c r="BN191" s="7">
        <v>1</v>
      </c>
      <c r="BO191" s="4">
        <v>115</v>
      </c>
      <c r="BP191" s="8">
        <v>2055.05</v>
      </c>
      <c r="BQ191" s="4"/>
      <c r="BR191" s="8"/>
      <c r="BS191" s="7"/>
      <c r="BT191" s="7"/>
      <c r="BU191" s="2" t="s">
        <v>140</v>
      </c>
      <c r="BV191" s="2" t="s">
        <v>131</v>
      </c>
      <c r="BW191" s="2" t="s">
        <v>134</v>
      </c>
      <c r="BX191" s="2" t="s">
        <v>172</v>
      </c>
      <c r="BY191" s="2" t="s">
        <v>142</v>
      </c>
      <c r="BZ191" s="2" t="s">
        <v>134</v>
      </c>
      <c r="CA191" s="4">
        <v>98</v>
      </c>
      <c r="CB191" s="8">
        <v>1755.18</v>
      </c>
      <c r="CC191" s="4"/>
      <c r="CD191" s="8"/>
      <c r="CE191" s="7"/>
      <c r="CF191" s="7"/>
      <c r="CG191" s="2" t="s">
        <v>140</v>
      </c>
      <c r="CH191" s="2" t="s">
        <v>131</v>
      </c>
      <c r="CI191" s="2" t="s">
        <v>145</v>
      </c>
      <c r="CJ191" s="2" t="s">
        <v>1498</v>
      </c>
      <c r="CK191" s="2" t="s">
        <v>142</v>
      </c>
      <c r="CL191" s="2" t="s">
        <v>134</v>
      </c>
      <c r="CM191" s="4">
        <v>60</v>
      </c>
      <c r="CN191" s="8">
        <v>1105.2</v>
      </c>
      <c r="CO191" s="4"/>
      <c r="CP191" s="8"/>
      <c r="CQ191" s="7"/>
      <c r="CR191" s="7"/>
      <c r="CS191" s="2" t="s">
        <v>140</v>
      </c>
      <c r="CT191" s="2" t="s">
        <v>131</v>
      </c>
      <c r="CU191" s="2" t="s">
        <v>2498</v>
      </c>
      <c r="CV191" s="2" t="s">
        <v>2533</v>
      </c>
      <c r="CW191" s="2" t="s">
        <v>142</v>
      </c>
      <c r="CX191" s="2" t="s">
        <v>134</v>
      </c>
      <c r="CY191" s="4">
        <v>13</v>
      </c>
      <c r="CZ191" s="8">
        <v>232.7</v>
      </c>
      <c r="DA191" s="4"/>
      <c r="DB191" s="8"/>
      <c r="DC191" s="7"/>
      <c r="DD191" s="7"/>
      <c r="DE191" s="2" t="s">
        <v>140</v>
      </c>
      <c r="DF191" s="2" t="s">
        <v>131</v>
      </c>
      <c r="DG191" s="2" t="s">
        <v>350</v>
      </c>
      <c r="DH191" s="2" t="s">
        <v>2540</v>
      </c>
      <c r="DI191" s="2" t="s">
        <v>142</v>
      </c>
      <c r="DJ191" s="2" t="s">
        <v>134</v>
      </c>
      <c r="DK191" s="4">
        <v>76</v>
      </c>
      <c r="DL191" s="8">
        <v>1226.64</v>
      </c>
      <c r="DM191" s="4"/>
      <c r="DN191" s="8"/>
      <c r="DO191" s="7"/>
      <c r="DP191" s="7"/>
      <c r="DQ191" s="2" t="s">
        <v>140</v>
      </c>
      <c r="DR191" s="2" t="s">
        <v>131</v>
      </c>
      <c r="DS191" s="2" t="s">
        <v>178</v>
      </c>
      <c r="DT191" s="2" t="s">
        <v>642</v>
      </c>
      <c r="DU191" s="2" t="s">
        <v>142</v>
      </c>
      <c r="DV191" s="2" t="s">
        <v>134</v>
      </c>
      <c r="DW191" s="4">
        <v>41</v>
      </c>
      <c r="DX191" s="8">
        <v>733.9</v>
      </c>
      <c r="DY191" s="4"/>
      <c r="DZ191" s="8"/>
      <c r="EA191" s="7"/>
      <c r="EB191" s="7"/>
      <c r="EC191" s="2" t="s">
        <v>140</v>
      </c>
      <c r="ED191" s="2" t="s">
        <v>131</v>
      </c>
      <c r="EE191" s="2" t="s">
        <v>2081</v>
      </c>
      <c r="EF191" s="2" t="s">
        <v>2096</v>
      </c>
      <c r="EG191" s="2" t="s">
        <v>142</v>
      </c>
      <c r="EH191" s="2" t="s">
        <v>134</v>
      </c>
      <c r="EI191" s="4">
        <v>18</v>
      </c>
      <c r="EJ191" s="8">
        <v>283.8</v>
      </c>
      <c r="EK191" s="4"/>
      <c r="EL191" s="8"/>
      <c r="EM191" s="7"/>
      <c r="EN191" s="7"/>
      <c r="EO191" s="2" t="s">
        <v>140</v>
      </c>
      <c r="EP191" s="2" t="s">
        <v>131</v>
      </c>
      <c r="EQ191" s="2" t="s">
        <v>1184</v>
      </c>
      <c r="ER191" s="2" t="s">
        <v>348</v>
      </c>
      <c r="ES191" s="2" t="s">
        <v>142</v>
      </c>
      <c r="ET191" s="2" t="s">
        <v>134</v>
      </c>
      <c r="EU191" s="4">
        <v>26</v>
      </c>
      <c r="EV191" s="8">
        <v>518.41</v>
      </c>
      <c r="EW191" s="4"/>
      <c r="EX191" s="8"/>
      <c r="EY191" s="7"/>
      <c r="EZ191" s="7"/>
      <c r="FA191" s="2" t="s">
        <v>140</v>
      </c>
      <c r="FB191" s="2" t="s">
        <v>131</v>
      </c>
      <c r="FC191" s="2" t="s">
        <v>2471</v>
      </c>
      <c r="FD191" s="2" t="s">
        <v>2541</v>
      </c>
      <c r="FE191" s="2" t="s">
        <v>142</v>
      </c>
      <c r="FF191" s="2" t="s">
        <v>134</v>
      </c>
      <c r="FG191" s="4">
        <v>5</v>
      </c>
      <c r="FH191" s="8">
        <v>86.82</v>
      </c>
      <c r="FI191" s="4"/>
      <c r="FJ191" s="8"/>
      <c r="FK191" s="7"/>
      <c r="FL191" s="7"/>
      <c r="FM191" s="2" t="s">
        <v>140</v>
      </c>
      <c r="FN191" s="2" t="s">
        <v>131</v>
      </c>
      <c r="FO191" s="2" t="s">
        <v>2069</v>
      </c>
      <c r="FP191" s="2" t="s">
        <v>2542</v>
      </c>
      <c r="FQ191" s="2" t="s">
        <v>142</v>
      </c>
      <c r="FR191" s="2" t="s">
        <v>134</v>
      </c>
      <c r="FS191" s="4">
        <v>19</v>
      </c>
      <c r="FT191" s="8">
        <v>340.1</v>
      </c>
      <c r="FU191" s="4"/>
      <c r="FV191" s="8"/>
      <c r="FW191" s="7"/>
      <c r="FX191" s="7"/>
      <c r="FY191" s="2" t="s">
        <v>140</v>
      </c>
      <c r="FZ191" s="2" t="s">
        <v>131</v>
      </c>
      <c r="GA191" s="2" t="s">
        <v>1002</v>
      </c>
      <c r="GB191" s="2" t="s">
        <v>2183</v>
      </c>
      <c r="GC191" s="2" t="s">
        <v>142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134</v>
      </c>
      <c r="GL191" s="2" t="s">
        <v>134</v>
      </c>
      <c r="GM191" s="2" t="s">
        <v>134</v>
      </c>
      <c r="GN191" s="2" t="s">
        <v>134</v>
      </c>
      <c r="GO191" s="2" t="s">
        <v>134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578</v>
      </c>
      <c r="GX191" s="2" t="s">
        <v>144</v>
      </c>
      <c r="GY191" s="2" t="s">
        <v>2087</v>
      </c>
      <c r="GZ191" s="2" t="s">
        <v>1720</v>
      </c>
      <c r="HA191" s="2" t="s">
        <v>142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140</v>
      </c>
      <c r="HJ191" s="2" t="s">
        <v>131</v>
      </c>
      <c r="HK191" s="2" t="s">
        <v>1700</v>
      </c>
      <c r="HL191" s="2" t="s">
        <v>715</v>
      </c>
      <c r="HM191" s="2" t="s">
        <v>142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143</v>
      </c>
      <c r="HV191" s="2" t="s">
        <v>131</v>
      </c>
      <c r="HW191" s="2" t="s">
        <v>134</v>
      </c>
      <c r="HX191" s="2" t="s">
        <v>134</v>
      </c>
      <c r="HY191" s="2" t="s">
        <v>142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140</v>
      </c>
      <c r="IH191" s="2" t="s">
        <v>131</v>
      </c>
      <c r="II191" s="2" t="s">
        <v>1015</v>
      </c>
      <c r="IJ191" s="2" t="s">
        <v>2543</v>
      </c>
      <c r="IK191" s="2" t="s">
        <v>142</v>
      </c>
      <c r="IL191" s="2" t="s">
        <v>168</v>
      </c>
      <c r="IM191" s="4"/>
      <c r="IN191" s="8"/>
      <c r="IO191" s="4"/>
      <c r="IP191" s="8"/>
      <c r="IQ191" s="7"/>
      <c r="IR191" s="7"/>
      <c r="IS191" s="2" t="s">
        <v>140</v>
      </c>
      <c r="IT191" s="2" t="s">
        <v>131</v>
      </c>
      <c r="IU191" s="2" t="s">
        <v>2474</v>
      </c>
      <c r="IV191" s="2" t="s">
        <v>1635</v>
      </c>
      <c r="IW191" s="2" t="s">
        <v>142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140</v>
      </c>
      <c r="JF191" s="2" t="s">
        <v>131</v>
      </c>
      <c r="JG191" s="2" t="s">
        <v>170</v>
      </c>
      <c r="JH191" s="2" t="s">
        <v>134</v>
      </c>
      <c r="JI191" s="2" t="s">
        <v>142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140</v>
      </c>
      <c r="JR191" s="2" t="s">
        <v>144</v>
      </c>
      <c r="JS191" s="2" t="s">
        <v>2053</v>
      </c>
      <c r="JT191" s="2" t="s">
        <v>2460</v>
      </c>
      <c r="JU191" s="2" t="s">
        <v>142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140</v>
      </c>
      <c r="KD191" s="2" t="s">
        <v>131</v>
      </c>
      <c r="KE191" s="2" t="s">
        <v>174</v>
      </c>
      <c r="KF191" s="2" t="s">
        <v>134</v>
      </c>
      <c r="KG191" s="2" t="s">
        <v>142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176</v>
      </c>
      <c r="KP191" s="2" t="s">
        <v>131</v>
      </c>
      <c r="KQ191" s="2" t="s">
        <v>134</v>
      </c>
      <c r="KR191" s="2" t="s">
        <v>134</v>
      </c>
      <c r="KS191" s="2" t="s">
        <v>142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140</v>
      </c>
      <c r="LB191" s="2" t="s">
        <v>144</v>
      </c>
      <c r="LC191" s="2" t="s">
        <v>1780</v>
      </c>
      <c r="LD191" s="2" t="s">
        <v>2364</v>
      </c>
      <c r="LE191" s="2" t="s">
        <v>142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134</v>
      </c>
      <c r="LN191" s="2" t="s">
        <v>134</v>
      </c>
      <c r="LO191" s="2" t="s">
        <v>134</v>
      </c>
      <c r="LP191" s="2" t="s">
        <v>134</v>
      </c>
      <c r="LQ191" s="2" t="s">
        <v>134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134</v>
      </c>
      <c r="LZ191" s="2" t="s">
        <v>134</v>
      </c>
      <c r="MA191" s="2" t="s">
        <v>134</v>
      </c>
      <c r="MB191" s="2" t="s">
        <v>134</v>
      </c>
      <c r="MC191" s="2" t="s">
        <v>134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436</v>
      </c>
      <c r="ML191" s="2" t="s">
        <v>131</v>
      </c>
      <c r="MM191" s="2" t="s">
        <v>134</v>
      </c>
      <c r="MN191" s="2" t="s">
        <v>134</v>
      </c>
      <c r="MO191" s="2" t="s">
        <v>142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134</v>
      </c>
      <c r="MX191" s="2" t="s">
        <v>134</v>
      </c>
      <c r="MY191" s="2" t="s">
        <v>134</v>
      </c>
      <c r="MZ191" s="2" t="s">
        <v>134</v>
      </c>
      <c r="NA191" s="2" t="s">
        <v>134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184</v>
      </c>
      <c r="NJ191" s="2" t="s">
        <v>131</v>
      </c>
      <c r="NK191" s="2" t="s">
        <v>134</v>
      </c>
      <c r="NL191" s="2" t="s">
        <v>134</v>
      </c>
      <c r="NM191" s="2" t="s">
        <v>142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140</v>
      </c>
      <c r="NV191" s="2" t="s">
        <v>144</v>
      </c>
      <c r="NW191" s="2" t="s">
        <v>185</v>
      </c>
      <c r="NX191" s="2" t="s">
        <v>186</v>
      </c>
      <c r="NY191" s="2" t="s">
        <v>142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140</v>
      </c>
      <c r="OH191" s="2" t="s">
        <v>187</v>
      </c>
      <c r="OI191" s="2" t="s">
        <v>1184</v>
      </c>
      <c r="OJ191" s="2" t="s">
        <v>2333</v>
      </c>
      <c r="OK191" s="2" t="s">
        <v>168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134</v>
      </c>
      <c r="OT191" s="2" t="s">
        <v>134</v>
      </c>
      <c r="OU191" s="2" t="s">
        <v>134</v>
      </c>
      <c r="OV191" s="2" t="s">
        <v>134</v>
      </c>
      <c r="OW191" s="2" t="s">
        <v>134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161</v>
      </c>
      <c r="PF191" s="2" t="s">
        <v>131</v>
      </c>
      <c r="PG191" s="2" t="s">
        <v>134</v>
      </c>
      <c r="PH191" s="2" t="s">
        <v>134</v>
      </c>
      <c r="PI191" s="2" t="s">
        <v>142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140</v>
      </c>
      <c r="PR191" s="2" t="s">
        <v>131</v>
      </c>
      <c r="PS191" s="2" t="s">
        <v>190</v>
      </c>
      <c r="PT191" s="2" t="s">
        <v>134</v>
      </c>
      <c r="PU191" s="2" t="s">
        <v>142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140</v>
      </c>
      <c r="QD191" s="2" t="s">
        <v>144</v>
      </c>
      <c r="QE191" s="2" t="s">
        <v>191</v>
      </c>
      <c r="QF191" s="2" t="s">
        <v>134</v>
      </c>
      <c r="QG191" s="2" t="s">
        <v>142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184</v>
      </c>
      <c r="QP191" s="2" t="s">
        <v>131</v>
      </c>
      <c r="QQ191" s="2" t="s">
        <v>134</v>
      </c>
      <c r="QR191" s="2" t="s">
        <v>134</v>
      </c>
      <c r="QS191" s="2" t="s">
        <v>142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134</v>
      </c>
      <c r="RB191" s="2" t="s">
        <v>134</v>
      </c>
      <c r="RC191" s="2" t="s">
        <v>134</v>
      </c>
      <c r="RD191" s="2" t="s">
        <v>134</v>
      </c>
      <c r="RE191" s="2" t="s">
        <v>134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161</v>
      </c>
      <c r="RN191" s="2" t="s">
        <v>131</v>
      </c>
      <c r="RO191" s="2" t="s">
        <v>134</v>
      </c>
      <c r="RP191" s="2" t="s">
        <v>134</v>
      </c>
      <c r="RQ191" s="2" t="s">
        <v>142</v>
      </c>
      <c r="RR191" s="2" t="s">
        <v>134</v>
      </c>
      <c r="RS191" s="4"/>
      <c r="RT191" s="8"/>
      <c r="RU191" s="4"/>
      <c r="RV191" s="8"/>
      <c r="RW191" s="7"/>
      <c r="RX191" s="7"/>
      <c r="RY191" s="2" t="s">
        <v>161</v>
      </c>
      <c r="RZ191" s="2" t="s">
        <v>131</v>
      </c>
      <c r="SA191" s="2" t="s">
        <v>134</v>
      </c>
      <c r="SB191" s="2" t="s">
        <v>134</v>
      </c>
      <c r="SC191" s="2" t="s">
        <v>142</v>
      </c>
      <c r="SD191" s="2" t="s">
        <v>134</v>
      </c>
      <c r="SE191" s="4"/>
      <c r="SF191" s="8"/>
      <c r="SG191" s="4"/>
      <c r="SH191" s="8"/>
      <c r="SI191" s="7"/>
      <c r="SJ191" s="7"/>
      <c r="SK191" s="2" t="s">
        <v>140</v>
      </c>
      <c r="SL191" s="2" t="s">
        <v>144</v>
      </c>
      <c r="SM191" s="2" t="s">
        <v>1016</v>
      </c>
      <c r="SN191" s="2" t="s">
        <v>907</v>
      </c>
      <c r="SO191" s="2" t="s">
        <v>142</v>
      </c>
      <c r="SP191" s="2" t="s">
        <v>134</v>
      </c>
    </row>
    <row r="192">
      <c r="A192" s="2" t="s">
        <v>2544</v>
      </c>
      <c r="B192" s="2" t="s">
        <v>123</v>
      </c>
      <c r="C192" s="2" t="s">
        <v>124</v>
      </c>
      <c r="D192" s="2" t="s">
        <v>2038</v>
      </c>
      <c r="E192" s="2" t="s">
        <v>2039</v>
      </c>
      <c r="F192" s="2" t="s">
        <v>2525</v>
      </c>
      <c r="G192" s="2" t="s">
        <v>2526</v>
      </c>
      <c r="H192" s="2" t="s">
        <v>2527</v>
      </c>
      <c r="I192" s="2" t="s">
        <v>2528</v>
      </c>
      <c r="J192" s="2" t="s">
        <v>2058</v>
      </c>
      <c r="K192" s="2" t="s">
        <v>2529</v>
      </c>
      <c r="L192" s="3">
        <v>23.63</v>
      </c>
      <c r="M192" s="3">
        <v>24.81</v>
      </c>
      <c r="N192" s="3">
        <v>47.99</v>
      </c>
      <c r="O192" s="2" t="s">
        <v>131</v>
      </c>
      <c r="P192" s="2" t="s">
        <v>395</v>
      </c>
      <c r="Q192" s="2" t="s">
        <v>133</v>
      </c>
      <c r="R192" s="2" t="s">
        <v>134</v>
      </c>
      <c r="S192" s="2" t="s">
        <v>2530</v>
      </c>
      <c r="T192" s="2" t="s">
        <v>134</v>
      </c>
      <c r="U192" s="2" t="s">
        <v>832</v>
      </c>
      <c r="V192" s="2" t="s">
        <v>747</v>
      </c>
      <c r="W192" s="2" t="s">
        <v>835</v>
      </c>
      <c r="X192" s="2" t="s">
        <v>134</v>
      </c>
      <c r="Y192" s="2" t="s">
        <v>294</v>
      </c>
      <c r="Z192" s="4">
        <v>430</v>
      </c>
      <c r="AA192" s="4">
        <f>=ROUNDDOWN(28.6666666666667,0)</f>
      </c>
      <c r="AB192" s="5">
        <v>15</v>
      </c>
      <c r="AC192" s="2" t="s">
        <v>1373</v>
      </c>
      <c r="AD192" s="4">
        <v>132</v>
      </c>
      <c r="AE192" s="4">
        <v>132</v>
      </c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</v>
      </c>
      <c r="AP192" s="4">
        <v>357</v>
      </c>
      <c r="AQ192" s="8">
        <v>9315.1</v>
      </c>
      <c r="AR192" s="4"/>
      <c r="AS192" s="8"/>
      <c r="AT192" s="7"/>
      <c r="AU192" s="7"/>
      <c r="AV192" s="4" t="s">
        <v>134</v>
      </c>
      <c r="AW192" s="8" t="s">
        <v>134</v>
      </c>
      <c r="AX192" s="4" t="s">
        <v>134</v>
      </c>
      <c r="AY192" s="8" t="s">
        <v>134</v>
      </c>
      <c r="AZ192" s="7" t="s">
        <v>134</v>
      </c>
      <c r="BA192" s="7" t="s">
        <v>134</v>
      </c>
      <c r="BB192" s="7">
        <v>0.4026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 t="s">
        <v>134</v>
      </c>
      <c r="BJ192" s="4">
        <v>357</v>
      </c>
      <c r="BK192" s="8">
        <v>9315.1</v>
      </c>
      <c r="BL192" s="2" t="s">
        <v>2545</v>
      </c>
      <c r="BM192" s="7">
        <v>1</v>
      </c>
      <c r="BN192" s="7">
        <v>1</v>
      </c>
      <c r="BO192" s="4">
        <v>116</v>
      </c>
      <c r="BP192" s="8">
        <v>3014.84</v>
      </c>
      <c r="BQ192" s="4"/>
      <c r="BR192" s="8"/>
      <c r="BS192" s="7"/>
      <c r="BT192" s="7"/>
      <c r="BU192" s="2" t="s">
        <v>140</v>
      </c>
      <c r="BV192" s="2" t="s">
        <v>131</v>
      </c>
      <c r="BW192" s="2" t="s">
        <v>134</v>
      </c>
      <c r="BX192" s="2" t="s">
        <v>172</v>
      </c>
      <c r="BY192" s="2" t="s">
        <v>142</v>
      </c>
      <c r="BZ192" s="2" t="s">
        <v>134</v>
      </c>
      <c r="CA192" s="4">
        <v>70</v>
      </c>
      <c r="CB192" s="8">
        <v>1823.5</v>
      </c>
      <c r="CC192" s="4"/>
      <c r="CD192" s="8"/>
      <c r="CE192" s="7"/>
      <c r="CF192" s="7"/>
      <c r="CG192" s="2" t="s">
        <v>140</v>
      </c>
      <c r="CH192" s="2" t="s">
        <v>131</v>
      </c>
      <c r="CI192" s="2" t="s">
        <v>145</v>
      </c>
      <c r="CJ192" s="2" t="s">
        <v>1568</v>
      </c>
      <c r="CK192" s="2" t="s">
        <v>142</v>
      </c>
      <c r="CL192" s="2" t="s">
        <v>134</v>
      </c>
      <c r="CM192" s="4">
        <v>27</v>
      </c>
      <c r="CN192" s="8">
        <v>723.33</v>
      </c>
      <c r="CO192" s="4"/>
      <c r="CP192" s="8"/>
      <c r="CQ192" s="7"/>
      <c r="CR192" s="7"/>
      <c r="CS192" s="2" t="s">
        <v>140</v>
      </c>
      <c r="CT192" s="2" t="s">
        <v>131</v>
      </c>
      <c r="CU192" s="2" t="s">
        <v>2532</v>
      </c>
      <c r="CV192" s="2" t="s">
        <v>998</v>
      </c>
      <c r="CW192" s="2" t="s">
        <v>142</v>
      </c>
      <c r="CX192" s="2" t="s">
        <v>134</v>
      </c>
      <c r="CY192" s="4">
        <v>6</v>
      </c>
      <c r="CZ192" s="8">
        <v>156.3</v>
      </c>
      <c r="DA192" s="4"/>
      <c r="DB192" s="8"/>
      <c r="DC192" s="7"/>
      <c r="DD192" s="7"/>
      <c r="DE192" s="2" t="s">
        <v>140</v>
      </c>
      <c r="DF192" s="2" t="s">
        <v>131</v>
      </c>
      <c r="DG192" s="2" t="s">
        <v>350</v>
      </c>
      <c r="DH192" s="2" t="s">
        <v>521</v>
      </c>
      <c r="DI192" s="2" t="s">
        <v>142</v>
      </c>
      <c r="DJ192" s="2" t="s">
        <v>134</v>
      </c>
      <c r="DK192" s="4">
        <v>64</v>
      </c>
      <c r="DL192" s="8">
        <v>1714.56</v>
      </c>
      <c r="DM192" s="4"/>
      <c r="DN192" s="8"/>
      <c r="DO192" s="7"/>
      <c r="DP192" s="7"/>
      <c r="DQ192" s="2" t="s">
        <v>140</v>
      </c>
      <c r="DR192" s="2" t="s">
        <v>131</v>
      </c>
      <c r="DS192" s="2" t="s">
        <v>178</v>
      </c>
      <c r="DT192" s="2" t="s">
        <v>642</v>
      </c>
      <c r="DU192" s="2" t="s">
        <v>142</v>
      </c>
      <c r="DV192" s="2" t="s">
        <v>134</v>
      </c>
      <c r="DW192" s="4">
        <v>26</v>
      </c>
      <c r="DX192" s="8">
        <v>677.3</v>
      </c>
      <c r="DY192" s="4"/>
      <c r="DZ192" s="8"/>
      <c r="EA192" s="7"/>
      <c r="EB192" s="7"/>
      <c r="EC192" s="2" t="s">
        <v>140</v>
      </c>
      <c r="ED192" s="2" t="s">
        <v>131</v>
      </c>
      <c r="EE192" s="2" t="s">
        <v>2081</v>
      </c>
      <c r="EF192" s="2" t="s">
        <v>1516</v>
      </c>
      <c r="EG192" s="2" t="s">
        <v>142</v>
      </c>
      <c r="EH192" s="2" t="s">
        <v>134</v>
      </c>
      <c r="EI192" s="4">
        <v>20</v>
      </c>
      <c r="EJ192" s="8">
        <v>466.44</v>
      </c>
      <c r="EK192" s="4"/>
      <c r="EL192" s="8"/>
      <c r="EM192" s="7"/>
      <c r="EN192" s="7"/>
      <c r="EO192" s="2" t="s">
        <v>140</v>
      </c>
      <c r="EP192" s="2" t="s">
        <v>131</v>
      </c>
      <c r="EQ192" s="2" t="s">
        <v>1184</v>
      </c>
      <c r="ER192" s="2" t="s">
        <v>728</v>
      </c>
      <c r="ES192" s="2" t="s">
        <v>142</v>
      </c>
      <c r="ET192" s="2" t="s">
        <v>134</v>
      </c>
      <c r="EU192" s="4">
        <v>16</v>
      </c>
      <c r="EV192" s="8">
        <v>428.71</v>
      </c>
      <c r="EW192" s="4"/>
      <c r="EX192" s="8"/>
      <c r="EY192" s="7"/>
      <c r="EZ192" s="7"/>
      <c r="FA192" s="2" t="s">
        <v>140</v>
      </c>
      <c r="FB192" s="2" t="s">
        <v>131</v>
      </c>
      <c r="FC192" s="2" t="s">
        <v>2471</v>
      </c>
      <c r="FD192" s="2" t="s">
        <v>809</v>
      </c>
      <c r="FE192" s="2" t="s">
        <v>142</v>
      </c>
      <c r="FF192" s="2" t="s">
        <v>134</v>
      </c>
      <c r="FG192" s="4">
        <v>2</v>
      </c>
      <c r="FH192" s="8">
        <v>52.1</v>
      </c>
      <c r="FI192" s="4"/>
      <c r="FJ192" s="8"/>
      <c r="FK192" s="7"/>
      <c r="FL192" s="7"/>
      <c r="FM192" s="2" t="s">
        <v>140</v>
      </c>
      <c r="FN192" s="2" t="s">
        <v>131</v>
      </c>
      <c r="FO192" s="2" t="s">
        <v>2069</v>
      </c>
      <c r="FP192" s="2" t="s">
        <v>2546</v>
      </c>
      <c r="FQ192" s="2" t="s">
        <v>142</v>
      </c>
      <c r="FR192" s="2" t="s">
        <v>134</v>
      </c>
      <c r="FS192" s="4">
        <v>8</v>
      </c>
      <c r="FT192" s="8">
        <v>208.4</v>
      </c>
      <c r="FU192" s="4"/>
      <c r="FV192" s="8"/>
      <c r="FW192" s="7"/>
      <c r="FX192" s="7"/>
      <c r="FY192" s="2" t="s">
        <v>140</v>
      </c>
      <c r="FZ192" s="2" t="s">
        <v>131</v>
      </c>
      <c r="GA192" s="2" t="s">
        <v>1002</v>
      </c>
      <c r="GB192" s="2" t="s">
        <v>1319</v>
      </c>
      <c r="GC192" s="2" t="s">
        <v>142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134</v>
      </c>
      <c r="GL192" s="2" t="s">
        <v>134</v>
      </c>
      <c r="GM192" s="2" t="s">
        <v>134</v>
      </c>
      <c r="GN192" s="2" t="s">
        <v>134</v>
      </c>
      <c r="GO192" s="2" t="s">
        <v>134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578</v>
      </c>
      <c r="GX192" s="2" t="s">
        <v>144</v>
      </c>
      <c r="GY192" s="2" t="s">
        <v>2087</v>
      </c>
      <c r="GZ192" s="2" t="s">
        <v>1231</v>
      </c>
      <c r="HA192" s="2" t="s">
        <v>142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140</v>
      </c>
      <c r="HJ192" s="2" t="s">
        <v>131</v>
      </c>
      <c r="HK192" s="2" t="s">
        <v>1179</v>
      </c>
      <c r="HL192" s="2" t="s">
        <v>1334</v>
      </c>
      <c r="HM192" s="2" t="s">
        <v>142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143</v>
      </c>
      <c r="HV192" s="2" t="s">
        <v>131</v>
      </c>
      <c r="HW192" s="2" t="s">
        <v>134</v>
      </c>
      <c r="HX192" s="2" t="s">
        <v>134</v>
      </c>
      <c r="HY192" s="2" t="s">
        <v>142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140</v>
      </c>
      <c r="IH192" s="2" t="s">
        <v>144</v>
      </c>
      <c r="II192" s="2" t="s">
        <v>1015</v>
      </c>
      <c r="IJ192" s="2" t="s">
        <v>178</v>
      </c>
      <c r="IK192" s="2" t="s">
        <v>142</v>
      </c>
      <c r="IL192" s="2" t="s">
        <v>134</v>
      </c>
      <c r="IM192" s="4">
        <v>2</v>
      </c>
      <c r="IN192" s="8">
        <v>49.62</v>
      </c>
      <c r="IO192" s="4"/>
      <c r="IP192" s="8"/>
      <c r="IQ192" s="7"/>
      <c r="IR192" s="7"/>
      <c r="IS192" s="2" t="s">
        <v>140</v>
      </c>
      <c r="IT192" s="2" t="s">
        <v>131</v>
      </c>
      <c r="IU192" s="2" t="s">
        <v>2474</v>
      </c>
      <c r="IV192" s="2" t="s">
        <v>868</v>
      </c>
      <c r="IW192" s="2" t="s">
        <v>142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140</v>
      </c>
      <c r="JF192" s="2" t="s">
        <v>131</v>
      </c>
      <c r="JG192" s="2" t="s">
        <v>440</v>
      </c>
      <c r="JH192" s="2" t="s">
        <v>134</v>
      </c>
      <c r="JI192" s="2" t="s">
        <v>142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140</v>
      </c>
      <c r="JR192" s="2" t="s">
        <v>144</v>
      </c>
      <c r="JS192" s="2" t="s">
        <v>2331</v>
      </c>
      <c r="JT192" s="2" t="s">
        <v>2460</v>
      </c>
      <c r="JU192" s="2" t="s">
        <v>142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140</v>
      </c>
      <c r="KD192" s="2" t="s">
        <v>131</v>
      </c>
      <c r="KE192" s="2" t="s">
        <v>174</v>
      </c>
      <c r="KF192" s="2" t="s">
        <v>134</v>
      </c>
      <c r="KG192" s="2" t="s">
        <v>142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176</v>
      </c>
      <c r="KP192" s="2" t="s">
        <v>131</v>
      </c>
      <c r="KQ192" s="2" t="s">
        <v>134</v>
      </c>
      <c r="KR192" s="2" t="s">
        <v>134</v>
      </c>
      <c r="KS192" s="2" t="s">
        <v>142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140</v>
      </c>
      <c r="LB192" s="2" t="s">
        <v>144</v>
      </c>
      <c r="LC192" s="2" t="s">
        <v>1780</v>
      </c>
      <c r="LD192" s="2" t="s">
        <v>2547</v>
      </c>
      <c r="LE192" s="2" t="s">
        <v>142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134</v>
      </c>
      <c r="LN192" s="2" t="s">
        <v>134</v>
      </c>
      <c r="LO192" s="2" t="s">
        <v>134</v>
      </c>
      <c r="LP192" s="2" t="s">
        <v>134</v>
      </c>
      <c r="LQ192" s="2" t="s">
        <v>134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134</v>
      </c>
      <c r="LZ192" s="2" t="s">
        <v>134</v>
      </c>
      <c r="MA192" s="2" t="s">
        <v>134</v>
      </c>
      <c r="MB192" s="2" t="s">
        <v>134</v>
      </c>
      <c r="MC192" s="2" t="s">
        <v>134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436</v>
      </c>
      <c r="ML192" s="2" t="s">
        <v>131</v>
      </c>
      <c r="MM192" s="2" t="s">
        <v>134</v>
      </c>
      <c r="MN192" s="2" t="s">
        <v>134</v>
      </c>
      <c r="MO192" s="2" t="s">
        <v>142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134</v>
      </c>
      <c r="MX192" s="2" t="s">
        <v>134</v>
      </c>
      <c r="MY192" s="2" t="s">
        <v>134</v>
      </c>
      <c r="MZ192" s="2" t="s">
        <v>134</v>
      </c>
      <c r="NA192" s="2" t="s">
        <v>134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184</v>
      </c>
      <c r="NJ192" s="2" t="s">
        <v>131</v>
      </c>
      <c r="NK192" s="2" t="s">
        <v>134</v>
      </c>
      <c r="NL192" s="2" t="s">
        <v>134</v>
      </c>
      <c r="NM192" s="2" t="s">
        <v>142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140</v>
      </c>
      <c r="NV192" s="2" t="s">
        <v>144</v>
      </c>
      <c r="NW192" s="2" t="s">
        <v>185</v>
      </c>
      <c r="NX192" s="2" t="s">
        <v>789</v>
      </c>
      <c r="NY192" s="2" t="s">
        <v>142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140</v>
      </c>
      <c r="OH192" s="2" t="s">
        <v>187</v>
      </c>
      <c r="OI192" s="2" t="s">
        <v>1184</v>
      </c>
      <c r="OJ192" s="2" t="s">
        <v>291</v>
      </c>
      <c r="OK192" s="2" t="s">
        <v>168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134</v>
      </c>
      <c r="OT192" s="2" t="s">
        <v>134</v>
      </c>
      <c r="OU192" s="2" t="s">
        <v>134</v>
      </c>
      <c r="OV192" s="2" t="s">
        <v>134</v>
      </c>
      <c r="OW192" s="2" t="s">
        <v>134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161</v>
      </c>
      <c r="PF192" s="2" t="s">
        <v>131</v>
      </c>
      <c r="PG192" s="2" t="s">
        <v>134</v>
      </c>
      <c r="PH192" s="2" t="s">
        <v>134</v>
      </c>
      <c r="PI192" s="2" t="s">
        <v>142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140</v>
      </c>
      <c r="PR192" s="2" t="s">
        <v>131</v>
      </c>
      <c r="PS192" s="2" t="s">
        <v>190</v>
      </c>
      <c r="PT192" s="2" t="s">
        <v>134</v>
      </c>
      <c r="PU192" s="2" t="s">
        <v>142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140</v>
      </c>
      <c r="QD192" s="2" t="s">
        <v>144</v>
      </c>
      <c r="QE192" s="2" t="s">
        <v>191</v>
      </c>
      <c r="QF192" s="2" t="s">
        <v>134</v>
      </c>
      <c r="QG192" s="2" t="s">
        <v>142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184</v>
      </c>
      <c r="QP192" s="2" t="s">
        <v>131</v>
      </c>
      <c r="QQ192" s="2" t="s">
        <v>134</v>
      </c>
      <c r="QR192" s="2" t="s">
        <v>134</v>
      </c>
      <c r="QS192" s="2" t="s">
        <v>142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134</v>
      </c>
      <c r="RB192" s="2" t="s">
        <v>134</v>
      </c>
      <c r="RC192" s="2" t="s">
        <v>134</v>
      </c>
      <c r="RD192" s="2" t="s">
        <v>134</v>
      </c>
      <c r="RE192" s="2" t="s">
        <v>134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161</v>
      </c>
      <c r="RN192" s="2" t="s">
        <v>131</v>
      </c>
      <c r="RO192" s="2" t="s">
        <v>134</v>
      </c>
      <c r="RP192" s="2" t="s">
        <v>134</v>
      </c>
      <c r="RQ192" s="2" t="s">
        <v>142</v>
      </c>
      <c r="RR192" s="2" t="s">
        <v>134</v>
      </c>
      <c r="RS192" s="4"/>
      <c r="RT192" s="8"/>
      <c r="RU192" s="4"/>
      <c r="RV192" s="8"/>
      <c r="RW192" s="7"/>
      <c r="RX192" s="7"/>
      <c r="RY192" s="2" t="s">
        <v>161</v>
      </c>
      <c r="RZ192" s="2" t="s">
        <v>131</v>
      </c>
      <c r="SA192" s="2" t="s">
        <v>134</v>
      </c>
      <c r="SB192" s="2" t="s">
        <v>134</v>
      </c>
      <c r="SC192" s="2" t="s">
        <v>142</v>
      </c>
      <c r="SD192" s="2" t="s">
        <v>134</v>
      </c>
      <c r="SE192" s="4"/>
      <c r="SF192" s="8"/>
      <c r="SG192" s="4"/>
      <c r="SH192" s="8"/>
      <c r="SI192" s="7"/>
      <c r="SJ192" s="7"/>
      <c r="SK192" s="2" t="s">
        <v>140</v>
      </c>
      <c r="SL192" s="2" t="s">
        <v>144</v>
      </c>
      <c r="SM192" s="2" t="s">
        <v>1016</v>
      </c>
      <c r="SN192" s="2" t="s">
        <v>907</v>
      </c>
      <c r="SO192" s="2" t="s">
        <v>142</v>
      </c>
      <c r="SP192" s="2" t="s">
        <v>134</v>
      </c>
    </row>
    <row r="193">
      <c r="A193" s="2" t="s">
        <v>2548</v>
      </c>
      <c r="B193" s="2" t="s">
        <v>123</v>
      </c>
      <c r="C193" s="2" t="s">
        <v>124</v>
      </c>
      <c r="D193" s="2" t="s">
        <v>2038</v>
      </c>
      <c r="E193" s="2" t="s">
        <v>2039</v>
      </c>
      <c r="F193" s="2" t="s">
        <v>2525</v>
      </c>
      <c r="G193" s="2" t="s">
        <v>2526</v>
      </c>
      <c r="H193" s="2" t="s">
        <v>2527</v>
      </c>
      <c r="I193" s="2" t="s">
        <v>2528</v>
      </c>
      <c r="J193" s="2" t="s">
        <v>2290</v>
      </c>
      <c r="K193" s="2" t="s">
        <v>792</v>
      </c>
      <c r="L193" s="3">
        <v>13.29</v>
      </c>
      <c r="M193" s="3">
        <v>13.95</v>
      </c>
      <c r="N193" s="3">
        <v>26.99</v>
      </c>
      <c r="O193" s="2" t="s">
        <v>131</v>
      </c>
      <c r="P193" s="2" t="s">
        <v>395</v>
      </c>
      <c r="Q193" s="2" t="s">
        <v>133</v>
      </c>
      <c r="R193" s="2" t="s">
        <v>134</v>
      </c>
      <c r="S193" s="2" t="s">
        <v>2549</v>
      </c>
      <c r="T193" s="2" t="s">
        <v>134</v>
      </c>
      <c r="U193" s="2" t="s">
        <v>832</v>
      </c>
      <c r="V193" s="2" t="s">
        <v>747</v>
      </c>
      <c r="W193" s="2" t="s">
        <v>835</v>
      </c>
      <c r="X193" s="2" t="s">
        <v>134</v>
      </c>
      <c r="Y193" s="2" t="s">
        <v>505</v>
      </c>
      <c r="Z193" s="4">
        <v>566</v>
      </c>
      <c r="AA193" s="4">
        <f>=ROUNDDOWN(37.7333333333333,0)</f>
      </c>
      <c r="AB193" s="5">
        <v>15</v>
      </c>
      <c r="AC193" s="2" t="s">
        <v>134</v>
      </c>
      <c r="AD193" s="4"/>
      <c r="AE193" s="4"/>
      <c r="AF193" s="6">
        <v>69</v>
      </c>
      <c r="AG193" s="6"/>
      <c r="AH193" s="7">
        <v>0.9891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>
        <v>0</v>
      </c>
      <c r="AP193" s="4">
        <v>340</v>
      </c>
      <c r="AQ193" s="8">
        <v>4874.05</v>
      </c>
      <c r="AR193" s="4"/>
      <c r="AS193" s="8"/>
      <c r="AT193" s="7"/>
      <c r="AU193" s="7"/>
      <c r="AV193" s="4">
        <v>956</v>
      </c>
      <c r="AW193" s="8">
        <v>18667.65</v>
      </c>
      <c r="AX193" s="4" t="s">
        <v>134</v>
      </c>
      <c r="AY193" s="8" t="s">
        <v>134</v>
      </c>
      <c r="AZ193" s="7" t="s">
        <v>134</v>
      </c>
      <c r="BA193" s="7" t="s">
        <v>134</v>
      </c>
      <c r="BB193" s="7">
        <v>0.2611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0.4465</v>
      </c>
      <c r="BJ193" s="4">
        <v>340</v>
      </c>
      <c r="BK193" s="8">
        <v>4874.05</v>
      </c>
      <c r="BL193" s="2" t="s">
        <v>2268</v>
      </c>
      <c r="BM193" s="7">
        <v>1</v>
      </c>
      <c r="BN193" s="7">
        <v>1</v>
      </c>
      <c r="BO193" s="4">
        <v>173</v>
      </c>
      <c r="BP193" s="8">
        <v>2529.26</v>
      </c>
      <c r="BQ193" s="4"/>
      <c r="BR193" s="8"/>
      <c r="BS193" s="7"/>
      <c r="BT193" s="7"/>
      <c r="BU193" s="2" t="s">
        <v>140</v>
      </c>
      <c r="BV193" s="2" t="s">
        <v>131</v>
      </c>
      <c r="BW193" s="2" t="s">
        <v>134</v>
      </c>
      <c r="BX193" s="2" t="s">
        <v>1519</v>
      </c>
      <c r="BY193" s="2" t="s">
        <v>142</v>
      </c>
      <c r="BZ193" s="2" t="s">
        <v>134</v>
      </c>
      <c r="CA193" s="4">
        <v>31</v>
      </c>
      <c r="CB193" s="8">
        <v>454.15</v>
      </c>
      <c r="CC193" s="4"/>
      <c r="CD193" s="8"/>
      <c r="CE193" s="7"/>
      <c r="CF193" s="7"/>
      <c r="CG193" s="2" t="s">
        <v>140</v>
      </c>
      <c r="CH193" s="2" t="s">
        <v>131</v>
      </c>
      <c r="CI193" s="2" t="s">
        <v>145</v>
      </c>
      <c r="CJ193" s="2" t="s">
        <v>146</v>
      </c>
      <c r="CK193" s="2" t="s">
        <v>142</v>
      </c>
      <c r="CL193" s="2" t="s">
        <v>134</v>
      </c>
      <c r="CM193" s="4">
        <v>6</v>
      </c>
      <c r="CN193" s="8">
        <v>90.42</v>
      </c>
      <c r="CO193" s="4"/>
      <c r="CP193" s="8"/>
      <c r="CQ193" s="7"/>
      <c r="CR193" s="7"/>
      <c r="CS193" s="2" t="s">
        <v>140</v>
      </c>
      <c r="CT193" s="2" t="s">
        <v>131</v>
      </c>
      <c r="CU193" s="2" t="s">
        <v>2498</v>
      </c>
      <c r="CV193" s="2" t="s">
        <v>1775</v>
      </c>
      <c r="CW193" s="2" t="s">
        <v>142</v>
      </c>
      <c r="CX193" s="2" t="s">
        <v>134</v>
      </c>
      <c r="CY193" s="4">
        <v>8</v>
      </c>
      <c r="CZ193" s="8">
        <v>117.2</v>
      </c>
      <c r="DA193" s="4"/>
      <c r="DB193" s="8"/>
      <c r="DC193" s="7"/>
      <c r="DD193" s="7"/>
      <c r="DE193" s="2" t="s">
        <v>140</v>
      </c>
      <c r="DF193" s="2" t="s">
        <v>131</v>
      </c>
      <c r="DG193" s="2" t="s">
        <v>350</v>
      </c>
      <c r="DH193" s="2" t="s">
        <v>2550</v>
      </c>
      <c r="DI193" s="2" t="s">
        <v>142</v>
      </c>
      <c r="DJ193" s="2" t="s">
        <v>134</v>
      </c>
      <c r="DK193" s="4">
        <v>30</v>
      </c>
      <c r="DL193" s="8">
        <v>403.5</v>
      </c>
      <c r="DM193" s="4"/>
      <c r="DN193" s="8"/>
      <c r="DO193" s="7"/>
      <c r="DP193" s="7"/>
      <c r="DQ193" s="2" t="s">
        <v>140</v>
      </c>
      <c r="DR193" s="2" t="s">
        <v>131</v>
      </c>
      <c r="DS193" s="2" t="s">
        <v>178</v>
      </c>
      <c r="DT193" s="2" t="s">
        <v>657</v>
      </c>
      <c r="DU193" s="2" t="s">
        <v>142</v>
      </c>
      <c r="DV193" s="2" t="s">
        <v>134</v>
      </c>
      <c r="DW193" s="4">
        <v>7</v>
      </c>
      <c r="DX193" s="8">
        <v>102.55</v>
      </c>
      <c r="DY193" s="4"/>
      <c r="DZ193" s="8"/>
      <c r="EA193" s="7"/>
      <c r="EB193" s="7"/>
      <c r="EC193" s="2" t="s">
        <v>140</v>
      </c>
      <c r="ED193" s="2" t="s">
        <v>131</v>
      </c>
      <c r="EE193" s="2" t="s">
        <v>2081</v>
      </c>
      <c r="EF193" s="2" t="s">
        <v>2100</v>
      </c>
      <c r="EG193" s="2" t="s">
        <v>142</v>
      </c>
      <c r="EH193" s="2" t="s">
        <v>134</v>
      </c>
      <c r="EI193" s="4">
        <v>21</v>
      </c>
      <c r="EJ193" s="8">
        <v>267.86</v>
      </c>
      <c r="EK193" s="4"/>
      <c r="EL193" s="8"/>
      <c r="EM193" s="7"/>
      <c r="EN193" s="7"/>
      <c r="EO193" s="2" t="s">
        <v>140</v>
      </c>
      <c r="EP193" s="2" t="s">
        <v>131</v>
      </c>
      <c r="EQ193" s="2" t="s">
        <v>1184</v>
      </c>
      <c r="ER193" s="2" t="s">
        <v>575</v>
      </c>
      <c r="ES193" s="2" t="s">
        <v>142</v>
      </c>
      <c r="ET193" s="2" t="s">
        <v>134</v>
      </c>
      <c r="EU193" s="4">
        <v>56</v>
      </c>
      <c r="EV193" s="8">
        <v>792.61</v>
      </c>
      <c r="EW193" s="4"/>
      <c r="EX193" s="8"/>
      <c r="EY193" s="7"/>
      <c r="EZ193" s="7"/>
      <c r="FA193" s="2" t="s">
        <v>140</v>
      </c>
      <c r="FB193" s="2" t="s">
        <v>131</v>
      </c>
      <c r="FC193" s="2" t="s">
        <v>2471</v>
      </c>
      <c r="FD193" s="2" t="s">
        <v>1780</v>
      </c>
      <c r="FE193" s="2" t="s">
        <v>142</v>
      </c>
      <c r="FF193" s="2" t="s">
        <v>134</v>
      </c>
      <c r="FG193" s="4">
        <v>7</v>
      </c>
      <c r="FH193" s="8">
        <v>102.55</v>
      </c>
      <c r="FI193" s="4"/>
      <c r="FJ193" s="8"/>
      <c r="FK193" s="7"/>
      <c r="FL193" s="7"/>
      <c r="FM193" s="2" t="s">
        <v>140</v>
      </c>
      <c r="FN193" s="2" t="s">
        <v>131</v>
      </c>
      <c r="FO193" s="2" t="s">
        <v>2069</v>
      </c>
      <c r="FP193" s="2" t="s">
        <v>2551</v>
      </c>
      <c r="FQ193" s="2" t="s">
        <v>142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161</v>
      </c>
      <c r="FZ193" s="2" t="s">
        <v>131</v>
      </c>
      <c r="GA193" s="2" t="s">
        <v>134</v>
      </c>
      <c r="GB193" s="2" t="s">
        <v>134</v>
      </c>
      <c r="GC193" s="2" t="s">
        <v>142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134</v>
      </c>
      <c r="GL193" s="2" t="s">
        <v>134</v>
      </c>
      <c r="GM193" s="2" t="s">
        <v>134</v>
      </c>
      <c r="GN193" s="2" t="s">
        <v>134</v>
      </c>
      <c r="GO193" s="2" t="s">
        <v>134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578</v>
      </c>
      <c r="GX193" s="2" t="s">
        <v>144</v>
      </c>
      <c r="GY193" s="2" t="s">
        <v>2087</v>
      </c>
      <c r="GZ193" s="2" t="s">
        <v>2285</v>
      </c>
      <c r="HA193" s="2" t="s">
        <v>142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140</v>
      </c>
      <c r="HJ193" s="2" t="s">
        <v>131</v>
      </c>
      <c r="HK193" s="2" t="s">
        <v>1700</v>
      </c>
      <c r="HL193" s="2" t="s">
        <v>191</v>
      </c>
      <c r="HM193" s="2" t="s">
        <v>142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143</v>
      </c>
      <c r="HV193" s="2" t="s">
        <v>131</v>
      </c>
      <c r="HW193" s="2" t="s">
        <v>134</v>
      </c>
      <c r="HX193" s="2" t="s">
        <v>134</v>
      </c>
      <c r="HY193" s="2" t="s">
        <v>142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140</v>
      </c>
      <c r="IH193" s="2" t="s">
        <v>131</v>
      </c>
      <c r="II193" s="2" t="s">
        <v>1015</v>
      </c>
      <c r="IJ193" s="2" t="s">
        <v>2481</v>
      </c>
      <c r="IK193" s="2" t="s">
        <v>142</v>
      </c>
      <c r="IL193" s="2" t="s">
        <v>134</v>
      </c>
      <c r="IM193" s="4">
        <v>1</v>
      </c>
      <c r="IN193" s="8">
        <v>13.95</v>
      </c>
      <c r="IO193" s="4"/>
      <c r="IP193" s="8"/>
      <c r="IQ193" s="7"/>
      <c r="IR193" s="7"/>
      <c r="IS193" s="2" t="s">
        <v>140</v>
      </c>
      <c r="IT193" s="2" t="s">
        <v>131</v>
      </c>
      <c r="IU193" s="2" t="s">
        <v>2474</v>
      </c>
      <c r="IV193" s="2" t="s">
        <v>2380</v>
      </c>
      <c r="IW193" s="2" t="s">
        <v>142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140</v>
      </c>
      <c r="JF193" s="2" t="s">
        <v>131</v>
      </c>
      <c r="JG193" s="2" t="s">
        <v>170</v>
      </c>
      <c r="JH193" s="2" t="s">
        <v>134</v>
      </c>
      <c r="JI193" s="2" t="s">
        <v>142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140</v>
      </c>
      <c r="JR193" s="2" t="s">
        <v>144</v>
      </c>
      <c r="JS193" s="2" t="s">
        <v>2053</v>
      </c>
      <c r="JT193" s="2" t="s">
        <v>2202</v>
      </c>
      <c r="JU193" s="2" t="s">
        <v>142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140</v>
      </c>
      <c r="KD193" s="2" t="s">
        <v>131</v>
      </c>
      <c r="KE193" s="2" t="s">
        <v>174</v>
      </c>
      <c r="KF193" s="2" t="s">
        <v>134</v>
      </c>
      <c r="KG193" s="2" t="s">
        <v>142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176</v>
      </c>
      <c r="KP193" s="2" t="s">
        <v>131</v>
      </c>
      <c r="KQ193" s="2" t="s">
        <v>134</v>
      </c>
      <c r="KR193" s="2" t="s">
        <v>134</v>
      </c>
      <c r="KS193" s="2" t="s">
        <v>142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140</v>
      </c>
      <c r="LB193" s="2" t="s">
        <v>144</v>
      </c>
      <c r="LC193" s="2" t="s">
        <v>1780</v>
      </c>
      <c r="LD193" s="2" t="s">
        <v>1260</v>
      </c>
      <c r="LE193" s="2" t="s">
        <v>142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134</v>
      </c>
      <c r="LN193" s="2" t="s">
        <v>134</v>
      </c>
      <c r="LO193" s="2" t="s">
        <v>134</v>
      </c>
      <c r="LP193" s="2" t="s">
        <v>134</v>
      </c>
      <c r="LQ193" s="2" t="s">
        <v>134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134</v>
      </c>
      <c r="LZ193" s="2" t="s">
        <v>134</v>
      </c>
      <c r="MA193" s="2" t="s">
        <v>134</v>
      </c>
      <c r="MB193" s="2" t="s">
        <v>134</v>
      </c>
      <c r="MC193" s="2" t="s">
        <v>134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436</v>
      </c>
      <c r="ML193" s="2" t="s">
        <v>131</v>
      </c>
      <c r="MM193" s="2" t="s">
        <v>134</v>
      </c>
      <c r="MN193" s="2" t="s">
        <v>134</v>
      </c>
      <c r="MO193" s="2" t="s">
        <v>142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134</v>
      </c>
      <c r="MX193" s="2" t="s">
        <v>134</v>
      </c>
      <c r="MY193" s="2" t="s">
        <v>134</v>
      </c>
      <c r="MZ193" s="2" t="s">
        <v>134</v>
      </c>
      <c r="NA193" s="2" t="s">
        <v>134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184</v>
      </c>
      <c r="NJ193" s="2" t="s">
        <v>131</v>
      </c>
      <c r="NK193" s="2" t="s">
        <v>134</v>
      </c>
      <c r="NL193" s="2" t="s">
        <v>134</v>
      </c>
      <c r="NM193" s="2" t="s">
        <v>142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140</v>
      </c>
      <c r="NV193" s="2" t="s">
        <v>144</v>
      </c>
      <c r="NW193" s="2" t="s">
        <v>185</v>
      </c>
      <c r="NX193" s="2" t="s">
        <v>2552</v>
      </c>
      <c r="NY193" s="2" t="s">
        <v>142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140</v>
      </c>
      <c r="OH193" s="2" t="s">
        <v>187</v>
      </c>
      <c r="OI193" s="2" t="s">
        <v>1184</v>
      </c>
      <c r="OJ193" s="2" t="s">
        <v>2333</v>
      </c>
      <c r="OK193" s="2" t="s">
        <v>142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134</v>
      </c>
      <c r="OT193" s="2" t="s">
        <v>134</v>
      </c>
      <c r="OU193" s="2" t="s">
        <v>134</v>
      </c>
      <c r="OV193" s="2" t="s">
        <v>134</v>
      </c>
      <c r="OW193" s="2" t="s">
        <v>134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161</v>
      </c>
      <c r="PF193" s="2" t="s">
        <v>131</v>
      </c>
      <c r="PG193" s="2" t="s">
        <v>134</v>
      </c>
      <c r="PH193" s="2" t="s">
        <v>134</v>
      </c>
      <c r="PI193" s="2" t="s">
        <v>142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140</v>
      </c>
      <c r="PR193" s="2" t="s">
        <v>131</v>
      </c>
      <c r="PS193" s="2" t="s">
        <v>190</v>
      </c>
      <c r="PT193" s="2" t="s">
        <v>134</v>
      </c>
      <c r="PU193" s="2" t="s">
        <v>142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140</v>
      </c>
      <c r="QD193" s="2" t="s">
        <v>144</v>
      </c>
      <c r="QE193" s="2" t="s">
        <v>191</v>
      </c>
      <c r="QF193" s="2" t="s">
        <v>134</v>
      </c>
      <c r="QG193" s="2" t="s">
        <v>142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184</v>
      </c>
      <c r="QP193" s="2" t="s">
        <v>131</v>
      </c>
      <c r="QQ193" s="2" t="s">
        <v>134</v>
      </c>
      <c r="QR193" s="2" t="s">
        <v>134</v>
      </c>
      <c r="QS193" s="2" t="s">
        <v>142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134</v>
      </c>
      <c r="RB193" s="2" t="s">
        <v>134</v>
      </c>
      <c r="RC193" s="2" t="s">
        <v>134</v>
      </c>
      <c r="RD193" s="2" t="s">
        <v>134</v>
      </c>
      <c r="RE193" s="2" t="s">
        <v>134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161</v>
      </c>
      <c r="RN193" s="2" t="s">
        <v>131</v>
      </c>
      <c r="RO193" s="2" t="s">
        <v>134</v>
      </c>
      <c r="RP193" s="2" t="s">
        <v>134</v>
      </c>
      <c r="RQ193" s="2" t="s">
        <v>142</v>
      </c>
      <c r="RR193" s="2" t="s">
        <v>134</v>
      </c>
      <c r="RS193" s="4"/>
      <c r="RT193" s="8"/>
      <c r="RU193" s="4"/>
      <c r="RV193" s="8"/>
      <c r="RW193" s="7"/>
      <c r="RX193" s="7"/>
      <c r="RY193" s="2" t="s">
        <v>161</v>
      </c>
      <c r="RZ193" s="2" t="s">
        <v>131</v>
      </c>
      <c r="SA193" s="2" t="s">
        <v>134</v>
      </c>
      <c r="SB193" s="2" t="s">
        <v>134</v>
      </c>
      <c r="SC193" s="2" t="s">
        <v>142</v>
      </c>
      <c r="SD193" s="2" t="s">
        <v>134</v>
      </c>
      <c r="SE193" s="4"/>
      <c r="SF193" s="8"/>
      <c r="SG193" s="4"/>
      <c r="SH193" s="8"/>
      <c r="SI193" s="7"/>
      <c r="SJ193" s="7"/>
      <c r="SK193" s="2" t="s">
        <v>140</v>
      </c>
      <c r="SL193" s="2" t="s">
        <v>144</v>
      </c>
      <c r="SM193" s="2" t="s">
        <v>1016</v>
      </c>
      <c r="SN193" s="2" t="s">
        <v>883</v>
      </c>
      <c r="SO193" s="2" t="s">
        <v>142</v>
      </c>
      <c r="SP193" s="2" t="s">
        <v>134</v>
      </c>
    </row>
    <row r="194">
      <c r="A194" s="2" t="s">
        <v>2553</v>
      </c>
      <c r="B194" s="2" t="s">
        <v>123</v>
      </c>
      <c r="C194" s="2" t="s">
        <v>124</v>
      </c>
      <c r="D194" s="2" t="s">
        <v>2038</v>
      </c>
      <c r="E194" s="2" t="s">
        <v>2039</v>
      </c>
      <c r="F194" s="2" t="s">
        <v>2525</v>
      </c>
      <c r="G194" s="2" t="s">
        <v>2526</v>
      </c>
      <c r="H194" s="2" t="s">
        <v>2527</v>
      </c>
      <c r="I194" s="2" t="s">
        <v>2528</v>
      </c>
      <c r="J194" s="2" t="s">
        <v>2044</v>
      </c>
      <c r="K194" s="2" t="s">
        <v>792</v>
      </c>
      <c r="L194" s="3">
        <v>16.24</v>
      </c>
      <c r="M194" s="3">
        <v>17.05</v>
      </c>
      <c r="N194" s="3">
        <v>32.99</v>
      </c>
      <c r="O194" s="2" t="s">
        <v>131</v>
      </c>
      <c r="P194" s="2" t="s">
        <v>395</v>
      </c>
      <c r="Q194" s="2" t="s">
        <v>133</v>
      </c>
      <c r="R194" s="2" t="s">
        <v>134</v>
      </c>
      <c r="S194" s="2" t="s">
        <v>2549</v>
      </c>
      <c r="T194" s="2" t="s">
        <v>134</v>
      </c>
      <c r="U194" s="2" t="s">
        <v>832</v>
      </c>
      <c r="V194" s="2" t="s">
        <v>747</v>
      </c>
      <c r="W194" s="2" t="s">
        <v>835</v>
      </c>
      <c r="X194" s="2" t="s">
        <v>134</v>
      </c>
      <c r="Y194" s="2" t="s">
        <v>505</v>
      </c>
      <c r="Z194" s="4">
        <v>571</v>
      </c>
      <c r="AA194" s="4">
        <f>=ROUNDDOWN(43.9230769230769,0)</f>
      </c>
      <c r="AB194" s="5">
        <v>13</v>
      </c>
      <c r="AC194" s="2" t="s">
        <v>134</v>
      </c>
      <c r="AD194" s="4"/>
      <c r="AE194" s="4"/>
      <c r="AF194" s="6">
        <v>69</v>
      </c>
      <c r="AG194" s="6"/>
      <c r="AH194" s="7">
        <v>0.9836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>
        <v>0</v>
      </c>
      <c r="AP194" s="4">
        <v>248</v>
      </c>
      <c r="AQ194" s="8">
        <v>4379.33</v>
      </c>
      <c r="AR194" s="4"/>
      <c r="AS194" s="8"/>
      <c r="AT194" s="7"/>
      <c r="AU194" s="7"/>
      <c r="AV194" s="4" t="s">
        <v>134</v>
      </c>
      <c r="AW194" s="8" t="s">
        <v>134</v>
      </c>
      <c r="AX194" s="4" t="s">
        <v>134</v>
      </c>
      <c r="AY194" s="8" t="s">
        <v>134</v>
      </c>
      <c r="AZ194" s="7" t="s">
        <v>134</v>
      </c>
      <c r="BA194" s="7" t="s">
        <v>134</v>
      </c>
      <c r="BB194" s="7">
        <v>0.2346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 t="s">
        <v>134</v>
      </c>
      <c r="BJ194" s="4">
        <v>248</v>
      </c>
      <c r="BK194" s="8">
        <v>4379.33</v>
      </c>
      <c r="BL194" s="2" t="s">
        <v>2554</v>
      </c>
      <c r="BM194" s="7">
        <v>1</v>
      </c>
      <c r="BN194" s="7">
        <v>1</v>
      </c>
      <c r="BO194" s="4">
        <v>135</v>
      </c>
      <c r="BP194" s="8">
        <v>2412.45</v>
      </c>
      <c r="BQ194" s="4"/>
      <c r="BR194" s="8"/>
      <c r="BS194" s="7"/>
      <c r="BT194" s="7"/>
      <c r="BU194" s="2" t="s">
        <v>140</v>
      </c>
      <c r="BV194" s="2" t="s">
        <v>131</v>
      </c>
      <c r="BW194" s="2" t="s">
        <v>134</v>
      </c>
      <c r="BX194" s="2" t="s">
        <v>2071</v>
      </c>
      <c r="BY194" s="2" t="s">
        <v>142</v>
      </c>
      <c r="BZ194" s="2" t="s">
        <v>134</v>
      </c>
      <c r="CA194" s="4">
        <v>37</v>
      </c>
      <c r="CB194" s="8">
        <v>662.67</v>
      </c>
      <c r="CC194" s="4"/>
      <c r="CD194" s="8"/>
      <c r="CE194" s="7"/>
      <c r="CF194" s="7"/>
      <c r="CG194" s="2" t="s">
        <v>140</v>
      </c>
      <c r="CH194" s="2" t="s">
        <v>131</v>
      </c>
      <c r="CI194" s="2" t="s">
        <v>145</v>
      </c>
      <c r="CJ194" s="2" t="s">
        <v>575</v>
      </c>
      <c r="CK194" s="2" t="s">
        <v>142</v>
      </c>
      <c r="CL194" s="2" t="s">
        <v>134</v>
      </c>
      <c r="CM194" s="4">
        <v>17</v>
      </c>
      <c r="CN194" s="8">
        <v>313.14</v>
      </c>
      <c r="CO194" s="4"/>
      <c r="CP194" s="8"/>
      <c r="CQ194" s="7"/>
      <c r="CR194" s="7"/>
      <c r="CS194" s="2" t="s">
        <v>140</v>
      </c>
      <c r="CT194" s="2" t="s">
        <v>131</v>
      </c>
      <c r="CU194" s="2" t="s">
        <v>2498</v>
      </c>
      <c r="CV194" s="2" t="s">
        <v>2555</v>
      </c>
      <c r="CW194" s="2" t="s">
        <v>142</v>
      </c>
      <c r="CX194" s="2" t="s">
        <v>134</v>
      </c>
      <c r="CY194" s="4">
        <v>7</v>
      </c>
      <c r="CZ194" s="8">
        <v>125.3</v>
      </c>
      <c r="DA194" s="4"/>
      <c r="DB194" s="8"/>
      <c r="DC194" s="7"/>
      <c r="DD194" s="7"/>
      <c r="DE194" s="2" t="s">
        <v>140</v>
      </c>
      <c r="DF194" s="2" t="s">
        <v>131</v>
      </c>
      <c r="DG194" s="2" t="s">
        <v>350</v>
      </c>
      <c r="DH194" s="2" t="s">
        <v>2556</v>
      </c>
      <c r="DI194" s="2" t="s">
        <v>142</v>
      </c>
      <c r="DJ194" s="2" t="s">
        <v>134</v>
      </c>
      <c r="DK194" s="4">
        <v>8</v>
      </c>
      <c r="DL194" s="8">
        <v>129.12</v>
      </c>
      <c r="DM194" s="4"/>
      <c r="DN194" s="8"/>
      <c r="DO194" s="7"/>
      <c r="DP194" s="7"/>
      <c r="DQ194" s="2" t="s">
        <v>140</v>
      </c>
      <c r="DR194" s="2" t="s">
        <v>131</v>
      </c>
      <c r="DS194" s="2" t="s">
        <v>178</v>
      </c>
      <c r="DT194" s="2" t="s">
        <v>779</v>
      </c>
      <c r="DU194" s="2" t="s">
        <v>142</v>
      </c>
      <c r="DV194" s="2" t="s">
        <v>134</v>
      </c>
      <c r="DW194" s="4">
        <v>3</v>
      </c>
      <c r="DX194" s="8">
        <v>53.7</v>
      </c>
      <c r="DY194" s="4"/>
      <c r="DZ194" s="8"/>
      <c r="EA194" s="7"/>
      <c r="EB194" s="7"/>
      <c r="EC194" s="2" t="s">
        <v>140</v>
      </c>
      <c r="ED194" s="2" t="s">
        <v>131</v>
      </c>
      <c r="EE194" s="2" t="s">
        <v>2081</v>
      </c>
      <c r="EF194" s="2" t="s">
        <v>1017</v>
      </c>
      <c r="EG194" s="2" t="s">
        <v>142</v>
      </c>
      <c r="EH194" s="2" t="s">
        <v>134</v>
      </c>
      <c r="EI194" s="4">
        <v>16</v>
      </c>
      <c r="EJ194" s="8">
        <v>242.12</v>
      </c>
      <c r="EK194" s="4"/>
      <c r="EL194" s="8"/>
      <c r="EM194" s="7"/>
      <c r="EN194" s="7"/>
      <c r="EO194" s="2" t="s">
        <v>140</v>
      </c>
      <c r="EP194" s="2" t="s">
        <v>131</v>
      </c>
      <c r="EQ194" s="2" t="s">
        <v>1184</v>
      </c>
      <c r="ER194" s="2" t="s">
        <v>2557</v>
      </c>
      <c r="ES194" s="2" t="s">
        <v>142</v>
      </c>
      <c r="ET194" s="2" t="s">
        <v>134</v>
      </c>
      <c r="EU194" s="4">
        <v>18</v>
      </c>
      <c r="EV194" s="8">
        <v>318.93</v>
      </c>
      <c r="EW194" s="4"/>
      <c r="EX194" s="8"/>
      <c r="EY194" s="7"/>
      <c r="EZ194" s="7"/>
      <c r="FA194" s="2" t="s">
        <v>140</v>
      </c>
      <c r="FB194" s="2" t="s">
        <v>131</v>
      </c>
      <c r="FC194" s="2" t="s">
        <v>2471</v>
      </c>
      <c r="FD194" s="2" t="s">
        <v>786</v>
      </c>
      <c r="FE194" s="2" t="s">
        <v>142</v>
      </c>
      <c r="FF194" s="2" t="s">
        <v>134</v>
      </c>
      <c r="FG194" s="4">
        <v>3</v>
      </c>
      <c r="FH194" s="8">
        <v>53.7</v>
      </c>
      <c r="FI194" s="4"/>
      <c r="FJ194" s="8"/>
      <c r="FK194" s="7"/>
      <c r="FL194" s="7"/>
      <c r="FM194" s="2" t="s">
        <v>140</v>
      </c>
      <c r="FN194" s="2" t="s">
        <v>131</v>
      </c>
      <c r="FO194" s="2" t="s">
        <v>230</v>
      </c>
      <c r="FP194" s="2" t="s">
        <v>2551</v>
      </c>
      <c r="FQ194" s="2" t="s">
        <v>142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140</v>
      </c>
      <c r="FZ194" s="2" t="s">
        <v>144</v>
      </c>
      <c r="GA194" s="2" t="s">
        <v>1002</v>
      </c>
      <c r="GB194" s="2" t="s">
        <v>1319</v>
      </c>
      <c r="GC194" s="2" t="s">
        <v>142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134</v>
      </c>
      <c r="GL194" s="2" t="s">
        <v>134</v>
      </c>
      <c r="GM194" s="2" t="s">
        <v>134</v>
      </c>
      <c r="GN194" s="2" t="s">
        <v>134</v>
      </c>
      <c r="GO194" s="2" t="s">
        <v>134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578</v>
      </c>
      <c r="GX194" s="2" t="s">
        <v>144</v>
      </c>
      <c r="GY194" s="2" t="s">
        <v>2087</v>
      </c>
      <c r="GZ194" s="2" t="s">
        <v>1231</v>
      </c>
      <c r="HA194" s="2" t="s">
        <v>142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140</v>
      </c>
      <c r="HJ194" s="2" t="s">
        <v>131</v>
      </c>
      <c r="HK194" s="2" t="s">
        <v>1700</v>
      </c>
      <c r="HL194" s="2" t="s">
        <v>2558</v>
      </c>
      <c r="HM194" s="2" t="s">
        <v>142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143</v>
      </c>
      <c r="HV194" s="2" t="s">
        <v>131</v>
      </c>
      <c r="HW194" s="2" t="s">
        <v>134</v>
      </c>
      <c r="HX194" s="2" t="s">
        <v>134</v>
      </c>
      <c r="HY194" s="2" t="s">
        <v>142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140</v>
      </c>
      <c r="IH194" s="2" t="s">
        <v>144</v>
      </c>
      <c r="II194" s="2" t="s">
        <v>1015</v>
      </c>
      <c r="IJ194" s="2" t="s">
        <v>1182</v>
      </c>
      <c r="IK194" s="2" t="s">
        <v>142</v>
      </c>
      <c r="IL194" s="2" t="s">
        <v>134</v>
      </c>
      <c r="IM194" s="4">
        <v>1</v>
      </c>
      <c r="IN194" s="8">
        <v>17.05</v>
      </c>
      <c r="IO194" s="4"/>
      <c r="IP194" s="8"/>
      <c r="IQ194" s="7"/>
      <c r="IR194" s="7"/>
      <c r="IS194" s="2" t="s">
        <v>140</v>
      </c>
      <c r="IT194" s="2" t="s">
        <v>131</v>
      </c>
      <c r="IU194" s="2" t="s">
        <v>2474</v>
      </c>
      <c r="IV194" s="2" t="s">
        <v>2559</v>
      </c>
      <c r="IW194" s="2" t="s">
        <v>142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140</v>
      </c>
      <c r="JF194" s="2" t="s">
        <v>131</v>
      </c>
      <c r="JG194" s="2" t="s">
        <v>170</v>
      </c>
      <c r="JH194" s="2" t="s">
        <v>134</v>
      </c>
      <c r="JI194" s="2" t="s">
        <v>142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140</v>
      </c>
      <c r="JR194" s="2" t="s">
        <v>144</v>
      </c>
      <c r="JS194" s="2" t="s">
        <v>2053</v>
      </c>
      <c r="JT194" s="2" t="s">
        <v>134</v>
      </c>
      <c r="JU194" s="2" t="s">
        <v>142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140</v>
      </c>
      <c r="KD194" s="2" t="s">
        <v>131</v>
      </c>
      <c r="KE194" s="2" t="s">
        <v>174</v>
      </c>
      <c r="KF194" s="2" t="s">
        <v>134</v>
      </c>
      <c r="KG194" s="2" t="s">
        <v>142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176</v>
      </c>
      <c r="KP194" s="2" t="s">
        <v>131</v>
      </c>
      <c r="KQ194" s="2" t="s">
        <v>134</v>
      </c>
      <c r="KR194" s="2" t="s">
        <v>134</v>
      </c>
      <c r="KS194" s="2" t="s">
        <v>142</v>
      </c>
      <c r="KT194" s="2" t="s">
        <v>134</v>
      </c>
      <c r="KU194" s="4">
        <v>3</v>
      </c>
      <c r="KV194" s="8">
        <v>51.15</v>
      </c>
      <c r="KW194" s="4"/>
      <c r="KX194" s="8"/>
      <c r="KY194" s="7"/>
      <c r="KZ194" s="7"/>
      <c r="LA194" s="2" t="s">
        <v>140</v>
      </c>
      <c r="LB194" s="2" t="s">
        <v>144</v>
      </c>
      <c r="LC194" s="2" t="s">
        <v>1780</v>
      </c>
      <c r="LD194" s="2" t="s">
        <v>2364</v>
      </c>
      <c r="LE194" s="2" t="s">
        <v>142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134</v>
      </c>
      <c r="LN194" s="2" t="s">
        <v>134</v>
      </c>
      <c r="LO194" s="2" t="s">
        <v>134</v>
      </c>
      <c r="LP194" s="2" t="s">
        <v>134</v>
      </c>
      <c r="LQ194" s="2" t="s">
        <v>134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134</v>
      </c>
      <c r="LZ194" s="2" t="s">
        <v>134</v>
      </c>
      <c r="MA194" s="2" t="s">
        <v>134</v>
      </c>
      <c r="MB194" s="2" t="s">
        <v>134</v>
      </c>
      <c r="MC194" s="2" t="s">
        <v>134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436</v>
      </c>
      <c r="ML194" s="2" t="s">
        <v>131</v>
      </c>
      <c r="MM194" s="2" t="s">
        <v>134</v>
      </c>
      <c r="MN194" s="2" t="s">
        <v>134</v>
      </c>
      <c r="MO194" s="2" t="s">
        <v>142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134</v>
      </c>
      <c r="MX194" s="2" t="s">
        <v>134</v>
      </c>
      <c r="MY194" s="2" t="s">
        <v>134</v>
      </c>
      <c r="MZ194" s="2" t="s">
        <v>134</v>
      </c>
      <c r="NA194" s="2" t="s">
        <v>134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184</v>
      </c>
      <c r="NJ194" s="2" t="s">
        <v>131</v>
      </c>
      <c r="NK194" s="2" t="s">
        <v>134</v>
      </c>
      <c r="NL194" s="2" t="s">
        <v>134</v>
      </c>
      <c r="NM194" s="2" t="s">
        <v>142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140</v>
      </c>
      <c r="NV194" s="2" t="s">
        <v>144</v>
      </c>
      <c r="NW194" s="2" t="s">
        <v>185</v>
      </c>
      <c r="NX194" s="2" t="s">
        <v>2560</v>
      </c>
      <c r="NY194" s="2" t="s">
        <v>142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140</v>
      </c>
      <c r="OH194" s="2" t="s">
        <v>187</v>
      </c>
      <c r="OI194" s="2" t="s">
        <v>1184</v>
      </c>
      <c r="OJ194" s="2" t="s">
        <v>547</v>
      </c>
      <c r="OK194" s="2" t="s">
        <v>168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134</v>
      </c>
      <c r="OT194" s="2" t="s">
        <v>134</v>
      </c>
      <c r="OU194" s="2" t="s">
        <v>134</v>
      </c>
      <c r="OV194" s="2" t="s">
        <v>134</v>
      </c>
      <c r="OW194" s="2" t="s">
        <v>134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161</v>
      </c>
      <c r="PF194" s="2" t="s">
        <v>131</v>
      </c>
      <c r="PG194" s="2" t="s">
        <v>134</v>
      </c>
      <c r="PH194" s="2" t="s">
        <v>134</v>
      </c>
      <c r="PI194" s="2" t="s">
        <v>142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140</v>
      </c>
      <c r="PR194" s="2" t="s">
        <v>131</v>
      </c>
      <c r="PS194" s="2" t="s">
        <v>190</v>
      </c>
      <c r="PT194" s="2" t="s">
        <v>134</v>
      </c>
      <c r="PU194" s="2" t="s">
        <v>142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140</v>
      </c>
      <c r="QD194" s="2" t="s">
        <v>144</v>
      </c>
      <c r="QE194" s="2" t="s">
        <v>191</v>
      </c>
      <c r="QF194" s="2" t="s">
        <v>134</v>
      </c>
      <c r="QG194" s="2" t="s">
        <v>142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184</v>
      </c>
      <c r="QP194" s="2" t="s">
        <v>131</v>
      </c>
      <c r="QQ194" s="2" t="s">
        <v>134</v>
      </c>
      <c r="QR194" s="2" t="s">
        <v>134</v>
      </c>
      <c r="QS194" s="2" t="s">
        <v>142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134</v>
      </c>
      <c r="RB194" s="2" t="s">
        <v>134</v>
      </c>
      <c r="RC194" s="2" t="s">
        <v>134</v>
      </c>
      <c r="RD194" s="2" t="s">
        <v>134</v>
      </c>
      <c r="RE194" s="2" t="s">
        <v>134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161</v>
      </c>
      <c r="RN194" s="2" t="s">
        <v>131</v>
      </c>
      <c r="RO194" s="2" t="s">
        <v>134</v>
      </c>
      <c r="RP194" s="2" t="s">
        <v>134</v>
      </c>
      <c r="RQ194" s="2" t="s">
        <v>142</v>
      </c>
      <c r="RR194" s="2" t="s">
        <v>134</v>
      </c>
      <c r="RS194" s="4"/>
      <c r="RT194" s="8"/>
      <c r="RU194" s="4"/>
      <c r="RV194" s="8"/>
      <c r="RW194" s="7"/>
      <c r="RX194" s="7"/>
      <c r="RY194" s="2" t="s">
        <v>161</v>
      </c>
      <c r="RZ194" s="2" t="s">
        <v>131</v>
      </c>
      <c r="SA194" s="2" t="s">
        <v>134</v>
      </c>
      <c r="SB194" s="2" t="s">
        <v>134</v>
      </c>
      <c r="SC194" s="2" t="s">
        <v>142</v>
      </c>
      <c r="SD194" s="2" t="s">
        <v>134</v>
      </c>
      <c r="SE194" s="4"/>
      <c r="SF194" s="8"/>
      <c r="SG194" s="4"/>
      <c r="SH194" s="8"/>
      <c r="SI194" s="7"/>
      <c r="SJ194" s="7"/>
      <c r="SK194" s="2" t="s">
        <v>140</v>
      </c>
      <c r="SL194" s="2" t="s">
        <v>144</v>
      </c>
      <c r="SM194" s="2" t="s">
        <v>1016</v>
      </c>
      <c r="SN194" s="2" t="s">
        <v>2561</v>
      </c>
      <c r="SO194" s="2" t="s">
        <v>142</v>
      </c>
      <c r="SP194" s="2" t="s">
        <v>134</v>
      </c>
    </row>
    <row r="195">
      <c r="A195" s="2" t="s">
        <v>2562</v>
      </c>
      <c r="B195" s="2" t="s">
        <v>123</v>
      </c>
      <c r="C195" s="2" t="s">
        <v>124</v>
      </c>
      <c r="D195" s="2" t="s">
        <v>2038</v>
      </c>
      <c r="E195" s="2" t="s">
        <v>2039</v>
      </c>
      <c r="F195" s="2" t="s">
        <v>2525</v>
      </c>
      <c r="G195" s="2" t="s">
        <v>2526</v>
      </c>
      <c r="H195" s="2" t="s">
        <v>2527</v>
      </c>
      <c r="I195" s="2" t="s">
        <v>2528</v>
      </c>
      <c r="J195" s="2" t="s">
        <v>2058</v>
      </c>
      <c r="K195" s="2" t="s">
        <v>792</v>
      </c>
      <c r="L195" s="3">
        <v>23.63</v>
      </c>
      <c r="M195" s="3">
        <v>24.81</v>
      </c>
      <c r="N195" s="3">
        <v>47.99</v>
      </c>
      <c r="O195" s="2" t="s">
        <v>131</v>
      </c>
      <c r="P195" s="2" t="s">
        <v>395</v>
      </c>
      <c r="Q195" s="2" t="s">
        <v>133</v>
      </c>
      <c r="R195" s="2" t="s">
        <v>134</v>
      </c>
      <c r="S195" s="2" t="s">
        <v>2549</v>
      </c>
      <c r="T195" s="2" t="s">
        <v>134</v>
      </c>
      <c r="U195" s="2" t="s">
        <v>832</v>
      </c>
      <c r="V195" s="2" t="s">
        <v>747</v>
      </c>
      <c r="W195" s="2" t="s">
        <v>835</v>
      </c>
      <c r="X195" s="2" t="s">
        <v>134</v>
      </c>
      <c r="Y195" s="2" t="s">
        <v>505</v>
      </c>
      <c r="Z195" s="4">
        <v>284</v>
      </c>
      <c r="AA195" s="4">
        <f>=ROUNDDOWN(20.2857142857143,0)</f>
      </c>
      <c r="AB195" s="5">
        <v>14</v>
      </c>
      <c r="AC195" s="2" t="s">
        <v>134</v>
      </c>
      <c r="AD195" s="4"/>
      <c r="AE195" s="4"/>
      <c r="AF195" s="6">
        <v>69</v>
      </c>
      <c r="AG195" s="6"/>
      <c r="AH195" s="7">
        <v>0.9891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>
        <v>0</v>
      </c>
      <c r="AP195" s="4">
        <v>368</v>
      </c>
      <c r="AQ195" s="8">
        <v>9414.27</v>
      </c>
      <c r="AR195" s="4"/>
      <c r="AS195" s="8"/>
      <c r="AT195" s="7"/>
      <c r="AU195" s="7"/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0.5043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368</v>
      </c>
      <c r="BK195" s="8">
        <v>9414.27</v>
      </c>
      <c r="BL195" s="2" t="s">
        <v>2268</v>
      </c>
      <c r="BM195" s="7">
        <v>1</v>
      </c>
      <c r="BN195" s="7">
        <v>1</v>
      </c>
      <c r="BO195" s="4">
        <v>236</v>
      </c>
      <c r="BP195" s="8">
        <v>6133.64</v>
      </c>
      <c r="BQ195" s="4"/>
      <c r="BR195" s="8"/>
      <c r="BS195" s="7"/>
      <c r="BT195" s="7"/>
      <c r="BU195" s="2" t="s">
        <v>140</v>
      </c>
      <c r="BV195" s="2" t="s">
        <v>131</v>
      </c>
      <c r="BW195" s="2" t="s">
        <v>134</v>
      </c>
      <c r="BX195" s="2" t="s">
        <v>1217</v>
      </c>
      <c r="BY195" s="2" t="s">
        <v>142</v>
      </c>
      <c r="BZ195" s="2" t="s">
        <v>134</v>
      </c>
      <c r="CA195" s="4">
        <v>25</v>
      </c>
      <c r="CB195" s="8">
        <v>651.25</v>
      </c>
      <c r="CC195" s="4"/>
      <c r="CD195" s="8"/>
      <c r="CE195" s="7"/>
      <c r="CF195" s="7"/>
      <c r="CG195" s="2" t="s">
        <v>140</v>
      </c>
      <c r="CH195" s="2" t="s">
        <v>131</v>
      </c>
      <c r="CI195" s="2" t="s">
        <v>728</v>
      </c>
      <c r="CJ195" s="2" t="s">
        <v>2491</v>
      </c>
      <c r="CK195" s="2" t="s">
        <v>142</v>
      </c>
      <c r="CL195" s="2" t="s">
        <v>134</v>
      </c>
      <c r="CM195" s="4">
        <v>12</v>
      </c>
      <c r="CN195" s="8">
        <v>321.48</v>
      </c>
      <c r="CO195" s="4"/>
      <c r="CP195" s="8"/>
      <c r="CQ195" s="7"/>
      <c r="CR195" s="7"/>
      <c r="CS195" s="2" t="s">
        <v>140</v>
      </c>
      <c r="CT195" s="2" t="s">
        <v>131</v>
      </c>
      <c r="CU195" s="2" t="s">
        <v>2498</v>
      </c>
      <c r="CV195" s="2" t="s">
        <v>2555</v>
      </c>
      <c r="CW195" s="2" t="s">
        <v>142</v>
      </c>
      <c r="CX195" s="2" t="s">
        <v>134</v>
      </c>
      <c r="CY195" s="4">
        <v>16</v>
      </c>
      <c r="CZ195" s="8">
        <v>416.8</v>
      </c>
      <c r="DA195" s="4"/>
      <c r="DB195" s="8"/>
      <c r="DC195" s="7"/>
      <c r="DD195" s="7"/>
      <c r="DE195" s="2" t="s">
        <v>140</v>
      </c>
      <c r="DF195" s="2" t="s">
        <v>131</v>
      </c>
      <c r="DG195" s="2" t="s">
        <v>200</v>
      </c>
      <c r="DH195" s="2" t="s">
        <v>1766</v>
      </c>
      <c r="DI195" s="2" t="s">
        <v>142</v>
      </c>
      <c r="DJ195" s="2" t="s">
        <v>134</v>
      </c>
      <c r="DK195" s="4">
        <v>20</v>
      </c>
      <c r="DL195" s="8">
        <v>484.6</v>
      </c>
      <c r="DM195" s="4"/>
      <c r="DN195" s="8"/>
      <c r="DO195" s="7"/>
      <c r="DP195" s="7"/>
      <c r="DQ195" s="2" t="s">
        <v>140</v>
      </c>
      <c r="DR195" s="2" t="s">
        <v>131</v>
      </c>
      <c r="DS195" s="2" t="s">
        <v>600</v>
      </c>
      <c r="DT195" s="2" t="s">
        <v>2483</v>
      </c>
      <c r="DU195" s="2" t="s">
        <v>142</v>
      </c>
      <c r="DV195" s="2" t="s">
        <v>134</v>
      </c>
      <c r="DW195" s="4">
        <v>6</v>
      </c>
      <c r="DX195" s="8">
        <v>156.3</v>
      </c>
      <c r="DY195" s="4"/>
      <c r="DZ195" s="8"/>
      <c r="EA195" s="7"/>
      <c r="EB195" s="7"/>
      <c r="EC195" s="2" t="s">
        <v>140</v>
      </c>
      <c r="ED195" s="2" t="s">
        <v>131</v>
      </c>
      <c r="EE195" s="2" t="s">
        <v>2081</v>
      </c>
      <c r="EF195" s="2" t="s">
        <v>957</v>
      </c>
      <c r="EG195" s="2" t="s">
        <v>142</v>
      </c>
      <c r="EH195" s="2" t="s">
        <v>134</v>
      </c>
      <c r="EI195" s="4">
        <v>37</v>
      </c>
      <c r="EJ195" s="8">
        <v>844.81</v>
      </c>
      <c r="EK195" s="4"/>
      <c r="EL195" s="8"/>
      <c r="EM195" s="7"/>
      <c r="EN195" s="7"/>
      <c r="EO195" s="2" t="s">
        <v>140</v>
      </c>
      <c r="EP195" s="2" t="s">
        <v>131</v>
      </c>
      <c r="EQ195" s="2" t="s">
        <v>1184</v>
      </c>
      <c r="ER195" s="2" t="s">
        <v>341</v>
      </c>
      <c r="ES195" s="2" t="s">
        <v>142</v>
      </c>
      <c r="ET195" s="2" t="s">
        <v>134</v>
      </c>
      <c r="EU195" s="4">
        <v>11</v>
      </c>
      <c r="EV195" s="8">
        <v>282.83</v>
      </c>
      <c r="EW195" s="4"/>
      <c r="EX195" s="8"/>
      <c r="EY195" s="7"/>
      <c r="EZ195" s="7"/>
      <c r="FA195" s="2" t="s">
        <v>140</v>
      </c>
      <c r="FB195" s="2" t="s">
        <v>131</v>
      </c>
      <c r="FC195" s="2" t="s">
        <v>2471</v>
      </c>
      <c r="FD195" s="2" t="s">
        <v>465</v>
      </c>
      <c r="FE195" s="2" t="s">
        <v>142</v>
      </c>
      <c r="FF195" s="2" t="s">
        <v>134</v>
      </c>
      <c r="FG195" s="4">
        <v>3</v>
      </c>
      <c r="FH195" s="8">
        <v>72.94</v>
      </c>
      <c r="FI195" s="4"/>
      <c r="FJ195" s="8"/>
      <c r="FK195" s="7"/>
      <c r="FL195" s="7"/>
      <c r="FM195" s="2" t="s">
        <v>140</v>
      </c>
      <c r="FN195" s="2" t="s">
        <v>131</v>
      </c>
      <c r="FO195" s="2" t="s">
        <v>2069</v>
      </c>
      <c r="FP195" s="2" t="s">
        <v>2546</v>
      </c>
      <c r="FQ195" s="2" t="s">
        <v>142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140</v>
      </c>
      <c r="FZ195" s="2" t="s">
        <v>131</v>
      </c>
      <c r="GA195" s="2" t="s">
        <v>1002</v>
      </c>
      <c r="GB195" s="2" t="s">
        <v>256</v>
      </c>
      <c r="GC195" s="2" t="s">
        <v>142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134</v>
      </c>
      <c r="GL195" s="2" t="s">
        <v>134</v>
      </c>
      <c r="GM195" s="2" t="s">
        <v>134</v>
      </c>
      <c r="GN195" s="2" t="s">
        <v>134</v>
      </c>
      <c r="GO195" s="2" t="s">
        <v>134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578</v>
      </c>
      <c r="GX195" s="2" t="s">
        <v>144</v>
      </c>
      <c r="GY195" s="2" t="s">
        <v>2087</v>
      </c>
      <c r="GZ195" s="2" t="s">
        <v>2563</v>
      </c>
      <c r="HA195" s="2" t="s">
        <v>142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140</v>
      </c>
      <c r="HJ195" s="2" t="s">
        <v>131</v>
      </c>
      <c r="HK195" s="2" t="s">
        <v>350</v>
      </c>
      <c r="HL195" s="2" t="s">
        <v>1395</v>
      </c>
      <c r="HM195" s="2" t="s">
        <v>142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143</v>
      </c>
      <c r="HV195" s="2" t="s">
        <v>131</v>
      </c>
      <c r="HW195" s="2" t="s">
        <v>134</v>
      </c>
      <c r="HX195" s="2" t="s">
        <v>134</v>
      </c>
      <c r="HY195" s="2" t="s">
        <v>142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140</v>
      </c>
      <c r="IH195" s="2" t="s">
        <v>144</v>
      </c>
      <c r="II195" s="2" t="s">
        <v>1015</v>
      </c>
      <c r="IJ195" s="2" t="s">
        <v>146</v>
      </c>
      <c r="IK195" s="2" t="s">
        <v>142</v>
      </c>
      <c r="IL195" s="2" t="s">
        <v>134</v>
      </c>
      <c r="IM195" s="4">
        <v>2</v>
      </c>
      <c r="IN195" s="8">
        <v>49.62</v>
      </c>
      <c r="IO195" s="4"/>
      <c r="IP195" s="8"/>
      <c r="IQ195" s="7"/>
      <c r="IR195" s="7"/>
      <c r="IS195" s="2" t="s">
        <v>140</v>
      </c>
      <c r="IT195" s="2" t="s">
        <v>131</v>
      </c>
      <c r="IU195" s="2" t="s">
        <v>2474</v>
      </c>
      <c r="IV195" s="2" t="s">
        <v>2564</v>
      </c>
      <c r="IW195" s="2" t="s">
        <v>142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140</v>
      </c>
      <c r="JF195" s="2" t="s">
        <v>131</v>
      </c>
      <c r="JG195" s="2" t="s">
        <v>170</v>
      </c>
      <c r="JH195" s="2" t="s">
        <v>134</v>
      </c>
      <c r="JI195" s="2" t="s">
        <v>142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140</v>
      </c>
      <c r="JR195" s="2" t="s">
        <v>144</v>
      </c>
      <c r="JS195" s="2" t="s">
        <v>2053</v>
      </c>
      <c r="JT195" s="2" t="s">
        <v>2132</v>
      </c>
      <c r="JU195" s="2" t="s">
        <v>142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140</v>
      </c>
      <c r="KD195" s="2" t="s">
        <v>131</v>
      </c>
      <c r="KE195" s="2" t="s">
        <v>174</v>
      </c>
      <c r="KF195" s="2" t="s">
        <v>134</v>
      </c>
      <c r="KG195" s="2" t="s">
        <v>142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176</v>
      </c>
      <c r="KP195" s="2" t="s">
        <v>131</v>
      </c>
      <c r="KQ195" s="2" t="s">
        <v>134</v>
      </c>
      <c r="KR195" s="2" t="s">
        <v>134</v>
      </c>
      <c r="KS195" s="2" t="s">
        <v>142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140</v>
      </c>
      <c r="LB195" s="2" t="s">
        <v>144</v>
      </c>
      <c r="LC195" s="2" t="s">
        <v>722</v>
      </c>
      <c r="LD195" s="2" t="s">
        <v>2565</v>
      </c>
      <c r="LE195" s="2" t="s">
        <v>142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134</v>
      </c>
      <c r="LN195" s="2" t="s">
        <v>134</v>
      </c>
      <c r="LO195" s="2" t="s">
        <v>134</v>
      </c>
      <c r="LP195" s="2" t="s">
        <v>134</v>
      </c>
      <c r="LQ195" s="2" t="s">
        <v>134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134</v>
      </c>
      <c r="LZ195" s="2" t="s">
        <v>134</v>
      </c>
      <c r="MA195" s="2" t="s">
        <v>134</v>
      </c>
      <c r="MB195" s="2" t="s">
        <v>134</v>
      </c>
      <c r="MC195" s="2" t="s">
        <v>134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436</v>
      </c>
      <c r="ML195" s="2" t="s">
        <v>131</v>
      </c>
      <c r="MM195" s="2" t="s">
        <v>134</v>
      </c>
      <c r="MN195" s="2" t="s">
        <v>134</v>
      </c>
      <c r="MO195" s="2" t="s">
        <v>142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134</v>
      </c>
      <c r="MX195" s="2" t="s">
        <v>134</v>
      </c>
      <c r="MY195" s="2" t="s">
        <v>134</v>
      </c>
      <c r="MZ195" s="2" t="s">
        <v>134</v>
      </c>
      <c r="NA195" s="2" t="s">
        <v>134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184</v>
      </c>
      <c r="NJ195" s="2" t="s">
        <v>131</v>
      </c>
      <c r="NK195" s="2" t="s">
        <v>134</v>
      </c>
      <c r="NL195" s="2" t="s">
        <v>134</v>
      </c>
      <c r="NM195" s="2" t="s">
        <v>142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140</v>
      </c>
      <c r="NV195" s="2" t="s">
        <v>144</v>
      </c>
      <c r="NW195" s="2" t="s">
        <v>185</v>
      </c>
      <c r="NX195" s="2" t="s">
        <v>1353</v>
      </c>
      <c r="NY195" s="2" t="s">
        <v>142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140</v>
      </c>
      <c r="OH195" s="2" t="s">
        <v>144</v>
      </c>
      <c r="OI195" s="2" t="s">
        <v>1184</v>
      </c>
      <c r="OJ195" s="2" t="s">
        <v>2557</v>
      </c>
      <c r="OK195" s="2" t="s">
        <v>168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134</v>
      </c>
      <c r="OT195" s="2" t="s">
        <v>134</v>
      </c>
      <c r="OU195" s="2" t="s">
        <v>134</v>
      </c>
      <c r="OV195" s="2" t="s">
        <v>134</v>
      </c>
      <c r="OW195" s="2" t="s">
        <v>134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161</v>
      </c>
      <c r="PF195" s="2" t="s">
        <v>131</v>
      </c>
      <c r="PG195" s="2" t="s">
        <v>134</v>
      </c>
      <c r="PH195" s="2" t="s">
        <v>134</v>
      </c>
      <c r="PI195" s="2" t="s">
        <v>142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140</v>
      </c>
      <c r="PR195" s="2" t="s">
        <v>131</v>
      </c>
      <c r="PS195" s="2" t="s">
        <v>190</v>
      </c>
      <c r="PT195" s="2" t="s">
        <v>134</v>
      </c>
      <c r="PU195" s="2" t="s">
        <v>142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140</v>
      </c>
      <c r="QD195" s="2" t="s">
        <v>144</v>
      </c>
      <c r="QE195" s="2" t="s">
        <v>191</v>
      </c>
      <c r="QF195" s="2" t="s">
        <v>134</v>
      </c>
      <c r="QG195" s="2" t="s">
        <v>142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184</v>
      </c>
      <c r="QP195" s="2" t="s">
        <v>131</v>
      </c>
      <c r="QQ195" s="2" t="s">
        <v>134</v>
      </c>
      <c r="QR195" s="2" t="s">
        <v>134</v>
      </c>
      <c r="QS195" s="2" t="s">
        <v>142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134</v>
      </c>
      <c r="RB195" s="2" t="s">
        <v>134</v>
      </c>
      <c r="RC195" s="2" t="s">
        <v>134</v>
      </c>
      <c r="RD195" s="2" t="s">
        <v>134</v>
      </c>
      <c r="RE195" s="2" t="s">
        <v>134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161</v>
      </c>
      <c r="RN195" s="2" t="s">
        <v>131</v>
      </c>
      <c r="RO195" s="2" t="s">
        <v>134</v>
      </c>
      <c r="RP195" s="2" t="s">
        <v>134</v>
      </c>
      <c r="RQ195" s="2" t="s">
        <v>142</v>
      </c>
      <c r="RR195" s="2" t="s">
        <v>134</v>
      </c>
      <c r="RS195" s="4"/>
      <c r="RT195" s="8"/>
      <c r="RU195" s="4"/>
      <c r="RV195" s="8"/>
      <c r="RW195" s="7"/>
      <c r="RX195" s="7"/>
      <c r="RY195" s="2" t="s">
        <v>161</v>
      </c>
      <c r="RZ195" s="2" t="s">
        <v>131</v>
      </c>
      <c r="SA195" s="2" t="s">
        <v>134</v>
      </c>
      <c r="SB195" s="2" t="s">
        <v>134</v>
      </c>
      <c r="SC195" s="2" t="s">
        <v>142</v>
      </c>
      <c r="SD195" s="2" t="s">
        <v>134</v>
      </c>
      <c r="SE195" s="4"/>
      <c r="SF195" s="8"/>
      <c r="SG195" s="4"/>
      <c r="SH195" s="8"/>
      <c r="SI195" s="7"/>
      <c r="SJ195" s="7"/>
      <c r="SK195" s="2" t="s">
        <v>140</v>
      </c>
      <c r="SL195" s="2" t="s">
        <v>144</v>
      </c>
      <c r="SM195" s="2" t="s">
        <v>1016</v>
      </c>
      <c r="SN195" s="2" t="s">
        <v>2566</v>
      </c>
      <c r="SO195" s="2" t="s">
        <v>142</v>
      </c>
      <c r="SP195" s="2" t="s">
        <v>134</v>
      </c>
    </row>
    <row r="196">
      <c r="A196" s="2" t="s">
        <v>2567</v>
      </c>
      <c r="B196" s="2" t="s">
        <v>123</v>
      </c>
      <c r="C196" s="2" t="s">
        <v>124</v>
      </c>
      <c r="D196" s="2" t="s">
        <v>2038</v>
      </c>
      <c r="E196" s="2" t="s">
        <v>2039</v>
      </c>
      <c r="F196" s="2" t="s">
        <v>1642</v>
      </c>
      <c r="G196" s="2" t="s">
        <v>1643</v>
      </c>
      <c r="H196" s="2" t="s">
        <v>1644</v>
      </c>
      <c r="I196" s="2" t="s">
        <v>2568</v>
      </c>
      <c r="J196" s="2" t="s">
        <v>2304</v>
      </c>
      <c r="K196" s="2" t="s">
        <v>329</v>
      </c>
      <c r="L196" s="3">
        <v>13.66</v>
      </c>
      <c r="M196" s="3">
        <v>14.34</v>
      </c>
      <c r="N196" s="3">
        <v>27.99</v>
      </c>
      <c r="O196" s="2" t="s">
        <v>131</v>
      </c>
      <c r="P196" s="2" t="s">
        <v>289</v>
      </c>
      <c r="Q196" s="2" t="s">
        <v>133</v>
      </c>
      <c r="R196" s="2" t="s">
        <v>134</v>
      </c>
      <c r="S196" s="2" t="s">
        <v>2569</v>
      </c>
      <c r="T196" s="2" t="s">
        <v>134</v>
      </c>
      <c r="U196" s="2" t="s">
        <v>134</v>
      </c>
      <c r="V196" s="2" t="s">
        <v>1646</v>
      </c>
      <c r="W196" s="2" t="s">
        <v>1646</v>
      </c>
      <c r="X196" s="2" t="s">
        <v>134</v>
      </c>
      <c r="Y196" s="2" t="s">
        <v>2404</v>
      </c>
      <c r="Z196" s="4">
        <v>1827</v>
      </c>
      <c r="AA196" s="4">
        <f>=ROUNDDOWN(33.8333333333333,0)</f>
      </c>
      <c r="AB196" s="5">
        <v>54</v>
      </c>
      <c r="AC196" s="2" t="s">
        <v>134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>
        <v>0</v>
      </c>
      <c r="AP196" s="4">
        <v>1519</v>
      </c>
      <c r="AQ196" s="8">
        <v>24022.38</v>
      </c>
      <c r="AR196" s="4"/>
      <c r="AS196" s="8"/>
      <c r="AT196" s="7"/>
      <c r="AU196" s="7"/>
      <c r="AV196" s="4">
        <v>1895</v>
      </c>
      <c r="AW196" s="8">
        <v>35874.01</v>
      </c>
      <c r="AX196" s="4" t="s">
        <v>134</v>
      </c>
      <c r="AY196" s="8" t="s">
        <v>134</v>
      </c>
      <c r="AZ196" s="7" t="s">
        <v>134</v>
      </c>
      <c r="BA196" s="7" t="s">
        <v>134</v>
      </c>
      <c r="BB196" s="7">
        <v>0.6696</v>
      </c>
      <c r="BC196" s="4">
        <v>1924</v>
      </c>
      <c r="BD196" s="8">
        <v>36265.51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0.9892</v>
      </c>
      <c r="BJ196" s="4">
        <v>1519</v>
      </c>
      <c r="BK196" s="8">
        <v>24022.38</v>
      </c>
      <c r="BL196" s="2" t="s">
        <v>2570</v>
      </c>
      <c r="BM196" s="7">
        <v>1</v>
      </c>
      <c r="BN196" s="7">
        <v>1</v>
      </c>
      <c r="BO196" s="4">
        <v>858</v>
      </c>
      <c r="BP196" s="8">
        <v>14191.32</v>
      </c>
      <c r="BQ196" s="4"/>
      <c r="BR196" s="8"/>
      <c r="BS196" s="7"/>
      <c r="BT196" s="7"/>
      <c r="BU196" s="2" t="s">
        <v>140</v>
      </c>
      <c r="BV196" s="2" t="s">
        <v>131</v>
      </c>
      <c r="BW196" s="2" t="s">
        <v>134</v>
      </c>
      <c r="BX196" s="2" t="s">
        <v>2571</v>
      </c>
      <c r="BY196" s="2" t="s">
        <v>142</v>
      </c>
      <c r="BZ196" s="2" t="s">
        <v>134</v>
      </c>
      <c r="CA196" s="4">
        <v>81</v>
      </c>
      <c r="CB196" s="8">
        <v>1362.42</v>
      </c>
      <c r="CC196" s="4"/>
      <c r="CD196" s="8"/>
      <c r="CE196" s="7"/>
      <c r="CF196" s="7"/>
      <c r="CG196" s="2" t="s">
        <v>140</v>
      </c>
      <c r="CH196" s="2" t="s">
        <v>131</v>
      </c>
      <c r="CI196" s="2" t="s">
        <v>145</v>
      </c>
      <c r="CJ196" s="2" t="s">
        <v>779</v>
      </c>
      <c r="CK196" s="2" t="s">
        <v>142</v>
      </c>
      <c r="CL196" s="2" t="s">
        <v>134</v>
      </c>
      <c r="CM196" s="4">
        <v>233</v>
      </c>
      <c r="CN196" s="8">
        <v>3550.92</v>
      </c>
      <c r="CO196" s="4"/>
      <c r="CP196" s="8"/>
      <c r="CQ196" s="7"/>
      <c r="CR196" s="7"/>
      <c r="CS196" s="2" t="s">
        <v>140</v>
      </c>
      <c r="CT196" s="2" t="s">
        <v>131</v>
      </c>
      <c r="CU196" s="2" t="s">
        <v>1179</v>
      </c>
      <c r="CV196" s="2" t="s">
        <v>152</v>
      </c>
      <c r="CW196" s="2" t="s">
        <v>142</v>
      </c>
      <c r="CX196" s="2" t="s">
        <v>134</v>
      </c>
      <c r="CY196" s="4">
        <v>28</v>
      </c>
      <c r="CZ196" s="8">
        <v>421.68</v>
      </c>
      <c r="DA196" s="4"/>
      <c r="DB196" s="8"/>
      <c r="DC196" s="7"/>
      <c r="DD196" s="7"/>
      <c r="DE196" s="2" t="s">
        <v>140</v>
      </c>
      <c r="DF196" s="2" t="s">
        <v>131</v>
      </c>
      <c r="DG196" s="2" t="s">
        <v>1181</v>
      </c>
      <c r="DH196" s="2" t="s">
        <v>1180</v>
      </c>
      <c r="DI196" s="2" t="s">
        <v>142</v>
      </c>
      <c r="DJ196" s="2" t="s">
        <v>134</v>
      </c>
      <c r="DK196" s="4">
        <v>63</v>
      </c>
      <c r="DL196" s="8">
        <v>1016.82</v>
      </c>
      <c r="DM196" s="4"/>
      <c r="DN196" s="8"/>
      <c r="DO196" s="7"/>
      <c r="DP196" s="7"/>
      <c r="DQ196" s="2" t="s">
        <v>140</v>
      </c>
      <c r="DR196" s="2" t="s">
        <v>131</v>
      </c>
      <c r="DS196" s="2" t="s">
        <v>178</v>
      </c>
      <c r="DT196" s="2" t="s">
        <v>2572</v>
      </c>
      <c r="DU196" s="2" t="s">
        <v>142</v>
      </c>
      <c r="DV196" s="2" t="s">
        <v>134</v>
      </c>
      <c r="DW196" s="4">
        <v>18</v>
      </c>
      <c r="DX196" s="8">
        <v>277.8</v>
      </c>
      <c r="DY196" s="4"/>
      <c r="DZ196" s="8"/>
      <c r="EA196" s="7"/>
      <c r="EB196" s="7"/>
      <c r="EC196" s="2" t="s">
        <v>140</v>
      </c>
      <c r="ED196" s="2" t="s">
        <v>131</v>
      </c>
      <c r="EE196" s="2" t="s">
        <v>2081</v>
      </c>
      <c r="EF196" s="2" t="s">
        <v>2564</v>
      </c>
      <c r="EG196" s="2" t="s">
        <v>142</v>
      </c>
      <c r="EH196" s="2" t="s">
        <v>134</v>
      </c>
      <c r="EI196" s="4">
        <v>192</v>
      </c>
      <c r="EJ196" s="8">
        <v>2526.29</v>
      </c>
      <c r="EK196" s="4"/>
      <c r="EL196" s="8"/>
      <c r="EM196" s="7"/>
      <c r="EN196" s="7"/>
      <c r="EO196" s="2" t="s">
        <v>140</v>
      </c>
      <c r="EP196" s="2" t="s">
        <v>131</v>
      </c>
      <c r="EQ196" s="2" t="s">
        <v>505</v>
      </c>
      <c r="ER196" s="2" t="s">
        <v>1015</v>
      </c>
      <c r="ES196" s="2" t="s">
        <v>142</v>
      </c>
      <c r="ET196" s="2" t="s">
        <v>134</v>
      </c>
      <c r="EU196" s="4">
        <v>6</v>
      </c>
      <c r="EV196" s="8">
        <v>89.06</v>
      </c>
      <c r="EW196" s="4"/>
      <c r="EX196" s="8"/>
      <c r="EY196" s="7"/>
      <c r="EZ196" s="7"/>
      <c r="FA196" s="2" t="s">
        <v>140</v>
      </c>
      <c r="FB196" s="2" t="s">
        <v>131</v>
      </c>
      <c r="FC196" s="2" t="s">
        <v>1000</v>
      </c>
      <c r="FD196" s="2" t="s">
        <v>1519</v>
      </c>
      <c r="FE196" s="2" t="s">
        <v>142</v>
      </c>
      <c r="FF196" s="2" t="s">
        <v>134</v>
      </c>
      <c r="FG196" s="4">
        <v>5</v>
      </c>
      <c r="FH196" s="8">
        <v>72.28</v>
      </c>
      <c r="FI196" s="4"/>
      <c r="FJ196" s="8"/>
      <c r="FK196" s="7"/>
      <c r="FL196" s="7"/>
      <c r="FM196" s="2" t="s">
        <v>140</v>
      </c>
      <c r="FN196" s="2" t="s">
        <v>131</v>
      </c>
      <c r="FO196" s="2" t="s">
        <v>903</v>
      </c>
      <c r="FP196" s="2" t="s">
        <v>540</v>
      </c>
      <c r="FQ196" s="2" t="s">
        <v>142</v>
      </c>
      <c r="FR196" s="2" t="s">
        <v>134</v>
      </c>
      <c r="FS196" s="4">
        <v>6</v>
      </c>
      <c r="FT196" s="8">
        <v>90.36</v>
      </c>
      <c r="FU196" s="4"/>
      <c r="FV196" s="8"/>
      <c r="FW196" s="7"/>
      <c r="FX196" s="7"/>
      <c r="FY196" s="2" t="s">
        <v>140</v>
      </c>
      <c r="FZ196" s="2" t="s">
        <v>131</v>
      </c>
      <c r="GA196" s="2" t="s">
        <v>337</v>
      </c>
      <c r="GB196" s="2" t="s">
        <v>2573</v>
      </c>
      <c r="GC196" s="2" t="s">
        <v>142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134</v>
      </c>
      <c r="GL196" s="2" t="s">
        <v>134</v>
      </c>
      <c r="GM196" s="2" t="s">
        <v>134</v>
      </c>
      <c r="GN196" s="2" t="s">
        <v>134</v>
      </c>
      <c r="GO196" s="2" t="s">
        <v>134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161</v>
      </c>
      <c r="GX196" s="2" t="s">
        <v>131</v>
      </c>
      <c r="GY196" s="2" t="s">
        <v>134</v>
      </c>
      <c r="GZ196" s="2" t="s">
        <v>134</v>
      </c>
      <c r="HA196" s="2" t="s">
        <v>142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140</v>
      </c>
      <c r="HJ196" s="2" t="s">
        <v>131</v>
      </c>
      <c r="HK196" s="2" t="s">
        <v>1560</v>
      </c>
      <c r="HL196" s="2" t="s">
        <v>2574</v>
      </c>
      <c r="HM196" s="2" t="s">
        <v>142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143</v>
      </c>
      <c r="HV196" s="2" t="s">
        <v>131</v>
      </c>
      <c r="HW196" s="2" t="s">
        <v>134</v>
      </c>
      <c r="HX196" s="2" t="s">
        <v>134</v>
      </c>
      <c r="HY196" s="2" t="s">
        <v>142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140</v>
      </c>
      <c r="IH196" s="2" t="s">
        <v>144</v>
      </c>
      <c r="II196" s="2" t="s">
        <v>1015</v>
      </c>
      <c r="IJ196" s="2" t="s">
        <v>2532</v>
      </c>
      <c r="IK196" s="2" t="s">
        <v>142</v>
      </c>
      <c r="IL196" s="2" t="s">
        <v>168</v>
      </c>
      <c r="IM196" s="4">
        <v>9</v>
      </c>
      <c r="IN196" s="8">
        <v>133.86</v>
      </c>
      <c r="IO196" s="4"/>
      <c r="IP196" s="8"/>
      <c r="IQ196" s="7"/>
      <c r="IR196" s="7"/>
      <c r="IS196" s="2" t="s">
        <v>140</v>
      </c>
      <c r="IT196" s="2" t="s">
        <v>131</v>
      </c>
      <c r="IU196" s="2" t="s">
        <v>2474</v>
      </c>
      <c r="IV196" s="2" t="s">
        <v>2107</v>
      </c>
      <c r="IW196" s="2" t="s">
        <v>142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140</v>
      </c>
      <c r="JF196" s="2" t="s">
        <v>131</v>
      </c>
      <c r="JG196" s="2" t="s">
        <v>170</v>
      </c>
      <c r="JH196" s="2" t="s">
        <v>134</v>
      </c>
      <c r="JI196" s="2" t="s">
        <v>142</v>
      </c>
      <c r="JJ196" s="2" t="s">
        <v>134</v>
      </c>
      <c r="JK196" s="4">
        <v>16</v>
      </c>
      <c r="JL196" s="8">
        <v>231.06</v>
      </c>
      <c r="JM196" s="4"/>
      <c r="JN196" s="8"/>
      <c r="JO196" s="7"/>
      <c r="JP196" s="7"/>
      <c r="JQ196" s="2" t="s">
        <v>140</v>
      </c>
      <c r="JR196" s="2" t="s">
        <v>131</v>
      </c>
      <c r="JS196" s="2" t="s">
        <v>2053</v>
      </c>
      <c r="JT196" s="2" t="s">
        <v>2137</v>
      </c>
      <c r="JU196" s="2" t="s">
        <v>142</v>
      </c>
      <c r="JV196" s="2" t="s">
        <v>134</v>
      </c>
      <c r="JW196" s="4">
        <v>1</v>
      </c>
      <c r="JX196" s="8">
        <v>15.49</v>
      </c>
      <c r="JY196" s="4"/>
      <c r="JZ196" s="8"/>
      <c r="KA196" s="7"/>
      <c r="KB196" s="7"/>
      <c r="KC196" s="2" t="s">
        <v>140</v>
      </c>
      <c r="KD196" s="2" t="s">
        <v>131</v>
      </c>
      <c r="KE196" s="2" t="s">
        <v>853</v>
      </c>
      <c r="KF196" s="2" t="s">
        <v>1654</v>
      </c>
      <c r="KG196" s="2" t="s">
        <v>142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176</v>
      </c>
      <c r="KP196" s="2" t="s">
        <v>131</v>
      </c>
      <c r="KQ196" s="2" t="s">
        <v>134</v>
      </c>
      <c r="KR196" s="2" t="s">
        <v>134</v>
      </c>
      <c r="KS196" s="2" t="s">
        <v>142</v>
      </c>
      <c r="KT196" s="2" t="s">
        <v>134</v>
      </c>
      <c r="KU196" s="4">
        <v>3</v>
      </c>
      <c r="KV196" s="8">
        <v>43.02</v>
      </c>
      <c r="KW196" s="4"/>
      <c r="KX196" s="8"/>
      <c r="KY196" s="7"/>
      <c r="KZ196" s="7"/>
      <c r="LA196" s="2" t="s">
        <v>140</v>
      </c>
      <c r="LB196" s="2" t="s">
        <v>144</v>
      </c>
      <c r="LC196" s="2" t="s">
        <v>1780</v>
      </c>
      <c r="LD196" s="2" t="s">
        <v>2575</v>
      </c>
      <c r="LE196" s="2" t="s">
        <v>142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134</v>
      </c>
      <c r="LN196" s="2" t="s">
        <v>134</v>
      </c>
      <c r="LO196" s="2" t="s">
        <v>134</v>
      </c>
      <c r="LP196" s="2" t="s">
        <v>134</v>
      </c>
      <c r="LQ196" s="2" t="s">
        <v>134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134</v>
      </c>
      <c r="LZ196" s="2" t="s">
        <v>134</v>
      </c>
      <c r="MA196" s="2" t="s">
        <v>134</v>
      </c>
      <c r="MB196" s="2" t="s">
        <v>134</v>
      </c>
      <c r="MC196" s="2" t="s">
        <v>134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436</v>
      </c>
      <c r="ML196" s="2" t="s">
        <v>131</v>
      </c>
      <c r="MM196" s="2" t="s">
        <v>134</v>
      </c>
      <c r="MN196" s="2" t="s">
        <v>134</v>
      </c>
      <c r="MO196" s="2" t="s">
        <v>142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134</v>
      </c>
      <c r="MX196" s="2" t="s">
        <v>134</v>
      </c>
      <c r="MY196" s="2" t="s">
        <v>134</v>
      </c>
      <c r="MZ196" s="2" t="s">
        <v>134</v>
      </c>
      <c r="NA196" s="2" t="s">
        <v>134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184</v>
      </c>
      <c r="NJ196" s="2" t="s">
        <v>131</v>
      </c>
      <c r="NK196" s="2" t="s">
        <v>134</v>
      </c>
      <c r="NL196" s="2" t="s">
        <v>134</v>
      </c>
      <c r="NM196" s="2" t="s">
        <v>142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140</v>
      </c>
      <c r="NV196" s="2" t="s">
        <v>131</v>
      </c>
      <c r="NW196" s="2" t="s">
        <v>185</v>
      </c>
      <c r="NX196" s="2" t="s">
        <v>267</v>
      </c>
      <c r="NY196" s="2" t="s">
        <v>142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140</v>
      </c>
      <c r="OH196" s="2" t="s">
        <v>187</v>
      </c>
      <c r="OI196" s="2" t="s">
        <v>2576</v>
      </c>
      <c r="OJ196" s="2" t="s">
        <v>994</v>
      </c>
      <c r="OK196" s="2" t="s">
        <v>142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134</v>
      </c>
      <c r="OT196" s="2" t="s">
        <v>134</v>
      </c>
      <c r="OU196" s="2" t="s">
        <v>134</v>
      </c>
      <c r="OV196" s="2" t="s">
        <v>134</v>
      </c>
      <c r="OW196" s="2" t="s">
        <v>134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161</v>
      </c>
      <c r="PF196" s="2" t="s">
        <v>131</v>
      </c>
      <c r="PG196" s="2" t="s">
        <v>134</v>
      </c>
      <c r="PH196" s="2" t="s">
        <v>134</v>
      </c>
      <c r="PI196" s="2" t="s">
        <v>142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140</v>
      </c>
      <c r="PR196" s="2" t="s">
        <v>131</v>
      </c>
      <c r="PS196" s="2" t="s">
        <v>190</v>
      </c>
      <c r="PT196" s="2" t="s">
        <v>134</v>
      </c>
      <c r="PU196" s="2" t="s">
        <v>142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140</v>
      </c>
      <c r="QD196" s="2" t="s">
        <v>144</v>
      </c>
      <c r="QE196" s="2" t="s">
        <v>191</v>
      </c>
      <c r="QF196" s="2" t="s">
        <v>1611</v>
      </c>
      <c r="QG196" s="2" t="s">
        <v>142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184</v>
      </c>
      <c r="QP196" s="2" t="s">
        <v>131</v>
      </c>
      <c r="QQ196" s="2" t="s">
        <v>134</v>
      </c>
      <c r="QR196" s="2" t="s">
        <v>134</v>
      </c>
      <c r="QS196" s="2" t="s">
        <v>142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134</v>
      </c>
      <c r="RB196" s="2" t="s">
        <v>134</v>
      </c>
      <c r="RC196" s="2" t="s">
        <v>134</v>
      </c>
      <c r="RD196" s="2" t="s">
        <v>134</v>
      </c>
      <c r="RE196" s="2" t="s">
        <v>134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134</v>
      </c>
      <c r="RN196" s="2" t="s">
        <v>134</v>
      </c>
      <c r="RO196" s="2" t="s">
        <v>134</v>
      </c>
      <c r="RP196" s="2" t="s">
        <v>134</v>
      </c>
      <c r="RQ196" s="2" t="s">
        <v>134</v>
      </c>
      <c r="RR196" s="2" t="s">
        <v>134</v>
      </c>
      <c r="RS196" s="4"/>
      <c r="RT196" s="8"/>
      <c r="RU196" s="4"/>
      <c r="RV196" s="8"/>
      <c r="RW196" s="7"/>
      <c r="RX196" s="7"/>
      <c r="RY196" s="2" t="s">
        <v>161</v>
      </c>
      <c r="RZ196" s="2" t="s">
        <v>131</v>
      </c>
      <c r="SA196" s="2" t="s">
        <v>134</v>
      </c>
      <c r="SB196" s="2" t="s">
        <v>134</v>
      </c>
      <c r="SC196" s="2" t="s">
        <v>142</v>
      </c>
      <c r="SD196" s="2" t="s">
        <v>134</v>
      </c>
      <c r="SE196" s="4"/>
      <c r="SF196" s="8"/>
      <c r="SG196" s="4"/>
      <c r="SH196" s="8"/>
      <c r="SI196" s="7"/>
      <c r="SJ196" s="7"/>
      <c r="SK196" s="2" t="s">
        <v>140</v>
      </c>
      <c r="SL196" s="2" t="s">
        <v>144</v>
      </c>
      <c r="SM196" s="2" t="s">
        <v>1016</v>
      </c>
      <c r="SN196" s="2" t="s">
        <v>2416</v>
      </c>
      <c r="SO196" s="2" t="s">
        <v>142</v>
      </c>
      <c r="SP196" s="2" t="s">
        <v>134</v>
      </c>
    </row>
    <row r="197">
      <c r="A197" s="2" t="s">
        <v>2577</v>
      </c>
      <c r="B197" s="2" t="s">
        <v>123</v>
      </c>
      <c r="C197" s="2" t="s">
        <v>124</v>
      </c>
      <c r="D197" s="2" t="s">
        <v>2038</v>
      </c>
      <c r="E197" s="2" t="s">
        <v>2039</v>
      </c>
      <c r="F197" s="2" t="s">
        <v>1642</v>
      </c>
      <c r="G197" s="2" t="s">
        <v>1643</v>
      </c>
      <c r="H197" s="2" t="s">
        <v>1644</v>
      </c>
      <c r="I197" s="2" t="s">
        <v>2568</v>
      </c>
      <c r="J197" s="2" t="s">
        <v>2400</v>
      </c>
      <c r="K197" s="2" t="s">
        <v>329</v>
      </c>
      <c r="L197" s="3">
        <v>26.91</v>
      </c>
      <c r="M197" s="3">
        <v>28.26</v>
      </c>
      <c r="N197" s="3">
        <v>59.99</v>
      </c>
      <c r="O197" s="2" t="s">
        <v>131</v>
      </c>
      <c r="P197" s="2" t="s">
        <v>197</v>
      </c>
      <c r="Q197" s="2" t="s">
        <v>133</v>
      </c>
      <c r="R197" s="2" t="s">
        <v>134</v>
      </c>
      <c r="S197" s="2" t="s">
        <v>2569</v>
      </c>
      <c r="T197" s="2" t="s">
        <v>134</v>
      </c>
      <c r="U197" s="2" t="s">
        <v>134</v>
      </c>
      <c r="V197" s="2" t="s">
        <v>1646</v>
      </c>
      <c r="W197" s="2" t="s">
        <v>1646</v>
      </c>
      <c r="X197" s="2" t="s">
        <v>134</v>
      </c>
      <c r="Y197" s="2" t="s">
        <v>2404</v>
      </c>
      <c r="Z197" s="4">
        <v>519</v>
      </c>
      <c r="AA197" s="4">
        <f>=ROUNDDOWN(32.4375,0)</f>
      </c>
      <c r="AB197" s="5">
        <v>16</v>
      </c>
      <c r="AC197" s="2" t="s">
        <v>134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>
        <v>0</v>
      </c>
      <c r="AP197" s="4">
        <v>376</v>
      </c>
      <c r="AQ197" s="8">
        <v>11851.63</v>
      </c>
      <c r="AR197" s="4"/>
      <c r="AS197" s="8"/>
      <c r="AT197" s="7"/>
      <c r="AU197" s="7"/>
      <c r="AV197" s="4" t="s">
        <v>134</v>
      </c>
      <c r="AW197" s="8" t="s">
        <v>134</v>
      </c>
      <c r="AX197" s="4" t="s">
        <v>134</v>
      </c>
      <c r="AY197" s="8" t="s">
        <v>134</v>
      </c>
      <c r="AZ197" s="7" t="s">
        <v>134</v>
      </c>
      <c r="BA197" s="7" t="s">
        <v>134</v>
      </c>
      <c r="BB197" s="7">
        <v>0.3304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 t="s">
        <v>134</v>
      </c>
      <c r="BJ197" s="4">
        <v>376</v>
      </c>
      <c r="BK197" s="8">
        <v>11851.63</v>
      </c>
      <c r="BL197" s="2" t="s">
        <v>2578</v>
      </c>
      <c r="BM197" s="7">
        <v>1</v>
      </c>
      <c r="BN197" s="7">
        <v>1</v>
      </c>
      <c r="BO197" s="4">
        <v>175</v>
      </c>
      <c r="BP197" s="8">
        <v>5787.25</v>
      </c>
      <c r="BQ197" s="4"/>
      <c r="BR197" s="8"/>
      <c r="BS197" s="7"/>
      <c r="BT197" s="7"/>
      <c r="BU197" s="2" t="s">
        <v>140</v>
      </c>
      <c r="BV197" s="2" t="s">
        <v>131</v>
      </c>
      <c r="BW197" s="2" t="s">
        <v>134</v>
      </c>
      <c r="BX197" s="2" t="s">
        <v>2571</v>
      </c>
      <c r="BY197" s="2" t="s">
        <v>142</v>
      </c>
      <c r="BZ197" s="2" t="s">
        <v>134</v>
      </c>
      <c r="CA197" s="4">
        <v>16</v>
      </c>
      <c r="CB197" s="8">
        <v>540.64</v>
      </c>
      <c r="CC197" s="4"/>
      <c r="CD197" s="8"/>
      <c r="CE197" s="7"/>
      <c r="CF197" s="7"/>
      <c r="CG197" s="2" t="s">
        <v>140</v>
      </c>
      <c r="CH197" s="2" t="s">
        <v>131</v>
      </c>
      <c r="CI197" s="2" t="s">
        <v>145</v>
      </c>
      <c r="CJ197" s="2" t="s">
        <v>1568</v>
      </c>
      <c r="CK197" s="2" t="s">
        <v>142</v>
      </c>
      <c r="CL197" s="2" t="s">
        <v>134</v>
      </c>
      <c r="CM197" s="4">
        <v>79</v>
      </c>
      <c r="CN197" s="8">
        <v>2407.92</v>
      </c>
      <c r="CO197" s="4"/>
      <c r="CP197" s="8"/>
      <c r="CQ197" s="7"/>
      <c r="CR197" s="7"/>
      <c r="CS197" s="2" t="s">
        <v>140</v>
      </c>
      <c r="CT197" s="2" t="s">
        <v>131</v>
      </c>
      <c r="CU197" s="2" t="s">
        <v>1179</v>
      </c>
      <c r="CV197" s="2" t="s">
        <v>152</v>
      </c>
      <c r="CW197" s="2" t="s">
        <v>142</v>
      </c>
      <c r="CX197" s="2" t="s">
        <v>134</v>
      </c>
      <c r="CY197" s="4">
        <v>9</v>
      </c>
      <c r="CZ197" s="8">
        <v>267.03</v>
      </c>
      <c r="DA197" s="4"/>
      <c r="DB197" s="8"/>
      <c r="DC197" s="7"/>
      <c r="DD197" s="7"/>
      <c r="DE197" s="2" t="s">
        <v>140</v>
      </c>
      <c r="DF197" s="2" t="s">
        <v>131</v>
      </c>
      <c r="DG197" s="2" t="s">
        <v>1181</v>
      </c>
      <c r="DH197" s="2" t="s">
        <v>1180</v>
      </c>
      <c r="DI197" s="2" t="s">
        <v>142</v>
      </c>
      <c r="DJ197" s="2" t="s">
        <v>134</v>
      </c>
      <c r="DK197" s="4">
        <v>20</v>
      </c>
      <c r="DL197" s="8">
        <v>646</v>
      </c>
      <c r="DM197" s="4"/>
      <c r="DN197" s="8"/>
      <c r="DO197" s="7"/>
      <c r="DP197" s="7"/>
      <c r="DQ197" s="2" t="s">
        <v>140</v>
      </c>
      <c r="DR197" s="2" t="s">
        <v>131</v>
      </c>
      <c r="DS197" s="2" t="s">
        <v>178</v>
      </c>
      <c r="DT197" s="2" t="s">
        <v>2572</v>
      </c>
      <c r="DU197" s="2" t="s">
        <v>142</v>
      </c>
      <c r="DV197" s="2" t="s">
        <v>134</v>
      </c>
      <c r="DW197" s="4">
        <v>16</v>
      </c>
      <c r="DX197" s="8">
        <v>494.46</v>
      </c>
      <c r="DY197" s="4"/>
      <c r="DZ197" s="8"/>
      <c r="EA197" s="7"/>
      <c r="EB197" s="7"/>
      <c r="EC197" s="2" t="s">
        <v>140</v>
      </c>
      <c r="ED197" s="2" t="s">
        <v>131</v>
      </c>
      <c r="EE197" s="2" t="s">
        <v>2081</v>
      </c>
      <c r="EF197" s="2" t="s">
        <v>2253</v>
      </c>
      <c r="EG197" s="2" t="s">
        <v>142</v>
      </c>
      <c r="EH197" s="2" t="s">
        <v>134</v>
      </c>
      <c r="EI197" s="4">
        <v>38</v>
      </c>
      <c r="EJ197" s="8">
        <v>1020.18</v>
      </c>
      <c r="EK197" s="4"/>
      <c r="EL197" s="8"/>
      <c r="EM197" s="7"/>
      <c r="EN197" s="7"/>
      <c r="EO197" s="2" t="s">
        <v>140</v>
      </c>
      <c r="EP197" s="2" t="s">
        <v>131</v>
      </c>
      <c r="EQ197" s="2" t="s">
        <v>505</v>
      </c>
      <c r="ER197" s="2" t="s">
        <v>637</v>
      </c>
      <c r="ES197" s="2" t="s">
        <v>142</v>
      </c>
      <c r="ET197" s="2" t="s">
        <v>134</v>
      </c>
      <c r="EU197" s="4">
        <v>7</v>
      </c>
      <c r="EV197" s="8">
        <v>216.15</v>
      </c>
      <c r="EW197" s="4"/>
      <c r="EX197" s="8"/>
      <c r="EY197" s="7"/>
      <c r="EZ197" s="7"/>
      <c r="FA197" s="2" t="s">
        <v>140</v>
      </c>
      <c r="FB197" s="2" t="s">
        <v>131</v>
      </c>
      <c r="FC197" s="2" t="s">
        <v>1000</v>
      </c>
      <c r="FD197" s="2" t="s">
        <v>2579</v>
      </c>
      <c r="FE197" s="2" t="s">
        <v>142</v>
      </c>
      <c r="FF197" s="2" t="s">
        <v>134</v>
      </c>
      <c r="FG197" s="4"/>
      <c r="FH197" s="8"/>
      <c r="FI197" s="4"/>
      <c r="FJ197" s="8"/>
      <c r="FK197" s="7"/>
      <c r="FL197" s="7"/>
      <c r="FM197" s="2" t="s">
        <v>140</v>
      </c>
      <c r="FN197" s="2" t="s">
        <v>131</v>
      </c>
      <c r="FO197" s="2" t="s">
        <v>903</v>
      </c>
      <c r="FP197" s="2" t="s">
        <v>2580</v>
      </c>
      <c r="FQ197" s="2" t="s">
        <v>142</v>
      </c>
      <c r="FR197" s="2" t="s">
        <v>134</v>
      </c>
      <c r="FS197" s="4">
        <v>4</v>
      </c>
      <c r="FT197" s="8">
        <v>118.68</v>
      </c>
      <c r="FU197" s="4"/>
      <c r="FV197" s="8"/>
      <c r="FW197" s="7"/>
      <c r="FX197" s="7"/>
      <c r="FY197" s="2" t="s">
        <v>140</v>
      </c>
      <c r="FZ197" s="2" t="s">
        <v>131</v>
      </c>
      <c r="GA197" s="2" t="s">
        <v>337</v>
      </c>
      <c r="GB197" s="2" t="s">
        <v>2573</v>
      </c>
      <c r="GC197" s="2" t="s">
        <v>142</v>
      </c>
      <c r="GD197" s="2" t="s">
        <v>134</v>
      </c>
      <c r="GE197" s="4"/>
      <c r="GF197" s="8"/>
      <c r="GG197" s="4"/>
      <c r="GH197" s="8"/>
      <c r="GI197" s="7"/>
      <c r="GJ197" s="7"/>
      <c r="GK197" s="2" t="s">
        <v>134</v>
      </c>
      <c r="GL197" s="2" t="s">
        <v>134</v>
      </c>
      <c r="GM197" s="2" t="s">
        <v>134</v>
      </c>
      <c r="GN197" s="2" t="s">
        <v>134</v>
      </c>
      <c r="GO197" s="2" t="s">
        <v>134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161</v>
      </c>
      <c r="GX197" s="2" t="s">
        <v>131</v>
      </c>
      <c r="GY197" s="2" t="s">
        <v>134</v>
      </c>
      <c r="GZ197" s="2" t="s">
        <v>134</v>
      </c>
      <c r="HA197" s="2" t="s">
        <v>142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140</v>
      </c>
      <c r="HJ197" s="2" t="s">
        <v>131</v>
      </c>
      <c r="HK197" s="2" t="s">
        <v>1560</v>
      </c>
      <c r="HL197" s="2" t="s">
        <v>2581</v>
      </c>
      <c r="HM197" s="2" t="s">
        <v>142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143</v>
      </c>
      <c r="HV197" s="2" t="s">
        <v>131</v>
      </c>
      <c r="HW197" s="2" t="s">
        <v>134</v>
      </c>
      <c r="HX197" s="2" t="s">
        <v>134</v>
      </c>
      <c r="HY197" s="2" t="s">
        <v>142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140</v>
      </c>
      <c r="IH197" s="2" t="s">
        <v>131</v>
      </c>
      <c r="II197" s="2" t="s">
        <v>1015</v>
      </c>
      <c r="IJ197" s="2" t="s">
        <v>1703</v>
      </c>
      <c r="IK197" s="2" t="s">
        <v>142</v>
      </c>
      <c r="IL197" s="2" t="s">
        <v>168</v>
      </c>
      <c r="IM197" s="4">
        <v>5</v>
      </c>
      <c r="IN197" s="8">
        <v>141.3</v>
      </c>
      <c r="IO197" s="4"/>
      <c r="IP197" s="8"/>
      <c r="IQ197" s="7"/>
      <c r="IR197" s="7"/>
      <c r="IS197" s="2" t="s">
        <v>140</v>
      </c>
      <c r="IT197" s="2" t="s">
        <v>131</v>
      </c>
      <c r="IU197" s="2" t="s">
        <v>2474</v>
      </c>
      <c r="IV197" s="2" t="s">
        <v>489</v>
      </c>
      <c r="IW197" s="2" t="s">
        <v>142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140</v>
      </c>
      <c r="JF197" s="2" t="s">
        <v>131</v>
      </c>
      <c r="JG197" s="2" t="s">
        <v>170</v>
      </c>
      <c r="JH197" s="2" t="s">
        <v>134</v>
      </c>
      <c r="JI197" s="2" t="s">
        <v>142</v>
      </c>
      <c r="JJ197" s="2" t="s">
        <v>134</v>
      </c>
      <c r="JK197" s="4">
        <v>7</v>
      </c>
      <c r="JL197" s="8">
        <v>212.02</v>
      </c>
      <c r="JM197" s="4"/>
      <c r="JN197" s="8"/>
      <c r="JO197" s="7"/>
      <c r="JP197" s="7"/>
      <c r="JQ197" s="2" t="s">
        <v>140</v>
      </c>
      <c r="JR197" s="2" t="s">
        <v>131</v>
      </c>
      <c r="JS197" s="2" t="s">
        <v>2053</v>
      </c>
      <c r="JT197" s="2" t="s">
        <v>2137</v>
      </c>
      <c r="JU197" s="2" t="s">
        <v>142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140</v>
      </c>
      <c r="KD197" s="2" t="s">
        <v>131</v>
      </c>
      <c r="KE197" s="2" t="s">
        <v>2184</v>
      </c>
      <c r="KF197" s="2" t="s">
        <v>134</v>
      </c>
      <c r="KG197" s="2" t="s">
        <v>142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176</v>
      </c>
      <c r="KP197" s="2" t="s">
        <v>131</v>
      </c>
      <c r="KQ197" s="2" t="s">
        <v>134</v>
      </c>
      <c r="KR197" s="2" t="s">
        <v>134</v>
      </c>
      <c r="KS197" s="2" t="s">
        <v>142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140</v>
      </c>
      <c r="LB197" s="2" t="s">
        <v>144</v>
      </c>
      <c r="LC197" s="2" t="s">
        <v>1780</v>
      </c>
      <c r="LD197" s="2" t="s">
        <v>2364</v>
      </c>
      <c r="LE197" s="2" t="s">
        <v>142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134</v>
      </c>
      <c r="LN197" s="2" t="s">
        <v>134</v>
      </c>
      <c r="LO197" s="2" t="s">
        <v>134</v>
      </c>
      <c r="LP197" s="2" t="s">
        <v>134</v>
      </c>
      <c r="LQ197" s="2" t="s">
        <v>134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134</v>
      </c>
      <c r="LZ197" s="2" t="s">
        <v>134</v>
      </c>
      <c r="MA197" s="2" t="s">
        <v>134</v>
      </c>
      <c r="MB197" s="2" t="s">
        <v>134</v>
      </c>
      <c r="MC197" s="2" t="s">
        <v>134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436</v>
      </c>
      <c r="ML197" s="2" t="s">
        <v>131</v>
      </c>
      <c r="MM197" s="2" t="s">
        <v>134</v>
      </c>
      <c r="MN197" s="2" t="s">
        <v>134</v>
      </c>
      <c r="MO197" s="2" t="s">
        <v>142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134</v>
      </c>
      <c r="MX197" s="2" t="s">
        <v>134</v>
      </c>
      <c r="MY197" s="2" t="s">
        <v>134</v>
      </c>
      <c r="MZ197" s="2" t="s">
        <v>134</v>
      </c>
      <c r="NA197" s="2" t="s">
        <v>134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184</v>
      </c>
      <c r="NJ197" s="2" t="s">
        <v>131</v>
      </c>
      <c r="NK197" s="2" t="s">
        <v>134</v>
      </c>
      <c r="NL197" s="2" t="s">
        <v>134</v>
      </c>
      <c r="NM197" s="2" t="s">
        <v>142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140</v>
      </c>
      <c r="NV197" s="2" t="s">
        <v>131</v>
      </c>
      <c r="NW197" s="2" t="s">
        <v>185</v>
      </c>
      <c r="NX197" s="2" t="s">
        <v>2582</v>
      </c>
      <c r="NY197" s="2" t="s">
        <v>142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140</v>
      </c>
      <c r="OH197" s="2" t="s">
        <v>187</v>
      </c>
      <c r="OI197" s="2" t="s">
        <v>2576</v>
      </c>
      <c r="OJ197" s="2" t="s">
        <v>2583</v>
      </c>
      <c r="OK197" s="2" t="s">
        <v>142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134</v>
      </c>
      <c r="OT197" s="2" t="s">
        <v>134</v>
      </c>
      <c r="OU197" s="2" t="s">
        <v>134</v>
      </c>
      <c r="OV197" s="2" t="s">
        <v>134</v>
      </c>
      <c r="OW197" s="2" t="s">
        <v>134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161</v>
      </c>
      <c r="PF197" s="2" t="s">
        <v>131</v>
      </c>
      <c r="PG197" s="2" t="s">
        <v>134</v>
      </c>
      <c r="PH197" s="2" t="s">
        <v>134</v>
      </c>
      <c r="PI197" s="2" t="s">
        <v>142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140</v>
      </c>
      <c r="PR197" s="2" t="s">
        <v>131</v>
      </c>
      <c r="PS197" s="2" t="s">
        <v>190</v>
      </c>
      <c r="PT197" s="2" t="s">
        <v>134</v>
      </c>
      <c r="PU197" s="2" t="s">
        <v>142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140</v>
      </c>
      <c r="QD197" s="2" t="s">
        <v>144</v>
      </c>
      <c r="QE197" s="2" t="s">
        <v>191</v>
      </c>
      <c r="QF197" s="2" t="s">
        <v>1611</v>
      </c>
      <c r="QG197" s="2" t="s">
        <v>142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184</v>
      </c>
      <c r="QP197" s="2" t="s">
        <v>131</v>
      </c>
      <c r="QQ197" s="2" t="s">
        <v>134</v>
      </c>
      <c r="QR197" s="2" t="s">
        <v>134</v>
      </c>
      <c r="QS197" s="2" t="s">
        <v>142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134</v>
      </c>
      <c r="RB197" s="2" t="s">
        <v>134</v>
      </c>
      <c r="RC197" s="2" t="s">
        <v>134</v>
      </c>
      <c r="RD197" s="2" t="s">
        <v>134</v>
      </c>
      <c r="RE197" s="2" t="s">
        <v>134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134</v>
      </c>
      <c r="RN197" s="2" t="s">
        <v>134</v>
      </c>
      <c r="RO197" s="2" t="s">
        <v>134</v>
      </c>
      <c r="RP197" s="2" t="s">
        <v>134</v>
      </c>
      <c r="RQ197" s="2" t="s">
        <v>134</v>
      </c>
      <c r="RR197" s="2" t="s">
        <v>134</v>
      </c>
      <c r="RS197" s="4"/>
      <c r="RT197" s="8"/>
      <c r="RU197" s="4"/>
      <c r="RV197" s="8"/>
      <c r="RW197" s="7"/>
      <c r="RX197" s="7"/>
      <c r="RY197" s="2" t="s">
        <v>161</v>
      </c>
      <c r="RZ197" s="2" t="s">
        <v>131</v>
      </c>
      <c r="SA197" s="2" t="s">
        <v>134</v>
      </c>
      <c r="SB197" s="2" t="s">
        <v>134</v>
      </c>
      <c r="SC197" s="2" t="s">
        <v>142</v>
      </c>
      <c r="SD197" s="2" t="s">
        <v>134</v>
      </c>
      <c r="SE197" s="4"/>
      <c r="SF197" s="8"/>
      <c r="SG197" s="4"/>
      <c r="SH197" s="8"/>
      <c r="SI197" s="7"/>
      <c r="SJ197" s="7"/>
      <c r="SK197" s="2" t="s">
        <v>140</v>
      </c>
      <c r="SL197" s="2" t="s">
        <v>144</v>
      </c>
      <c r="SM197" s="2" t="s">
        <v>1016</v>
      </c>
      <c r="SN197" s="2" t="s">
        <v>2096</v>
      </c>
      <c r="SO197" s="2" t="s">
        <v>142</v>
      </c>
      <c r="SP197" s="2" t="s">
        <v>134</v>
      </c>
    </row>
    <row r="198">
      <c r="A198" s="2" t="s">
        <v>2584</v>
      </c>
      <c r="B198" s="2" t="s">
        <v>123</v>
      </c>
      <c r="C198" s="2" t="s">
        <v>124</v>
      </c>
      <c r="D198" s="2" t="s">
        <v>2038</v>
      </c>
      <c r="E198" s="2" t="s">
        <v>2039</v>
      </c>
      <c r="F198" s="2" t="s">
        <v>2585</v>
      </c>
      <c r="G198" s="2" t="s">
        <v>2585</v>
      </c>
      <c r="H198" s="2" t="s">
        <v>2585</v>
      </c>
      <c r="I198" s="2" t="s">
        <v>2586</v>
      </c>
      <c r="J198" s="2" t="s">
        <v>2304</v>
      </c>
      <c r="K198" s="2" t="s">
        <v>273</v>
      </c>
      <c r="L198" s="3">
        <v>13.5</v>
      </c>
      <c r="M198" s="3">
        <v>14.18</v>
      </c>
      <c r="N198" s="3">
        <v>46</v>
      </c>
      <c r="O198" s="2" t="s">
        <v>131</v>
      </c>
      <c r="P198" s="2" t="s">
        <v>1660</v>
      </c>
      <c r="Q198" s="2" t="s">
        <v>133</v>
      </c>
      <c r="R198" s="2" t="s">
        <v>21</v>
      </c>
      <c r="S198" s="2" t="s">
        <v>134</v>
      </c>
      <c r="T198" s="2" t="s">
        <v>134</v>
      </c>
      <c r="U198" s="2" t="s">
        <v>134</v>
      </c>
      <c r="V198" s="2" t="s">
        <v>1815</v>
      </c>
      <c r="W198" s="2" t="s">
        <v>134</v>
      </c>
      <c r="X198" s="2" t="s">
        <v>134</v>
      </c>
      <c r="Y198" s="2" t="s">
        <v>2587</v>
      </c>
      <c r="Z198" s="4"/>
      <c r="AA198" s="4">
        <f>=ROUNDDOWN({0},0)</f>
      </c>
      <c r="AB198" s="5">
        <v>4.5</v>
      </c>
      <c r="AC198" s="2" t="s">
        <v>134</v>
      </c>
      <c r="AD198" s="4"/>
      <c r="AE198" s="4"/>
      <c r="AF198" s="6"/>
      <c r="AG198" s="6"/>
      <c r="AH198" s="7">
        <v>0.1913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>
        <v>0</v>
      </c>
      <c r="AP198" s="4">
        <v>29</v>
      </c>
      <c r="AQ198" s="8">
        <v>391.5</v>
      </c>
      <c r="AR198" s="4"/>
      <c r="AS198" s="8"/>
      <c r="AT198" s="7"/>
      <c r="AU198" s="7"/>
      <c r="AV198" s="4">
        <v>29</v>
      </c>
      <c r="AW198" s="8">
        <v>391.5</v>
      </c>
      <c r="AX198" s="4"/>
      <c r="AY198" s="8"/>
      <c r="AZ198" s="7"/>
      <c r="BA198" s="7"/>
      <c r="BB198" s="7">
        <v>1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0.0108</v>
      </c>
      <c r="BJ198" s="4">
        <v>29</v>
      </c>
      <c r="BK198" s="8">
        <v>391.5</v>
      </c>
      <c r="BL198" s="2" t="s">
        <v>21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134</v>
      </c>
      <c r="BV198" s="2" t="s">
        <v>134</v>
      </c>
      <c r="BW198" s="2" t="s">
        <v>134</v>
      </c>
      <c r="BX198" s="2" t="s">
        <v>134</v>
      </c>
      <c r="BY198" s="2" t="s">
        <v>134</v>
      </c>
      <c r="BZ198" s="2" t="s">
        <v>134</v>
      </c>
      <c r="CA198" s="4"/>
      <c r="CB198" s="8"/>
      <c r="CC198" s="4"/>
      <c r="CD198" s="8"/>
      <c r="CE198" s="7"/>
      <c r="CF198" s="7"/>
      <c r="CG198" s="2" t="s">
        <v>134</v>
      </c>
      <c r="CH198" s="2" t="s">
        <v>134</v>
      </c>
      <c r="CI198" s="2" t="s">
        <v>134</v>
      </c>
      <c r="CJ198" s="2" t="s">
        <v>134</v>
      </c>
      <c r="CK198" s="2" t="s">
        <v>134</v>
      </c>
      <c r="CL198" s="2" t="s">
        <v>134</v>
      </c>
      <c r="CM198" s="4"/>
      <c r="CN198" s="8"/>
      <c r="CO198" s="4"/>
      <c r="CP198" s="8"/>
      <c r="CQ198" s="7"/>
      <c r="CR198" s="7"/>
      <c r="CS198" s="2" t="s">
        <v>134</v>
      </c>
      <c r="CT198" s="2" t="s">
        <v>134</v>
      </c>
      <c r="CU198" s="2" t="s">
        <v>134</v>
      </c>
      <c r="CV198" s="2" t="s">
        <v>134</v>
      </c>
      <c r="CW198" s="2" t="s">
        <v>134</v>
      </c>
      <c r="CX198" s="2" t="s">
        <v>134</v>
      </c>
      <c r="CY198" s="4"/>
      <c r="CZ198" s="8"/>
      <c r="DA198" s="4"/>
      <c r="DB198" s="8"/>
      <c r="DC198" s="7"/>
      <c r="DD198" s="7"/>
      <c r="DE198" s="2" t="s">
        <v>134</v>
      </c>
      <c r="DF198" s="2" t="s">
        <v>134</v>
      </c>
      <c r="DG198" s="2" t="s">
        <v>134</v>
      </c>
      <c r="DH198" s="2" t="s">
        <v>134</v>
      </c>
      <c r="DI198" s="2" t="s">
        <v>134</v>
      </c>
      <c r="DJ198" s="2" t="s">
        <v>134</v>
      </c>
      <c r="DK198" s="4"/>
      <c r="DL198" s="8"/>
      <c r="DM198" s="4"/>
      <c r="DN198" s="8"/>
      <c r="DO198" s="7"/>
      <c r="DP198" s="7"/>
      <c r="DQ198" s="2" t="s">
        <v>134</v>
      </c>
      <c r="DR198" s="2" t="s">
        <v>134</v>
      </c>
      <c r="DS198" s="2" t="s">
        <v>134</v>
      </c>
      <c r="DT198" s="2" t="s">
        <v>134</v>
      </c>
      <c r="DU198" s="2" t="s">
        <v>134</v>
      </c>
      <c r="DV198" s="2" t="s">
        <v>134</v>
      </c>
      <c r="DW198" s="4">
        <v>29</v>
      </c>
      <c r="DX198" s="8">
        <v>391.5</v>
      </c>
      <c r="DY198" s="4"/>
      <c r="DZ198" s="8"/>
      <c r="EA198" s="7"/>
      <c r="EB198" s="7"/>
      <c r="EC198" s="2" t="s">
        <v>140</v>
      </c>
      <c r="ED198" s="2" t="s">
        <v>131</v>
      </c>
      <c r="EE198" s="2" t="s">
        <v>388</v>
      </c>
      <c r="EF198" s="2" t="s">
        <v>2184</v>
      </c>
      <c r="EG198" s="2" t="s">
        <v>142</v>
      </c>
      <c r="EH198" s="2" t="s">
        <v>134</v>
      </c>
      <c r="EI198" s="4"/>
      <c r="EJ198" s="8"/>
      <c r="EK198" s="4"/>
      <c r="EL198" s="8"/>
      <c r="EM198" s="7"/>
      <c r="EN198" s="7"/>
      <c r="EO198" s="2" t="s">
        <v>134</v>
      </c>
      <c r="EP198" s="2" t="s">
        <v>134</v>
      </c>
      <c r="EQ198" s="2" t="s">
        <v>134</v>
      </c>
      <c r="ER198" s="2" t="s">
        <v>134</v>
      </c>
      <c r="ES198" s="2" t="s">
        <v>134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134</v>
      </c>
      <c r="FB198" s="2" t="s">
        <v>134</v>
      </c>
      <c r="FC198" s="2" t="s">
        <v>134</v>
      </c>
      <c r="FD198" s="2" t="s">
        <v>134</v>
      </c>
      <c r="FE198" s="2" t="s">
        <v>134</v>
      </c>
      <c r="FF198" s="2" t="s">
        <v>134</v>
      </c>
      <c r="FG198" s="4"/>
      <c r="FH198" s="8"/>
      <c r="FI198" s="4"/>
      <c r="FJ198" s="8"/>
      <c r="FK198" s="7"/>
      <c r="FL198" s="7"/>
      <c r="FM198" s="2" t="s">
        <v>134</v>
      </c>
      <c r="FN198" s="2" t="s">
        <v>134</v>
      </c>
      <c r="FO198" s="2" t="s">
        <v>134</v>
      </c>
      <c r="FP198" s="2" t="s">
        <v>134</v>
      </c>
      <c r="FQ198" s="2" t="s">
        <v>134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134</v>
      </c>
      <c r="FZ198" s="2" t="s">
        <v>134</v>
      </c>
      <c r="GA198" s="2" t="s">
        <v>134</v>
      </c>
      <c r="GB198" s="2" t="s">
        <v>134</v>
      </c>
      <c r="GC198" s="2" t="s">
        <v>134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134</v>
      </c>
      <c r="GL198" s="2" t="s">
        <v>134</v>
      </c>
      <c r="GM198" s="2" t="s">
        <v>134</v>
      </c>
      <c r="GN198" s="2" t="s">
        <v>134</v>
      </c>
      <c r="GO198" s="2" t="s">
        <v>134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134</v>
      </c>
      <c r="GX198" s="2" t="s">
        <v>134</v>
      </c>
      <c r="GY198" s="2" t="s">
        <v>134</v>
      </c>
      <c r="GZ198" s="2" t="s">
        <v>134</v>
      </c>
      <c r="HA198" s="2" t="s">
        <v>134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134</v>
      </c>
      <c r="HJ198" s="2" t="s">
        <v>134</v>
      </c>
      <c r="HK198" s="2" t="s">
        <v>134</v>
      </c>
      <c r="HL198" s="2" t="s">
        <v>134</v>
      </c>
      <c r="HM198" s="2" t="s">
        <v>134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134</v>
      </c>
      <c r="HV198" s="2" t="s">
        <v>134</v>
      </c>
      <c r="HW198" s="2" t="s">
        <v>134</v>
      </c>
      <c r="HX198" s="2" t="s">
        <v>134</v>
      </c>
      <c r="HY198" s="2" t="s">
        <v>134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134</v>
      </c>
      <c r="IH198" s="2" t="s">
        <v>134</v>
      </c>
      <c r="II198" s="2" t="s">
        <v>134</v>
      </c>
      <c r="IJ198" s="2" t="s">
        <v>134</v>
      </c>
      <c r="IK198" s="2" t="s">
        <v>134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134</v>
      </c>
      <c r="IT198" s="2" t="s">
        <v>134</v>
      </c>
      <c r="IU198" s="2" t="s">
        <v>134</v>
      </c>
      <c r="IV198" s="2" t="s">
        <v>134</v>
      </c>
      <c r="IW198" s="2" t="s">
        <v>134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134</v>
      </c>
      <c r="JF198" s="2" t="s">
        <v>134</v>
      </c>
      <c r="JG198" s="2" t="s">
        <v>134</v>
      </c>
      <c r="JH198" s="2" t="s">
        <v>134</v>
      </c>
      <c r="JI198" s="2" t="s">
        <v>134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134</v>
      </c>
      <c r="JR198" s="2" t="s">
        <v>134</v>
      </c>
      <c r="JS198" s="2" t="s">
        <v>134</v>
      </c>
      <c r="JT198" s="2" t="s">
        <v>134</v>
      </c>
      <c r="JU198" s="2" t="s">
        <v>134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134</v>
      </c>
      <c r="KE198" s="2" t="s">
        <v>134</v>
      </c>
      <c r="KF198" s="2" t="s">
        <v>134</v>
      </c>
      <c r="KG198" s="2" t="s">
        <v>134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134</v>
      </c>
      <c r="KQ198" s="2" t="s">
        <v>134</v>
      </c>
      <c r="KR198" s="2" t="s">
        <v>134</v>
      </c>
      <c r="KS198" s="2" t="s">
        <v>134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134</v>
      </c>
      <c r="LB198" s="2" t="s">
        <v>134</v>
      </c>
      <c r="LC198" s="2" t="s">
        <v>134</v>
      </c>
      <c r="LD198" s="2" t="s">
        <v>134</v>
      </c>
      <c r="LE198" s="2" t="s">
        <v>134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134</v>
      </c>
      <c r="LN198" s="2" t="s">
        <v>134</v>
      </c>
      <c r="LO198" s="2" t="s">
        <v>134</v>
      </c>
      <c r="LP198" s="2" t="s">
        <v>134</v>
      </c>
      <c r="LQ198" s="2" t="s">
        <v>134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134</v>
      </c>
      <c r="LZ198" s="2" t="s">
        <v>134</v>
      </c>
      <c r="MA198" s="2" t="s">
        <v>134</v>
      </c>
      <c r="MB198" s="2" t="s">
        <v>134</v>
      </c>
      <c r="MC198" s="2" t="s">
        <v>134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134</v>
      </c>
      <c r="ML198" s="2" t="s">
        <v>134</v>
      </c>
      <c r="MM198" s="2" t="s">
        <v>134</v>
      </c>
      <c r="MN198" s="2" t="s">
        <v>134</v>
      </c>
      <c r="MO198" s="2" t="s">
        <v>134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134</v>
      </c>
      <c r="MX198" s="2" t="s">
        <v>134</v>
      </c>
      <c r="MY198" s="2" t="s">
        <v>134</v>
      </c>
      <c r="MZ198" s="2" t="s">
        <v>134</v>
      </c>
      <c r="NA198" s="2" t="s">
        <v>134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134</v>
      </c>
      <c r="NV198" s="2" t="s">
        <v>134</v>
      </c>
      <c r="NW198" s="2" t="s">
        <v>134</v>
      </c>
      <c r="NX198" s="2" t="s">
        <v>134</v>
      </c>
      <c r="NY198" s="2" t="s">
        <v>134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134</v>
      </c>
      <c r="OI198" s="2" t="s">
        <v>134</v>
      </c>
      <c r="OJ198" s="2" t="s">
        <v>134</v>
      </c>
      <c r="OK198" s="2" t="s">
        <v>134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134</v>
      </c>
      <c r="OT198" s="2" t="s">
        <v>134</v>
      </c>
      <c r="OU198" s="2" t="s">
        <v>134</v>
      </c>
      <c r="OV198" s="2" t="s">
        <v>134</v>
      </c>
      <c r="OW198" s="2" t="s">
        <v>134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134</v>
      </c>
      <c r="PG198" s="2" t="s">
        <v>134</v>
      </c>
      <c r="PH198" s="2" t="s">
        <v>134</v>
      </c>
      <c r="PI198" s="2" t="s">
        <v>134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134</v>
      </c>
      <c r="PR198" s="2" t="s">
        <v>134</v>
      </c>
      <c r="PS198" s="2" t="s">
        <v>134</v>
      </c>
      <c r="PT198" s="2" t="s">
        <v>134</v>
      </c>
      <c r="PU198" s="2" t="s">
        <v>134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134</v>
      </c>
      <c r="QP198" s="2" t="s">
        <v>134</v>
      </c>
      <c r="QQ198" s="2" t="s">
        <v>134</v>
      </c>
      <c r="QR198" s="2" t="s">
        <v>134</v>
      </c>
      <c r="QS198" s="2" t="s">
        <v>134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134</v>
      </c>
      <c r="RB198" s="2" t="s">
        <v>134</v>
      </c>
      <c r="RC198" s="2" t="s">
        <v>134</v>
      </c>
      <c r="RD198" s="2" t="s">
        <v>134</v>
      </c>
      <c r="RE198" s="2" t="s">
        <v>134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134</v>
      </c>
      <c r="RN198" s="2" t="s">
        <v>134</v>
      </c>
      <c r="RO198" s="2" t="s">
        <v>134</v>
      </c>
      <c r="RP198" s="2" t="s">
        <v>134</v>
      </c>
      <c r="RQ198" s="2" t="s">
        <v>134</v>
      </c>
      <c r="RR198" s="2" t="s">
        <v>134</v>
      </c>
      <c r="RS198" s="4"/>
      <c r="RT198" s="8"/>
      <c r="RU198" s="4"/>
      <c r="RV198" s="8"/>
      <c r="RW198" s="7"/>
      <c r="RX198" s="7"/>
      <c r="RY198" s="2" t="s">
        <v>134</v>
      </c>
      <c r="RZ198" s="2" t="s">
        <v>134</v>
      </c>
      <c r="SA198" s="2" t="s">
        <v>134</v>
      </c>
      <c r="SB198" s="2" t="s">
        <v>134</v>
      </c>
      <c r="SC198" s="2" t="s">
        <v>134</v>
      </c>
      <c r="SD198" s="2" t="s">
        <v>134</v>
      </c>
      <c r="SE198" s="4"/>
      <c r="SF198" s="8"/>
      <c r="SG198" s="4"/>
      <c r="SH198" s="8"/>
      <c r="SI198" s="7"/>
      <c r="SJ198" s="7"/>
      <c r="SK198" s="2" t="s">
        <v>134</v>
      </c>
      <c r="SL198" s="2" t="s">
        <v>134</v>
      </c>
      <c r="SM198" s="2" t="s">
        <v>134</v>
      </c>
      <c r="SN198" s="2" t="s">
        <v>134</v>
      </c>
      <c r="SO198" s="2" t="s">
        <v>134</v>
      </c>
      <c r="SP198" s="2" t="s">
        <v>134</v>
      </c>
    </row>
    <row r="199">
      <c r="A199" s="2" t="s">
        <v>2588</v>
      </c>
      <c r="B199" s="2" t="s">
        <v>123</v>
      </c>
      <c r="C199" s="2" t="s">
        <v>124</v>
      </c>
      <c r="D199" s="2" t="s">
        <v>2038</v>
      </c>
      <c r="E199" s="2" t="s">
        <v>2039</v>
      </c>
      <c r="F199" s="2" t="s">
        <v>893</v>
      </c>
      <c r="G199" s="2" t="s">
        <v>894</v>
      </c>
      <c r="H199" s="2" t="s">
        <v>895</v>
      </c>
      <c r="I199" s="2" t="s">
        <v>2589</v>
      </c>
      <c r="J199" s="2" t="s">
        <v>2400</v>
      </c>
      <c r="K199" s="2" t="s">
        <v>2590</v>
      </c>
      <c r="L199" s="3">
        <v>25</v>
      </c>
      <c r="M199" s="3">
        <v>26.25</v>
      </c>
      <c r="N199" s="3">
        <v>49.99</v>
      </c>
      <c r="O199" s="2" t="s">
        <v>131</v>
      </c>
      <c r="P199" s="2" t="s">
        <v>275</v>
      </c>
      <c r="Q199" s="2" t="s">
        <v>133</v>
      </c>
      <c r="R199" s="2" t="s">
        <v>134</v>
      </c>
      <c r="S199" s="2" t="s">
        <v>2591</v>
      </c>
      <c r="T199" s="2" t="s">
        <v>134</v>
      </c>
      <c r="U199" s="2" t="s">
        <v>134</v>
      </c>
      <c r="V199" s="2" t="s">
        <v>898</v>
      </c>
      <c r="W199" s="2" t="s">
        <v>899</v>
      </c>
      <c r="X199" s="2" t="s">
        <v>134</v>
      </c>
      <c r="Y199" s="2" t="s">
        <v>565</v>
      </c>
      <c r="Z199" s="4"/>
      <c r="AA199" s="4">
        <f>=ROUNDDOWN({0},0)</f>
      </c>
      <c r="AB199" s="5"/>
      <c r="AC199" s="2" t="s">
        <v>134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134</v>
      </c>
      <c r="BM199" s="7"/>
      <c r="BN199" s="7"/>
      <c r="BO199" s="4"/>
      <c r="BP199" s="8"/>
      <c r="BQ199" s="4"/>
      <c r="BR199" s="8"/>
      <c r="BS199" s="7"/>
      <c r="BT199" s="7"/>
      <c r="BU199" s="2" t="s">
        <v>140</v>
      </c>
      <c r="BV199" s="2" t="s">
        <v>144</v>
      </c>
      <c r="BW199" s="2" t="s">
        <v>134</v>
      </c>
      <c r="BX199" s="2" t="s">
        <v>2541</v>
      </c>
      <c r="BY199" s="2" t="s">
        <v>142</v>
      </c>
      <c r="BZ199" s="2" t="s">
        <v>134</v>
      </c>
      <c r="CA199" s="4"/>
      <c r="CB199" s="8"/>
      <c r="CC199" s="4"/>
      <c r="CD199" s="8"/>
      <c r="CE199" s="7"/>
      <c r="CF199" s="7"/>
      <c r="CG199" s="2" t="s">
        <v>140</v>
      </c>
      <c r="CH199" s="2" t="s">
        <v>144</v>
      </c>
      <c r="CI199" s="2" t="s">
        <v>145</v>
      </c>
      <c r="CJ199" s="2" t="s">
        <v>134</v>
      </c>
      <c r="CK199" s="2" t="s">
        <v>142</v>
      </c>
      <c r="CL199" s="2" t="s">
        <v>134</v>
      </c>
      <c r="CM199" s="4"/>
      <c r="CN199" s="8"/>
      <c r="CO199" s="4"/>
      <c r="CP199" s="8"/>
      <c r="CQ199" s="7"/>
      <c r="CR199" s="7"/>
      <c r="CS199" s="2" t="s">
        <v>140</v>
      </c>
      <c r="CT199" s="2" t="s">
        <v>144</v>
      </c>
      <c r="CU199" s="2" t="s">
        <v>292</v>
      </c>
      <c r="CV199" s="2" t="s">
        <v>770</v>
      </c>
      <c r="CW199" s="2" t="s">
        <v>142</v>
      </c>
      <c r="CX199" s="2" t="s">
        <v>134</v>
      </c>
      <c r="CY199" s="4"/>
      <c r="CZ199" s="8"/>
      <c r="DA199" s="4"/>
      <c r="DB199" s="8"/>
      <c r="DC199" s="7"/>
      <c r="DD199" s="7"/>
      <c r="DE199" s="2" t="s">
        <v>140</v>
      </c>
      <c r="DF199" s="2" t="s">
        <v>144</v>
      </c>
      <c r="DG199" s="2" t="s">
        <v>1857</v>
      </c>
      <c r="DH199" s="2" t="s">
        <v>2403</v>
      </c>
      <c r="DI199" s="2" t="s">
        <v>142</v>
      </c>
      <c r="DJ199" s="2" t="s">
        <v>134</v>
      </c>
      <c r="DK199" s="4"/>
      <c r="DL199" s="8"/>
      <c r="DM199" s="4"/>
      <c r="DN199" s="8"/>
      <c r="DO199" s="7"/>
      <c r="DP199" s="7"/>
      <c r="DQ199" s="2" t="s">
        <v>140</v>
      </c>
      <c r="DR199" s="2" t="s">
        <v>144</v>
      </c>
      <c r="DS199" s="2" t="s">
        <v>151</v>
      </c>
      <c r="DT199" s="2" t="s">
        <v>2543</v>
      </c>
      <c r="DU199" s="2" t="s">
        <v>142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140</v>
      </c>
      <c r="ED199" s="2" t="s">
        <v>144</v>
      </c>
      <c r="EE199" s="2" t="s">
        <v>1857</v>
      </c>
      <c r="EF199" s="2" t="s">
        <v>571</v>
      </c>
      <c r="EG199" s="2" t="s">
        <v>142</v>
      </c>
      <c r="EH199" s="2" t="s">
        <v>134</v>
      </c>
      <c r="EI199" s="4"/>
      <c r="EJ199" s="8"/>
      <c r="EK199" s="4"/>
      <c r="EL199" s="8"/>
      <c r="EM199" s="7"/>
      <c r="EN199" s="7"/>
      <c r="EO199" s="2" t="s">
        <v>140</v>
      </c>
      <c r="EP199" s="2" t="s">
        <v>144</v>
      </c>
      <c r="EQ199" s="2" t="s">
        <v>359</v>
      </c>
      <c r="ER199" s="2" t="s">
        <v>960</v>
      </c>
      <c r="ES199" s="2" t="s">
        <v>142</v>
      </c>
      <c r="ET199" s="2" t="s">
        <v>134</v>
      </c>
      <c r="EU199" s="4"/>
      <c r="EV199" s="8"/>
      <c r="EW199" s="4"/>
      <c r="EX199" s="8"/>
      <c r="EY199" s="7"/>
      <c r="EZ199" s="7"/>
      <c r="FA199" s="2" t="s">
        <v>140</v>
      </c>
      <c r="FB199" s="2" t="s">
        <v>144</v>
      </c>
      <c r="FC199" s="2" t="s">
        <v>1000</v>
      </c>
      <c r="FD199" s="2" t="s">
        <v>134</v>
      </c>
      <c r="FE199" s="2" t="s">
        <v>142</v>
      </c>
      <c r="FF199" s="2" t="s">
        <v>134</v>
      </c>
      <c r="FG199" s="4"/>
      <c r="FH199" s="8"/>
      <c r="FI199" s="4"/>
      <c r="FJ199" s="8"/>
      <c r="FK199" s="7"/>
      <c r="FL199" s="7"/>
      <c r="FM199" s="2" t="s">
        <v>161</v>
      </c>
      <c r="FN199" s="2" t="s">
        <v>144</v>
      </c>
      <c r="FO199" s="2" t="s">
        <v>134</v>
      </c>
      <c r="FP199" s="2" t="s">
        <v>134</v>
      </c>
      <c r="FQ199" s="2" t="s">
        <v>142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161</v>
      </c>
      <c r="FZ199" s="2" t="s">
        <v>144</v>
      </c>
      <c r="GA199" s="2" t="s">
        <v>134</v>
      </c>
      <c r="GB199" s="2" t="s">
        <v>134</v>
      </c>
      <c r="GC199" s="2" t="s">
        <v>142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134</v>
      </c>
      <c r="GL199" s="2" t="s">
        <v>134</v>
      </c>
      <c r="GM199" s="2" t="s">
        <v>134</v>
      </c>
      <c r="GN199" s="2" t="s">
        <v>134</v>
      </c>
      <c r="GO199" s="2" t="s">
        <v>134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184</v>
      </c>
      <c r="GX199" s="2" t="s">
        <v>144</v>
      </c>
      <c r="GY199" s="2" t="s">
        <v>134</v>
      </c>
      <c r="GZ199" s="2" t="s">
        <v>134</v>
      </c>
      <c r="HA199" s="2" t="s">
        <v>142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140</v>
      </c>
      <c r="HJ199" s="2" t="s">
        <v>144</v>
      </c>
      <c r="HK199" s="2" t="s">
        <v>2592</v>
      </c>
      <c r="HL199" s="2" t="s">
        <v>956</v>
      </c>
      <c r="HM199" s="2" t="s">
        <v>142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161</v>
      </c>
      <c r="HV199" s="2" t="s">
        <v>131</v>
      </c>
      <c r="HW199" s="2" t="s">
        <v>134</v>
      </c>
      <c r="HX199" s="2" t="s">
        <v>134</v>
      </c>
      <c r="HY199" s="2" t="s">
        <v>142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140</v>
      </c>
      <c r="IH199" s="2" t="s">
        <v>144</v>
      </c>
      <c r="II199" s="2" t="s">
        <v>1862</v>
      </c>
      <c r="IJ199" s="2" t="s">
        <v>713</v>
      </c>
      <c r="IK199" s="2" t="s">
        <v>142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161</v>
      </c>
      <c r="IT199" s="2" t="s">
        <v>144</v>
      </c>
      <c r="IU199" s="2" t="s">
        <v>134</v>
      </c>
      <c r="IV199" s="2" t="s">
        <v>134</v>
      </c>
      <c r="IW199" s="2" t="s">
        <v>142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134</v>
      </c>
      <c r="JF199" s="2" t="s">
        <v>134</v>
      </c>
      <c r="JG199" s="2" t="s">
        <v>134</v>
      </c>
      <c r="JH199" s="2" t="s">
        <v>134</v>
      </c>
      <c r="JI199" s="2" t="s">
        <v>134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184</v>
      </c>
      <c r="JR199" s="2" t="s">
        <v>144</v>
      </c>
      <c r="JS199" s="2" t="s">
        <v>134</v>
      </c>
      <c r="JT199" s="2" t="s">
        <v>134</v>
      </c>
      <c r="JU199" s="2" t="s">
        <v>142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161</v>
      </c>
      <c r="KD199" s="2" t="s">
        <v>144</v>
      </c>
      <c r="KE199" s="2" t="s">
        <v>134</v>
      </c>
      <c r="KF199" s="2" t="s">
        <v>134</v>
      </c>
      <c r="KG199" s="2" t="s">
        <v>142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176</v>
      </c>
      <c r="KP199" s="2" t="s">
        <v>144</v>
      </c>
      <c r="KQ199" s="2" t="s">
        <v>134</v>
      </c>
      <c r="KR199" s="2" t="s">
        <v>134</v>
      </c>
      <c r="KS199" s="2" t="s">
        <v>142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176</v>
      </c>
      <c r="LB199" s="2" t="s">
        <v>144</v>
      </c>
      <c r="LC199" s="2" t="s">
        <v>134</v>
      </c>
      <c r="LD199" s="2" t="s">
        <v>134</v>
      </c>
      <c r="LE199" s="2" t="s">
        <v>142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134</v>
      </c>
      <c r="LN199" s="2" t="s">
        <v>134</v>
      </c>
      <c r="LO199" s="2" t="s">
        <v>134</v>
      </c>
      <c r="LP199" s="2" t="s">
        <v>134</v>
      </c>
      <c r="LQ199" s="2" t="s">
        <v>134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134</v>
      </c>
      <c r="LZ199" s="2" t="s">
        <v>134</v>
      </c>
      <c r="MA199" s="2" t="s">
        <v>134</v>
      </c>
      <c r="MB199" s="2" t="s">
        <v>134</v>
      </c>
      <c r="MC199" s="2" t="s">
        <v>134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161</v>
      </c>
      <c r="ML199" s="2" t="s">
        <v>144</v>
      </c>
      <c r="MM199" s="2" t="s">
        <v>134</v>
      </c>
      <c r="MN199" s="2" t="s">
        <v>134</v>
      </c>
      <c r="MO199" s="2" t="s">
        <v>142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134</v>
      </c>
      <c r="MX199" s="2" t="s">
        <v>134</v>
      </c>
      <c r="MY199" s="2" t="s">
        <v>134</v>
      </c>
      <c r="MZ199" s="2" t="s">
        <v>134</v>
      </c>
      <c r="NA199" s="2" t="s">
        <v>134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184</v>
      </c>
      <c r="NJ199" s="2" t="s">
        <v>144</v>
      </c>
      <c r="NK199" s="2" t="s">
        <v>134</v>
      </c>
      <c r="NL199" s="2" t="s">
        <v>134</v>
      </c>
      <c r="NM199" s="2" t="s">
        <v>142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161</v>
      </c>
      <c r="NV199" s="2" t="s">
        <v>131</v>
      </c>
      <c r="NW199" s="2" t="s">
        <v>134</v>
      </c>
      <c r="NX199" s="2" t="s">
        <v>134</v>
      </c>
      <c r="NY199" s="2" t="s">
        <v>142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140</v>
      </c>
      <c r="OH199" s="2" t="s">
        <v>144</v>
      </c>
      <c r="OI199" s="2" t="s">
        <v>147</v>
      </c>
      <c r="OJ199" s="2" t="s">
        <v>2322</v>
      </c>
      <c r="OK199" s="2" t="s">
        <v>142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134</v>
      </c>
      <c r="OT199" s="2" t="s">
        <v>134</v>
      </c>
      <c r="OU199" s="2" t="s">
        <v>134</v>
      </c>
      <c r="OV199" s="2" t="s">
        <v>134</v>
      </c>
      <c r="OW199" s="2" t="s">
        <v>134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161</v>
      </c>
      <c r="PF199" s="2" t="s">
        <v>144</v>
      </c>
      <c r="PG199" s="2" t="s">
        <v>134</v>
      </c>
      <c r="PH199" s="2" t="s">
        <v>134</v>
      </c>
      <c r="PI199" s="2" t="s">
        <v>142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134</v>
      </c>
      <c r="PR199" s="2" t="s">
        <v>134</v>
      </c>
      <c r="PS199" s="2" t="s">
        <v>134</v>
      </c>
      <c r="PT199" s="2" t="s">
        <v>134</v>
      </c>
      <c r="PU199" s="2" t="s">
        <v>134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140</v>
      </c>
      <c r="QD199" s="2" t="s">
        <v>144</v>
      </c>
      <c r="QE199" s="2" t="s">
        <v>191</v>
      </c>
      <c r="QF199" s="2" t="s">
        <v>134</v>
      </c>
      <c r="QG199" s="2" t="s">
        <v>142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184</v>
      </c>
      <c r="QP199" s="2" t="s">
        <v>144</v>
      </c>
      <c r="QQ199" s="2" t="s">
        <v>134</v>
      </c>
      <c r="QR199" s="2" t="s">
        <v>134</v>
      </c>
      <c r="QS199" s="2" t="s">
        <v>142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134</v>
      </c>
      <c r="RB199" s="2" t="s">
        <v>134</v>
      </c>
      <c r="RC199" s="2" t="s">
        <v>134</v>
      </c>
      <c r="RD199" s="2" t="s">
        <v>134</v>
      </c>
      <c r="RE199" s="2" t="s">
        <v>134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134</v>
      </c>
      <c r="RN199" s="2" t="s">
        <v>134</v>
      </c>
      <c r="RO199" s="2" t="s">
        <v>134</v>
      </c>
      <c r="RP199" s="2" t="s">
        <v>134</v>
      </c>
      <c r="RQ199" s="2" t="s">
        <v>134</v>
      </c>
      <c r="RR199" s="2" t="s">
        <v>134</v>
      </c>
      <c r="RS199" s="4"/>
      <c r="RT199" s="8"/>
      <c r="RU199" s="4"/>
      <c r="RV199" s="8"/>
      <c r="RW199" s="7"/>
      <c r="RX199" s="7"/>
      <c r="RY199" s="2" t="s">
        <v>161</v>
      </c>
      <c r="RZ199" s="2" t="s">
        <v>144</v>
      </c>
      <c r="SA199" s="2" t="s">
        <v>134</v>
      </c>
      <c r="SB199" s="2" t="s">
        <v>134</v>
      </c>
      <c r="SC199" s="2" t="s">
        <v>142</v>
      </c>
      <c r="SD199" s="2" t="s">
        <v>134</v>
      </c>
      <c r="SE199" s="4"/>
      <c r="SF199" s="8"/>
      <c r="SG199" s="4"/>
      <c r="SH199" s="8"/>
      <c r="SI199" s="7"/>
      <c r="SJ199" s="7"/>
      <c r="SK199" s="2" t="s">
        <v>811</v>
      </c>
      <c r="SL199" s="2" t="s">
        <v>144</v>
      </c>
      <c r="SM199" s="2" t="s">
        <v>134</v>
      </c>
      <c r="SN199" s="2" t="s">
        <v>134</v>
      </c>
      <c r="SO199" s="2" t="s">
        <v>142</v>
      </c>
      <c r="SP199" s="2" t="s">
        <v>134</v>
      </c>
    </row>
    <row r="200">
      <c r="A200" s="2" t="s">
        <v>2593</v>
      </c>
      <c r="B200" s="2" t="s">
        <v>123</v>
      </c>
      <c r="C200" s="2" t="s">
        <v>124</v>
      </c>
      <c r="D200" s="2" t="s">
        <v>2038</v>
      </c>
      <c r="E200" s="2" t="s">
        <v>2039</v>
      </c>
      <c r="F200" s="2" t="s">
        <v>2594</v>
      </c>
      <c r="G200" s="2" t="s">
        <v>2595</v>
      </c>
      <c r="H200" s="2" t="s">
        <v>2596</v>
      </c>
      <c r="I200" s="2" t="s">
        <v>2597</v>
      </c>
      <c r="J200" s="2" t="s">
        <v>2044</v>
      </c>
      <c r="K200" s="2" t="s">
        <v>273</v>
      </c>
      <c r="L200" s="3">
        <v>12.5</v>
      </c>
      <c r="M200" s="3">
        <v>13.13</v>
      </c>
      <c r="N200" s="3">
        <v>24.99</v>
      </c>
      <c r="O200" s="2" t="s">
        <v>131</v>
      </c>
      <c r="P200" s="2" t="s">
        <v>275</v>
      </c>
      <c r="Q200" s="2" t="s">
        <v>133</v>
      </c>
      <c r="R200" s="2" t="s">
        <v>134</v>
      </c>
      <c r="S200" s="2" t="s">
        <v>2598</v>
      </c>
      <c r="T200" s="2" t="s">
        <v>134</v>
      </c>
      <c r="U200" s="2" t="s">
        <v>134</v>
      </c>
      <c r="V200" s="2" t="s">
        <v>2599</v>
      </c>
      <c r="W200" s="2" t="s">
        <v>2600</v>
      </c>
      <c r="X200" s="2" t="s">
        <v>134</v>
      </c>
      <c r="Y200" s="2" t="s">
        <v>237</v>
      </c>
      <c r="Z200" s="4"/>
      <c r="AA200" s="4">
        <f>=ROUNDDOWN({0},0)</f>
      </c>
      <c r="AB200" s="5"/>
      <c r="AC200" s="2" t="s">
        <v>134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134</v>
      </c>
      <c r="BM200" s="7"/>
      <c r="BN200" s="7"/>
      <c r="BO200" s="4"/>
      <c r="BP200" s="8"/>
      <c r="BQ200" s="4"/>
      <c r="BR200" s="8"/>
      <c r="BS200" s="7"/>
      <c r="BT200" s="7"/>
      <c r="BU200" s="2" t="s">
        <v>161</v>
      </c>
      <c r="BV200" s="2" t="s">
        <v>144</v>
      </c>
      <c r="BW200" s="2" t="s">
        <v>134</v>
      </c>
      <c r="BX200" s="2" t="s">
        <v>134</v>
      </c>
      <c r="BY200" s="2" t="s">
        <v>142</v>
      </c>
      <c r="BZ200" s="2" t="s">
        <v>134</v>
      </c>
      <c r="CA200" s="4"/>
      <c r="CB200" s="8"/>
      <c r="CC200" s="4"/>
      <c r="CD200" s="8"/>
      <c r="CE200" s="7"/>
      <c r="CF200" s="7"/>
      <c r="CG200" s="2" t="s">
        <v>161</v>
      </c>
      <c r="CH200" s="2" t="s">
        <v>144</v>
      </c>
      <c r="CI200" s="2" t="s">
        <v>134</v>
      </c>
      <c r="CJ200" s="2" t="s">
        <v>134</v>
      </c>
      <c r="CK200" s="2" t="s">
        <v>142</v>
      </c>
      <c r="CL200" s="2" t="s">
        <v>134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144</v>
      </c>
      <c r="CU200" s="2" t="s">
        <v>451</v>
      </c>
      <c r="CV200" s="2" t="s">
        <v>1475</v>
      </c>
      <c r="CW200" s="2" t="s">
        <v>142</v>
      </c>
      <c r="CX200" s="2" t="s">
        <v>134</v>
      </c>
      <c r="CY200" s="4"/>
      <c r="CZ200" s="8"/>
      <c r="DA200" s="4"/>
      <c r="DB200" s="8"/>
      <c r="DC200" s="7"/>
      <c r="DD200" s="7"/>
      <c r="DE200" s="2" t="s">
        <v>140</v>
      </c>
      <c r="DF200" s="2" t="s">
        <v>144</v>
      </c>
      <c r="DG200" s="2" t="s">
        <v>1023</v>
      </c>
      <c r="DH200" s="2" t="s">
        <v>373</v>
      </c>
      <c r="DI200" s="2" t="s">
        <v>142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140</v>
      </c>
      <c r="DR200" s="2" t="s">
        <v>144</v>
      </c>
      <c r="DS200" s="2" t="s">
        <v>754</v>
      </c>
      <c r="DT200" s="2" t="s">
        <v>188</v>
      </c>
      <c r="DU200" s="2" t="s">
        <v>142</v>
      </c>
      <c r="DV200" s="2" t="s">
        <v>134</v>
      </c>
      <c r="DW200" s="4"/>
      <c r="DX200" s="8"/>
      <c r="DY200" s="4"/>
      <c r="DZ200" s="8"/>
      <c r="EA200" s="7"/>
      <c r="EB200" s="7"/>
      <c r="EC200" s="2" t="s">
        <v>140</v>
      </c>
      <c r="ED200" s="2" t="s">
        <v>144</v>
      </c>
      <c r="EE200" s="2" t="s">
        <v>592</v>
      </c>
      <c r="EF200" s="2" t="s">
        <v>593</v>
      </c>
      <c r="EG200" s="2" t="s">
        <v>142</v>
      </c>
      <c r="EH200" s="2" t="s">
        <v>134</v>
      </c>
      <c r="EI200" s="4"/>
      <c r="EJ200" s="8"/>
      <c r="EK200" s="4"/>
      <c r="EL200" s="8"/>
      <c r="EM200" s="7"/>
      <c r="EN200" s="7"/>
      <c r="EO200" s="2" t="s">
        <v>140</v>
      </c>
      <c r="EP200" s="2" t="s">
        <v>144</v>
      </c>
      <c r="EQ200" s="2" t="s">
        <v>1547</v>
      </c>
      <c r="ER200" s="2" t="s">
        <v>1393</v>
      </c>
      <c r="ES200" s="2" t="s">
        <v>142</v>
      </c>
      <c r="ET200" s="2" t="s">
        <v>134</v>
      </c>
      <c r="EU200" s="4"/>
      <c r="EV200" s="8"/>
      <c r="EW200" s="4"/>
      <c r="EX200" s="8"/>
      <c r="EY200" s="7"/>
      <c r="EZ200" s="7"/>
      <c r="FA200" s="2" t="s">
        <v>140</v>
      </c>
      <c r="FB200" s="2" t="s">
        <v>144</v>
      </c>
      <c r="FC200" s="2" t="s">
        <v>2601</v>
      </c>
      <c r="FD200" s="2" t="s">
        <v>134</v>
      </c>
      <c r="FE200" s="2" t="s">
        <v>142</v>
      </c>
      <c r="FF200" s="2" t="s">
        <v>134</v>
      </c>
      <c r="FG200" s="4"/>
      <c r="FH200" s="8"/>
      <c r="FI200" s="4"/>
      <c r="FJ200" s="8"/>
      <c r="FK200" s="7"/>
      <c r="FL200" s="7"/>
      <c r="FM200" s="2" t="s">
        <v>161</v>
      </c>
      <c r="FN200" s="2" t="s">
        <v>131</v>
      </c>
      <c r="FO200" s="2" t="s">
        <v>134</v>
      </c>
      <c r="FP200" s="2" t="s">
        <v>134</v>
      </c>
      <c r="FQ200" s="2" t="s">
        <v>142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134</v>
      </c>
      <c r="FZ200" s="2" t="s">
        <v>134</v>
      </c>
      <c r="GA200" s="2" t="s">
        <v>134</v>
      </c>
      <c r="GB200" s="2" t="s">
        <v>134</v>
      </c>
      <c r="GC200" s="2" t="s">
        <v>134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134</v>
      </c>
      <c r="GL200" s="2" t="s">
        <v>134</v>
      </c>
      <c r="GM200" s="2" t="s">
        <v>134</v>
      </c>
      <c r="GN200" s="2" t="s">
        <v>134</v>
      </c>
      <c r="GO200" s="2" t="s">
        <v>134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184</v>
      </c>
      <c r="GX200" s="2" t="s">
        <v>144</v>
      </c>
      <c r="GY200" s="2" t="s">
        <v>134</v>
      </c>
      <c r="GZ200" s="2" t="s">
        <v>134</v>
      </c>
      <c r="HA200" s="2" t="s">
        <v>142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140</v>
      </c>
      <c r="HJ200" s="2" t="s">
        <v>144</v>
      </c>
      <c r="HK200" s="2" t="s">
        <v>262</v>
      </c>
      <c r="HL200" s="2" t="s">
        <v>2138</v>
      </c>
      <c r="HM200" s="2" t="s">
        <v>142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161</v>
      </c>
      <c r="HV200" s="2" t="s">
        <v>131</v>
      </c>
      <c r="HW200" s="2" t="s">
        <v>134</v>
      </c>
      <c r="HX200" s="2" t="s">
        <v>134</v>
      </c>
      <c r="HY200" s="2" t="s">
        <v>142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140</v>
      </c>
      <c r="IH200" s="2" t="s">
        <v>144</v>
      </c>
      <c r="II200" s="2" t="s">
        <v>1393</v>
      </c>
      <c r="IJ200" s="2" t="s">
        <v>681</v>
      </c>
      <c r="IK200" s="2" t="s">
        <v>142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176</v>
      </c>
      <c r="IT200" s="2" t="s">
        <v>144</v>
      </c>
      <c r="IU200" s="2" t="s">
        <v>134</v>
      </c>
      <c r="IV200" s="2" t="s">
        <v>134</v>
      </c>
      <c r="IW200" s="2" t="s">
        <v>142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134</v>
      </c>
      <c r="JF200" s="2" t="s">
        <v>134</v>
      </c>
      <c r="JG200" s="2" t="s">
        <v>134</v>
      </c>
      <c r="JH200" s="2" t="s">
        <v>134</v>
      </c>
      <c r="JI200" s="2" t="s">
        <v>134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184</v>
      </c>
      <c r="JR200" s="2" t="s">
        <v>144</v>
      </c>
      <c r="JS200" s="2" t="s">
        <v>134</v>
      </c>
      <c r="JT200" s="2" t="s">
        <v>134</v>
      </c>
      <c r="JU200" s="2" t="s">
        <v>142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134</v>
      </c>
      <c r="KD200" s="2" t="s">
        <v>134</v>
      </c>
      <c r="KE200" s="2" t="s">
        <v>134</v>
      </c>
      <c r="KF200" s="2" t="s">
        <v>134</v>
      </c>
      <c r="KG200" s="2" t="s">
        <v>134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176</v>
      </c>
      <c r="KP200" s="2" t="s">
        <v>144</v>
      </c>
      <c r="KQ200" s="2" t="s">
        <v>134</v>
      </c>
      <c r="KR200" s="2" t="s">
        <v>134</v>
      </c>
      <c r="KS200" s="2" t="s">
        <v>142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140</v>
      </c>
      <c r="LB200" s="2" t="s">
        <v>144</v>
      </c>
      <c r="LC200" s="2" t="s">
        <v>263</v>
      </c>
      <c r="LD200" s="2" t="s">
        <v>134</v>
      </c>
      <c r="LE200" s="2" t="s">
        <v>142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134</v>
      </c>
      <c r="LN200" s="2" t="s">
        <v>134</v>
      </c>
      <c r="LO200" s="2" t="s">
        <v>134</v>
      </c>
      <c r="LP200" s="2" t="s">
        <v>134</v>
      </c>
      <c r="LQ200" s="2" t="s">
        <v>134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134</v>
      </c>
      <c r="LZ200" s="2" t="s">
        <v>134</v>
      </c>
      <c r="MA200" s="2" t="s">
        <v>134</v>
      </c>
      <c r="MB200" s="2" t="s">
        <v>134</v>
      </c>
      <c r="MC200" s="2" t="s">
        <v>134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161</v>
      </c>
      <c r="ML200" s="2" t="s">
        <v>144</v>
      </c>
      <c r="MM200" s="2" t="s">
        <v>134</v>
      </c>
      <c r="MN200" s="2" t="s">
        <v>134</v>
      </c>
      <c r="MO200" s="2" t="s">
        <v>142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134</v>
      </c>
      <c r="MY200" s="2" t="s">
        <v>134</v>
      </c>
      <c r="MZ200" s="2" t="s">
        <v>134</v>
      </c>
      <c r="NA200" s="2" t="s">
        <v>134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184</v>
      </c>
      <c r="NJ200" s="2" t="s">
        <v>144</v>
      </c>
      <c r="NK200" s="2" t="s">
        <v>134</v>
      </c>
      <c r="NL200" s="2" t="s">
        <v>134</v>
      </c>
      <c r="NM200" s="2" t="s">
        <v>142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161</v>
      </c>
      <c r="NV200" s="2" t="s">
        <v>131</v>
      </c>
      <c r="NW200" s="2" t="s">
        <v>134</v>
      </c>
      <c r="NX200" s="2" t="s">
        <v>134</v>
      </c>
      <c r="NY200" s="2" t="s">
        <v>142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140</v>
      </c>
      <c r="OH200" s="2" t="s">
        <v>144</v>
      </c>
      <c r="OI200" s="2" t="s">
        <v>239</v>
      </c>
      <c r="OJ200" s="2" t="s">
        <v>1988</v>
      </c>
      <c r="OK200" s="2" t="s">
        <v>142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134</v>
      </c>
      <c r="OT200" s="2" t="s">
        <v>134</v>
      </c>
      <c r="OU200" s="2" t="s">
        <v>134</v>
      </c>
      <c r="OV200" s="2" t="s">
        <v>134</v>
      </c>
      <c r="OW200" s="2" t="s">
        <v>134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161</v>
      </c>
      <c r="PF200" s="2" t="s">
        <v>144</v>
      </c>
      <c r="PG200" s="2" t="s">
        <v>134</v>
      </c>
      <c r="PH200" s="2" t="s">
        <v>134</v>
      </c>
      <c r="PI200" s="2" t="s">
        <v>142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134</v>
      </c>
      <c r="PR200" s="2" t="s">
        <v>134</v>
      </c>
      <c r="PS200" s="2" t="s">
        <v>134</v>
      </c>
      <c r="PT200" s="2" t="s">
        <v>134</v>
      </c>
      <c r="PU200" s="2" t="s">
        <v>134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184</v>
      </c>
      <c r="QP200" s="2" t="s">
        <v>144</v>
      </c>
      <c r="QQ200" s="2" t="s">
        <v>134</v>
      </c>
      <c r="QR200" s="2" t="s">
        <v>134</v>
      </c>
      <c r="QS200" s="2" t="s">
        <v>142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134</v>
      </c>
      <c r="RB200" s="2" t="s">
        <v>134</v>
      </c>
      <c r="RC200" s="2" t="s">
        <v>134</v>
      </c>
      <c r="RD200" s="2" t="s">
        <v>134</v>
      </c>
      <c r="RE200" s="2" t="s">
        <v>134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134</v>
      </c>
      <c r="RN200" s="2" t="s">
        <v>134</v>
      </c>
      <c r="RO200" s="2" t="s">
        <v>134</v>
      </c>
      <c r="RP200" s="2" t="s">
        <v>134</v>
      </c>
      <c r="RQ200" s="2" t="s">
        <v>134</v>
      </c>
      <c r="RR200" s="2" t="s">
        <v>134</v>
      </c>
      <c r="RS200" s="4"/>
      <c r="RT200" s="8"/>
      <c r="RU200" s="4"/>
      <c r="RV200" s="8"/>
      <c r="RW200" s="7"/>
      <c r="RX200" s="7"/>
      <c r="RY200" s="2" t="s">
        <v>134</v>
      </c>
      <c r="RZ200" s="2" t="s">
        <v>134</v>
      </c>
      <c r="SA200" s="2" t="s">
        <v>134</v>
      </c>
      <c r="SB200" s="2" t="s">
        <v>134</v>
      </c>
      <c r="SC200" s="2" t="s">
        <v>134</v>
      </c>
      <c r="SD200" s="2" t="s">
        <v>134</v>
      </c>
      <c r="SE200" s="4"/>
      <c r="SF200" s="8"/>
      <c r="SG200" s="4"/>
      <c r="SH200" s="8"/>
      <c r="SI200" s="7"/>
      <c r="SJ200" s="7"/>
      <c r="SK200" s="2" t="s">
        <v>161</v>
      </c>
      <c r="SL200" s="2" t="s">
        <v>144</v>
      </c>
      <c r="SM200" s="2" t="s">
        <v>134</v>
      </c>
      <c r="SN200" s="2" t="s">
        <v>134</v>
      </c>
      <c r="SO200" s="2" t="s">
        <v>142</v>
      </c>
      <c r="SP200" s="2" t="s">
        <v>134</v>
      </c>
    </row>
    <row r="201">
      <c r="A201" s="2" t="s">
        <v>2602</v>
      </c>
      <c r="B201" s="2" t="s">
        <v>123</v>
      </c>
      <c r="C201" s="2" t="s">
        <v>124</v>
      </c>
      <c r="D201" s="2" t="s">
        <v>2038</v>
      </c>
      <c r="E201" s="2" t="s">
        <v>2039</v>
      </c>
      <c r="F201" s="2" t="s">
        <v>2603</v>
      </c>
      <c r="G201" s="2" t="s">
        <v>2604</v>
      </c>
      <c r="H201" s="2" t="s">
        <v>2605</v>
      </c>
      <c r="I201" s="2" t="s">
        <v>2606</v>
      </c>
      <c r="J201" s="2" t="s">
        <v>2304</v>
      </c>
      <c r="K201" s="2" t="s">
        <v>130</v>
      </c>
      <c r="L201" s="3">
        <v>15</v>
      </c>
      <c r="M201" s="3">
        <v>15.75</v>
      </c>
      <c r="N201" s="3">
        <v>29.99</v>
      </c>
      <c r="O201" s="2" t="s">
        <v>131</v>
      </c>
      <c r="P201" s="2" t="s">
        <v>275</v>
      </c>
      <c r="Q201" s="2" t="s">
        <v>133</v>
      </c>
      <c r="R201" s="2" t="s">
        <v>134</v>
      </c>
      <c r="S201" s="2" t="s">
        <v>134</v>
      </c>
      <c r="T201" s="2" t="s">
        <v>134</v>
      </c>
      <c r="U201" s="2" t="s">
        <v>134</v>
      </c>
      <c r="V201" s="2" t="s">
        <v>2599</v>
      </c>
      <c r="W201" s="2" t="s">
        <v>835</v>
      </c>
      <c r="X201" s="2" t="s">
        <v>134</v>
      </c>
      <c r="Y201" s="2" t="s">
        <v>565</v>
      </c>
      <c r="Z201" s="4"/>
      <c r="AA201" s="4">
        <f>=ROUNDDOWN({0},0)</f>
      </c>
      <c r="AB201" s="5"/>
      <c r="AC201" s="2" t="s">
        <v>134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134</v>
      </c>
      <c r="AW201" s="8" t="s">
        <v>134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/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/>
      <c r="BJ201" s="4"/>
      <c r="BK201" s="8"/>
      <c r="BL201" s="2" t="s">
        <v>134</v>
      </c>
      <c r="BM201" s="7"/>
      <c r="BN201" s="7"/>
      <c r="BO201" s="4"/>
      <c r="BP201" s="8"/>
      <c r="BQ201" s="4"/>
      <c r="BR201" s="8"/>
      <c r="BS201" s="7"/>
      <c r="BT201" s="7"/>
      <c r="BU201" s="2" t="s">
        <v>140</v>
      </c>
      <c r="BV201" s="2" t="s">
        <v>144</v>
      </c>
      <c r="BW201" s="2" t="s">
        <v>134</v>
      </c>
      <c r="BX201" s="2" t="s">
        <v>1334</v>
      </c>
      <c r="BY201" s="2" t="s">
        <v>142</v>
      </c>
      <c r="BZ201" s="2" t="s">
        <v>134</v>
      </c>
      <c r="CA201" s="4"/>
      <c r="CB201" s="8"/>
      <c r="CC201" s="4"/>
      <c r="CD201" s="8"/>
      <c r="CE201" s="7"/>
      <c r="CF201" s="7"/>
      <c r="CG201" s="2" t="s">
        <v>161</v>
      </c>
      <c r="CH201" s="2" t="s">
        <v>144</v>
      </c>
      <c r="CI201" s="2" t="s">
        <v>134</v>
      </c>
      <c r="CJ201" s="2" t="s">
        <v>134</v>
      </c>
      <c r="CK201" s="2" t="s">
        <v>142</v>
      </c>
      <c r="CL201" s="2" t="s">
        <v>134</v>
      </c>
      <c r="CM201" s="4"/>
      <c r="CN201" s="8"/>
      <c r="CO201" s="4"/>
      <c r="CP201" s="8"/>
      <c r="CQ201" s="7"/>
      <c r="CR201" s="7"/>
      <c r="CS201" s="2" t="s">
        <v>140</v>
      </c>
      <c r="CT201" s="2" t="s">
        <v>144</v>
      </c>
      <c r="CU201" s="2" t="s">
        <v>353</v>
      </c>
      <c r="CV201" s="2" t="s">
        <v>759</v>
      </c>
      <c r="CW201" s="2" t="s">
        <v>142</v>
      </c>
      <c r="CX201" s="2" t="s">
        <v>134</v>
      </c>
      <c r="CY201" s="4"/>
      <c r="CZ201" s="8"/>
      <c r="DA201" s="4"/>
      <c r="DB201" s="8"/>
      <c r="DC201" s="7"/>
      <c r="DD201" s="7"/>
      <c r="DE201" s="2" t="s">
        <v>140</v>
      </c>
      <c r="DF201" s="2" t="s">
        <v>144</v>
      </c>
      <c r="DG201" s="2" t="s">
        <v>750</v>
      </c>
      <c r="DH201" s="2" t="s">
        <v>2052</v>
      </c>
      <c r="DI201" s="2" t="s">
        <v>142</v>
      </c>
      <c r="DJ201" s="2" t="s">
        <v>134</v>
      </c>
      <c r="DK201" s="4"/>
      <c r="DL201" s="8"/>
      <c r="DM201" s="4"/>
      <c r="DN201" s="8"/>
      <c r="DO201" s="7"/>
      <c r="DP201" s="7"/>
      <c r="DQ201" s="2" t="s">
        <v>140</v>
      </c>
      <c r="DR201" s="2" t="s">
        <v>144</v>
      </c>
      <c r="DS201" s="2" t="s">
        <v>151</v>
      </c>
      <c r="DT201" s="2" t="s">
        <v>618</v>
      </c>
      <c r="DU201" s="2" t="s">
        <v>142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140</v>
      </c>
      <c r="ED201" s="2" t="s">
        <v>144</v>
      </c>
      <c r="EE201" s="2" t="s">
        <v>2295</v>
      </c>
      <c r="EF201" s="2" t="s">
        <v>327</v>
      </c>
      <c r="EG201" s="2" t="s">
        <v>142</v>
      </c>
      <c r="EH201" s="2" t="s">
        <v>134</v>
      </c>
      <c r="EI201" s="4"/>
      <c r="EJ201" s="8"/>
      <c r="EK201" s="4"/>
      <c r="EL201" s="8"/>
      <c r="EM201" s="7"/>
      <c r="EN201" s="7"/>
      <c r="EO201" s="2" t="s">
        <v>140</v>
      </c>
      <c r="EP201" s="2" t="s">
        <v>144</v>
      </c>
      <c r="EQ201" s="2" t="s">
        <v>364</v>
      </c>
      <c r="ER201" s="2" t="s">
        <v>177</v>
      </c>
      <c r="ES201" s="2" t="s">
        <v>142</v>
      </c>
      <c r="ET201" s="2" t="s">
        <v>134</v>
      </c>
      <c r="EU201" s="4"/>
      <c r="EV201" s="8"/>
      <c r="EW201" s="4"/>
      <c r="EX201" s="8"/>
      <c r="EY201" s="7"/>
      <c r="EZ201" s="7"/>
      <c r="FA201" s="2" t="s">
        <v>140</v>
      </c>
      <c r="FB201" s="2" t="s">
        <v>144</v>
      </c>
      <c r="FC201" s="2" t="s">
        <v>1000</v>
      </c>
      <c r="FD201" s="2" t="s">
        <v>134</v>
      </c>
      <c r="FE201" s="2" t="s">
        <v>142</v>
      </c>
      <c r="FF201" s="2" t="s">
        <v>134</v>
      </c>
      <c r="FG201" s="4"/>
      <c r="FH201" s="8"/>
      <c r="FI201" s="4"/>
      <c r="FJ201" s="8"/>
      <c r="FK201" s="7"/>
      <c r="FL201" s="7"/>
      <c r="FM201" s="2" t="s">
        <v>161</v>
      </c>
      <c r="FN201" s="2" t="s">
        <v>131</v>
      </c>
      <c r="FO201" s="2" t="s">
        <v>134</v>
      </c>
      <c r="FP201" s="2" t="s">
        <v>134</v>
      </c>
      <c r="FQ201" s="2" t="s">
        <v>142</v>
      </c>
      <c r="FR201" s="2" t="s">
        <v>134</v>
      </c>
      <c r="FS201" s="4"/>
      <c r="FT201" s="8"/>
      <c r="FU201" s="4"/>
      <c r="FV201" s="8"/>
      <c r="FW201" s="7"/>
      <c r="FX201" s="7"/>
      <c r="FY201" s="2" t="s">
        <v>134</v>
      </c>
      <c r="FZ201" s="2" t="s">
        <v>134</v>
      </c>
      <c r="GA201" s="2" t="s">
        <v>134</v>
      </c>
      <c r="GB201" s="2" t="s">
        <v>134</v>
      </c>
      <c r="GC201" s="2" t="s">
        <v>134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134</v>
      </c>
      <c r="GL201" s="2" t="s">
        <v>134</v>
      </c>
      <c r="GM201" s="2" t="s">
        <v>134</v>
      </c>
      <c r="GN201" s="2" t="s">
        <v>134</v>
      </c>
      <c r="GO201" s="2" t="s">
        <v>134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184</v>
      </c>
      <c r="GX201" s="2" t="s">
        <v>144</v>
      </c>
      <c r="GY201" s="2" t="s">
        <v>134</v>
      </c>
      <c r="GZ201" s="2" t="s">
        <v>134</v>
      </c>
      <c r="HA201" s="2" t="s">
        <v>142</v>
      </c>
      <c r="HB201" s="2" t="s">
        <v>134</v>
      </c>
      <c r="HC201" s="4"/>
      <c r="HD201" s="8"/>
      <c r="HE201" s="4"/>
      <c r="HF201" s="8"/>
      <c r="HG201" s="7"/>
      <c r="HH201" s="7"/>
      <c r="HI201" s="2" t="s">
        <v>140</v>
      </c>
      <c r="HJ201" s="2" t="s">
        <v>144</v>
      </c>
      <c r="HK201" s="2" t="s">
        <v>1476</v>
      </c>
      <c r="HL201" s="2" t="s">
        <v>134</v>
      </c>
      <c r="HM201" s="2" t="s">
        <v>142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161</v>
      </c>
      <c r="HV201" s="2" t="s">
        <v>131</v>
      </c>
      <c r="HW201" s="2" t="s">
        <v>134</v>
      </c>
      <c r="HX201" s="2" t="s">
        <v>134</v>
      </c>
      <c r="HY201" s="2" t="s">
        <v>142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140</v>
      </c>
      <c r="IH201" s="2" t="s">
        <v>144</v>
      </c>
      <c r="II201" s="2" t="s">
        <v>1862</v>
      </c>
      <c r="IJ201" s="2" t="s">
        <v>134</v>
      </c>
      <c r="IK201" s="2" t="s">
        <v>142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161</v>
      </c>
      <c r="IT201" s="2" t="s">
        <v>144</v>
      </c>
      <c r="IU201" s="2" t="s">
        <v>134</v>
      </c>
      <c r="IV201" s="2" t="s">
        <v>134</v>
      </c>
      <c r="IW201" s="2" t="s">
        <v>142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134</v>
      </c>
      <c r="JF201" s="2" t="s">
        <v>134</v>
      </c>
      <c r="JG201" s="2" t="s">
        <v>134</v>
      </c>
      <c r="JH201" s="2" t="s">
        <v>134</v>
      </c>
      <c r="JI201" s="2" t="s">
        <v>134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184</v>
      </c>
      <c r="JR201" s="2" t="s">
        <v>144</v>
      </c>
      <c r="JS201" s="2" t="s">
        <v>134</v>
      </c>
      <c r="JT201" s="2" t="s">
        <v>134</v>
      </c>
      <c r="JU201" s="2" t="s">
        <v>142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134</v>
      </c>
      <c r="KD201" s="2" t="s">
        <v>134</v>
      </c>
      <c r="KE201" s="2" t="s">
        <v>134</v>
      </c>
      <c r="KF201" s="2" t="s">
        <v>134</v>
      </c>
      <c r="KG201" s="2" t="s">
        <v>134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176</v>
      </c>
      <c r="KP201" s="2" t="s">
        <v>144</v>
      </c>
      <c r="KQ201" s="2" t="s">
        <v>134</v>
      </c>
      <c r="KR201" s="2" t="s">
        <v>134</v>
      </c>
      <c r="KS201" s="2" t="s">
        <v>142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140</v>
      </c>
      <c r="LB201" s="2" t="s">
        <v>144</v>
      </c>
      <c r="LC201" s="2" t="s">
        <v>505</v>
      </c>
      <c r="LD201" s="2" t="s">
        <v>141</v>
      </c>
      <c r="LE201" s="2" t="s">
        <v>142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134</v>
      </c>
      <c r="LN201" s="2" t="s">
        <v>134</v>
      </c>
      <c r="LO201" s="2" t="s">
        <v>134</v>
      </c>
      <c r="LP201" s="2" t="s">
        <v>134</v>
      </c>
      <c r="LQ201" s="2" t="s">
        <v>134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134</v>
      </c>
      <c r="LZ201" s="2" t="s">
        <v>134</v>
      </c>
      <c r="MA201" s="2" t="s">
        <v>134</v>
      </c>
      <c r="MB201" s="2" t="s">
        <v>134</v>
      </c>
      <c r="MC201" s="2" t="s">
        <v>134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161</v>
      </c>
      <c r="ML201" s="2" t="s">
        <v>144</v>
      </c>
      <c r="MM201" s="2" t="s">
        <v>134</v>
      </c>
      <c r="MN201" s="2" t="s">
        <v>134</v>
      </c>
      <c r="MO201" s="2" t="s">
        <v>142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134</v>
      </c>
      <c r="MY201" s="2" t="s">
        <v>134</v>
      </c>
      <c r="MZ201" s="2" t="s">
        <v>134</v>
      </c>
      <c r="NA201" s="2" t="s">
        <v>134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184</v>
      </c>
      <c r="NJ201" s="2" t="s">
        <v>144</v>
      </c>
      <c r="NK201" s="2" t="s">
        <v>134</v>
      </c>
      <c r="NL201" s="2" t="s">
        <v>134</v>
      </c>
      <c r="NM201" s="2" t="s">
        <v>142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161</v>
      </c>
      <c r="NV201" s="2" t="s">
        <v>131</v>
      </c>
      <c r="NW201" s="2" t="s">
        <v>134</v>
      </c>
      <c r="NX201" s="2" t="s">
        <v>134</v>
      </c>
      <c r="NY201" s="2" t="s">
        <v>142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140</v>
      </c>
      <c r="OH201" s="2" t="s">
        <v>144</v>
      </c>
      <c r="OI201" s="2" t="s">
        <v>167</v>
      </c>
      <c r="OJ201" s="2" t="s">
        <v>770</v>
      </c>
      <c r="OK201" s="2" t="s">
        <v>142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134</v>
      </c>
      <c r="OT201" s="2" t="s">
        <v>134</v>
      </c>
      <c r="OU201" s="2" t="s">
        <v>134</v>
      </c>
      <c r="OV201" s="2" t="s">
        <v>134</v>
      </c>
      <c r="OW201" s="2" t="s">
        <v>134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161</v>
      </c>
      <c r="PF201" s="2" t="s">
        <v>144</v>
      </c>
      <c r="PG201" s="2" t="s">
        <v>134</v>
      </c>
      <c r="PH201" s="2" t="s">
        <v>134</v>
      </c>
      <c r="PI201" s="2" t="s">
        <v>142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134</v>
      </c>
      <c r="PS201" s="2" t="s">
        <v>134</v>
      </c>
      <c r="PT201" s="2" t="s">
        <v>134</v>
      </c>
      <c r="PU201" s="2" t="s">
        <v>134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161</v>
      </c>
      <c r="QD201" s="2" t="s">
        <v>144</v>
      </c>
      <c r="QE201" s="2" t="s">
        <v>134</v>
      </c>
      <c r="QF201" s="2" t="s">
        <v>134</v>
      </c>
      <c r="QG201" s="2" t="s">
        <v>142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184</v>
      </c>
      <c r="QP201" s="2" t="s">
        <v>144</v>
      </c>
      <c r="QQ201" s="2" t="s">
        <v>134</v>
      </c>
      <c r="QR201" s="2" t="s">
        <v>134</v>
      </c>
      <c r="QS201" s="2" t="s">
        <v>142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134</v>
      </c>
      <c r="RB201" s="2" t="s">
        <v>134</v>
      </c>
      <c r="RC201" s="2" t="s">
        <v>134</v>
      </c>
      <c r="RD201" s="2" t="s">
        <v>134</v>
      </c>
      <c r="RE201" s="2" t="s">
        <v>134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134</v>
      </c>
      <c r="RN201" s="2" t="s">
        <v>134</v>
      </c>
      <c r="RO201" s="2" t="s">
        <v>134</v>
      </c>
      <c r="RP201" s="2" t="s">
        <v>134</v>
      </c>
      <c r="RQ201" s="2" t="s">
        <v>134</v>
      </c>
      <c r="RR201" s="2" t="s">
        <v>134</v>
      </c>
      <c r="RS201" s="4"/>
      <c r="RT201" s="8"/>
      <c r="RU201" s="4"/>
      <c r="RV201" s="8"/>
      <c r="RW201" s="7"/>
      <c r="RX201" s="7"/>
      <c r="RY201" s="2" t="s">
        <v>161</v>
      </c>
      <c r="RZ201" s="2" t="s">
        <v>131</v>
      </c>
      <c r="SA201" s="2" t="s">
        <v>134</v>
      </c>
      <c r="SB201" s="2" t="s">
        <v>134</v>
      </c>
      <c r="SC201" s="2" t="s">
        <v>142</v>
      </c>
      <c r="SD201" s="2" t="s">
        <v>134</v>
      </c>
      <c r="SE201" s="4"/>
      <c r="SF201" s="8"/>
      <c r="SG201" s="4"/>
      <c r="SH201" s="8"/>
      <c r="SI201" s="7"/>
      <c r="SJ201" s="7"/>
      <c r="SK201" s="2" t="s">
        <v>161</v>
      </c>
      <c r="SL201" s="2" t="s">
        <v>144</v>
      </c>
      <c r="SM201" s="2" t="s">
        <v>134</v>
      </c>
      <c r="SN201" s="2" t="s">
        <v>134</v>
      </c>
      <c r="SO201" s="2" t="s">
        <v>142</v>
      </c>
      <c r="SP201" s="2" t="s">
        <v>134</v>
      </c>
    </row>
    <row r="202">
      <c r="A202" s="2" t="s">
        <v>2607</v>
      </c>
      <c r="B202" s="2" t="s">
        <v>123</v>
      </c>
      <c r="C202" s="2" t="s">
        <v>124</v>
      </c>
      <c r="D202" s="2" t="s">
        <v>2038</v>
      </c>
      <c r="E202" s="2" t="s">
        <v>2039</v>
      </c>
      <c r="F202" s="2" t="s">
        <v>2603</v>
      </c>
      <c r="G202" s="2" t="s">
        <v>2604</v>
      </c>
      <c r="H202" s="2" t="s">
        <v>2605</v>
      </c>
      <c r="I202" s="2" t="s">
        <v>2606</v>
      </c>
      <c r="J202" s="2" t="s">
        <v>2206</v>
      </c>
      <c r="K202" s="2" t="s">
        <v>130</v>
      </c>
      <c r="L202" s="3">
        <v>20</v>
      </c>
      <c r="M202" s="3">
        <v>21</v>
      </c>
      <c r="N202" s="3">
        <v>39.99</v>
      </c>
      <c r="O202" s="2" t="s">
        <v>766</v>
      </c>
      <c r="P202" s="2" t="s">
        <v>275</v>
      </c>
      <c r="Q202" s="2" t="s">
        <v>133</v>
      </c>
      <c r="R202" s="2" t="s">
        <v>134</v>
      </c>
      <c r="S202" s="2" t="s">
        <v>134</v>
      </c>
      <c r="T202" s="2" t="s">
        <v>134</v>
      </c>
      <c r="U202" s="2" t="s">
        <v>134</v>
      </c>
      <c r="V202" s="2" t="s">
        <v>2599</v>
      </c>
      <c r="W202" s="2" t="s">
        <v>835</v>
      </c>
      <c r="X202" s="2" t="s">
        <v>134</v>
      </c>
      <c r="Y202" s="2" t="s">
        <v>565</v>
      </c>
      <c r="Z202" s="4"/>
      <c r="AA202" s="4">
        <f>=ROUNDDOWN({0},0)</f>
      </c>
      <c r="AB202" s="5"/>
      <c r="AC202" s="2" t="s">
        <v>134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/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/>
      <c r="BJ202" s="4"/>
      <c r="BK202" s="8"/>
      <c r="BL202" s="2" t="s">
        <v>134</v>
      </c>
      <c r="BM202" s="7"/>
      <c r="BN202" s="7"/>
      <c r="BO202" s="4"/>
      <c r="BP202" s="8"/>
      <c r="BQ202" s="4"/>
      <c r="BR202" s="8"/>
      <c r="BS202" s="7"/>
      <c r="BT202" s="7"/>
      <c r="BU202" s="2" t="s">
        <v>140</v>
      </c>
      <c r="BV202" s="2" t="s">
        <v>144</v>
      </c>
      <c r="BW202" s="2" t="s">
        <v>134</v>
      </c>
      <c r="BX202" s="2" t="s">
        <v>1334</v>
      </c>
      <c r="BY202" s="2" t="s">
        <v>142</v>
      </c>
      <c r="BZ202" s="2" t="s">
        <v>134</v>
      </c>
      <c r="CA202" s="4"/>
      <c r="CB202" s="8"/>
      <c r="CC202" s="4"/>
      <c r="CD202" s="8"/>
      <c r="CE202" s="7"/>
      <c r="CF202" s="7"/>
      <c r="CG202" s="2" t="s">
        <v>161</v>
      </c>
      <c r="CH202" s="2" t="s">
        <v>144</v>
      </c>
      <c r="CI202" s="2" t="s">
        <v>134</v>
      </c>
      <c r="CJ202" s="2" t="s">
        <v>134</v>
      </c>
      <c r="CK202" s="2" t="s">
        <v>142</v>
      </c>
      <c r="CL202" s="2" t="s">
        <v>134</v>
      </c>
      <c r="CM202" s="4"/>
      <c r="CN202" s="8"/>
      <c r="CO202" s="4"/>
      <c r="CP202" s="8"/>
      <c r="CQ202" s="7"/>
      <c r="CR202" s="7"/>
      <c r="CS202" s="2" t="s">
        <v>140</v>
      </c>
      <c r="CT202" s="2" t="s">
        <v>144</v>
      </c>
      <c r="CU202" s="2" t="s">
        <v>353</v>
      </c>
      <c r="CV202" s="2" t="s">
        <v>1858</v>
      </c>
      <c r="CW202" s="2" t="s">
        <v>142</v>
      </c>
      <c r="CX202" s="2" t="s">
        <v>134</v>
      </c>
      <c r="CY202" s="4"/>
      <c r="CZ202" s="8"/>
      <c r="DA202" s="4"/>
      <c r="DB202" s="8"/>
      <c r="DC202" s="7"/>
      <c r="DD202" s="7"/>
      <c r="DE202" s="2" t="s">
        <v>140</v>
      </c>
      <c r="DF202" s="2" t="s">
        <v>144</v>
      </c>
      <c r="DG202" s="2" t="s">
        <v>750</v>
      </c>
      <c r="DH202" s="2" t="s">
        <v>711</v>
      </c>
      <c r="DI202" s="2" t="s">
        <v>142</v>
      </c>
      <c r="DJ202" s="2" t="s">
        <v>134</v>
      </c>
      <c r="DK202" s="4"/>
      <c r="DL202" s="8"/>
      <c r="DM202" s="4"/>
      <c r="DN202" s="8"/>
      <c r="DO202" s="7"/>
      <c r="DP202" s="7"/>
      <c r="DQ202" s="2" t="s">
        <v>140</v>
      </c>
      <c r="DR202" s="2" t="s">
        <v>144</v>
      </c>
      <c r="DS202" s="2" t="s">
        <v>151</v>
      </c>
      <c r="DT202" s="2" t="s">
        <v>134</v>
      </c>
      <c r="DU202" s="2" t="s">
        <v>142</v>
      </c>
      <c r="DV202" s="2" t="s">
        <v>134</v>
      </c>
      <c r="DW202" s="4"/>
      <c r="DX202" s="8"/>
      <c r="DY202" s="4"/>
      <c r="DZ202" s="8"/>
      <c r="EA202" s="7"/>
      <c r="EB202" s="7"/>
      <c r="EC202" s="2" t="s">
        <v>140</v>
      </c>
      <c r="ED202" s="2" t="s">
        <v>144</v>
      </c>
      <c r="EE202" s="2" t="s">
        <v>2295</v>
      </c>
      <c r="EF202" s="2" t="s">
        <v>219</v>
      </c>
      <c r="EG202" s="2" t="s">
        <v>142</v>
      </c>
      <c r="EH202" s="2" t="s">
        <v>134</v>
      </c>
      <c r="EI202" s="4"/>
      <c r="EJ202" s="8"/>
      <c r="EK202" s="4"/>
      <c r="EL202" s="8"/>
      <c r="EM202" s="7"/>
      <c r="EN202" s="7"/>
      <c r="EO202" s="2" t="s">
        <v>140</v>
      </c>
      <c r="EP202" s="2" t="s">
        <v>144</v>
      </c>
      <c r="EQ202" s="2" t="s">
        <v>364</v>
      </c>
      <c r="ER202" s="2" t="s">
        <v>506</v>
      </c>
      <c r="ES202" s="2" t="s">
        <v>142</v>
      </c>
      <c r="ET202" s="2" t="s">
        <v>134</v>
      </c>
      <c r="EU202" s="4"/>
      <c r="EV202" s="8"/>
      <c r="EW202" s="4"/>
      <c r="EX202" s="8"/>
      <c r="EY202" s="7"/>
      <c r="EZ202" s="7"/>
      <c r="FA202" s="2" t="s">
        <v>140</v>
      </c>
      <c r="FB202" s="2" t="s">
        <v>144</v>
      </c>
      <c r="FC202" s="2" t="s">
        <v>1000</v>
      </c>
      <c r="FD202" s="2" t="s">
        <v>134</v>
      </c>
      <c r="FE202" s="2" t="s">
        <v>142</v>
      </c>
      <c r="FF202" s="2" t="s">
        <v>134</v>
      </c>
      <c r="FG202" s="4"/>
      <c r="FH202" s="8"/>
      <c r="FI202" s="4"/>
      <c r="FJ202" s="8"/>
      <c r="FK202" s="7"/>
      <c r="FL202" s="7"/>
      <c r="FM202" s="2" t="s">
        <v>134</v>
      </c>
      <c r="FN202" s="2" t="s">
        <v>134</v>
      </c>
      <c r="FO202" s="2" t="s">
        <v>134</v>
      </c>
      <c r="FP202" s="2" t="s">
        <v>134</v>
      </c>
      <c r="FQ202" s="2" t="s">
        <v>134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134</v>
      </c>
      <c r="FZ202" s="2" t="s">
        <v>134</v>
      </c>
      <c r="GA202" s="2" t="s">
        <v>134</v>
      </c>
      <c r="GB202" s="2" t="s">
        <v>134</v>
      </c>
      <c r="GC202" s="2" t="s">
        <v>134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134</v>
      </c>
      <c r="GL202" s="2" t="s">
        <v>134</v>
      </c>
      <c r="GM202" s="2" t="s">
        <v>134</v>
      </c>
      <c r="GN202" s="2" t="s">
        <v>134</v>
      </c>
      <c r="GO202" s="2" t="s">
        <v>134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184</v>
      </c>
      <c r="GX202" s="2" t="s">
        <v>144</v>
      </c>
      <c r="GY202" s="2" t="s">
        <v>134</v>
      </c>
      <c r="GZ202" s="2" t="s">
        <v>134</v>
      </c>
      <c r="HA202" s="2" t="s">
        <v>142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140</v>
      </c>
      <c r="HJ202" s="2" t="s">
        <v>144</v>
      </c>
      <c r="HK202" s="2" t="s">
        <v>1476</v>
      </c>
      <c r="HL202" s="2" t="s">
        <v>509</v>
      </c>
      <c r="HM202" s="2" t="s">
        <v>142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134</v>
      </c>
      <c r="HV202" s="2" t="s">
        <v>134</v>
      </c>
      <c r="HW202" s="2" t="s">
        <v>134</v>
      </c>
      <c r="HX202" s="2" t="s">
        <v>134</v>
      </c>
      <c r="HY202" s="2" t="s">
        <v>134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140</v>
      </c>
      <c r="IH202" s="2" t="s">
        <v>144</v>
      </c>
      <c r="II202" s="2" t="s">
        <v>1862</v>
      </c>
      <c r="IJ202" s="2" t="s">
        <v>134</v>
      </c>
      <c r="IK202" s="2" t="s">
        <v>142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161</v>
      </c>
      <c r="IT202" s="2" t="s">
        <v>144</v>
      </c>
      <c r="IU202" s="2" t="s">
        <v>134</v>
      </c>
      <c r="IV202" s="2" t="s">
        <v>134</v>
      </c>
      <c r="IW202" s="2" t="s">
        <v>142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134</v>
      </c>
      <c r="JF202" s="2" t="s">
        <v>134</v>
      </c>
      <c r="JG202" s="2" t="s">
        <v>134</v>
      </c>
      <c r="JH202" s="2" t="s">
        <v>134</v>
      </c>
      <c r="JI202" s="2" t="s">
        <v>134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184</v>
      </c>
      <c r="JR202" s="2" t="s">
        <v>144</v>
      </c>
      <c r="JS202" s="2" t="s">
        <v>134</v>
      </c>
      <c r="JT202" s="2" t="s">
        <v>134</v>
      </c>
      <c r="JU202" s="2" t="s">
        <v>142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134</v>
      </c>
      <c r="KD202" s="2" t="s">
        <v>134</v>
      </c>
      <c r="KE202" s="2" t="s">
        <v>134</v>
      </c>
      <c r="KF202" s="2" t="s">
        <v>134</v>
      </c>
      <c r="KG202" s="2" t="s">
        <v>134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176</v>
      </c>
      <c r="KP202" s="2" t="s">
        <v>144</v>
      </c>
      <c r="KQ202" s="2" t="s">
        <v>134</v>
      </c>
      <c r="KR202" s="2" t="s">
        <v>134</v>
      </c>
      <c r="KS202" s="2" t="s">
        <v>142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140</v>
      </c>
      <c r="LB202" s="2" t="s">
        <v>144</v>
      </c>
      <c r="LC202" s="2" t="s">
        <v>505</v>
      </c>
      <c r="LD202" s="2" t="s">
        <v>134</v>
      </c>
      <c r="LE202" s="2" t="s">
        <v>142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134</v>
      </c>
      <c r="LN202" s="2" t="s">
        <v>134</v>
      </c>
      <c r="LO202" s="2" t="s">
        <v>134</v>
      </c>
      <c r="LP202" s="2" t="s">
        <v>134</v>
      </c>
      <c r="LQ202" s="2" t="s">
        <v>134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134</v>
      </c>
      <c r="LZ202" s="2" t="s">
        <v>134</v>
      </c>
      <c r="MA202" s="2" t="s">
        <v>134</v>
      </c>
      <c r="MB202" s="2" t="s">
        <v>134</v>
      </c>
      <c r="MC202" s="2" t="s">
        <v>134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161</v>
      </c>
      <c r="ML202" s="2" t="s">
        <v>144</v>
      </c>
      <c r="MM202" s="2" t="s">
        <v>134</v>
      </c>
      <c r="MN202" s="2" t="s">
        <v>134</v>
      </c>
      <c r="MO202" s="2" t="s">
        <v>142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134</v>
      </c>
      <c r="MX202" s="2" t="s">
        <v>134</v>
      </c>
      <c r="MY202" s="2" t="s">
        <v>134</v>
      </c>
      <c r="MZ202" s="2" t="s">
        <v>134</v>
      </c>
      <c r="NA202" s="2" t="s">
        <v>134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184</v>
      </c>
      <c r="NJ202" s="2" t="s">
        <v>144</v>
      </c>
      <c r="NK202" s="2" t="s">
        <v>134</v>
      </c>
      <c r="NL202" s="2" t="s">
        <v>134</v>
      </c>
      <c r="NM202" s="2" t="s">
        <v>142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134</v>
      </c>
      <c r="NV202" s="2" t="s">
        <v>134</v>
      </c>
      <c r="NW202" s="2" t="s">
        <v>134</v>
      </c>
      <c r="NX202" s="2" t="s">
        <v>134</v>
      </c>
      <c r="NY202" s="2" t="s">
        <v>134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140</v>
      </c>
      <c r="OH202" s="2" t="s">
        <v>144</v>
      </c>
      <c r="OI202" s="2" t="s">
        <v>167</v>
      </c>
      <c r="OJ202" s="2" t="s">
        <v>279</v>
      </c>
      <c r="OK202" s="2" t="s">
        <v>142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134</v>
      </c>
      <c r="OT202" s="2" t="s">
        <v>134</v>
      </c>
      <c r="OU202" s="2" t="s">
        <v>134</v>
      </c>
      <c r="OV202" s="2" t="s">
        <v>134</v>
      </c>
      <c r="OW202" s="2" t="s">
        <v>134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161</v>
      </c>
      <c r="PF202" s="2" t="s">
        <v>144</v>
      </c>
      <c r="PG202" s="2" t="s">
        <v>134</v>
      </c>
      <c r="PH202" s="2" t="s">
        <v>134</v>
      </c>
      <c r="PI202" s="2" t="s">
        <v>142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134</v>
      </c>
      <c r="PS202" s="2" t="s">
        <v>134</v>
      </c>
      <c r="PT202" s="2" t="s">
        <v>134</v>
      </c>
      <c r="PU202" s="2" t="s">
        <v>134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161</v>
      </c>
      <c r="QD202" s="2" t="s">
        <v>144</v>
      </c>
      <c r="QE202" s="2" t="s">
        <v>134</v>
      </c>
      <c r="QF202" s="2" t="s">
        <v>134</v>
      </c>
      <c r="QG202" s="2" t="s">
        <v>142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184</v>
      </c>
      <c r="QP202" s="2" t="s">
        <v>144</v>
      </c>
      <c r="QQ202" s="2" t="s">
        <v>134</v>
      </c>
      <c r="QR202" s="2" t="s">
        <v>134</v>
      </c>
      <c r="QS202" s="2" t="s">
        <v>142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134</v>
      </c>
      <c r="RB202" s="2" t="s">
        <v>134</v>
      </c>
      <c r="RC202" s="2" t="s">
        <v>134</v>
      </c>
      <c r="RD202" s="2" t="s">
        <v>134</v>
      </c>
      <c r="RE202" s="2" t="s">
        <v>134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134</v>
      </c>
      <c r="RN202" s="2" t="s">
        <v>134</v>
      </c>
      <c r="RO202" s="2" t="s">
        <v>134</v>
      </c>
      <c r="RP202" s="2" t="s">
        <v>134</v>
      </c>
      <c r="RQ202" s="2" t="s">
        <v>134</v>
      </c>
      <c r="RR202" s="2" t="s">
        <v>134</v>
      </c>
      <c r="RS202" s="4"/>
      <c r="RT202" s="8"/>
      <c r="RU202" s="4"/>
      <c r="RV202" s="8"/>
      <c r="RW202" s="7"/>
      <c r="RX202" s="7"/>
      <c r="RY202" s="2" t="s">
        <v>161</v>
      </c>
      <c r="RZ202" s="2" t="s">
        <v>131</v>
      </c>
      <c r="SA202" s="2" t="s">
        <v>134</v>
      </c>
      <c r="SB202" s="2" t="s">
        <v>134</v>
      </c>
      <c r="SC202" s="2" t="s">
        <v>142</v>
      </c>
      <c r="SD202" s="2" t="s">
        <v>134</v>
      </c>
      <c r="SE202" s="4"/>
      <c r="SF202" s="8"/>
      <c r="SG202" s="4"/>
      <c r="SH202" s="8"/>
      <c r="SI202" s="7"/>
      <c r="SJ202" s="7"/>
      <c r="SK202" s="2" t="s">
        <v>161</v>
      </c>
      <c r="SL202" s="2" t="s">
        <v>144</v>
      </c>
      <c r="SM202" s="2" t="s">
        <v>134</v>
      </c>
      <c r="SN202" s="2" t="s">
        <v>134</v>
      </c>
      <c r="SO202" s="2" t="s">
        <v>142</v>
      </c>
      <c r="SP202" s="2" t="s">
        <v>134</v>
      </c>
    </row>
    <row r="203">
      <c r="A203" s="2" t="s">
        <v>2608</v>
      </c>
      <c r="B203" s="2" t="s">
        <v>123</v>
      </c>
      <c r="C203" s="2" t="s">
        <v>124</v>
      </c>
      <c r="D203" s="2" t="s">
        <v>2038</v>
      </c>
      <c r="E203" s="2" t="s">
        <v>2039</v>
      </c>
      <c r="F203" s="2" t="s">
        <v>2609</v>
      </c>
      <c r="G203" s="2" t="s">
        <v>2610</v>
      </c>
      <c r="H203" s="2" t="s">
        <v>2611</v>
      </c>
      <c r="I203" s="2" t="s">
        <v>2612</v>
      </c>
      <c r="J203" s="2" t="s">
        <v>2304</v>
      </c>
      <c r="K203" s="2" t="s">
        <v>394</v>
      </c>
      <c r="L203" s="3">
        <v>15</v>
      </c>
      <c r="M203" s="3">
        <v>15.75</v>
      </c>
      <c r="N203" s="3">
        <v>29.99</v>
      </c>
      <c r="O203" s="2" t="s">
        <v>131</v>
      </c>
      <c r="P203" s="2" t="s">
        <v>275</v>
      </c>
      <c r="Q203" s="2" t="s">
        <v>133</v>
      </c>
      <c r="R203" s="2" t="s">
        <v>134</v>
      </c>
      <c r="S203" s="2" t="s">
        <v>134</v>
      </c>
      <c r="T203" s="2" t="s">
        <v>134</v>
      </c>
      <c r="U203" s="2" t="s">
        <v>134</v>
      </c>
      <c r="V203" s="2" t="s">
        <v>1661</v>
      </c>
      <c r="W203" s="2" t="s">
        <v>136</v>
      </c>
      <c r="X203" s="2" t="s">
        <v>134</v>
      </c>
      <c r="Y203" s="2" t="s">
        <v>565</v>
      </c>
      <c r="Z203" s="4"/>
      <c r="AA203" s="4">
        <f>=ROUNDDOWN({0},0)</f>
      </c>
      <c r="AB203" s="5"/>
      <c r="AC203" s="2" t="s">
        <v>134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134</v>
      </c>
      <c r="BM203" s="7"/>
      <c r="BN203" s="7"/>
      <c r="BO203" s="4"/>
      <c r="BP203" s="8"/>
      <c r="BQ203" s="4"/>
      <c r="BR203" s="8"/>
      <c r="BS203" s="7"/>
      <c r="BT203" s="7"/>
      <c r="BU203" s="2" t="s">
        <v>161</v>
      </c>
      <c r="BV203" s="2" t="s">
        <v>144</v>
      </c>
      <c r="BW203" s="2" t="s">
        <v>134</v>
      </c>
      <c r="BX203" s="2" t="s">
        <v>134</v>
      </c>
      <c r="BY203" s="2" t="s">
        <v>142</v>
      </c>
      <c r="BZ203" s="2" t="s">
        <v>134</v>
      </c>
      <c r="CA203" s="4"/>
      <c r="CB203" s="8"/>
      <c r="CC203" s="4"/>
      <c r="CD203" s="8"/>
      <c r="CE203" s="7"/>
      <c r="CF203" s="7"/>
      <c r="CG203" s="2" t="s">
        <v>161</v>
      </c>
      <c r="CH203" s="2" t="s">
        <v>144</v>
      </c>
      <c r="CI203" s="2" t="s">
        <v>134</v>
      </c>
      <c r="CJ203" s="2" t="s">
        <v>134</v>
      </c>
      <c r="CK203" s="2" t="s">
        <v>142</v>
      </c>
      <c r="CL203" s="2" t="s">
        <v>134</v>
      </c>
      <c r="CM203" s="4"/>
      <c r="CN203" s="8"/>
      <c r="CO203" s="4"/>
      <c r="CP203" s="8"/>
      <c r="CQ203" s="7"/>
      <c r="CR203" s="7"/>
      <c r="CS203" s="2" t="s">
        <v>140</v>
      </c>
      <c r="CT203" s="2" t="s">
        <v>144</v>
      </c>
      <c r="CU203" s="2" t="s">
        <v>292</v>
      </c>
      <c r="CV203" s="2" t="s">
        <v>506</v>
      </c>
      <c r="CW203" s="2" t="s">
        <v>142</v>
      </c>
      <c r="CX203" s="2" t="s">
        <v>134</v>
      </c>
      <c r="CY203" s="4"/>
      <c r="CZ203" s="8"/>
      <c r="DA203" s="4"/>
      <c r="DB203" s="8"/>
      <c r="DC203" s="7"/>
      <c r="DD203" s="7"/>
      <c r="DE203" s="2" t="s">
        <v>140</v>
      </c>
      <c r="DF203" s="2" t="s">
        <v>144</v>
      </c>
      <c r="DG203" s="2" t="s">
        <v>1656</v>
      </c>
      <c r="DH203" s="2" t="s">
        <v>506</v>
      </c>
      <c r="DI203" s="2" t="s">
        <v>142</v>
      </c>
      <c r="DJ203" s="2" t="s">
        <v>134</v>
      </c>
      <c r="DK203" s="4"/>
      <c r="DL203" s="8"/>
      <c r="DM203" s="4"/>
      <c r="DN203" s="8"/>
      <c r="DO203" s="7"/>
      <c r="DP203" s="7"/>
      <c r="DQ203" s="2" t="s">
        <v>140</v>
      </c>
      <c r="DR203" s="2" t="s">
        <v>144</v>
      </c>
      <c r="DS203" s="2" t="s">
        <v>151</v>
      </c>
      <c r="DT203" s="2" t="s">
        <v>134</v>
      </c>
      <c r="DU203" s="2" t="s">
        <v>142</v>
      </c>
      <c r="DV203" s="2" t="s">
        <v>134</v>
      </c>
      <c r="DW203" s="4"/>
      <c r="DX203" s="8"/>
      <c r="DY203" s="4"/>
      <c r="DZ203" s="8"/>
      <c r="EA203" s="7"/>
      <c r="EB203" s="7"/>
      <c r="EC203" s="2" t="s">
        <v>140</v>
      </c>
      <c r="ED203" s="2" t="s">
        <v>144</v>
      </c>
      <c r="EE203" s="2" t="s">
        <v>221</v>
      </c>
      <c r="EF203" s="2" t="s">
        <v>292</v>
      </c>
      <c r="EG203" s="2" t="s">
        <v>142</v>
      </c>
      <c r="EH203" s="2" t="s">
        <v>134</v>
      </c>
      <c r="EI203" s="4"/>
      <c r="EJ203" s="8"/>
      <c r="EK203" s="4"/>
      <c r="EL203" s="8"/>
      <c r="EM203" s="7"/>
      <c r="EN203" s="7"/>
      <c r="EO203" s="2" t="s">
        <v>140</v>
      </c>
      <c r="EP203" s="2" t="s">
        <v>144</v>
      </c>
      <c r="EQ203" s="2" t="s">
        <v>322</v>
      </c>
      <c r="ER203" s="2" t="s">
        <v>759</v>
      </c>
      <c r="ES203" s="2" t="s">
        <v>142</v>
      </c>
      <c r="ET203" s="2" t="s">
        <v>134</v>
      </c>
      <c r="EU203" s="4"/>
      <c r="EV203" s="8"/>
      <c r="EW203" s="4"/>
      <c r="EX203" s="8"/>
      <c r="EY203" s="7"/>
      <c r="EZ203" s="7"/>
      <c r="FA203" s="2" t="s">
        <v>140</v>
      </c>
      <c r="FB203" s="2" t="s">
        <v>144</v>
      </c>
      <c r="FC203" s="2" t="s">
        <v>1000</v>
      </c>
      <c r="FD203" s="2" t="s">
        <v>134</v>
      </c>
      <c r="FE203" s="2" t="s">
        <v>142</v>
      </c>
      <c r="FF203" s="2" t="s">
        <v>134</v>
      </c>
      <c r="FG203" s="4"/>
      <c r="FH203" s="8"/>
      <c r="FI203" s="4"/>
      <c r="FJ203" s="8"/>
      <c r="FK203" s="7"/>
      <c r="FL203" s="7"/>
      <c r="FM203" s="2" t="s">
        <v>161</v>
      </c>
      <c r="FN203" s="2" t="s">
        <v>131</v>
      </c>
      <c r="FO203" s="2" t="s">
        <v>134</v>
      </c>
      <c r="FP203" s="2" t="s">
        <v>134</v>
      </c>
      <c r="FQ203" s="2" t="s">
        <v>142</v>
      </c>
      <c r="FR203" s="2" t="s">
        <v>134</v>
      </c>
      <c r="FS203" s="4"/>
      <c r="FT203" s="8"/>
      <c r="FU203" s="4"/>
      <c r="FV203" s="8"/>
      <c r="FW203" s="7"/>
      <c r="FX203" s="7"/>
      <c r="FY203" s="2" t="s">
        <v>134</v>
      </c>
      <c r="FZ203" s="2" t="s">
        <v>134</v>
      </c>
      <c r="GA203" s="2" t="s">
        <v>134</v>
      </c>
      <c r="GB203" s="2" t="s">
        <v>134</v>
      </c>
      <c r="GC203" s="2" t="s">
        <v>134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134</v>
      </c>
      <c r="GL203" s="2" t="s">
        <v>134</v>
      </c>
      <c r="GM203" s="2" t="s">
        <v>134</v>
      </c>
      <c r="GN203" s="2" t="s">
        <v>134</v>
      </c>
      <c r="GO203" s="2" t="s">
        <v>134</v>
      </c>
      <c r="GP203" s="2" t="s">
        <v>134</v>
      </c>
      <c r="GQ203" s="4"/>
      <c r="GR203" s="8"/>
      <c r="GS203" s="4"/>
      <c r="GT203" s="8"/>
      <c r="GU203" s="7"/>
      <c r="GV203" s="7"/>
      <c r="GW203" s="2" t="s">
        <v>184</v>
      </c>
      <c r="GX203" s="2" t="s">
        <v>144</v>
      </c>
      <c r="GY203" s="2" t="s">
        <v>134</v>
      </c>
      <c r="GZ203" s="2" t="s">
        <v>134</v>
      </c>
      <c r="HA203" s="2" t="s">
        <v>142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140</v>
      </c>
      <c r="HJ203" s="2" t="s">
        <v>144</v>
      </c>
      <c r="HK203" s="2" t="s">
        <v>2405</v>
      </c>
      <c r="HL203" s="2" t="s">
        <v>281</v>
      </c>
      <c r="HM203" s="2" t="s">
        <v>142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161</v>
      </c>
      <c r="HV203" s="2" t="s">
        <v>131</v>
      </c>
      <c r="HW203" s="2" t="s">
        <v>134</v>
      </c>
      <c r="HX203" s="2" t="s">
        <v>134</v>
      </c>
      <c r="HY203" s="2" t="s">
        <v>142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140</v>
      </c>
      <c r="IH203" s="2" t="s">
        <v>144</v>
      </c>
      <c r="II203" s="2" t="s">
        <v>1862</v>
      </c>
      <c r="IJ203" s="2" t="s">
        <v>1179</v>
      </c>
      <c r="IK203" s="2" t="s">
        <v>142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161</v>
      </c>
      <c r="IT203" s="2" t="s">
        <v>144</v>
      </c>
      <c r="IU203" s="2" t="s">
        <v>134</v>
      </c>
      <c r="IV203" s="2" t="s">
        <v>134</v>
      </c>
      <c r="IW203" s="2" t="s">
        <v>142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134</v>
      </c>
      <c r="JF203" s="2" t="s">
        <v>134</v>
      </c>
      <c r="JG203" s="2" t="s">
        <v>134</v>
      </c>
      <c r="JH203" s="2" t="s">
        <v>134</v>
      </c>
      <c r="JI203" s="2" t="s">
        <v>134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184</v>
      </c>
      <c r="JR203" s="2" t="s">
        <v>144</v>
      </c>
      <c r="JS203" s="2" t="s">
        <v>134</v>
      </c>
      <c r="JT203" s="2" t="s">
        <v>134</v>
      </c>
      <c r="JU203" s="2" t="s">
        <v>142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134</v>
      </c>
      <c r="KD203" s="2" t="s">
        <v>134</v>
      </c>
      <c r="KE203" s="2" t="s">
        <v>134</v>
      </c>
      <c r="KF203" s="2" t="s">
        <v>134</v>
      </c>
      <c r="KG203" s="2" t="s">
        <v>134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176</v>
      </c>
      <c r="KP203" s="2" t="s">
        <v>144</v>
      </c>
      <c r="KQ203" s="2" t="s">
        <v>134</v>
      </c>
      <c r="KR203" s="2" t="s">
        <v>134</v>
      </c>
      <c r="KS203" s="2" t="s">
        <v>142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176</v>
      </c>
      <c r="LB203" s="2" t="s">
        <v>144</v>
      </c>
      <c r="LC203" s="2" t="s">
        <v>134</v>
      </c>
      <c r="LD203" s="2" t="s">
        <v>134</v>
      </c>
      <c r="LE203" s="2" t="s">
        <v>142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134</v>
      </c>
      <c r="LN203" s="2" t="s">
        <v>134</v>
      </c>
      <c r="LO203" s="2" t="s">
        <v>134</v>
      </c>
      <c r="LP203" s="2" t="s">
        <v>134</v>
      </c>
      <c r="LQ203" s="2" t="s">
        <v>134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134</v>
      </c>
      <c r="LZ203" s="2" t="s">
        <v>134</v>
      </c>
      <c r="MA203" s="2" t="s">
        <v>134</v>
      </c>
      <c r="MB203" s="2" t="s">
        <v>134</v>
      </c>
      <c r="MC203" s="2" t="s">
        <v>134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161</v>
      </c>
      <c r="ML203" s="2" t="s">
        <v>144</v>
      </c>
      <c r="MM203" s="2" t="s">
        <v>134</v>
      </c>
      <c r="MN203" s="2" t="s">
        <v>134</v>
      </c>
      <c r="MO203" s="2" t="s">
        <v>142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134</v>
      </c>
      <c r="MY203" s="2" t="s">
        <v>134</v>
      </c>
      <c r="MZ203" s="2" t="s">
        <v>134</v>
      </c>
      <c r="NA203" s="2" t="s">
        <v>134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184</v>
      </c>
      <c r="NJ203" s="2" t="s">
        <v>144</v>
      </c>
      <c r="NK203" s="2" t="s">
        <v>134</v>
      </c>
      <c r="NL203" s="2" t="s">
        <v>134</v>
      </c>
      <c r="NM203" s="2" t="s">
        <v>142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161</v>
      </c>
      <c r="NV203" s="2" t="s">
        <v>131</v>
      </c>
      <c r="NW203" s="2" t="s">
        <v>134</v>
      </c>
      <c r="NX203" s="2" t="s">
        <v>134</v>
      </c>
      <c r="NY203" s="2" t="s">
        <v>142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140</v>
      </c>
      <c r="OH203" s="2" t="s">
        <v>144</v>
      </c>
      <c r="OI203" s="2" t="s">
        <v>147</v>
      </c>
      <c r="OJ203" s="2" t="s">
        <v>506</v>
      </c>
      <c r="OK203" s="2" t="s">
        <v>142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134</v>
      </c>
      <c r="OT203" s="2" t="s">
        <v>134</v>
      </c>
      <c r="OU203" s="2" t="s">
        <v>134</v>
      </c>
      <c r="OV203" s="2" t="s">
        <v>134</v>
      </c>
      <c r="OW203" s="2" t="s">
        <v>134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161</v>
      </c>
      <c r="PF203" s="2" t="s">
        <v>144</v>
      </c>
      <c r="PG203" s="2" t="s">
        <v>134</v>
      </c>
      <c r="PH203" s="2" t="s">
        <v>134</v>
      </c>
      <c r="PI203" s="2" t="s">
        <v>142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134</v>
      </c>
      <c r="PR203" s="2" t="s">
        <v>134</v>
      </c>
      <c r="PS203" s="2" t="s">
        <v>134</v>
      </c>
      <c r="PT203" s="2" t="s">
        <v>134</v>
      </c>
      <c r="PU203" s="2" t="s">
        <v>134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161</v>
      </c>
      <c r="QD203" s="2" t="s">
        <v>144</v>
      </c>
      <c r="QE203" s="2" t="s">
        <v>134</v>
      </c>
      <c r="QF203" s="2" t="s">
        <v>134</v>
      </c>
      <c r="QG203" s="2" t="s">
        <v>142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184</v>
      </c>
      <c r="QP203" s="2" t="s">
        <v>144</v>
      </c>
      <c r="QQ203" s="2" t="s">
        <v>134</v>
      </c>
      <c r="QR203" s="2" t="s">
        <v>134</v>
      </c>
      <c r="QS203" s="2" t="s">
        <v>142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134</v>
      </c>
      <c r="RB203" s="2" t="s">
        <v>134</v>
      </c>
      <c r="RC203" s="2" t="s">
        <v>134</v>
      </c>
      <c r="RD203" s="2" t="s">
        <v>134</v>
      </c>
      <c r="RE203" s="2" t="s">
        <v>134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134</v>
      </c>
      <c r="RN203" s="2" t="s">
        <v>134</v>
      </c>
      <c r="RO203" s="2" t="s">
        <v>134</v>
      </c>
      <c r="RP203" s="2" t="s">
        <v>134</v>
      </c>
      <c r="RQ203" s="2" t="s">
        <v>134</v>
      </c>
      <c r="RR203" s="2" t="s">
        <v>134</v>
      </c>
      <c r="RS203" s="4"/>
      <c r="RT203" s="8"/>
      <c r="RU203" s="4"/>
      <c r="RV203" s="8"/>
      <c r="RW203" s="7"/>
      <c r="RX203" s="7"/>
      <c r="RY203" s="2" t="s">
        <v>161</v>
      </c>
      <c r="RZ203" s="2" t="s">
        <v>131</v>
      </c>
      <c r="SA203" s="2" t="s">
        <v>134</v>
      </c>
      <c r="SB203" s="2" t="s">
        <v>134</v>
      </c>
      <c r="SC203" s="2" t="s">
        <v>142</v>
      </c>
      <c r="SD203" s="2" t="s">
        <v>134</v>
      </c>
      <c r="SE203" s="4"/>
      <c r="SF203" s="8"/>
      <c r="SG203" s="4"/>
      <c r="SH203" s="8"/>
      <c r="SI203" s="7"/>
      <c r="SJ203" s="7"/>
      <c r="SK203" s="2" t="s">
        <v>161</v>
      </c>
      <c r="SL203" s="2" t="s">
        <v>144</v>
      </c>
      <c r="SM203" s="2" t="s">
        <v>134</v>
      </c>
      <c r="SN203" s="2" t="s">
        <v>134</v>
      </c>
      <c r="SO203" s="2" t="s">
        <v>142</v>
      </c>
      <c r="SP203" s="2" t="s">
        <v>134</v>
      </c>
    </row>
    <row r="204">
      <c r="A204" s="2" t="s">
        <v>2613</v>
      </c>
      <c r="B204" s="2" t="s">
        <v>123</v>
      </c>
      <c r="C204" s="2" t="s">
        <v>124</v>
      </c>
      <c r="D204" s="2" t="s">
        <v>2038</v>
      </c>
      <c r="E204" s="2" t="s">
        <v>2039</v>
      </c>
      <c r="F204" s="2" t="s">
        <v>2614</v>
      </c>
      <c r="G204" s="2" t="s">
        <v>134</v>
      </c>
      <c r="H204" s="2" t="s">
        <v>134</v>
      </c>
      <c r="I204" s="2" t="s">
        <v>2615</v>
      </c>
      <c r="J204" s="2" t="s">
        <v>2044</v>
      </c>
      <c r="K204" s="2" t="s">
        <v>329</v>
      </c>
      <c r="L204" s="3">
        <v>8.5</v>
      </c>
      <c r="M204" s="3">
        <v>8.93</v>
      </c>
      <c r="N204" s="3"/>
      <c r="O204" s="2" t="s">
        <v>274</v>
      </c>
      <c r="P204" s="2" t="s">
        <v>1660</v>
      </c>
      <c r="Q204" s="2" t="s">
        <v>133</v>
      </c>
      <c r="R204" s="2" t="s">
        <v>18</v>
      </c>
      <c r="S204" s="2" t="s">
        <v>134</v>
      </c>
      <c r="T204" s="2" t="s">
        <v>134</v>
      </c>
      <c r="U204" s="2" t="s">
        <v>134</v>
      </c>
      <c r="V204" s="2" t="s">
        <v>135</v>
      </c>
      <c r="W204" s="2" t="s">
        <v>134</v>
      </c>
      <c r="X204" s="2" t="s">
        <v>134</v>
      </c>
      <c r="Y204" s="2" t="s">
        <v>2091</v>
      </c>
      <c r="Z204" s="4"/>
      <c r="AA204" s="4">
        <f>=ROUNDDOWN({0},0)</f>
      </c>
      <c r="AB204" s="5"/>
      <c r="AC204" s="2" t="s">
        <v>134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134</v>
      </c>
      <c r="BM204" s="7"/>
      <c r="BN204" s="7"/>
      <c r="BO204" s="4"/>
      <c r="BP204" s="8"/>
      <c r="BQ204" s="4"/>
      <c r="BR204" s="8"/>
      <c r="BS204" s="7"/>
      <c r="BT204" s="7"/>
      <c r="BU204" s="2" t="s">
        <v>134</v>
      </c>
      <c r="BV204" s="2" t="s">
        <v>134</v>
      </c>
      <c r="BW204" s="2" t="s">
        <v>134</v>
      </c>
      <c r="BX204" s="2" t="s">
        <v>134</v>
      </c>
      <c r="BY204" s="2" t="s">
        <v>134</v>
      </c>
      <c r="BZ204" s="2" t="s">
        <v>134</v>
      </c>
      <c r="CA204" s="4"/>
      <c r="CB204" s="8"/>
      <c r="CC204" s="4"/>
      <c r="CD204" s="8"/>
      <c r="CE204" s="7"/>
      <c r="CF204" s="7"/>
      <c r="CG204" s="2" t="s">
        <v>134</v>
      </c>
      <c r="CH204" s="2" t="s">
        <v>134</v>
      </c>
      <c r="CI204" s="2" t="s">
        <v>134</v>
      </c>
      <c r="CJ204" s="2" t="s">
        <v>134</v>
      </c>
      <c r="CK204" s="2" t="s">
        <v>134</v>
      </c>
      <c r="CL204" s="2" t="s">
        <v>134</v>
      </c>
      <c r="CM204" s="4"/>
      <c r="CN204" s="8"/>
      <c r="CO204" s="4"/>
      <c r="CP204" s="8"/>
      <c r="CQ204" s="7"/>
      <c r="CR204" s="7"/>
      <c r="CS204" s="2" t="s">
        <v>140</v>
      </c>
      <c r="CT204" s="2" t="s">
        <v>131</v>
      </c>
      <c r="CU204" s="2" t="s">
        <v>2088</v>
      </c>
      <c r="CV204" s="2" t="s">
        <v>1782</v>
      </c>
      <c r="CW204" s="2" t="s">
        <v>142</v>
      </c>
      <c r="CX204" s="2" t="s">
        <v>134</v>
      </c>
      <c r="CY204" s="4"/>
      <c r="CZ204" s="8"/>
      <c r="DA204" s="4"/>
      <c r="DB204" s="8"/>
      <c r="DC204" s="7"/>
      <c r="DD204" s="7"/>
      <c r="DE204" s="2" t="s">
        <v>134</v>
      </c>
      <c r="DF204" s="2" t="s">
        <v>134</v>
      </c>
      <c r="DG204" s="2" t="s">
        <v>134</v>
      </c>
      <c r="DH204" s="2" t="s">
        <v>134</v>
      </c>
      <c r="DI204" s="2" t="s">
        <v>134</v>
      </c>
      <c r="DJ204" s="2" t="s">
        <v>134</v>
      </c>
      <c r="DK204" s="4"/>
      <c r="DL204" s="8"/>
      <c r="DM204" s="4"/>
      <c r="DN204" s="8"/>
      <c r="DO204" s="7"/>
      <c r="DP204" s="7"/>
      <c r="DQ204" s="2" t="s">
        <v>134</v>
      </c>
      <c r="DR204" s="2" t="s">
        <v>134</v>
      </c>
      <c r="DS204" s="2" t="s">
        <v>134</v>
      </c>
      <c r="DT204" s="2" t="s">
        <v>134</v>
      </c>
      <c r="DU204" s="2" t="s">
        <v>134</v>
      </c>
      <c r="DV204" s="2" t="s">
        <v>134</v>
      </c>
      <c r="DW204" s="4"/>
      <c r="DX204" s="8"/>
      <c r="DY204" s="4"/>
      <c r="DZ204" s="8"/>
      <c r="EA204" s="7"/>
      <c r="EB204" s="7"/>
      <c r="EC204" s="2" t="s">
        <v>134</v>
      </c>
      <c r="ED204" s="2" t="s">
        <v>134</v>
      </c>
      <c r="EE204" s="2" t="s">
        <v>134</v>
      </c>
      <c r="EF204" s="2" t="s">
        <v>134</v>
      </c>
      <c r="EG204" s="2" t="s">
        <v>134</v>
      </c>
      <c r="EH204" s="2" t="s">
        <v>134</v>
      </c>
      <c r="EI204" s="4"/>
      <c r="EJ204" s="8"/>
      <c r="EK204" s="4"/>
      <c r="EL204" s="8"/>
      <c r="EM204" s="7"/>
      <c r="EN204" s="7"/>
      <c r="EO204" s="2" t="s">
        <v>134</v>
      </c>
      <c r="EP204" s="2" t="s">
        <v>134</v>
      </c>
      <c r="EQ204" s="2" t="s">
        <v>134</v>
      </c>
      <c r="ER204" s="2" t="s">
        <v>134</v>
      </c>
      <c r="ES204" s="2" t="s">
        <v>134</v>
      </c>
      <c r="ET204" s="2" t="s">
        <v>134</v>
      </c>
      <c r="EU204" s="4"/>
      <c r="EV204" s="8"/>
      <c r="EW204" s="4"/>
      <c r="EX204" s="8"/>
      <c r="EY204" s="7"/>
      <c r="EZ204" s="7"/>
      <c r="FA204" s="2" t="s">
        <v>134</v>
      </c>
      <c r="FB204" s="2" t="s">
        <v>134</v>
      </c>
      <c r="FC204" s="2" t="s">
        <v>134</v>
      </c>
      <c r="FD204" s="2" t="s">
        <v>134</v>
      </c>
      <c r="FE204" s="2" t="s">
        <v>134</v>
      </c>
      <c r="FF204" s="2" t="s">
        <v>134</v>
      </c>
      <c r="FG204" s="4"/>
      <c r="FH204" s="8"/>
      <c r="FI204" s="4"/>
      <c r="FJ204" s="8"/>
      <c r="FK204" s="7"/>
      <c r="FL204" s="7"/>
      <c r="FM204" s="2" t="s">
        <v>134</v>
      </c>
      <c r="FN204" s="2" t="s">
        <v>134</v>
      </c>
      <c r="FO204" s="2" t="s">
        <v>134</v>
      </c>
      <c r="FP204" s="2" t="s">
        <v>134</v>
      </c>
      <c r="FQ204" s="2" t="s">
        <v>134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134</v>
      </c>
      <c r="FZ204" s="2" t="s">
        <v>134</v>
      </c>
      <c r="GA204" s="2" t="s">
        <v>134</v>
      </c>
      <c r="GB204" s="2" t="s">
        <v>134</v>
      </c>
      <c r="GC204" s="2" t="s">
        <v>134</v>
      </c>
      <c r="GD204" s="2" t="s">
        <v>134</v>
      </c>
      <c r="GE204" s="4"/>
      <c r="GF204" s="8"/>
      <c r="GG204" s="4"/>
      <c r="GH204" s="8"/>
      <c r="GI204" s="7"/>
      <c r="GJ204" s="7"/>
      <c r="GK204" s="2" t="s">
        <v>134</v>
      </c>
      <c r="GL204" s="2" t="s">
        <v>134</v>
      </c>
      <c r="GM204" s="2" t="s">
        <v>134</v>
      </c>
      <c r="GN204" s="2" t="s">
        <v>134</v>
      </c>
      <c r="GO204" s="2" t="s">
        <v>134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134</v>
      </c>
      <c r="GX204" s="2" t="s">
        <v>134</v>
      </c>
      <c r="GY204" s="2" t="s">
        <v>134</v>
      </c>
      <c r="GZ204" s="2" t="s">
        <v>134</v>
      </c>
      <c r="HA204" s="2" t="s">
        <v>134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134</v>
      </c>
      <c r="HJ204" s="2" t="s">
        <v>134</v>
      </c>
      <c r="HK204" s="2" t="s">
        <v>134</v>
      </c>
      <c r="HL204" s="2" t="s">
        <v>134</v>
      </c>
      <c r="HM204" s="2" t="s">
        <v>134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134</v>
      </c>
      <c r="HV204" s="2" t="s">
        <v>134</v>
      </c>
      <c r="HW204" s="2" t="s">
        <v>134</v>
      </c>
      <c r="HX204" s="2" t="s">
        <v>134</v>
      </c>
      <c r="HY204" s="2" t="s">
        <v>134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134</v>
      </c>
      <c r="IH204" s="2" t="s">
        <v>134</v>
      </c>
      <c r="II204" s="2" t="s">
        <v>134</v>
      </c>
      <c r="IJ204" s="2" t="s">
        <v>134</v>
      </c>
      <c r="IK204" s="2" t="s">
        <v>134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134</v>
      </c>
      <c r="IT204" s="2" t="s">
        <v>134</v>
      </c>
      <c r="IU204" s="2" t="s">
        <v>134</v>
      </c>
      <c r="IV204" s="2" t="s">
        <v>134</v>
      </c>
      <c r="IW204" s="2" t="s">
        <v>134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134</v>
      </c>
      <c r="JF204" s="2" t="s">
        <v>134</v>
      </c>
      <c r="JG204" s="2" t="s">
        <v>134</v>
      </c>
      <c r="JH204" s="2" t="s">
        <v>134</v>
      </c>
      <c r="JI204" s="2" t="s">
        <v>134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134</v>
      </c>
      <c r="JR204" s="2" t="s">
        <v>134</v>
      </c>
      <c r="JS204" s="2" t="s">
        <v>134</v>
      </c>
      <c r="JT204" s="2" t="s">
        <v>134</v>
      </c>
      <c r="JU204" s="2" t="s">
        <v>134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134</v>
      </c>
      <c r="KD204" s="2" t="s">
        <v>134</v>
      </c>
      <c r="KE204" s="2" t="s">
        <v>134</v>
      </c>
      <c r="KF204" s="2" t="s">
        <v>134</v>
      </c>
      <c r="KG204" s="2" t="s">
        <v>134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134</v>
      </c>
      <c r="KQ204" s="2" t="s">
        <v>134</v>
      </c>
      <c r="KR204" s="2" t="s">
        <v>134</v>
      </c>
      <c r="KS204" s="2" t="s">
        <v>134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134</v>
      </c>
      <c r="LB204" s="2" t="s">
        <v>134</v>
      </c>
      <c r="LC204" s="2" t="s">
        <v>134</v>
      </c>
      <c r="LD204" s="2" t="s">
        <v>134</v>
      </c>
      <c r="LE204" s="2" t="s">
        <v>134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134</v>
      </c>
      <c r="LN204" s="2" t="s">
        <v>134</v>
      </c>
      <c r="LO204" s="2" t="s">
        <v>134</v>
      </c>
      <c r="LP204" s="2" t="s">
        <v>134</v>
      </c>
      <c r="LQ204" s="2" t="s">
        <v>134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134</v>
      </c>
      <c r="LZ204" s="2" t="s">
        <v>134</v>
      </c>
      <c r="MA204" s="2" t="s">
        <v>134</v>
      </c>
      <c r="MB204" s="2" t="s">
        <v>134</v>
      </c>
      <c r="MC204" s="2" t="s">
        <v>134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134</v>
      </c>
      <c r="ML204" s="2" t="s">
        <v>134</v>
      </c>
      <c r="MM204" s="2" t="s">
        <v>134</v>
      </c>
      <c r="MN204" s="2" t="s">
        <v>134</v>
      </c>
      <c r="MO204" s="2" t="s">
        <v>134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134</v>
      </c>
      <c r="MX204" s="2" t="s">
        <v>134</v>
      </c>
      <c r="MY204" s="2" t="s">
        <v>134</v>
      </c>
      <c r="MZ204" s="2" t="s">
        <v>134</v>
      </c>
      <c r="NA204" s="2" t="s">
        <v>134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134</v>
      </c>
      <c r="NK204" s="2" t="s">
        <v>134</v>
      </c>
      <c r="NL204" s="2" t="s">
        <v>134</v>
      </c>
      <c r="NM204" s="2" t="s">
        <v>134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134</v>
      </c>
      <c r="NV204" s="2" t="s">
        <v>134</v>
      </c>
      <c r="NW204" s="2" t="s">
        <v>134</v>
      </c>
      <c r="NX204" s="2" t="s">
        <v>134</v>
      </c>
      <c r="NY204" s="2" t="s">
        <v>134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134</v>
      </c>
      <c r="OH204" s="2" t="s">
        <v>134</v>
      </c>
      <c r="OI204" s="2" t="s">
        <v>134</v>
      </c>
      <c r="OJ204" s="2" t="s">
        <v>134</v>
      </c>
      <c r="OK204" s="2" t="s">
        <v>134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134</v>
      </c>
      <c r="OT204" s="2" t="s">
        <v>134</v>
      </c>
      <c r="OU204" s="2" t="s">
        <v>134</v>
      </c>
      <c r="OV204" s="2" t="s">
        <v>134</v>
      </c>
      <c r="OW204" s="2" t="s">
        <v>134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134</v>
      </c>
      <c r="PG204" s="2" t="s">
        <v>134</v>
      </c>
      <c r="PH204" s="2" t="s">
        <v>134</v>
      </c>
      <c r="PI204" s="2" t="s">
        <v>134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134</v>
      </c>
      <c r="PR204" s="2" t="s">
        <v>134</v>
      </c>
      <c r="PS204" s="2" t="s">
        <v>134</v>
      </c>
      <c r="PT204" s="2" t="s">
        <v>134</v>
      </c>
      <c r="PU204" s="2" t="s">
        <v>134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134</v>
      </c>
      <c r="QP204" s="2" t="s">
        <v>134</v>
      </c>
      <c r="QQ204" s="2" t="s">
        <v>134</v>
      </c>
      <c r="QR204" s="2" t="s">
        <v>134</v>
      </c>
      <c r="QS204" s="2" t="s">
        <v>134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134</v>
      </c>
      <c r="RB204" s="2" t="s">
        <v>134</v>
      </c>
      <c r="RC204" s="2" t="s">
        <v>134</v>
      </c>
      <c r="RD204" s="2" t="s">
        <v>134</v>
      </c>
      <c r="RE204" s="2" t="s">
        <v>134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134</v>
      </c>
      <c r="RN204" s="2" t="s">
        <v>134</v>
      </c>
      <c r="RO204" s="2" t="s">
        <v>134</v>
      </c>
      <c r="RP204" s="2" t="s">
        <v>134</v>
      </c>
      <c r="RQ204" s="2" t="s">
        <v>134</v>
      </c>
      <c r="RR204" s="2" t="s">
        <v>134</v>
      </c>
      <c r="RS204" s="4"/>
      <c r="RT204" s="8"/>
      <c r="RU204" s="4"/>
      <c r="RV204" s="8"/>
      <c r="RW204" s="7"/>
      <c r="RX204" s="7"/>
      <c r="RY204" s="2" t="s">
        <v>134</v>
      </c>
      <c r="RZ204" s="2" t="s">
        <v>134</v>
      </c>
      <c r="SA204" s="2" t="s">
        <v>134</v>
      </c>
      <c r="SB204" s="2" t="s">
        <v>134</v>
      </c>
      <c r="SC204" s="2" t="s">
        <v>134</v>
      </c>
      <c r="SD204" s="2" t="s">
        <v>134</v>
      </c>
      <c r="SE204" s="4"/>
      <c r="SF204" s="8"/>
      <c r="SG204" s="4"/>
      <c r="SH204" s="8"/>
      <c r="SI204" s="7"/>
      <c r="SJ204" s="7"/>
      <c r="SK204" s="2" t="s">
        <v>134</v>
      </c>
      <c r="SL204" s="2" t="s">
        <v>134</v>
      </c>
      <c r="SM204" s="2" t="s">
        <v>134</v>
      </c>
      <c r="SN204" s="2" t="s">
        <v>134</v>
      </c>
      <c r="SO204" s="2" t="s">
        <v>134</v>
      </c>
      <c r="SP204" s="2" t="s">
        <v>134</v>
      </c>
    </row>
    <row r="205">
      <c r="A205" s="2" t="s">
        <v>2616</v>
      </c>
      <c r="B205" s="2" t="s">
        <v>123</v>
      </c>
      <c r="C205" s="2" t="s">
        <v>124</v>
      </c>
      <c r="D205" s="2" t="s">
        <v>2038</v>
      </c>
      <c r="E205" s="2" t="s">
        <v>2039</v>
      </c>
      <c r="F205" s="2" t="s">
        <v>2617</v>
      </c>
      <c r="G205" s="2" t="s">
        <v>2617</v>
      </c>
      <c r="H205" s="2" t="s">
        <v>2617</v>
      </c>
      <c r="I205" s="2" t="s">
        <v>2618</v>
      </c>
      <c r="J205" s="2" t="s">
        <v>2304</v>
      </c>
      <c r="K205" s="2" t="s">
        <v>273</v>
      </c>
      <c r="L205" s="3">
        <v>13.5</v>
      </c>
      <c r="M205" s="3">
        <v>14.18</v>
      </c>
      <c r="N205" s="3">
        <v>46</v>
      </c>
      <c r="O205" s="2" t="s">
        <v>131</v>
      </c>
      <c r="P205" s="2" t="s">
        <v>1660</v>
      </c>
      <c r="Q205" s="2" t="s">
        <v>133</v>
      </c>
      <c r="R205" s="2" t="s">
        <v>21</v>
      </c>
      <c r="S205" s="2" t="s">
        <v>134</v>
      </c>
      <c r="T205" s="2" t="s">
        <v>134</v>
      </c>
      <c r="U205" s="2" t="s">
        <v>134</v>
      </c>
      <c r="V205" s="2" t="s">
        <v>1815</v>
      </c>
      <c r="W205" s="2" t="s">
        <v>134</v>
      </c>
      <c r="X205" s="2" t="s">
        <v>134</v>
      </c>
      <c r="Y205" s="2" t="s">
        <v>2587</v>
      </c>
      <c r="Z205" s="4"/>
      <c r="AA205" s="4">
        <f>=ROUNDDOWN({0},0)</f>
      </c>
      <c r="AB205" s="5">
        <v>8.8</v>
      </c>
      <c r="AC205" s="2" t="s">
        <v>134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134</v>
      </c>
      <c r="BM205" s="7"/>
      <c r="BN205" s="7"/>
      <c r="BO205" s="4"/>
      <c r="BP205" s="8"/>
      <c r="BQ205" s="4"/>
      <c r="BR205" s="8"/>
      <c r="BS205" s="7"/>
      <c r="BT205" s="7"/>
      <c r="BU205" s="2" t="s">
        <v>134</v>
      </c>
      <c r="BV205" s="2" t="s">
        <v>134</v>
      </c>
      <c r="BW205" s="2" t="s">
        <v>134</v>
      </c>
      <c r="BX205" s="2" t="s">
        <v>134</v>
      </c>
      <c r="BY205" s="2" t="s">
        <v>134</v>
      </c>
      <c r="BZ205" s="2" t="s">
        <v>134</v>
      </c>
      <c r="CA205" s="4"/>
      <c r="CB205" s="8"/>
      <c r="CC205" s="4"/>
      <c r="CD205" s="8"/>
      <c r="CE205" s="7"/>
      <c r="CF205" s="7"/>
      <c r="CG205" s="2" t="s">
        <v>134</v>
      </c>
      <c r="CH205" s="2" t="s">
        <v>134</v>
      </c>
      <c r="CI205" s="2" t="s">
        <v>134</v>
      </c>
      <c r="CJ205" s="2" t="s">
        <v>134</v>
      </c>
      <c r="CK205" s="2" t="s">
        <v>134</v>
      </c>
      <c r="CL205" s="2" t="s">
        <v>134</v>
      </c>
      <c r="CM205" s="4"/>
      <c r="CN205" s="8"/>
      <c r="CO205" s="4"/>
      <c r="CP205" s="8"/>
      <c r="CQ205" s="7"/>
      <c r="CR205" s="7"/>
      <c r="CS205" s="2" t="s">
        <v>134</v>
      </c>
      <c r="CT205" s="2" t="s">
        <v>134</v>
      </c>
      <c r="CU205" s="2" t="s">
        <v>134</v>
      </c>
      <c r="CV205" s="2" t="s">
        <v>134</v>
      </c>
      <c r="CW205" s="2" t="s">
        <v>134</v>
      </c>
      <c r="CX205" s="2" t="s">
        <v>134</v>
      </c>
      <c r="CY205" s="4"/>
      <c r="CZ205" s="8"/>
      <c r="DA205" s="4"/>
      <c r="DB205" s="8"/>
      <c r="DC205" s="7"/>
      <c r="DD205" s="7"/>
      <c r="DE205" s="2" t="s">
        <v>134</v>
      </c>
      <c r="DF205" s="2" t="s">
        <v>134</v>
      </c>
      <c r="DG205" s="2" t="s">
        <v>134</v>
      </c>
      <c r="DH205" s="2" t="s">
        <v>134</v>
      </c>
      <c r="DI205" s="2" t="s">
        <v>134</v>
      </c>
      <c r="DJ205" s="2" t="s">
        <v>134</v>
      </c>
      <c r="DK205" s="4"/>
      <c r="DL205" s="8"/>
      <c r="DM205" s="4"/>
      <c r="DN205" s="8"/>
      <c r="DO205" s="7"/>
      <c r="DP205" s="7"/>
      <c r="DQ205" s="2" t="s">
        <v>134</v>
      </c>
      <c r="DR205" s="2" t="s">
        <v>134</v>
      </c>
      <c r="DS205" s="2" t="s">
        <v>134</v>
      </c>
      <c r="DT205" s="2" t="s">
        <v>134</v>
      </c>
      <c r="DU205" s="2" t="s">
        <v>134</v>
      </c>
      <c r="DV205" s="2" t="s">
        <v>134</v>
      </c>
      <c r="DW205" s="4"/>
      <c r="DX205" s="8"/>
      <c r="DY205" s="4"/>
      <c r="DZ205" s="8"/>
      <c r="EA205" s="7"/>
      <c r="EB205" s="7"/>
      <c r="EC205" s="2" t="s">
        <v>140</v>
      </c>
      <c r="ED205" s="2" t="s">
        <v>131</v>
      </c>
      <c r="EE205" s="2" t="s">
        <v>388</v>
      </c>
      <c r="EF205" s="2" t="s">
        <v>1344</v>
      </c>
      <c r="EG205" s="2" t="s">
        <v>142</v>
      </c>
      <c r="EH205" s="2" t="s">
        <v>134</v>
      </c>
      <c r="EI205" s="4"/>
      <c r="EJ205" s="8"/>
      <c r="EK205" s="4"/>
      <c r="EL205" s="8"/>
      <c r="EM205" s="7"/>
      <c r="EN205" s="7"/>
      <c r="EO205" s="2" t="s">
        <v>134</v>
      </c>
      <c r="EP205" s="2" t="s">
        <v>134</v>
      </c>
      <c r="EQ205" s="2" t="s">
        <v>134</v>
      </c>
      <c r="ER205" s="2" t="s">
        <v>134</v>
      </c>
      <c r="ES205" s="2" t="s">
        <v>134</v>
      </c>
      <c r="ET205" s="2" t="s">
        <v>134</v>
      </c>
      <c r="EU205" s="4"/>
      <c r="EV205" s="8"/>
      <c r="EW205" s="4"/>
      <c r="EX205" s="8"/>
      <c r="EY205" s="7"/>
      <c r="EZ205" s="7"/>
      <c r="FA205" s="2" t="s">
        <v>134</v>
      </c>
      <c r="FB205" s="2" t="s">
        <v>134</v>
      </c>
      <c r="FC205" s="2" t="s">
        <v>134</v>
      </c>
      <c r="FD205" s="2" t="s">
        <v>134</v>
      </c>
      <c r="FE205" s="2" t="s">
        <v>134</v>
      </c>
      <c r="FF205" s="2" t="s">
        <v>134</v>
      </c>
      <c r="FG205" s="4"/>
      <c r="FH205" s="8"/>
      <c r="FI205" s="4"/>
      <c r="FJ205" s="8"/>
      <c r="FK205" s="7"/>
      <c r="FL205" s="7"/>
      <c r="FM205" s="2" t="s">
        <v>134</v>
      </c>
      <c r="FN205" s="2" t="s">
        <v>134</v>
      </c>
      <c r="FO205" s="2" t="s">
        <v>134</v>
      </c>
      <c r="FP205" s="2" t="s">
        <v>134</v>
      </c>
      <c r="FQ205" s="2" t="s">
        <v>134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134</v>
      </c>
      <c r="FZ205" s="2" t="s">
        <v>134</v>
      </c>
      <c r="GA205" s="2" t="s">
        <v>134</v>
      </c>
      <c r="GB205" s="2" t="s">
        <v>134</v>
      </c>
      <c r="GC205" s="2" t="s">
        <v>134</v>
      </c>
      <c r="GD205" s="2" t="s">
        <v>134</v>
      </c>
      <c r="GE205" s="4"/>
      <c r="GF205" s="8"/>
      <c r="GG205" s="4"/>
      <c r="GH205" s="8"/>
      <c r="GI205" s="7"/>
      <c r="GJ205" s="7"/>
      <c r="GK205" s="2" t="s">
        <v>134</v>
      </c>
      <c r="GL205" s="2" t="s">
        <v>134</v>
      </c>
      <c r="GM205" s="2" t="s">
        <v>134</v>
      </c>
      <c r="GN205" s="2" t="s">
        <v>134</v>
      </c>
      <c r="GO205" s="2" t="s">
        <v>134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134</v>
      </c>
      <c r="GX205" s="2" t="s">
        <v>134</v>
      </c>
      <c r="GY205" s="2" t="s">
        <v>134</v>
      </c>
      <c r="GZ205" s="2" t="s">
        <v>134</v>
      </c>
      <c r="HA205" s="2" t="s">
        <v>134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134</v>
      </c>
      <c r="HJ205" s="2" t="s">
        <v>134</v>
      </c>
      <c r="HK205" s="2" t="s">
        <v>134</v>
      </c>
      <c r="HL205" s="2" t="s">
        <v>134</v>
      </c>
      <c r="HM205" s="2" t="s">
        <v>134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134</v>
      </c>
      <c r="HV205" s="2" t="s">
        <v>134</v>
      </c>
      <c r="HW205" s="2" t="s">
        <v>134</v>
      </c>
      <c r="HX205" s="2" t="s">
        <v>134</v>
      </c>
      <c r="HY205" s="2" t="s">
        <v>134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134</v>
      </c>
      <c r="IH205" s="2" t="s">
        <v>134</v>
      </c>
      <c r="II205" s="2" t="s">
        <v>134</v>
      </c>
      <c r="IJ205" s="2" t="s">
        <v>134</v>
      </c>
      <c r="IK205" s="2" t="s">
        <v>134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134</v>
      </c>
      <c r="IT205" s="2" t="s">
        <v>134</v>
      </c>
      <c r="IU205" s="2" t="s">
        <v>134</v>
      </c>
      <c r="IV205" s="2" t="s">
        <v>134</v>
      </c>
      <c r="IW205" s="2" t="s">
        <v>134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134</v>
      </c>
      <c r="JF205" s="2" t="s">
        <v>134</v>
      </c>
      <c r="JG205" s="2" t="s">
        <v>134</v>
      </c>
      <c r="JH205" s="2" t="s">
        <v>134</v>
      </c>
      <c r="JI205" s="2" t="s">
        <v>134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134</v>
      </c>
      <c r="JR205" s="2" t="s">
        <v>134</v>
      </c>
      <c r="JS205" s="2" t="s">
        <v>134</v>
      </c>
      <c r="JT205" s="2" t="s">
        <v>134</v>
      </c>
      <c r="JU205" s="2" t="s">
        <v>134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134</v>
      </c>
      <c r="KD205" s="2" t="s">
        <v>134</v>
      </c>
      <c r="KE205" s="2" t="s">
        <v>134</v>
      </c>
      <c r="KF205" s="2" t="s">
        <v>134</v>
      </c>
      <c r="KG205" s="2" t="s">
        <v>134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134</v>
      </c>
      <c r="KQ205" s="2" t="s">
        <v>134</v>
      </c>
      <c r="KR205" s="2" t="s">
        <v>134</v>
      </c>
      <c r="KS205" s="2" t="s">
        <v>134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134</v>
      </c>
      <c r="LB205" s="2" t="s">
        <v>134</v>
      </c>
      <c r="LC205" s="2" t="s">
        <v>134</v>
      </c>
      <c r="LD205" s="2" t="s">
        <v>134</v>
      </c>
      <c r="LE205" s="2" t="s">
        <v>134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134</v>
      </c>
      <c r="LN205" s="2" t="s">
        <v>134</v>
      </c>
      <c r="LO205" s="2" t="s">
        <v>134</v>
      </c>
      <c r="LP205" s="2" t="s">
        <v>134</v>
      </c>
      <c r="LQ205" s="2" t="s">
        <v>134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134</v>
      </c>
      <c r="LZ205" s="2" t="s">
        <v>134</v>
      </c>
      <c r="MA205" s="2" t="s">
        <v>134</v>
      </c>
      <c r="MB205" s="2" t="s">
        <v>134</v>
      </c>
      <c r="MC205" s="2" t="s">
        <v>134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134</v>
      </c>
      <c r="ML205" s="2" t="s">
        <v>134</v>
      </c>
      <c r="MM205" s="2" t="s">
        <v>134</v>
      </c>
      <c r="MN205" s="2" t="s">
        <v>134</v>
      </c>
      <c r="MO205" s="2" t="s">
        <v>134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134</v>
      </c>
      <c r="MX205" s="2" t="s">
        <v>134</v>
      </c>
      <c r="MY205" s="2" t="s">
        <v>134</v>
      </c>
      <c r="MZ205" s="2" t="s">
        <v>134</v>
      </c>
      <c r="NA205" s="2" t="s">
        <v>134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134</v>
      </c>
      <c r="NV205" s="2" t="s">
        <v>134</v>
      </c>
      <c r="NW205" s="2" t="s">
        <v>134</v>
      </c>
      <c r="NX205" s="2" t="s">
        <v>134</v>
      </c>
      <c r="NY205" s="2" t="s">
        <v>134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134</v>
      </c>
      <c r="OI205" s="2" t="s">
        <v>134</v>
      </c>
      <c r="OJ205" s="2" t="s">
        <v>134</v>
      </c>
      <c r="OK205" s="2" t="s">
        <v>134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134</v>
      </c>
      <c r="OT205" s="2" t="s">
        <v>134</v>
      </c>
      <c r="OU205" s="2" t="s">
        <v>134</v>
      </c>
      <c r="OV205" s="2" t="s">
        <v>134</v>
      </c>
      <c r="OW205" s="2" t="s">
        <v>134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134</v>
      </c>
      <c r="PF205" s="2" t="s">
        <v>134</v>
      </c>
      <c r="PG205" s="2" t="s">
        <v>134</v>
      </c>
      <c r="PH205" s="2" t="s">
        <v>134</v>
      </c>
      <c r="PI205" s="2" t="s">
        <v>134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134</v>
      </c>
      <c r="PR205" s="2" t="s">
        <v>134</v>
      </c>
      <c r="PS205" s="2" t="s">
        <v>134</v>
      </c>
      <c r="PT205" s="2" t="s">
        <v>134</v>
      </c>
      <c r="PU205" s="2" t="s">
        <v>134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134</v>
      </c>
      <c r="QD205" s="2" t="s">
        <v>134</v>
      </c>
      <c r="QE205" s="2" t="s">
        <v>134</v>
      </c>
      <c r="QF205" s="2" t="s">
        <v>134</v>
      </c>
      <c r="QG205" s="2" t="s">
        <v>134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134</v>
      </c>
      <c r="QP205" s="2" t="s">
        <v>134</v>
      </c>
      <c r="QQ205" s="2" t="s">
        <v>134</v>
      </c>
      <c r="QR205" s="2" t="s">
        <v>134</v>
      </c>
      <c r="QS205" s="2" t="s">
        <v>134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134</v>
      </c>
      <c r="RB205" s="2" t="s">
        <v>134</v>
      </c>
      <c r="RC205" s="2" t="s">
        <v>134</v>
      </c>
      <c r="RD205" s="2" t="s">
        <v>134</v>
      </c>
      <c r="RE205" s="2" t="s">
        <v>134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134</v>
      </c>
      <c r="RN205" s="2" t="s">
        <v>134</v>
      </c>
      <c r="RO205" s="2" t="s">
        <v>134</v>
      </c>
      <c r="RP205" s="2" t="s">
        <v>134</v>
      </c>
      <c r="RQ205" s="2" t="s">
        <v>134</v>
      </c>
      <c r="RR205" s="2" t="s">
        <v>134</v>
      </c>
      <c r="RS205" s="4"/>
      <c r="RT205" s="8"/>
      <c r="RU205" s="4"/>
      <c r="RV205" s="8"/>
      <c r="RW205" s="7"/>
      <c r="RX205" s="7"/>
      <c r="RY205" s="2" t="s">
        <v>134</v>
      </c>
      <c r="RZ205" s="2" t="s">
        <v>134</v>
      </c>
      <c r="SA205" s="2" t="s">
        <v>134</v>
      </c>
      <c r="SB205" s="2" t="s">
        <v>134</v>
      </c>
      <c r="SC205" s="2" t="s">
        <v>134</v>
      </c>
      <c r="SD205" s="2" t="s">
        <v>134</v>
      </c>
      <c r="SE205" s="4"/>
      <c r="SF205" s="8"/>
      <c r="SG205" s="4"/>
      <c r="SH205" s="8"/>
      <c r="SI205" s="7"/>
      <c r="SJ205" s="7"/>
      <c r="SK205" s="2" t="s">
        <v>134</v>
      </c>
      <c r="SL205" s="2" t="s">
        <v>134</v>
      </c>
      <c r="SM205" s="2" t="s">
        <v>134</v>
      </c>
      <c r="SN205" s="2" t="s">
        <v>134</v>
      </c>
      <c r="SO205" s="2" t="s">
        <v>134</v>
      </c>
      <c r="SP205" s="2" t="s">
        <v>134</v>
      </c>
    </row>
    <row r="206">
      <c r="A206" s="2" t="s">
        <v>2619</v>
      </c>
      <c r="B206" s="2" t="s">
        <v>123</v>
      </c>
      <c r="C206" s="2" t="s">
        <v>124</v>
      </c>
      <c r="D206" s="2" t="s">
        <v>2038</v>
      </c>
      <c r="E206" s="2" t="s">
        <v>2039</v>
      </c>
      <c r="F206" s="2" t="s">
        <v>2620</v>
      </c>
      <c r="G206" s="2" t="s">
        <v>2620</v>
      </c>
      <c r="H206" s="2" t="s">
        <v>2620</v>
      </c>
      <c r="I206" s="2" t="s">
        <v>2621</v>
      </c>
      <c r="J206" s="2" t="s">
        <v>2044</v>
      </c>
      <c r="K206" s="2" t="s">
        <v>130</v>
      </c>
      <c r="L206" s="3">
        <v>11.25</v>
      </c>
      <c r="M206" s="3">
        <v>11.81</v>
      </c>
      <c r="N206" s="3">
        <v>24.99</v>
      </c>
      <c r="O206" s="2" t="s">
        <v>131</v>
      </c>
      <c r="P206" s="2" t="s">
        <v>1879</v>
      </c>
      <c r="Q206" s="2" t="s">
        <v>133</v>
      </c>
      <c r="R206" s="2" t="s">
        <v>134</v>
      </c>
      <c r="S206" s="2" t="s">
        <v>134</v>
      </c>
      <c r="T206" s="2" t="s">
        <v>134</v>
      </c>
      <c r="U206" s="2" t="s">
        <v>134</v>
      </c>
      <c r="V206" s="2" t="s">
        <v>135</v>
      </c>
      <c r="W206" s="2" t="s">
        <v>835</v>
      </c>
      <c r="X206" s="2" t="s">
        <v>134</v>
      </c>
      <c r="Y206" s="2" t="s">
        <v>237</v>
      </c>
      <c r="Z206" s="4"/>
      <c r="AA206" s="4">
        <f>=ROUNDDOWN({0},0)</f>
      </c>
      <c r="AB206" s="5"/>
      <c r="AC206" s="2" t="s">
        <v>134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134</v>
      </c>
      <c r="BM206" s="7"/>
      <c r="BN206" s="7"/>
      <c r="BO206" s="4"/>
      <c r="BP206" s="8"/>
      <c r="BQ206" s="4"/>
      <c r="BR206" s="8"/>
      <c r="BS206" s="7"/>
      <c r="BT206" s="7"/>
      <c r="BU206" s="2" t="s">
        <v>161</v>
      </c>
      <c r="BV206" s="2" t="s">
        <v>144</v>
      </c>
      <c r="BW206" s="2" t="s">
        <v>134</v>
      </c>
      <c r="BX206" s="2" t="s">
        <v>134</v>
      </c>
      <c r="BY206" s="2" t="s">
        <v>142</v>
      </c>
      <c r="BZ206" s="2" t="s">
        <v>134</v>
      </c>
      <c r="CA206" s="4"/>
      <c r="CB206" s="8"/>
      <c r="CC206" s="4"/>
      <c r="CD206" s="8"/>
      <c r="CE206" s="7"/>
      <c r="CF206" s="7"/>
      <c r="CG206" s="2" t="s">
        <v>161</v>
      </c>
      <c r="CH206" s="2" t="s">
        <v>144</v>
      </c>
      <c r="CI206" s="2" t="s">
        <v>134</v>
      </c>
      <c r="CJ206" s="2" t="s">
        <v>134</v>
      </c>
      <c r="CK206" s="2" t="s">
        <v>142</v>
      </c>
      <c r="CL206" s="2" t="s">
        <v>134</v>
      </c>
      <c r="CM206" s="4"/>
      <c r="CN206" s="8"/>
      <c r="CO206" s="4"/>
      <c r="CP206" s="8"/>
      <c r="CQ206" s="7"/>
      <c r="CR206" s="7"/>
      <c r="CS206" s="2" t="s">
        <v>140</v>
      </c>
      <c r="CT206" s="2" t="s">
        <v>144</v>
      </c>
      <c r="CU206" s="2" t="s">
        <v>366</v>
      </c>
      <c r="CV206" s="2" t="s">
        <v>1389</v>
      </c>
      <c r="CW206" s="2" t="s">
        <v>142</v>
      </c>
      <c r="CX206" s="2" t="s">
        <v>134</v>
      </c>
      <c r="CY206" s="4"/>
      <c r="CZ206" s="8"/>
      <c r="DA206" s="4"/>
      <c r="DB206" s="8"/>
      <c r="DC206" s="7"/>
      <c r="DD206" s="7"/>
      <c r="DE206" s="2" t="s">
        <v>140</v>
      </c>
      <c r="DF206" s="2" t="s">
        <v>144</v>
      </c>
      <c r="DG206" s="2" t="s">
        <v>368</v>
      </c>
      <c r="DH206" s="2" t="s">
        <v>2136</v>
      </c>
      <c r="DI206" s="2" t="s">
        <v>142</v>
      </c>
      <c r="DJ206" s="2" t="s">
        <v>134</v>
      </c>
      <c r="DK206" s="4"/>
      <c r="DL206" s="8"/>
      <c r="DM206" s="4"/>
      <c r="DN206" s="8"/>
      <c r="DO206" s="7"/>
      <c r="DP206" s="7"/>
      <c r="DQ206" s="2" t="s">
        <v>140</v>
      </c>
      <c r="DR206" s="2" t="s">
        <v>144</v>
      </c>
      <c r="DS206" s="2" t="s">
        <v>369</v>
      </c>
      <c r="DT206" s="2" t="s">
        <v>1928</v>
      </c>
      <c r="DU206" s="2" t="s">
        <v>142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140</v>
      </c>
      <c r="ED206" s="2" t="s">
        <v>144</v>
      </c>
      <c r="EE206" s="2" t="s">
        <v>371</v>
      </c>
      <c r="EF206" s="2" t="s">
        <v>714</v>
      </c>
      <c r="EG206" s="2" t="s">
        <v>142</v>
      </c>
      <c r="EH206" s="2" t="s">
        <v>134</v>
      </c>
      <c r="EI206" s="4"/>
      <c r="EJ206" s="8"/>
      <c r="EK206" s="4"/>
      <c r="EL206" s="8"/>
      <c r="EM206" s="7"/>
      <c r="EN206" s="7"/>
      <c r="EO206" s="2" t="s">
        <v>140</v>
      </c>
      <c r="EP206" s="2" t="s">
        <v>144</v>
      </c>
      <c r="EQ206" s="2" t="s">
        <v>373</v>
      </c>
      <c r="ER206" s="2" t="s">
        <v>2622</v>
      </c>
      <c r="ES206" s="2" t="s">
        <v>142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140</v>
      </c>
      <c r="FB206" s="2" t="s">
        <v>144</v>
      </c>
      <c r="FC206" s="2" t="s">
        <v>134</v>
      </c>
      <c r="FD206" s="2" t="s">
        <v>134</v>
      </c>
      <c r="FE206" s="2" t="s">
        <v>142</v>
      </c>
      <c r="FF206" s="2" t="s">
        <v>134</v>
      </c>
      <c r="FG206" s="4"/>
      <c r="FH206" s="8"/>
      <c r="FI206" s="4"/>
      <c r="FJ206" s="8"/>
      <c r="FK206" s="7"/>
      <c r="FL206" s="7"/>
      <c r="FM206" s="2" t="s">
        <v>161</v>
      </c>
      <c r="FN206" s="2" t="s">
        <v>131</v>
      </c>
      <c r="FO206" s="2" t="s">
        <v>134</v>
      </c>
      <c r="FP206" s="2" t="s">
        <v>134</v>
      </c>
      <c r="FQ206" s="2" t="s">
        <v>142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134</v>
      </c>
      <c r="FZ206" s="2" t="s">
        <v>134</v>
      </c>
      <c r="GA206" s="2" t="s">
        <v>134</v>
      </c>
      <c r="GB206" s="2" t="s">
        <v>134</v>
      </c>
      <c r="GC206" s="2" t="s">
        <v>134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134</v>
      </c>
      <c r="GL206" s="2" t="s">
        <v>134</v>
      </c>
      <c r="GM206" s="2" t="s">
        <v>134</v>
      </c>
      <c r="GN206" s="2" t="s">
        <v>134</v>
      </c>
      <c r="GO206" s="2" t="s">
        <v>134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184</v>
      </c>
      <c r="GX206" s="2" t="s">
        <v>144</v>
      </c>
      <c r="GY206" s="2" t="s">
        <v>134</v>
      </c>
      <c r="GZ206" s="2" t="s">
        <v>134</v>
      </c>
      <c r="HA206" s="2" t="s">
        <v>142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140</v>
      </c>
      <c r="HJ206" s="2" t="s">
        <v>144</v>
      </c>
      <c r="HK206" s="2" t="s">
        <v>2026</v>
      </c>
      <c r="HL206" s="2" t="s">
        <v>371</v>
      </c>
      <c r="HM206" s="2" t="s">
        <v>142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161</v>
      </c>
      <c r="HV206" s="2" t="s">
        <v>131</v>
      </c>
      <c r="HW206" s="2" t="s">
        <v>134</v>
      </c>
      <c r="HX206" s="2" t="s">
        <v>134</v>
      </c>
      <c r="HY206" s="2" t="s">
        <v>142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140</v>
      </c>
      <c r="IH206" s="2" t="s">
        <v>144</v>
      </c>
      <c r="II206" s="2" t="s">
        <v>380</v>
      </c>
      <c r="IJ206" s="2" t="s">
        <v>381</v>
      </c>
      <c r="IK206" s="2" t="s">
        <v>142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176</v>
      </c>
      <c r="IT206" s="2" t="s">
        <v>144</v>
      </c>
      <c r="IU206" s="2" t="s">
        <v>134</v>
      </c>
      <c r="IV206" s="2" t="s">
        <v>134</v>
      </c>
      <c r="IW206" s="2" t="s">
        <v>142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134</v>
      </c>
      <c r="JF206" s="2" t="s">
        <v>134</v>
      </c>
      <c r="JG206" s="2" t="s">
        <v>134</v>
      </c>
      <c r="JH206" s="2" t="s">
        <v>134</v>
      </c>
      <c r="JI206" s="2" t="s">
        <v>134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161</v>
      </c>
      <c r="JR206" s="2" t="s">
        <v>144</v>
      </c>
      <c r="JS206" s="2" t="s">
        <v>134</v>
      </c>
      <c r="JT206" s="2" t="s">
        <v>134</v>
      </c>
      <c r="JU206" s="2" t="s">
        <v>142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134</v>
      </c>
      <c r="KE206" s="2" t="s">
        <v>134</v>
      </c>
      <c r="KF206" s="2" t="s">
        <v>134</v>
      </c>
      <c r="KG206" s="2" t="s">
        <v>134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161</v>
      </c>
      <c r="KP206" s="2" t="s">
        <v>144</v>
      </c>
      <c r="KQ206" s="2" t="s">
        <v>134</v>
      </c>
      <c r="KR206" s="2" t="s">
        <v>134</v>
      </c>
      <c r="KS206" s="2" t="s">
        <v>142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161</v>
      </c>
      <c r="LB206" s="2" t="s">
        <v>144</v>
      </c>
      <c r="LC206" s="2" t="s">
        <v>134</v>
      </c>
      <c r="LD206" s="2" t="s">
        <v>134</v>
      </c>
      <c r="LE206" s="2" t="s">
        <v>142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134</v>
      </c>
      <c r="LN206" s="2" t="s">
        <v>134</v>
      </c>
      <c r="LO206" s="2" t="s">
        <v>134</v>
      </c>
      <c r="LP206" s="2" t="s">
        <v>134</v>
      </c>
      <c r="LQ206" s="2" t="s">
        <v>134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134</v>
      </c>
      <c r="LZ206" s="2" t="s">
        <v>134</v>
      </c>
      <c r="MA206" s="2" t="s">
        <v>134</v>
      </c>
      <c r="MB206" s="2" t="s">
        <v>134</v>
      </c>
      <c r="MC206" s="2" t="s">
        <v>134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161</v>
      </c>
      <c r="ML206" s="2" t="s">
        <v>144</v>
      </c>
      <c r="MM206" s="2" t="s">
        <v>134</v>
      </c>
      <c r="MN206" s="2" t="s">
        <v>134</v>
      </c>
      <c r="MO206" s="2" t="s">
        <v>142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134</v>
      </c>
      <c r="MY206" s="2" t="s">
        <v>134</v>
      </c>
      <c r="MZ206" s="2" t="s">
        <v>134</v>
      </c>
      <c r="NA206" s="2" t="s">
        <v>134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184</v>
      </c>
      <c r="NJ206" s="2" t="s">
        <v>144</v>
      </c>
      <c r="NK206" s="2" t="s">
        <v>134</v>
      </c>
      <c r="NL206" s="2" t="s">
        <v>134</v>
      </c>
      <c r="NM206" s="2" t="s">
        <v>142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161</v>
      </c>
      <c r="NV206" s="2" t="s">
        <v>131</v>
      </c>
      <c r="NW206" s="2" t="s">
        <v>134</v>
      </c>
      <c r="NX206" s="2" t="s">
        <v>134</v>
      </c>
      <c r="NY206" s="2" t="s">
        <v>142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140</v>
      </c>
      <c r="OH206" s="2" t="s">
        <v>144</v>
      </c>
      <c r="OI206" s="2" t="s">
        <v>2623</v>
      </c>
      <c r="OJ206" s="2" t="s">
        <v>1587</v>
      </c>
      <c r="OK206" s="2" t="s">
        <v>142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134</v>
      </c>
      <c r="OT206" s="2" t="s">
        <v>134</v>
      </c>
      <c r="OU206" s="2" t="s">
        <v>134</v>
      </c>
      <c r="OV206" s="2" t="s">
        <v>134</v>
      </c>
      <c r="OW206" s="2" t="s">
        <v>134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161</v>
      </c>
      <c r="PF206" s="2" t="s">
        <v>144</v>
      </c>
      <c r="PG206" s="2" t="s">
        <v>134</v>
      </c>
      <c r="PH206" s="2" t="s">
        <v>134</v>
      </c>
      <c r="PI206" s="2" t="s">
        <v>142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134</v>
      </c>
      <c r="PS206" s="2" t="s">
        <v>134</v>
      </c>
      <c r="PT206" s="2" t="s">
        <v>134</v>
      </c>
      <c r="PU206" s="2" t="s">
        <v>134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134</v>
      </c>
      <c r="QD206" s="2" t="s">
        <v>134</v>
      </c>
      <c r="QE206" s="2" t="s">
        <v>134</v>
      </c>
      <c r="QF206" s="2" t="s">
        <v>134</v>
      </c>
      <c r="QG206" s="2" t="s">
        <v>134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184</v>
      </c>
      <c r="QP206" s="2" t="s">
        <v>144</v>
      </c>
      <c r="QQ206" s="2" t="s">
        <v>134</v>
      </c>
      <c r="QR206" s="2" t="s">
        <v>134</v>
      </c>
      <c r="QS206" s="2" t="s">
        <v>142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134</v>
      </c>
      <c r="RB206" s="2" t="s">
        <v>134</v>
      </c>
      <c r="RC206" s="2" t="s">
        <v>134</v>
      </c>
      <c r="RD206" s="2" t="s">
        <v>134</v>
      </c>
      <c r="RE206" s="2" t="s">
        <v>134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134</v>
      </c>
      <c r="RN206" s="2" t="s">
        <v>134</v>
      </c>
      <c r="RO206" s="2" t="s">
        <v>134</v>
      </c>
      <c r="RP206" s="2" t="s">
        <v>134</v>
      </c>
      <c r="RQ206" s="2" t="s">
        <v>134</v>
      </c>
      <c r="RR206" s="2" t="s">
        <v>134</v>
      </c>
      <c r="RS206" s="4"/>
      <c r="RT206" s="8"/>
      <c r="RU206" s="4"/>
      <c r="RV206" s="8"/>
      <c r="RW206" s="7"/>
      <c r="RX206" s="7"/>
      <c r="RY206" s="2" t="s">
        <v>161</v>
      </c>
      <c r="RZ206" s="2" t="s">
        <v>131</v>
      </c>
      <c r="SA206" s="2" t="s">
        <v>134</v>
      </c>
      <c r="SB206" s="2" t="s">
        <v>134</v>
      </c>
      <c r="SC206" s="2" t="s">
        <v>142</v>
      </c>
      <c r="SD206" s="2" t="s">
        <v>134</v>
      </c>
      <c r="SE206" s="4"/>
      <c r="SF206" s="8"/>
      <c r="SG206" s="4"/>
      <c r="SH206" s="8"/>
      <c r="SI206" s="7"/>
      <c r="SJ206" s="7"/>
      <c r="SK206" s="2" t="s">
        <v>161</v>
      </c>
      <c r="SL206" s="2" t="s">
        <v>144</v>
      </c>
      <c r="SM206" s="2" t="s">
        <v>134</v>
      </c>
      <c r="SN206" s="2" t="s">
        <v>134</v>
      </c>
      <c r="SO206" s="2" t="s">
        <v>142</v>
      </c>
      <c r="SP206" s="2" t="s">
        <v>134</v>
      </c>
    </row>
    <row r="207">
      <c r="A207" s="2" t="s">
        <v>2624</v>
      </c>
      <c r="B207" s="2" t="s">
        <v>123</v>
      </c>
      <c r="C207" s="2" t="s">
        <v>124</v>
      </c>
      <c r="D207" s="2" t="s">
        <v>2038</v>
      </c>
      <c r="E207" s="2" t="s">
        <v>2039</v>
      </c>
      <c r="F207" s="2" t="s">
        <v>1813</v>
      </c>
      <c r="G207" s="2" t="s">
        <v>1813</v>
      </c>
      <c r="H207" s="2" t="s">
        <v>1813</v>
      </c>
      <c r="I207" s="2" t="s">
        <v>2625</v>
      </c>
      <c r="J207" s="2" t="s">
        <v>2304</v>
      </c>
      <c r="K207" s="2" t="s">
        <v>448</v>
      </c>
      <c r="L207" s="3">
        <v>13.5</v>
      </c>
      <c r="M207" s="3">
        <v>14.18</v>
      </c>
      <c r="N207" s="3">
        <v>46</v>
      </c>
      <c r="O207" s="2" t="s">
        <v>131</v>
      </c>
      <c r="P207" s="2" t="s">
        <v>1660</v>
      </c>
      <c r="Q207" s="2" t="s">
        <v>133</v>
      </c>
      <c r="R207" s="2" t="s">
        <v>21</v>
      </c>
      <c r="S207" s="2" t="s">
        <v>134</v>
      </c>
      <c r="T207" s="2" t="s">
        <v>134</v>
      </c>
      <c r="U207" s="2" t="s">
        <v>134</v>
      </c>
      <c r="V207" s="2" t="s">
        <v>135</v>
      </c>
      <c r="W207" s="2" t="s">
        <v>134</v>
      </c>
      <c r="X207" s="2" t="s">
        <v>134</v>
      </c>
      <c r="Y207" s="2" t="s">
        <v>2587</v>
      </c>
      <c r="Z207" s="4"/>
      <c r="AA207" s="4">
        <f>=ROUNDDOWN({0},0)</f>
      </c>
      <c r="AB207" s="5">
        <v>14</v>
      </c>
      <c r="AC207" s="2" t="s">
        <v>134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134</v>
      </c>
      <c r="BM207" s="7"/>
      <c r="BN207" s="7"/>
      <c r="BO207" s="4"/>
      <c r="BP207" s="8"/>
      <c r="BQ207" s="4"/>
      <c r="BR207" s="8"/>
      <c r="BS207" s="7"/>
      <c r="BT207" s="7"/>
      <c r="BU207" s="2" t="s">
        <v>134</v>
      </c>
      <c r="BV207" s="2" t="s">
        <v>134</v>
      </c>
      <c r="BW207" s="2" t="s">
        <v>134</v>
      </c>
      <c r="BX207" s="2" t="s">
        <v>134</v>
      </c>
      <c r="BY207" s="2" t="s">
        <v>134</v>
      </c>
      <c r="BZ207" s="2" t="s">
        <v>134</v>
      </c>
      <c r="CA207" s="4"/>
      <c r="CB207" s="8"/>
      <c r="CC207" s="4"/>
      <c r="CD207" s="8"/>
      <c r="CE207" s="7"/>
      <c r="CF207" s="7"/>
      <c r="CG207" s="2" t="s">
        <v>134</v>
      </c>
      <c r="CH207" s="2" t="s">
        <v>134</v>
      </c>
      <c r="CI207" s="2" t="s">
        <v>134</v>
      </c>
      <c r="CJ207" s="2" t="s">
        <v>134</v>
      </c>
      <c r="CK207" s="2" t="s">
        <v>134</v>
      </c>
      <c r="CL207" s="2" t="s">
        <v>134</v>
      </c>
      <c r="CM207" s="4"/>
      <c r="CN207" s="8"/>
      <c r="CO207" s="4"/>
      <c r="CP207" s="8"/>
      <c r="CQ207" s="7"/>
      <c r="CR207" s="7"/>
      <c r="CS207" s="2" t="s">
        <v>134</v>
      </c>
      <c r="CT207" s="2" t="s">
        <v>134</v>
      </c>
      <c r="CU207" s="2" t="s">
        <v>134</v>
      </c>
      <c r="CV207" s="2" t="s">
        <v>134</v>
      </c>
      <c r="CW207" s="2" t="s">
        <v>134</v>
      </c>
      <c r="CX207" s="2" t="s">
        <v>134</v>
      </c>
      <c r="CY207" s="4"/>
      <c r="CZ207" s="8"/>
      <c r="DA207" s="4"/>
      <c r="DB207" s="8"/>
      <c r="DC207" s="7"/>
      <c r="DD207" s="7"/>
      <c r="DE207" s="2" t="s">
        <v>134</v>
      </c>
      <c r="DF207" s="2" t="s">
        <v>134</v>
      </c>
      <c r="DG207" s="2" t="s">
        <v>134</v>
      </c>
      <c r="DH207" s="2" t="s">
        <v>134</v>
      </c>
      <c r="DI207" s="2" t="s">
        <v>134</v>
      </c>
      <c r="DJ207" s="2" t="s">
        <v>134</v>
      </c>
      <c r="DK207" s="4"/>
      <c r="DL207" s="8"/>
      <c r="DM207" s="4"/>
      <c r="DN207" s="8"/>
      <c r="DO207" s="7"/>
      <c r="DP207" s="7"/>
      <c r="DQ207" s="2" t="s">
        <v>134</v>
      </c>
      <c r="DR207" s="2" t="s">
        <v>134</v>
      </c>
      <c r="DS207" s="2" t="s">
        <v>134</v>
      </c>
      <c r="DT207" s="2" t="s">
        <v>134</v>
      </c>
      <c r="DU207" s="2" t="s">
        <v>134</v>
      </c>
      <c r="DV207" s="2" t="s">
        <v>134</v>
      </c>
      <c r="DW207" s="4"/>
      <c r="DX207" s="8"/>
      <c r="DY207" s="4"/>
      <c r="DZ207" s="8"/>
      <c r="EA207" s="7"/>
      <c r="EB207" s="7"/>
      <c r="EC207" s="2" t="s">
        <v>140</v>
      </c>
      <c r="ED207" s="2" t="s">
        <v>131</v>
      </c>
      <c r="EE207" s="2" t="s">
        <v>388</v>
      </c>
      <c r="EF207" s="2" t="s">
        <v>1663</v>
      </c>
      <c r="EG207" s="2" t="s">
        <v>142</v>
      </c>
      <c r="EH207" s="2" t="s">
        <v>134</v>
      </c>
      <c r="EI207" s="4"/>
      <c r="EJ207" s="8"/>
      <c r="EK207" s="4"/>
      <c r="EL207" s="8"/>
      <c r="EM207" s="7"/>
      <c r="EN207" s="7"/>
      <c r="EO207" s="2" t="s">
        <v>134</v>
      </c>
      <c r="EP207" s="2" t="s">
        <v>134</v>
      </c>
      <c r="EQ207" s="2" t="s">
        <v>134</v>
      </c>
      <c r="ER207" s="2" t="s">
        <v>134</v>
      </c>
      <c r="ES207" s="2" t="s">
        <v>134</v>
      </c>
      <c r="ET207" s="2" t="s">
        <v>134</v>
      </c>
      <c r="EU207" s="4"/>
      <c r="EV207" s="8"/>
      <c r="EW207" s="4"/>
      <c r="EX207" s="8"/>
      <c r="EY207" s="7"/>
      <c r="EZ207" s="7"/>
      <c r="FA207" s="2" t="s">
        <v>134</v>
      </c>
      <c r="FB207" s="2" t="s">
        <v>134</v>
      </c>
      <c r="FC207" s="2" t="s">
        <v>134</v>
      </c>
      <c r="FD207" s="2" t="s">
        <v>134</v>
      </c>
      <c r="FE207" s="2" t="s">
        <v>134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134</v>
      </c>
      <c r="FN207" s="2" t="s">
        <v>134</v>
      </c>
      <c r="FO207" s="2" t="s">
        <v>134</v>
      </c>
      <c r="FP207" s="2" t="s">
        <v>134</v>
      </c>
      <c r="FQ207" s="2" t="s">
        <v>134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134</v>
      </c>
      <c r="FZ207" s="2" t="s">
        <v>134</v>
      </c>
      <c r="GA207" s="2" t="s">
        <v>134</v>
      </c>
      <c r="GB207" s="2" t="s">
        <v>134</v>
      </c>
      <c r="GC207" s="2" t="s">
        <v>134</v>
      </c>
      <c r="GD207" s="2" t="s">
        <v>134</v>
      </c>
      <c r="GE207" s="4"/>
      <c r="GF207" s="8"/>
      <c r="GG207" s="4"/>
      <c r="GH207" s="8"/>
      <c r="GI207" s="7"/>
      <c r="GJ207" s="7"/>
      <c r="GK207" s="2" t="s">
        <v>134</v>
      </c>
      <c r="GL207" s="2" t="s">
        <v>134</v>
      </c>
      <c r="GM207" s="2" t="s">
        <v>134</v>
      </c>
      <c r="GN207" s="2" t="s">
        <v>134</v>
      </c>
      <c r="GO207" s="2" t="s">
        <v>134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134</v>
      </c>
      <c r="GX207" s="2" t="s">
        <v>134</v>
      </c>
      <c r="GY207" s="2" t="s">
        <v>134</v>
      </c>
      <c r="GZ207" s="2" t="s">
        <v>134</v>
      </c>
      <c r="HA207" s="2" t="s">
        <v>134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134</v>
      </c>
      <c r="HJ207" s="2" t="s">
        <v>134</v>
      </c>
      <c r="HK207" s="2" t="s">
        <v>134</v>
      </c>
      <c r="HL207" s="2" t="s">
        <v>134</v>
      </c>
      <c r="HM207" s="2" t="s">
        <v>134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134</v>
      </c>
      <c r="HV207" s="2" t="s">
        <v>134</v>
      </c>
      <c r="HW207" s="2" t="s">
        <v>134</v>
      </c>
      <c r="HX207" s="2" t="s">
        <v>134</v>
      </c>
      <c r="HY207" s="2" t="s">
        <v>134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134</v>
      </c>
      <c r="IH207" s="2" t="s">
        <v>134</v>
      </c>
      <c r="II207" s="2" t="s">
        <v>134</v>
      </c>
      <c r="IJ207" s="2" t="s">
        <v>134</v>
      </c>
      <c r="IK207" s="2" t="s">
        <v>134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134</v>
      </c>
      <c r="IT207" s="2" t="s">
        <v>134</v>
      </c>
      <c r="IU207" s="2" t="s">
        <v>134</v>
      </c>
      <c r="IV207" s="2" t="s">
        <v>134</v>
      </c>
      <c r="IW207" s="2" t="s">
        <v>134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134</v>
      </c>
      <c r="JF207" s="2" t="s">
        <v>134</v>
      </c>
      <c r="JG207" s="2" t="s">
        <v>134</v>
      </c>
      <c r="JH207" s="2" t="s">
        <v>134</v>
      </c>
      <c r="JI207" s="2" t="s">
        <v>134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134</v>
      </c>
      <c r="JR207" s="2" t="s">
        <v>134</v>
      </c>
      <c r="JS207" s="2" t="s">
        <v>134</v>
      </c>
      <c r="JT207" s="2" t="s">
        <v>134</v>
      </c>
      <c r="JU207" s="2" t="s">
        <v>134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134</v>
      </c>
      <c r="KE207" s="2" t="s">
        <v>134</v>
      </c>
      <c r="KF207" s="2" t="s">
        <v>134</v>
      </c>
      <c r="KG207" s="2" t="s">
        <v>134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134</v>
      </c>
      <c r="KQ207" s="2" t="s">
        <v>134</v>
      </c>
      <c r="KR207" s="2" t="s">
        <v>134</v>
      </c>
      <c r="KS207" s="2" t="s">
        <v>134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134</v>
      </c>
      <c r="LB207" s="2" t="s">
        <v>134</v>
      </c>
      <c r="LC207" s="2" t="s">
        <v>134</v>
      </c>
      <c r="LD207" s="2" t="s">
        <v>134</v>
      </c>
      <c r="LE207" s="2" t="s">
        <v>134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134</v>
      </c>
      <c r="LN207" s="2" t="s">
        <v>134</v>
      </c>
      <c r="LO207" s="2" t="s">
        <v>134</v>
      </c>
      <c r="LP207" s="2" t="s">
        <v>134</v>
      </c>
      <c r="LQ207" s="2" t="s">
        <v>134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134</v>
      </c>
      <c r="LZ207" s="2" t="s">
        <v>134</v>
      </c>
      <c r="MA207" s="2" t="s">
        <v>134</v>
      </c>
      <c r="MB207" s="2" t="s">
        <v>134</v>
      </c>
      <c r="MC207" s="2" t="s">
        <v>134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134</v>
      </c>
      <c r="ML207" s="2" t="s">
        <v>134</v>
      </c>
      <c r="MM207" s="2" t="s">
        <v>134</v>
      </c>
      <c r="MN207" s="2" t="s">
        <v>134</v>
      </c>
      <c r="MO207" s="2" t="s">
        <v>134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134</v>
      </c>
      <c r="MX207" s="2" t="s">
        <v>134</v>
      </c>
      <c r="MY207" s="2" t="s">
        <v>134</v>
      </c>
      <c r="MZ207" s="2" t="s">
        <v>134</v>
      </c>
      <c r="NA207" s="2" t="s">
        <v>134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134</v>
      </c>
      <c r="NK207" s="2" t="s">
        <v>134</v>
      </c>
      <c r="NL207" s="2" t="s">
        <v>134</v>
      </c>
      <c r="NM207" s="2" t="s">
        <v>134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134</v>
      </c>
      <c r="NV207" s="2" t="s">
        <v>134</v>
      </c>
      <c r="NW207" s="2" t="s">
        <v>134</v>
      </c>
      <c r="NX207" s="2" t="s">
        <v>134</v>
      </c>
      <c r="NY207" s="2" t="s">
        <v>134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134</v>
      </c>
      <c r="OH207" s="2" t="s">
        <v>134</v>
      </c>
      <c r="OI207" s="2" t="s">
        <v>134</v>
      </c>
      <c r="OJ207" s="2" t="s">
        <v>134</v>
      </c>
      <c r="OK207" s="2" t="s">
        <v>134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134</v>
      </c>
      <c r="OT207" s="2" t="s">
        <v>134</v>
      </c>
      <c r="OU207" s="2" t="s">
        <v>134</v>
      </c>
      <c r="OV207" s="2" t="s">
        <v>134</v>
      </c>
      <c r="OW207" s="2" t="s">
        <v>134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134</v>
      </c>
      <c r="PG207" s="2" t="s">
        <v>134</v>
      </c>
      <c r="PH207" s="2" t="s">
        <v>134</v>
      </c>
      <c r="PI207" s="2" t="s">
        <v>134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134</v>
      </c>
      <c r="PS207" s="2" t="s">
        <v>134</v>
      </c>
      <c r="PT207" s="2" t="s">
        <v>134</v>
      </c>
      <c r="PU207" s="2" t="s">
        <v>134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134</v>
      </c>
      <c r="QD207" s="2" t="s">
        <v>134</v>
      </c>
      <c r="QE207" s="2" t="s">
        <v>134</v>
      </c>
      <c r="QF207" s="2" t="s">
        <v>134</v>
      </c>
      <c r="QG207" s="2" t="s">
        <v>134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134</v>
      </c>
      <c r="QP207" s="2" t="s">
        <v>134</v>
      </c>
      <c r="QQ207" s="2" t="s">
        <v>134</v>
      </c>
      <c r="QR207" s="2" t="s">
        <v>134</v>
      </c>
      <c r="QS207" s="2" t="s">
        <v>134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134</v>
      </c>
      <c r="RB207" s="2" t="s">
        <v>134</v>
      </c>
      <c r="RC207" s="2" t="s">
        <v>134</v>
      </c>
      <c r="RD207" s="2" t="s">
        <v>134</v>
      </c>
      <c r="RE207" s="2" t="s">
        <v>134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134</v>
      </c>
      <c r="RN207" s="2" t="s">
        <v>134</v>
      </c>
      <c r="RO207" s="2" t="s">
        <v>134</v>
      </c>
      <c r="RP207" s="2" t="s">
        <v>134</v>
      </c>
      <c r="RQ207" s="2" t="s">
        <v>134</v>
      </c>
      <c r="RR207" s="2" t="s">
        <v>134</v>
      </c>
      <c r="RS207" s="4"/>
      <c r="RT207" s="8"/>
      <c r="RU207" s="4"/>
      <c r="RV207" s="8"/>
      <c r="RW207" s="7"/>
      <c r="RX207" s="7"/>
      <c r="RY207" s="2" t="s">
        <v>134</v>
      </c>
      <c r="RZ207" s="2" t="s">
        <v>134</v>
      </c>
      <c r="SA207" s="2" t="s">
        <v>134</v>
      </c>
      <c r="SB207" s="2" t="s">
        <v>134</v>
      </c>
      <c r="SC207" s="2" t="s">
        <v>134</v>
      </c>
      <c r="SD207" s="2" t="s">
        <v>134</v>
      </c>
      <c r="SE207" s="4"/>
      <c r="SF207" s="8"/>
      <c r="SG207" s="4"/>
      <c r="SH207" s="8"/>
      <c r="SI207" s="7"/>
      <c r="SJ207" s="7"/>
      <c r="SK207" s="2" t="s">
        <v>134</v>
      </c>
      <c r="SL207" s="2" t="s">
        <v>134</v>
      </c>
      <c r="SM207" s="2" t="s">
        <v>134</v>
      </c>
      <c r="SN207" s="2" t="s">
        <v>134</v>
      </c>
      <c r="SO207" s="2" t="s">
        <v>134</v>
      </c>
      <c r="SP207" s="2" t="s">
        <v>134</v>
      </c>
    </row>
    <row r="208">
      <c r="A208" s="2" t="s">
        <v>2626</v>
      </c>
      <c r="B208" s="2" t="s">
        <v>123</v>
      </c>
      <c r="C208" s="2" t="s">
        <v>124</v>
      </c>
      <c r="D208" s="2" t="s">
        <v>2038</v>
      </c>
      <c r="E208" s="2" t="s">
        <v>2039</v>
      </c>
      <c r="F208" s="2" t="s">
        <v>621</v>
      </c>
      <c r="G208" s="2" t="s">
        <v>622</v>
      </c>
      <c r="H208" s="2" t="s">
        <v>623</v>
      </c>
      <c r="I208" s="2" t="s">
        <v>2391</v>
      </c>
      <c r="J208" s="2" t="s">
        <v>2304</v>
      </c>
      <c r="K208" s="2" t="s">
        <v>273</v>
      </c>
      <c r="L208" s="3">
        <v>15.18</v>
      </c>
      <c r="M208" s="3">
        <v>15.94</v>
      </c>
      <c r="N208" s="3">
        <v>32.99</v>
      </c>
      <c r="O208" s="2" t="s">
        <v>131</v>
      </c>
      <c r="P208" s="2" t="s">
        <v>963</v>
      </c>
      <c r="Q208" s="2" t="s">
        <v>133</v>
      </c>
      <c r="R208" s="2" t="s">
        <v>134</v>
      </c>
      <c r="S208" s="2" t="s">
        <v>2627</v>
      </c>
      <c r="T208" s="2" t="s">
        <v>1062</v>
      </c>
      <c r="U208" s="2" t="s">
        <v>832</v>
      </c>
      <c r="V208" s="2" t="s">
        <v>1173</v>
      </c>
      <c r="W208" s="2" t="s">
        <v>899</v>
      </c>
      <c r="X208" s="2" t="s">
        <v>421</v>
      </c>
      <c r="Y208" s="2" t="s">
        <v>2628</v>
      </c>
      <c r="Z208" s="4">
        <v>237</v>
      </c>
      <c r="AA208" s="4">
        <f>=ROUNDDOWN({0},0)</f>
      </c>
      <c r="AB208" s="5"/>
      <c r="AC208" s="2" t="s">
        <v>2629</v>
      </c>
      <c r="AD208" s="4">
        <v>240</v>
      </c>
      <c r="AE208" s="4">
        <v>240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134</v>
      </c>
      <c r="AW208" s="8" t="s">
        <v>134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/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/>
      <c r="BJ208" s="4"/>
      <c r="BK208" s="8"/>
      <c r="BL208" s="2" t="s">
        <v>134</v>
      </c>
      <c r="BM208" s="7"/>
      <c r="BN208" s="7"/>
      <c r="BO208" s="4"/>
      <c r="BP208" s="8"/>
      <c r="BQ208" s="4"/>
      <c r="BR208" s="8"/>
      <c r="BS208" s="7"/>
      <c r="BT208" s="7"/>
      <c r="BU208" s="2" t="s">
        <v>176</v>
      </c>
      <c r="BV208" s="2" t="s">
        <v>131</v>
      </c>
      <c r="BW208" s="2" t="s">
        <v>134</v>
      </c>
      <c r="BX208" s="2" t="s">
        <v>134</v>
      </c>
      <c r="BY208" s="2" t="s">
        <v>142</v>
      </c>
      <c r="BZ208" s="2" t="s">
        <v>134</v>
      </c>
      <c r="CA208" s="4"/>
      <c r="CB208" s="8"/>
      <c r="CC208" s="4"/>
      <c r="CD208" s="8"/>
      <c r="CE208" s="7"/>
      <c r="CF208" s="7"/>
      <c r="CG208" s="2" t="s">
        <v>176</v>
      </c>
      <c r="CH208" s="2" t="s">
        <v>131</v>
      </c>
      <c r="CI208" s="2" t="s">
        <v>134</v>
      </c>
      <c r="CJ208" s="2" t="s">
        <v>134</v>
      </c>
      <c r="CK208" s="2" t="s">
        <v>142</v>
      </c>
      <c r="CL208" s="2" t="s">
        <v>134</v>
      </c>
      <c r="CM208" s="4"/>
      <c r="CN208" s="8"/>
      <c r="CO208" s="4"/>
      <c r="CP208" s="8"/>
      <c r="CQ208" s="7"/>
      <c r="CR208" s="7"/>
      <c r="CS208" s="2" t="s">
        <v>140</v>
      </c>
      <c r="CT208" s="2" t="s">
        <v>131</v>
      </c>
      <c r="CU208" s="2" t="s">
        <v>319</v>
      </c>
      <c r="CV208" s="2" t="s">
        <v>134</v>
      </c>
      <c r="CW208" s="2" t="s">
        <v>142</v>
      </c>
      <c r="CX208" s="2" t="s">
        <v>134</v>
      </c>
      <c r="CY208" s="4"/>
      <c r="CZ208" s="8"/>
      <c r="DA208" s="4"/>
      <c r="DB208" s="8"/>
      <c r="DC208" s="7"/>
      <c r="DD208" s="7"/>
      <c r="DE208" s="2" t="s">
        <v>140</v>
      </c>
      <c r="DF208" s="2" t="s">
        <v>131</v>
      </c>
      <c r="DG208" s="2" t="s">
        <v>1118</v>
      </c>
      <c r="DH208" s="2" t="s">
        <v>134</v>
      </c>
      <c r="DI208" s="2" t="s">
        <v>142</v>
      </c>
      <c r="DJ208" s="2" t="s">
        <v>134</v>
      </c>
      <c r="DK208" s="4"/>
      <c r="DL208" s="8"/>
      <c r="DM208" s="4"/>
      <c r="DN208" s="8"/>
      <c r="DO208" s="7"/>
      <c r="DP208" s="7"/>
      <c r="DQ208" s="2" t="s">
        <v>811</v>
      </c>
      <c r="DR208" s="2" t="s">
        <v>131</v>
      </c>
      <c r="DS208" s="2" t="s">
        <v>134</v>
      </c>
      <c r="DT208" s="2" t="s">
        <v>134</v>
      </c>
      <c r="DU208" s="2" t="s">
        <v>142</v>
      </c>
      <c r="DV208" s="2" t="s">
        <v>134</v>
      </c>
      <c r="DW208" s="4"/>
      <c r="DX208" s="8"/>
      <c r="DY208" s="4"/>
      <c r="DZ208" s="8"/>
      <c r="EA208" s="7"/>
      <c r="EB208" s="7"/>
      <c r="EC208" s="2" t="s">
        <v>436</v>
      </c>
      <c r="ED208" s="2" t="s">
        <v>131</v>
      </c>
      <c r="EE208" s="2" t="s">
        <v>134</v>
      </c>
      <c r="EF208" s="2" t="s">
        <v>134</v>
      </c>
      <c r="EG208" s="2" t="s">
        <v>142</v>
      </c>
      <c r="EH208" s="2" t="s">
        <v>134</v>
      </c>
      <c r="EI208" s="4"/>
      <c r="EJ208" s="8"/>
      <c r="EK208" s="4"/>
      <c r="EL208" s="8"/>
      <c r="EM208" s="7"/>
      <c r="EN208" s="7"/>
      <c r="EO208" s="2" t="s">
        <v>140</v>
      </c>
      <c r="EP208" s="2" t="s">
        <v>131</v>
      </c>
      <c r="EQ208" s="2" t="s">
        <v>2630</v>
      </c>
      <c r="ER208" s="2" t="s">
        <v>134</v>
      </c>
      <c r="ES208" s="2" t="s">
        <v>142</v>
      </c>
      <c r="ET208" s="2" t="s">
        <v>134</v>
      </c>
      <c r="EU208" s="4"/>
      <c r="EV208" s="8"/>
      <c r="EW208" s="4"/>
      <c r="EX208" s="8"/>
      <c r="EY208" s="7"/>
      <c r="EZ208" s="7"/>
      <c r="FA208" s="2" t="s">
        <v>140</v>
      </c>
      <c r="FB208" s="2" t="s">
        <v>131</v>
      </c>
      <c r="FC208" s="2" t="s">
        <v>568</v>
      </c>
      <c r="FD208" s="2" t="s">
        <v>134</v>
      </c>
      <c r="FE208" s="2" t="s">
        <v>142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176</v>
      </c>
      <c r="FN208" s="2" t="s">
        <v>131</v>
      </c>
      <c r="FO208" s="2" t="s">
        <v>134</v>
      </c>
      <c r="FP208" s="2" t="s">
        <v>134</v>
      </c>
      <c r="FQ208" s="2" t="s">
        <v>142</v>
      </c>
      <c r="FR208" s="2" t="s">
        <v>134</v>
      </c>
      <c r="FS208" s="4"/>
      <c r="FT208" s="8"/>
      <c r="FU208" s="4"/>
      <c r="FV208" s="8"/>
      <c r="FW208" s="7"/>
      <c r="FX208" s="7"/>
      <c r="FY208" s="2" t="s">
        <v>140</v>
      </c>
      <c r="FZ208" s="2" t="s">
        <v>131</v>
      </c>
      <c r="GA208" s="2" t="s">
        <v>568</v>
      </c>
      <c r="GB208" s="2" t="s">
        <v>134</v>
      </c>
      <c r="GC208" s="2" t="s">
        <v>142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134</v>
      </c>
      <c r="GL208" s="2" t="s">
        <v>134</v>
      </c>
      <c r="GM208" s="2" t="s">
        <v>134</v>
      </c>
      <c r="GN208" s="2" t="s">
        <v>134</v>
      </c>
      <c r="GO208" s="2" t="s">
        <v>134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184</v>
      </c>
      <c r="GX208" s="2" t="s">
        <v>131</v>
      </c>
      <c r="GY208" s="2" t="s">
        <v>134</v>
      </c>
      <c r="GZ208" s="2" t="s">
        <v>134</v>
      </c>
      <c r="HA208" s="2" t="s">
        <v>142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140</v>
      </c>
      <c r="HJ208" s="2" t="s">
        <v>131</v>
      </c>
      <c r="HK208" s="2" t="s">
        <v>568</v>
      </c>
      <c r="HL208" s="2" t="s">
        <v>134</v>
      </c>
      <c r="HM208" s="2" t="s">
        <v>142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161</v>
      </c>
      <c r="HV208" s="2" t="s">
        <v>131</v>
      </c>
      <c r="HW208" s="2" t="s">
        <v>134</v>
      </c>
      <c r="HX208" s="2" t="s">
        <v>134</v>
      </c>
      <c r="HY208" s="2" t="s">
        <v>142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176</v>
      </c>
      <c r="IH208" s="2" t="s">
        <v>131</v>
      </c>
      <c r="II208" s="2" t="s">
        <v>134</v>
      </c>
      <c r="IJ208" s="2" t="s">
        <v>134</v>
      </c>
      <c r="IK208" s="2" t="s">
        <v>142</v>
      </c>
      <c r="IL208" s="2" t="s">
        <v>168</v>
      </c>
      <c r="IM208" s="4"/>
      <c r="IN208" s="8"/>
      <c r="IO208" s="4"/>
      <c r="IP208" s="8"/>
      <c r="IQ208" s="7"/>
      <c r="IR208" s="7"/>
      <c r="IS208" s="2" t="s">
        <v>161</v>
      </c>
      <c r="IT208" s="2" t="s">
        <v>131</v>
      </c>
      <c r="IU208" s="2" t="s">
        <v>134</v>
      </c>
      <c r="IV208" s="2" t="s">
        <v>134</v>
      </c>
      <c r="IW208" s="2" t="s">
        <v>142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140</v>
      </c>
      <c r="JF208" s="2" t="s">
        <v>131</v>
      </c>
      <c r="JG208" s="2" t="s">
        <v>568</v>
      </c>
      <c r="JH208" s="2" t="s">
        <v>134</v>
      </c>
      <c r="JI208" s="2" t="s">
        <v>142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176</v>
      </c>
      <c r="JR208" s="2" t="s">
        <v>131</v>
      </c>
      <c r="JS208" s="2" t="s">
        <v>134</v>
      </c>
      <c r="JT208" s="2" t="s">
        <v>134</v>
      </c>
      <c r="JU208" s="2" t="s">
        <v>142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176</v>
      </c>
      <c r="KD208" s="2" t="s">
        <v>131</v>
      </c>
      <c r="KE208" s="2" t="s">
        <v>134</v>
      </c>
      <c r="KF208" s="2" t="s">
        <v>134</v>
      </c>
      <c r="KG208" s="2" t="s">
        <v>142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176</v>
      </c>
      <c r="KP208" s="2" t="s">
        <v>131</v>
      </c>
      <c r="KQ208" s="2" t="s">
        <v>134</v>
      </c>
      <c r="KR208" s="2" t="s">
        <v>134</v>
      </c>
      <c r="KS208" s="2" t="s">
        <v>142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161</v>
      </c>
      <c r="LB208" s="2" t="s">
        <v>131</v>
      </c>
      <c r="LC208" s="2" t="s">
        <v>134</v>
      </c>
      <c r="LD208" s="2" t="s">
        <v>134</v>
      </c>
      <c r="LE208" s="2" t="s">
        <v>142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161</v>
      </c>
      <c r="LN208" s="2" t="s">
        <v>131</v>
      </c>
      <c r="LO208" s="2" t="s">
        <v>134</v>
      </c>
      <c r="LP208" s="2" t="s">
        <v>134</v>
      </c>
      <c r="LQ208" s="2" t="s">
        <v>142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134</v>
      </c>
      <c r="LZ208" s="2" t="s">
        <v>134</v>
      </c>
      <c r="MA208" s="2" t="s">
        <v>134</v>
      </c>
      <c r="MB208" s="2" t="s">
        <v>134</v>
      </c>
      <c r="MC208" s="2" t="s">
        <v>134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161</v>
      </c>
      <c r="ML208" s="2" t="s">
        <v>131</v>
      </c>
      <c r="MM208" s="2" t="s">
        <v>134</v>
      </c>
      <c r="MN208" s="2" t="s">
        <v>134</v>
      </c>
      <c r="MO208" s="2" t="s">
        <v>142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134</v>
      </c>
      <c r="MX208" s="2" t="s">
        <v>134</v>
      </c>
      <c r="MY208" s="2" t="s">
        <v>134</v>
      </c>
      <c r="MZ208" s="2" t="s">
        <v>134</v>
      </c>
      <c r="NA208" s="2" t="s">
        <v>134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184</v>
      </c>
      <c r="NJ208" s="2" t="s">
        <v>131</v>
      </c>
      <c r="NK208" s="2" t="s">
        <v>134</v>
      </c>
      <c r="NL208" s="2" t="s">
        <v>134</v>
      </c>
      <c r="NM208" s="2" t="s">
        <v>142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161</v>
      </c>
      <c r="NV208" s="2" t="s">
        <v>131</v>
      </c>
      <c r="NW208" s="2" t="s">
        <v>134</v>
      </c>
      <c r="NX208" s="2" t="s">
        <v>134</v>
      </c>
      <c r="NY208" s="2" t="s">
        <v>142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134</v>
      </c>
      <c r="OH208" s="2" t="s">
        <v>134</v>
      </c>
      <c r="OI208" s="2" t="s">
        <v>134</v>
      </c>
      <c r="OJ208" s="2" t="s">
        <v>134</v>
      </c>
      <c r="OK208" s="2" t="s">
        <v>134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161</v>
      </c>
      <c r="OT208" s="2" t="s">
        <v>131</v>
      </c>
      <c r="OU208" s="2" t="s">
        <v>134</v>
      </c>
      <c r="OV208" s="2" t="s">
        <v>134</v>
      </c>
      <c r="OW208" s="2" t="s">
        <v>142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161</v>
      </c>
      <c r="PF208" s="2" t="s">
        <v>131</v>
      </c>
      <c r="PG208" s="2" t="s">
        <v>134</v>
      </c>
      <c r="PH208" s="2" t="s">
        <v>134</v>
      </c>
      <c r="PI208" s="2" t="s">
        <v>142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176</v>
      </c>
      <c r="PR208" s="2" t="s">
        <v>131</v>
      </c>
      <c r="PS208" s="2" t="s">
        <v>134</v>
      </c>
      <c r="PT208" s="2" t="s">
        <v>134</v>
      </c>
      <c r="PU208" s="2" t="s">
        <v>142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161</v>
      </c>
      <c r="QD208" s="2" t="s">
        <v>131</v>
      </c>
      <c r="QE208" s="2" t="s">
        <v>134</v>
      </c>
      <c r="QF208" s="2" t="s">
        <v>134</v>
      </c>
      <c r="QG208" s="2" t="s">
        <v>142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184</v>
      </c>
      <c r="QP208" s="2" t="s">
        <v>131</v>
      </c>
      <c r="QQ208" s="2" t="s">
        <v>134</v>
      </c>
      <c r="QR208" s="2" t="s">
        <v>134</v>
      </c>
      <c r="QS208" s="2" t="s">
        <v>142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161</v>
      </c>
      <c r="RB208" s="2" t="s">
        <v>131</v>
      </c>
      <c r="RC208" s="2" t="s">
        <v>134</v>
      </c>
      <c r="RD208" s="2" t="s">
        <v>134</v>
      </c>
      <c r="RE208" s="2" t="s">
        <v>142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161</v>
      </c>
      <c r="RN208" s="2" t="s">
        <v>131</v>
      </c>
      <c r="RO208" s="2" t="s">
        <v>134</v>
      </c>
      <c r="RP208" s="2" t="s">
        <v>134</v>
      </c>
      <c r="RQ208" s="2" t="s">
        <v>142</v>
      </c>
      <c r="RR208" s="2" t="s">
        <v>134</v>
      </c>
      <c r="RS208" s="4"/>
      <c r="RT208" s="8"/>
      <c r="RU208" s="4"/>
      <c r="RV208" s="8"/>
      <c r="RW208" s="7"/>
      <c r="RX208" s="7"/>
      <c r="RY208" s="2" t="s">
        <v>977</v>
      </c>
      <c r="RZ208" s="2" t="s">
        <v>131</v>
      </c>
      <c r="SA208" s="2" t="s">
        <v>134</v>
      </c>
      <c r="SB208" s="2" t="s">
        <v>134</v>
      </c>
      <c r="SC208" s="2" t="s">
        <v>142</v>
      </c>
      <c r="SD208" s="2" t="s">
        <v>134</v>
      </c>
      <c r="SE208" s="4"/>
      <c r="SF208" s="8"/>
      <c r="SG208" s="4"/>
      <c r="SH208" s="8"/>
      <c r="SI208" s="7"/>
      <c r="SJ208" s="7"/>
      <c r="SK208" s="2" t="s">
        <v>134</v>
      </c>
      <c r="SL208" s="2" t="s">
        <v>134</v>
      </c>
      <c r="SM208" s="2" t="s">
        <v>134</v>
      </c>
      <c r="SN208" s="2" t="s">
        <v>134</v>
      </c>
      <c r="SO208" s="2" t="s">
        <v>134</v>
      </c>
      <c r="SP208" s="2" t="s">
        <v>134</v>
      </c>
    </row>
    <row r="209">
      <c r="A209" s="2" t="s">
        <v>2631</v>
      </c>
      <c r="B209" s="2" t="s">
        <v>123</v>
      </c>
      <c r="C209" s="2" t="s">
        <v>124</v>
      </c>
      <c r="D209" s="2" t="s">
        <v>2038</v>
      </c>
      <c r="E209" s="2" t="s">
        <v>2039</v>
      </c>
      <c r="F209" s="2" t="s">
        <v>621</v>
      </c>
      <c r="G209" s="2" t="s">
        <v>622</v>
      </c>
      <c r="H209" s="2" t="s">
        <v>623</v>
      </c>
      <c r="I209" s="2" t="s">
        <v>2391</v>
      </c>
      <c r="J209" s="2" t="s">
        <v>2400</v>
      </c>
      <c r="K209" s="2" t="s">
        <v>273</v>
      </c>
      <c r="L209" s="3">
        <v>29.9</v>
      </c>
      <c r="M209" s="3">
        <v>31.4</v>
      </c>
      <c r="N209" s="3">
        <v>64.99</v>
      </c>
      <c r="O209" s="2" t="s">
        <v>131</v>
      </c>
      <c r="P209" s="2" t="s">
        <v>963</v>
      </c>
      <c r="Q209" s="2" t="s">
        <v>133</v>
      </c>
      <c r="R209" s="2" t="s">
        <v>134</v>
      </c>
      <c r="S209" s="2" t="s">
        <v>2627</v>
      </c>
      <c r="T209" s="2" t="s">
        <v>1062</v>
      </c>
      <c r="U209" s="2" t="s">
        <v>832</v>
      </c>
      <c r="V209" s="2" t="s">
        <v>1173</v>
      </c>
      <c r="W209" s="2" t="s">
        <v>899</v>
      </c>
      <c r="X209" s="2" t="s">
        <v>421</v>
      </c>
      <c r="Y209" s="2" t="s">
        <v>2628</v>
      </c>
      <c r="Z209" s="4">
        <v>158</v>
      </c>
      <c r="AA209" s="4">
        <f>=ROUNDDOWN(158,0)</f>
      </c>
      <c r="AB209" s="5">
        <v>1</v>
      </c>
      <c r="AC209" s="2" t="s">
        <v>2629</v>
      </c>
      <c r="AD209" s="4">
        <v>160</v>
      </c>
      <c r="AE209" s="4">
        <v>160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134</v>
      </c>
      <c r="AW209" s="8" t="s">
        <v>134</v>
      </c>
      <c r="AX209" s="4" t="s">
        <v>134</v>
      </c>
      <c r="AY209" s="8" t="s">
        <v>134</v>
      </c>
      <c r="AZ209" s="7" t="s">
        <v>134</v>
      </c>
      <c r="BA209" s="7" t="s">
        <v>134</v>
      </c>
      <c r="BB209" s="7"/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/>
      <c r="BJ209" s="4"/>
      <c r="BK209" s="8"/>
      <c r="BL209" s="2" t="s">
        <v>134</v>
      </c>
      <c r="BM209" s="7"/>
      <c r="BN209" s="7"/>
      <c r="BO209" s="4"/>
      <c r="BP209" s="8"/>
      <c r="BQ209" s="4"/>
      <c r="BR209" s="8"/>
      <c r="BS209" s="7"/>
      <c r="BT209" s="7"/>
      <c r="BU209" s="2" t="s">
        <v>176</v>
      </c>
      <c r="BV209" s="2" t="s">
        <v>131</v>
      </c>
      <c r="BW209" s="2" t="s">
        <v>134</v>
      </c>
      <c r="BX209" s="2" t="s">
        <v>134</v>
      </c>
      <c r="BY209" s="2" t="s">
        <v>142</v>
      </c>
      <c r="BZ209" s="2" t="s">
        <v>134</v>
      </c>
      <c r="CA209" s="4"/>
      <c r="CB209" s="8"/>
      <c r="CC209" s="4"/>
      <c r="CD209" s="8"/>
      <c r="CE209" s="7"/>
      <c r="CF209" s="7"/>
      <c r="CG209" s="2" t="s">
        <v>176</v>
      </c>
      <c r="CH209" s="2" t="s">
        <v>131</v>
      </c>
      <c r="CI209" s="2" t="s">
        <v>134</v>
      </c>
      <c r="CJ209" s="2" t="s">
        <v>134</v>
      </c>
      <c r="CK209" s="2" t="s">
        <v>142</v>
      </c>
      <c r="CL209" s="2" t="s">
        <v>134</v>
      </c>
      <c r="CM209" s="4"/>
      <c r="CN209" s="8"/>
      <c r="CO209" s="4"/>
      <c r="CP209" s="8"/>
      <c r="CQ209" s="7"/>
      <c r="CR209" s="7"/>
      <c r="CS209" s="2" t="s">
        <v>140</v>
      </c>
      <c r="CT209" s="2" t="s">
        <v>131</v>
      </c>
      <c r="CU209" s="2" t="s">
        <v>319</v>
      </c>
      <c r="CV209" s="2" t="s">
        <v>134</v>
      </c>
      <c r="CW209" s="2" t="s">
        <v>142</v>
      </c>
      <c r="CX209" s="2" t="s">
        <v>134</v>
      </c>
      <c r="CY209" s="4"/>
      <c r="CZ209" s="8"/>
      <c r="DA209" s="4"/>
      <c r="DB209" s="8"/>
      <c r="DC209" s="7"/>
      <c r="DD209" s="7"/>
      <c r="DE209" s="2" t="s">
        <v>140</v>
      </c>
      <c r="DF209" s="2" t="s">
        <v>131</v>
      </c>
      <c r="DG209" s="2" t="s">
        <v>1118</v>
      </c>
      <c r="DH209" s="2" t="s">
        <v>134</v>
      </c>
      <c r="DI209" s="2" t="s">
        <v>142</v>
      </c>
      <c r="DJ209" s="2" t="s">
        <v>134</v>
      </c>
      <c r="DK209" s="4"/>
      <c r="DL209" s="8"/>
      <c r="DM209" s="4"/>
      <c r="DN209" s="8"/>
      <c r="DO209" s="7"/>
      <c r="DP209" s="7"/>
      <c r="DQ209" s="2" t="s">
        <v>811</v>
      </c>
      <c r="DR209" s="2" t="s">
        <v>131</v>
      </c>
      <c r="DS209" s="2" t="s">
        <v>134</v>
      </c>
      <c r="DT209" s="2" t="s">
        <v>134</v>
      </c>
      <c r="DU209" s="2" t="s">
        <v>142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436</v>
      </c>
      <c r="ED209" s="2" t="s">
        <v>131</v>
      </c>
      <c r="EE209" s="2" t="s">
        <v>134</v>
      </c>
      <c r="EF209" s="2" t="s">
        <v>134</v>
      </c>
      <c r="EG209" s="2" t="s">
        <v>142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140</v>
      </c>
      <c r="EP209" s="2" t="s">
        <v>131</v>
      </c>
      <c r="EQ209" s="2" t="s">
        <v>2630</v>
      </c>
      <c r="ER209" s="2" t="s">
        <v>134</v>
      </c>
      <c r="ES209" s="2" t="s">
        <v>142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140</v>
      </c>
      <c r="FB209" s="2" t="s">
        <v>131</v>
      </c>
      <c r="FC209" s="2" t="s">
        <v>568</v>
      </c>
      <c r="FD209" s="2" t="s">
        <v>134</v>
      </c>
      <c r="FE209" s="2" t="s">
        <v>142</v>
      </c>
      <c r="FF209" s="2" t="s">
        <v>134</v>
      </c>
      <c r="FG209" s="4"/>
      <c r="FH209" s="8"/>
      <c r="FI209" s="4"/>
      <c r="FJ209" s="8"/>
      <c r="FK209" s="7"/>
      <c r="FL209" s="7"/>
      <c r="FM209" s="2" t="s">
        <v>176</v>
      </c>
      <c r="FN209" s="2" t="s">
        <v>131</v>
      </c>
      <c r="FO209" s="2" t="s">
        <v>134</v>
      </c>
      <c r="FP209" s="2" t="s">
        <v>134</v>
      </c>
      <c r="FQ209" s="2" t="s">
        <v>142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140</v>
      </c>
      <c r="FZ209" s="2" t="s">
        <v>131</v>
      </c>
      <c r="GA209" s="2" t="s">
        <v>568</v>
      </c>
      <c r="GB209" s="2" t="s">
        <v>2632</v>
      </c>
      <c r="GC209" s="2" t="s">
        <v>142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134</v>
      </c>
      <c r="GL209" s="2" t="s">
        <v>134</v>
      </c>
      <c r="GM209" s="2" t="s">
        <v>134</v>
      </c>
      <c r="GN209" s="2" t="s">
        <v>134</v>
      </c>
      <c r="GO209" s="2" t="s">
        <v>134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184</v>
      </c>
      <c r="GX209" s="2" t="s">
        <v>131</v>
      </c>
      <c r="GY209" s="2" t="s">
        <v>134</v>
      </c>
      <c r="GZ209" s="2" t="s">
        <v>134</v>
      </c>
      <c r="HA209" s="2" t="s">
        <v>142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140</v>
      </c>
      <c r="HJ209" s="2" t="s">
        <v>131</v>
      </c>
      <c r="HK209" s="2" t="s">
        <v>568</v>
      </c>
      <c r="HL209" s="2" t="s">
        <v>134</v>
      </c>
      <c r="HM209" s="2" t="s">
        <v>142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161</v>
      </c>
      <c r="HV209" s="2" t="s">
        <v>131</v>
      </c>
      <c r="HW209" s="2" t="s">
        <v>134</v>
      </c>
      <c r="HX209" s="2" t="s">
        <v>134</v>
      </c>
      <c r="HY209" s="2" t="s">
        <v>142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176</v>
      </c>
      <c r="IH209" s="2" t="s">
        <v>131</v>
      </c>
      <c r="II209" s="2" t="s">
        <v>134</v>
      </c>
      <c r="IJ209" s="2" t="s">
        <v>134</v>
      </c>
      <c r="IK209" s="2" t="s">
        <v>142</v>
      </c>
      <c r="IL209" s="2" t="s">
        <v>168</v>
      </c>
      <c r="IM209" s="4"/>
      <c r="IN209" s="8"/>
      <c r="IO209" s="4"/>
      <c r="IP209" s="8"/>
      <c r="IQ209" s="7"/>
      <c r="IR209" s="7"/>
      <c r="IS209" s="2" t="s">
        <v>161</v>
      </c>
      <c r="IT209" s="2" t="s">
        <v>131</v>
      </c>
      <c r="IU209" s="2" t="s">
        <v>134</v>
      </c>
      <c r="IV209" s="2" t="s">
        <v>134</v>
      </c>
      <c r="IW209" s="2" t="s">
        <v>142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140</v>
      </c>
      <c r="JF209" s="2" t="s">
        <v>131</v>
      </c>
      <c r="JG209" s="2" t="s">
        <v>568</v>
      </c>
      <c r="JH209" s="2" t="s">
        <v>134</v>
      </c>
      <c r="JI209" s="2" t="s">
        <v>142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176</v>
      </c>
      <c r="JR209" s="2" t="s">
        <v>131</v>
      </c>
      <c r="JS209" s="2" t="s">
        <v>134</v>
      </c>
      <c r="JT209" s="2" t="s">
        <v>134</v>
      </c>
      <c r="JU209" s="2" t="s">
        <v>142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176</v>
      </c>
      <c r="KD209" s="2" t="s">
        <v>131</v>
      </c>
      <c r="KE209" s="2" t="s">
        <v>134</v>
      </c>
      <c r="KF209" s="2" t="s">
        <v>134</v>
      </c>
      <c r="KG209" s="2" t="s">
        <v>142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176</v>
      </c>
      <c r="KP209" s="2" t="s">
        <v>131</v>
      </c>
      <c r="KQ209" s="2" t="s">
        <v>134</v>
      </c>
      <c r="KR209" s="2" t="s">
        <v>134</v>
      </c>
      <c r="KS209" s="2" t="s">
        <v>142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161</v>
      </c>
      <c r="LB209" s="2" t="s">
        <v>131</v>
      </c>
      <c r="LC209" s="2" t="s">
        <v>134</v>
      </c>
      <c r="LD209" s="2" t="s">
        <v>134</v>
      </c>
      <c r="LE209" s="2" t="s">
        <v>142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161</v>
      </c>
      <c r="LN209" s="2" t="s">
        <v>131</v>
      </c>
      <c r="LO209" s="2" t="s">
        <v>134</v>
      </c>
      <c r="LP209" s="2" t="s">
        <v>134</v>
      </c>
      <c r="LQ209" s="2" t="s">
        <v>142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134</v>
      </c>
      <c r="LZ209" s="2" t="s">
        <v>134</v>
      </c>
      <c r="MA209" s="2" t="s">
        <v>134</v>
      </c>
      <c r="MB209" s="2" t="s">
        <v>134</v>
      </c>
      <c r="MC209" s="2" t="s">
        <v>134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161</v>
      </c>
      <c r="ML209" s="2" t="s">
        <v>131</v>
      </c>
      <c r="MM209" s="2" t="s">
        <v>134</v>
      </c>
      <c r="MN209" s="2" t="s">
        <v>134</v>
      </c>
      <c r="MO209" s="2" t="s">
        <v>142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134</v>
      </c>
      <c r="MY209" s="2" t="s">
        <v>134</v>
      </c>
      <c r="MZ209" s="2" t="s">
        <v>134</v>
      </c>
      <c r="NA209" s="2" t="s">
        <v>134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184</v>
      </c>
      <c r="NJ209" s="2" t="s">
        <v>131</v>
      </c>
      <c r="NK209" s="2" t="s">
        <v>134</v>
      </c>
      <c r="NL209" s="2" t="s">
        <v>134</v>
      </c>
      <c r="NM209" s="2" t="s">
        <v>142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161</v>
      </c>
      <c r="NV209" s="2" t="s">
        <v>131</v>
      </c>
      <c r="NW209" s="2" t="s">
        <v>134</v>
      </c>
      <c r="NX209" s="2" t="s">
        <v>134</v>
      </c>
      <c r="NY209" s="2" t="s">
        <v>142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134</v>
      </c>
      <c r="OH209" s="2" t="s">
        <v>134</v>
      </c>
      <c r="OI209" s="2" t="s">
        <v>134</v>
      </c>
      <c r="OJ209" s="2" t="s">
        <v>134</v>
      </c>
      <c r="OK209" s="2" t="s">
        <v>134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161</v>
      </c>
      <c r="OT209" s="2" t="s">
        <v>131</v>
      </c>
      <c r="OU209" s="2" t="s">
        <v>134</v>
      </c>
      <c r="OV209" s="2" t="s">
        <v>134</v>
      </c>
      <c r="OW209" s="2" t="s">
        <v>142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161</v>
      </c>
      <c r="PF209" s="2" t="s">
        <v>131</v>
      </c>
      <c r="PG209" s="2" t="s">
        <v>134</v>
      </c>
      <c r="PH209" s="2" t="s">
        <v>134</v>
      </c>
      <c r="PI209" s="2" t="s">
        <v>142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176</v>
      </c>
      <c r="PR209" s="2" t="s">
        <v>131</v>
      </c>
      <c r="PS209" s="2" t="s">
        <v>134</v>
      </c>
      <c r="PT209" s="2" t="s">
        <v>134</v>
      </c>
      <c r="PU209" s="2" t="s">
        <v>142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161</v>
      </c>
      <c r="QD209" s="2" t="s">
        <v>131</v>
      </c>
      <c r="QE209" s="2" t="s">
        <v>134</v>
      </c>
      <c r="QF209" s="2" t="s">
        <v>134</v>
      </c>
      <c r="QG209" s="2" t="s">
        <v>142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184</v>
      </c>
      <c r="QP209" s="2" t="s">
        <v>131</v>
      </c>
      <c r="QQ209" s="2" t="s">
        <v>134</v>
      </c>
      <c r="QR209" s="2" t="s">
        <v>134</v>
      </c>
      <c r="QS209" s="2" t="s">
        <v>142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161</v>
      </c>
      <c r="RB209" s="2" t="s">
        <v>131</v>
      </c>
      <c r="RC209" s="2" t="s">
        <v>134</v>
      </c>
      <c r="RD209" s="2" t="s">
        <v>134</v>
      </c>
      <c r="RE209" s="2" t="s">
        <v>142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161</v>
      </c>
      <c r="RN209" s="2" t="s">
        <v>131</v>
      </c>
      <c r="RO209" s="2" t="s">
        <v>134</v>
      </c>
      <c r="RP209" s="2" t="s">
        <v>134</v>
      </c>
      <c r="RQ209" s="2" t="s">
        <v>142</v>
      </c>
      <c r="RR209" s="2" t="s">
        <v>134</v>
      </c>
      <c r="RS209" s="4"/>
      <c r="RT209" s="8"/>
      <c r="RU209" s="4"/>
      <c r="RV209" s="8"/>
      <c r="RW209" s="7"/>
      <c r="RX209" s="7"/>
      <c r="RY209" s="2" t="s">
        <v>977</v>
      </c>
      <c r="RZ209" s="2" t="s">
        <v>131</v>
      </c>
      <c r="SA209" s="2" t="s">
        <v>134</v>
      </c>
      <c r="SB209" s="2" t="s">
        <v>134</v>
      </c>
      <c r="SC209" s="2" t="s">
        <v>142</v>
      </c>
      <c r="SD209" s="2" t="s">
        <v>134</v>
      </c>
      <c r="SE209" s="4"/>
      <c r="SF209" s="8"/>
      <c r="SG209" s="4"/>
      <c r="SH209" s="8"/>
      <c r="SI209" s="7"/>
      <c r="SJ209" s="7"/>
      <c r="SK209" s="2" t="s">
        <v>134</v>
      </c>
      <c r="SL209" s="2" t="s">
        <v>134</v>
      </c>
      <c r="SM209" s="2" t="s">
        <v>134</v>
      </c>
      <c r="SN209" s="2" t="s">
        <v>134</v>
      </c>
      <c r="SO209" s="2" t="s">
        <v>134</v>
      </c>
      <c r="SP209" s="2" t="s">
        <v>134</v>
      </c>
    </row>
    <row r="210">
      <c r="A210" s="2" t="s">
        <v>2633</v>
      </c>
      <c r="B210" s="2" t="s">
        <v>123</v>
      </c>
      <c r="C210" s="2" t="s">
        <v>124</v>
      </c>
      <c r="D210" s="2" t="s">
        <v>2038</v>
      </c>
      <c r="E210" s="2" t="s">
        <v>2039</v>
      </c>
      <c r="F210" s="2" t="s">
        <v>2634</v>
      </c>
      <c r="G210" s="2" t="s">
        <v>2634</v>
      </c>
      <c r="H210" s="2" t="s">
        <v>2634</v>
      </c>
      <c r="I210" s="2" t="s">
        <v>2635</v>
      </c>
      <c r="J210" s="2" t="s">
        <v>2304</v>
      </c>
      <c r="K210" s="2" t="s">
        <v>329</v>
      </c>
      <c r="L210" s="3">
        <v>13.5</v>
      </c>
      <c r="M210" s="3">
        <v>14.18</v>
      </c>
      <c r="N210" s="3">
        <v>46</v>
      </c>
      <c r="O210" s="2" t="s">
        <v>131</v>
      </c>
      <c r="P210" s="2" t="s">
        <v>1660</v>
      </c>
      <c r="Q210" s="2" t="s">
        <v>133</v>
      </c>
      <c r="R210" s="2" t="s">
        <v>21</v>
      </c>
      <c r="S210" s="2" t="s">
        <v>134</v>
      </c>
      <c r="T210" s="2" t="s">
        <v>134</v>
      </c>
      <c r="U210" s="2" t="s">
        <v>134</v>
      </c>
      <c r="V210" s="2" t="s">
        <v>135</v>
      </c>
      <c r="W210" s="2" t="s">
        <v>134</v>
      </c>
      <c r="X210" s="2" t="s">
        <v>134</v>
      </c>
      <c r="Y210" s="2" t="s">
        <v>2587</v>
      </c>
      <c r="Z210" s="4"/>
      <c r="AA210" s="4">
        <f>=ROUNDDOWN({0},0)</f>
      </c>
      <c r="AB210" s="5">
        <v>33</v>
      </c>
      <c r="AC210" s="2" t="s">
        <v>134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134</v>
      </c>
      <c r="BM210" s="7"/>
      <c r="BN210" s="7"/>
      <c r="BO210" s="4"/>
      <c r="BP210" s="8"/>
      <c r="BQ210" s="4"/>
      <c r="BR210" s="8"/>
      <c r="BS210" s="7"/>
      <c r="BT210" s="7"/>
      <c r="BU210" s="2" t="s">
        <v>134</v>
      </c>
      <c r="BV210" s="2" t="s">
        <v>134</v>
      </c>
      <c r="BW210" s="2" t="s">
        <v>134</v>
      </c>
      <c r="BX210" s="2" t="s">
        <v>134</v>
      </c>
      <c r="BY210" s="2" t="s">
        <v>134</v>
      </c>
      <c r="BZ210" s="2" t="s">
        <v>134</v>
      </c>
      <c r="CA210" s="4"/>
      <c r="CB210" s="8"/>
      <c r="CC210" s="4"/>
      <c r="CD210" s="8"/>
      <c r="CE210" s="7"/>
      <c r="CF210" s="7"/>
      <c r="CG210" s="2" t="s">
        <v>134</v>
      </c>
      <c r="CH210" s="2" t="s">
        <v>134</v>
      </c>
      <c r="CI210" s="2" t="s">
        <v>134</v>
      </c>
      <c r="CJ210" s="2" t="s">
        <v>134</v>
      </c>
      <c r="CK210" s="2" t="s">
        <v>134</v>
      </c>
      <c r="CL210" s="2" t="s">
        <v>134</v>
      </c>
      <c r="CM210" s="4"/>
      <c r="CN210" s="8"/>
      <c r="CO210" s="4"/>
      <c r="CP210" s="8"/>
      <c r="CQ210" s="7"/>
      <c r="CR210" s="7"/>
      <c r="CS210" s="2" t="s">
        <v>134</v>
      </c>
      <c r="CT210" s="2" t="s">
        <v>134</v>
      </c>
      <c r="CU210" s="2" t="s">
        <v>134</v>
      </c>
      <c r="CV210" s="2" t="s">
        <v>134</v>
      </c>
      <c r="CW210" s="2" t="s">
        <v>134</v>
      </c>
      <c r="CX210" s="2" t="s">
        <v>134</v>
      </c>
      <c r="CY210" s="4"/>
      <c r="CZ210" s="8"/>
      <c r="DA210" s="4"/>
      <c r="DB210" s="8"/>
      <c r="DC210" s="7"/>
      <c r="DD210" s="7"/>
      <c r="DE210" s="2" t="s">
        <v>134</v>
      </c>
      <c r="DF210" s="2" t="s">
        <v>134</v>
      </c>
      <c r="DG210" s="2" t="s">
        <v>134</v>
      </c>
      <c r="DH210" s="2" t="s">
        <v>134</v>
      </c>
      <c r="DI210" s="2" t="s">
        <v>134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134</v>
      </c>
      <c r="DR210" s="2" t="s">
        <v>134</v>
      </c>
      <c r="DS210" s="2" t="s">
        <v>134</v>
      </c>
      <c r="DT210" s="2" t="s">
        <v>134</v>
      </c>
      <c r="DU210" s="2" t="s">
        <v>134</v>
      </c>
      <c r="DV210" s="2" t="s">
        <v>134</v>
      </c>
      <c r="DW210" s="4"/>
      <c r="DX210" s="8"/>
      <c r="DY210" s="4"/>
      <c r="DZ210" s="8"/>
      <c r="EA210" s="7"/>
      <c r="EB210" s="7"/>
      <c r="EC210" s="2" t="s">
        <v>140</v>
      </c>
      <c r="ED210" s="2" t="s">
        <v>131</v>
      </c>
      <c r="EE210" s="2" t="s">
        <v>388</v>
      </c>
      <c r="EF210" s="2" t="s">
        <v>689</v>
      </c>
      <c r="EG210" s="2" t="s">
        <v>142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134</v>
      </c>
      <c r="EP210" s="2" t="s">
        <v>134</v>
      </c>
      <c r="EQ210" s="2" t="s">
        <v>134</v>
      </c>
      <c r="ER210" s="2" t="s">
        <v>134</v>
      </c>
      <c r="ES210" s="2" t="s">
        <v>134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134</v>
      </c>
      <c r="FB210" s="2" t="s">
        <v>134</v>
      </c>
      <c r="FC210" s="2" t="s">
        <v>134</v>
      </c>
      <c r="FD210" s="2" t="s">
        <v>134</v>
      </c>
      <c r="FE210" s="2" t="s">
        <v>134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134</v>
      </c>
      <c r="FN210" s="2" t="s">
        <v>134</v>
      </c>
      <c r="FO210" s="2" t="s">
        <v>134</v>
      </c>
      <c r="FP210" s="2" t="s">
        <v>134</v>
      </c>
      <c r="FQ210" s="2" t="s">
        <v>134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134</v>
      </c>
      <c r="FZ210" s="2" t="s">
        <v>134</v>
      </c>
      <c r="GA210" s="2" t="s">
        <v>134</v>
      </c>
      <c r="GB210" s="2" t="s">
        <v>134</v>
      </c>
      <c r="GC210" s="2" t="s">
        <v>134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134</v>
      </c>
      <c r="GL210" s="2" t="s">
        <v>134</v>
      </c>
      <c r="GM210" s="2" t="s">
        <v>134</v>
      </c>
      <c r="GN210" s="2" t="s">
        <v>134</v>
      </c>
      <c r="GO210" s="2" t="s">
        <v>134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134</v>
      </c>
      <c r="GX210" s="2" t="s">
        <v>134</v>
      </c>
      <c r="GY210" s="2" t="s">
        <v>134</v>
      </c>
      <c r="GZ210" s="2" t="s">
        <v>134</v>
      </c>
      <c r="HA210" s="2" t="s">
        <v>134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134</v>
      </c>
      <c r="HJ210" s="2" t="s">
        <v>134</v>
      </c>
      <c r="HK210" s="2" t="s">
        <v>134</v>
      </c>
      <c r="HL210" s="2" t="s">
        <v>134</v>
      </c>
      <c r="HM210" s="2" t="s">
        <v>134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134</v>
      </c>
      <c r="HV210" s="2" t="s">
        <v>134</v>
      </c>
      <c r="HW210" s="2" t="s">
        <v>134</v>
      </c>
      <c r="HX210" s="2" t="s">
        <v>134</v>
      </c>
      <c r="HY210" s="2" t="s">
        <v>134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134</v>
      </c>
      <c r="IH210" s="2" t="s">
        <v>134</v>
      </c>
      <c r="II210" s="2" t="s">
        <v>134</v>
      </c>
      <c r="IJ210" s="2" t="s">
        <v>134</v>
      </c>
      <c r="IK210" s="2" t="s">
        <v>134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134</v>
      </c>
      <c r="IT210" s="2" t="s">
        <v>134</v>
      </c>
      <c r="IU210" s="2" t="s">
        <v>134</v>
      </c>
      <c r="IV210" s="2" t="s">
        <v>134</v>
      </c>
      <c r="IW210" s="2" t="s">
        <v>134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134</v>
      </c>
      <c r="JF210" s="2" t="s">
        <v>134</v>
      </c>
      <c r="JG210" s="2" t="s">
        <v>134</v>
      </c>
      <c r="JH210" s="2" t="s">
        <v>134</v>
      </c>
      <c r="JI210" s="2" t="s">
        <v>134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134</v>
      </c>
      <c r="JR210" s="2" t="s">
        <v>134</v>
      </c>
      <c r="JS210" s="2" t="s">
        <v>134</v>
      </c>
      <c r="JT210" s="2" t="s">
        <v>134</v>
      </c>
      <c r="JU210" s="2" t="s">
        <v>134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134</v>
      </c>
      <c r="KE210" s="2" t="s">
        <v>134</v>
      </c>
      <c r="KF210" s="2" t="s">
        <v>134</v>
      </c>
      <c r="KG210" s="2" t="s">
        <v>134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134</v>
      </c>
      <c r="KQ210" s="2" t="s">
        <v>134</v>
      </c>
      <c r="KR210" s="2" t="s">
        <v>134</v>
      </c>
      <c r="KS210" s="2" t="s">
        <v>134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134</v>
      </c>
      <c r="LB210" s="2" t="s">
        <v>134</v>
      </c>
      <c r="LC210" s="2" t="s">
        <v>134</v>
      </c>
      <c r="LD210" s="2" t="s">
        <v>134</v>
      </c>
      <c r="LE210" s="2" t="s">
        <v>134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134</v>
      </c>
      <c r="LN210" s="2" t="s">
        <v>134</v>
      </c>
      <c r="LO210" s="2" t="s">
        <v>134</v>
      </c>
      <c r="LP210" s="2" t="s">
        <v>134</v>
      </c>
      <c r="LQ210" s="2" t="s">
        <v>134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134</v>
      </c>
      <c r="LZ210" s="2" t="s">
        <v>134</v>
      </c>
      <c r="MA210" s="2" t="s">
        <v>134</v>
      </c>
      <c r="MB210" s="2" t="s">
        <v>134</v>
      </c>
      <c r="MC210" s="2" t="s">
        <v>134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134</v>
      </c>
      <c r="MM210" s="2" t="s">
        <v>134</v>
      </c>
      <c r="MN210" s="2" t="s">
        <v>134</v>
      </c>
      <c r="MO210" s="2" t="s">
        <v>134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134</v>
      </c>
      <c r="MY210" s="2" t="s">
        <v>134</v>
      </c>
      <c r="MZ210" s="2" t="s">
        <v>134</v>
      </c>
      <c r="NA210" s="2" t="s">
        <v>134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134</v>
      </c>
      <c r="NK210" s="2" t="s">
        <v>134</v>
      </c>
      <c r="NL210" s="2" t="s">
        <v>134</v>
      </c>
      <c r="NM210" s="2" t="s">
        <v>134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134</v>
      </c>
      <c r="NV210" s="2" t="s">
        <v>134</v>
      </c>
      <c r="NW210" s="2" t="s">
        <v>134</v>
      </c>
      <c r="NX210" s="2" t="s">
        <v>134</v>
      </c>
      <c r="NY210" s="2" t="s">
        <v>134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134</v>
      </c>
      <c r="OH210" s="2" t="s">
        <v>134</v>
      </c>
      <c r="OI210" s="2" t="s">
        <v>134</v>
      </c>
      <c r="OJ210" s="2" t="s">
        <v>134</v>
      </c>
      <c r="OK210" s="2" t="s">
        <v>134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134</v>
      </c>
      <c r="OT210" s="2" t="s">
        <v>134</v>
      </c>
      <c r="OU210" s="2" t="s">
        <v>134</v>
      </c>
      <c r="OV210" s="2" t="s">
        <v>134</v>
      </c>
      <c r="OW210" s="2" t="s">
        <v>134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134</v>
      </c>
      <c r="PR210" s="2" t="s">
        <v>134</v>
      </c>
      <c r="PS210" s="2" t="s">
        <v>134</v>
      </c>
      <c r="PT210" s="2" t="s">
        <v>134</v>
      </c>
      <c r="PU210" s="2" t="s">
        <v>134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134</v>
      </c>
      <c r="QP210" s="2" t="s">
        <v>134</v>
      </c>
      <c r="QQ210" s="2" t="s">
        <v>134</v>
      </c>
      <c r="QR210" s="2" t="s">
        <v>134</v>
      </c>
      <c r="QS210" s="2" t="s">
        <v>134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134</v>
      </c>
      <c r="RB210" s="2" t="s">
        <v>134</v>
      </c>
      <c r="RC210" s="2" t="s">
        <v>134</v>
      </c>
      <c r="RD210" s="2" t="s">
        <v>134</v>
      </c>
      <c r="RE210" s="2" t="s">
        <v>134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134</v>
      </c>
      <c r="RN210" s="2" t="s">
        <v>134</v>
      </c>
      <c r="RO210" s="2" t="s">
        <v>134</v>
      </c>
      <c r="RP210" s="2" t="s">
        <v>134</v>
      </c>
      <c r="RQ210" s="2" t="s">
        <v>134</v>
      </c>
      <c r="RR210" s="2" t="s">
        <v>134</v>
      </c>
      <c r="RS210" s="4"/>
      <c r="RT210" s="8"/>
      <c r="RU210" s="4"/>
      <c r="RV210" s="8"/>
      <c r="RW210" s="7"/>
      <c r="RX210" s="7"/>
      <c r="RY210" s="2" t="s">
        <v>134</v>
      </c>
      <c r="RZ210" s="2" t="s">
        <v>134</v>
      </c>
      <c r="SA210" s="2" t="s">
        <v>134</v>
      </c>
      <c r="SB210" s="2" t="s">
        <v>134</v>
      </c>
      <c r="SC210" s="2" t="s">
        <v>134</v>
      </c>
      <c r="SD210" s="2" t="s">
        <v>134</v>
      </c>
      <c r="SE210" s="4"/>
      <c r="SF210" s="8"/>
      <c r="SG210" s="4"/>
      <c r="SH210" s="8"/>
      <c r="SI210" s="7"/>
      <c r="SJ210" s="7"/>
      <c r="SK210" s="2" t="s">
        <v>134</v>
      </c>
      <c r="SL210" s="2" t="s">
        <v>134</v>
      </c>
      <c r="SM210" s="2" t="s">
        <v>134</v>
      </c>
      <c r="SN210" s="2" t="s">
        <v>134</v>
      </c>
      <c r="SO210" s="2" t="s">
        <v>134</v>
      </c>
      <c r="SP210" s="2" t="s">
        <v>134</v>
      </c>
    </row>
    <row r="211">
      <c r="A211" s="2" t="s">
        <v>2636</v>
      </c>
      <c r="B211" s="2" t="s">
        <v>123</v>
      </c>
      <c r="C211" s="2" t="s">
        <v>124</v>
      </c>
      <c r="D211" s="2" t="s">
        <v>2637</v>
      </c>
      <c r="E211" s="2" t="s">
        <v>2638</v>
      </c>
      <c r="F211" s="2" t="s">
        <v>621</v>
      </c>
      <c r="G211" s="2" t="s">
        <v>622</v>
      </c>
      <c r="H211" s="2" t="s">
        <v>623</v>
      </c>
      <c r="I211" s="2" t="s">
        <v>2639</v>
      </c>
      <c r="J211" s="2" t="s">
        <v>2640</v>
      </c>
      <c r="K211" s="2" t="s">
        <v>329</v>
      </c>
      <c r="L211" s="3">
        <v>33.6</v>
      </c>
      <c r="M211" s="3">
        <v>35.28</v>
      </c>
      <c r="N211" s="3">
        <v>69.99</v>
      </c>
      <c r="O211" s="2" t="s">
        <v>131</v>
      </c>
      <c r="P211" s="2" t="s">
        <v>235</v>
      </c>
      <c r="Q211" s="2" t="s">
        <v>133</v>
      </c>
      <c r="R211" s="2" t="s">
        <v>134</v>
      </c>
      <c r="S211" s="2" t="s">
        <v>2641</v>
      </c>
      <c r="T211" s="2" t="s">
        <v>1062</v>
      </c>
      <c r="U211" s="2" t="s">
        <v>2642</v>
      </c>
      <c r="V211" s="2" t="s">
        <v>1173</v>
      </c>
      <c r="W211" s="2" t="s">
        <v>899</v>
      </c>
      <c r="X211" s="2" t="s">
        <v>421</v>
      </c>
      <c r="Y211" s="2" t="s">
        <v>2472</v>
      </c>
      <c r="Z211" s="4">
        <v>1449</v>
      </c>
      <c r="AA211" s="4">
        <f>=ROUNDDOWN(21.3088235294118,0)</f>
      </c>
      <c r="AB211" s="5">
        <v>68</v>
      </c>
      <c r="AC211" s="2" t="s">
        <v>1176</v>
      </c>
      <c r="AD211" s="4">
        <v>50</v>
      </c>
      <c r="AE211" s="4">
        <v>1630</v>
      </c>
      <c r="AF211" s="6">
        <v>65</v>
      </c>
      <c r="AG211" s="6">
        <v>48</v>
      </c>
      <c r="AH211" s="7">
        <v>0.9781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>
        <v>0</v>
      </c>
      <c r="AP211" s="4">
        <v>2125</v>
      </c>
      <c r="AQ211" s="8">
        <v>79744.71</v>
      </c>
      <c r="AR211" s="4"/>
      <c r="AS211" s="8"/>
      <c r="AT211" s="7"/>
      <c r="AU211" s="7"/>
      <c r="AV211" s="4">
        <v>2125</v>
      </c>
      <c r="AW211" s="8">
        <v>79744.71</v>
      </c>
      <c r="AX211" s="4"/>
      <c r="AY211" s="8"/>
      <c r="AZ211" s="7"/>
      <c r="BA211" s="7"/>
      <c r="BB211" s="7">
        <v>1</v>
      </c>
      <c r="BC211" s="4">
        <v>6913</v>
      </c>
      <c r="BD211" s="8">
        <v>256950.84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0.3104</v>
      </c>
      <c r="BJ211" s="4">
        <v>2125</v>
      </c>
      <c r="BK211" s="8">
        <v>79744.71</v>
      </c>
      <c r="BL211" s="2" t="s">
        <v>2643</v>
      </c>
      <c r="BM211" s="7">
        <v>1</v>
      </c>
      <c r="BN211" s="7">
        <v>1</v>
      </c>
      <c r="BO211" s="4">
        <v>1492</v>
      </c>
      <c r="BP211" s="8">
        <v>57277.88</v>
      </c>
      <c r="BQ211" s="4"/>
      <c r="BR211" s="8"/>
      <c r="BS211" s="7"/>
      <c r="BT211" s="7"/>
      <c r="BU211" s="2" t="s">
        <v>140</v>
      </c>
      <c r="BV211" s="2" t="s">
        <v>131</v>
      </c>
      <c r="BW211" s="2" t="s">
        <v>134</v>
      </c>
      <c r="BX211" s="2" t="s">
        <v>2644</v>
      </c>
      <c r="BY211" s="2" t="s">
        <v>142</v>
      </c>
      <c r="BZ211" s="2" t="s">
        <v>134</v>
      </c>
      <c r="CA211" s="4">
        <v>18</v>
      </c>
      <c r="CB211" s="8">
        <v>655.02</v>
      </c>
      <c r="CC211" s="4"/>
      <c r="CD211" s="8"/>
      <c r="CE211" s="7"/>
      <c r="CF211" s="7"/>
      <c r="CG211" s="2" t="s">
        <v>140</v>
      </c>
      <c r="CH211" s="2" t="s">
        <v>131</v>
      </c>
      <c r="CI211" s="2" t="s">
        <v>786</v>
      </c>
      <c r="CJ211" s="2" t="s">
        <v>1707</v>
      </c>
      <c r="CK211" s="2" t="s">
        <v>142</v>
      </c>
      <c r="CL211" s="2" t="s">
        <v>134</v>
      </c>
      <c r="CM211" s="4">
        <v>295</v>
      </c>
      <c r="CN211" s="8">
        <v>9870.45</v>
      </c>
      <c r="CO211" s="4"/>
      <c r="CP211" s="8"/>
      <c r="CQ211" s="7"/>
      <c r="CR211" s="7"/>
      <c r="CS211" s="2" t="s">
        <v>140</v>
      </c>
      <c r="CT211" s="2" t="s">
        <v>131</v>
      </c>
      <c r="CU211" s="2" t="s">
        <v>2320</v>
      </c>
      <c r="CV211" s="2" t="s">
        <v>2324</v>
      </c>
      <c r="CW211" s="2" t="s">
        <v>142</v>
      </c>
      <c r="CX211" s="2" t="s">
        <v>134</v>
      </c>
      <c r="CY211" s="4">
        <v>129</v>
      </c>
      <c r="CZ211" s="8">
        <v>5045.19</v>
      </c>
      <c r="DA211" s="4"/>
      <c r="DB211" s="8"/>
      <c r="DC211" s="7"/>
      <c r="DD211" s="7"/>
      <c r="DE211" s="2" t="s">
        <v>140</v>
      </c>
      <c r="DF211" s="2" t="s">
        <v>131</v>
      </c>
      <c r="DG211" s="2" t="s">
        <v>2645</v>
      </c>
      <c r="DH211" s="2" t="s">
        <v>2469</v>
      </c>
      <c r="DI211" s="2" t="s">
        <v>142</v>
      </c>
      <c r="DJ211" s="2" t="s">
        <v>134</v>
      </c>
      <c r="DK211" s="4">
        <v>24</v>
      </c>
      <c r="DL211" s="8">
        <v>812.64</v>
      </c>
      <c r="DM211" s="4"/>
      <c r="DN211" s="8"/>
      <c r="DO211" s="7"/>
      <c r="DP211" s="7"/>
      <c r="DQ211" s="2" t="s">
        <v>140</v>
      </c>
      <c r="DR211" s="2" t="s">
        <v>131</v>
      </c>
      <c r="DS211" s="2" t="s">
        <v>2646</v>
      </c>
      <c r="DT211" s="2" t="s">
        <v>1703</v>
      </c>
      <c r="DU211" s="2" t="s">
        <v>168</v>
      </c>
      <c r="DV211" s="2" t="s">
        <v>134</v>
      </c>
      <c r="DW211" s="4">
        <v>61</v>
      </c>
      <c r="DX211" s="8">
        <v>2259.44</v>
      </c>
      <c r="DY211" s="4"/>
      <c r="DZ211" s="8"/>
      <c r="EA211" s="7"/>
      <c r="EB211" s="7"/>
      <c r="EC211" s="2" t="s">
        <v>140</v>
      </c>
      <c r="ED211" s="2" t="s">
        <v>131</v>
      </c>
      <c r="EE211" s="2" t="s">
        <v>1782</v>
      </c>
      <c r="EF211" s="2" t="s">
        <v>2647</v>
      </c>
      <c r="EG211" s="2" t="s">
        <v>142</v>
      </c>
      <c r="EH211" s="2" t="s">
        <v>134</v>
      </c>
      <c r="EI211" s="4">
        <v>47</v>
      </c>
      <c r="EJ211" s="8">
        <v>1666.93</v>
      </c>
      <c r="EK211" s="4"/>
      <c r="EL211" s="8"/>
      <c r="EM211" s="7"/>
      <c r="EN211" s="7"/>
      <c r="EO211" s="2" t="s">
        <v>140</v>
      </c>
      <c r="EP211" s="2" t="s">
        <v>131</v>
      </c>
      <c r="EQ211" s="2" t="s">
        <v>435</v>
      </c>
      <c r="ER211" s="2" t="s">
        <v>786</v>
      </c>
      <c r="ES211" s="2" t="s">
        <v>142</v>
      </c>
      <c r="ET211" s="2" t="s">
        <v>134</v>
      </c>
      <c r="EU211" s="4">
        <v>13</v>
      </c>
      <c r="EV211" s="8">
        <v>484.87</v>
      </c>
      <c r="EW211" s="4"/>
      <c r="EX211" s="8"/>
      <c r="EY211" s="7"/>
      <c r="EZ211" s="7"/>
      <c r="FA211" s="2" t="s">
        <v>140</v>
      </c>
      <c r="FB211" s="2" t="s">
        <v>131</v>
      </c>
      <c r="FC211" s="2" t="s">
        <v>2648</v>
      </c>
      <c r="FD211" s="2" t="s">
        <v>2249</v>
      </c>
      <c r="FE211" s="2" t="s">
        <v>142</v>
      </c>
      <c r="FF211" s="2" t="s">
        <v>134</v>
      </c>
      <c r="FG211" s="4">
        <v>2</v>
      </c>
      <c r="FH211" s="8">
        <v>59.26</v>
      </c>
      <c r="FI211" s="4"/>
      <c r="FJ211" s="8"/>
      <c r="FK211" s="7"/>
      <c r="FL211" s="7"/>
      <c r="FM211" s="2" t="s">
        <v>140</v>
      </c>
      <c r="FN211" s="2" t="s">
        <v>131</v>
      </c>
      <c r="FO211" s="2" t="s">
        <v>2069</v>
      </c>
      <c r="FP211" s="2" t="s">
        <v>1379</v>
      </c>
      <c r="FQ211" s="2" t="s">
        <v>142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143</v>
      </c>
      <c r="FZ211" s="2" t="s">
        <v>131</v>
      </c>
      <c r="GA211" s="2" t="s">
        <v>134</v>
      </c>
      <c r="GB211" s="2" t="s">
        <v>134</v>
      </c>
      <c r="GC211" s="2" t="s">
        <v>142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134</v>
      </c>
      <c r="GL211" s="2" t="s">
        <v>134</v>
      </c>
      <c r="GM211" s="2" t="s">
        <v>134</v>
      </c>
      <c r="GN211" s="2" t="s">
        <v>134</v>
      </c>
      <c r="GO211" s="2" t="s">
        <v>134</v>
      </c>
      <c r="GP211" s="2" t="s">
        <v>134</v>
      </c>
      <c r="GQ211" s="4">
        <v>13</v>
      </c>
      <c r="GR211" s="8">
        <v>471.77</v>
      </c>
      <c r="GS211" s="4"/>
      <c r="GT211" s="8"/>
      <c r="GU211" s="7"/>
      <c r="GV211" s="7"/>
      <c r="GW211" s="2" t="s">
        <v>140</v>
      </c>
      <c r="GX211" s="2" t="s">
        <v>131</v>
      </c>
      <c r="GY211" s="2" t="s">
        <v>2649</v>
      </c>
      <c r="GZ211" s="2" t="s">
        <v>2650</v>
      </c>
      <c r="HA211" s="2" t="s">
        <v>142</v>
      </c>
      <c r="HB211" s="2" t="s">
        <v>134</v>
      </c>
      <c r="HC211" s="4">
        <v>2</v>
      </c>
      <c r="HD211" s="8">
        <v>139.98</v>
      </c>
      <c r="HE211" s="4"/>
      <c r="HF211" s="8"/>
      <c r="HG211" s="7"/>
      <c r="HH211" s="7"/>
      <c r="HI211" s="2" t="s">
        <v>140</v>
      </c>
      <c r="HJ211" s="2" t="s">
        <v>131</v>
      </c>
      <c r="HK211" s="2" t="s">
        <v>341</v>
      </c>
      <c r="HL211" s="2" t="s">
        <v>1008</v>
      </c>
      <c r="HM211" s="2" t="s">
        <v>142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143</v>
      </c>
      <c r="HV211" s="2" t="s">
        <v>131</v>
      </c>
      <c r="HW211" s="2" t="s">
        <v>134</v>
      </c>
      <c r="HX211" s="2" t="s">
        <v>134</v>
      </c>
      <c r="HY211" s="2" t="s">
        <v>142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140</v>
      </c>
      <c r="IH211" s="2" t="s">
        <v>144</v>
      </c>
      <c r="II211" s="2" t="s">
        <v>2416</v>
      </c>
      <c r="IJ211" s="2" t="s">
        <v>1281</v>
      </c>
      <c r="IK211" s="2" t="s">
        <v>142</v>
      </c>
      <c r="IL211" s="2" t="s">
        <v>134</v>
      </c>
      <c r="IM211" s="4">
        <v>4</v>
      </c>
      <c r="IN211" s="8">
        <v>141.12</v>
      </c>
      <c r="IO211" s="4"/>
      <c r="IP211" s="8"/>
      <c r="IQ211" s="7"/>
      <c r="IR211" s="7"/>
      <c r="IS211" s="2" t="s">
        <v>140</v>
      </c>
      <c r="IT211" s="2" t="s">
        <v>131</v>
      </c>
      <c r="IU211" s="2" t="s">
        <v>2474</v>
      </c>
      <c r="IV211" s="2" t="s">
        <v>1017</v>
      </c>
      <c r="IW211" s="2" t="s">
        <v>142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140</v>
      </c>
      <c r="JF211" s="2" t="s">
        <v>131</v>
      </c>
      <c r="JG211" s="2" t="s">
        <v>170</v>
      </c>
      <c r="JH211" s="2" t="s">
        <v>134</v>
      </c>
      <c r="JI211" s="2" t="s">
        <v>142</v>
      </c>
      <c r="JJ211" s="2" t="s">
        <v>134</v>
      </c>
      <c r="JK211" s="4">
        <v>21</v>
      </c>
      <c r="JL211" s="8">
        <v>719.04</v>
      </c>
      <c r="JM211" s="4"/>
      <c r="JN211" s="8"/>
      <c r="JO211" s="7"/>
      <c r="JP211" s="7"/>
      <c r="JQ211" s="2" t="s">
        <v>140</v>
      </c>
      <c r="JR211" s="2" t="s">
        <v>131</v>
      </c>
      <c r="JS211" s="2" t="s">
        <v>172</v>
      </c>
      <c r="JT211" s="2" t="s">
        <v>544</v>
      </c>
      <c r="JU211" s="2" t="s">
        <v>142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140</v>
      </c>
      <c r="KD211" s="2" t="s">
        <v>131</v>
      </c>
      <c r="KE211" s="2" t="s">
        <v>174</v>
      </c>
      <c r="KF211" s="2" t="s">
        <v>134</v>
      </c>
      <c r="KG211" s="2" t="s">
        <v>142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176</v>
      </c>
      <c r="KP211" s="2" t="s">
        <v>131</v>
      </c>
      <c r="KQ211" s="2" t="s">
        <v>134</v>
      </c>
      <c r="KR211" s="2" t="s">
        <v>134</v>
      </c>
      <c r="KS211" s="2" t="s">
        <v>142</v>
      </c>
      <c r="KT211" s="2" t="s">
        <v>134</v>
      </c>
      <c r="KU211" s="4">
        <v>3</v>
      </c>
      <c r="KV211" s="8">
        <v>105.84</v>
      </c>
      <c r="KW211" s="4"/>
      <c r="KX211" s="8"/>
      <c r="KY211" s="7"/>
      <c r="KZ211" s="7"/>
      <c r="LA211" s="2" t="s">
        <v>140</v>
      </c>
      <c r="LB211" s="2" t="s">
        <v>144</v>
      </c>
      <c r="LC211" s="2" t="s">
        <v>2381</v>
      </c>
      <c r="LD211" s="2" t="s">
        <v>2523</v>
      </c>
      <c r="LE211" s="2" t="s">
        <v>142</v>
      </c>
      <c r="LF211" s="2" t="s">
        <v>134</v>
      </c>
      <c r="LG211" s="4">
        <v>1</v>
      </c>
      <c r="LH211" s="8">
        <v>35.28</v>
      </c>
      <c r="LI211" s="4"/>
      <c r="LJ211" s="8"/>
      <c r="LK211" s="7"/>
      <c r="LL211" s="7"/>
      <c r="LM211" s="2" t="s">
        <v>140</v>
      </c>
      <c r="LN211" s="2" t="s">
        <v>131</v>
      </c>
      <c r="LO211" s="2" t="s">
        <v>440</v>
      </c>
      <c r="LP211" s="2" t="s">
        <v>543</v>
      </c>
      <c r="LQ211" s="2" t="s">
        <v>142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134</v>
      </c>
      <c r="LZ211" s="2" t="s">
        <v>134</v>
      </c>
      <c r="MA211" s="2" t="s">
        <v>134</v>
      </c>
      <c r="MB211" s="2" t="s">
        <v>134</v>
      </c>
      <c r="MC211" s="2" t="s">
        <v>134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140</v>
      </c>
      <c r="ML211" s="2" t="s">
        <v>144</v>
      </c>
      <c r="MM211" s="2" t="s">
        <v>182</v>
      </c>
      <c r="MN211" s="2" t="s">
        <v>2484</v>
      </c>
      <c r="MO211" s="2" t="s">
        <v>142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134</v>
      </c>
      <c r="MY211" s="2" t="s">
        <v>134</v>
      </c>
      <c r="MZ211" s="2" t="s">
        <v>134</v>
      </c>
      <c r="NA211" s="2" t="s">
        <v>134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184</v>
      </c>
      <c r="NJ211" s="2" t="s">
        <v>131</v>
      </c>
      <c r="NK211" s="2" t="s">
        <v>134</v>
      </c>
      <c r="NL211" s="2" t="s">
        <v>134</v>
      </c>
      <c r="NM211" s="2" t="s">
        <v>142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140</v>
      </c>
      <c r="NV211" s="2" t="s">
        <v>144</v>
      </c>
      <c r="NW211" s="2" t="s">
        <v>185</v>
      </c>
      <c r="NX211" s="2" t="s">
        <v>1296</v>
      </c>
      <c r="NY211" s="2" t="s">
        <v>142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140</v>
      </c>
      <c r="OH211" s="2" t="s">
        <v>187</v>
      </c>
      <c r="OI211" s="2" t="s">
        <v>2645</v>
      </c>
      <c r="OJ211" s="2" t="s">
        <v>600</v>
      </c>
      <c r="OK211" s="2" t="s">
        <v>142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134</v>
      </c>
      <c r="OT211" s="2" t="s">
        <v>134</v>
      </c>
      <c r="OU211" s="2" t="s">
        <v>134</v>
      </c>
      <c r="OV211" s="2" t="s">
        <v>134</v>
      </c>
      <c r="OW211" s="2" t="s">
        <v>134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161</v>
      </c>
      <c r="PF211" s="2" t="s">
        <v>131</v>
      </c>
      <c r="PG211" s="2" t="s">
        <v>134</v>
      </c>
      <c r="PH211" s="2" t="s">
        <v>134</v>
      </c>
      <c r="PI211" s="2" t="s">
        <v>142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140</v>
      </c>
      <c r="PR211" s="2" t="s">
        <v>131</v>
      </c>
      <c r="PS211" s="2" t="s">
        <v>190</v>
      </c>
      <c r="PT211" s="2" t="s">
        <v>134</v>
      </c>
      <c r="PU211" s="2" t="s">
        <v>142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161</v>
      </c>
      <c r="QD211" s="2" t="s">
        <v>144</v>
      </c>
      <c r="QE211" s="2" t="s">
        <v>134</v>
      </c>
      <c r="QF211" s="2" t="s">
        <v>134</v>
      </c>
      <c r="QG211" s="2" t="s">
        <v>142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184</v>
      </c>
      <c r="QP211" s="2" t="s">
        <v>131</v>
      </c>
      <c r="QQ211" s="2" t="s">
        <v>134</v>
      </c>
      <c r="QR211" s="2" t="s">
        <v>134</v>
      </c>
      <c r="QS211" s="2" t="s">
        <v>142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134</v>
      </c>
      <c r="RB211" s="2" t="s">
        <v>134</v>
      </c>
      <c r="RC211" s="2" t="s">
        <v>134</v>
      </c>
      <c r="RD211" s="2" t="s">
        <v>134</v>
      </c>
      <c r="RE211" s="2" t="s">
        <v>134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134</v>
      </c>
      <c r="RN211" s="2" t="s">
        <v>134</v>
      </c>
      <c r="RO211" s="2" t="s">
        <v>134</v>
      </c>
      <c r="RP211" s="2" t="s">
        <v>134</v>
      </c>
      <c r="RQ211" s="2" t="s">
        <v>134</v>
      </c>
      <c r="RR211" s="2" t="s">
        <v>134</v>
      </c>
      <c r="RS211" s="4"/>
      <c r="RT211" s="8"/>
      <c r="RU211" s="4"/>
      <c r="RV211" s="8"/>
      <c r="RW211" s="7"/>
      <c r="RX211" s="7"/>
      <c r="RY211" s="2" t="s">
        <v>161</v>
      </c>
      <c r="RZ211" s="2" t="s">
        <v>131</v>
      </c>
      <c r="SA211" s="2" t="s">
        <v>134</v>
      </c>
      <c r="SB211" s="2" t="s">
        <v>134</v>
      </c>
      <c r="SC211" s="2" t="s">
        <v>142</v>
      </c>
      <c r="SD211" s="2" t="s">
        <v>134</v>
      </c>
      <c r="SE211" s="4"/>
      <c r="SF211" s="8"/>
      <c r="SG211" s="4"/>
      <c r="SH211" s="8"/>
      <c r="SI211" s="7"/>
      <c r="SJ211" s="7"/>
      <c r="SK211" s="2" t="s">
        <v>140</v>
      </c>
      <c r="SL211" s="2" t="s">
        <v>144</v>
      </c>
      <c r="SM211" s="2" t="s">
        <v>1138</v>
      </c>
      <c r="SN211" s="2" t="s">
        <v>2651</v>
      </c>
      <c r="SO211" s="2" t="s">
        <v>142</v>
      </c>
      <c r="SP211" s="2" t="s">
        <v>134</v>
      </c>
    </row>
    <row r="212">
      <c r="A212" s="2" t="s">
        <v>2652</v>
      </c>
      <c r="B212" s="2" t="s">
        <v>123</v>
      </c>
      <c r="C212" s="2" t="s">
        <v>124</v>
      </c>
      <c r="D212" s="2" t="s">
        <v>2637</v>
      </c>
      <c r="E212" s="2" t="s">
        <v>2638</v>
      </c>
      <c r="F212" s="2" t="s">
        <v>621</v>
      </c>
      <c r="G212" s="2" t="s">
        <v>622</v>
      </c>
      <c r="H212" s="2" t="s">
        <v>623</v>
      </c>
      <c r="I212" s="2" t="s">
        <v>2639</v>
      </c>
      <c r="J212" s="2" t="s">
        <v>2640</v>
      </c>
      <c r="K212" s="2" t="s">
        <v>605</v>
      </c>
      <c r="L212" s="3">
        <v>33.6</v>
      </c>
      <c r="M212" s="3">
        <v>35.28</v>
      </c>
      <c r="N212" s="3">
        <v>69.99</v>
      </c>
      <c r="O212" s="2" t="s">
        <v>131</v>
      </c>
      <c r="P212" s="2" t="s">
        <v>132</v>
      </c>
      <c r="Q212" s="2" t="s">
        <v>133</v>
      </c>
      <c r="R212" s="2" t="s">
        <v>134</v>
      </c>
      <c r="S212" s="2" t="s">
        <v>2641</v>
      </c>
      <c r="T212" s="2" t="s">
        <v>1062</v>
      </c>
      <c r="U212" s="2" t="s">
        <v>2642</v>
      </c>
      <c r="V212" s="2" t="s">
        <v>1173</v>
      </c>
      <c r="W212" s="2" t="s">
        <v>899</v>
      </c>
      <c r="X212" s="2" t="s">
        <v>421</v>
      </c>
      <c r="Y212" s="2" t="s">
        <v>565</v>
      </c>
      <c r="Z212" s="4">
        <v>920</v>
      </c>
      <c r="AA212" s="4">
        <f>=ROUNDDOWN(20.4444444444444,0)</f>
      </c>
      <c r="AB212" s="5">
        <v>45</v>
      </c>
      <c r="AC212" s="2" t="s">
        <v>1176</v>
      </c>
      <c r="AD212" s="4">
        <v>90</v>
      </c>
      <c r="AE212" s="4">
        <v>1110</v>
      </c>
      <c r="AF212" s="6">
        <v>65</v>
      </c>
      <c r="AG212" s="6">
        <v>48</v>
      </c>
      <c r="AH212" s="7">
        <v>0.9508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>
        <v>0</v>
      </c>
      <c r="AP212" s="4">
        <v>1627</v>
      </c>
      <c r="AQ212" s="8">
        <v>58665.98</v>
      </c>
      <c r="AR212" s="4"/>
      <c r="AS212" s="8"/>
      <c r="AT212" s="7"/>
      <c r="AU212" s="7"/>
      <c r="AV212" s="4">
        <v>1627</v>
      </c>
      <c r="AW212" s="8">
        <v>58665.98</v>
      </c>
      <c r="AX212" s="4"/>
      <c r="AY212" s="8"/>
      <c r="AZ212" s="7"/>
      <c r="BA212" s="7"/>
      <c r="BB212" s="7">
        <v>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0.2283</v>
      </c>
      <c r="BJ212" s="4">
        <v>1627</v>
      </c>
      <c r="BK212" s="8">
        <v>58665.98</v>
      </c>
      <c r="BL212" s="2" t="s">
        <v>2653</v>
      </c>
      <c r="BM212" s="7">
        <v>1</v>
      </c>
      <c r="BN212" s="7">
        <v>1</v>
      </c>
      <c r="BO212" s="4">
        <v>1088</v>
      </c>
      <c r="BP212" s="8">
        <v>39396.48</v>
      </c>
      <c r="BQ212" s="4"/>
      <c r="BR212" s="8"/>
      <c r="BS212" s="7"/>
      <c r="BT212" s="7"/>
      <c r="BU212" s="2" t="s">
        <v>140</v>
      </c>
      <c r="BV212" s="2" t="s">
        <v>131</v>
      </c>
      <c r="BW212" s="2" t="s">
        <v>134</v>
      </c>
      <c r="BX212" s="2" t="s">
        <v>994</v>
      </c>
      <c r="BY212" s="2" t="s">
        <v>142</v>
      </c>
      <c r="BZ212" s="2" t="s">
        <v>134</v>
      </c>
      <c r="CA212" s="4">
        <v>16</v>
      </c>
      <c r="CB212" s="8">
        <v>582.24</v>
      </c>
      <c r="CC212" s="4"/>
      <c r="CD212" s="8"/>
      <c r="CE212" s="7"/>
      <c r="CF212" s="7"/>
      <c r="CG212" s="2" t="s">
        <v>140</v>
      </c>
      <c r="CH212" s="2" t="s">
        <v>131</v>
      </c>
      <c r="CI212" s="2" t="s">
        <v>353</v>
      </c>
      <c r="CJ212" s="2" t="s">
        <v>591</v>
      </c>
      <c r="CK212" s="2" t="s">
        <v>142</v>
      </c>
      <c r="CL212" s="2" t="s">
        <v>134</v>
      </c>
      <c r="CM212" s="4">
        <v>203</v>
      </c>
      <c r="CN212" s="8">
        <v>6801.27</v>
      </c>
      <c r="CO212" s="4"/>
      <c r="CP212" s="8"/>
      <c r="CQ212" s="7"/>
      <c r="CR212" s="7"/>
      <c r="CS212" s="2" t="s">
        <v>140</v>
      </c>
      <c r="CT212" s="2" t="s">
        <v>131</v>
      </c>
      <c r="CU212" s="2" t="s">
        <v>189</v>
      </c>
      <c r="CV212" s="2" t="s">
        <v>750</v>
      </c>
      <c r="CW212" s="2" t="s">
        <v>142</v>
      </c>
      <c r="CX212" s="2" t="s">
        <v>134</v>
      </c>
      <c r="CY212" s="4">
        <v>120</v>
      </c>
      <c r="CZ212" s="8">
        <v>4693.2</v>
      </c>
      <c r="DA212" s="4"/>
      <c r="DB212" s="8"/>
      <c r="DC212" s="7"/>
      <c r="DD212" s="7"/>
      <c r="DE212" s="2" t="s">
        <v>140</v>
      </c>
      <c r="DF212" s="2" t="s">
        <v>131</v>
      </c>
      <c r="DG212" s="2" t="s">
        <v>565</v>
      </c>
      <c r="DH212" s="2" t="s">
        <v>351</v>
      </c>
      <c r="DI212" s="2" t="s">
        <v>142</v>
      </c>
      <c r="DJ212" s="2" t="s">
        <v>134</v>
      </c>
      <c r="DK212" s="4">
        <v>24</v>
      </c>
      <c r="DL212" s="8">
        <v>812.64</v>
      </c>
      <c r="DM212" s="4"/>
      <c r="DN212" s="8"/>
      <c r="DO212" s="7"/>
      <c r="DP212" s="7"/>
      <c r="DQ212" s="2" t="s">
        <v>140</v>
      </c>
      <c r="DR212" s="2" t="s">
        <v>131</v>
      </c>
      <c r="DS212" s="2" t="s">
        <v>151</v>
      </c>
      <c r="DT212" s="2" t="s">
        <v>200</v>
      </c>
      <c r="DU212" s="2" t="s">
        <v>168</v>
      </c>
      <c r="DV212" s="2" t="s">
        <v>134</v>
      </c>
      <c r="DW212" s="4">
        <v>94</v>
      </c>
      <c r="DX212" s="8">
        <v>3481.76</v>
      </c>
      <c r="DY212" s="4"/>
      <c r="DZ212" s="8"/>
      <c r="EA212" s="7"/>
      <c r="EB212" s="7"/>
      <c r="EC212" s="2" t="s">
        <v>140</v>
      </c>
      <c r="ED212" s="2" t="s">
        <v>131</v>
      </c>
      <c r="EE212" s="2" t="s">
        <v>652</v>
      </c>
      <c r="EF212" s="2" t="s">
        <v>189</v>
      </c>
      <c r="EG212" s="2" t="s">
        <v>142</v>
      </c>
      <c r="EH212" s="2" t="s">
        <v>134</v>
      </c>
      <c r="EI212" s="4">
        <v>15</v>
      </c>
      <c r="EJ212" s="8">
        <v>536.68</v>
      </c>
      <c r="EK212" s="4"/>
      <c r="EL212" s="8"/>
      <c r="EM212" s="7"/>
      <c r="EN212" s="7"/>
      <c r="EO212" s="2" t="s">
        <v>140</v>
      </c>
      <c r="EP212" s="2" t="s">
        <v>131</v>
      </c>
      <c r="EQ212" s="2" t="s">
        <v>303</v>
      </c>
      <c r="ER212" s="2" t="s">
        <v>1889</v>
      </c>
      <c r="ES212" s="2" t="s">
        <v>142</v>
      </c>
      <c r="ET212" s="2" t="s">
        <v>134</v>
      </c>
      <c r="EU212" s="4">
        <v>11</v>
      </c>
      <c r="EV212" s="8">
        <v>388.08</v>
      </c>
      <c r="EW212" s="4"/>
      <c r="EX212" s="8"/>
      <c r="EY212" s="7"/>
      <c r="EZ212" s="7"/>
      <c r="FA212" s="2" t="s">
        <v>140</v>
      </c>
      <c r="FB212" s="2" t="s">
        <v>131</v>
      </c>
      <c r="FC212" s="2" t="s">
        <v>2368</v>
      </c>
      <c r="FD212" s="2" t="s">
        <v>772</v>
      </c>
      <c r="FE212" s="2" t="s">
        <v>142</v>
      </c>
      <c r="FF212" s="2" t="s">
        <v>134</v>
      </c>
      <c r="FG212" s="4">
        <v>1</v>
      </c>
      <c r="FH212" s="8">
        <v>37.04</v>
      </c>
      <c r="FI212" s="4"/>
      <c r="FJ212" s="8"/>
      <c r="FK212" s="7"/>
      <c r="FL212" s="7"/>
      <c r="FM212" s="2" t="s">
        <v>140</v>
      </c>
      <c r="FN212" s="2" t="s">
        <v>131</v>
      </c>
      <c r="FO212" s="2" t="s">
        <v>2069</v>
      </c>
      <c r="FP212" s="2" t="s">
        <v>785</v>
      </c>
      <c r="FQ212" s="2" t="s">
        <v>142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143</v>
      </c>
      <c r="FZ212" s="2" t="s">
        <v>131</v>
      </c>
      <c r="GA212" s="2" t="s">
        <v>134</v>
      </c>
      <c r="GB212" s="2" t="s">
        <v>134</v>
      </c>
      <c r="GC212" s="2" t="s">
        <v>142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134</v>
      </c>
      <c r="GL212" s="2" t="s">
        <v>134</v>
      </c>
      <c r="GM212" s="2" t="s">
        <v>134</v>
      </c>
      <c r="GN212" s="2" t="s">
        <v>134</v>
      </c>
      <c r="GO212" s="2" t="s">
        <v>134</v>
      </c>
      <c r="GP212" s="2" t="s">
        <v>134</v>
      </c>
      <c r="GQ212" s="4">
        <v>23</v>
      </c>
      <c r="GR212" s="8">
        <v>834.67</v>
      </c>
      <c r="GS212" s="4"/>
      <c r="GT212" s="8"/>
      <c r="GU212" s="7"/>
      <c r="GV212" s="7"/>
      <c r="GW212" s="2" t="s">
        <v>140</v>
      </c>
      <c r="GX212" s="2" t="s">
        <v>131</v>
      </c>
      <c r="GY212" s="2" t="s">
        <v>2649</v>
      </c>
      <c r="GZ212" s="2" t="s">
        <v>2654</v>
      </c>
      <c r="HA212" s="2" t="s">
        <v>142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140</v>
      </c>
      <c r="HJ212" s="2" t="s">
        <v>131</v>
      </c>
      <c r="HK212" s="2" t="s">
        <v>2405</v>
      </c>
      <c r="HL212" s="2" t="s">
        <v>1656</v>
      </c>
      <c r="HM212" s="2" t="s">
        <v>142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143</v>
      </c>
      <c r="HV212" s="2" t="s">
        <v>131</v>
      </c>
      <c r="HW212" s="2" t="s">
        <v>134</v>
      </c>
      <c r="HX212" s="2" t="s">
        <v>134</v>
      </c>
      <c r="HY212" s="2" t="s">
        <v>142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140</v>
      </c>
      <c r="IH212" s="2" t="s">
        <v>144</v>
      </c>
      <c r="II212" s="2" t="s">
        <v>1862</v>
      </c>
      <c r="IJ212" s="2" t="s">
        <v>295</v>
      </c>
      <c r="IK212" s="2" t="s">
        <v>142</v>
      </c>
      <c r="IL212" s="2" t="s">
        <v>134</v>
      </c>
      <c r="IM212" s="4">
        <v>6</v>
      </c>
      <c r="IN212" s="8">
        <v>211.68</v>
      </c>
      <c r="IO212" s="4"/>
      <c r="IP212" s="8"/>
      <c r="IQ212" s="7"/>
      <c r="IR212" s="7"/>
      <c r="IS212" s="2" t="s">
        <v>140</v>
      </c>
      <c r="IT212" s="2" t="s">
        <v>131</v>
      </c>
      <c r="IU212" s="2" t="s">
        <v>1008</v>
      </c>
      <c r="IV212" s="2" t="s">
        <v>2106</v>
      </c>
      <c r="IW212" s="2" t="s">
        <v>142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140</v>
      </c>
      <c r="JF212" s="2" t="s">
        <v>131</v>
      </c>
      <c r="JG212" s="2" t="s">
        <v>170</v>
      </c>
      <c r="JH212" s="2" t="s">
        <v>134</v>
      </c>
      <c r="JI212" s="2" t="s">
        <v>142</v>
      </c>
      <c r="JJ212" s="2" t="s">
        <v>134</v>
      </c>
      <c r="JK212" s="4">
        <v>26</v>
      </c>
      <c r="JL212" s="8">
        <v>890.24</v>
      </c>
      <c r="JM212" s="4"/>
      <c r="JN212" s="8"/>
      <c r="JO212" s="7"/>
      <c r="JP212" s="7"/>
      <c r="JQ212" s="2" t="s">
        <v>140</v>
      </c>
      <c r="JR212" s="2" t="s">
        <v>131</v>
      </c>
      <c r="JS212" s="2" t="s">
        <v>2053</v>
      </c>
      <c r="JT212" s="2" t="s">
        <v>1516</v>
      </c>
      <c r="JU212" s="2" t="s">
        <v>142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140</v>
      </c>
      <c r="KD212" s="2" t="s">
        <v>131</v>
      </c>
      <c r="KE212" s="2" t="s">
        <v>174</v>
      </c>
      <c r="KF212" s="2" t="s">
        <v>134</v>
      </c>
      <c r="KG212" s="2" t="s">
        <v>142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176</v>
      </c>
      <c r="KP212" s="2" t="s">
        <v>131</v>
      </c>
      <c r="KQ212" s="2" t="s">
        <v>134</v>
      </c>
      <c r="KR212" s="2" t="s">
        <v>134</v>
      </c>
      <c r="KS212" s="2" t="s">
        <v>142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140</v>
      </c>
      <c r="LB212" s="2" t="s">
        <v>144</v>
      </c>
      <c r="LC212" s="2" t="s">
        <v>355</v>
      </c>
      <c r="LD212" s="2" t="s">
        <v>1238</v>
      </c>
      <c r="LE212" s="2" t="s">
        <v>142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140</v>
      </c>
      <c r="LN212" s="2" t="s">
        <v>131</v>
      </c>
      <c r="LO212" s="2" t="s">
        <v>440</v>
      </c>
      <c r="LP212" s="2" t="s">
        <v>134</v>
      </c>
      <c r="LQ212" s="2" t="s">
        <v>142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134</v>
      </c>
      <c r="LZ212" s="2" t="s">
        <v>134</v>
      </c>
      <c r="MA212" s="2" t="s">
        <v>134</v>
      </c>
      <c r="MB212" s="2" t="s">
        <v>134</v>
      </c>
      <c r="MC212" s="2" t="s">
        <v>134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140</v>
      </c>
      <c r="ML212" s="2" t="s">
        <v>144</v>
      </c>
      <c r="MM212" s="2" t="s">
        <v>182</v>
      </c>
      <c r="MN212" s="2" t="s">
        <v>1269</v>
      </c>
      <c r="MO212" s="2" t="s">
        <v>142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134</v>
      </c>
      <c r="MY212" s="2" t="s">
        <v>134</v>
      </c>
      <c r="MZ212" s="2" t="s">
        <v>134</v>
      </c>
      <c r="NA212" s="2" t="s">
        <v>134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184</v>
      </c>
      <c r="NJ212" s="2" t="s">
        <v>131</v>
      </c>
      <c r="NK212" s="2" t="s">
        <v>134</v>
      </c>
      <c r="NL212" s="2" t="s">
        <v>134</v>
      </c>
      <c r="NM212" s="2" t="s">
        <v>142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140</v>
      </c>
      <c r="NV212" s="2" t="s">
        <v>144</v>
      </c>
      <c r="NW212" s="2" t="s">
        <v>185</v>
      </c>
      <c r="NX212" s="2" t="s">
        <v>1455</v>
      </c>
      <c r="NY212" s="2" t="s">
        <v>142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140</v>
      </c>
      <c r="OH212" s="2" t="s">
        <v>187</v>
      </c>
      <c r="OI212" s="2" t="s">
        <v>147</v>
      </c>
      <c r="OJ212" s="2" t="s">
        <v>510</v>
      </c>
      <c r="OK212" s="2" t="s">
        <v>142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134</v>
      </c>
      <c r="OT212" s="2" t="s">
        <v>134</v>
      </c>
      <c r="OU212" s="2" t="s">
        <v>134</v>
      </c>
      <c r="OV212" s="2" t="s">
        <v>134</v>
      </c>
      <c r="OW212" s="2" t="s">
        <v>134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161</v>
      </c>
      <c r="PF212" s="2" t="s">
        <v>131</v>
      </c>
      <c r="PG212" s="2" t="s">
        <v>134</v>
      </c>
      <c r="PH212" s="2" t="s">
        <v>134</v>
      </c>
      <c r="PI212" s="2" t="s">
        <v>142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140</v>
      </c>
      <c r="PR212" s="2" t="s">
        <v>131</v>
      </c>
      <c r="PS212" s="2" t="s">
        <v>190</v>
      </c>
      <c r="PT212" s="2" t="s">
        <v>134</v>
      </c>
      <c r="PU212" s="2" t="s">
        <v>142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140</v>
      </c>
      <c r="QD212" s="2" t="s">
        <v>144</v>
      </c>
      <c r="QE212" s="2" t="s">
        <v>191</v>
      </c>
      <c r="QF212" s="2" t="s">
        <v>600</v>
      </c>
      <c r="QG212" s="2" t="s">
        <v>142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184</v>
      </c>
      <c r="QP212" s="2" t="s">
        <v>131</v>
      </c>
      <c r="QQ212" s="2" t="s">
        <v>134</v>
      </c>
      <c r="QR212" s="2" t="s">
        <v>134</v>
      </c>
      <c r="QS212" s="2" t="s">
        <v>142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134</v>
      </c>
      <c r="RB212" s="2" t="s">
        <v>134</v>
      </c>
      <c r="RC212" s="2" t="s">
        <v>134</v>
      </c>
      <c r="RD212" s="2" t="s">
        <v>134</v>
      </c>
      <c r="RE212" s="2" t="s">
        <v>134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134</v>
      </c>
      <c r="RN212" s="2" t="s">
        <v>134</v>
      </c>
      <c r="RO212" s="2" t="s">
        <v>134</v>
      </c>
      <c r="RP212" s="2" t="s">
        <v>134</v>
      </c>
      <c r="RQ212" s="2" t="s">
        <v>134</v>
      </c>
      <c r="RR212" s="2" t="s">
        <v>134</v>
      </c>
      <c r="RS212" s="4"/>
      <c r="RT212" s="8"/>
      <c r="RU212" s="4"/>
      <c r="RV212" s="8"/>
      <c r="RW212" s="7"/>
      <c r="RX212" s="7"/>
      <c r="RY212" s="2" t="s">
        <v>161</v>
      </c>
      <c r="RZ212" s="2" t="s">
        <v>131</v>
      </c>
      <c r="SA212" s="2" t="s">
        <v>134</v>
      </c>
      <c r="SB212" s="2" t="s">
        <v>134</v>
      </c>
      <c r="SC212" s="2" t="s">
        <v>142</v>
      </c>
      <c r="SD212" s="2" t="s">
        <v>134</v>
      </c>
      <c r="SE212" s="4"/>
      <c r="SF212" s="8"/>
      <c r="SG212" s="4"/>
      <c r="SH212" s="8"/>
      <c r="SI212" s="7"/>
      <c r="SJ212" s="7"/>
      <c r="SK212" s="2" t="s">
        <v>140</v>
      </c>
      <c r="SL212" s="2" t="s">
        <v>144</v>
      </c>
      <c r="SM212" s="2" t="s">
        <v>2496</v>
      </c>
      <c r="SN212" s="2" t="s">
        <v>2655</v>
      </c>
      <c r="SO212" s="2" t="s">
        <v>142</v>
      </c>
      <c r="SP212" s="2" t="s">
        <v>134</v>
      </c>
    </row>
    <row r="213">
      <c r="A213" s="2" t="s">
        <v>2656</v>
      </c>
      <c r="B213" s="2" t="s">
        <v>123</v>
      </c>
      <c r="C213" s="2" t="s">
        <v>124</v>
      </c>
      <c r="D213" s="2" t="s">
        <v>2637</v>
      </c>
      <c r="E213" s="2" t="s">
        <v>2638</v>
      </c>
      <c r="F213" s="2" t="s">
        <v>621</v>
      </c>
      <c r="G213" s="2" t="s">
        <v>622</v>
      </c>
      <c r="H213" s="2" t="s">
        <v>623</v>
      </c>
      <c r="I213" s="2" t="s">
        <v>2639</v>
      </c>
      <c r="J213" s="2" t="s">
        <v>2640</v>
      </c>
      <c r="K213" s="2" t="s">
        <v>587</v>
      </c>
      <c r="L213" s="3">
        <v>33.6</v>
      </c>
      <c r="M213" s="3">
        <v>35.28</v>
      </c>
      <c r="N213" s="3">
        <v>69.99</v>
      </c>
      <c r="O213" s="2" t="s">
        <v>131</v>
      </c>
      <c r="P213" s="2" t="s">
        <v>289</v>
      </c>
      <c r="Q213" s="2" t="s">
        <v>133</v>
      </c>
      <c r="R213" s="2" t="s">
        <v>134</v>
      </c>
      <c r="S213" s="2" t="s">
        <v>2641</v>
      </c>
      <c r="T213" s="2" t="s">
        <v>1062</v>
      </c>
      <c r="U213" s="2" t="s">
        <v>2642</v>
      </c>
      <c r="V213" s="2" t="s">
        <v>1173</v>
      </c>
      <c r="W213" s="2" t="s">
        <v>899</v>
      </c>
      <c r="X213" s="2" t="s">
        <v>421</v>
      </c>
      <c r="Y213" s="2" t="s">
        <v>2657</v>
      </c>
      <c r="Z213" s="4">
        <v>567</v>
      </c>
      <c r="AA213" s="4">
        <f>=ROUNDDOWN(12.063829787234,0)</f>
      </c>
      <c r="AB213" s="5">
        <v>47</v>
      </c>
      <c r="AC213" s="2" t="s">
        <v>1176</v>
      </c>
      <c r="AD213" s="4">
        <v>120</v>
      </c>
      <c r="AE213" s="4">
        <v>1660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>
        <v>0</v>
      </c>
      <c r="AP213" s="4">
        <v>1433</v>
      </c>
      <c r="AQ213" s="8">
        <v>54374.74</v>
      </c>
      <c r="AR213" s="4"/>
      <c r="AS213" s="8"/>
      <c r="AT213" s="7"/>
      <c r="AU213" s="7"/>
      <c r="AV213" s="4">
        <v>1433</v>
      </c>
      <c r="AW213" s="8">
        <v>54374.74</v>
      </c>
      <c r="AX213" s="4"/>
      <c r="AY213" s="8"/>
      <c r="AZ213" s="7"/>
      <c r="BA213" s="7"/>
      <c r="BB213" s="7">
        <v>1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0.2116</v>
      </c>
      <c r="BJ213" s="4">
        <v>1433</v>
      </c>
      <c r="BK213" s="8">
        <v>54374.74</v>
      </c>
      <c r="BL213" s="2" t="s">
        <v>2658</v>
      </c>
      <c r="BM213" s="7">
        <v>1</v>
      </c>
      <c r="BN213" s="7">
        <v>1</v>
      </c>
      <c r="BO213" s="4">
        <v>1033</v>
      </c>
      <c r="BP213" s="8">
        <v>39915.12</v>
      </c>
      <c r="BQ213" s="4"/>
      <c r="BR213" s="8"/>
      <c r="BS213" s="7"/>
      <c r="BT213" s="7"/>
      <c r="BU213" s="2" t="s">
        <v>140</v>
      </c>
      <c r="BV213" s="2" t="s">
        <v>131</v>
      </c>
      <c r="BW213" s="2" t="s">
        <v>134</v>
      </c>
      <c r="BX213" s="2" t="s">
        <v>2659</v>
      </c>
      <c r="BY213" s="2" t="s">
        <v>142</v>
      </c>
      <c r="BZ213" s="2" t="s">
        <v>134</v>
      </c>
      <c r="CA213" s="4">
        <v>1</v>
      </c>
      <c r="CB213" s="8">
        <v>36.39</v>
      </c>
      <c r="CC213" s="4"/>
      <c r="CD213" s="8"/>
      <c r="CE213" s="7"/>
      <c r="CF213" s="7"/>
      <c r="CG213" s="2" t="s">
        <v>140</v>
      </c>
      <c r="CH213" s="2" t="s">
        <v>131</v>
      </c>
      <c r="CI213" s="2" t="s">
        <v>968</v>
      </c>
      <c r="CJ213" s="2" t="s">
        <v>2660</v>
      </c>
      <c r="CK213" s="2" t="s">
        <v>142</v>
      </c>
      <c r="CL213" s="2" t="s">
        <v>134</v>
      </c>
      <c r="CM213" s="4">
        <v>146</v>
      </c>
      <c r="CN213" s="8">
        <v>4898.3</v>
      </c>
      <c r="CO213" s="4"/>
      <c r="CP213" s="8"/>
      <c r="CQ213" s="7"/>
      <c r="CR213" s="7"/>
      <c r="CS213" s="2" t="s">
        <v>140</v>
      </c>
      <c r="CT213" s="2" t="s">
        <v>131</v>
      </c>
      <c r="CU213" s="2" t="s">
        <v>1456</v>
      </c>
      <c r="CV213" s="2" t="s">
        <v>2661</v>
      </c>
      <c r="CW213" s="2" t="s">
        <v>142</v>
      </c>
      <c r="CX213" s="2" t="s">
        <v>134</v>
      </c>
      <c r="CY213" s="4">
        <v>87</v>
      </c>
      <c r="CZ213" s="8">
        <v>3402.57</v>
      </c>
      <c r="DA213" s="4"/>
      <c r="DB213" s="8"/>
      <c r="DC213" s="7"/>
      <c r="DD213" s="7"/>
      <c r="DE213" s="2" t="s">
        <v>140</v>
      </c>
      <c r="DF213" s="2" t="s">
        <v>131</v>
      </c>
      <c r="DG213" s="2" t="s">
        <v>1288</v>
      </c>
      <c r="DH213" s="2" t="s">
        <v>2662</v>
      </c>
      <c r="DI213" s="2" t="s">
        <v>142</v>
      </c>
      <c r="DJ213" s="2" t="s">
        <v>134</v>
      </c>
      <c r="DK213" s="4">
        <v>43</v>
      </c>
      <c r="DL213" s="8">
        <v>1638.3</v>
      </c>
      <c r="DM213" s="4"/>
      <c r="DN213" s="8"/>
      <c r="DO213" s="7"/>
      <c r="DP213" s="7"/>
      <c r="DQ213" s="2" t="s">
        <v>140</v>
      </c>
      <c r="DR213" s="2" t="s">
        <v>131</v>
      </c>
      <c r="DS213" s="2" t="s">
        <v>1046</v>
      </c>
      <c r="DT213" s="2" t="s">
        <v>1495</v>
      </c>
      <c r="DU213" s="2" t="s">
        <v>142</v>
      </c>
      <c r="DV213" s="2" t="s">
        <v>134</v>
      </c>
      <c r="DW213" s="4">
        <v>93</v>
      </c>
      <c r="DX213" s="8">
        <v>3444.72</v>
      </c>
      <c r="DY213" s="4"/>
      <c r="DZ213" s="8"/>
      <c r="EA213" s="7"/>
      <c r="EB213" s="7"/>
      <c r="EC213" s="2" t="s">
        <v>140</v>
      </c>
      <c r="ED213" s="2" t="s">
        <v>131</v>
      </c>
      <c r="EE213" s="2" t="s">
        <v>429</v>
      </c>
      <c r="EF213" s="2" t="s">
        <v>1633</v>
      </c>
      <c r="EG213" s="2" t="s">
        <v>142</v>
      </c>
      <c r="EH213" s="2" t="s">
        <v>134</v>
      </c>
      <c r="EI213" s="4">
        <v>21</v>
      </c>
      <c r="EJ213" s="8">
        <v>714.41</v>
      </c>
      <c r="EK213" s="4"/>
      <c r="EL213" s="8"/>
      <c r="EM213" s="7"/>
      <c r="EN213" s="7"/>
      <c r="EO213" s="2" t="s">
        <v>140</v>
      </c>
      <c r="EP213" s="2" t="s">
        <v>131</v>
      </c>
      <c r="EQ213" s="2" t="s">
        <v>2663</v>
      </c>
      <c r="ER213" s="2" t="s">
        <v>2664</v>
      </c>
      <c r="ES213" s="2" t="s">
        <v>142</v>
      </c>
      <c r="ET213" s="2" t="s">
        <v>134</v>
      </c>
      <c r="EU213" s="4">
        <v>8</v>
      </c>
      <c r="EV213" s="8">
        <v>286.83</v>
      </c>
      <c r="EW213" s="4"/>
      <c r="EX213" s="8"/>
      <c r="EY213" s="7"/>
      <c r="EZ213" s="7"/>
      <c r="FA213" s="2" t="s">
        <v>140</v>
      </c>
      <c r="FB213" s="2" t="s">
        <v>131</v>
      </c>
      <c r="FC213" s="2" t="s">
        <v>186</v>
      </c>
      <c r="FD213" s="2" t="s">
        <v>2665</v>
      </c>
      <c r="FE213" s="2" t="s">
        <v>142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140</v>
      </c>
      <c r="FN213" s="2" t="s">
        <v>131</v>
      </c>
      <c r="FO213" s="2" t="s">
        <v>2069</v>
      </c>
      <c r="FP213" s="2" t="s">
        <v>134</v>
      </c>
      <c r="FQ213" s="2" t="s">
        <v>142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161</v>
      </c>
      <c r="FZ213" s="2" t="s">
        <v>131</v>
      </c>
      <c r="GA213" s="2" t="s">
        <v>134</v>
      </c>
      <c r="GB213" s="2" t="s">
        <v>134</v>
      </c>
      <c r="GC213" s="2" t="s">
        <v>142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161</v>
      </c>
      <c r="GL213" s="2" t="s">
        <v>131</v>
      </c>
      <c r="GM213" s="2" t="s">
        <v>134</v>
      </c>
      <c r="GN213" s="2" t="s">
        <v>134</v>
      </c>
      <c r="GO213" s="2" t="s">
        <v>142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161</v>
      </c>
      <c r="GX213" s="2" t="s">
        <v>131</v>
      </c>
      <c r="GY213" s="2" t="s">
        <v>134</v>
      </c>
      <c r="GZ213" s="2" t="s">
        <v>134</v>
      </c>
      <c r="HA213" s="2" t="s">
        <v>142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140</v>
      </c>
      <c r="HJ213" s="2" t="s">
        <v>131</v>
      </c>
      <c r="HK213" s="2" t="s">
        <v>2657</v>
      </c>
      <c r="HL213" s="2" t="s">
        <v>1576</v>
      </c>
      <c r="HM213" s="2" t="s">
        <v>142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161</v>
      </c>
      <c r="HV213" s="2" t="s">
        <v>131</v>
      </c>
      <c r="HW213" s="2" t="s">
        <v>134</v>
      </c>
      <c r="HX213" s="2" t="s">
        <v>134</v>
      </c>
      <c r="HY213" s="2" t="s">
        <v>142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176</v>
      </c>
      <c r="IH213" s="2" t="s">
        <v>131</v>
      </c>
      <c r="II213" s="2" t="s">
        <v>134</v>
      </c>
      <c r="IJ213" s="2" t="s">
        <v>134</v>
      </c>
      <c r="IK213" s="2" t="s">
        <v>142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161</v>
      </c>
      <c r="IT213" s="2" t="s">
        <v>131</v>
      </c>
      <c r="IU213" s="2" t="s">
        <v>134</v>
      </c>
      <c r="IV213" s="2" t="s">
        <v>134</v>
      </c>
      <c r="IW213" s="2" t="s">
        <v>142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140</v>
      </c>
      <c r="JF213" s="2" t="s">
        <v>131</v>
      </c>
      <c r="JG213" s="2" t="s">
        <v>170</v>
      </c>
      <c r="JH213" s="2" t="s">
        <v>134</v>
      </c>
      <c r="JI213" s="2" t="s">
        <v>142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176</v>
      </c>
      <c r="JR213" s="2" t="s">
        <v>131</v>
      </c>
      <c r="JS213" s="2" t="s">
        <v>134</v>
      </c>
      <c r="JT213" s="2" t="s">
        <v>134</v>
      </c>
      <c r="JU213" s="2" t="s">
        <v>142</v>
      </c>
      <c r="JV213" s="2" t="s">
        <v>134</v>
      </c>
      <c r="JW213" s="4">
        <v>1</v>
      </c>
      <c r="JX213" s="8">
        <v>38.1</v>
      </c>
      <c r="JY213" s="4"/>
      <c r="JZ213" s="8"/>
      <c r="KA213" s="7"/>
      <c r="KB213" s="7"/>
      <c r="KC213" s="2" t="s">
        <v>140</v>
      </c>
      <c r="KD213" s="2" t="s">
        <v>131</v>
      </c>
      <c r="KE213" s="2" t="s">
        <v>682</v>
      </c>
      <c r="KF213" s="2" t="s">
        <v>319</v>
      </c>
      <c r="KG213" s="2" t="s">
        <v>142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176</v>
      </c>
      <c r="KP213" s="2" t="s">
        <v>131</v>
      </c>
      <c r="KQ213" s="2" t="s">
        <v>134</v>
      </c>
      <c r="KR213" s="2" t="s">
        <v>134</v>
      </c>
      <c r="KS213" s="2" t="s">
        <v>142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140</v>
      </c>
      <c r="LB213" s="2" t="s">
        <v>144</v>
      </c>
      <c r="LC213" s="2" t="s">
        <v>302</v>
      </c>
      <c r="LD213" s="2" t="s">
        <v>1527</v>
      </c>
      <c r="LE213" s="2" t="s">
        <v>142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140</v>
      </c>
      <c r="LN213" s="2" t="s">
        <v>131</v>
      </c>
      <c r="LO213" s="2" t="s">
        <v>440</v>
      </c>
      <c r="LP213" s="2" t="s">
        <v>134</v>
      </c>
      <c r="LQ213" s="2" t="s">
        <v>142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134</v>
      </c>
      <c r="LZ213" s="2" t="s">
        <v>134</v>
      </c>
      <c r="MA213" s="2" t="s">
        <v>134</v>
      </c>
      <c r="MB213" s="2" t="s">
        <v>134</v>
      </c>
      <c r="MC213" s="2" t="s">
        <v>134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140</v>
      </c>
      <c r="ML213" s="2" t="s">
        <v>144</v>
      </c>
      <c r="MM213" s="2" t="s">
        <v>210</v>
      </c>
      <c r="MN213" s="2" t="s">
        <v>134</v>
      </c>
      <c r="MO213" s="2" t="s">
        <v>142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134</v>
      </c>
      <c r="MX213" s="2" t="s">
        <v>134</v>
      </c>
      <c r="MY213" s="2" t="s">
        <v>134</v>
      </c>
      <c r="MZ213" s="2" t="s">
        <v>134</v>
      </c>
      <c r="NA213" s="2" t="s">
        <v>134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184</v>
      </c>
      <c r="NJ213" s="2" t="s">
        <v>131</v>
      </c>
      <c r="NK213" s="2" t="s">
        <v>134</v>
      </c>
      <c r="NL213" s="2" t="s">
        <v>134</v>
      </c>
      <c r="NM213" s="2" t="s">
        <v>142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436</v>
      </c>
      <c r="NV213" s="2" t="s">
        <v>144</v>
      </c>
      <c r="NW213" s="2" t="s">
        <v>134</v>
      </c>
      <c r="NX213" s="2" t="s">
        <v>134</v>
      </c>
      <c r="NY213" s="2" t="s">
        <v>142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140</v>
      </c>
      <c r="OH213" s="2" t="s">
        <v>187</v>
      </c>
      <c r="OI213" s="2" t="s">
        <v>2662</v>
      </c>
      <c r="OJ213" s="2" t="s">
        <v>2162</v>
      </c>
      <c r="OK213" s="2" t="s">
        <v>142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161</v>
      </c>
      <c r="OT213" s="2" t="s">
        <v>131</v>
      </c>
      <c r="OU213" s="2" t="s">
        <v>134</v>
      </c>
      <c r="OV213" s="2" t="s">
        <v>134</v>
      </c>
      <c r="OW213" s="2" t="s">
        <v>142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161</v>
      </c>
      <c r="PF213" s="2" t="s">
        <v>131</v>
      </c>
      <c r="PG213" s="2" t="s">
        <v>134</v>
      </c>
      <c r="PH213" s="2" t="s">
        <v>134</v>
      </c>
      <c r="PI213" s="2" t="s">
        <v>142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140</v>
      </c>
      <c r="PR213" s="2" t="s">
        <v>131</v>
      </c>
      <c r="PS213" s="2" t="s">
        <v>190</v>
      </c>
      <c r="PT213" s="2" t="s">
        <v>134</v>
      </c>
      <c r="PU213" s="2" t="s">
        <v>142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161</v>
      </c>
      <c r="QD213" s="2" t="s">
        <v>144</v>
      </c>
      <c r="QE213" s="2" t="s">
        <v>134</v>
      </c>
      <c r="QF213" s="2" t="s">
        <v>134</v>
      </c>
      <c r="QG213" s="2" t="s">
        <v>142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184</v>
      </c>
      <c r="QP213" s="2" t="s">
        <v>131</v>
      </c>
      <c r="QQ213" s="2" t="s">
        <v>134</v>
      </c>
      <c r="QR213" s="2" t="s">
        <v>134</v>
      </c>
      <c r="QS213" s="2" t="s">
        <v>142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134</v>
      </c>
      <c r="RB213" s="2" t="s">
        <v>134</v>
      </c>
      <c r="RC213" s="2" t="s">
        <v>134</v>
      </c>
      <c r="RD213" s="2" t="s">
        <v>134</v>
      </c>
      <c r="RE213" s="2" t="s">
        <v>134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161</v>
      </c>
      <c r="RN213" s="2" t="s">
        <v>131</v>
      </c>
      <c r="RO213" s="2" t="s">
        <v>134</v>
      </c>
      <c r="RP213" s="2" t="s">
        <v>134</v>
      </c>
      <c r="RQ213" s="2" t="s">
        <v>142</v>
      </c>
      <c r="RR213" s="2" t="s">
        <v>134</v>
      </c>
      <c r="RS213" s="4"/>
      <c r="RT213" s="8"/>
      <c r="RU213" s="4"/>
      <c r="RV213" s="8"/>
      <c r="RW213" s="7"/>
      <c r="RX213" s="7"/>
      <c r="RY213" s="2" t="s">
        <v>161</v>
      </c>
      <c r="RZ213" s="2" t="s">
        <v>131</v>
      </c>
      <c r="SA213" s="2" t="s">
        <v>134</v>
      </c>
      <c r="SB213" s="2" t="s">
        <v>134</v>
      </c>
      <c r="SC213" s="2" t="s">
        <v>142</v>
      </c>
      <c r="SD213" s="2" t="s">
        <v>134</v>
      </c>
      <c r="SE213" s="4"/>
      <c r="SF213" s="8"/>
      <c r="SG213" s="4"/>
      <c r="SH213" s="8"/>
      <c r="SI213" s="7"/>
      <c r="SJ213" s="7"/>
      <c r="SK213" s="2" t="s">
        <v>161</v>
      </c>
      <c r="SL213" s="2" t="s">
        <v>144</v>
      </c>
      <c r="SM213" s="2" t="s">
        <v>134</v>
      </c>
      <c r="SN213" s="2" t="s">
        <v>134</v>
      </c>
      <c r="SO213" s="2" t="s">
        <v>142</v>
      </c>
      <c r="SP213" s="2" t="s">
        <v>134</v>
      </c>
    </row>
    <row r="214">
      <c r="A214" s="2" t="s">
        <v>2666</v>
      </c>
      <c r="B214" s="2" t="s">
        <v>123</v>
      </c>
      <c r="C214" s="2" t="s">
        <v>124</v>
      </c>
      <c r="D214" s="2" t="s">
        <v>2637</v>
      </c>
      <c r="E214" s="2" t="s">
        <v>2638</v>
      </c>
      <c r="F214" s="2" t="s">
        <v>621</v>
      </c>
      <c r="G214" s="2" t="s">
        <v>622</v>
      </c>
      <c r="H214" s="2" t="s">
        <v>623</v>
      </c>
      <c r="I214" s="2" t="s">
        <v>2639</v>
      </c>
      <c r="J214" s="2" t="s">
        <v>2640</v>
      </c>
      <c r="K214" s="2" t="s">
        <v>448</v>
      </c>
      <c r="L214" s="3">
        <v>33.6</v>
      </c>
      <c r="M214" s="3">
        <v>35.28</v>
      </c>
      <c r="N214" s="3">
        <v>69.99</v>
      </c>
      <c r="O214" s="2" t="s">
        <v>131</v>
      </c>
      <c r="P214" s="2" t="s">
        <v>289</v>
      </c>
      <c r="Q214" s="2" t="s">
        <v>133</v>
      </c>
      <c r="R214" s="2" t="s">
        <v>134</v>
      </c>
      <c r="S214" s="2" t="s">
        <v>2641</v>
      </c>
      <c r="T214" s="2" t="s">
        <v>1062</v>
      </c>
      <c r="U214" s="2" t="s">
        <v>2642</v>
      </c>
      <c r="V214" s="2" t="s">
        <v>1173</v>
      </c>
      <c r="W214" s="2" t="s">
        <v>899</v>
      </c>
      <c r="X214" s="2" t="s">
        <v>421</v>
      </c>
      <c r="Y214" s="2" t="s">
        <v>1742</v>
      </c>
      <c r="Z214" s="4">
        <v>961</v>
      </c>
      <c r="AA214" s="4">
        <f>=ROUNDDOWN(29.1212121212121,0)</f>
      </c>
      <c r="AB214" s="5">
        <v>33</v>
      </c>
      <c r="AC214" s="2" t="s">
        <v>1176</v>
      </c>
      <c r="AD214" s="4">
        <v>300</v>
      </c>
      <c r="AE214" s="4">
        <v>600</v>
      </c>
      <c r="AF214" s="6">
        <v>65</v>
      </c>
      <c r="AG214" s="6">
        <v>48</v>
      </c>
      <c r="AH214" s="7">
        <v>0.8087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>
        <v>0</v>
      </c>
      <c r="AP214" s="4">
        <v>959</v>
      </c>
      <c r="AQ214" s="8">
        <v>35269.25</v>
      </c>
      <c r="AR214" s="4"/>
      <c r="AS214" s="8"/>
      <c r="AT214" s="7"/>
      <c r="AU214" s="7"/>
      <c r="AV214" s="4">
        <v>959</v>
      </c>
      <c r="AW214" s="8">
        <v>35269.25</v>
      </c>
      <c r="AX214" s="4"/>
      <c r="AY214" s="8"/>
      <c r="AZ214" s="7"/>
      <c r="BA214" s="7"/>
      <c r="BB214" s="7">
        <v>1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>
        <v>0.1373</v>
      </c>
      <c r="BJ214" s="4">
        <v>959</v>
      </c>
      <c r="BK214" s="8">
        <v>35269.25</v>
      </c>
      <c r="BL214" s="2" t="s">
        <v>2667</v>
      </c>
      <c r="BM214" s="7">
        <v>1</v>
      </c>
      <c r="BN214" s="7">
        <v>1</v>
      </c>
      <c r="BO214" s="4">
        <v>570</v>
      </c>
      <c r="BP214" s="8">
        <v>21067.2</v>
      </c>
      <c r="BQ214" s="4"/>
      <c r="BR214" s="8"/>
      <c r="BS214" s="7"/>
      <c r="BT214" s="7"/>
      <c r="BU214" s="2" t="s">
        <v>140</v>
      </c>
      <c r="BV214" s="2" t="s">
        <v>131</v>
      </c>
      <c r="BW214" s="2" t="s">
        <v>134</v>
      </c>
      <c r="BX214" s="2" t="s">
        <v>1302</v>
      </c>
      <c r="BY214" s="2" t="s">
        <v>142</v>
      </c>
      <c r="BZ214" s="2" t="s">
        <v>134</v>
      </c>
      <c r="CA214" s="4">
        <v>2</v>
      </c>
      <c r="CB214" s="8">
        <v>72.78</v>
      </c>
      <c r="CC214" s="4"/>
      <c r="CD214" s="8"/>
      <c r="CE214" s="7"/>
      <c r="CF214" s="7"/>
      <c r="CG214" s="2" t="s">
        <v>140</v>
      </c>
      <c r="CH214" s="2" t="s">
        <v>131</v>
      </c>
      <c r="CI214" s="2" t="s">
        <v>968</v>
      </c>
      <c r="CJ214" s="2" t="s">
        <v>975</v>
      </c>
      <c r="CK214" s="2" t="s">
        <v>142</v>
      </c>
      <c r="CL214" s="2" t="s">
        <v>134</v>
      </c>
      <c r="CM214" s="4">
        <v>122</v>
      </c>
      <c r="CN214" s="8">
        <v>4093.1</v>
      </c>
      <c r="CO214" s="4"/>
      <c r="CP214" s="8"/>
      <c r="CQ214" s="7"/>
      <c r="CR214" s="7"/>
      <c r="CS214" s="2" t="s">
        <v>140</v>
      </c>
      <c r="CT214" s="2" t="s">
        <v>131</v>
      </c>
      <c r="CU214" s="2" t="s">
        <v>1086</v>
      </c>
      <c r="CV214" s="2" t="s">
        <v>2668</v>
      </c>
      <c r="CW214" s="2" t="s">
        <v>142</v>
      </c>
      <c r="CX214" s="2" t="s">
        <v>134</v>
      </c>
      <c r="CY214" s="4">
        <v>128</v>
      </c>
      <c r="CZ214" s="8">
        <v>5006.08</v>
      </c>
      <c r="DA214" s="4"/>
      <c r="DB214" s="8"/>
      <c r="DC214" s="7"/>
      <c r="DD214" s="7"/>
      <c r="DE214" s="2" t="s">
        <v>140</v>
      </c>
      <c r="DF214" s="2" t="s">
        <v>131</v>
      </c>
      <c r="DG214" s="2" t="s">
        <v>932</v>
      </c>
      <c r="DH214" s="2" t="s">
        <v>1459</v>
      </c>
      <c r="DI214" s="2" t="s">
        <v>142</v>
      </c>
      <c r="DJ214" s="2" t="s">
        <v>134</v>
      </c>
      <c r="DK214" s="4">
        <v>26</v>
      </c>
      <c r="DL214" s="8">
        <v>990.6</v>
      </c>
      <c r="DM214" s="4"/>
      <c r="DN214" s="8"/>
      <c r="DO214" s="7"/>
      <c r="DP214" s="7"/>
      <c r="DQ214" s="2" t="s">
        <v>140</v>
      </c>
      <c r="DR214" s="2" t="s">
        <v>131</v>
      </c>
      <c r="DS214" s="2" t="s">
        <v>1458</v>
      </c>
      <c r="DT214" s="2" t="s">
        <v>2669</v>
      </c>
      <c r="DU214" s="2" t="s">
        <v>142</v>
      </c>
      <c r="DV214" s="2" t="s">
        <v>134</v>
      </c>
      <c r="DW214" s="4">
        <v>83</v>
      </c>
      <c r="DX214" s="8">
        <v>3074.32</v>
      </c>
      <c r="DY214" s="4"/>
      <c r="DZ214" s="8"/>
      <c r="EA214" s="7"/>
      <c r="EB214" s="7"/>
      <c r="EC214" s="2" t="s">
        <v>140</v>
      </c>
      <c r="ED214" s="2" t="s">
        <v>131</v>
      </c>
      <c r="EE214" s="2" t="s">
        <v>429</v>
      </c>
      <c r="EF214" s="2" t="s">
        <v>663</v>
      </c>
      <c r="EG214" s="2" t="s">
        <v>142</v>
      </c>
      <c r="EH214" s="2" t="s">
        <v>134</v>
      </c>
      <c r="EI214" s="4">
        <v>7</v>
      </c>
      <c r="EJ214" s="8">
        <v>249.37</v>
      </c>
      <c r="EK214" s="4"/>
      <c r="EL214" s="8"/>
      <c r="EM214" s="7"/>
      <c r="EN214" s="7"/>
      <c r="EO214" s="2" t="s">
        <v>140</v>
      </c>
      <c r="EP214" s="2" t="s">
        <v>131</v>
      </c>
      <c r="EQ214" s="2" t="s">
        <v>1077</v>
      </c>
      <c r="ER214" s="2" t="s">
        <v>267</v>
      </c>
      <c r="ES214" s="2" t="s">
        <v>142</v>
      </c>
      <c r="ET214" s="2" t="s">
        <v>134</v>
      </c>
      <c r="EU214" s="4">
        <v>13</v>
      </c>
      <c r="EV214" s="8">
        <v>488.39</v>
      </c>
      <c r="EW214" s="4"/>
      <c r="EX214" s="8"/>
      <c r="EY214" s="7"/>
      <c r="EZ214" s="7"/>
      <c r="FA214" s="2" t="s">
        <v>140</v>
      </c>
      <c r="FB214" s="2" t="s">
        <v>131</v>
      </c>
      <c r="FC214" s="2" t="s">
        <v>2670</v>
      </c>
      <c r="FD214" s="2" t="s">
        <v>524</v>
      </c>
      <c r="FE214" s="2" t="s">
        <v>142</v>
      </c>
      <c r="FF214" s="2" t="s">
        <v>134</v>
      </c>
      <c r="FG214" s="4">
        <v>4</v>
      </c>
      <c r="FH214" s="8">
        <v>120.38</v>
      </c>
      <c r="FI214" s="4"/>
      <c r="FJ214" s="8"/>
      <c r="FK214" s="7"/>
      <c r="FL214" s="7"/>
      <c r="FM214" s="2" t="s">
        <v>140</v>
      </c>
      <c r="FN214" s="2" t="s">
        <v>131</v>
      </c>
      <c r="FO214" s="2" t="s">
        <v>2069</v>
      </c>
      <c r="FP214" s="2" t="s">
        <v>1379</v>
      </c>
      <c r="FQ214" s="2" t="s">
        <v>142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161</v>
      </c>
      <c r="FZ214" s="2" t="s">
        <v>131</v>
      </c>
      <c r="GA214" s="2" t="s">
        <v>134</v>
      </c>
      <c r="GB214" s="2" t="s">
        <v>134</v>
      </c>
      <c r="GC214" s="2" t="s">
        <v>142</v>
      </c>
      <c r="GD214" s="2" t="s">
        <v>134</v>
      </c>
      <c r="GE214" s="4"/>
      <c r="GF214" s="8"/>
      <c r="GG214" s="4"/>
      <c r="GH214" s="8"/>
      <c r="GI214" s="7"/>
      <c r="GJ214" s="7"/>
      <c r="GK214" s="2" t="s">
        <v>161</v>
      </c>
      <c r="GL214" s="2" t="s">
        <v>131</v>
      </c>
      <c r="GM214" s="2" t="s">
        <v>134</v>
      </c>
      <c r="GN214" s="2" t="s">
        <v>134</v>
      </c>
      <c r="GO214" s="2" t="s">
        <v>142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161</v>
      </c>
      <c r="GX214" s="2" t="s">
        <v>131</v>
      </c>
      <c r="GY214" s="2" t="s">
        <v>134</v>
      </c>
      <c r="GZ214" s="2" t="s">
        <v>134</v>
      </c>
      <c r="HA214" s="2" t="s">
        <v>142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140</v>
      </c>
      <c r="HJ214" s="2" t="s">
        <v>131</v>
      </c>
      <c r="HK214" s="2" t="s">
        <v>1742</v>
      </c>
      <c r="HL214" s="2" t="s">
        <v>134</v>
      </c>
      <c r="HM214" s="2" t="s">
        <v>142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131</v>
      </c>
      <c r="HW214" s="2" t="s">
        <v>134</v>
      </c>
      <c r="HX214" s="2" t="s">
        <v>134</v>
      </c>
      <c r="HY214" s="2" t="s">
        <v>142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176</v>
      </c>
      <c r="IH214" s="2" t="s">
        <v>131</v>
      </c>
      <c r="II214" s="2" t="s">
        <v>134</v>
      </c>
      <c r="IJ214" s="2" t="s">
        <v>134</v>
      </c>
      <c r="IK214" s="2" t="s">
        <v>142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161</v>
      </c>
      <c r="IT214" s="2" t="s">
        <v>131</v>
      </c>
      <c r="IU214" s="2" t="s">
        <v>134</v>
      </c>
      <c r="IV214" s="2" t="s">
        <v>134</v>
      </c>
      <c r="IW214" s="2" t="s">
        <v>142</v>
      </c>
      <c r="IX214" s="2" t="s">
        <v>134</v>
      </c>
      <c r="IY214" s="4">
        <v>4</v>
      </c>
      <c r="IZ214" s="8">
        <v>107.03</v>
      </c>
      <c r="JA214" s="4"/>
      <c r="JB214" s="8"/>
      <c r="JC214" s="7"/>
      <c r="JD214" s="7"/>
      <c r="JE214" s="2" t="s">
        <v>140</v>
      </c>
      <c r="JF214" s="2" t="s">
        <v>131</v>
      </c>
      <c r="JG214" s="2" t="s">
        <v>170</v>
      </c>
      <c r="JH214" s="2" t="s">
        <v>2671</v>
      </c>
      <c r="JI214" s="2" t="s">
        <v>142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176</v>
      </c>
      <c r="JR214" s="2" t="s">
        <v>131</v>
      </c>
      <c r="JS214" s="2" t="s">
        <v>134</v>
      </c>
      <c r="JT214" s="2" t="s">
        <v>134</v>
      </c>
      <c r="JU214" s="2" t="s">
        <v>142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140</v>
      </c>
      <c r="KD214" s="2" t="s">
        <v>131</v>
      </c>
      <c r="KE214" s="2" t="s">
        <v>682</v>
      </c>
      <c r="KF214" s="2" t="s">
        <v>2672</v>
      </c>
      <c r="KG214" s="2" t="s">
        <v>142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176</v>
      </c>
      <c r="KP214" s="2" t="s">
        <v>131</v>
      </c>
      <c r="KQ214" s="2" t="s">
        <v>134</v>
      </c>
      <c r="KR214" s="2" t="s">
        <v>134</v>
      </c>
      <c r="KS214" s="2" t="s">
        <v>142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140</v>
      </c>
      <c r="LB214" s="2" t="s">
        <v>144</v>
      </c>
      <c r="LC214" s="2" t="s">
        <v>2673</v>
      </c>
      <c r="LD214" s="2" t="s">
        <v>336</v>
      </c>
      <c r="LE214" s="2" t="s">
        <v>142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134</v>
      </c>
      <c r="LN214" s="2" t="s">
        <v>134</v>
      </c>
      <c r="LO214" s="2" t="s">
        <v>134</v>
      </c>
      <c r="LP214" s="2" t="s">
        <v>134</v>
      </c>
      <c r="LQ214" s="2" t="s">
        <v>134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134</v>
      </c>
      <c r="LZ214" s="2" t="s">
        <v>134</v>
      </c>
      <c r="MA214" s="2" t="s">
        <v>134</v>
      </c>
      <c r="MB214" s="2" t="s">
        <v>134</v>
      </c>
      <c r="MC214" s="2" t="s">
        <v>134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140</v>
      </c>
      <c r="ML214" s="2" t="s">
        <v>144</v>
      </c>
      <c r="MM214" s="2" t="s">
        <v>210</v>
      </c>
      <c r="MN214" s="2" t="s">
        <v>2484</v>
      </c>
      <c r="MO214" s="2" t="s">
        <v>142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134</v>
      </c>
      <c r="MY214" s="2" t="s">
        <v>134</v>
      </c>
      <c r="MZ214" s="2" t="s">
        <v>134</v>
      </c>
      <c r="NA214" s="2" t="s">
        <v>134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184</v>
      </c>
      <c r="NJ214" s="2" t="s">
        <v>131</v>
      </c>
      <c r="NK214" s="2" t="s">
        <v>134</v>
      </c>
      <c r="NL214" s="2" t="s">
        <v>134</v>
      </c>
      <c r="NM214" s="2" t="s">
        <v>142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436</v>
      </c>
      <c r="NV214" s="2" t="s">
        <v>144</v>
      </c>
      <c r="NW214" s="2" t="s">
        <v>134</v>
      </c>
      <c r="NX214" s="2" t="s">
        <v>134</v>
      </c>
      <c r="NY214" s="2" t="s">
        <v>142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140</v>
      </c>
      <c r="OH214" s="2" t="s">
        <v>187</v>
      </c>
      <c r="OI214" s="2" t="s">
        <v>2552</v>
      </c>
      <c r="OJ214" s="2" t="s">
        <v>2330</v>
      </c>
      <c r="OK214" s="2" t="s">
        <v>142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161</v>
      </c>
      <c r="OT214" s="2" t="s">
        <v>131</v>
      </c>
      <c r="OU214" s="2" t="s">
        <v>134</v>
      </c>
      <c r="OV214" s="2" t="s">
        <v>134</v>
      </c>
      <c r="OW214" s="2" t="s">
        <v>142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161</v>
      </c>
      <c r="PF214" s="2" t="s">
        <v>131</v>
      </c>
      <c r="PG214" s="2" t="s">
        <v>134</v>
      </c>
      <c r="PH214" s="2" t="s">
        <v>134</v>
      </c>
      <c r="PI214" s="2" t="s">
        <v>142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140</v>
      </c>
      <c r="PR214" s="2" t="s">
        <v>131</v>
      </c>
      <c r="PS214" s="2" t="s">
        <v>190</v>
      </c>
      <c r="PT214" s="2" t="s">
        <v>134</v>
      </c>
      <c r="PU214" s="2" t="s">
        <v>142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161</v>
      </c>
      <c r="QD214" s="2" t="s">
        <v>144</v>
      </c>
      <c r="QE214" s="2" t="s">
        <v>134</v>
      </c>
      <c r="QF214" s="2" t="s">
        <v>134</v>
      </c>
      <c r="QG214" s="2" t="s">
        <v>142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184</v>
      </c>
      <c r="QP214" s="2" t="s">
        <v>131</v>
      </c>
      <c r="QQ214" s="2" t="s">
        <v>134</v>
      </c>
      <c r="QR214" s="2" t="s">
        <v>134</v>
      </c>
      <c r="QS214" s="2" t="s">
        <v>142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134</v>
      </c>
      <c r="RB214" s="2" t="s">
        <v>134</v>
      </c>
      <c r="RC214" s="2" t="s">
        <v>134</v>
      </c>
      <c r="RD214" s="2" t="s">
        <v>134</v>
      </c>
      <c r="RE214" s="2" t="s">
        <v>134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161</v>
      </c>
      <c r="RN214" s="2" t="s">
        <v>131</v>
      </c>
      <c r="RO214" s="2" t="s">
        <v>134</v>
      </c>
      <c r="RP214" s="2" t="s">
        <v>134</v>
      </c>
      <c r="RQ214" s="2" t="s">
        <v>142</v>
      </c>
      <c r="RR214" s="2" t="s">
        <v>134</v>
      </c>
      <c r="RS214" s="4"/>
      <c r="RT214" s="8"/>
      <c r="RU214" s="4"/>
      <c r="RV214" s="8"/>
      <c r="RW214" s="7"/>
      <c r="RX214" s="7"/>
      <c r="RY214" s="2" t="s">
        <v>161</v>
      </c>
      <c r="RZ214" s="2" t="s">
        <v>131</v>
      </c>
      <c r="SA214" s="2" t="s">
        <v>134</v>
      </c>
      <c r="SB214" s="2" t="s">
        <v>134</v>
      </c>
      <c r="SC214" s="2" t="s">
        <v>142</v>
      </c>
      <c r="SD214" s="2" t="s">
        <v>134</v>
      </c>
      <c r="SE214" s="4"/>
      <c r="SF214" s="8"/>
      <c r="SG214" s="4"/>
      <c r="SH214" s="8"/>
      <c r="SI214" s="7"/>
      <c r="SJ214" s="7"/>
      <c r="SK214" s="2" t="s">
        <v>161</v>
      </c>
      <c r="SL214" s="2" t="s">
        <v>144</v>
      </c>
      <c r="SM214" s="2" t="s">
        <v>134</v>
      </c>
      <c r="SN214" s="2" t="s">
        <v>134</v>
      </c>
      <c r="SO214" s="2" t="s">
        <v>142</v>
      </c>
      <c r="SP214" s="2" t="s">
        <v>134</v>
      </c>
    </row>
    <row r="215">
      <c r="A215" s="2" t="s">
        <v>2674</v>
      </c>
      <c r="B215" s="2" t="s">
        <v>123</v>
      </c>
      <c r="C215" s="2" t="s">
        <v>124</v>
      </c>
      <c r="D215" s="2" t="s">
        <v>2637</v>
      </c>
      <c r="E215" s="2" t="s">
        <v>2638</v>
      </c>
      <c r="F215" s="2" t="s">
        <v>621</v>
      </c>
      <c r="G215" s="2" t="s">
        <v>622</v>
      </c>
      <c r="H215" s="2" t="s">
        <v>623</v>
      </c>
      <c r="I215" s="2" t="s">
        <v>2639</v>
      </c>
      <c r="J215" s="2" t="s">
        <v>2640</v>
      </c>
      <c r="K215" s="2" t="s">
        <v>654</v>
      </c>
      <c r="L215" s="3">
        <v>33.6</v>
      </c>
      <c r="M215" s="3">
        <v>35.28</v>
      </c>
      <c r="N215" s="3">
        <v>69.99</v>
      </c>
      <c r="O215" s="2" t="s">
        <v>131</v>
      </c>
      <c r="P215" s="2" t="s">
        <v>289</v>
      </c>
      <c r="Q215" s="2" t="s">
        <v>133</v>
      </c>
      <c r="R215" s="2" t="s">
        <v>134</v>
      </c>
      <c r="S215" s="2" t="s">
        <v>2641</v>
      </c>
      <c r="T215" s="2" t="s">
        <v>1062</v>
      </c>
      <c r="U215" s="2" t="s">
        <v>2642</v>
      </c>
      <c r="V215" s="2" t="s">
        <v>1173</v>
      </c>
      <c r="W215" s="2" t="s">
        <v>899</v>
      </c>
      <c r="X215" s="2" t="s">
        <v>421</v>
      </c>
      <c r="Y215" s="2" t="s">
        <v>2657</v>
      </c>
      <c r="Z215" s="4">
        <v>704</v>
      </c>
      <c r="AA215" s="4">
        <f>=ROUNDDOWN(25.1428571428571,0)</f>
      </c>
      <c r="AB215" s="5">
        <v>28</v>
      </c>
      <c r="AC215" s="2" t="s">
        <v>1176</v>
      </c>
      <c r="AD215" s="4">
        <v>120</v>
      </c>
      <c r="AE215" s="4">
        <v>460</v>
      </c>
      <c r="AF215" s="6">
        <v>65</v>
      </c>
      <c r="AG215" s="6">
        <v>48</v>
      </c>
      <c r="AH215" s="7">
        <v>0.8689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0</v>
      </c>
      <c r="AP215" s="4">
        <v>769</v>
      </c>
      <c r="AQ215" s="8">
        <v>28896.16</v>
      </c>
      <c r="AR215" s="4"/>
      <c r="AS215" s="8"/>
      <c r="AT215" s="7"/>
      <c r="AU215" s="7"/>
      <c r="AV215" s="4">
        <v>769</v>
      </c>
      <c r="AW215" s="8">
        <v>28896.16</v>
      </c>
      <c r="AX215" s="4"/>
      <c r="AY215" s="8"/>
      <c r="AZ215" s="7"/>
      <c r="BA215" s="7"/>
      <c r="BB215" s="7">
        <v>1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>
        <v>0.1125</v>
      </c>
      <c r="BJ215" s="4">
        <v>769</v>
      </c>
      <c r="BK215" s="8">
        <v>28896.16</v>
      </c>
      <c r="BL215" s="2" t="s">
        <v>2675</v>
      </c>
      <c r="BM215" s="7">
        <v>1</v>
      </c>
      <c r="BN215" s="7">
        <v>1</v>
      </c>
      <c r="BO215" s="4">
        <v>472</v>
      </c>
      <c r="BP215" s="8">
        <v>18238.08</v>
      </c>
      <c r="BQ215" s="4"/>
      <c r="BR215" s="8"/>
      <c r="BS215" s="7"/>
      <c r="BT215" s="7"/>
      <c r="BU215" s="2" t="s">
        <v>140</v>
      </c>
      <c r="BV215" s="2" t="s">
        <v>131</v>
      </c>
      <c r="BW215" s="2" t="s">
        <v>134</v>
      </c>
      <c r="BX215" s="2" t="s">
        <v>2659</v>
      </c>
      <c r="BY215" s="2" t="s">
        <v>142</v>
      </c>
      <c r="BZ215" s="2" t="s">
        <v>134</v>
      </c>
      <c r="CA215" s="4">
        <v>3</v>
      </c>
      <c r="CB215" s="8">
        <v>109.17</v>
      </c>
      <c r="CC215" s="4"/>
      <c r="CD215" s="8"/>
      <c r="CE215" s="7"/>
      <c r="CF215" s="7"/>
      <c r="CG215" s="2" t="s">
        <v>140</v>
      </c>
      <c r="CH215" s="2" t="s">
        <v>131</v>
      </c>
      <c r="CI215" s="2" t="s">
        <v>968</v>
      </c>
      <c r="CJ215" s="2" t="s">
        <v>2660</v>
      </c>
      <c r="CK215" s="2" t="s">
        <v>142</v>
      </c>
      <c r="CL215" s="2" t="s">
        <v>134</v>
      </c>
      <c r="CM215" s="4">
        <v>139</v>
      </c>
      <c r="CN215" s="8">
        <v>4663.45</v>
      </c>
      <c r="CO215" s="4"/>
      <c r="CP215" s="8"/>
      <c r="CQ215" s="7"/>
      <c r="CR215" s="7"/>
      <c r="CS215" s="2" t="s">
        <v>140</v>
      </c>
      <c r="CT215" s="2" t="s">
        <v>131</v>
      </c>
      <c r="CU215" s="2" t="s">
        <v>1456</v>
      </c>
      <c r="CV215" s="2" t="s">
        <v>2676</v>
      </c>
      <c r="CW215" s="2" t="s">
        <v>142</v>
      </c>
      <c r="CX215" s="2" t="s">
        <v>134</v>
      </c>
      <c r="CY215" s="4">
        <v>64</v>
      </c>
      <c r="CZ215" s="8">
        <v>2503.04</v>
      </c>
      <c r="DA215" s="4"/>
      <c r="DB215" s="8"/>
      <c r="DC215" s="7"/>
      <c r="DD215" s="7"/>
      <c r="DE215" s="2" t="s">
        <v>140</v>
      </c>
      <c r="DF215" s="2" t="s">
        <v>131</v>
      </c>
      <c r="DG215" s="2" t="s">
        <v>1288</v>
      </c>
      <c r="DH215" s="2" t="s">
        <v>302</v>
      </c>
      <c r="DI215" s="2" t="s">
        <v>142</v>
      </c>
      <c r="DJ215" s="2" t="s">
        <v>134</v>
      </c>
      <c r="DK215" s="4">
        <v>23</v>
      </c>
      <c r="DL215" s="8">
        <v>876.3</v>
      </c>
      <c r="DM215" s="4"/>
      <c r="DN215" s="8"/>
      <c r="DO215" s="7"/>
      <c r="DP215" s="7"/>
      <c r="DQ215" s="2" t="s">
        <v>140</v>
      </c>
      <c r="DR215" s="2" t="s">
        <v>131</v>
      </c>
      <c r="DS215" s="2" t="s">
        <v>1046</v>
      </c>
      <c r="DT215" s="2" t="s">
        <v>2677</v>
      </c>
      <c r="DU215" s="2" t="s">
        <v>142</v>
      </c>
      <c r="DV215" s="2" t="s">
        <v>134</v>
      </c>
      <c r="DW215" s="4">
        <v>56</v>
      </c>
      <c r="DX215" s="8">
        <v>2074.24</v>
      </c>
      <c r="DY215" s="4"/>
      <c r="DZ215" s="8"/>
      <c r="EA215" s="7"/>
      <c r="EB215" s="7"/>
      <c r="EC215" s="2" t="s">
        <v>140</v>
      </c>
      <c r="ED215" s="2" t="s">
        <v>131</v>
      </c>
      <c r="EE215" s="2" t="s">
        <v>429</v>
      </c>
      <c r="EF215" s="2" t="s">
        <v>2678</v>
      </c>
      <c r="EG215" s="2" t="s">
        <v>142</v>
      </c>
      <c r="EH215" s="2" t="s">
        <v>134</v>
      </c>
      <c r="EI215" s="4">
        <v>4</v>
      </c>
      <c r="EJ215" s="8">
        <v>144.56</v>
      </c>
      <c r="EK215" s="4"/>
      <c r="EL215" s="8"/>
      <c r="EM215" s="7"/>
      <c r="EN215" s="7"/>
      <c r="EO215" s="2" t="s">
        <v>140</v>
      </c>
      <c r="EP215" s="2" t="s">
        <v>131</v>
      </c>
      <c r="EQ215" s="2" t="s">
        <v>2663</v>
      </c>
      <c r="ER215" s="2" t="s">
        <v>2679</v>
      </c>
      <c r="ES215" s="2" t="s">
        <v>142</v>
      </c>
      <c r="ET215" s="2" t="s">
        <v>134</v>
      </c>
      <c r="EU215" s="4">
        <v>4</v>
      </c>
      <c r="EV215" s="8">
        <v>141.12</v>
      </c>
      <c r="EW215" s="4"/>
      <c r="EX215" s="8"/>
      <c r="EY215" s="7"/>
      <c r="EZ215" s="7"/>
      <c r="FA215" s="2" t="s">
        <v>140</v>
      </c>
      <c r="FB215" s="2" t="s">
        <v>131</v>
      </c>
      <c r="FC215" s="2" t="s">
        <v>186</v>
      </c>
      <c r="FD215" s="2" t="s">
        <v>2285</v>
      </c>
      <c r="FE215" s="2" t="s">
        <v>142</v>
      </c>
      <c r="FF215" s="2" t="s">
        <v>134</v>
      </c>
      <c r="FG215" s="4">
        <v>1</v>
      </c>
      <c r="FH215" s="8">
        <v>37.04</v>
      </c>
      <c r="FI215" s="4"/>
      <c r="FJ215" s="8"/>
      <c r="FK215" s="7"/>
      <c r="FL215" s="7"/>
      <c r="FM215" s="2" t="s">
        <v>140</v>
      </c>
      <c r="FN215" s="2" t="s">
        <v>131</v>
      </c>
      <c r="FO215" s="2" t="s">
        <v>2069</v>
      </c>
      <c r="FP215" s="2" t="s">
        <v>1199</v>
      </c>
      <c r="FQ215" s="2" t="s">
        <v>142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161</v>
      </c>
      <c r="FZ215" s="2" t="s">
        <v>131</v>
      </c>
      <c r="GA215" s="2" t="s">
        <v>134</v>
      </c>
      <c r="GB215" s="2" t="s">
        <v>134</v>
      </c>
      <c r="GC215" s="2" t="s">
        <v>142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161</v>
      </c>
      <c r="GL215" s="2" t="s">
        <v>131</v>
      </c>
      <c r="GM215" s="2" t="s">
        <v>134</v>
      </c>
      <c r="GN215" s="2" t="s">
        <v>134</v>
      </c>
      <c r="GO215" s="2" t="s">
        <v>142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161</v>
      </c>
      <c r="GX215" s="2" t="s">
        <v>131</v>
      </c>
      <c r="GY215" s="2" t="s">
        <v>134</v>
      </c>
      <c r="GZ215" s="2" t="s">
        <v>134</v>
      </c>
      <c r="HA215" s="2" t="s">
        <v>142</v>
      </c>
      <c r="HB215" s="2" t="s">
        <v>134</v>
      </c>
      <c r="HC215" s="4">
        <v>1</v>
      </c>
      <c r="HD215" s="8">
        <v>34.99</v>
      </c>
      <c r="HE215" s="4"/>
      <c r="HF215" s="8"/>
      <c r="HG215" s="7"/>
      <c r="HH215" s="7"/>
      <c r="HI215" s="2" t="s">
        <v>140</v>
      </c>
      <c r="HJ215" s="2" t="s">
        <v>131</v>
      </c>
      <c r="HK215" s="2" t="s">
        <v>2680</v>
      </c>
      <c r="HL215" s="2" t="s">
        <v>1195</v>
      </c>
      <c r="HM215" s="2" t="s">
        <v>142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161</v>
      </c>
      <c r="HV215" s="2" t="s">
        <v>131</v>
      </c>
      <c r="HW215" s="2" t="s">
        <v>134</v>
      </c>
      <c r="HX215" s="2" t="s">
        <v>134</v>
      </c>
      <c r="HY215" s="2" t="s">
        <v>142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176</v>
      </c>
      <c r="IH215" s="2" t="s">
        <v>131</v>
      </c>
      <c r="II215" s="2" t="s">
        <v>134</v>
      </c>
      <c r="IJ215" s="2" t="s">
        <v>134</v>
      </c>
      <c r="IK215" s="2" t="s">
        <v>142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161</v>
      </c>
      <c r="IT215" s="2" t="s">
        <v>131</v>
      </c>
      <c r="IU215" s="2" t="s">
        <v>134</v>
      </c>
      <c r="IV215" s="2" t="s">
        <v>134</v>
      </c>
      <c r="IW215" s="2" t="s">
        <v>142</v>
      </c>
      <c r="IX215" s="2" t="s">
        <v>134</v>
      </c>
      <c r="IY215" s="4">
        <v>2</v>
      </c>
      <c r="IZ215" s="8">
        <v>74.17</v>
      </c>
      <c r="JA215" s="4"/>
      <c r="JB215" s="8"/>
      <c r="JC215" s="7"/>
      <c r="JD215" s="7"/>
      <c r="JE215" s="2" t="s">
        <v>140</v>
      </c>
      <c r="JF215" s="2" t="s">
        <v>131</v>
      </c>
      <c r="JG215" s="2" t="s">
        <v>170</v>
      </c>
      <c r="JH215" s="2" t="s">
        <v>323</v>
      </c>
      <c r="JI215" s="2" t="s">
        <v>142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176</v>
      </c>
      <c r="JR215" s="2" t="s">
        <v>131</v>
      </c>
      <c r="JS215" s="2" t="s">
        <v>134</v>
      </c>
      <c r="JT215" s="2" t="s">
        <v>134</v>
      </c>
      <c r="JU215" s="2" t="s">
        <v>142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140</v>
      </c>
      <c r="KD215" s="2" t="s">
        <v>131</v>
      </c>
      <c r="KE215" s="2" t="s">
        <v>682</v>
      </c>
      <c r="KF215" s="2" t="s">
        <v>134</v>
      </c>
      <c r="KG215" s="2" t="s">
        <v>142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176</v>
      </c>
      <c r="KP215" s="2" t="s">
        <v>131</v>
      </c>
      <c r="KQ215" s="2" t="s">
        <v>134</v>
      </c>
      <c r="KR215" s="2" t="s">
        <v>134</v>
      </c>
      <c r="KS215" s="2" t="s">
        <v>142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140</v>
      </c>
      <c r="LB215" s="2" t="s">
        <v>144</v>
      </c>
      <c r="LC215" s="2" t="s">
        <v>302</v>
      </c>
      <c r="LD215" s="2" t="s">
        <v>2681</v>
      </c>
      <c r="LE215" s="2" t="s">
        <v>142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134</v>
      </c>
      <c r="LN215" s="2" t="s">
        <v>134</v>
      </c>
      <c r="LO215" s="2" t="s">
        <v>134</v>
      </c>
      <c r="LP215" s="2" t="s">
        <v>134</v>
      </c>
      <c r="LQ215" s="2" t="s">
        <v>134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134</v>
      </c>
      <c r="LZ215" s="2" t="s">
        <v>134</v>
      </c>
      <c r="MA215" s="2" t="s">
        <v>134</v>
      </c>
      <c r="MB215" s="2" t="s">
        <v>134</v>
      </c>
      <c r="MC215" s="2" t="s">
        <v>134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140</v>
      </c>
      <c r="ML215" s="2" t="s">
        <v>144</v>
      </c>
      <c r="MM215" s="2" t="s">
        <v>210</v>
      </c>
      <c r="MN215" s="2" t="s">
        <v>134</v>
      </c>
      <c r="MO215" s="2" t="s">
        <v>142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134</v>
      </c>
      <c r="MY215" s="2" t="s">
        <v>134</v>
      </c>
      <c r="MZ215" s="2" t="s">
        <v>134</v>
      </c>
      <c r="NA215" s="2" t="s">
        <v>134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184</v>
      </c>
      <c r="NJ215" s="2" t="s">
        <v>131</v>
      </c>
      <c r="NK215" s="2" t="s">
        <v>134</v>
      </c>
      <c r="NL215" s="2" t="s">
        <v>134</v>
      </c>
      <c r="NM215" s="2" t="s">
        <v>142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436</v>
      </c>
      <c r="NV215" s="2" t="s">
        <v>144</v>
      </c>
      <c r="NW215" s="2" t="s">
        <v>134</v>
      </c>
      <c r="NX215" s="2" t="s">
        <v>134</v>
      </c>
      <c r="NY215" s="2" t="s">
        <v>142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140</v>
      </c>
      <c r="OH215" s="2" t="s">
        <v>187</v>
      </c>
      <c r="OI215" s="2" t="s">
        <v>2662</v>
      </c>
      <c r="OJ215" s="2" t="s">
        <v>2682</v>
      </c>
      <c r="OK215" s="2" t="s">
        <v>142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161</v>
      </c>
      <c r="OT215" s="2" t="s">
        <v>131</v>
      </c>
      <c r="OU215" s="2" t="s">
        <v>134</v>
      </c>
      <c r="OV215" s="2" t="s">
        <v>134</v>
      </c>
      <c r="OW215" s="2" t="s">
        <v>142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161</v>
      </c>
      <c r="PF215" s="2" t="s">
        <v>131</v>
      </c>
      <c r="PG215" s="2" t="s">
        <v>134</v>
      </c>
      <c r="PH215" s="2" t="s">
        <v>134</v>
      </c>
      <c r="PI215" s="2" t="s">
        <v>142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140</v>
      </c>
      <c r="PR215" s="2" t="s">
        <v>131</v>
      </c>
      <c r="PS215" s="2" t="s">
        <v>190</v>
      </c>
      <c r="PT215" s="2" t="s">
        <v>134</v>
      </c>
      <c r="PU215" s="2" t="s">
        <v>142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161</v>
      </c>
      <c r="QD215" s="2" t="s">
        <v>144</v>
      </c>
      <c r="QE215" s="2" t="s">
        <v>134</v>
      </c>
      <c r="QF215" s="2" t="s">
        <v>134</v>
      </c>
      <c r="QG215" s="2" t="s">
        <v>142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184</v>
      </c>
      <c r="QP215" s="2" t="s">
        <v>131</v>
      </c>
      <c r="QQ215" s="2" t="s">
        <v>134</v>
      </c>
      <c r="QR215" s="2" t="s">
        <v>134</v>
      </c>
      <c r="QS215" s="2" t="s">
        <v>142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134</v>
      </c>
      <c r="RB215" s="2" t="s">
        <v>134</v>
      </c>
      <c r="RC215" s="2" t="s">
        <v>134</v>
      </c>
      <c r="RD215" s="2" t="s">
        <v>134</v>
      </c>
      <c r="RE215" s="2" t="s">
        <v>134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161</v>
      </c>
      <c r="RN215" s="2" t="s">
        <v>131</v>
      </c>
      <c r="RO215" s="2" t="s">
        <v>134</v>
      </c>
      <c r="RP215" s="2" t="s">
        <v>134</v>
      </c>
      <c r="RQ215" s="2" t="s">
        <v>142</v>
      </c>
      <c r="RR215" s="2" t="s">
        <v>134</v>
      </c>
      <c r="RS215" s="4"/>
      <c r="RT215" s="8"/>
      <c r="RU215" s="4"/>
      <c r="RV215" s="8"/>
      <c r="RW215" s="7"/>
      <c r="RX215" s="7"/>
      <c r="RY215" s="2" t="s">
        <v>161</v>
      </c>
      <c r="RZ215" s="2" t="s">
        <v>131</v>
      </c>
      <c r="SA215" s="2" t="s">
        <v>134</v>
      </c>
      <c r="SB215" s="2" t="s">
        <v>134</v>
      </c>
      <c r="SC215" s="2" t="s">
        <v>142</v>
      </c>
      <c r="SD215" s="2" t="s">
        <v>134</v>
      </c>
      <c r="SE215" s="4"/>
      <c r="SF215" s="8"/>
      <c r="SG215" s="4"/>
      <c r="SH215" s="8"/>
      <c r="SI215" s="7"/>
      <c r="SJ215" s="7"/>
      <c r="SK215" s="2" t="s">
        <v>161</v>
      </c>
      <c r="SL215" s="2" t="s">
        <v>144</v>
      </c>
      <c r="SM215" s="2" t="s">
        <v>134</v>
      </c>
      <c r="SN215" s="2" t="s">
        <v>134</v>
      </c>
      <c r="SO215" s="2" t="s">
        <v>142</v>
      </c>
      <c r="SP215" s="2" t="s">
        <v>134</v>
      </c>
    </row>
    <row r="216">
      <c r="A216" s="2" t="s">
        <v>2683</v>
      </c>
      <c r="B216" s="2" t="s">
        <v>123</v>
      </c>
      <c r="C216" s="2" t="s">
        <v>124</v>
      </c>
      <c r="D216" s="2" t="s">
        <v>2637</v>
      </c>
      <c r="E216" s="2" t="s">
        <v>2638</v>
      </c>
      <c r="F216" s="2" t="s">
        <v>893</v>
      </c>
      <c r="G216" s="2" t="s">
        <v>894</v>
      </c>
      <c r="H216" s="2" t="s">
        <v>895</v>
      </c>
      <c r="I216" s="2" t="s">
        <v>2684</v>
      </c>
      <c r="J216" s="2" t="s">
        <v>2685</v>
      </c>
      <c r="K216" s="2" t="s">
        <v>418</v>
      </c>
      <c r="L216" s="3">
        <v>30.24</v>
      </c>
      <c r="M216" s="3">
        <v>31.75</v>
      </c>
      <c r="N216" s="3">
        <v>54.99</v>
      </c>
      <c r="O216" s="2" t="s">
        <v>131</v>
      </c>
      <c r="P216" s="2" t="s">
        <v>395</v>
      </c>
      <c r="Q216" s="2" t="s">
        <v>133</v>
      </c>
      <c r="R216" s="2" t="s">
        <v>134</v>
      </c>
      <c r="S216" s="2" t="s">
        <v>2686</v>
      </c>
      <c r="T216" s="2" t="s">
        <v>134</v>
      </c>
      <c r="U216" s="2" t="s">
        <v>134</v>
      </c>
      <c r="V216" s="2" t="s">
        <v>898</v>
      </c>
      <c r="W216" s="2" t="s">
        <v>899</v>
      </c>
      <c r="X216" s="2" t="s">
        <v>134</v>
      </c>
      <c r="Y216" s="2" t="s">
        <v>565</v>
      </c>
      <c r="Z216" s="4">
        <v>368</v>
      </c>
      <c r="AA216" s="4">
        <f>=ROUNDDOWN(12.6896551724138,0)</f>
      </c>
      <c r="AB216" s="5">
        <v>29</v>
      </c>
      <c r="AC216" s="2" t="s">
        <v>777</v>
      </c>
      <c r="AD216" s="4">
        <v>140</v>
      </c>
      <c r="AE216" s="4">
        <v>440</v>
      </c>
      <c r="AF216" s="6">
        <v>65</v>
      </c>
      <c r="AG216" s="6"/>
      <c r="AH216" s="7">
        <v>0.9891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>
        <v>0</v>
      </c>
      <c r="AP216" s="4">
        <v>692</v>
      </c>
      <c r="AQ216" s="8">
        <v>23906.14</v>
      </c>
      <c r="AR216" s="4"/>
      <c r="AS216" s="8"/>
      <c r="AT216" s="7"/>
      <c r="AU216" s="7"/>
      <c r="AV216" s="4">
        <v>692</v>
      </c>
      <c r="AW216" s="8">
        <v>23906.14</v>
      </c>
      <c r="AX216" s="4"/>
      <c r="AY216" s="8"/>
      <c r="AZ216" s="7"/>
      <c r="BA216" s="7"/>
      <c r="BB216" s="7">
        <v>1</v>
      </c>
      <c r="BC216" s="4">
        <v>1713</v>
      </c>
      <c r="BD216" s="8">
        <v>58793.47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0.4066</v>
      </c>
      <c r="BJ216" s="4">
        <v>692</v>
      </c>
      <c r="BK216" s="8">
        <v>23906.14</v>
      </c>
      <c r="BL216" s="2" t="s">
        <v>2687</v>
      </c>
      <c r="BM216" s="7">
        <v>1</v>
      </c>
      <c r="BN216" s="7">
        <v>1</v>
      </c>
      <c r="BO216" s="4">
        <v>325</v>
      </c>
      <c r="BP216" s="8">
        <v>11934</v>
      </c>
      <c r="BQ216" s="4"/>
      <c r="BR216" s="8"/>
      <c r="BS216" s="7"/>
      <c r="BT216" s="7"/>
      <c r="BU216" s="2" t="s">
        <v>140</v>
      </c>
      <c r="BV216" s="2" t="s">
        <v>131</v>
      </c>
      <c r="BW216" s="2" t="s">
        <v>134</v>
      </c>
      <c r="BX216" s="2" t="s">
        <v>1218</v>
      </c>
      <c r="BY216" s="2" t="s">
        <v>142</v>
      </c>
      <c r="BZ216" s="2" t="s">
        <v>134</v>
      </c>
      <c r="CA216" s="4">
        <v>12</v>
      </c>
      <c r="CB216" s="8">
        <v>411.48</v>
      </c>
      <c r="CC216" s="4"/>
      <c r="CD216" s="8"/>
      <c r="CE216" s="7"/>
      <c r="CF216" s="7"/>
      <c r="CG216" s="2" t="s">
        <v>140</v>
      </c>
      <c r="CH216" s="2" t="s">
        <v>131</v>
      </c>
      <c r="CI216" s="2" t="s">
        <v>145</v>
      </c>
      <c r="CJ216" s="2" t="s">
        <v>575</v>
      </c>
      <c r="CK216" s="2" t="s">
        <v>142</v>
      </c>
      <c r="CL216" s="2" t="s">
        <v>134</v>
      </c>
      <c r="CM216" s="4">
        <v>139</v>
      </c>
      <c r="CN216" s="8">
        <v>4441.05</v>
      </c>
      <c r="CO216" s="4"/>
      <c r="CP216" s="8"/>
      <c r="CQ216" s="7"/>
      <c r="CR216" s="7"/>
      <c r="CS216" s="2" t="s">
        <v>140</v>
      </c>
      <c r="CT216" s="2" t="s">
        <v>131</v>
      </c>
      <c r="CU216" s="2" t="s">
        <v>2313</v>
      </c>
      <c r="CV216" s="2" t="s">
        <v>2688</v>
      </c>
      <c r="CW216" s="2" t="s">
        <v>142</v>
      </c>
      <c r="CX216" s="2" t="s">
        <v>134</v>
      </c>
      <c r="CY216" s="4">
        <v>37</v>
      </c>
      <c r="CZ216" s="8">
        <v>1233.58</v>
      </c>
      <c r="DA216" s="4"/>
      <c r="DB216" s="8"/>
      <c r="DC216" s="7"/>
      <c r="DD216" s="7"/>
      <c r="DE216" s="2" t="s">
        <v>140</v>
      </c>
      <c r="DF216" s="2" t="s">
        <v>131</v>
      </c>
      <c r="DG216" s="2" t="s">
        <v>1857</v>
      </c>
      <c r="DH216" s="2" t="s">
        <v>218</v>
      </c>
      <c r="DI216" s="2" t="s">
        <v>142</v>
      </c>
      <c r="DJ216" s="2" t="s">
        <v>134</v>
      </c>
      <c r="DK216" s="4">
        <v>39</v>
      </c>
      <c r="DL216" s="8">
        <v>1320.54</v>
      </c>
      <c r="DM216" s="4"/>
      <c r="DN216" s="8"/>
      <c r="DO216" s="7"/>
      <c r="DP216" s="7"/>
      <c r="DQ216" s="2" t="s">
        <v>140</v>
      </c>
      <c r="DR216" s="2" t="s">
        <v>131</v>
      </c>
      <c r="DS216" s="2" t="s">
        <v>151</v>
      </c>
      <c r="DT216" s="2" t="s">
        <v>2689</v>
      </c>
      <c r="DU216" s="2" t="s">
        <v>142</v>
      </c>
      <c r="DV216" s="2" t="s">
        <v>134</v>
      </c>
      <c r="DW216" s="4">
        <v>64</v>
      </c>
      <c r="DX216" s="8">
        <v>2223.04</v>
      </c>
      <c r="DY216" s="4"/>
      <c r="DZ216" s="8"/>
      <c r="EA216" s="7"/>
      <c r="EB216" s="7"/>
      <c r="EC216" s="2" t="s">
        <v>140</v>
      </c>
      <c r="ED216" s="2" t="s">
        <v>131</v>
      </c>
      <c r="EE216" s="2" t="s">
        <v>1857</v>
      </c>
      <c r="EF216" s="2" t="s">
        <v>218</v>
      </c>
      <c r="EG216" s="2" t="s">
        <v>142</v>
      </c>
      <c r="EH216" s="2" t="s">
        <v>134</v>
      </c>
      <c r="EI216" s="4">
        <v>47</v>
      </c>
      <c r="EJ216" s="8">
        <v>1375.48</v>
      </c>
      <c r="EK216" s="4"/>
      <c r="EL216" s="8"/>
      <c r="EM216" s="7"/>
      <c r="EN216" s="7"/>
      <c r="EO216" s="2" t="s">
        <v>140</v>
      </c>
      <c r="EP216" s="2" t="s">
        <v>131</v>
      </c>
      <c r="EQ216" s="2" t="s">
        <v>157</v>
      </c>
      <c r="ER216" s="2" t="s">
        <v>410</v>
      </c>
      <c r="ES216" s="2" t="s">
        <v>142</v>
      </c>
      <c r="ET216" s="2" t="s">
        <v>134</v>
      </c>
      <c r="EU216" s="4">
        <v>4</v>
      </c>
      <c r="EV216" s="8">
        <v>130.18</v>
      </c>
      <c r="EW216" s="4"/>
      <c r="EX216" s="8"/>
      <c r="EY216" s="7"/>
      <c r="EZ216" s="7"/>
      <c r="FA216" s="2" t="s">
        <v>140</v>
      </c>
      <c r="FB216" s="2" t="s">
        <v>131</v>
      </c>
      <c r="FC216" s="2" t="s">
        <v>942</v>
      </c>
      <c r="FD216" s="2" t="s">
        <v>2030</v>
      </c>
      <c r="FE216" s="2" t="s">
        <v>142</v>
      </c>
      <c r="FF216" s="2" t="s">
        <v>134</v>
      </c>
      <c r="FG216" s="4"/>
      <c r="FH216" s="8"/>
      <c r="FI216" s="4"/>
      <c r="FJ216" s="8"/>
      <c r="FK216" s="7"/>
      <c r="FL216" s="7"/>
      <c r="FM216" s="2" t="s">
        <v>140</v>
      </c>
      <c r="FN216" s="2" t="s">
        <v>131</v>
      </c>
      <c r="FO216" s="2" t="s">
        <v>903</v>
      </c>
      <c r="FP216" s="2" t="s">
        <v>134</v>
      </c>
      <c r="FQ216" s="2" t="s">
        <v>142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143</v>
      </c>
      <c r="FZ216" s="2" t="s">
        <v>131</v>
      </c>
      <c r="GA216" s="2" t="s">
        <v>134</v>
      </c>
      <c r="GB216" s="2" t="s">
        <v>134</v>
      </c>
      <c r="GC216" s="2" t="s">
        <v>142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134</v>
      </c>
      <c r="GL216" s="2" t="s">
        <v>134</v>
      </c>
      <c r="GM216" s="2" t="s">
        <v>134</v>
      </c>
      <c r="GN216" s="2" t="s">
        <v>134</v>
      </c>
      <c r="GO216" s="2" t="s">
        <v>134</v>
      </c>
      <c r="GP216" s="2" t="s">
        <v>134</v>
      </c>
      <c r="GQ216" s="4">
        <v>15</v>
      </c>
      <c r="GR216" s="8">
        <v>481.89</v>
      </c>
      <c r="GS216" s="4"/>
      <c r="GT216" s="8"/>
      <c r="GU216" s="7"/>
      <c r="GV216" s="7"/>
      <c r="GW216" s="2" t="s">
        <v>140</v>
      </c>
      <c r="GX216" s="2" t="s">
        <v>131</v>
      </c>
      <c r="GY216" s="2" t="s">
        <v>2649</v>
      </c>
      <c r="GZ216" s="2" t="s">
        <v>2690</v>
      </c>
      <c r="HA216" s="2" t="s">
        <v>142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140</v>
      </c>
      <c r="HJ216" s="2" t="s">
        <v>131</v>
      </c>
      <c r="HK216" s="2" t="s">
        <v>2592</v>
      </c>
      <c r="HL216" s="2" t="s">
        <v>2313</v>
      </c>
      <c r="HM216" s="2" t="s">
        <v>142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143</v>
      </c>
      <c r="HV216" s="2" t="s">
        <v>131</v>
      </c>
      <c r="HW216" s="2" t="s">
        <v>134</v>
      </c>
      <c r="HX216" s="2" t="s">
        <v>134</v>
      </c>
      <c r="HY216" s="2" t="s">
        <v>142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140</v>
      </c>
      <c r="IH216" s="2" t="s">
        <v>144</v>
      </c>
      <c r="II216" s="2" t="s">
        <v>1862</v>
      </c>
      <c r="IJ216" s="2" t="s">
        <v>2691</v>
      </c>
      <c r="IK216" s="2" t="s">
        <v>142</v>
      </c>
      <c r="IL216" s="2" t="s">
        <v>168</v>
      </c>
      <c r="IM216" s="4">
        <v>3</v>
      </c>
      <c r="IN216" s="8">
        <v>95.25</v>
      </c>
      <c r="IO216" s="4"/>
      <c r="IP216" s="8"/>
      <c r="IQ216" s="7"/>
      <c r="IR216" s="7"/>
      <c r="IS216" s="2" t="s">
        <v>140</v>
      </c>
      <c r="IT216" s="2" t="s">
        <v>131</v>
      </c>
      <c r="IU216" s="2" t="s">
        <v>1008</v>
      </c>
      <c r="IV216" s="2" t="s">
        <v>2086</v>
      </c>
      <c r="IW216" s="2" t="s">
        <v>142</v>
      </c>
      <c r="IX216" s="2" t="s">
        <v>134</v>
      </c>
      <c r="IY216" s="4">
        <v>1</v>
      </c>
      <c r="IZ216" s="8">
        <v>54.99</v>
      </c>
      <c r="JA216" s="4"/>
      <c r="JB216" s="8"/>
      <c r="JC216" s="7"/>
      <c r="JD216" s="7"/>
      <c r="JE216" s="2" t="s">
        <v>140</v>
      </c>
      <c r="JF216" s="2" t="s">
        <v>131</v>
      </c>
      <c r="JG216" s="2" t="s">
        <v>170</v>
      </c>
      <c r="JH216" s="2" t="s">
        <v>2692</v>
      </c>
      <c r="JI216" s="2" t="s">
        <v>142</v>
      </c>
      <c r="JJ216" s="2" t="s">
        <v>134</v>
      </c>
      <c r="JK216" s="4">
        <v>4</v>
      </c>
      <c r="JL216" s="8">
        <v>136.06</v>
      </c>
      <c r="JM216" s="4"/>
      <c r="JN216" s="8"/>
      <c r="JO216" s="7"/>
      <c r="JP216" s="7"/>
      <c r="JQ216" s="2" t="s">
        <v>140</v>
      </c>
      <c r="JR216" s="2" t="s">
        <v>131</v>
      </c>
      <c r="JS216" s="2" t="s">
        <v>2053</v>
      </c>
      <c r="JT216" s="2" t="s">
        <v>874</v>
      </c>
      <c r="JU216" s="2" t="s">
        <v>142</v>
      </c>
      <c r="JV216" s="2" t="s">
        <v>134</v>
      </c>
      <c r="JW216" s="4">
        <v>2</v>
      </c>
      <c r="JX216" s="8">
        <v>68.6</v>
      </c>
      <c r="JY216" s="4"/>
      <c r="JZ216" s="8"/>
      <c r="KA216" s="7"/>
      <c r="KB216" s="7"/>
      <c r="KC216" s="2" t="s">
        <v>140</v>
      </c>
      <c r="KD216" s="2" t="s">
        <v>131</v>
      </c>
      <c r="KE216" s="2" t="s">
        <v>2184</v>
      </c>
      <c r="KF216" s="2" t="s">
        <v>2693</v>
      </c>
      <c r="KG216" s="2" t="s">
        <v>142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176</v>
      </c>
      <c r="KP216" s="2" t="s">
        <v>131</v>
      </c>
      <c r="KQ216" s="2" t="s">
        <v>134</v>
      </c>
      <c r="KR216" s="2" t="s">
        <v>134</v>
      </c>
      <c r="KS216" s="2" t="s">
        <v>142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140</v>
      </c>
      <c r="LB216" s="2" t="s">
        <v>144</v>
      </c>
      <c r="LC216" s="2" t="s">
        <v>178</v>
      </c>
      <c r="LD216" s="2" t="s">
        <v>2213</v>
      </c>
      <c r="LE216" s="2" t="s">
        <v>142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134</v>
      </c>
      <c r="LN216" s="2" t="s">
        <v>134</v>
      </c>
      <c r="LO216" s="2" t="s">
        <v>134</v>
      </c>
      <c r="LP216" s="2" t="s">
        <v>134</v>
      </c>
      <c r="LQ216" s="2" t="s">
        <v>134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134</v>
      </c>
      <c r="LZ216" s="2" t="s">
        <v>134</v>
      </c>
      <c r="MA216" s="2" t="s">
        <v>134</v>
      </c>
      <c r="MB216" s="2" t="s">
        <v>134</v>
      </c>
      <c r="MC216" s="2" t="s">
        <v>134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140</v>
      </c>
      <c r="ML216" s="2" t="s">
        <v>144</v>
      </c>
      <c r="MM216" s="2" t="s">
        <v>213</v>
      </c>
      <c r="MN216" s="2" t="s">
        <v>134</v>
      </c>
      <c r="MO216" s="2" t="s">
        <v>142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134</v>
      </c>
      <c r="MX216" s="2" t="s">
        <v>134</v>
      </c>
      <c r="MY216" s="2" t="s">
        <v>134</v>
      </c>
      <c r="MZ216" s="2" t="s">
        <v>134</v>
      </c>
      <c r="NA216" s="2" t="s">
        <v>134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184</v>
      </c>
      <c r="NJ216" s="2" t="s">
        <v>131</v>
      </c>
      <c r="NK216" s="2" t="s">
        <v>134</v>
      </c>
      <c r="NL216" s="2" t="s">
        <v>134</v>
      </c>
      <c r="NM216" s="2" t="s">
        <v>142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140</v>
      </c>
      <c r="NV216" s="2" t="s">
        <v>144</v>
      </c>
      <c r="NW216" s="2" t="s">
        <v>185</v>
      </c>
      <c r="NX216" s="2" t="s">
        <v>1527</v>
      </c>
      <c r="NY216" s="2" t="s">
        <v>142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140</v>
      </c>
      <c r="OH216" s="2" t="s">
        <v>187</v>
      </c>
      <c r="OI216" s="2" t="s">
        <v>147</v>
      </c>
      <c r="OJ216" s="2" t="s">
        <v>2306</v>
      </c>
      <c r="OK216" s="2" t="s">
        <v>142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134</v>
      </c>
      <c r="OT216" s="2" t="s">
        <v>134</v>
      </c>
      <c r="OU216" s="2" t="s">
        <v>134</v>
      </c>
      <c r="OV216" s="2" t="s">
        <v>134</v>
      </c>
      <c r="OW216" s="2" t="s">
        <v>134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161</v>
      </c>
      <c r="PF216" s="2" t="s">
        <v>131</v>
      </c>
      <c r="PG216" s="2" t="s">
        <v>134</v>
      </c>
      <c r="PH216" s="2" t="s">
        <v>134</v>
      </c>
      <c r="PI216" s="2" t="s">
        <v>142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140</v>
      </c>
      <c r="PR216" s="2" t="s">
        <v>131</v>
      </c>
      <c r="PS216" s="2" t="s">
        <v>190</v>
      </c>
      <c r="PT216" s="2" t="s">
        <v>134</v>
      </c>
      <c r="PU216" s="2" t="s">
        <v>142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140</v>
      </c>
      <c r="QD216" s="2" t="s">
        <v>144</v>
      </c>
      <c r="QE216" s="2" t="s">
        <v>191</v>
      </c>
      <c r="QF216" s="2" t="s">
        <v>2477</v>
      </c>
      <c r="QG216" s="2" t="s">
        <v>142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184</v>
      </c>
      <c r="QP216" s="2" t="s">
        <v>131</v>
      </c>
      <c r="QQ216" s="2" t="s">
        <v>134</v>
      </c>
      <c r="QR216" s="2" t="s">
        <v>134</v>
      </c>
      <c r="QS216" s="2" t="s">
        <v>142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134</v>
      </c>
      <c r="RB216" s="2" t="s">
        <v>134</v>
      </c>
      <c r="RC216" s="2" t="s">
        <v>134</v>
      </c>
      <c r="RD216" s="2" t="s">
        <v>134</v>
      </c>
      <c r="RE216" s="2" t="s">
        <v>134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134</v>
      </c>
      <c r="RN216" s="2" t="s">
        <v>134</v>
      </c>
      <c r="RO216" s="2" t="s">
        <v>134</v>
      </c>
      <c r="RP216" s="2" t="s">
        <v>134</v>
      </c>
      <c r="RQ216" s="2" t="s">
        <v>134</v>
      </c>
      <c r="RR216" s="2" t="s">
        <v>134</v>
      </c>
      <c r="RS216" s="4"/>
      <c r="RT216" s="8"/>
      <c r="RU216" s="4"/>
      <c r="RV216" s="8"/>
      <c r="RW216" s="7"/>
      <c r="RX216" s="7"/>
      <c r="RY216" s="2" t="s">
        <v>161</v>
      </c>
      <c r="RZ216" s="2" t="s">
        <v>131</v>
      </c>
      <c r="SA216" s="2" t="s">
        <v>134</v>
      </c>
      <c r="SB216" s="2" t="s">
        <v>134</v>
      </c>
      <c r="SC216" s="2" t="s">
        <v>142</v>
      </c>
      <c r="SD216" s="2" t="s">
        <v>134</v>
      </c>
      <c r="SE216" s="4"/>
      <c r="SF216" s="8"/>
      <c r="SG216" s="4"/>
      <c r="SH216" s="8"/>
      <c r="SI216" s="7"/>
      <c r="SJ216" s="7"/>
      <c r="SK216" s="2" t="s">
        <v>140</v>
      </c>
      <c r="SL216" s="2" t="s">
        <v>144</v>
      </c>
      <c r="SM216" s="2" t="s">
        <v>2496</v>
      </c>
      <c r="SN216" s="2" t="s">
        <v>822</v>
      </c>
      <c r="SO216" s="2" t="s">
        <v>142</v>
      </c>
      <c r="SP216" s="2" t="s">
        <v>134</v>
      </c>
    </row>
    <row r="217">
      <c r="A217" s="2" t="s">
        <v>2694</v>
      </c>
      <c r="B217" s="2" t="s">
        <v>123</v>
      </c>
      <c r="C217" s="2" t="s">
        <v>124</v>
      </c>
      <c r="D217" s="2" t="s">
        <v>2637</v>
      </c>
      <c r="E217" s="2" t="s">
        <v>2638</v>
      </c>
      <c r="F217" s="2" t="s">
        <v>893</v>
      </c>
      <c r="G217" s="2" t="s">
        <v>894</v>
      </c>
      <c r="H217" s="2" t="s">
        <v>895</v>
      </c>
      <c r="I217" s="2" t="s">
        <v>2684</v>
      </c>
      <c r="J217" s="2" t="s">
        <v>2685</v>
      </c>
      <c r="K217" s="2" t="s">
        <v>937</v>
      </c>
      <c r="L217" s="3">
        <v>30.24</v>
      </c>
      <c r="M217" s="3">
        <v>31.75</v>
      </c>
      <c r="N217" s="3">
        <v>54.99</v>
      </c>
      <c r="O217" s="2" t="s">
        <v>131</v>
      </c>
      <c r="P217" s="2" t="s">
        <v>395</v>
      </c>
      <c r="Q217" s="2" t="s">
        <v>133</v>
      </c>
      <c r="R217" s="2" t="s">
        <v>134</v>
      </c>
      <c r="S217" s="2" t="s">
        <v>2695</v>
      </c>
      <c r="T217" s="2" t="s">
        <v>134</v>
      </c>
      <c r="U217" s="2" t="s">
        <v>2642</v>
      </c>
      <c r="V217" s="2" t="s">
        <v>898</v>
      </c>
      <c r="W217" s="2" t="s">
        <v>899</v>
      </c>
      <c r="X217" s="2" t="s">
        <v>134</v>
      </c>
      <c r="Y217" s="2" t="s">
        <v>565</v>
      </c>
      <c r="Z217" s="4">
        <v>494</v>
      </c>
      <c r="AA217" s="4">
        <f>=ROUNDDOWN(24.7,0)</f>
      </c>
      <c r="AB217" s="5">
        <v>20</v>
      </c>
      <c r="AC217" s="2" t="s">
        <v>777</v>
      </c>
      <c r="AD217" s="4">
        <v>100</v>
      </c>
      <c r="AE217" s="4">
        <v>220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>
        <v>0</v>
      </c>
      <c r="AP217" s="4">
        <v>402</v>
      </c>
      <c r="AQ217" s="8">
        <v>13710.21</v>
      </c>
      <c r="AR217" s="4"/>
      <c r="AS217" s="8"/>
      <c r="AT217" s="7"/>
      <c r="AU217" s="7"/>
      <c r="AV217" s="4">
        <v>402</v>
      </c>
      <c r="AW217" s="8">
        <v>13710.21</v>
      </c>
      <c r="AX217" s="4"/>
      <c r="AY217" s="8"/>
      <c r="AZ217" s="7"/>
      <c r="BA217" s="7"/>
      <c r="BB217" s="7">
        <v>1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0.2332</v>
      </c>
      <c r="BJ217" s="4">
        <v>402</v>
      </c>
      <c r="BK217" s="8">
        <v>13710.21</v>
      </c>
      <c r="BL217" s="2" t="s">
        <v>2696</v>
      </c>
      <c r="BM217" s="7">
        <v>1</v>
      </c>
      <c r="BN217" s="7">
        <v>1</v>
      </c>
      <c r="BO217" s="4">
        <v>182</v>
      </c>
      <c r="BP217" s="8">
        <v>6590.22</v>
      </c>
      <c r="BQ217" s="4"/>
      <c r="BR217" s="8"/>
      <c r="BS217" s="7"/>
      <c r="BT217" s="7"/>
      <c r="BU217" s="2" t="s">
        <v>140</v>
      </c>
      <c r="BV217" s="2" t="s">
        <v>131</v>
      </c>
      <c r="BW217" s="2" t="s">
        <v>134</v>
      </c>
      <c r="BX217" s="2" t="s">
        <v>355</v>
      </c>
      <c r="BY217" s="2" t="s">
        <v>142</v>
      </c>
      <c r="BZ217" s="2" t="s">
        <v>134</v>
      </c>
      <c r="CA217" s="4">
        <v>10</v>
      </c>
      <c r="CB217" s="8">
        <v>342.9</v>
      </c>
      <c r="CC217" s="4"/>
      <c r="CD217" s="8"/>
      <c r="CE217" s="7"/>
      <c r="CF217" s="7"/>
      <c r="CG217" s="2" t="s">
        <v>140</v>
      </c>
      <c r="CH217" s="2" t="s">
        <v>131</v>
      </c>
      <c r="CI217" s="2" t="s">
        <v>145</v>
      </c>
      <c r="CJ217" s="2" t="s">
        <v>1544</v>
      </c>
      <c r="CK217" s="2" t="s">
        <v>142</v>
      </c>
      <c r="CL217" s="2" t="s">
        <v>134</v>
      </c>
      <c r="CM217" s="4">
        <v>72</v>
      </c>
      <c r="CN217" s="8">
        <v>2300.4</v>
      </c>
      <c r="CO217" s="4"/>
      <c r="CP217" s="8"/>
      <c r="CQ217" s="7"/>
      <c r="CR217" s="7"/>
      <c r="CS217" s="2" t="s">
        <v>140</v>
      </c>
      <c r="CT217" s="2" t="s">
        <v>131</v>
      </c>
      <c r="CU217" s="2" t="s">
        <v>2313</v>
      </c>
      <c r="CV217" s="2" t="s">
        <v>2688</v>
      </c>
      <c r="CW217" s="2" t="s">
        <v>142</v>
      </c>
      <c r="CX217" s="2" t="s">
        <v>134</v>
      </c>
      <c r="CY217" s="4">
        <v>31</v>
      </c>
      <c r="CZ217" s="8">
        <v>1033.54</v>
      </c>
      <c r="DA217" s="4"/>
      <c r="DB217" s="8"/>
      <c r="DC217" s="7"/>
      <c r="DD217" s="7"/>
      <c r="DE217" s="2" t="s">
        <v>140</v>
      </c>
      <c r="DF217" s="2" t="s">
        <v>131</v>
      </c>
      <c r="DG217" s="2" t="s">
        <v>1857</v>
      </c>
      <c r="DH217" s="2" t="s">
        <v>711</v>
      </c>
      <c r="DI217" s="2" t="s">
        <v>142</v>
      </c>
      <c r="DJ217" s="2" t="s">
        <v>134</v>
      </c>
      <c r="DK217" s="4">
        <v>11</v>
      </c>
      <c r="DL217" s="8">
        <v>372.46</v>
      </c>
      <c r="DM217" s="4"/>
      <c r="DN217" s="8"/>
      <c r="DO217" s="7"/>
      <c r="DP217" s="7"/>
      <c r="DQ217" s="2" t="s">
        <v>140</v>
      </c>
      <c r="DR217" s="2" t="s">
        <v>131</v>
      </c>
      <c r="DS217" s="2" t="s">
        <v>151</v>
      </c>
      <c r="DT217" s="2" t="s">
        <v>495</v>
      </c>
      <c r="DU217" s="2" t="s">
        <v>142</v>
      </c>
      <c r="DV217" s="2" t="s">
        <v>134</v>
      </c>
      <c r="DW217" s="4">
        <v>37</v>
      </c>
      <c r="DX217" s="8">
        <v>1289.53</v>
      </c>
      <c r="DY217" s="4"/>
      <c r="DZ217" s="8"/>
      <c r="EA217" s="7"/>
      <c r="EB217" s="7"/>
      <c r="EC217" s="2" t="s">
        <v>140</v>
      </c>
      <c r="ED217" s="2" t="s">
        <v>131</v>
      </c>
      <c r="EE217" s="2" t="s">
        <v>1857</v>
      </c>
      <c r="EF217" s="2" t="s">
        <v>1558</v>
      </c>
      <c r="EG217" s="2" t="s">
        <v>142</v>
      </c>
      <c r="EH217" s="2" t="s">
        <v>134</v>
      </c>
      <c r="EI217" s="4">
        <v>33</v>
      </c>
      <c r="EJ217" s="8">
        <v>917.44</v>
      </c>
      <c r="EK217" s="4"/>
      <c r="EL217" s="8"/>
      <c r="EM217" s="7"/>
      <c r="EN217" s="7"/>
      <c r="EO217" s="2" t="s">
        <v>140</v>
      </c>
      <c r="EP217" s="2" t="s">
        <v>131</v>
      </c>
      <c r="EQ217" s="2" t="s">
        <v>157</v>
      </c>
      <c r="ER217" s="2" t="s">
        <v>2075</v>
      </c>
      <c r="ES217" s="2" t="s">
        <v>142</v>
      </c>
      <c r="ET217" s="2" t="s">
        <v>134</v>
      </c>
      <c r="EU217" s="4">
        <v>5</v>
      </c>
      <c r="EV217" s="8">
        <v>162.88</v>
      </c>
      <c r="EW217" s="4"/>
      <c r="EX217" s="8"/>
      <c r="EY217" s="7"/>
      <c r="EZ217" s="7"/>
      <c r="FA217" s="2" t="s">
        <v>140</v>
      </c>
      <c r="FB217" s="2" t="s">
        <v>131</v>
      </c>
      <c r="FC217" s="2" t="s">
        <v>942</v>
      </c>
      <c r="FD217" s="2" t="s">
        <v>469</v>
      </c>
      <c r="FE217" s="2" t="s">
        <v>142</v>
      </c>
      <c r="FF217" s="2" t="s">
        <v>134</v>
      </c>
      <c r="FG217" s="4"/>
      <c r="FH217" s="8"/>
      <c r="FI217" s="4"/>
      <c r="FJ217" s="8"/>
      <c r="FK217" s="7"/>
      <c r="FL217" s="7"/>
      <c r="FM217" s="2" t="s">
        <v>140</v>
      </c>
      <c r="FN217" s="2" t="s">
        <v>131</v>
      </c>
      <c r="FO217" s="2" t="s">
        <v>903</v>
      </c>
      <c r="FP217" s="2" t="s">
        <v>134</v>
      </c>
      <c r="FQ217" s="2" t="s">
        <v>142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143</v>
      </c>
      <c r="FZ217" s="2" t="s">
        <v>131</v>
      </c>
      <c r="GA217" s="2" t="s">
        <v>134</v>
      </c>
      <c r="GB217" s="2" t="s">
        <v>134</v>
      </c>
      <c r="GC217" s="2" t="s">
        <v>142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134</v>
      </c>
      <c r="GL217" s="2" t="s">
        <v>134</v>
      </c>
      <c r="GM217" s="2" t="s">
        <v>134</v>
      </c>
      <c r="GN217" s="2" t="s">
        <v>134</v>
      </c>
      <c r="GO217" s="2" t="s">
        <v>134</v>
      </c>
      <c r="GP217" s="2" t="s">
        <v>134</v>
      </c>
      <c r="GQ217" s="4">
        <v>8</v>
      </c>
      <c r="GR217" s="8">
        <v>256.82</v>
      </c>
      <c r="GS217" s="4"/>
      <c r="GT217" s="8"/>
      <c r="GU217" s="7"/>
      <c r="GV217" s="7"/>
      <c r="GW217" s="2" t="s">
        <v>140</v>
      </c>
      <c r="GX217" s="2" t="s">
        <v>131</v>
      </c>
      <c r="GY217" s="2" t="s">
        <v>2649</v>
      </c>
      <c r="GZ217" s="2" t="s">
        <v>2650</v>
      </c>
      <c r="HA217" s="2" t="s">
        <v>142</v>
      </c>
      <c r="HB217" s="2" t="s">
        <v>134</v>
      </c>
      <c r="HC217" s="4">
        <v>1</v>
      </c>
      <c r="HD217" s="8">
        <v>54.99</v>
      </c>
      <c r="HE217" s="4"/>
      <c r="HF217" s="8"/>
      <c r="HG217" s="7"/>
      <c r="HH217" s="7"/>
      <c r="HI217" s="2" t="s">
        <v>140</v>
      </c>
      <c r="HJ217" s="2" t="s">
        <v>131</v>
      </c>
      <c r="HK217" s="2" t="s">
        <v>2592</v>
      </c>
      <c r="HL217" s="2" t="s">
        <v>298</v>
      </c>
      <c r="HM217" s="2" t="s">
        <v>142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131</v>
      </c>
      <c r="HW217" s="2" t="s">
        <v>134</v>
      </c>
      <c r="HX217" s="2" t="s">
        <v>134</v>
      </c>
      <c r="HY217" s="2" t="s">
        <v>142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140</v>
      </c>
      <c r="IH217" s="2" t="s">
        <v>144</v>
      </c>
      <c r="II217" s="2" t="s">
        <v>1862</v>
      </c>
      <c r="IJ217" s="2" t="s">
        <v>501</v>
      </c>
      <c r="IK217" s="2" t="s">
        <v>142</v>
      </c>
      <c r="IL217" s="2" t="s">
        <v>168</v>
      </c>
      <c r="IM217" s="4">
        <v>5</v>
      </c>
      <c r="IN217" s="8">
        <v>158.75</v>
      </c>
      <c r="IO217" s="4"/>
      <c r="IP217" s="8"/>
      <c r="IQ217" s="7"/>
      <c r="IR217" s="7"/>
      <c r="IS217" s="2" t="s">
        <v>140</v>
      </c>
      <c r="IT217" s="2" t="s">
        <v>131</v>
      </c>
      <c r="IU217" s="2" t="s">
        <v>1008</v>
      </c>
      <c r="IV217" s="2" t="s">
        <v>2147</v>
      </c>
      <c r="IW217" s="2" t="s">
        <v>142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140</v>
      </c>
      <c r="JF217" s="2" t="s">
        <v>131</v>
      </c>
      <c r="JG217" s="2" t="s">
        <v>170</v>
      </c>
      <c r="JH217" s="2" t="s">
        <v>134</v>
      </c>
      <c r="JI217" s="2" t="s">
        <v>142</v>
      </c>
      <c r="JJ217" s="2" t="s">
        <v>134</v>
      </c>
      <c r="JK217" s="4">
        <v>6</v>
      </c>
      <c r="JL217" s="8">
        <v>195.98</v>
      </c>
      <c r="JM217" s="4"/>
      <c r="JN217" s="8"/>
      <c r="JO217" s="7"/>
      <c r="JP217" s="7"/>
      <c r="JQ217" s="2" t="s">
        <v>140</v>
      </c>
      <c r="JR217" s="2" t="s">
        <v>131</v>
      </c>
      <c r="JS217" s="2" t="s">
        <v>2053</v>
      </c>
      <c r="JT217" s="2" t="s">
        <v>2697</v>
      </c>
      <c r="JU217" s="2" t="s">
        <v>142</v>
      </c>
      <c r="JV217" s="2" t="s">
        <v>134</v>
      </c>
      <c r="JW217" s="4">
        <v>1</v>
      </c>
      <c r="JX217" s="8">
        <v>34.3</v>
      </c>
      <c r="JY217" s="4"/>
      <c r="JZ217" s="8"/>
      <c r="KA217" s="7"/>
      <c r="KB217" s="7"/>
      <c r="KC217" s="2" t="s">
        <v>140</v>
      </c>
      <c r="KD217" s="2" t="s">
        <v>131</v>
      </c>
      <c r="KE217" s="2" t="s">
        <v>2184</v>
      </c>
      <c r="KF217" s="2" t="s">
        <v>541</v>
      </c>
      <c r="KG217" s="2" t="s">
        <v>142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176</v>
      </c>
      <c r="KP217" s="2" t="s">
        <v>131</v>
      </c>
      <c r="KQ217" s="2" t="s">
        <v>134</v>
      </c>
      <c r="KR217" s="2" t="s">
        <v>134</v>
      </c>
      <c r="KS217" s="2" t="s">
        <v>142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140</v>
      </c>
      <c r="LB217" s="2" t="s">
        <v>144</v>
      </c>
      <c r="LC217" s="2" t="s">
        <v>355</v>
      </c>
      <c r="LD217" s="2" t="s">
        <v>2698</v>
      </c>
      <c r="LE217" s="2" t="s">
        <v>142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134</v>
      </c>
      <c r="LN217" s="2" t="s">
        <v>134</v>
      </c>
      <c r="LO217" s="2" t="s">
        <v>134</v>
      </c>
      <c r="LP217" s="2" t="s">
        <v>134</v>
      </c>
      <c r="LQ217" s="2" t="s">
        <v>134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134</v>
      </c>
      <c r="LZ217" s="2" t="s">
        <v>134</v>
      </c>
      <c r="MA217" s="2" t="s">
        <v>134</v>
      </c>
      <c r="MB217" s="2" t="s">
        <v>134</v>
      </c>
      <c r="MC217" s="2" t="s">
        <v>134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140</v>
      </c>
      <c r="ML217" s="2" t="s">
        <v>144</v>
      </c>
      <c r="MM217" s="2" t="s">
        <v>213</v>
      </c>
      <c r="MN217" s="2" t="s">
        <v>134</v>
      </c>
      <c r="MO217" s="2" t="s">
        <v>142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134</v>
      </c>
      <c r="MY217" s="2" t="s">
        <v>134</v>
      </c>
      <c r="MZ217" s="2" t="s">
        <v>134</v>
      </c>
      <c r="NA217" s="2" t="s">
        <v>134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184</v>
      </c>
      <c r="NJ217" s="2" t="s">
        <v>131</v>
      </c>
      <c r="NK217" s="2" t="s">
        <v>134</v>
      </c>
      <c r="NL217" s="2" t="s">
        <v>134</v>
      </c>
      <c r="NM217" s="2" t="s">
        <v>142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140</v>
      </c>
      <c r="NV217" s="2" t="s">
        <v>144</v>
      </c>
      <c r="NW217" s="2" t="s">
        <v>185</v>
      </c>
      <c r="NX217" s="2" t="s">
        <v>1192</v>
      </c>
      <c r="NY217" s="2" t="s">
        <v>142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140</v>
      </c>
      <c r="OH217" s="2" t="s">
        <v>187</v>
      </c>
      <c r="OI217" s="2" t="s">
        <v>147</v>
      </c>
      <c r="OJ217" s="2" t="s">
        <v>2306</v>
      </c>
      <c r="OK217" s="2" t="s">
        <v>142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134</v>
      </c>
      <c r="OT217" s="2" t="s">
        <v>134</v>
      </c>
      <c r="OU217" s="2" t="s">
        <v>134</v>
      </c>
      <c r="OV217" s="2" t="s">
        <v>134</v>
      </c>
      <c r="OW217" s="2" t="s">
        <v>134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161</v>
      </c>
      <c r="PF217" s="2" t="s">
        <v>131</v>
      </c>
      <c r="PG217" s="2" t="s">
        <v>134</v>
      </c>
      <c r="PH217" s="2" t="s">
        <v>134</v>
      </c>
      <c r="PI217" s="2" t="s">
        <v>142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140</v>
      </c>
      <c r="PR217" s="2" t="s">
        <v>131</v>
      </c>
      <c r="PS217" s="2" t="s">
        <v>190</v>
      </c>
      <c r="PT217" s="2" t="s">
        <v>134</v>
      </c>
      <c r="PU217" s="2" t="s">
        <v>142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140</v>
      </c>
      <c r="QD217" s="2" t="s">
        <v>144</v>
      </c>
      <c r="QE217" s="2" t="s">
        <v>191</v>
      </c>
      <c r="QF217" s="2" t="s">
        <v>2699</v>
      </c>
      <c r="QG217" s="2" t="s">
        <v>142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184</v>
      </c>
      <c r="QP217" s="2" t="s">
        <v>131</v>
      </c>
      <c r="QQ217" s="2" t="s">
        <v>134</v>
      </c>
      <c r="QR217" s="2" t="s">
        <v>134</v>
      </c>
      <c r="QS217" s="2" t="s">
        <v>142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134</v>
      </c>
      <c r="RB217" s="2" t="s">
        <v>134</v>
      </c>
      <c r="RC217" s="2" t="s">
        <v>134</v>
      </c>
      <c r="RD217" s="2" t="s">
        <v>134</v>
      </c>
      <c r="RE217" s="2" t="s">
        <v>134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134</v>
      </c>
      <c r="RN217" s="2" t="s">
        <v>134</v>
      </c>
      <c r="RO217" s="2" t="s">
        <v>134</v>
      </c>
      <c r="RP217" s="2" t="s">
        <v>134</v>
      </c>
      <c r="RQ217" s="2" t="s">
        <v>134</v>
      </c>
      <c r="RR217" s="2" t="s">
        <v>134</v>
      </c>
      <c r="RS217" s="4"/>
      <c r="RT217" s="8"/>
      <c r="RU217" s="4"/>
      <c r="RV217" s="8"/>
      <c r="RW217" s="7"/>
      <c r="RX217" s="7"/>
      <c r="RY217" s="2" t="s">
        <v>161</v>
      </c>
      <c r="RZ217" s="2" t="s">
        <v>131</v>
      </c>
      <c r="SA217" s="2" t="s">
        <v>134</v>
      </c>
      <c r="SB217" s="2" t="s">
        <v>134</v>
      </c>
      <c r="SC217" s="2" t="s">
        <v>142</v>
      </c>
      <c r="SD217" s="2" t="s">
        <v>134</v>
      </c>
      <c r="SE217" s="4"/>
      <c r="SF217" s="8"/>
      <c r="SG217" s="4"/>
      <c r="SH217" s="8"/>
      <c r="SI217" s="7"/>
      <c r="SJ217" s="7"/>
      <c r="SK217" s="2" t="s">
        <v>140</v>
      </c>
      <c r="SL217" s="2" t="s">
        <v>144</v>
      </c>
      <c r="SM217" s="2" t="s">
        <v>2496</v>
      </c>
      <c r="SN217" s="2" t="s">
        <v>521</v>
      </c>
      <c r="SO217" s="2" t="s">
        <v>142</v>
      </c>
      <c r="SP217" s="2" t="s">
        <v>134</v>
      </c>
    </row>
    <row r="218">
      <c r="A218" s="2" t="s">
        <v>2700</v>
      </c>
      <c r="B218" s="2" t="s">
        <v>123</v>
      </c>
      <c r="C218" s="2" t="s">
        <v>124</v>
      </c>
      <c r="D218" s="2" t="s">
        <v>2637</v>
      </c>
      <c r="E218" s="2" t="s">
        <v>2638</v>
      </c>
      <c r="F218" s="2" t="s">
        <v>893</v>
      </c>
      <c r="G218" s="2" t="s">
        <v>894</v>
      </c>
      <c r="H218" s="2" t="s">
        <v>895</v>
      </c>
      <c r="I218" s="2" t="s">
        <v>2684</v>
      </c>
      <c r="J218" s="2" t="s">
        <v>2685</v>
      </c>
      <c r="K218" s="2" t="s">
        <v>448</v>
      </c>
      <c r="L218" s="3">
        <v>30.24</v>
      </c>
      <c r="M218" s="3">
        <v>31.75</v>
      </c>
      <c r="N218" s="3">
        <v>54.99</v>
      </c>
      <c r="O218" s="2" t="s">
        <v>131</v>
      </c>
      <c r="P218" s="2" t="s">
        <v>395</v>
      </c>
      <c r="Q218" s="2" t="s">
        <v>133</v>
      </c>
      <c r="R218" s="2" t="s">
        <v>134</v>
      </c>
      <c r="S218" s="2" t="s">
        <v>2701</v>
      </c>
      <c r="T218" s="2" t="s">
        <v>1062</v>
      </c>
      <c r="U218" s="2" t="s">
        <v>2642</v>
      </c>
      <c r="V218" s="2" t="s">
        <v>898</v>
      </c>
      <c r="W218" s="2" t="s">
        <v>899</v>
      </c>
      <c r="X218" s="2" t="s">
        <v>134</v>
      </c>
      <c r="Y218" s="2" t="s">
        <v>2167</v>
      </c>
      <c r="Z218" s="4">
        <v>362</v>
      </c>
      <c r="AA218" s="4">
        <f>=ROUNDDOWN(19.0526315789474,0)</f>
      </c>
      <c r="AB218" s="5">
        <v>19</v>
      </c>
      <c r="AC218" s="2" t="s">
        <v>777</v>
      </c>
      <c r="AD218" s="4">
        <v>100</v>
      </c>
      <c r="AE218" s="4">
        <v>300</v>
      </c>
      <c r="AF218" s="6">
        <v>65</v>
      </c>
      <c r="AG218" s="6"/>
      <c r="AH218" s="7">
        <v>0.7923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>
        <v>0</v>
      </c>
      <c r="AP218" s="4">
        <v>379</v>
      </c>
      <c r="AQ218" s="8">
        <v>12966.48</v>
      </c>
      <c r="AR218" s="4"/>
      <c r="AS218" s="8"/>
      <c r="AT218" s="7"/>
      <c r="AU218" s="7"/>
      <c r="AV218" s="4">
        <v>379</v>
      </c>
      <c r="AW218" s="8">
        <v>12966.48</v>
      </c>
      <c r="AX218" s="4"/>
      <c r="AY218" s="8"/>
      <c r="AZ218" s="7"/>
      <c r="BA218" s="7"/>
      <c r="BB218" s="7">
        <v>1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>
        <v>0.2205</v>
      </c>
      <c r="BJ218" s="4">
        <v>379</v>
      </c>
      <c r="BK218" s="8">
        <v>12966.48</v>
      </c>
      <c r="BL218" s="2" t="s">
        <v>2702</v>
      </c>
      <c r="BM218" s="7">
        <v>1</v>
      </c>
      <c r="BN218" s="7">
        <v>1</v>
      </c>
      <c r="BO218" s="4">
        <v>157</v>
      </c>
      <c r="BP218" s="8">
        <v>5802.72</v>
      </c>
      <c r="BQ218" s="4"/>
      <c r="BR218" s="8"/>
      <c r="BS218" s="7"/>
      <c r="BT218" s="7"/>
      <c r="BU218" s="2" t="s">
        <v>140</v>
      </c>
      <c r="BV218" s="2" t="s">
        <v>131</v>
      </c>
      <c r="BW218" s="2" t="s">
        <v>134</v>
      </c>
      <c r="BX218" s="2" t="s">
        <v>2522</v>
      </c>
      <c r="BY218" s="2" t="s">
        <v>142</v>
      </c>
      <c r="BZ218" s="2" t="s">
        <v>134</v>
      </c>
      <c r="CA218" s="4">
        <v>11</v>
      </c>
      <c r="CB218" s="8">
        <v>377.19</v>
      </c>
      <c r="CC218" s="4"/>
      <c r="CD218" s="8"/>
      <c r="CE218" s="7"/>
      <c r="CF218" s="7"/>
      <c r="CG218" s="2" t="s">
        <v>140</v>
      </c>
      <c r="CH218" s="2" t="s">
        <v>131</v>
      </c>
      <c r="CI218" s="2" t="s">
        <v>968</v>
      </c>
      <c r="CJ218" s="2" t="s">
        <v>2703</v>
      </c>
      <c r="CK218" s="2" t="s">
        <v>142</v>
      </c>
      <c r="CL218" s="2" t="s">
        <v>134</v>
      </c>
      <c r="CM218" s="4">
        <v>57</v>
      </c>
      <c r="CN218" s="8">
        <v>1821.15</v>
      </c>
      <c r="CO218" s="4"/>
      <c r="CP218" s="8"/>
      <c r="CQ218" s="7"/>
      <c r="CR218" s="7"/>
      <c r="CS218" s="2" t="s">
        <v>140</v>
      </c>
      <c r="CT218" s="2" t="s">
        <v>131</v>
      </c>
      <c r="CU218" s="2" t="s">
        <v>1531</v>
      </c>
      <c r="CV218" s="2" t="s">
        <v>2704</v>
      </c>
      <c r="CW218" s="2" t="s">
        <v>142</v>
      </c>
      <c r="CX218" s="2" t="s">
        <v>134</v>
      </c>
      <c r="CY218" s="4">
        <v>21</v>
      </c>
      <c r="CZ218" s="8">
        <v>700.14</v>
      </c>
      <c r="DA218" s="4"/>
      <c r="DB218" s="8"/>
      <c r="DC218" s="7"/>
      <c r="DD218" s="7"/>
      <c r="DE218" s="2" t="s">
        <v>140</v>
      </c>
      <c r="DF218" s="2" t="s">
        <v>131</v>
      </c>
      <c r="DG218" s="2" t="s">
        <v>2182</v>
      </c>
      <c r="DH218" s="2" t="s">
        <v>2149</v>
      </c>
      <c r="DI218" s="2" t="s">
        <v>142</v>
      </c>
      <c r="DJ218" s="2" t="s">
        <v>134</v>
      </c>
      <c r="DK218" s="4">
        <v>20</v>
      </c>
      <c r="DL218" s="8">
        <v>677.2</v>
      </c>
      <c r="DM218" s="4"/>
      <c r="DN218" s="8"/>
      <c r="DO218" s="7"/>
      <c r="DP218" s="7"/>
      <c r="DQ218" s="2" t="s">
        <v>140</v>
      </c>
      <c r="DR218" s="2" t="s">
        <v>131</v>
      </c>
      <c r="DS218" s="2" t="s">
        <v>1264</v>
      </c>
      <c r="DT218" s="2" t="s">
        <v>2705</v>
      </c>
      <c r="DU218" s="2" t="s">
        <v>142</v>
      </c>
      <c r="DV218" s="2" t="s">
        <v>134</v>
      </c>
      <c r="DW218" s="4">
        <v>29</v>
      </c>
      <c r="DX218" s="8">
        <v>1011.62</v>
      </c>
      <c r="DY218" s="4"/>
      <c r="DZ218" s="8"/>
      <c r="EA218" s="7"/>
      <c r="EB218" s="7"/>
      <c r="EC218" s="2" t="s">
        <v>140</v>
      </c>
      <c r="ED218" s="2" t="s">
        <v>131</v>
      </c>
      <c r="EE218" s="2" t="s">
        <v>2706</v>
      </c>
      <c r="EF218" s="2" t="s">
        <v>1309</v>
      </c>
      <c r="EG218" s="2" t="s">
        <v>142</v>
      </c>
      <c r="EH218" s="2" t="s">
        <v>134</v>
      </c>
      <c r="EI218" s="4">
        <v>74</v>
      </c>
      <c r="EJ218" s="8">
        <v>2201.86</v>
      </c>
      <c r="EK218" s="4"/>
      <c r="EL218" s="8"/>
      <c r="EM218" s="7"/>
      <c r="EN218" s="7"/>
      <c r="EO218" s="2" t="s">
        <v>140</v>
      </c>
      <c r="EP218" s="2" t="s">
        <v>131</v>
      </c>
      <c r="EQ218" s="2" t="s">
        <v>1846</v>
      </c>
      <c r="ER218" s="2" t="s">
        <v>2707</v>
      </c>
      <c r="ES218" s="2" t="s">
        <v>142</v>
      </c>
      <c r="ET218" s="2" t="s">
        <v>134</v>
      </c>
      <c r="EU218" s="4">
        <v>4</v>
      </c>
      <c r="EV218" s="8">
        <v>131.13</v>
      </c>
      <c r="EW218" s="4"/>
      <c r="EX218" s="8"/>
      <c r="EY218" s="7"/>
      <c r="EZ218" s="7"/>
      <c r="FA218" s="2" t="s">
        <v>140</v>
      </c>
      <c r="FB218" s="2" t="s">
        <v>131</v>
      </c>
      <c r="FC218" s="2" t="s">
        <v>2167</v>
      </c>
      <c r="FD218" s="2" t="s">
        <v>1785</v>
      </c>
      <c r="FE218" s="2" t="s">
        <v>142</v>
      </c>
      <c r="FF218" s="2" t="s">
        <v>134</v>
      </c>
      <c r="FG218" s="4"/>
      <c r="FH218" s="8"/>
      <c r="FI218" s="4"/>
      <c r="FJ218" s="8"/>
      <c r="FK218" s="7"/>
      <c r="FL218" s="7"/>
      <c r="FM218" s="2" t="s">
        <v>140</v>
      </c>
      <c r="FN218" s="2" t="s">
        <v>131</v>
      </c>
      <c r="FO218" s="2" t="s">
        <v>230</v>
      </c>
      <c r="FP218" s="2" t="s">
        <v>134</v>
      </c>
      <c r="FQ218" s="2" t="s">
        <v>142</v>
      </c>
      <c r="FR218" s="2" t="s">
        <v>134</v>
      </c>
      <c r="FS218" s="4"/>
      <c r="FT218" s="8"/>
      <c r="FU218" s="4"/>
      <c r="FV218" s="8"/>
      <c r="FW218" s="7"/>
      <c r="FX218" s="7"/>
      <c r="FY218" s="2" t="s">
        <v>143</v>
      </c>
      <c r="FZ218" s="2" t="s">
        <v>144</v>
      </c>
      <c r="GA218" s="2" t="s">
        <v>2708</v>
      </c>
      <c r="GB218" s="2" t="s">
        <v>1346</v>
      </c>
      <c r="GC218" s="2" t="s">
        <v>142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161</v>
      </c>
      <c r="GL218" s="2" t="s">
        <v>131</v>
      </c>
      <c r="GM218" s="2" t="s">
        <v>134</v>
      </c>
      <c r="GN218" s="2" t="s">
        <v>134</v>
      </c>
      <c r="GO218" s="2" t="s">
        <v>142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161</v>
      </c>
      <c r="GX218" s="2" t="s">
        <v>131</v>
      </c>
      <c r="GY218" s="2" t="s">
        <v>134</v>
      </c>
      <c r="GZ218" s="2" t="s">
        <v>134</v>
      </c>
      <c r="HA218" s="2" t="s">
        <v>142</v>
      </c>
      <c r="HB218" s="2" t="s">
        <v>134</v>
      </c>
      <c r="HC218" s="4">
        <v>2</v>
      </c>
      <c r="HD218" s="8">
        <v>109.98</v>
      </c>
      <c r="HE218" s="4"/>
      <c r="HF218" s="8"/>
      <c r="HG218" s="7"/>
      <c r="HH218" s="7"/>
      <c r="HI218" s="2" t="s">
        <v>140</v>
      </c>
      <c r="HJ218" s="2" t="s">
        <v>131</v>
      </c>
      <c r="HK218" s="2" t="s">
        <v>2167</v>
      </c>
      <c r="HL218" s="2" t="s">
        <v>2709</v>
      </c>
      <c r="HM218" s="2" t="s">
        <v>142</v>
      </c>
      <c r="HN218" s="2" t="s">
        <v>134</v>
      </c>
      <c r="HO218" s="4">
        <v>2</v>
      </c>
      <c r="HP218" s="8">
        <v>68.6</v>
      </c>
      <c r="HQ218" s="4"/>
      <c r="HR218" s="8"/>
      <c r="HS218" s="7"/>
      <c r="HT218" s="7"/>
      <c r="HU218" s="2" t="s">
        <v>140</v>
      </c>
      <c r="HV218" s="2" t="s">
        <v>131</v>
      </c>
      <c r="HW218" s="2" t="s">
        <v>230</v>
      </c>
      <c r="HX218" s="2" t="s">
        <v>2165</v>
      </c>
      <c r="HY218" s="2" t="s">
        <v>142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176</v>
      </c>
      <c r="IH218" s="2" t="s">
        <v>131</v>
      </c>
      <c r="II218" s="2" t="s">
        <v>134</v>
      </c>
      <c r="IJ218" s="2" t="s">
        <v>134</v>
      </c>
      <c r="IK218" s="2" t="s">
        <v>142</v>
      </c>
      <c r="IL218" s="2" t="s">
        <v>168</v>
      </c>
      <c r="IM218" s="4"/>
      <c r="IN218" s="8"/>
      <c r="IO218" s="4"/>
      <c r="IP218" s="8"/>
      <c r="IQ218" s="7"/>
      <c r="IR218" s="7"/>
      <c r="IS218" s="2" t="s">
        <v>161</v>
      </c>
      <c r="IT218" s="2" t="s">
        <v>131</v>
      </c>
      <c r="IU218" s="2" t="s">
        <v>134</v>
      </c>
      <c r="IV218" s="2" t="s">
        <v>134</v>
      </c>
      <c r="IW218" s="2" t="s">
        <v>142</v>
      </c>
      <c r="IX218" s="2" t="s">
        <v>134</v>
      </c>
      <c r="IY218" s="4">
        <v>2</v>
      </c>
      <c r="IZ218" s="8">
        <v>64.89</v>
      </c>
      <c r="JA218" s="4"/>
      <c r="JB218" s="8"/>
      <c r="JC218" s="7"/>
      <c r="JD218" s="7"/>
      <c r="JE218" s="2" t="s">
        <v>140</v>
      </c>
      <c r="JF218" s="2" t="s">
        <v>131</v>
      </c>
      <c r="JG218" s="2" t="s">
        <v>170</v>
      </c>
      <c r="JH218" s="2" t="s">
        <v>1419</v>
      </c>
      <c r="JI218" s="2" t="s">
        <v>142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176</v>
      </c>
      <c r="JR218" s="2" t="s">
        <v>131</v>
      </c>
      <c r="JS218" s="2" t="s">
        <v>134</v>
      </c>
      <c r="JT218" s="2" t="s">
        <v>134</v>
      </c>
      <c r="JU218" s="2" t="s">
        <v>142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140</v>
      </c>
      <c r="KD218" s="2" t="s">
        <v>131</v>
      </c>
      <c r="KE218" s="2" t="s">
        <v>886</v>
      </c>
      <c r="KF218" s="2" t="s">
        <v>1083</v>
      </c>
      <c r="KG218" s="2" t="s">
        <v>142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176</v>
      </c>
      <c r="KP218" s="2" t="s">
        <v>131</v>
      </c>
      <c r="KQ218" s="2" t="s">
        <v>134</v>
      </c>
      <c r="KR218" s="2" t="s">
        <v>134</v>
      </c>
      <c r="KS218" s="2" t="s">
        <v>142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140</v>
      </c>
      <c r="LB218" s="2" t="s">
        <v>144</v>
      </c>
      <c r="LC218" s="2" t="s">
        <v>2182</v>
      </c>
      <c r="LD218" s="2" t="s">
        <v>134</v>
      </c>
      <c r="LE218" s="2" t="s">
        <v>142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134</v>
      </c>
      <c r="LN218" s="2" t="s">
        <v>134</v>
      </c>
      <c r="LO218" s="2" t="s">
        <v>134</v>
      </c>
      <c r="LP218" s="2" t="s">
        <v>134</v>
      </c>
      <c r="LQ218" s="2" t="s">
        <v>134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134</v>
      </c>
      <c r="LZ218" s="2" t="s">
        <v>134</v>
      </c>
      <c r="MA218" s="2" t="s">
        <v>134</v>
      </c>
      <c r="MB218" s="2" t="s">
        <v>134</v>
      </c>
      <c r="MC218" s="2" t="s">
        <v>134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161</v>
      </c>
      <c r="ML218" s="2" t="s">
        <v>131</v>
      </c>
      <c r="MM218" s="2" t="s">
        <v>134</v>
      </c>
      <c r="MN218" s="2" t="s">
        <v>134</v>
      </c>
      <c r="MO218" s="2" t="s">
        <v>142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134</v>
      </c>
      <c r="MY218" s="2" t="s">
        <v>134</v>
      </c>
      <c r="MZ218" s="2" t="s">
        <v>134</v>
      </c>
      <c r="NA218" s="2" t="s">
        <v>134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184</v>
      </c>
      <c r="NJ218" s="2" t="s">
        <v>131</v>
      </c>
      <c r="NK218" s="2" t="s">
        <v>134</v>
      </c>
      <c r="NL218" s="2" t="s">
        <v>134</v>
      </c>
      <c r="NM218" s="2" t="s">
        <v>142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140</v>
      </c>
      <c r="NV218" s="2" t="s">
        <v>144</v>
      </c>
      <c r="NW218" s="2" t="s">
        <v>185</v>
      </c>
      <c r="NX218" s="2" t="s">
        <v>650</v>
      </c>
      <c r="NY218" s="2" t="s">
        <v>142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140</v>
      </c>
      <c r="OH218" s="2" t="s">
        <v>187</v>
      </c>
      <c r="OI218" s="2" t="s">
        <v>1101</v>
      </c>
      <c r="OJ218" s="2" t="s">
        <v>1231</v>
      </c>
      <c r="OK218" s="2" t="s">
        <v>142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161</v>
      </c>
      <c r="OT218" s="2" t="s">
        <v>131</v>
      </c>
      <c r="OU218" s="2" t="s">
        <v>134</v>
      </c>
      <c r="OV218" s="2" t="s">
        <v>134</v>
      </c>
      <c r="OW218" s="2" t="s">
        <v>142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161</v>
      </c>
      <c r="PF218" s="2" t="s">
        <v>131</v>
      </c>
      <c r="PG218" s="2" t="s">
        <v>134</v>
      </c>
      <c r="PH218" s="2" t="s">
        <v>134</v>
      </c>
      <c r="PI218" s="2" t="s">
        <v>142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140</v>
      </c>
      <c r="PR218" s="2" t="s">
        <v>131</v>
      </c>
      <c r="PS218" s="2" t="s">
        <v>190</v>
      </c>
      <c r="PT218" s="2" t="s">
        <v>134</v>
      </c>
      <c r="PU218" s="2" t="s">
        <v>142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161</v>
      </c>
      <c r="QD218" s="2" t="s">
        <v>144</v>
      </c>
      <c r="QE218" s="2" t="s">
        <v>134</v>
      </c>
      <c r="QF218" s="2" t="s">
        <v>134</v>
      </c>
      <c r="QG218" s="2" t="s">
        <v>142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184</v>
      </c>
      <c r="QP218" s="2" t="s">
        <v>131</v>
      </c>
      <c r="QQ218" s="2" t="s">
        <v>134</v>
      </c>
      <c r="QR218" s="2" t="s">
        <v>134</v>
      </c>
      <c r="QS218" s="2" t="s">
        <v>142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134</v>
      </c>
      <c r="RB218" s="2" t="s">
        <v>134</v>
      </c>
      <c r="RC218" s="2" t="s">
        <v>134</v>
      </c>
      <c r="RD218" s="2" t="s">
        <v>134</v>
      </c>
      <c r="RE218" s="2" t="s">
        <v>134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134</v>
      </c>
      <c r="RN218" s="2" t="s">
        <v>134</v>
      </c>
      <c r="RO218" s="2" t="s">
        <v>134</v>
      </c>
      <c r="RP218" s="2" t="s">
        <v>134</v>
      </c>
      <c r="RQ218" s="2" t="s">
        <v>134</v>
      </c>
      <c r="RR218" s="2" t="s">
        <v>134</v>
      </c>
      <c r="RS218" s="4"/>
      <c r="RT218" s="8"/>
      <c r="RU218" s="4"/>
      <c r="RV218" s="8"/>
      <c r="RW218" s="7"/>
      <c r="RX218" s="7"/>
      <c r="RY218" s="2" t="s">
        <v>161</v>
      </c>
      <c r="RZ218" s="2" t="s">
        <v>131</v>
      </c>
      <c r="SA218" s="2" t="s">
        <v>134</v>
      </c>
      <c r="SB218" s="2" t="s">
        <v>134</v>
      </c>
      <c r="SC218" s="2" t="s">
        <v>142</v>
      </c>
      <c r="SD218" s="2" t="s">
        <v>134</v>
      </c>
      <c r="SE218" s="4"/>
      <c r="SF218" s="8"/>
      <c r="SG218" s="4"/>
      <c r="SH218" s="8"/>
      <c r="SI218" s="7"/>
      <c r="SJ218" s="7"/>
      <c r="SK218" s="2" t="s">
        <v>176</v>
      </c>
      <c r="SL218" s="2" t="s">
        <v>144</v>
      </c>
      <c r="SM218" s="2" t="s">
        <v>134</v>
      </c>
      <c r="SN218" s="2" t="s">
        <v>134</v>
      </c>
      <c r="SO218" s="2" t="s">
        <v>142</v>
      </c>
      <c r="SP218" s="2" t="s">
        <v>134</v>
      </c>
    </row>
    <row r="219">
      <c r="A219" s="2" t="s">
        <v>2710</v>
      </c>
      <c r="B219" s="2" t="s">
        <v>123</v>
      </c>
      <c r="C219" s="2" t="s">
        <v>124</v>
      </c>
      <c r="D219" s="2" t="s">
        <v>2637</v>
      </c>
      <c r="E219" s="2" t="s">
        <v>2638</v>
      </c>
      <c r="F219" s="2" t="s">
        <v>893</v>
      </c>
      <c r="G219" s="2" t="s">
        <v>894</v>
      </c>
      <c r="H219" s="2" t="s">
        <v>895</v>
      </c>
      <c r="I219" s="2" t="s">
        <v>2684</v>
      </c>
      <c r="J219" s="2" t="s">
        <v>2685</v>
      </c>
      <c r="K219" s="2" t="s">
        <v>947</v>
      </c>
      <c r="L219" s="3">
        <v>30.24</v>
      </c>
      <c r="M219" s="3">
        <v>31.75</v>
      </c>
      <c r="N219" s="3">
        <v>54.99</v>
      </c>
      <c r="O219" s="2" t="s">
        <v>131</v>
      </c>
      <c r="P219" s="2" t="s">
        <v>395</v>
      </c>
      <c r="Q219" s="2" t="s">
        <v>133</v>
      </c>
      <c r="R219" s="2" t="s">
        <v>134</v>
      </c>
      <c r="S219" s="2" t="s">
        <v>2711</v>
      </c>
      <c r="T219" s="2" t="s">
        <v>1062</v>
      </c>
      <c r="U219" s="2" t="s">
        <v>2642</v>
      </c>
      <c r="V219" s="2" t="s">
        <v>898</v>
      </c>
      <c r="W219" s="2" t="s">
        <v>899</v>
      </c>
      <c r="X219" s="2" t="s">
        <v>134</v>
      </c>
      <c r="Y219" s="2" t="s">
        <v>2167</v>
      </c>
      <c r="Z219" s="4">
        <v>141</v>
      </c>
      <c r="AA219" s="4">
        <f>=ROUNDDOWN(12.8181818181818,0)</f>
      </c>
      <c r="AB219" s="5">
        <v>11</v>
      </c>
      <c r="AC219" s="2" t="s">
        <v>2712</v>
      </c>
      <c r="AD219" s="4">
        <v>200</v>
      </c>
      <c r="AE219" s="4">
        <v>200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>
        <v>0</v>
      </c>
      <c r="AP219" s="4">
        <v>240</v>
      </c>
      <c r="AQ219" s="8">
        <v>8210.64</v>
      </c>
      <c r="AR219" s="4"/>
      <c r="AS219" s="8"/>
      <c r="AT219" s="7"/>
      <c r="AU219" s="7"/>
      <c r="AV219" s="4">
        <v>240</v>
      </c>
      <c r="AW219" s="8">
        <v>8210.64</v>
      </c>
      <c r="AX219" s="4"/>
      <c r="AY219" s="8"/>
      <c r="AZ219" s="7"/>
      <c r="BA219" s="7"/>
      <c r="BB219" s="7">
        <v>1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0.1397</v>
      </c>
      <c r="BJ219" s="4">
        <v>240</v>
      </c>
      <c r="BK219" s="8">
        <v>8210.64</v>
      </c>
      <c r="BL219" s="2" t="s">
        <v>1388</v>
      </c>
      <c r="BM219" s="7">
        <v>1</v>
      </c>
      <c r="BN219" s="7">
        <v>1</v>
      </c>
      <c r="BO219" s="4">
        <v>98</v>
      </c>
      <c r="BP219" s="8">
        <v>3622.08</v>
      </c>
      <c r="BQ219" s="4"/>
      <c r="BR219" s="8"/>
      <c r="BS219" s="7"/>
      <c r="BT219" s="7"/>
      <c r="BU219" s="2" t="s">
        <v>140</v>
      </c>
      <c r="BV219" s="2" t="s">
        <v>131</v>
      </c>
      <c r="BW219" s="2" t="s">
        <v>134</v>
      </c>
      <c r="BX219" s="2" t="s">
        <v>839</v>
      </c>
      <c r="BY219" s="2" t="s">
        <v>142</v>
      </c>
      <c r="BZ219" s="2" t="s">
        <v>134</v>
      </c>
      <c r="CA219" s="4">
        <v>11</v>
      </c>
      <c r="CB219" s="8">
        <v>377.19</v>
      </c>
      <c r="CC219" s="4"/>
      <c r="CD219" s="8"/>
      <c r="CE219" s="7"/>
      <c r="CF219" s="7"/>
      <c r="CG219" s="2" t="s">
        <v>140</v>
      </c>
      <c r="CH219" s="2" t="s">
        <v>131</v>
      </c>
      <c r="CI219" s="2" t="s">
        <v>968</v>
      </c>
      <c r="CJ219" s="2" t="s">
        <v>543</v>
      </c>
      <c r="CK219" s="2" t="s">
        <v>142</v>
      </c>
      <c r="CL219" s="2" t="s">
        <v>134</v>
      </c>
      <c r="CM219" s="4">
        <v>49</v>
      </c>
      <c r="CN219" s="8">
        <v>1565.55</v>
      </c>
      <c r="CO219" s="4"/>
      <c r="CP219" s="8"/>
      <c r="CQ219" s="7"/>
      <c r="CR219" s="7"/>
      <c r="CS219" s="2" t="s">
        <v>140</v>
      </c>
      <c r="CT219" s="2" t="s">
        <v>131</v>
      </c>
      <c r="CU219" s="2" t="s">
        <v>1531</v>
      </c>
      <c r="CV219" s="2" t="s">
        <v>1219</v>
      </c>
      <c r="CW219" s="2" t="s">
        <v>142</v>
      </c>
      <c r="CX219" s="2" t="s">
        <v>134</v>
      </c>
      <c r="CY219" s="4">
        <v>20</v>
      </c>
      <c r="CZ219" s="8">
        <v>666.8</v>
      </c>
      <c r="DA219" s="4"/>
      <c r="DB219" s="8"/>
      <c r="DC219" s="7"/>
      <c r="DD219" s="7"/>
      <c r="DE219" s="2" t="s">
        <v>140</v>
      </c>
      <c r="DF219" s="2" t="s">
        <v>131</v>
      </c>
      <c r="DG219" s="2" t="s">
        <v>2182</v>
      </c>
      <c r="DH219" s="2" t="s">
        <v>2709</v>
      </c>
      <c r="DI219" s="2" t="s">
        <v>142</v>
      </c>
      <c r="DJ219" s="2" t="s">
        <v>134</v>
      </c>
      <c r="DK219" s="4">
        <v>16</v>
      </c>
      <c r="DL219" s="8">
        <v>541.76</v>
      </c>
      <c r="DM219" s="4"/>
      <c r="DN219" s="8"/>
      <c r="DO219" s="7"/>
      <c r="DP219" s="7"/>
      <c r="DQ219" s="2" t="s">
        <v>140</v>
      </c>
      <c r="DR219" s="2" t="s">
        <v>131</v>
      </c>
      <c r="DS219" s="2" t="s">
        <v>1264</v>
      </c>
      <c r="DT219" s="2" t="s">
        <v>2713</v>
      </c>
      <c r="DU219" s="2" t="s">
        <v>142</v>
      </c>
      <c r="DV219" s="2" t="s">
        <v>134</v>
      </c>
      <c r="DW219" s="4">
        <v>12</v>
      </c>
      <c r="DX219" s="8">
        <v>422.46</v>
      </c>
      <c r="DY219" s="4"/>
      <c r="DZ219" s="8"/>
      <c r="EA219" s="7"/>
      <c r="EB219" s="7"/>
      <c r="EC219" s="2" t="s">
        <v>140</v>
      </c>
      <c r="ED219" s="2" t="s">
        <v>131</v>
      </c>
      <c r="EE219" s="2" t="s">
        <v>2706</v>
      </c>
      <c r="EF219" s="2" t="s">
        <v>2714</v>
      </c>
      <c r="EG219" s="2" t="s">
        <v>142</v>
      </c>
      <c r="EH219" s="2" t="s">
        <v>134</v>
      </c>
      <c r="EI219" s="4">
        <v>29</v>
      </c>
      <c r="EJ219" s="8">
        <v>828.68</v>
      </c>
      <c r="EK219" s="4"/>
      <c r="EL219" s="8"/>
      <c r="EM219" s="7"/>
      <c r="EN219" s="7"/>
      <c r="EO219" s="2" t="s">
        <v>140</v>
      </c>
      <c r="EP219" s="2" t="s">
        <v>131</v>
      </c>
      <c r="EQ219" s="2" t="s">
        <v>1846</v>
      </c>
      <c r="ER219" s="2" t="s">
        <v>2715</v>
      </c>
      <c r="ES219" s="2" t="s">
        <v>142</v>
      </c>
      <c r="ET219" s="2" t="s">
        <v>134</v>
      </c>
      <c r="EU219" s="4">
        <v>4</v>
      </c>
      <c r="EV219" s="8">
        <v>131.13</v>
      </c>
      <c r="EW219" s="4"/>
      <c r="EX219" s="8"/>
      <c r="EY219" s="7"/>
      <c r="EZ219" s="7"/>
      <c r="FA219" s="2" t="s">
        <v>140</v>
      </c>
      <c r="FB219" s="2" t="s">
        <v>131</v>
      </c>
      <c r="FC219" s="2" t="s">
        <v>2167</v>
      </c>
      <c r="FD219" s="2" t="s">
        <v>1785</v>
      </c>
      <c r="FE219" s="2" t="s">
        <v>142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140</v>
      </c>
      <c r="FN219" s="2" t="s">
        <v>131</v>
      </c>
      <c r="FO219" s="2" t="s">
        <v>230</v>
      </c>
      <c r="FP219" s="2" t="s">
        <v>134</v>
      </c>
      <c r="FQ219" s="2" t="s">
        <v>142</v>
      </c>
      <c r="FR219" s="2" t="s">
        <v>134</v>
      </c>
      <c r="FS219" s="4"/>
      <c r="FT219" s="8"/>
      <c r="FU219" s="4"/>
      <c r="FV219" s="8"/>
      <c r="FW219" s="7"/>
      <c r="FX219" s="7"/>
      <c r="FY219" s="2" t="s">
        <v>140</v>
      </c>
      <c r="FZ219" s="2" t="s">
        <v>144</v>
      </c>
      <c r="GA219" s="2" t="s">
        <v>2708</v>
      </c>
      <c r="GB219" s="2" t="s">
        <v>2716</v>
      </c>
      <c r="GC219" s="2" t="s">
        <v>142</v>
      </c>
      <c r="GD219" s="2" t="s">
        <v>134</v>
      </c>
      <c r="GE219" s="4"/>
      <c r="GF219" s="8"/>
      <c r="GG219" s="4"/>
      <c r="GH219" s="8"/>
      <c r="GI219" s="7"/>
      <c r="GJ219" s="7"/>
      <c r="GK219" s="2" t="s">
        <v>161</v>
      </c>
      <c r="GL219" s="2" t="s">
        <v>131</v>
      </c>
      <c r="GM219" s="2" t="s">
        <v>134</v>
      </c>
      <c r="GN219" s="2" t="s">
        <v>134</v>
      </c>
      <c r="GO219" s="2" t="s">
        <v>142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161</v>
      </c>
      <c r="GX219" s="2" t="s">
        <v>131</v>
      </c>
      <c r="GY219" s="2" t="s">
        <v>134</v>
      </c>
      <c r="GZ219" s="2" t="s">
        <v>134</v>
      </c>
      <c r="HA219" s="2" t="s">
        <v>142</v>
      </c>
      <c r="HB219" s="2" t="s">
        <v>134</v>
      </c>
      <c r="HC219" s="4">
        <v>1</v>
      </c>
      <c r="HD219" s="8">
        <v>54.99</v>
      </c>
      <c r="HE219" s="4"/>
      <c r="HF219" s="8"/>
      <c r="HG219" s="7"/>
      <c r="HH219" s="7"/>
      <c r="HI219" s="2" t="s">
        <v>140</v>
      </c>
      <c r="HJ219" s="2" t="s">
        <v>131</v>
      </c>
      <c r="HK219" s="2" t="s">
        <v>2167</v>
      </c>
      <c r="HL219" s="2" t="s">
        <v>2512</v>
      </c>
      <c r="HM219" s="2" t="s">
        <v>142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140</v>
      </c>
      <c r="HV219" s="2" t="s">
        <v>131</v>
      </c>
      <c r="HW219" s="2" t="s">
        <v>562</v>
      </c>
      <c r="HX219" s="2" t="s">
        <v>134</v>
      </c>
      <c r="HY219" s="2" t="s">
        <v>142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176</v>
      </c>
      <c r="IH219" s="2" t="s">
        <v>131</v>
      </c>
      <c r="II219" s="2" t="s">
        <v>134</v>
      </c>
      <c r="IJ219" s="2" t="s">
        <v>134</v>
      </c>
      <c r="IK219" s="2" t="s">
        <v>142</v>
      </c>
      <c r="IL219" s="2" t="s">
        <v>168</v>
      </c>
      <c r="IM219" s="4"/>
      <c r="IN219" s="8"/>
      <c r="IO219" s="4"/>
      <c r="IP219" s="8"/>
      <c r="IQ219" s="7"/>
      <c r="IR219" s="7"/>
      <c r="IS219" s="2" t="s">
        <v>161</v>
      </c>
      <c r="IT219" s="2" t="s">
        <v>131</v>
      </c>
      <c r="IU219" s="2" t="s">
        <v>134</v>
      </c>
      <c r="IV219" s="2" t="s">
        <v>134</v>
      </c>
      <c r="IW219" s="2" t="s">
        <v>142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140</v>
      </c>
      <c r="JF219" s="2" t="s">
        <v>131</v>
      </c>
      <c r="JG219" s="2" t="s">
        <v>170</v>
      </c>
      <c r="JH219" s="2" t="s">
        <v>134</v>
      </c>
      <c r="JI219" s="2" t="s">
        <v>142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176</v>
      </c>
      <c r="JR219" s="2" t="s">
        <v>131</v>
      </c>
      <c r="JS219" s="2" t="s">
        <v>134</v>
      </c>
      <c r="JT219" s="2" t="s">
        <v>134</v>
      </c>
      <c r="JU219" s="2" t="s">
        <v>142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140</v>
      </c>
      <c r="KD219" s="2" t="s">
        <v>131</v>
      </c>
      <c r="KE219" s="2" t="s">
        <v>886</v>
      </c>
      <c r="KF219" s="2" t="s">
        <v>683</v>
      </c>
      <c r="KG219" s="2" t="s">
        <v>142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176</v>
      </c>
      <c r="KP219" s="2" t="s">
        <v>131</v>
      </c>
      <c r="KQ219" s="2" t="s">
        <v>134</v>
      </c>
      <c r="KR219" s="2" t="s">
        <v>134</v>
      </c>
      <c r="KS219" s="2" t="s">
        <v>142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140</v>
      </c>
      <c r="LB219" s="2" t="s">
        <v>144</v>
      </c>
      <c r="LC219" s="2" t="s">
        <v>2182</v>
      </c>
      <c r="LD219" s="2" t="s">
        <v>134</v>
      </c>
      <c r="LE219" s="2" t="s">
        <v>142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134</v>
      </c>
      <c r="LN219" s="2" t="s">
        <v>134</v>
      </c>
      <c r="LO219" s="2" t="s">
        <v>134</v>
      </c>
      <c r="LP219" s="2" t="s">
        <v>134</v>
      </c>
      <c r="LQ219" s="2" t="s">
        <v>134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134</v>
      </c>
      <c r="LZ219" s="2" t="s">
        <v>134</v>
      </c>
      <c r="MA219" s="2" t="s">
        <v>134</v>
      </c>
      <c r="MB219" s="2" t="s">
        <v>134</v>
      </c>
      <c r="MC219" s="2" t="s">
        <v>134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161</v>
      </c>
      <c r="ML219" s="2" t="s">
        <v>131</v>
      </c>
      <c r="MM219" s="2" t="s">
        <v>134</v>
      </c>
      <c r="MN219" s="2" t="s">
        <v>134</v>
      </c>
      <c r="MO219" s="2" t="s">
        <v>142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134</v>
      </c>
      <c r="MX219" s="2" t="s">
        <v>134</v>
      </c>
      <c r="MY219" s="2" t="s">
        <v>134</v>
      </c>
      <c r="MZ219" s="2" t="s">
        <v>134</v>
      </c>
      <c r="NA219" s="2" t="s">
        <v>134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184</v>
      </c>
      <c r="NJ219" s="2" t="s">
        <v>131</v>
      </c>
      <c r="NK219" s="2" t="s">
        <v>134</v>
      </c>
      <c r="NL219" s="2" t="s">
        <v>134</v>
      </c>
      <c r="NM219" s="2" t="s">
        <v>142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140</v>
      </c>
      <c r="NV219" s="2" t="s">
        <v>144</v>
      </c>
      <c r="NW219" s="2" t="s">
        <v>185</v>
      </c>
      <c r="NX219" s="2" t="s">
        <v>2319</v>
      </c>
      <c r="NY219" s="2" t="s">
        <v>142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140</v>
      </c>
      <c r="OH219" s="2" t="s">
        <v>187</v>
      </c>
      <c r="OI219" s="2" t="s">
        <v>1101</v>
      </c>
      <c r="OJ219" s="2" t="s">
        <v>1723</v>
      </c>
      <c r="OK219" s="2" t="s">
        <v>142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161</v>
      </c>
      <c r="OT219" s="2" t="s">
        <v>131</v>
      </c>
      <c r="OU219" s="2" t="s">
        <v>134</v>
      </c>
      <c r="OV219" s="2" t="s">
        <v>134</v>
      </c>
      <c r="OW219" s="2" t="s">
        <v>142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161</v>
      </c>
      <c r="PF219" s="2" t="s">
        <v>131</v>
      </c>
      <c r="PG219" s="2" t="s">
        <v>134</v>
      </c>
      <c r="PH219" s="2" t="s">
        <v>134</v>
      </c>
      <c r="PI219" s="2" t="s">
        <v>142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140</v>
      </c>
      <c r="PR219" s="2" t="s">
        <v>131</v>
      </c>
      <c r="PS219" s="2" t="s">
        <v>190</v>
      </c>
      <c r="PT219" s="2" t="s">
        <v>134</v>
      </c>
      <c r="PU219" s="2" t="s">
        <v>142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161</v>
      </c>
      <c r="QD219" s="2" t="s">
        <v>144</v>
      </c>
      <c r="QE219" s="2" t="s">
        <v>134</v>
      </c>
      <c r="QF219" s="2" t="s">
        <v>134</v>
      </c>
      <c r="QG219" s="2" t="s">
        <v>142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184</v>
      </c>
      <c r="QP219" s="2" t="s">
        <v>131</v>
      </c>
      <c r="QQ219" s="2" t="s">
        <v>134</v>
      </c>
      <c r="QR219" s="2" t="s">
        <v>134</v>
      </c>
      <c r="QS219" s="2" t="s">
        <v>142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134</v>
      </c>
      <c r="RB219" s="2" t="s">
        <v>134</v>
      </c>
      <c r="RC219" s="2" t="s">
        <v>134</v>
      </c>
      <c r="RD219" s="2" t="s">
        <v>134</v>
      </c>
      <c r="RE219" s="2" t="s">
        <v>134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134</v>
      </c>
      <c r="RN219" s="2" t="s">
        <v>134</v>
      </c>
      <c r="RO219" s="2" t="s">
        <v>134</v>
      </c>
      <c r="RP219" s="2" t="s">
        <v>134</v>
      </c>
      <c r="RQ219" s="2" t="s">
        <v>134</v>
      </c>
      <c r="RR219" s="2" t="s">
        <v>134</v>
      </c>
      <c r="RS219" s="4"/>
      <c r="RT219" s="8"/>
      <c r="RU219" s="4"/>
      <c r="RV219" s="8"/>
      <c r="RW219" s="7"/>
      <c r="RX219" s="7"/>
      <c r="RY219" s="2" t="s">
        <v>161</v>
      </c>
      <c r="RZ219" s="2" t="s">
        <v>131</v>
      </c>
      <c r="SA219" s="2" t="s">
        <v>134</v>
      </c>
      <c r="SB219" s="2" t="s">
        <v>134</v>
      </c>
      <c r="SC219" s="2" t="s">
        <v>142</v>
      </c>
      <c r="SD219" s="2" t="s">
        <v>134</v>
      </c>
      <c r="SE219" s="4"/>
      <c r="SF219" s="8"/>
      <c r="SG219" s="4"/>
      <c r="SH219" s="8"/>
      <c r="SI219" s="7"/>
      <c r="SJ219" s="7"/>
      <c r="SK219" s="2" t="s">
        <v>176</v>
      </c>
      <c r="SL219" s="2" t="s">
        <v>144</v>
      </c>
      <c r="SM219" s="2" t="s">
        <v>134</v>
      </c>
      <c r="SN219" s="2" t="s">
        <v>134</v>
      </c>
      <c r="SO219" s="2" t="s">
        <v>142</v>
      </c>
      <c r="SP219" s="2" t="s">
        <v>134</v>
      </c>
    </row>
    <row r="220">
      <c r="A220" s="2" t="s">
        <v>2717</v>
      </c>
      <c r="B220" s="2" t="s">
        <v>123</v>
      </c>
      <c r="C220" s="2" t="s">
        <v>124</v>
      </c>
      <c r="D220" s="2" t="s">
        <v>2637</v>
      </c>
      <c r="E220" s="2" t="s">
        <v>2638</v>
      </c>
      <c r="F220" s="2" t="s">
        <v>1642</v>
      </c>
      <c r="G220" s="2" t="s">
        <v>1643</v>
      </c>
      <c r="H220" s="2" t="s">
        <v>1644</v>
      </c>
      <c r="I220" s="2" t="s">
        <v>2639</v>
      </c>
      <c r="J220" s="2" t="s">
        <v>2640</v>
      </c>
      <c r="K220" s="2" t="s">
        <v>329</v>
      </c>
      <c r="L220" s="3">
        <v>33.6</v>
      </c>
      <c r="M220" s="3">
        <v>35.28</v>
      </c>
      <c r="N220" s="3">
        <v>59.99</v>
      </c>
      <c r="O220" s="2" t="s">
        <v>131</v>
      </c>
      <c r="P220" s="2" t="s">
        <v>289</v>
      </c>
      <c r="Q220" s="2" t="s">
        <v>133</v>
      </c>
      <c r="R220" s="2" t="s">
        <v>134</v>
      </c>
      <c r="S220" s="2" t="s">
        <v>134</v>
      </c>
      <c r="T220" s="2" t="s">
        <v>134</v>
      </c>
      <c r="U220" s="2" t="s">
        <v>134</v>
      </c>
      <c r="V220" s="2" t="s">
        <v>1646</v>
      </c>
      <c r="W220" s="2" t="s">
        <v>1646</v>
      </c>
      <c r="X220" s="2" t="s">
        <v>134</v>
      </c>
      <c r="Y220" s="2" t="s">
        <v>308</v>
      </c>
      <c r="Z220" s="4">
        <v>400</v>
      </c>
      <c r="AA220" s="4">
        <f>=ROUNDDOWN(9.09090909090909,0)</f>
      </c>
      <c r="AB220" s="5">
        <v>44</v>
      </c>
      <c r="AC220" s="2" t="s">
        <v>2718</v>
      </c>
      <c r="AD220" s="4">
        <v>400</v>
      </c>
      <c r="AE220" s="4">
        <v>800</v>
      </c>
      <c r="AF220" s="6">
        <v>65</v>
      </c>
      <c r="AG220" s="6"/>
      <c r="AH220" s="7">
        <v>0.9945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>
        <v>0</v>
      </c>
      <c r="AP220" s="4">
        <v>1074</v>
      </c>
      <c r="AQ220" s="8">
        <v>37736.97</v>
      </c>
      <c r="AR220" s="4"/>
      <c r="AS220" s="8"/>
      <c r="AT220" s="7"/>
      <c r="AU220" s="7"/>
      <c r="AV220" s="4">
        <v>1074</v>
      </c>
      <c r="AW220" s="8">
        <v>37736.97</v>
      </c>
      <c r="AX220" s="4"/>
      <c r="AY220" s="8"/>
      <c r="AZ220" s="7"/>
      <c r="BA220" s="7"/>
      <c r="BB220" s="7">
        <v>1</v>
      </c>
      <c r="BC220" s="4">
        <v>1085</v>
      </c>
      <c r="BD220" s="8">
        <v>37835.97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>
        <v>0.9974</v>
      </c>
      <c r="BJ220" s="4">
        <v>1074</v>
      </c>
      <c r="BK220" s="8">
        <v>37736.97</v>
      </c>
      <c r="BL220" s="2" t="s">
        <v>2719</v>
      </c>
      <c r="BM220" s="7">
        <v>1</v>
      </c>
      <c r="BN220" s="7">
        <v>1</v>
      </c>
      <c r="BO220" s="4">
        <v>764</v>
      </c>
      <c r="BP220" s="8">
        <v>26602.48</v>
      </c>
      <c r="BQ220" s="4"/>
      <c r="BR220" s="8"/>
      <c r="BS220" s="7"/>
      <c r="BT220" s="7"/>
      <c r="BU220" s="2" t="s">
        <v>140</v>
      </c>
      <c r="BV220" s="2" t="s">
        <v>131</v>
      </c>
      <c r="BW220" s="2" t="s">
        <v>134</v>
      </c>
      <c r="BX220" s="2" t="s">
        <v>2720</v>
      </c>
      <c r="BY220" s="2" t="s">
        <v>142</v>
      </c>
      <c r="BZ220" s="2" t="s">
        <v>134</v>
      </c>
      <c r="CA220" s="4">
        <v>3</v>
      </c>
      <c r="CB220" s="8">
        <v>109.17</v>
      </c>
      <c r="CC220" s="4"/>
      <c r="CD220" s="8"/>
      <c r="CE220" s="7"/>
      <c r="CF220" s="7"/>
      <c r="CG220" s="2" t="s">
        <v>140</v>
      </c>
      <c r="CH220" s="2" t="s">
        <v>131</v>
      </c>
      <c r="CI220" s="2" t="s">
        <v>353</v>
      </c>
      <c r="CJ220" s="2" t="s">
        <v>2030</v>
      </c>
      <c r="CK220" s="2" t="s">
        <v>142</v>
      </c>
      <c r="CL220" s="2" t="s">
        <v>134</v>
      </c>
      <c r="CM220" s="4">
        <v>68</v>
      </c>
      <c r="CN220" s="8">
        <v>2509.88</v>
      </c>
      <c r="CO220" s="4"/>
      <c r="CP220" s="8"/>
      <c r="CQ220" s="7"/>
      <c r="CR220" s="7"/>
      <c r="CS220" s="2" t="s">
        <v>140</v>
      </c>
      <c r="CT220" s="2" t="s">
        <v>131</v>
      </c>
      <c r="CU220" s="2" t="s">
        <v>189</v>
      </c>
      <c r="CV220" s="2" t="s">
        <v>750</v>
      </c>
      <c r="CW220" s="2" t="s">
        <v>142</v>
      </c>
      <c r="CX220" s="2" t="s">
        <v>134</v>
      </c>
      <c r="CY220" s="4">
        <v>37</v>
      </c>
      <c r="CZ220" s="8">
        <v>1370.48</v>
      </c>
      <c r="DA220" s="4"/>
      <c r="DB220" s="8"/>
      <c r="DC220" s="7"/>
      <c r="DD220" s="7"/>
      <c r="DE220" s="2" t="s">
        <v>140</v>
      </c>
      <c r="DF220" s="2" t="s">
        <v>131</v>
      </c>
      <c r="DG220" s="2" t="s">
        <v>154</v>
      </c>
      <c r="DH220" s="2" t="s">
        <v>2295</v>
      </c>
      <c r="DI220" s="2" t="s">
        <v>142</v>
      </c>
      <c r="DJ220" s="2" t="s">
        <v>134</v>
      </c>
      <c r="DK220" s="4">
        <v>37</v>
      </c>
      <c r="DL220" s="8">
        <v>1378.25</v>
      </c>
      <c r="DM220" s="4"/>
      <c r="DN220" s="8"/>
      <c r="DO220" s="7"/>
      <c r="DP220" s="7"/>
      <c r="DQ220" s="2" t="s">
        <v>140</v>
      </c>
      <c r="DR220" s="2" t="s">
        <v>131</v>
      </c>
      <c r="DS220" s="2" t="s">
        <v>151</v>
      </c>
      <c r="DT220" s="2" t="s">
        <v>619</v>
      </c>
      <c r="DU220" s="2" t="s">
        <v>168</v>
      </c>
      <c r="DV220" s="2" t="s">
        <v>134</v>
      </c>
      <c r="DW220" s="4">
        <v>41</v>
      </c>
      <c r="DX220" s="8">
        <v>1518.64</v>
      </c>
      <c r="DY220" s="4"/>
      <c r="DZ220" s="8"/>
      <c r="EA220" s="7"/>
      <c r="EB220" s="7"/>
      <c r="EC220" s="2" t="s">
        <v>140</v>
      </c>
      <c r="ED220" s="2" t="s">
        <v>131</v>
      </c>
      <c r="EE220" s="2" t="s">
        <v>652</v>
      </c>
      <c r="EF220" s="2" t="s">
        <v>502</v>
      </c>
      <c r="EG220" s="2" t="s">
        <v>142</v>
      </c>
      <c r="EH220" s="2" t="s">
        <v>134</v>
      </c>
      <c r="EI220" s="4">
        <v>80</v>
      </c>
      <c r="EJ220" s="8">
        <v>2695.01</v>
      </c>
      <c r="EK220" s="4"/>
      <c r="EL220" s="8"/>
      <c r="EM220" s="7"/>
      <c r="EN220" s="7"/>
      <c r="EO220" s="2" t="s">
        <v>140</v>
      </c>
      <c r="EP220" s="2" t="s">
        <v>131</v>
      </c>
      <c r="EQ220" s="2" t="s">
        <v>652</v>
      </c>
      <c r="ER220" s="2" t="s">
        <v>218</v>
      </c>
      <c r="ES220" s="2" t="s">
        <v>142</v>
      </c>
      <c r="ET220" s="2" t="s">
        <v>134</v>
      </c>
      <c r="EU220" s="4">
        <v>9</v>
      </c>
      <c r="EV220" s="8">
        <v>317.52</v>
      </c>
      <c r="EW220" s="4"/>
      <c r="EX220" s="8"/>
      <c r="EY220" s="7"/>
      <c r="EZ220" s="7"/>
      <c r="FA220" s="2" t="s">
        <v>140</v>
      </c>
      <c r="FB220" s="2" t="s">
        <v>131</v>
      </c>
      <c r="FC220" s="2" t="s">
        <v>2245</v>
      </c>
      <c r="FD220" s="2" t="s">
        <v>773</v>
      </c>
      <c r="FE220" s="2" t="s">
        <v>142</v>
      </c>
      <c r="FF220" s="2" t="s">
        <v>134</v>
      </c>
      <c r="FG220" s="4"/>
      <c r="FH220" s="8"/>
      <c r="FI220" s="4"/>
      <c r="FJ220" s="8"/>
      <c r="FK220" s="7"/>
      <c r="FL220" s="7"/>
      <c r="FM220" s="2" t="s">
        <v>140</v>
      </c>
      <c r="FN220" s="2" t="s">
        <v>131</v>
      </c>
      <c r="FO220" s="2" t="s">
        <v>903</v>
      </c>
      <c r="FP220" s="2" t="s">
        <v>134</v>
      </c>
      <c r="FQ220" s="2" t="s">
        <v>142</v>
      </c>
      <c r="FR220" s="2" t="s">
        <v>134</v>
      </c>
      <c r="FS220" s="4"/>
      <c r="FT220" s="8"/>
      <c r="FU220" s="4"/>
      <c r="FV220" s="8"/>
      <c r="FW220" s="7"/>
      <c r="FX220" s="7"/>
      <c r="FY220" s="2" t="s">
        <v>143</v>
      </c>
      <c r="FZ220" s="2" t="s">
        <v>144</v>
      </c>
      <c r="GA220" s="2" t="s">
        <v>2504</v>
      </c>
      <c r="GB220" s="2" t="s">
        <v>1247</v>
      </c>
      <c r="GC220" s="2" t="s">
        <v>142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134</v>
      </c>
      <c r="GL220" s="2" t="s">
        <v>134</v>
      </c>
      <c r="GM220" s="2" t="s">
        <v>134</v>
      </c>
      <c r="GN220" s="2" t="s">
        <v>134</v>
      </c>
      <c r="GO220" s="2" t="s">
        <v>134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161</v>
      </c>
      <c r="GX220" s="2" t="s">
        <v>131</v>
      </c>
      <c r="GY220" s="2" t="s">
        <v>134</v>
      </c>
      <c r="GZ220" s="2" t="s">
        <v>134</v>
      </c>
      <c r="HA220" s="2" t="s">
        <v>142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140</v>
      </c>
      <c r="HJ220" s="2" t="s">
        <v>131</v>
      </c>
      <c r="HK220" s="2" t="s">
        <v>503</v>
      </c>
      <c r="HL220" s="2" t="s">
        <v>750</v>
      </c>
      <c r="HM220" s="2" t="s">
        <v>142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143</v>
      </c>
      <c r="HV220" s="2" t="s">
        <v>131</v>
      </c>
      <c r="HW220" s="2" t="s">
        <v>134</v>
      </c>
      <c r="HX220" s="2" t="s">
        <v>134</v>
      </c>
      <c r="HY220" s="2" t="s">
        <v>142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140</v>
      </c>
      <c r="IH220" s="2" t="s">
        <v>144</v>
      </c>
      <c r="II220" s="2" t="s">
        <v>1862</v>
      </c>
      <c r="IJ220" s="2" t="s">
        <v>412</v>
      </c>
      <c r="IK220" s="2" t="s">
        <v>142</v>
      </c>
      <c r="IL220" s="2" t="s">
        <v>168</v>
      </c>
      <c r="IM220" s="4">
        <v>28</v>
      </c>
      <c r="IN220" s="8">
        <v>987.84</v>
      </c>
      <c r="IO220" s="4"/>
      <c r="IP220" s="8"/>
      <c r="IQ220" s="7"/>
      <c r="IR220" s="7"/>
      <c r="IS220" s="2" t="s">
        <v>140</v>
      </c>
      <c r="IT220" s="2" t="s">
        <v>131</v>
      </c>
      <c r="IU220" s="2" t="s">
        <v>1008</v>
      </c>
      <c r="IV220" s="2" t="s">
        <v>2116</v>
      </c>
      <c r="IW220" s="2" t="s">
        <v>142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140</v>
      </c>
      <c r="JF220" s="2" t="s">
        <v>131</v>
      </c>
      <c r="JG220" s="2" t="s">
        <v>170</v>
      </c>
      <c r="JH220" s="2" t="s">
        <v>134</v>
      </c>
      <c r="JI220" s="2" t="s">
        <v>142</v>
      </c>
      <c r="JJ220" s="2" t="s">
        <v>134</v>
      </c>
      <c r="JK220" s="4">
        <v>2</v>
      </c>
      <c r="JL220" s="8">
        <v>68.48</v>
      </c>
      <c r="JM220" s="4"/>
      <c r="JN220" s="8"/>
      <c r="JO220" s="7"/>
      <c r="JP220" s="7"/>
      <c r="JQ220" s="2" t="s">
        <v>140</v>
      </c>
      <c r="JR220" s="2" t="s">
        <v>131</v>
      </c>
      <c r="JS220" s="2" t="s">
        <v>2053</v>
      </c>
      <c r="JT220" s="2" t="s">
        <v>2107</v>
      </c>
      <c r="JU220" s="2" t="s">
        <v>142</v>
      </c>
      <c r="JV220" s="2" t="s">
        <v>134</v>
      </c>
      <c r="JW220" s="4">
        <v>1</v>
      </c>
      <c r="JX220" s="8">
        <v>38.1</v>
      </c>
      <c r="JY220" s="4"/>
      <c r="JZ220" s="8"/>
      <c r="KA220" s="7"/>
      <c r="KB220" s="7"/>
      <c r="KC220" s="2" t="s">
        <v>140</v>
      </c>
      <c r="KD220" s="2" t="s">
        <v>131</v>
      </c>
      <c r="KE220" s="2" t="s">
        <v>2184</v>
      </c>
      <c r="KF220" s="2" t="s">
        <v>2692</v>
      </c>
      <c r="KG220" s="2" t="s">
        <v>142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176</v>
      </c>
      <c r="KP220" s="2" t="s">
        <v>131</v>
      </c>
      <c r="KQ220" s="2" t="s">
        <v>134</v>
      </c>
      <c r="KR220" s="2" t="s">
        <v>134</v>
      </c>
      <c r="KS220" s="2" t="s">
        <v>142</v>
      </c>
      <c r="KT220" s="2" t="s">
        <v>134</v>
      </c>
      <c r="KU220" s="4">
        <v>2</v>
      </c>
      <c r="KV220" s="8">
        <v>70.56</v>
      </c>
      <c r="KW220" s="4"/>
      <c r="KX220" s="8"/>
      <c r="KY220" s="7"/>
      <c r="KZ220" s="7"/>
      <c r="LA220" s="2" t="s">
        <v>140</v>
      </c>
      <c r="LB220" s="2" t="s">
        <v>144</v>
      </c>
      <c r="LC220" s="2" t="s">
        <v>355</v>
      </c>
      <c r="LD220" s="2" t="s">
        <v>2721</v>
      </c>
      <c r="LE220" s="2" t="s">
        <v>142</v>
      </c>
      <c r="LF220" s="2" t="s">
        <v>134</v>
      </c>
      <c r="LG220" s="4">
        <v>2</v>
      </c>
      <c r="LH220" s="8">
        <v>70.56</v>
      </c>
      <c r="LI220" s="4"/>
      <c r="LJ220" s="8"/>
      <c r="LK220" s="7"/>
      <c r="LL220" s="7"/>
      <c r="LM220" s="2" t="s">
        <v>140</v>
      </c>
      <c r="LN220" s="2" t="s">
        <v>131</v>
      </c>
      <c r="LO220" s="2" t="s">
        <v>440</v>
      </c>
      <c r="LP220" s="2" t="s">
        <v>323</v>
      </c>
      <c r="LQ220" s="2" t="s">
        <v>142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134</v>
      </c>
      <c r="LZ220" s="2" t="s">
        <v>134</v>
      </c>
      <c r="MA220" s="2" t="s">
        <v>134</v>
      </c>
      <c r="MB220" s="2" t="s">
        <v>134</v>
      </c>
      <c r="MC220" s="2" t="s">
        <v>134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140</v>
      </c>
      <c r="ML220" s="2" t="s">
        <v>144</v>
      </c>
      <c r="MM220" s="2" t="s">
        <v>210</v>
      </c>
      <c r="MN220" s="2" t="s">
        <v>2511</v>
      </c>
      <c r="MO220" s="2" t="s">
        <v>142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134</v>
      </c>
      <c r="MX220" s="2" t="s">
        <v>134</v>
      </c>
      <c r="MY220" s="2" t="s">
        <v>134</v>
      </c>
      <c r="MZ220" s="2" t="s">
        <v>134</v>
      </c>
      <c r="NA220" s="2" t="s">
        <v>134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184</v>
      </c>
      <c r="NJ220" s="2" t="s">
        <v>131</v>
      </c>
      <c r="NK220" s="2" t="s">
        <v>134</v>
      </c>
      <c r="NL220" s="2" t="s">
        <v>134</v>
      </c>
      <c r="NM220" s="2" t="s">
        <v>142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140</v>
      </c>
      <c r="NV220" s="2" t="s">
        <v>144</v>
      </c>
      <c r="NW220" s="2" t="s">
        <v>185</v>
      </c>
      <c r="NX220" s="2" t="s">
        <v>2676</v>
      </c>
      <c r="NY220" s="2" t="s">
        <v>142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140</v>
      </c>
      <c r="OH220" s="2" t="s">
        <v>187</v>
      </c>
      <c r="OI220" s="2" t="s">
        <v>147</v>
      </c>
      <c r="OJ220" s="2" t="s">
        <v>1858</v>
      </c>
      <c r="OK220" s="2" t="s">
        <v>168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134</v>
      </c>
      <c r="OT220" s="2" t="s">
        <v>134</v>
      </c>
      <c r="OU220" s="2" t="s">
        <v>134</v>
      </c>
      <c r="OV220" s="2" t="s">
        <v>134</v>
      </c>
      <c r="OW220" s="2" t="s">
        <v>134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161</v>
      </c>
      <c r="PF220" s="2" t="s">
        <v>131</v>
      </c>
      <c r="PG220" s="2" t="s">
        <v>134</v>
      </c>
      <c r="PH220" s="2" t="s">
        <v>134</v>
      </c>
      <c r="PI220" s="2" t="s">
        <v>142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140</v>
      </c>
      <c r="PR220" s="2" t="s">
        <v>131</v>
      </c>
      <c r="PS220" s="2" t="s">
        <v>190</v>
      </c>
      <c r="PT220" s="2" t="s">
        <v>134</v>
      </c>
      <c r="PU220" s="2" t="s">
        <v>142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140</v>
      </c>
      <c r="QD220" s="2" t="s">
        <v>144</v>
      </c>
      <c r="QE220" s="2" t="s">
        <v>191</v>
      </c>
      <c r="QF220" s="2" t="s">
        <v>134</v>
      </c>
      <c r="QG220" s="2" t="s">
        <v>142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184</v>
      </c>
      <c r="QP220" s="2" t="s">
        <v>131</v>
      </c>
      <c r="QQ220" s="2" t="s">
        <v>134</v>
      </c>
      <c r="QR220" s="2" t="s">
        <v>134</v>
      </c>
      <c r="QS220" s="2" t="s">
        <v>142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134</v>
      </c>
      <c r="RB220" s="2" t="s">
        <v>134</v>
      </c>
      <c r="RC220" s="2" t="s">
        <v>134</v>
      </c>
      <c r="RD220" s="2" t="s">
        <v>134</v>
      </c>
      <c r="RE220" s="2" t="s">
        <v>134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134</v>
      </c>
      <c r="RN220" s="2" t="s">
        <v>134</v>
      </c>
      <c r="RO220" s="2" t="s">
        <v>134</v>
      </c>
      <c r="RP220" s="2" t="s">
        <v>134</v>
      </c>
      <c r="RQ220" s="2" t="s">
        <v>134</v>
      </c>
      <c r="RR220" s="2" t="s">
        <v>134</v>
      </c>
      <c r="RS220" s="4"/>
      <c r="RT220" s="8"/>
      <c r="RU220" s="4"/>
      <c r="RV220" s="8"/>
      <c r="RW220" s="7"/>
      <c r="RX220" s="7"/>
      <c r="RY220" s="2" t="s">
        <v>161</v>
      </c>
      <c r="RZ220" s="2" t="s">
        <v>131</v>
      </c>
      <c r="SA220" s="2" t="s">
        <v>134</v>
      </c>
      <c r="SB220" s="2" t="s">
        <v>134</v>
      </c>
      <c r="SC220" s="2" t="s">
        <v>142</v>
      </c>
      <c r="SD220" s="2" t="s">
        <v>134</v>
      </c>
      <c r="SE220" s="4"/>
      <c r="SF220" s="8"/>
      <c r="SG220" s="4"/>
      <c r="SH220" s="8"/>
      <c r="SI220" s="7"/>
      <c r="SJ220" s="7"/>
      <c r="SK220" s="2" t="s">
        <v>140</v>
      </c>
      <c r="SL220" s="2" t="s">
        <v>144</v>
      </c>
      <c r="SM220" s="2" t="s">
        <v>2496</v>
      </c>
      <c r="SN220" s="2" t="s">
        <v>2722</v>
      </c>
      <c r="SO220" s="2" t="s">
        <v>142</v>
      </c>
      <c r="SP220" s="2" t="s">
        <v>134</v>
      </c>
    </row>
    <row r="221">
      <c r="A221" s="2" t="s">
        <v>2723</v>
      </c>
      <c r="B221" s="2" t="s">
        <v>123</v>
      </c>
      <c r="C221" s="2" t="s">
        <v>124</v>
      </c>
      <c r="D221" s="2" t="s">
        <v>2637</v>
      </c>
      <c r="E221" s="2" t="s">
        <v>2638</v>
      </c>
      <c r="F221" s="2" t="s">
        <v>1642</v>
      </c>
      <c r="G221" s="2" t="s">
        <v>1642</v>
      </c>
      <c r="H221" s="2" t="s">
        <v>1642</v>
      </c>
      <c r="I221" s="2" t="s">
        <v>2724</v>
      </c>
      <c r="J221" s="2" t="s">
        <v>2640</v>
      </c>
      <c r="K221" s="2" t="s">
        <v>792</v>
      </c>
      <c r="L221" s="3">
        <v>9</v>
      </c>
      <c r="M221" s="3">
        <v>9.45</v>
      </c>
      <c r="N221" s="3">
        <v>36</v>
      </c>
      <c r="O221" s="2" t="s">
        <v>131</v>
      </c>
      <c r="P221" s="2" t="s">
        <v>1660</v>
      </c>
      <c r="Q221" s="2" t="s">
        <v>133</v>
      </c>
      <c r="R221" s="2" t="s">
        <v>21</v>
      </c>
      <c r="S221" s="2" t="s">
        <v>134</v>
      </c>
      <c r="T221" s="2" t="s">
        <v>134</v>
      </c>
      <c r="U221" s="2" t="s">
        <v>134</v>
      </c>
      <c r="V221" s="2" t="s">
        <v>135</v>
      </c>
      <c r="W221" s="2" t="s">
        <v>134</v>
      </c>
      <c r="X221" s="2" t="s">
        <v>134</v>
      </c>
      <c r="Y221" s="2" t="s">
        <v>1127</v>
      </c>
      <c r="Z221" s="4"/>
      <c r="AA221" s="4">
        <f>=ROUNDDOWN({0},0)</f>
      </c>
      <c r="AB221" s="5">
        <v>2.8</v>
      </c>
      <c r="AC221" s="2" t="s">
        <v>134</v>
      </c>
      <c r="AD221" s="4"/>
      <c r="AE221" s="4"/>
      <c r="AF221" s="6"/>
      <c r="AG221" s="6"/>
      <c r="AH221" s="7">
        <v>0.1475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>
        <v>0</v>
      </c>
      <c r="AP221" s="4">
        <v>11</v>
      </c>
      <c r="AQ221" s="8">
        <v>99</v>
      </c>
      <c r="AR221" s="4"/>
      <c r="AS221" s="8"/>
      <c r="AT221" s="7"/>
      <c r="AU221" s="7"/>
      <c r="AV221" s="4">
        <v>11</v>
      </c>
      <c r="AW221" s="8">
        <v>99</v>
      </c>
      <c r="AX221" s="4"/>
      <c r="AY221" s="8"/>
      <c r="AZ221" s="7"/>
      <c r="BA221" s="7"/>
      <c r="BB221" s="7">
        <v>1</v>
      </c>
      <c r="BC221" s="4" t="s">
        <v>134</v>
      </c>
      <c r="BD221" s="8" t="s">
        <v>134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>
        <v>0.0026</v>
      </c>
      <c r="BJ221" s="4">
        <v>11</v>
      </c>
      <c r="BK221" s="8">
        <v>99</v>
      </c>
      <c r="BL221" s="2" t="s">
        <v>21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134</v>
      </c>
      <c r="BV221" s="2" t="s">
        <v>134</v>
      </c>
      <c r="BW221" s="2" t="s">
        <v>134</v>
      </c>
      <c r="BX221" s="2" t="s">
        <v>134</v>
      </c>
      <c r="BY221" s="2" t="s">
        <v>134</v>
      </c>
      <c r="BZ221" s="2" t="s">
        <v>134</v>
      </c>
      <c r="CA221" s="4"/>
      <c r="CB221" s="8"/>
      <c r="CC221" s="4"/>
      <c r="CD221" s="8"/>
      <c r="CE221" s="7"/>
      <c r="CF221" s="7"/>
      <c r="CG221" s="2" t="s">
        <v>134</v>
      </c>
      <c r="CH221" s="2" t="s">
        <v>134</v>
      </c>
      <c r="CI221" s="2" t="s">
        <v>134</v>
      </c>
      <c r="CJ221" s="2" t="s">
        <v>134</v>
      </c>
      <c r="CK221" s="2" t="s">
        <v>134</v>
      </c>
      <c r="CL221" s="2" t="s">
        <v>134</v>
      </c>
      <c r="CM221" s="4"/>
      <c r="CN221" s="8"/>
      <c r="CO221" s="4"/>
      <c r="CP221" s="8"/>
      <c r="CQ221" s="7"/>
      <c r="CR221" s="7"/>
      <c r="CS221" s="2" t="s">
        <v>134</v>
      </c>
      <c r="CT221" s="2" t="s">
        <v>134</v>
      </c>
      <c r="CU221" s="2" t="s">
        <v>134</v>
      </c>
      <c r="CV221" s="2" t="s">
        <v>134</v>
      </c>
      <c r="CW221" s="2" t="s">
        <v>134</v>
      </c>
      <c r="CX221" s="2" t="s">
        <v>134</v>
      </c>
      <c r="CY221" s="4"/>
      <c r="CZ221" s="8"/>
      <c r="DA221" s="4"/>
      <c r="DB221" s="8"/>
      <c r="DC221" s="7"/>
      <c r="DD221" s="7"/>
      <c r="DE221" s="2" t="s">
        <v>134</v>
      </c>
      <c r="DF221" s="2" t="s">
        <v>134</v>
      </c>
      <c r="DG221" s="2" t="s">
        <v>134</v>
      </c>
      <c r="DH221" s="2" t="s">
        <v>134</v>
      </c>
      <c r="DI221" s="2" t="s">
        <v>134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134</v>
      </c>
      <c r="DR221" s="2" t="s">
        <v>134</v>
      </c>
      <c r="DS221" s="2" t="s">
        <v>134</v>
      </c>
      <c r="DT221" s="2" t="s">
        <v>134</v>
      </c>
      <c r="DU221" s="2" t="s">
        <v>134</v>
      </c>
      <c r="DV221" s="2" t="s">
        <v>134</v>
      </c>
      <c r="DW221" s="4">
        <v>11</v>
      </c>
      <c r="DX221" s="8">
        <v>99</v>
      </c>
      <c r="DY221" s="4"/>
      <c r="DZ221" s="8"/>
      <c r="EA221" s="7"/>
      <c r="EB221" s="7"/>
      <c r="EC221" s="2" t="s">
        <v>140</v>
      </c>
      <c r="ED221" s="2" t="s">
        <v>131</v>
      </c>
      <c r="EE221" s="2" t="s">
        <v>388</v>
      </c>
      <c r="EF221" s="2" t="s">
        <v>2165</v>
      </c>
      <c r="EG221" s="2" t="s">
        <v>142</v>
      </c>
      <c r="EH221" s="2" t="s">
        <v>134</v>
      </c>
      <c r="EI221" s="4"/>
      <c r="EJ221" s="8"/>
      <c r="EK221" s="4"/>
      <c r="EL221" s="8"/>
      <c r="EM221" s="7"/>
      <c r="EN221" s="7"/>
      <c r="EO221" s="2" t="s">
        <v>134</v>
      </c>
      <c r="EP221" s="2" t="s">
        <v>134</v>
      </c>
      <c r="EQ221" s="2" t="s">
        <v>134</v>
      </c>
      <c r="ER221" s="2" t="s">
        <v>134</v>
      </c>
      <c r="ES221" s="2" t="s">
        <v>134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134</v>
      </c>
      <c r="FB221" s="2" t="s">
        <v>134</v>
      </c>
      <c r="FC221" s="2" t="s">
        <v>134</v>
      </c>
      <c r="FD221" s="2" t="s">
        <v>134</v>
      </c>
      <c r="FE221" s="2" t="s">
        <v>134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134</v>
      </c>
      <c r="FN221" s="2" t="s">
        <v>134</v>
      </c>
      <c r="FO221" s="2" t="s">
        <v>134</v>
      </c>
      <c r="FP221" s="2" t="s">
        <v>134</v>
      </c>
      <c r="FQ221" s="2" t="s">
        <v>134</v>
      </c>
      <c r="FR221" s="2" t="s">
        <v>134</v>
      </c>
      <c r="FS221" s="4"/>
      <c r="FT221" s="8"/>
      <c r="FU221" s="4"/>
      <c r="FV221" s="8"/>
      <c r="FW221" s="7"/>
      <c r="FX221" s="7"/>
      <c r="FY221" s="2" t="s">
        <v>134</v>
      </c>
      <c r="FZ221" s="2" t="s">
        <v>134</v>
      </c>
      <c r="GA221" s="2" t="s">
        <v>134</v>
      </c>
      <c r="GB221" s="2" t="s">
        <v>134</v>
      </c>
      <c r="GC221" s="2" t="s">
        <v>134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134</v>
      </c>
      <c r="GL221" s="2" t="s">
        <v>134</v>
      </c>
      <c r="GM221" s="2" t="s">
        <v>134</v>
      </c>
      <c r="GN221" s="2" t="s">
        <v>134</v>
      </c>
      <c r="GO221" s="2" t="s">
        <v>134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134</v>
      </c>
      <c r="GX221" s="2" t="s">
        <v>134</v>
      </c>
      <c r="GY221" s="2" t="s">
        <v>134</v>
      </c>
      <c r="GZ221" s="2" t="s">
        <v>134</v>
      </c>
      <c r="HA221" s="2" t="s">
        <v>134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134</v>
      </c>
      <c r="HJ221" s="2" t="s">
        <v>134</v>
      </c>
      <c r="HK221" s="2" t="s">
        <v>134</v>
      </c>
      <c r="HL221" s="2" t="s">
        <v>134</v>
      </c>
      <c r="HM221" s="2" t="s">
        <v>134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134</v>
      </c>
      <c r="HV221" s="2" t="s">
        <v>134</v>
      </c>
      <c r="HW221" s="2" t="s">
        <v>134</v>
      </c>
      <c r="HX221" s="2" t="s">
        <v>134</v>
      </c>
      <c r="HY221" s="2" t="s">
        <v>134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134</v>
      </c>
      <c r="IH221" s="2" t="s">
        <v>134</v>
      </c>
      <c r="II221" s="2" t="s">
        <v>134</v>
      </c>
      <c r="IJ221" s="2" t="s">
        <v>134</v>
      </c>
      <c r="IK221" s="2" t="s">
        <v>134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134</v>
      </c>
      <c r="IT221" s="2" t="s">
        <v>134</v>
      </c>
      <c r="IU221" s="2" t="s">
        <v>134</v>
      </c>
      <c r="IV221" s="2" t="s">
        <v>134</v>
      </c>
      <c r="IW221" s="2" t="s">
        <v>134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134</v>
      </c>
      <c r="JF221" s="2" t="s">
        <v>134</v>
      </c>
      <c r="JG221" s="2" t="s">
        <v>134</v>
      </c>
      <c r="JH221" s="2" t="s">
        <v>134</v>
      </c>
      <c r="JI221" s="2" t="s">
        <v>134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134</v>
      </c>
      <c r="JR221" s="2" t="s">
        <v>134</v>
      </c>
      <c r="JS221" s="2" t="s">
        <v>134</v>
      </c>
      <c r="JT221" s="2" t="s">
        <v>134</v>
      </c>
      <c r="JU221" s="2" t="s">
        <v>134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134</v>
      </c>
      <c r="KE221" s="2" t="s">
        <v>134</v>
      </c>
      <c r="KF221" s="2" t="s">
        <v>134</v>
      </c>
      <c r="KG221" s="2" t="s">
        <v>134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134</v>
      </c>
      <c r="KP221" s="2" t="s">
        <v>134</v>
      </c>
      <c r="KQ221" s="2" t="s">
        <v>134</v>
      </c>
      <c r="KR221" s="2" t="s">
        <v>134</v>
      </c>
      <c r="KS221" s="2" t="s">
        <v>134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134</v>
      </c>
      <c r="LB221" s="2" t="s">
        <v>134</v>
      </c>
      <c r="LC221" s="2" t="s">
        <v>134</v>
      </c>
      <c r="LD221" s="2" t="s">
        <v>134</v>
      </c>
      <c r="LE221" s="2" t="s">
        <v>134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134</v>
      </c>
      <c r="LN221" s="2" t="s">
        <v>134</v>
      </c>
      <c r="LO221" s="2" t="s">
        <v>134</v>
      </c>
      <c r="LP221" s="2" t="s">
        <v>134</v>
      </c>
      <c r="LQ221" s="2" t="s">
        <v>134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134</v>
      </c>
      <c r="LZ221" s="2" t="s">
        <v>134</v>
      </c>
      <c r="MA221" s="2" t="s">
        <v>134</v>
      </c>
      <c r="MB221" s="2" t="s">
        <v>134</v>
      </c>
      <c r="MC221" s="2" t="s">
        <v>134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134</v>
      </c>
      <c r="ML221" s="2" t="s">
        <v>134</v>
      </c>
      <c r="MM221" s="2" t="s">
        <v>134</v>
      </c>
      <c r="MN221" s="2" t="s">
        <v>134</v>
      </c>
      <c r="MO221" s="2" t="s">
        <v>134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134</v>
      </c>
      <c r="MX221" s="2" t="s">
        <v>134</v>
      </c>
      <c r="MY221" s="2" t="s">
        <v>134</v>
      </c>
      <c r="MZ221" s="2" t="s">
        <v>134</v>
      </c>
      <c r="NA221" s="2" t="s">
        <v>134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134</v>
      </c>
      <c r="NV221" s="2" t="s">
        <v>134</v>
      </c>
      <c r="NW221" s="2" t="s">
        <v>134</v>
      </c>
      <c r="NX221" s="2" t="s">
        <v>134</v>
      </c>
      <c r="NY221" s="2" t="s">
        <v>134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134</v>
      </c>
      <c r="OH221" s="2" t="s">
        <v>134</v>
      </c>
      <c r="OI221" s="2" t="s">
        <v>134</v>
      </c>
      <c r="OJ221" s="2" t="s">
        <v>134</v>
      </c>
      <c r="OK221" s="2" t="s">
        <v>134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134</v>
      </c>
      <c r="OT221" s="2" t="s">
        <v>134</v>
      </c>
      <c r="OU221" s="2" t="s">
        <v>134</v>
      </c>
      <c r="OV221" s="2" t="s">
        <v>134</v>
      </c>
      <c r="OW221" s="2" t="s">
        <v>134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134</v>
      </c>
      <c r="PF221" s="2" t="s">
        <v>134</v>
      </c>
      <c r="PG221" s="2" t="s">
        <v>134</v>
      </c>
      <c r="PH221" s="2" t="s">
        <v>134</v>
      </c>
      <c r="PI221" s="2" t="s">
        <v>134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134</v>
      </c>
      <c r="PR221" s="2" t="s">
        <v>134</v>
      </c>
      <c r="PS221" s="2" t="s">
        <v>134</v>
      </c>
      <c r="PT221" s="2" t="s">
        <v>134</v>
      </c>
      <c r="PU221" s="2" t="s">
        <v>134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134</v>
      </c>
      <c r="QP221" s="2" t="s">
        <v>134</v>
      </c>
      <c r="QQ221" s="2" t="s">
        <v>134</v>
      </c>
      <c r="QR221" s="2" t="s">
        <v>134</v>
      </c>
      <c r="QS221" s="2" t="s">
        <v>134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134</v>
      </c>
      <c r="RB221" s="2" t="s">
        <v>134</v>
      </c>
      <c r="RC221" s="2" t="s">
        <v>134</v>
      </c>
      <c r="RD221" s="2" t="s">
        <v>134</v>
      </c>
      <c r="RE221" s="2" t="s">
        <v>134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134</v>
      </c>
      <c r="RN221" s="2" t="s">
        <v>134</v>
      </c>
      <c r="RO221" s="2" t="s">
        <v>134</v>
      </c>
      <c r="RP221" s="2" t="s">
        <v>134</v>
      </c>
      <c r="RQ221" s="2" t="s">
        <v>134</v>
      </c>
      <c r="RR221" s="2" t="s">
        <v>134</v>
      </c>
      <c r="RS221" s="4"/>
      <c r="RT221" s="8"/>
      <c r="RU221" s="4"/>
      <c r="RV221" s="8"/>
      <c r="RW221" s="7"/>
      <c r="RX221" s="7"/>
      <c r="RY221" s="2" t="s">
        <v>134</v>
      </c>
      <c r="RZ221" s="2" t="s">
        <v>134</v>
      </c>
      <c r="SA221" s="2" t="s">
        <v>134</v>
      </c>
      <c r="SB221" s="2" t="s">
        <v>134</v>
      </c>
      <c r="SC221" s="2" t="s">
        <v>134</v>
      </c>
      <c r="SD221" s="2" t="s">
        <v>134</v>
      </c>
      <c r="SE221" s="4"/>
      <c r="SF221" s="8"/>
      <c r="SG221" s="4"/>
      <c r="SH221" s="8"/>
      <c r="SI221" s="7"/>
      <c r="SJ221" s="7"/>
      <c r="SK221" s="2" t="s">
        <v>134</v>
      </c>
      <c r="SL221" s="2" t="s">
        <v>134</v>
      </c>
      <c r="SM221" s="2" t="s">
        <v>134</v>
      </c>
      <c r="SN221" s="2" t="s">
        <v>134</v>
      </c>
      <c r="SO221" s="2" t="s">
        <v>134</v>
      </c>
      <c r="SP221" s="2" t="s">
        <v>134</v>
      </c>
    </row>
    <row r="222">
      <c r="A222" s="2" t="s">
        <v>2725</v>
      </c>
      <c r="B222" s="2" t="s">
        <v>123</v>
      </c>
      <c r="C222" s="2" t="s">
        <v>124</v>
      </c>
      <c r="D222" s="2" t="s">
        <v>2637</v>
      </c>
      <c r="E222" s="2" t="s">
        <v>2638</v>
      </c>
      <c r="F222" s="2" t="s">
        <v>1813</v>
      </c>
      <c r="G222" s="2" t="s">
        <v>1813</v>
      </c>
      <c r="H222" s="2" t="s">
        <v>1813</v>
      </c>
      <c r="I222" s="2" t="s">
        <v>2726</v>
      </c>
      <c r="J222" s="2" t="s">
        <v>2640</v>
      </c>
      <c r="K222" s="2" t="s">
        <v>792</v>
      </c>
      <c r="L222" s="3">
        <v>9</v>
      </c>
      <c r="M222" s="3">
        <v>9.45</v>
      </c>
      <c r="N222" s="3">
        <v>36</v>
      </c>
      <c r="O222" s="2" t="s">
        <v>131</v>
      </c>
      <c r="P222" s="2" t="s">
        <v>1660</v>
      </c>
      <c r="Q222" s="2" t="s">
        <v>133</v>
      </c>
      <c r="R222" s="2" t="s">
        <v>21</v>
      </c>
      <c r="S222" s="2" t="s">
        <v>134</v>
      </c>
      <c r="T222" s="2" t="s">
        <v>134</v>
      </c>
      <c r="U222" s="2" t="s">
        <v>134</v>
      </c>
      <c r="V222" s="2" t="s">
        <v>135</v>
      </c>
      <c r="W222" s="2" t="s">
        <v>134</v>
      </c>
      <c r="X222" s="2" t="s">
        <v>134</v>
      </c>
      <c r="Y222" s="2" t="s">
        <v>1127</v>
      </c>
      <c r="Z222" s="4"/>
      <c r="AA222" s="4">
        <f>=ROUNDDOWN({0},0)</f>
      </c>
      <c r="AB222" s="5">
        <v>0.5</v>
      </c>
      <c r="AC222" s="2" t="s">
        <v>134</v>
      </c>
      <c r="AD222" s="4"/>
      <c r="AE222" s="4"/>
      <c r="AF222" s="6"/>
      <c r="AG222" s="6"/>
      <c r="AH222" s="7">
        <v>0.7486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>
        <v>0</v>
      </c>
      <c r="AP222" s="4">
        <v>45</v>
      </c>
      <c r="AQ222" s="8">
        <v>405</v>
      </c>
      <c r="AR222" s="4"/>
      <c r="AS222" s="8"/>
      <c r="AT222" s="7"/>
      <c r="AU222" s="7"/>
      <c r="AV222" s="4">
        <v>45</v>
      </c>
      <c r="AW222" s="8">
        <v>405</v>
      </c>
      <c r="AX222" s="4"/>
      <c r="AY222" s="8"/>
      <c r="AZ222" s="7"/>
      <c r="BA222" s="7"/>
      <c r="BB222" s="7">
        <v>1</v>
      </c>
      <c r="BC222" s="4">
        <v>45</v>
      </c>
      <c r="BD222" s="8">
        <v>405</v>
      </c>
      <c r="BE222" s="4"/>
      <c r="BF222" s="8"/>
      <c r="BG222" s="7"/>
      <c r="BH222" s="7"/>
      <c r="BI222" s="7">
        <v>1</v>
      </c>
      <c r="BJ222" s="4">
        <v>45</v>
      </c>
      <c r="BK222" s="8">
        <v>405</v>
      </c>
      <c r="BL222" s="2" t="s">
        <v>21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134</v>
      </c>
      <c r="BV222" s="2" t="s">
        <v>134</v>
      </c>
      <c r="BW222" s="2" t="s">
        <v>134</v>
      </c>
      <c r="BX222" s="2" t="s">
        <v>134</v>
      </c>
      <c r="BY222" s="2" t="s">
        <v>134</v>
      </c>
      <c r="BZ222" s="2" t="s">
        <v>134</v>
      </c>
      <c r="CA222" s="4"/>
      <c r="CB222" s="8"/>
      <c r="CC222" s="4"/>
      <c r="CD222" s="8"/>
      <c r="CE222" s="7"/>
      <c r="CF222" s="7"/>
      <c r="CG222" s="2" t="s">
        <v>134</v>
      </c>
      <c r="CH222" s="2" t="s">
        <v>134</v>
      </c>
      <c r="CI222" s="2" t="s">
        <v>134</v>
      </c>
      <c r="CJ222" s="2" t="s">
        <v>134</v>
      </c>
      <c r="CK222" s="2" t="s">
        <v>134</v>
      </c>
      <c r="CL222" s="2" t="s">
        <v>134</v>
      </c>
      <c r="CM222" s="4"/>
      <c r="CN222" s="8"/>
      <c r="CO222" s="4"/>
      <c r="CP222" s="8"/>
      <c r="CQ222" s="7"/>
      <c r="CR222" s="7"/>
      <c r="CS222" s="2" t="s">
        <v>134</v>
      </c>
      <c r="CT222" s="2" t="s">
        <v>134</v>
      </c>
      <c r="CU222" s="2" t="s">
        <v>134</v>
      </c>
      <c r="CV222" s="2" t="s">
        <v>134</v>
      </c>
      <c r="CW222" s="2" t="s">
        <v>134</v>
      </c>
      <c r="CX222" s="2" t="s">
        <v>134</v>
      </c>
      <c r="CY222" s="4"/>
      <c r="CZ222" s="8"/>
      <c r="DA222" s="4"/>
      <c r="DB222" s="8"/>
      <c r="DC222" s="7"/>
      <c r="DD222" s="7"/>
      <c r="DE222" s="2" t="s">
        <v>134</v>
      </c>
      <c r="DF222" s="2" t="s">
        <v>134</v>
      </c>
      <c r="DG222" s="2" t="s">
        <v>134</v>
      </c>
      <c r="DH222" s="2" t="s">
        <v>134</v>
      </c>
      <c r="DI222" s="2" t="s">
        <v>134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134</v>
      </c>
      <c r="DR222" s="2" t="s">
        <v>134</v>
      </c>
      <c r="DS222" s="2" t="s">
        <v>134</v>
      </c>
      <c r="DT222" s="2" t="s">
        <v>134</v>
      </c>
      <c r="DU222" s="2" t="s">
        <v>134</v>
      </c>
      <c r="DV222" s="2" t="s">
        <v>134</v>
      </c>
      <c r="DW222" s="4">
        <v>45</v>
      </c>
      <c r="DX222" s="8">
        <v>405</v>
      </c>
      <c r="DY222" s="4"/>
      <c r="DZ222" s="8"/>
      <c r="EA222" s="7"/>
      <c r="EB222" s="7"/>
      <c r="EC222" s="2" t="s">
        <v>140</v>
      </c>
      <c r="ED222" s="2" t="s">
        <v>131</v>
      </c>
      <c r="EE222" s="2" t="s">
        <v>388</v>
      </c>
      <c r="EF222" s="2" t="s">
        <v>2727</v>
      </c>
      <c r="EG222" s="2" t="s">
        <v>142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134</v>
      </c>
      <c r="EP222" s="2" t="s">
        <v>134</v>
      </c>
      <c r="EQ222" s="2" t="s">
        <v>134</v>
      </c>
      <c r="ER222" s="2" t="s">
        <v>134</v>
      </c>
      <c r="ES222" s="2" t="s">
        <v>134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134</v>
      </c>
      <c r="FB222" s="2" t="s">
        <v>134</v>
      </c>
      <c r="FC222" s="2" t="s">
        <v>134</v>
      </c>
      <c r="FD222" s="2" t="s">
        <v>134</v>
      </c>
      <c r="FE222" s="2" t="s">
        <v>134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134</v>
      </c>
      <c r="FN222" s="2" t="s">
        <v>134</v>
      </c>
      <c r="FO222" s="2" t="s">
        <v>134</v>
      </c>
      <c r="FP222" s="2" t="s">
        <v>134</v>
      </c>
      <c r="FQ222" s="2" t="s">
        <v>134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134</v>
      </c>
      <c r="FZ222" s="2" t="s">
        <v>134</v>
      </c>
      <c r="GA222" s="2" t="s">
        <v>134</v>
      </c>
      <c r="GB222" s="2" t="s">
        <v>134</v>
      </c>
      <c r="GC222" s="2" t="s">
        <v>134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134</v>
      </c>
      <c r="GL222" s="2" t="s">
        <v>134</v>
      </c>
      <c r="GM222" s="2" t="s">
        <v>134</v>
      </c>
      <c r="GN222" s="2" t="s">
        <v>134</v>
      </c>
      <c r="GO222" s="2" t="s">
        <v>134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134</v>
      </c>
      <c r="GX222" s="2" t="s">
        <v>134</v>
      </c>
      <c r="GY222" s="2" t="s">
        <v>134</v>
      </c>
      <c r="GZ222" s="2" t="s">
        <v>134</v>
      </c>
      <c r="HA222" s="2" t="s">
        <v>134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134</v>
      </c>
      <c r="HJ222" s="2" t="s">
        <v>134</v>
      </c>
      <c r="HK222" s="2" t="s">
        <v>134</v>
      </c>
      <c r="HL222" s="2" t="s">
        <v>134</v>
      </c>
      <c r="HM222" s="2" t="s">
        <v>134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134</v>
      </c>
      <c r="HV222" s="2" t="s">
        <v>134</v>
      </c>
      <c r="HW222" s="2" t="s">
        <v>134</v>
      </c>
      <c r="HX222" s="2" t="s">
        <v>134</v>
      </c>
      <c r="HY222" s="2" t="s">
        <v>134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134</v>
      </c>
      <c r="IH222" s="2" t="s">
        <v>134</v>
      </c>
      <c r="II222" s="2" t="s">
        <v>134</v>
      </c>
      <c r="IJ222" s="2" t="s">
        <v>134</v>
      </c>
      <c r="IK222" s="2" t="s">
        <v>134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134</v>
      </c>
      <c r="IT222" s="2" t="s">
        <v>134</v>
      </c>
      <c r="IU222" s="2" t="s">
        <v>134</v>
      </c>
      <c r="IV222" s="2" t="s">
        <v>134</v>
      </c>
      <c r="IW222" s="2" t="s">
        <v>134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134</v>
      </c>
      <c r="JF222" s="2" t="s">
        <v>134</v>
      </c>
      <c r="JG222" s="2" t="s">
        <v>134</v>
      </c>
      <c r="JH222" s="2" t="s">
        <v>134</v>
      </c>
      <c r="JI222" s="2" t="s">
        <v>134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134</v>
      </c>
      <c r="JR222" s="2" t="s">
        <v>134</v>
      </c>
      <c r="JS222" s="2" t="s">
        <v>134</v>
      </c>
      <c r="JT222" s="2" t="s">
        <v>134</v>
      </c>
      <c r="JU222" s="2" t="s">
        <v>134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134</v>
      </c>
      <c r="KD222" s="2" t="s">
        <v>134</v>
      </c>
      <c r="KE222" s="2" t="s">
        <v>134</v>
      </c>
      <c r="KF222" s="2" t="s">
        <v>134</v>
      </c>
      <c r="KG222" s="2" t="s">
        <v>134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134</v>
      </c>
      <c r="LB222" s="2" t="s">
        <v>134</v>
      </c>
      <c r="LC222" s="2" t="s">
        <v>134</v>
      </c>
      <c r="LD222" s="2" t="s">
        <v>134</v>
      </c>
      <c r="LE222" s="2" t="s">
        <v>134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134</v>
      </c>
      <c r="LN222" s="2" t="s">
        <v>134</v>
      </c>
      <c r="LO222" s="2" t="s">
        <v>134</v>
      </c>
      <c r="LP222" s="2" t="s">
        <v>134</v>
      </c>
      <c r="LQ222" s="2" t="s">
        <v>134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134</v>
      </c>
      <c r="LZ222" s="2" t="s">
        <v>134</v>
      </c>
      <c r="MA222" s="2" t="s">
        <v>134</v>
      </c>
      <c r="MB222" s="2" t="s">
        <v>134</v>
      </c>
      <c r="MC222" s="2" t="s">
        <v>134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134</v>
      </c>
      <c r="MM222" s="2" t="s">
        <v>134</v>
      </c>
      <c r="MN222" s="2" t="s">
        <v>134</v>
      </c>
      <c r="MO222" s="2" t="s">
        <v>134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134</v>
      </c>
      <c r="MX222" s="2" t="s">
        <v>134</v>
      </c>
      <c r="MY222" s="2" t="s">
        <v>134</v>
      </c>
      <c r="MZ222" s="2" t="s">
        <v>134</v>
      </c>
      <c r="NA222" s="2" t="s">
        <v>134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134</v>
      </c>
      <c r="NV222" s="2" t="s">
        <v>134</v>
      </c>
      <c r="NW222" s="2" t="s">
        <v>134</v>
      </c>
      <c r="NX222" s="2" t="s">
        <v>134</v>
      </c>
      <c r="NY222" s="2" t="s">
        <v>134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134</v>
      </c>
      <c r="OH222" s="2" t="s">
        <v>134</v>
      </c>
      <c r="OI222" s="2" t="s">
        <v>134</v>
      </c>
      <c r="OJ222" s="2" t="s">
        <v>134</v>
      </c>
      <c r="OK222" s="2" t="s">
        <v>134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134</v>
      </c>
      <c r="OT222" s="2" t="s">
        <v>134</v>
      </c>
      <c r="OU222" s="2" t="s">
        <v>134</v>
      </c>
      <c r="OV222" s="2" t="s">
        <v>134</v>
      </c>
      <c r="OW222" s="2" t="s">
        <v>134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134</v>
      </c>
      <c r="PR222" s="2" t="s">
        <v>134</v>
      </c>
      <c r="PS222" s="2" t="s">
        <v>134</v>
      </c>
      <c r="PT222" s="2" t="s">
        <v>134</v>
      </c>
      <c r="PU222" s="2" t="s">
        <v>134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134</v>
      </c>
      <c r="QP222" s="2" t="s">
        <v>134</v>
      </c>
      <c r="QQ222" s="2" t="s">
        <v>134</v>
      </c>
      <c r="QR222" s="2" t="s">
        <v>134</v>
      </c>
      <c r="QS222" s="2" t="s">
        <v>134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134</v>
      </c>
      <c r="RB222" s="2" t="s">
        <v>134</v>
      </c>
      <c r="RC222" s="2" t="s">
        <v>134</v>
      </c>
      <c r="RD222" s="2" t="s">
        <v>134</v>
      </c>
      <c r="RE222" s="2" t="s">
        <v>134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134</v>
      </c>
      <c r="RN222" s="2" t="s">
        <v>134</v>
      </c>
      <c r="RO222" s="2" t="s">
        <v>134</v>
      </c>
      <c r="RP222" s="2" t="s">
        <v>134</v>
      </c>
      <c r="RQ222" s="2" t="s">
        <v>134</v>
      </c>
      <c r="RR222" s="2" t="s">
        <v>134</v>
      </c>
      <c r="RS222" s="4"/>
      <c r="RT222" s="8"/>
      <c r="RU222" s="4"/>
      <c r="RV222" s="8"/>
      <c r="RW222" s="7"/>
      <c r="RX222" s="7"/>
      <c r="RY222" s="2" t="s">
        <v>134</v>
      </c>
      <c r="RZ222" s="2" t="s">
        <v>134</v>
      </c>
      <c r="SA222" s="2" t="s">
        <v>134</v>
      </c>
      <c r="SB222" s="2" t="s">
        <v>134</v>
      </c>
      <c r="SC222" s="2" t="s">
        <v>134</v>
      </c>
      <c r="SD222" s="2" t="s">
        <v>134</v>
      </c>
      <c r="SE222" s="4"/>
      <c r="SF222" s="8"/>
      <c r="SG222" s="4"/>
      <c r="SH222" s="8"/>
      <c r="SI222" s="7"/>
      <c r="SJ222" s="7"/>
      <c r="SK222" s="2" t="s">
        <v>134</v>
      </c>
      <c r="SL222" s="2" t="s">
        <v>134</v>
      </c>
      <c r="SM222" s="2" t="s">
        <v>134</v>
      </c>
      <c r="SN222" s="2" t="s">
        <v>134</v>
      </c>
      <c r="SO222" s="2" t="s">
        <v>134</v>
      </c>
      <c r="SP222" s="2" t="s">
        <v>134</v>
      </c>
    </row>
    <row r="223">
      <c r="A223" s="2" t="s">
        <v>2728</v>
      </c>
      <c r="B223" s="2" t="s">
        <v>123</v>
      </c>
      <c r="C223" s="2" t="s">
        <v>124</v>
      </c>
      <c r="D223" s="2" t="s">
        <v>2637</v>
      </c>
      <c r="E223" s="2" t="s">
        <v>2638</v>
      </c>
      <c r="F223" s="2" t="s">
        <v>1579</v>
      </c>
      <c r="G223" s="2" t="s">
        <v>1579</v>
      </c>
      <c r="H223" s="2" t="s">
        <v>1579</v>
      </c>
      <c r="I223" s="2" t="s">
        <v>2729</v>
      </c>
      <c r="J223" s="2" t="s">
        <v>2640</v>
      </c>
      <c r="K223" s="2" t="s">
        <v>792</v>
      </c>
      <c r="L223" s="3">
        <v>9</v>
      </c>
      <c r="M223" s="3">
        <v>9.45</v>
      </c>
      <c r="N223" s="3">
        <v>36</v>
      </c>
      <c r="O223" s="2" t="s">
        <v>131</v>
      </c>
      <c r="P223" s="2" t="s">
        <v>1660</v>
      </c>
      <c r="Q223" s="2" t="s">
        <v>133</v>
      </c>
      <c r="R223" s="2" t="s">
        <v>21</v>
      </c>
      <c r="S223" s="2" t="s">
        <v>134</v>
      </c>
      <c r="T223" s="2" t="s">
        <v>134</v>
      </c>
      <c r="U223" s="2" t="s">
        <v>134</v>
      </c>
      <c r="V223" s="2" t="s">
        <v>135</v>
      </c>
      <c r="W223" s="2" t="s">
        <v>134</v>
      </c>
      <c r="X223" s="2" t="s">
        <v>134</v>
      </c>
      <c r="Y223" s="2" t="s">
        <v>1127</v>
      </c>
      <c r="Z223" s="4"/>
      <c r="AA223" s="4">
        <f>=ROUNDDOWN({0},0)</f>
      </c>
      <c r="AB223" s="5">
        <v>1.2</v>
      </c>
      <c r="AC223" s="2" t="s">
        <v>134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134</v>
      </c>
      <c r="BM223" s="7"/>
      <c r="BN223" s="7"/>
      <c r="BO223" s="4"/>
      <c r="BP223" s="8"/>
      <c r="BQ223" s="4"/>
      <c r="BR223" s="8"/>
      <c r="BS223" s="7"/>
      <c r="BT223" s="7"/>
      <c r="BU223" s="2" t="s">
        <v>134</v>
      </c>
      <c r="BV223" s="2" t="s">
        <v>134</v>
      </c>
      <c r="BW223" s="2" t="s">
        <v>134</v>
      </c>
      <c r="BX223" s="2" t="s">
        <v>134</v>
      </c>
      <c r="BY223" s="2" t="s">
        <v>134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134</v>
      </c>
      <c r="CH223" s="2" t="s">
        <v>134</v>
      </c>
      <c r="CI223" s="2" t="s">
        <v>134</v>
      </c>
      <c r="CJ223" s="2" t="s">
        <v>134</v>
      </c>
      <c r="CK223" s="2" t="s">
        <v>134</v>
      </c>
      <c r="CL223" s="2" t="s">
        <v>134</v>
      </c>
      <c r="CM223" s="4"/>
      <c r="CN223" s="8"/>
      <c r="CO223" s="4"/>
      <c r="CP223" s="8"/>
      <c r="CQ223" s="7"/>
      <c r="CR223" s="7"/>
      <c r="CS223" s="2" t="s">
        <v>134</v>
      </c>
      <c r="CT223" s="2" t="s">
        <v>134</v>
      </c>
      <c r="CU223" s="2" t="s">
        <v>134</v>
      </c>
      <c r="CV223" s="2" t="s">
        <v>134</v>
      </c>
      <c r="CW223" s="2" t="s">
        <v>134</v>
      </c>
      <c r="CX223" s="2" t="s">
        <v>134</v>
      </c>
      <c r="CY223" s="4"/>
      <c r="CZ223" s="8"/>
      <c r="DA223" s="4"/>
      <c r="DB223" s="8"/>
      <c r="DC223" s="7"/>
      <c r="DD223" s="7"/>
      <c r="DE223" s="2" t="s">
        <v>134</v>
      </c>
      <c r="DF223" s="2" t="s">
        <v>134</v>
      </c>
      <c r="DG223" s="2" t="s">
        <v>134</v>
      </c>
      <c r="DH223" s="2" t="s">
        <v>134</v>
      </c>
      <c r="DI223" s="2" t="s">
        <v>134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134</v>
      </c>
      <c r="DR223" s="2" t="s">
        <v>134</v>
      </c>
      <c r="DS223" s="2" t="s">
        <v>134</v>
      </c>
      <c r="DT223" s="2" t="s">
        <v>134</v>
      </c>
      <c r="DU223" s="2" t="s">
        <v>134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140</v>
      </c>
      <c r="ED223" s="2" t="s">
        <v>131</v>
      </c>
      <c r="EE223" s="2" t="s">
        <v>388</v>
      </c>
      <c r="EF223" s="2" t="s">
        <v>1663</v>
      </c>
      <c r="EG223" s="2" t="s">
        <v>142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134</v>
      </c>
      <c r="EP223" s="2" t="s">
        <v>134</v>
      </c>
      <c r="EQ223" s="2" t="s">
        <v>134</v>
      </c>
      <c r="ER223" s="2" t="s">
        <v>134</v>
      </c>
      <c r="ES223" s="2" t="s">
        <v>134</v>
      </c>
      <c r="ET223" s="2" t="s">
        <v>134</v>
      </c>
      <c r="EU223" s="4"/>
      <c r="EV223" s="8"/>
      <c r="EW223" s="4"/>
      <c r="EX223" s="8"/>
      <c r="EY223" s="7"/>
      <c r="EZ223" s="7"/>
      <c r="FA223" s="2" t="s">
        <v>134</v>
      </c>
      <c r="FB223" s="2" t="s">
        <v>134</v>
      </c>
      <c r="FC223" s="2" t="s">
        <v>134</v>
      </c>
      <c r="FD223" s="2" t="s">
        <v>134</v>
      </c>
      <c r="FE223" s="2" t="s">
        <v>134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134</v>
      </c>
      <c r="FN223" s="2" t="s">
        <v>134</v>
      </c>
      <c r="FO223" s="2" t="s">
        <v>134</v>
      </c>
      <c r="FP223" s="2" t="s">
        <v>134</v>
      </c>
      <c r="FQ223" s="2" t="s">
        <v>134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134</v>
      </c>
      <c r="FZ223" s="2" t="s">
        <v>134</v>
      </c>
      <c r="GA223" s="2" t="s">
        <v>134</v>
      </c>
      <c r="GB223" s="2" t="s">
        <v>134</v>
      </c>
      <c r="GC223" s="2" t="s">
        <v>134</v>
      </c>
      <c r="GD223" s="2" t="s">
        <v>134</v>
      </c>
      <c r="GE223" s="4"/>
      <c r="GF223" s="8"/>
      <c r="GG223" s="4"/>
      <c r="GH223" s="8"/>
      <c r="GI223" s="7"/>
      <c r="GJ223" s="7"/>
      <c r="GK223" s="2" t="s">
        <v>134</v>
      </c>
      <c r="GL223" s="2" t="s">
        <v>134</v>
      </c>
      <c r="GM223" s="2" t="s">
        <v>134</v>
      </c>
      <c r="GN223" s="2" t="s">
        <v>134</v>
      </c>
      <c r="GO223" s="2" t="s">
        <v>134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134</v>
      </c>
      <c r="GX223" s="2" t="s">
        <v>134</v>
      </c>
      <c r="GY223" s="2" t="s">
        <v>134</v>
      </c>
      <c r="GZ223" s="2" t="s">
        <v>134</v>
      </c>
      <c r="HA223" s="2" t="s">
        <v>134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134</v>
      </c>
      <c r="HJ223" s="2" t="s">
        <v>134</v>
      </c>
      <c r="HK223" s="2" t="s">
        <v>134</v>
      </c>
      <c r="HL223" s="2" t="s">
        <v>134</v>
      </c>
      <c r="HM223" s="2" t="s">
        <v>134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134</v>
      </c>
      <c r="HV223" s="2" t="s">
        <v>134</v>
      </c>
      <c r="HW223" s="2" t="s">
        <v>134</v>
      </c>
      <c r="HX223" s="2" t="s">
        <v>134</v>
      </c>
      <c r="HY223" s="2" t="s">
        <v>134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134</v>
      </c>
      <c r="IH223" s="2" t="s">
        <v>134</v>
      </c>
      <c r="II223" s="2" t="s">
        <v>134</v>
      </c>
      <c r="IJ223" s="2" t="s">
        <v>134</v>
      </c>
      <c r="IK223" s="2" t="s">
        <v>134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134</v>
      </c>
      <c r="IT223" s="2" t="s">
        <v>134</v>
      </c>
      <c r="IU223" s="2" t="s">
        <v>134</v>
      </c>
      <c r="IV223" s="2" t="s">
        <v>134</v>
      </c>
      <c r="IW223" s="2" t="s">
        <v>134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134</v>
      </c>
      <c r="JF223" s="2" t="s">
        <v>134</v>
      </c>
      <c r="JG223" s="2" t="s">
        <v>134</v>
      </c>
      <c r="JH223" s="2" t="s">
        <v>134</v>
      </c>
      <c r="JI223" s="2" t="s">
        <v>134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134</v>
      </c>
      <c r="JR223" s="2" t="s">
        <v>134</v>
      </c>
      <c r="JS223" s="2" t="s">
        <v>134</v>
      </c>
      <c r="JT223" s="2" t="s">
        <v>134</v>
      </c>
      <c r="JU223" s="2" t="s">
        <v>134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134</v>
      </c>
      <c r="KE223" s="2" t="s">
        <v>134</v>
      </c>
      <c r="KF223" s="2" t="s">
        <v>134</v>
      </c>
      <c r="KG223" s="2" t="s">
        <v>134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134</v>
      </c>
      <c r="KP223" s="2" t="s">
        <v>134</v>
      </c>
      <c r="KQ223" s="2" t="s">
        <v>134</v>
      </c>
      <c r="KR223" s="2" t="s">
        <v>134</v>
      </c>
      <c r="KS223" s="2" t="s">
        <v>134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134</v>
      </c>
      <c r="LB223" s="2" t="s">
        <v>134</v>
      </c>
      <c r="LC223" s="2" t="s">
        <v>134</v>
      </c>
      <c r="LD223" s="2" t="s">
        <v>134</v>
      </c>
      <c r="LE223" s="2" t="s">
        <v>134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134</v>
      </c>
      <c r="LN223" s="2" t="s">
        <v>134</v>
      </c>
      <c r="LO223" s="2" t="s">
        <v>134</v>
      </c>
      <c r="LP223" s="2" t="s">
        <v>134</v>
      </c>
      <c r="LQ223" s="2" t="s">
        <v>134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134</v>
      </c>
      <c r="LZ223" s="2" t="s">
        <v>134</v>
      </c>
      <c r="MA223" s="2" t="s">
        <v>134</v>
      </c>
      <c r="MB223" s="2" t="s">
        <v>134</v>
      </c>
      <c r="MC223" s="2" t="s">
        <v>134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134</v>
      </c>
      <c r="MM223" s="2" t="s">
        <v>134</v>
      </c>
      <c r="MN223" s="2" t="s">
        <v>134</v>
      </c>
      <c r="MO223" s="2" t="s">
        <v>134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134</v>
      </c>
      <c r="MY223" s="2" t="s">
        <v>134</v>
      </c>
      <c r="MZ223" s="2" t="s">
        <v>134</v>
      </c>
      <c r="NA223" s="2" t="s">
        <v>134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134</v>
      </c>
      <c r="NJ223" s="2" t="s">
        <v>134</v>
      </c>
      <c r="NK223" s="2" t="s">
        <v>134</v>
      </c>
      <c r="NL223" s="2" t="s">
        <v>134</v>
      </c>
      <c r="NM223" s="2" t="s">
        <v>134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134</v>
      </c>
      <c r="NV223" s="2" t="s">
        <v>134</v>
      </c>
      <c r="NW223" s="2" t="s">
        <v>134</v>
      </c>
      <c r="NX223" s="2" t="s">
        <v>134</v>
      </c>
      <c r="NY223" s="2" t="s">
        <v>134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134</v>
      </c>
      <c r="OH223" s="2" t="s">
        <v>134</v>
      </c>
      <c r="OI223" s="2" t="s">
        <v>134</v>
      </c>
      <c r="OJ223" s="2" t="s">
        <v>134</v>
      </c>
      <c r="OK223" s="2" t="s">
        <v>134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134</v>
      </c>
      <c r="OT223" s="2" t="s">
        <v>134</v>
      </c>
      <c r="OU223" s="2" t="s">
        <v>134</v>
      </c>
      <c r="OV223" s="2" t="s">
        <v>134</v>
      </c>
      <c r="OW223" s="2" t="s">
        <v>134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134</v>
      </c>
      <c r="PR223" s="2" t="s">
        <v>134</v>
      </c>
      <c r="PS223" s="2" t="s">
        <v>134</v>
      </c>
      <c r="PT223" s="2" t="s">
        <v>134</v>
      </c>
      <c r="PU223" s="2" t="s">
        <v>134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134</v>
      </c>
      <c r="RB223" s="2" t="s">
        <v>134</v>
      </c>
      <c r="RC223" s="2" t="s">
        <v>134</v>
      </c>
      <c r="RD223" s="2" t="s">
        <v>134</v>
      </c>
      <c r="RE223" s="2" t="s">
        <v>134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134</v>
      </c>
      <c r="RN223" s="2" t="s">
        <v>134</v>
      </c>
      <c r="RO223" s="2" t="s">
        <v>134</v>
      </c>
      <c r="RP223" s="2" t="s">
        <v>134</v>
      </c>
      <c r="RQ223" s="2" t="s">
        <v>134</v>
      </c>
      <c r="RR223" s="2" t="s">
        <v>134</v>
      </c>
      <c r="RS223" s="4"/>
      <c r="RT223" s="8"/>
      <c r="RU223" s="4"/>
      <c r="RV223" s="8"/>
      <c r="RW223" s="7"/>
      <c r="RX223" s="7"/>
      <c r="RY223" s="2" t="s">
        <v>134</v>
      </c>
      <c r="RZ223" s="2" t="s">
        <v>134</v>
      </c>
      <c r="SA223" s="2" t="s">
        <v>134</v>
      </c>
      <c r="SB223" s="2" t="s">
        <v>134</v>
      </c>
      <c r="SC223" s="2" t="s">
        <v>134</v>
      </c>
      <c r="SD223" s="2" t="s">
        <v>134</v>
      </c>
      <c r="SE223" s="4"/>
      <c r="SF223" s="8"/>
      <c r="SG223" s="4"/>
      <c r="SH223" s="8"/>
      <c r="SI223" s="7"/>
      <c r="SJ223" s="7"/>
      <c r="SK223" s="2" t="s">
        <v>134</v>
      </c>
      <c r="SL223" s="2" t="s">
        <v>134</v>
      </c>
      <c r="SM223" s="2" t="s">
        <v>134</v>
      </c>
      <c r="SN223" s="2" t="s">
        <v>134</v>
      </c>
      <c r="SO223" s="2" t="s">
        <v>134</v>
      </c>
      <c r="SP223" s="2" t="s">
        <v>134</v>
      </c>
    </row>
    <row r="224">
      <c r="A224" s="2" t="s">
        <v>2730</v>
      </c>
      <c r="B224" s="2" t="s">
        <v>123</v>
      </c>
      <c r="C224" s="2" t="s">
        <v>124</v>
      </c>
      <c r="D224" s="2" t="s">
        <v>2731</v>
      </c>
      <c r="E224" s="2" t="s">
        <v>2732</v>
      </c>
      <c r="F224" s="2" t="s">
        <v>2733</v>
      </c>
      <c r="G224" s="2" t="s">
        <v>2733</v>
      </c>
      <c r="H224" s="2" t="s">
        <v>2733</v>
      </c>
      <c r="I224" s="2" t="s">
        <v>2734</v>
      </c>
      <c r="J224" s="2" t="s">
        <v>2640</v>
      </c>
      <c r="K224" s="2" t="s">
        <v>2735</v>
      </c>
      <c r="L224" s="3">
        <v>21.6</v>
      </c>
      <c r="M224" s="3">
        <v>22.68</v>
      </c>
      <c r="N224" s="3">
        <v>44.99</v>
      </c>
      <c r="O224" s="2" t="s">
        <v>131</v>
      </c>
      <c r="P224" s="2" t="s">
        <v>395</v>
      </c>
      <c r="Q224" s="2" t="s">
        <v>133</v>
      </c>
      <c r="R224" s="2" t="s">
        <v>134</v>
      </c>
      <c r="S224" s="2" t="s">
        <v>134</v>
      </c>
      <c r="T224" s="2" t="s">
        <v>134</v>
      </c>
      <c r="U224" s="2" t="s">
        <v>134</v>
      </c>
      <c r="V224" s="2" t="s">
        <v>2599</v>
      </c>
      <c r="W224" s="2" t="s">
        <v>834</v>
      </c>
      <c r="X224" s="2" t="s">
        <v>134</v>
      </c>
      <c r="Y224" s="2" t="s">
        <v>945</v>
      </c>
      <c r="Z224" s="4">
        <v>269</v>
      </c>
      <c r="AA224" s="4">
        <f>=ROUNDDOWN(17.9333333333333,0)</f>
      </c>
      <c r="AB224" s="5">
        <v>15</v>
      </c>
      <c r="AC224" s="2" t="s">
        <v>1701</v>
      </c>
      <c r="AD224" s="4">
        <v>300</v>
      </c>
      <c r="AE224" s="4">
        <v>300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>
        <v>0</v>
      </c>
      <c r="AP224" s="4">
        <v>438</v>
      </c>
      <c r="AQ224" s="8">
        <v>10536.88</v>
      </c>
      <c r="AR224" s="4"/>
      <c r="AS224" s="8"/>
      <c r="AT224" s="7"/>
      <c r="AU224" s="7"/>
      <c r="AV224" s="4">
        <v>438</v>
      </c>
      <c r="AW224" s="8">
        <v>10536.88</v>
      </c>
      <c r="AX224" s="4"/>
      <c r="AY224" s="8"/>
      <c r="AZ224" s="7"/>
      <c r="BA224" s="7"/>
      <c r="BB224" s="7">
        <v>1</v>
      </c>
      <c r="BC224" s="4">
        <v>593</v>
      </c>
      <c r="BD224" s="8">
        <v>14266.45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>
        <v>0.7386</v>
      </c>
      <c r="BJ224" s="4">
        <v>438</v>
      </c>
      <c r="BK224" s="8">
        <v>10536.88</v>
      </c>
      <c r="BL224" s="2" t="s">
        <v>2736</v>
      </c>
      <c r="BM224" s="7">
        <v>1</v>
      </c>
      <c r="BN224" s="7">
        <v>1</v>
      </c>
      <c r="BO224" s="4">
        <v>82</v>
      </c>
      <c r="BP224" s="8">
        <v>1921.26</v>
      </c>
      <c r="BQ224" s="4"/>
      <c r="BR224" s="8"/>
      <c r="BS224" s="7"/>
      <c r="BT224" s="7"/>
      <c r="BU224" s="2" t="s">
        <v>140</v>
      </c>
      <c r="BV224" s="2" t="s">
        <v>131</v>
      </c>
      <c r="BW224" s="2" t="s">
        <v>134</v>
      </c>
      <c r="BX224" s="2" t="s">
        <v>445</v>
      </c>
      <c r="BY224" s="2" t="s">
        <v>142</v>
      </c>
      <c r="BZ224" s="2" t="s">
        <v>134</v>
      </c>
      <c r="CA224" s="4">
        <v>207</v>
      </c>
      <c r="CB224" s="8">
        <v>5028.03</v>
      </c>
      <c r="CC224" s="4"/>
      <c r="CD224" s="8"/>
      <c r="CE224" s="7"/>
      <c r="CF224" s="7"/>
      <c r="CG224" s="2" t="s">
        <v>140</v>
      </c>
      <c r="CH224" s="2" t="s">
        <v>131</v>
      </c>
      <c r="CI224" s="2" t="s">
        <v>145</v>
      </c>
      <c r="CJ224" s="2" t="s">
        <v>751</v>
      </c>
      <c r="CK224" s="2" t="s">
        <v>142</v>
      </c>
      <c r="CL224" s="2" t="s">
        <v>134</v>
      </c>
      <c r="CM224" s="4"/>
      <c r="CN224" s="8"/>
      <c r="CO224" s="4"/>
      <c r="CP224" s="8"/>
      <c r="CQ224" s="7"/>
      <c r="CR224" s="7"/>
      <c r="CS224" s="2" t="s">
        <v>140</v>
      </c>
      <c r="CT224" s="2" t="s">
        <v>131</v>
      </c>
      <c r="CU224" s="2" t="s">
        <v>502</v>
      </c>
      <c r="CV224" s="2" t="s">
        <v>295</v>
      </c>
      <c r="CW224" s="2" t="s">
        <v>142</v>
      </c>
      <c r="CX224" s="2" t="s">
        <v>134</v>
      </c>
      <c r="CY224" s="4">
        <v>66</v>
      </c>
      <c r="CZ224" s="8">
        <v>1578.72</v>
      </c>
      <c r="DA224" s="4"/>
      <c r="DB224" s="8"/>
      <c r="DC224" s="7"/>
      <c r="DD224" s="7"/>
      <c r="DE224" s="2" t="s">
        <v>140</v>
      </c>
      <c r="DF224" s="2" t="s">
        <v>131</v>
      </c>
      <c r="DG224" s="2" t="s">
        <v>2048</v>
      </c>
      <c r="DH224" s="2" t="s">
        <v>2124</v>
      </c>
      <c r="DI224" s="2" t="s">
        <v>142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140</v>
      </c>
      <c r="DR224" s="2" t="s">
        <v>144</v>
      </c>
      <c r="DS224" s="2" t="s">
        <v>554</v>
      </c>
      <c r="DT224" s="2" t="s">
        <v>1221</v>
      </c>
      <c r="DU224" s="2" t="s">
        <v>142</v>
      </c>
      <c r="DV224" s="2" t="s">
        <v>134</v>
      </c>
      <c r="DW224" s="4">
        <v>46</v>
      </c>
      <c r="DX224" s="8">
        <v>1095.26</v>
      </c>
      <c r="DY224" s="4"/>
      <c r="DZ224" s="8"/>
      <c r="EA224" s="7"/>
      <c r="EB224" s="7"/>
      <c r="EC224" s="2" t="s">
        <v>140</v>
      </c>
      <c r="ED224" s="2" t="s">
        <v>131</v>
      </c>
      <c r="EE224" s="2" t="s">
        <v>153</v>
      </c>
      <c r="EF224" s="2" t="s">
        <v>812</v>
      </c>
      <c r="EG224" s="2" t="s">
        <v>142</v>
      </c>
      <c r="EH224" s="2" t="s">
        <v>134</v>
      </c>
      <c r="EI224" s="4">
        <v>6</v>
      </c>
      <c r="EJ224" s="8">
        <v>127</v>
      </c>
      <c r="EK224" s="4"/>
      <c r="EL224" s="8"/>
      <c r="EM224" s="7"/>
      <c r="EN224" s="7"/>
      <c r="EO224" s="2" t="s">
        <v>140</v>
      </c>
      <c r="EP224" s="2" t="s">
        <v>131</v>
      </c>
      <c r="EQ224" s="2" t="s">
        <v>1318</v>
      </c>
      <c r="ER224" s="2" t="s">
        <v>1590</v>
      </c>
      <c r="ES224" s="2" t="s">
        <v>142</v>
      </c>
      <c r="ET224" s="2" t="s">
        <v>134</v>
      </c>
      <c r="EU224" s="4">
        <v>16</v>
      </c>
      <c r="EV224" s="8">
        <v>433.02</v>
      </c>
      <c r="EW224" s="4"/>
      <c r="EX224" s="8"/>
      <c r="EY224" s="7"/>
      <c r="EZ224" s="7"/>
      <c r="FA224" s="2" t="s">
        <v>140</v>
      </c>
      <c r="FB224" s="2" t="s">
        <v>131</v>
      </c>
      <c r="FC224" s="2" t="s">
        <v>1212</v>
      </c>
      <c r="FD224" s="2" t="s">
        <v>221</v>
      </c>
      <c r="FE224" s="2" t="s">
        <v>142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436</v>
      </c>
      <c r="FN224" s="2" t="s">
        <v>131</v>
      </c>
      <c r="FO224" s="2" t="s">
        <v>134</v>
      </c>
      <c r="FP224" s="2" t="s">
        <v>134</v>
      </c>
      <c r="FQ224" s="2" t="s">
        <v>142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140</v>
      </c>
      <c r="FZ224" s="2" t="s">
        <v>144</v>
      </c>
      <c r="GA224" s="2" t="s">
        <v>722</v>
      </c>
      <c r="GB224" s="2" t="s">
        <v>2737</v>
      </c>
      <c r="GC224" s="2" t="s">
        <v>142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134</v>
      </c>
      <c r="GL224" s="2" t="s">
        <v>134</v>
      </c>
      <c r="GM224" s="2" t="s">
        <v>134</v>
      </c>
      <c r="GN224" s="2" t="s">
        <v>134</v>
      </c>
      <c r="GO224" s="2" t="s">
        <v>134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161</v>
      </c>
      <c r="GX224" s="2" t="s">
        <v>131</v>
      </c>
      <c r="GY224" s="2" t="s">
        <v>134</v>
      </c>
      <c r="GZ224" s="2" t="s">
        <v>134</v>
      </c>
      <c r="HA224" s="2" t="s">
        <v>142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140</v>
      </c>
      <c r="HJ224" s="2" t="s">
        <v>131</v>
      </c>
      <c r="HK224" s="2" t="s">
        <v>593</v>
      </c>
      <c r="HL224" s="2" t="s">
        <v>812</v>
      </c>
      <c r="HM224" s="2" t="s">
        <v>142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161</v>
      </c>
      <c r="HV224" s="2" t="s">
        <v>131</v>
      </c>
      <c r="HW224" s="2" t="s">
        <v>134</v>
      </c>
      <c r="HX224" s="2" t="s">
        <v>134</v>
      </c>
      <c r="HY224" s="2" t="s">
        <v>142</v>
      </c>
      <c r="HZ224" s="2" t="s">
        <v>134</v>
      </c>
      <c r="IA224" s="4">
        <v>6</v>
      </c>
      <c r="IB224" s="8">
        <v>126</v>
      </c>
      <c r="IC224" s="4"/>
      <c r="ID224" s="8"/>
      <c r="IE224" s="7"/>
      <c r="IF224" s="7"/>
      <c r="IG224" s="2" t="s">
        <v>140</v>
      </c>
      <c r="IH224" s="2" t="s">
        <v>131</v>
      </c>
      <c r="II224" s="2" t="s">
        <v>365</v>
      </c>
      <c r="IJ224" s="2" t="s">
        <v>1858</v>
      </c>
      <c r="IK224" s="2" t="s">
        <v>142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140</v>
      </c>
      <c r="IT224" s="2" t="s">
        <v>131</v>
      </c>
      <c r="IU224" s="2" t="s">
        <v>169</v>
      </c>
      <c r="IV224" s="2" t="s">
        <v>1752</v>
      </c>
      <c r="IW224" s="2" t="s">
        <v>142</v>
      </c>
      <c r="IX224" s="2" t="s">
        <v>134</v>
      </c>
      <c r="IY224" s="4">
        <v>9</v>
      </c>
      <c r="IZ224" s="8">
        <v>227.59</v>
      </c>
      <c r="JA224" s="4"/>
      <c r="JB224" s="8"/>
      <c r="JC224" s="7"/>
      <c r="JD224" s="7"/>
      <c r="JE224" s="2" t="s">
        <v>140</v>
      </c>
      <c r="JF224" s="2" t="s">
        <v>131</v>
      </c>
      <c r="JG224" s="2" t="s">
        <v>170</v>
      </c>
      <c r="JH224" s="2" t="s">
        <v>931</v>
      </c>
      <c r="JI224" s="2" t="s">
        <v>142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140</v>
      </c>
      <c r="JR224" s="2" t="s">
        <v>131</v>
      </c>
      <c r="JS224" s="2" t="s">
        <v>172</v>
      </c>
      <c r="JT224" s="2" t="s">
        <v>1575</v>
      </c>
      <c r="JU224" s="2" t="s">
        <v>142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140</v>
      </c>
      <c r="KD224" s="2" t="s">
        <v>131</v>
      </c>
      <c r="KE224" s="2" t="s">
        <v>174</v>
      </c>
      <c r="KF224" s="2" t="s">
        <v>134</v>
      </c>
      <c r="KG224" s="2" t="s">
        <v>142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176</v>
      </c>
      <c r="KP224" s="2" t="s">
        <v>131</v>
      </c>
      <c r="KQ224" s="2" t="s">
        <v>134</v>
      </c>
      <c r="KR224" s="2" t="s">
        <v>134</v>
      </c>
      <c r="KS224" s="2" t="s">
        <v>142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140</v>
      </c>
      <c r="LB224" s="2" t="s">
        <v>144</v>
      </c>
      <c r="LC224" s="2" t="s">
        <v>438</v>
      </c>
      <c r="LD224" s="2" t="s">
        <v>439</v>
      </c>
      <c r="LE224" s="2" t="s">
        <v>142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134</v>
      </c>
      <c r="LN224" s="2" t="s">
        <v>134</v>
      </c>
      <c r="LO224" s="2" t="s">
        <v>134</v>
      </c>
      <c r="LP224" s="2" t="s">
        <v>134</v>
      </c>
      <c r="LQ224" s="2" t="s">
        <v>134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134</v>
      </c>
      <c r="LZ224" s="2" t="s">
        <v>134</v>
      </c>
      <c r="MA224" s="2" t="s">
        <v>134</v>
      </c>
      <c r="MB224" s="2" t="s">
        <v>134</v>
      </c>
      <c r="MC224" s="2" t="s">
        <v>134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140</v>
      </c>
      <c r="ML224" s="2" t="s">
        <v>144</v>
      </c>
      <c r="MM224" s="2" t="s">
        <v>213</v>
      </c>
      <c r="MN224" s="2" t="s">
        <v>134</v>
      </c>
      <c r="MO224" s="2" t="s">
        <v>142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134</v>
      </c>
      <c r="MX224" s="2" t="s">
        <v>134</v>
      </c>
      <c r="MY224" s="2" t="s">
        <v>134</v>
      </c>
      <c r="MZ224" s="2" t="s">
        <v>134</v>
      </c>
      <c r="NA224" s="2" t="s">
        <v>134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184</v>
      </c>
      <c r="NJ224" s="2" t="s">
        <v>131</v>
      </c>
      <c r="NK224" s="2" t="s">
        <v>134</v>
      </c>
      <c r="NL224" s="2" t="s">
        <v>134</v>
      </c>
      <c r="NM224" s="2" t="s">
        <v>142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140</v>
      </c>
      <c r="NV224" s="2" t="s">
        <v>131</v>
      </c>
      <c r="NW224" s="2" t="s">
        <v>2738</v>
      </c>
      <c r="NX224" s="2" t="s">
        <v>2739</v>
      </c>
      <c r="NY224" s="2" t="s">
        <v>142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140</v>
      </c>
      <c r="OH224" s="2" t="s">
        <v>187</v>
      </c>
      <c r="OI224" s="2" t="s">
        <v>812</v>
      </c>
      <c r="OJ224" s="2" t="s">
        <v>502</v>
      </c>
      <c r="OK224" s="2" t="s">
        <v>142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134</v>
      </c>
      <c r="OT224" s="2" t="s">
        <v>134</v>
      </c>
      <c r="OU224" s="2" t="s">
        <v>134</v>
      </c>
      <c r="OV224" s="2" t="s">
        <v>134</v>
      </c>
      <c r="OW224" s="2" t="s">
        <v>134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161</v>
      </c>
      <c r="PF224" s="2" t="s">
        <v>131</v>
      </c>
      <c r="PG224" s="2" t="s">
        <v>134</v>
      </c>
      <c r="PH224" s="2" t="s">
        <v>134</v>
      </c>
      <c r="PI224" s="2" t="s">
        <v>142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140</v>
      </c>
      <c r="PR224" s="2" t="s">
        <v>131</v>
      </c>
      <c r="PS224" s="2" t="s">
        <v>190</v>
      </c>
      <c r="PT224" s="2" t="s">
        <v>134</v>
      </c>
      <c r="PU224" s="2" t="s">
        <v>142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140</v>
      </c>
      <c r="QD224" s="2" t="s">
        <v>144</v>
      </c>
      <c r="QE224" s="2" t="s">
        <v>712</v>
      </c>
      <c r="QF224" s="2" t="s">
        <v>2130</v>
      </c>
      <c r="QG224" s="2" t="s">
        <v>142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184</v>
      </c>
      <c r="QP224" s="2" t="s">
        <v>131</v>
      </c>
      <c r="QQ224" s="2" t="s">
        <v>134</v>
      </c>
      <c r="QR224" s="2" t="s">
        <v>134</v>
      </c>
      <c r="QS224" s="2" t="s">
        <v>142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134</v>
      </c>
      <c r="RB224" s="2" t="s">
        <v>134</v>
      </c>
      <c r="RC224" s="2" t="s">
        <v>134</v>
      </c>
      <c r="RD224" s="2" t="s">
        <v>134</v>
      </c>
      <c r="RE224" s="2" t="s">
        <v>134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134</v>
      </c>
      <c r="RN224" s="2" t="s">
        <v>134</v>
      </c>
      <c r="RO224" s="2" t="s">
        <v>134</v>
      </c>
      <c r="RP224" s="2" t="s">
        <v>134</v>
      </c>
      <c r="RQ224" s="2" t="s">
        <v>134</v>
      </c>
      <c r="RR224" s="2" t="s">
        <v>134</v>
      </c>
      <c r="RS224" s="4"/>
      <c r="RT224" s="8"/>
      <c r="RU224" s="4"/>
      <c r="RV224" s="8"/>
      <c r="RW224" s="7"/>
      <c r="RX224" s="7"/>
      <c r="RY224" s="2" t="s">
        <v>161</v>
      </c>
      <c r="RZ224" s="2" t="s">
        <v>131</v>
      </c>
      <c r="SA224" s="2" t="s">
        <v>134</v>
      </c>
      <c r="SB224" s="2" t="s">
        <v>134</v>
      </c>
      <c r="SC224" s="2" t="s">
        <v>142</v>
      </c>
      <c r="SD224" s="2" t="s">
        <v>134</v>
      </c>
      <c r="SE224" s="4"/>
      <c r="SF224" s="8"/>
      <c r="SG224" s="4"/>
      <c r="SH224" s="8"/>
      <c r="SI224" s="7"/>
      <c r="SJ224" s="7"/>
      <c r="SK224" s="2" t="s">
        <v>140</v>
      </c>
      <c r="SL224" s="2" t="s">
        <v>144</v>
      </c>
      <c r="SM224" s="2" t="s">
        <v>193</v>
      </c>
      <c r="SN224" s="2" t="s">
        <v>2740</v>
      </c>
      <c r="SO224" s="2" t="s">
        <v>142</v>
      </c>
      <c r="SP224" s="2" t="s">
        <v>134</v>
      </c>
    </row>
    <row r="225">
      <c r="A225" s="2" t="s">
        <v>2741</v>
      </c>
      <c r="B225" s="2" t="s">
        <v>123</v>
      </c>
      <c r="C225" s="2" t="s">
        <v>124</v>
      </c>
      <c r="D225" s="2" t="s">
        <v>2731</v>
      </c>
      <c r="E225" s="2" t="s">
        <v>2732</v>
      </c>
      <c r="F225" s="2" t="s">
        <v>2733</v>
      </c>
      <c r="G225" s="2" t="s">
        <v>2733</v>
      </c>
      <c r="H225" s="2" t="s">
        <v>2733</v>
      </c>
      <c r="I225" s="2" t="s">
        <v>2734</v>
      </c>
      <c r="J225" s="2" t="s">
        <v>2640</v>
      </c>
      <c r="K225" s="2" t="s">
        <v>2742</v>
      </c>
      <c r="L225" s="3">
        <v>21.6</v>
      </c>
      <c r="M225" s="3">
        <v>22.68</v>
      </c>
      <c r="N225" s="3">
        <v>44.99</v>
      </c>
      <c r="O225" s="2" t="s">
        <v>131</v>
      </c>
      <c r="P225" s="2" t="s">
        <v>275</v>
      </c>
      <c r="Q225" s="2" t="s">
        <v>133</v>
      </c>
      <c r="R225" s="2" t="s">
        <v>134</v>
      </c>
      <c r="S225" s="2" t="s">
        <v>134</v>
      </c>
      <c r="T225" s="2" t="s">
        <v>134</v>
      </c>
      <c r="U225" s="2" t="s">
        <v>134</v>
      </c>
      <c r="V225" s="2" t="s">
        <v>2599</v>
      </c>
      <c r="W225" s="2" t="s">
        <v>834</v>
      </c>
      <c r="X225" s="2" t="s">
        <v>134</v>
      </c>
      <c r="Y225" s="2" t="s">
        <v>945</v>
      </c>
      <c r="Z225" s="4">
        <v>373</v>
      </c>
      <c r="AA225" s="4">
        <f>=ROUNDDOWN(41.4444444444444,0)</f>
      </c>
      <c r="AB225" s="5">
        <v>9</v>
      </c>
      <c r="AC225" s="2" t="s">
        <v>134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>
        <v>0</v>
      </c>
      <c r="AP225" s="4">
        <v>155</v>
      </c>
      <c r="AQ225" s="8">
        <v>3729.57</v>
      </c>
      <c r="AR225" s="4"/>
      <c r="AS225" s="8"/>
      <c r="AT225" s="7"/>
      <c r="AU225" s="7"/>
      <c r="AV225" s="4">
        <v>155</v>
      </c>
      <c r="AW225" s="8">
        <v>3729.57</v>
      </c>
      <c r="AX225" s="4"/>
      <c r="AY225" s="8"/>
      <c r="AZ225" s="7"/>
      <c r="BA225" s="7"/>
      <c r="BB225" s="7">
        <v>1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0.2614</v>
      </c>
      <c r="BJ225" s="4">
        <v>155</v>
      </c>
      <c r="BK225" s="8">
        <v>3729.57</v>
      </c>
      <c r="BL225" s="2" t="s">
        <v>2743</v>
      </c>
      <c r="BM225" s="7">
        <v>1</v>
      </c>
      <c r="BN225" s="7">
        <v>1</v>
      </c>
      <c r="BO225" s="4">
        <v>7</v>
      </c>
      <c r="BP225" s="8">
        <v>164.01</v>
      </c>
      <c r="BQ225" s="4"/>
      <c r="BR225" s="8"/>
      <c r="BS225" s="7"/>
      <c r="BT225" s="7"/>
      <c r="BU225" s="2" t="s">
        <v>140</v>
      </c>
      <c r="BV225" s="2" t="s">
        <v>131</v>
      </c>
      <c r="BW225" s="2" t="s">
        <v>134</v>
      </c>
      <c r="BX225" s="2" t="s">
        <v>445</v>
      </c>
      <c r="BY225" s="2" t="s">
        <v>142</v>
      </c>
      <c r="BZ225" s="2" t="s">
        <v>134</v>
      </c>
      <c r="CA225" s="4">
        <v>92</v>
      </c>
      <c r="CB225" s="8">
        <v>2234.68</v>
      </c>
      <c r="CC225" s="4"/>
      <c r="CD225" s="8"/>
      <c r="CE225" s="7"/>
      <c r="CF225" s="7"/>
      <c r="CG225" s="2" t="s">
        <v>140</v>
      </c>
      <c r="CH225" s="2" t="s">
        <v>131</v>
      </c>
      <c r="CI225" s="2" t="s">
        <v>145</v>
      </c>
      <c r="CJ225" s="2" t="s">
        <v>779</v>
      </c>
      <c r="CK225" s="2" t="s">
        <v>142</v>
      </c>
      <c r="CL225" s="2" t="s">
        <v>134</v>
      </c>
      <c r="CM225" s="4"/>
      <c r="CN225" s="8"/>
      <c r="CO225" s="4"/>
      <c r="CP225" s="8"/>
      <c r="CQ225" s="7"/>
      <c r="CR225" s="7"/>
      <c r="CS225" s="2" t="s">
        <v>140</v>
      </c>
      <c r="CT225" s="2" t="s">
        <v>131</v>
      </c>
      <c r="CU225" s="2" t="s">
        <v>502</v>
      </c>
      <c r="CV225" s="2" t="s">
        <v>295</v>
      </c>
      <c r="CW225" s="2" t="s">
        <v>142</v>
      </c>
      <c r="CX225" s="2" t="s">
        <v>134</v>
      </c>
      <c r="CY225" s="4">
        <v>15</v>
      </c>
      <c r="CZ225" s="8">
        <v>358.8</v>
      </c>
      <c r="DA225" s="4"/>
      <c r="DB225" s="8"/>
      <c r="DC225" s="7"/>
      <c r="DD225" s="7"/>
      <c r="DE225" s="2" t="s">
        <v>140</v>
      </c>
      <c r="DF225" s="2" t="s">
        <v>131</v>
      </c>
      <c r="DG225" s="2" t="s">
        <v>2048</v>
      </c>
      <c r="DH225" s="2" t="s">
        <v>188</v>
      </c>
      <c r="DI225" s="2" t="s">
        <v>142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140</v>
      </c>
      <c r="DR225" s="2" t="s">
        <v>144</v>
      </c>
      <c r="DS225" s="2" t="s">
        <v>554</v>
      </c>
      <c r="DT225" s="2" t="s">
        <v>222</v>
      </c>
      <c r="DU225" s="2" t="s">
        <v>142</v>
      </c>
      <c r="DV225" s="2" t="s">
        <v>134</v>
      </c>
      <c r="DW225" s="4">
        <v>27</v>
      </c>
      <c r="DX225" s="8">
        <v>642.87</v>
      </c>
      <c r="DY225" s="4"/>
      <c r="DZ225" s="8"/>
      <c r="EA225" s="7"/>
      <c r="EB225" s="7"/>
      <c r="EC225" s="2" t="s">
        <v>140</v>
      </c>
      <c r="ED225" s="2" t="s">
        <v>131</v>
      </c>
      <c r="EE225" s="2" t="s">
        <v>153</v>
      </c>
      <c r="EF225" s="2" t="s">
        <v>188</v>
      </c>
      <c r="EG225" s="2" t="s">
        <v>142</v>
      </c>
      <c r="EH225" s="2" t="s">
        <v>134</v>
      </c>
      <c r="EI225" s="4">
        <v>1</v>
      </c>
      <c r="EJ225" s="8">
        <v>18.14</v>
      </c>
      <c r="EK225" s="4"/>
      <c r="EL225" s="8"/>
      <c r="EM225" s="7"/>
      <c r="EN225" s="7"/>
      <c r="EO225" s="2" t="s">
        <v>140</v>
      </c>
      <c r="EP225" s="2" t="s">
        <v>131</v>
      </c>
      <c r="EQ225" s="2" t="s">
        <v>1318</v>
      </c>
      <c r="ER225" s="2" t="s">
        <v>446</v>
      </c>
      <c r="ES225" s="2" t="s">
        <v>142</v>
      </c>
      <c r="ET225" s="2" t="s">
        <v>134</v>
      </c>
      <c r="EU225" s="4">
        <v>4</v>
      </c>
      <c r="EV225" s="8">
        <v>45.38</v>
      </c>
      <c r="EW225" s="4"/>
      <c r="EX225" s="8"/>
      <c r="EY225" s="7"/>
      <c r="EZ225" s="7"/>
      <c r="FA225" s="2" t="s">
        <v>140</v>
      </c>
      <c r="FB225" s="2" t="s">
        <v>131</v>
      </c>
      <c r="FC225" s="2" t="s">
        <v>1212</v>
      </c>
      <c r="FD225" s="2" t="s">
        <v>221</v>
      </c>
      <c r="FE225" s="2" t="s">
        <v>142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436</v>
      </c>
      <c r="FN225" s="2" t="s">
        <v>131</v>
      </c>
      <c r="FO225" s="2" t="s">
        <v>134</v>
      </c>
      <c r="FP225" s="2" t="s">
        <v>134</v>
      </c>
      <c r="FQ225" s="2" t="s">
        <v>142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140</v>
      </c>
      <c r="FZ225" s="2" t="s">
        <v>144</v>
      </c>
      <c r="GA225" s="2" t="s">
        <v>722</v>
      </c>
      <c r="GB225" s="2" t="s">
        <v>2246</v>
      </c>
      <c r="GC225" s="2" t="s">
        <v>142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134</v>
      </c>
      <c r="GL225" s="2" t="s">
        <v>134</v>
      </c>
      <c r="GM225" s="2" t="s">
        <v>134</v>
      </c>
      <c r="GN225" s="2" t="s">
        <v>134</v>
      </c>
      <c r="GO225" s="2" t="s">
        <v>134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184</v>
      </c>
      <c r="GX225" s="2" t="s">
        <v>131</v>
      </c>
      <c r="GY225" s="2" t="s">
        <v>134</v>
      </c>
      <c r="GZ225" s="2" t="s">
        <v>134</v>
      </c>
      <c r="HA225" s="2" t="s">
        <v>142</v>
      </c>
      <c r="HB225" s="2" t="s">
        <v>134</v>
      </c>
      <c r="HC225" s="4">
        <v>1</v>
      </c>
      <c r="HD225" s="8">
        <v>44.99</v>
      </c>
      <c r="HE225" s="4"/>
      <c r="HF225" s="8"/>
      <c r="HG225" s="7"/>
      <c r="HH225" s="7"/>
      <c r="HI225" s="2" t="s">
        <v>140</v>
      </c>
      <c r="HJ225" s="2" t="s">
        <v>131</v>
      </c>
      <c r="HK225" s="2" t="s">
        <v>593</v>
      </c>
      <c r="HL225" s="2" t="s">
        <v>446</v>
      </c>
      <c r="HM225" s="2" t="s">
        <v>142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161</v>
      </c>
      <c r="HV225" s="2" t="s">
        <v>131</v>
      </c>
      <c r="HW225" s="2" t="s">
        <v>134</v>
      </c>
      <c r="HX225" s="2" t="s">
        <v>134</v>
      </c>
      <c r="HY225" s="2" t="s">
        <v>142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140</v>
      </c>
      <c r="IH225" s="2" t="s">
        <v>131</v>
      </c>
      <c r="II225" s="2" t="s">
        <v>365</v>
      </c>
      <c r="IJ225" s="2" t="s">
        <v>1948</v>
      </c>
      <c r="IK225" s="2" t="s">
        <v>142</v>
      </c>
      <c r="IL225" s="2" t="s">
        <v>134</v>
      </c>
      <c r="IM225" s="4">
        <v>1</v>
      </c>
      <c r="IN225" s="8">
        <v>22.68</v>
      </c>
      <c r="IO225" s="4"/>
      <c r="IP225" s="8"/>
      <c r="IQ225" s="7"/>
      <c r="IR225" s="7"/>
      <c r="IS225" s="2" t="s">
        <v>140</v>
      </c>
      <c r="IT225" s="2" t="s">
        <v>131</v>
      </c>
      <c r="IU225" s="2" t="s">
        <v>169</v>
      </c>
      <c r="IV225" s="2" t="s">
        <v>1180</v>
      </c>
      <c r="IW225" s="2" t="s">
        <v>142</v>
      </c>
      <c r="IX225" s="2" t="s">
        <v>134</v>
      </c>
      <c r="IY225" s="4">
        <v>7</v>
      </c>
      <c r="IZ225" s="8">
        <v>198.02</v>
      </c>
      <c r="JA225" s="4"/>
      <c r="JB225" s="8"/>
      <c r="JC225" s="7"/>
      <c r="JD225" s="7"/>
      <c r="JE225" s="2" t="s">
        <v>140</v>
      </c>
      <c r="JF225" s="2" t="s">
        <v>131</v>
      </c>
      <c r="JG225" s="2" t="s">
        <v>170</v>
      </c>
      <c r="JH225" s="2" t="s">
        <v>2318</v>
      </c>
      <c r="JI225" s="2" t="s">
        <v>142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140</v>
      </c>
      <c r="JR225" s="2" t="s">
        <v>131</v>
      </c>
      <c r="JS225" s="2" t="s">
        <v>172</v>
      </c>
      <c r="JT225" s="2" t="s">
        <v>320</v>
      </c>
      <c r="JU225" s="2" t="s">
        <v>142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140</v>
      </c>
      <c r="KD225" s="2" t="s">
        <v>131</v>
      </c>
      <c r="KE225" s="2" t="s">
        <v>174</v>
      </c>
      <c r="KF225" s="2" t="s">
        <v>134</v>
      </c>
      <c r="KG225" s="2" t="s">
        <v>142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176</v>
      </c>
      <c r="KP225" s="2" t="s">
        <v>131</v>
      </c>
      <c r="KQ225" s="2" t="s">
        <v>134</v>
      </c>
      <c r="KR225" s="2" t="s">
        <v>134</v>
      </c>
      <c r="KS225" s="2" t="s">
        <v>142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140</v>
      </c>
      <c r="LB225" s="2" t="s">
        <v>144</v>
      </c>
      <c r="LC225" s="2" t="s">
        <v>438</v>
      </c>
      <c r="LD225" s="2" t="s">
        <v>958</v>
      </c>
      <c r="LE225" s="2" t="s">
        <v>142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134</v>
      </c>
      <c r="LN225" s="2" t="s">
        <v>134</v>
      </c>
      <c r="LO225" s="2" t="s">
        <v>134</v>
      </c>
      <c r="LP225" s="2" t="s">
        <v>134</v>
      </c>
      <c r="LQ225" s="2" t="s">
        <v>134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134</v>
      </c>
      <c r="LZ225" s="2" t="s">
        <v>134</v>
      </c>
      <c r="MA225" s="2" t="s">
        <v>134</v>
      </c>
      <c r="MB225" s="2" t="s">
        <v>134</v>
      </c>
      <c r="MC225" s="2" t="s">
        <v>134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140</v>
      </c>
      <c r="ML225" s="2" t="s">
        <v>144</v>
      </c>
      <c r="MM225" s="2" t="s">
        <v>213</v>
      </c>
      <c r="MN225" s="2" t="s">
        <v>134</v>
      </c>
      <c r="MO225" s="2" t="s">
        <v>142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134</v>
      </c>
      <c r="MX225" s="2" t="s">
        <v>134</v>
      </c>
      <c r="MY225" s="2" t="s">
        <v>134</v>
      </c>
      <c r="MZ225" s="2" t="s">
        <v>134</v>
      </c>
      <c r="NA225" s="2" t="s">
        <v>134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184</v>
      </c>
      <c r="NJ225" s="2" t="s">
        <v>131</v>
      </c>
      <c r="NK225" s="2" t="s">
        <v>134</v>
      </c>
      <c r="NL225" s="2" t="s">
        <v>134</v>
      </c>
      <c r="NM225" s="2" t="s">
        <v>142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140</v>
      </c>
      <c r="NV225" s="2" t="s">
        <v>131</v>
      </c>
      <c r="NW225" s="2" t="s">
        <v>185</v>
      </c>
      <c r="NX225" s="2" t="s">
        <v>442</v>
      </c>
      <c r="NY225" s="2" t="s">
        <v>142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140</v>
      </c>
      <c r="OH225" s="2" t="s">
        <v>187</v>
      </c>
      <c r="OI225" s="2" t="s">
        <v>812</v>
      </c>
      <c r="OJ225" s="2" t="s">
        <v>167</v>
      </c>
      <c r="OK225" s="2" t="s">
        <v>142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134</v>
      </c>
      <c r="OT225" s="2" t="s">
        <v>134</v>
      </c>
      <c r="OU225" s="2" t="s">
        <v>134</v>
      </c>
      <c r="OV225" s="2" t="s">
        <v>134</v>
      </c>
      <c r="OW225" s="2" t="s">
        <v>134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161</v>
      </c>
      <c r="PF225" s="2" t="s">
        <v>131</v>
      </c>
      <c r="PG225" s="2" t="s">
        <v>134</v>
      </c>
      <c r="PH225" s="2" t="s">
        <v>134</v>
      </c>
      <c r="PI225" s="2" t="s">
        <v>142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140</v>
      </c>
      <c r="PR225" s="2" t="s">
        <v>131</v>
      </c>
      <c r="PS225" s="2" t="s">
        <v>190</v>
      </c>
      <c r="PT225" s="2" t="s">
        <v>134</v>
      </c>
      <c r="PU225" s="2" t="s">
        <v>142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140</v>
      </c>
      <c r="QD225" s="2" t="s">
        <v>144</v>
      </c>
      <c r="QE225" s="2" t="s">
        <v>712</v>
      </c>
      <c r="QF225" s="2" t="s">
        <v>773</v>
      </c>
      <c r="QG225" s="2" t="s">
        <v>142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184</v>
      </c>
      <c r="QP225" s="2" t="s">
        <v>131</v>
      </c>
      <c r="QQ225" s="2" t="s">
        <v>134</v>
      </c>
      <c r="QR225" s="2" t="s">
        <v>134</v>
      </c>
      <c r="QS225" s="2" t="s">
        <v>142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134</v>
      </c>
      <c r="RB225" s="2" t="s">
        <v>134</v>
      </c>
      <c r="RC225" s="2" t="s">
        <v>134</v>
      </c>
      <c r="RD225" s="2" t="s">
        <v>134</v>
      </c>
      <c r="RE225" s="2" t="s">
        <v>134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134</v>
      </c>
      <c r="RN225" s="2" t="s">
        <v>134</v>
      </c>
      <c r="RO225" s="2" t="s">
        <v>134</v>
      </c>
      <c r="RP225" s="2" t="s">
        <v>134</v>
      </c>
      <c r="RQ225" s="2" t="s">
        <v>134</v>
      </c>
      <c r="RR225" s="2" t="s">
        <v>134</v>
      </c>
      <c r="RS225" s="4"/>
      <c r="RT225" s="8"/>
      <c r="RU225" s="4"/>
      <c r="RV225" s="8"/>
      <c r="RW225" s="7"/>
      <c r="RX225" s="7"/>
      <c r="RY225" s="2" t="s">
        <v>161</v>
      </c>
      <c r="RZ225" s="2" t="s">
        <v>131</v>
      </c>
      <c r="SA225" s="2" t="s">
        <v>134</v>
      </c>
      <c r="SB225" s="2" t="s">
        <v>134</v>
      </c>
      <c r="SC225" s="2" t="s">
        <v>142</v>
      </c>
      <c r="SD225" s="2" t="s">
        <v>134</v>
      </c>
      <c r="SE225" s="4"/>
      <c r="SF225" s="8"/>
      <c r="SG225" s="4"/>
      <c r="SH225" s="8"/>
      <c r="SI225" s="7"/>
      <c r="SJ225" s="7"/>
      <c r="SK225" s="2" t="s">
        <v>140</v>
      </c>
      <c r="SL225" s="2" t="s">
        <v>144</v>
      </c>
      <c r="SM225" s="2" t="s">
        <v>193</v>
      </c>
      <c r="SN225" s="2" t="s">
        <v>2498</v>
      </c>
      <c r="SO225" s="2" t="s">
        <v>142</v>
      </c>
      <c r="SP225" s="2" t="s">
        <v>134</v>
      </c>
    </row>
    <row r="226">
      <c r="A226" s="2" t="s">
        <v>2744</v>
      </c>
      <c r="B226" s="2" t="s">
        <v>123</v>
      </c>
      <c r="C226" s="2" t="s">
        <v>124</v>
      </c>
      <c r="D226" s="2" t="s">
        <v>2731</v>
      </c>
      <c r="E226" s="2" t="s">
        <v>2732</v>
      </c>
      <c r="F226" s="2" t="s">
        <v>2745</v>
      </c>
      <c r="G226" s="2" t="s">
        <v>2745</v>
      </c>
      <c r="H226" s="2" t="s">
        <v>2745</v>
      </c>
      <c r="I226" s="2" t="s">
        <v>2746</v>
      </c>
      <c r="J226" s="2" t="s">
        <v>2640</v>
      </c>
      <c r="K226" s="2" t="s">
        <v>130</v>
      </c>
      <c r="L226" s="3">
        <v>27.5</v>
      </c>
      <c r="M226" s="3">
        <v>28.88</v>
      </c>
      <c r="N226" s="3">
        <v>54.99</v>
      </c>
      <c r="O226" s="2" t="s">
        <v>766</v>
      </c>
      <c r="P226" s="2" t="s">
        <v>275</v>
      </c>
      <c r="Q226" s="2" t="s">
        <v>133</v>
      </c>
      <c r="R226" s="2" t="s">
        <v>134</v>
      </c>
      <c r="S226" s="2" t="s">
        <v>134</v>
      </c>
      <c r="T226" s="2" t="s">
        <v>134</v>
      </c>
      <c r="U226" s="2" t="s">
        <v>134</v>
      </c>
      <c r="V226" s="2" t="s">
        <v>747</v>
      </c>
      <c r="W226" s="2" t="s">
        <v>835</v>
      </c>
      <c r="X226" s="2" t="s">
        <v>134</v>
      </c>
      <c r="Y226" s="2" t="s">
        <v>237</v>
      </c>
      <c r="Z226" s="4"/>
      <c r="AA226" s="4">
        <f>=ROUNDDOWN({0},0)</f>
      </c>
      <c r="AB226" s="5"/>
      <c r="AC226" s="2" t="s">
        <v>134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134</v>
      </c>
      <c r="BM226" s="7"/>
      <c r="BN226" s="7"/>
      <c r="BO226" s="4"/>
      <c r="BP226" s="8"/>
      <c r="BQ226" s="4"/>
      <c r="BR226" s="8"/>
      <c r="BS226" s="7"/>
      <c r="BT226" s="7"/>
      <c r="BU226" s="2" t="s">
        <v>161</v>
      </c>
      <c r="BV226" s="2" t="s">
        <v>144</v>
      </c>
      <c r="BW226" s="2" t="s">
        <v>134</v>
      </c>
      <c r="BX226" s="2" t="s">
        <v>134</v>
      </c>
      <c r="BY226" s="2" t="s">
        <v>142</v>
      </c>
      <c r="BZ226" s="2" t="s">
        <v>134</v>
      </c>
      <c r="CA226" s="4"/>
      <c r="CB226" s="8"/>
      <c r="CC226" s="4"/>
      <c r="CD226" s="8"/>
      <c r="CE226" s="7"/>
      <c r="CF226" s="7"/>
      <c r="CG226" s="2" t="s">
        <v>161</v>
      </c>
      <c r="CH226" s="2" t="s">
        <v>144</v>
      </c>
      <c r="CI226" s="2" t="s">
        <v>134</v>
      </c>
      <c r="CJ226" s="2" t="s">
        <v>134</v>
      </c>
      <c r="CK226" s="2" t="s">
        <v>142</v>
      </c>
      <c r="CL226" s="2" t="s">
        <v>134</v>
      </c>
      <c r="CM226" s="4"/>
      <c r="CN226" s="8"/>
      <c r="CO226" s="4"/>
      <c r="CP226" s="8"/>
      <c r="CQ226" s="7"/>
      <c r="CR226" s="7"/>
      <c r="CS226" s="2" t="s">
        <v>140</v>
      </c>
      <c r="CT226" s="2" t="s">
        <v>144</v>
      </c>
      <c r="CU226" s="2" t="s">
        <v>729</v>
      </c>
      <c r="CV226" s="2" t="s">
        <v>2151</v>
      </c>
      <c r="CW226" s="2" t="s">
        <v>142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140</v>
      </c>
      <c r="DF226" s="2" t="s">
        <v>144</v>
      </c>
      <c r="DG226" s="2" t="s">
        <v>2747</v>
      </c>
      <c r="DH226" s="2" t="s">
        <v>262</v>
      </c>
      <c r="DI226" s="2" t="s">
        <v>142</v>
      </c>
      <c r="DJ226" s="2" t="s">
        <v>134</v>
      </c>
      <c r="DK226" s="4"/>
      <c r="DL226" s="8"/>
      <c r="DM226" s="4"/>
      <c r="DN226" s="8"/>
      <c r="DO226" s="7"/>
      <c r="DP226" s="7"/>
      <c r="DQ226" s="2" t="s">
        <v>140</v>
      </c>
      <c r="DR226" s="2" t="s">
        <v>144</v>
      </c>
      <c r="DS226" s="2" t="s">
        <v>754</v>
      </c>
      <c r="DT226" s="2" t="s">
        <v>680</v>
      </c>
      <c r="DU226" s="2" t="s">
        <v>142</v>
      </c>
      <c r="DV226" s="2" t="s">
        <v>134</v>
      </c>
      <c r="DW226" s="4"/>
      <c r="DX226" s="8"/>
      <c r="DY226" s="4"/>
      <c r="DZ226" s="8"/>
      <c r="EA226" s="7"/>
      <c r="EB226" s="7"/>
      <c r="EC226" s="2" t="s">
        <v>140</v>
      </c>
      <c r="ED226" s="2" t="s">
        <v>144</v>
      </c>
      <c r="EE226" s="2" t="s">
        <v>321</v>
      </c>
      <c r="EF226" s="2" t="s">
        <v>2049</v>
      </c>
      <c r="EG226" s="2" t="s">
        <v>142</v>
      </c>
      <c r="EH226" s="2" t="s">
        <v>134</v>
      </c>
      <c r="EI226" s="4"/>
      <c r="EJ226" s="8"/>
      <c r="EK226" s="4"/>
      <c r="EL226" s="8"/>
      <c r="EM226" s="7"/>
      <c r="EN226" s="7"/>
      <c r="EO226" s="2" t="s">
        <v>140</v>
      </c>
      <c r="EP226" s="2" t="s">
        <v>144</v>
      </c>
      <c r="EQ226" s="2" t="s">
        <v>479</v>
      </c>
      <c r="ER226" s="2" t="s">
        <v>752</v>
      </c>
      <c r="ES226" s="2" t="s">
        <v>142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140</v>
      </c>
      <c r="FB226" s="2" t="s">
        <v>144</v>
      </c>
      <c r="FC226" s="2" t="s">
        <v>134</v>
      </c>
      <c r="FD226" s="2" t="s">
        <v>134</v>
      </c>
      <c r="FE226" s="2" t="s">
        <v>142</v>
      </c>
      <c r="FF226" s="2" t="s">
        <v>134</v>
      </c>
      <c r="FG226" s="4"/>
      <c r="FH226" s="8"/>
      <c r="FI226" s="4"/>
      <c r="FJ226" s="8"/>
      <c r="FK226" s="7"/>
      <c r="FL226" s="7"/>
      <c r="FM226" s="2" t="s">
        <v>134</v>
      </c>
      <c r="FN226" s="2" t="s">
        <v>134</v>
      </c>
      <c r="FO226" s="2" t="s">
        <v>134</v>
      </c>
      <c r="FP226" s="2" t="s">
        <v>134</v>
      </c>
      <c r="FQ226" s="2" t="s">
        <v>134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134</v>
      </c>
      <c r="FZ226" s="2" t="s">
        <v>134</v>
      </c>
      <c r="GA226" s="2" t="s">
        <v>134</v>
      </c>
      <c r="GB226" s="2" t="s">
        <v>134</v>
      </c>
      <c r="GC226" s="2" t="s">
        <v>134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134</v>
      </c>
      <c r="GL226" s="2" t="s">
        <v>134</v>
      </c>
      <c r="GM226" s="2" t="s">
        <v>134</v>
      </c>
      <c r="GN226" s="2" t="s">
        <v>134</v>
      </c>
      <c r="GO226" s="2" t="s">
        <v>134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184</v>
      </c>
      <c r="GX226" s="2" t="s">
        <v>144</v>
      </c>
      <c r="GY226" s="2" t="s">
        <v>134</v>
      </c>
      <c r="GZ226" s="2" t="s">
        <v>134</v>
      </c>
      <c r="HA226" s="2" t="s">
        <v>142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140</v>
      </c>
      <c r="HJ226" s="2" t="s">
        <v>144</v>
      </c>
      <c r="HK226" s="2" t="s">
        <v>242</v>
      </c>
      <c r="HL226" s="2" t="s">
        <v>536</v>
      </c>
      <c r="HM226" s="2" t="s">
        <v>142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134</v>
      </c>
      <c r="HV226" s="2" t="s">
        <v>134</v>
      </c>
      <c r="HW226" s="2" t="s">
        <v>134</v>
      </c>
      <c r="HX226" s="2" t="s">
        <v>134</v>
      </c>
      <c r="HY226" s="2" t="s">
        <v>134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140</v>
      </c>
      <c r="IH226" s="2" t="s">
        <v>144</v>
      </c>
      <c r="II226" s="2" t="s">
        <v>486</v>
      </c>
      <c r="IJ226" s="2" t="s">
        <v>134</v>
      </c>
      <c r="IK226" s="2" t="s">
        <v>142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176</v>
      </c>
      <c r="IT226" s="2" t="s">
        <v>144</v>
      </c>
      <c r="IU226" s="2" t="s">
        <v>134</v>
      </c>
      <c r="IV226" s="2" t="s">
        <v>134</v>
      </c>
      <c r="IW226" s="2" t="s">
        <v>142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134</v>
      </c>
      <c r="JF226" s="2" t="s">
        <v>134</v>
      </c>
      <c r="JG226" s="2" t="s">
        <v>134</v>
      </c>
      <c r="JH226" s="2" t="s">
        <v>134</v>
      </c>
      <c r="JI226" s="2" t="s">
        <v>134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184</v>
      </c>
      <c r="JR226" s="2" t="s">
        <v>144</v>
      </c>
      <c r="JS226" s="2" t="s">
        <v>134</v>
      </c>
      <c r="JT226" s="2" t="s">
        <v>134</v>
      </c>
      <c r="JU226" s="2" t="s">
        <v>142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134</v>
      </c>
      <c r="KD226" s="2" t="s">
        <v>134</v>
      </c>
      <c r="KE226" s="2" t="s">
        <v>134</v>
      </c>
      <c r="KF226" s="2" t="s">
        <v>134</v>
      </c>
      <c r="KG226" s="2" t="s">
        <v>134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161</v>
      </c>
      <c r="KP226" s="2" t="s">
        <v>144</v>
      </c>
      <c r="KQ226" s="2" t="s">
        <v>134</v>
      </c>
      <c r="KR226" s="2" t="s">
        <v>134</v>
      </c>
      <c r="KS226" s="2" t="s">
        <v>142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161</v>
      </c>
      <c r="LB226" s="2" t="s">
        <v>144</v>
      </c>
      <c r="LC226" s="2" t="s">
        <v>134</v>
      </c>
      <c r="LD226" s="2" t="s">
        <v>134</v>
      </c>
      <c r="LE226" s="2" t="s">
        <v>142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134</v>
      </c>
      <c r="LN226" s="2" t="s">
        <v>134</v>
      </c>
      <c r="LO226" s="2" t="s">
        <v>134</v>
      </c>
      <c r="LP226" s="2" t="s">
        <v>134</v>
      </c>
      <c r="LQ226" s="2" t="s">
        <v>134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134</v>
      </c>
      <c r="LZ226" s="2" t="s">
        <v>134</v>
      </c>
      <c r="MA226" s="2" t="s">
        <v>134</v>
      </c>
      <c r="MB226" s="2" t="s">
        <v>134</v>
      </c>
      <c r="MC226" s="2" t="s">
        <v>134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161</v>
      </c>
      <c r="ML226" s="2" t="s">
        <v>144</v>
      </c>
      <c r="MM226" s="2" t="s">
        <v>134</v>
      </c>
      <c r="MN226" s="2" t="s">
        <v>134</v>
      </c>
      <c r="MO226" s="2" t="s">
        <v>142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134</v>
      </c>
      <c r="MX226" s="2" t="s">
        <v>134</v>
      </c>
      <c r="MY226" s="2" t="s">
        <v>134</v>
      </c>
      <c r="MZ226" s="2" t="s">
        <v>134</v>
      </c>
      <c r="NA226" s="2" t="s">
        <v>134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184</v>
      </c>
      <c r="NJ226" s="2" t="s">
        <v>144</v>
      </c>
      <c r="NK226" s="2" t="s">
        <v>134</v>
      </c>
      <c r="NL226" s="2" t="s">
        <v>134</v>
      </c>
      <c r="NM226" s="2" t="s">
        <v>142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134</v>
      </c>
      <c r="NV226" s="2" t="s">
        <v>134</v>
      </c>
      <c r="NW226" s="2" t="s">
        <v>134</v>
      </c>
      <c r="NX226" s="2" t="s">
        <v>134</v>
      </c>
      <c r="NY226" s="2" t="s">
        <v>134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140</v>
      </c>
      <c r="OH226" s="2" t="s">
        <v>144</v>
      </c>
      <c r="OI226" s="2" t="s">
        <v>2048</v>
      </c>
      <c r="OJ226" s="2" t="s">
        <v>134</v>
      </c>
      <c r="OK226" s="2" t="s">
        <v>142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134</v>
      </c>
      <c r="OT226" s="2" t="s">
        <v>134</v>
      </c>
      <c r="OU226" s="2" t="s">
        <v>134</v>
      </c>
      <c r="OV226" s="2" t="s">
        <v>134</v>
      </c>
      <c r="OW226" s="2" t="s">
        <v>134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161</v>
      </c>
      <c r="PF226" s="2" t="s">
        <v>144</v>
      </c>
      <c r="PG226" s="2" t="s">
        <v>134</v>
      </c>
      <c r="PH226" s="2" t="s">
        <v>134</v>
      </c>
      <c r="PI226" s="2" t="s">
        <v>142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134</v>
      </c>
      <c r="PR226" s="2" t="s">
        <v>134</v>
      </c>
      <c r="PS226" s="2" t="s">
        <v>134</v>
      </c>
      <c r="PT226" s="2" t="s">
        <v>134</v>
      </c>
      <c r="PU226" s="2" t="s">
        <v>134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184</v>
      </c>
      <c r="QP226" s="2" t="s">
        <v>131</v>
      </c>
      <c r="QQ226" s="2" t="s">
        <v>134</v>
      </c>
      <c r="QR226" s="2" t="s">
        <v>134</v>
      </c>
      <c r="QS226" s="2" t="s">
        <v>142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134</v>
      </c>
      <c r="RB226" s="2" t="s">
        <v>134</v>
      </c>
      <c r="RC226" s="2" t="s">
        <v>134</v>
      </c>
      <c r="RD226" s="2" t="s">
        <v>134</v>
      </c>
      <c r="RE226" s="2" t="s">
        <v>134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134</v>
      </c>
      <c r="RN226" s="2" t="s">
        <v>134</v>
      </c>
      <c r="RO226" s="2" t="s">
        <v>134</v>
      </c>
      <c r="RP226" s="2" t="s">
        <v>134</v>
      </c>
      <c r="RQ226" s="2" t="s">
        <v>134</v>
      </c>
      <c r="RR226" s="2" t="s">
        <v>134</v>
      </c>
      <c r="RS226" s="4"/>
      <c r="RT226" s="8"/>
      <c r="RU226" s="4"/>
      <c r="RV226" s="8"/>
      <c r="RW226" s="7"/>
      <c r="RX226" s="7"/>
      <c r="RY226" s="2" t="s">
        <v>134</v>
      </c>
      <c r="RZ226" s="2" t="s">
        <v>134</v>
      </c>
      <c r="SA226" s="2" t="s">
        <v>134</v>
      </c>
      <c r="SB226" s="2" t="s">
        <v>134</v>
      </c>
      <c r="SC226" s="2" t="s">
        <v>134</v>
      </c>
      <c r="SD226" s="2" t="s">
        <v>134</v>
      </c>
      <c r="SE226" s="4"/>
      <c r="SF226" s="8"/>
      <c r="SG226" s="4"/>
      <c r="SH226" s="8"/>
      <c r="SI226" s="7"/>
      <c r="SJ226" s="7"/>
      <c r="SK226" s="2" t="s">
        <v>161</v>
      </c>
      <c r="SL226" s="2" t="s">
        <v>144</v>
      </c>
      <c r="SM226" s="2" t="s">
        <v>134</v>
      </c>
      <c r="SN226" s="2" t="s">
        <v>134</v>
      </c>
      <c r="SO226" s="2" t="s">
        <v>142</v>
      </c>
      <c r="SP226" s="2" t="s">
        <v>134</v>
      </c>
    </row>
    <row r="227">
      <c r="A227" s="2" t="s">
        <v>2748</v>
      </c>
      <c r="B227" s="2" t="s">
        <v>123</v>
      </c>
      <c r="C227" s="2" t="s">
        <v>124</v>
      </c>
      <c r="D227" s="2" t="s">
        <v>2731</v>
      </c>
      <c r="E227" s="2" t="s">
        <v>2732</v>
      </c>
      <c r="F227" s="2" t="s">
        <v>2749</v>
      </c>
      <c r="G227" s="2" t="s">
        <v>134</v>
      </c>
      <c r="H227" s="2" t="s">
        <v>134</v>
      </c>
      <c r="I227" s="2" t="s">
        <v>2750</v>
      </c>
      <c r="J227" s="2" t="s">
        <v>2751</v>
      </c>
      <c r="K227" s="2" t="s">
        <v>329</v>
      </c>
      <c r="L227" s="3">
        <v>3.8</v>
      </c>
      <c r="M227" s="3">
        <v>3.99</v>
      </c>
      <c r="N227" s="3"/>
      <c r="O227" s="2" t="s">
        <v>274</v>
      </c>
      <c r="P227" s="2" t="s">
        <v>1660</v>
      </c>
      <c r="Q227" s="2" t="s">
        <v>133</v>
      </c>
      <c r="R227" s="2" t="s">
        <v>18</v>
      </c>
      <c r="S227" s="2" t="s">
        <v>134</v>
      </c>
      <c r="T227" s="2" t="s">
        <v>134</v>
      </c>
      <c r="U227" s="2" t="s">
        <v>134</v>
      </c>
      <c r="V227" s="2" t="s">
        <v>1173</v>
      </c>
      <c r="W227" s="2" t="s">
        <v>134</v>
      </c>
      <c r="X227" s="2" t="s">
        <v>134</v>
      </c>
      <c r="Y227" s="2" t="s">
        <v>2752</v>
      </c>
      <c r="Z227" s="4"/>
      <c r="AA227" s="4">
        <f>=ROUNDDOWN({0},0)</f>
      </c>
      <c r="AB227" s="5"/>
      <c r="AC227" s="2" t="s">
        <v>134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134</v>
      </c>
      <c r="BM227" s="7"/>
      <c r="BN227" s="7"/>
      <c r="BO227" s="4"/>
      <c r="BP227" s="8"/>
      <c r="BQ227" s="4"/>
      <c r="BR227" s="8"/>
      <c r="BS227" s="7"/>
      <c r="BT227" s="7"/>
      <c r="BU227" s="2" t="s">
        <v>134</v>
      </c>
      <c r="BV227" s="2" t="s">
        <v>134</v>
      </c>
      <c r="BW227" s="2" t="s">
        <v>134</v>
      </c>
      <c r="BX227" s="2" t="s">
        <v>134</v>
      </c>
      <c r="BY227" s="2" t="s">
        <v>134</v>
      </c>
      <c r="BZ227" s="2" t="s">
        <v>134</v>
      </c>
      <c r="CA227" s="4"/>
      <c r="CB227" s="8"/>
      <c r="CC227" s="4"/>
      <c r="CD227" s="8"/>
      <c r="CE227" s="7"/>
      <c r="CF227" s="7"/>
      <c r="CG227" s="2" t="s">
        <v>134</v>
      </c>
      <c r="CH227" s="2" t="s">
        <v>134</v>
      </c>
      <c r="CI227" s="2" t="s">
        <v>134</v>
      </c>
      <c r="CJ227" s="2" t="s">
        <v>134</v>
      </c>
      <c r="CK227" s="2" t="s">
        <v>134</v>
      </c>
      <c r="CL227" s="2" t="s">
        <v>134</v>
      </c>
      <c r="CM227" s="4"/>
      <c r="CN227" s="8"/>
      <c r="CO227" s="4"/>
      <c r="CP227" s="8"/>
      <c r="CQ227" s="7"/>
      <c r="CR227" s="7"/>
      <c r="CS227" s="2" t="s">
        <v>140</v>
      </c>
      <c r="CT227" s="2" t="s">
        <v>131</v>
      </c>
      <c r="CU227" s="2" t="s">
        <v>1653</v>
      </c>
      <c r="CV227" s="2" t="s">
        <v>1779</v>
      </c>
      <c r="CW227" s="2" t="s">
        <v>142</v>
      </c>
      <c r="CX227" s="2" t="s">
        <v>134</v>
      </c>
      <c r="CY227" s="4"/>
      <c r="CZ227" s="8"/>
      <c r="DA227" s="4"/>
      <c r="DB227" s="8"/>
      <c r="DC227" s="7"/>
      <c r="DD227" s="7"/>
      <c r="DE227" s="2" t="s">
        <v>134</v>
      </c>
      <c r="DF227" s="2" t="s">
        <v>134</v>
      </c>
      <c r="DG227" s="2" t="s">
        <v>134</v>
      </c>
      <c r="DH227" s="2" t="s">
        <v>134</v>
      </c>
      <c r="DI227" s="2" t="s">
        <v>134</v>
      </c>
      <c r="DJ227" s="2" t="s">
        <v>134</v>
      </c>
      <c r="DK227" s="4"/>
      <c r="DL227" s="8"/>
      <c r="DM227" s="4"/>
      <c r="DN227" s="8"/>
      <c r="DO227" s="7"/>
      <c r="DP227" s="7"/>
      <c r="DQ227" s="2" t="s">
        <v>134</v>
      </c>
      <c r="DR227" s="2" t="s">
        <v>134</v>
      </c>
      <c r="DS227" s="2" t="s">
        <v>134</v>
      </c>
      <c r="DT227" s="2" t="s">
        <v>134</v>
      </c>
      <c r="DU227" s="2" t="s">
        <v>134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134</v>
      </c>
      <c r="ED227" s="2" t="s">
        <v>134</v>
      </c>
      <c r="EE227" s="2" t="s">
        <v>134</v>
      </c>
      <c r="EF227" s="2" t="s">
        <v>134</v>
      </c>
      <c r="EG227" s="2" t="s">
        <v>134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134</v>
      </c>
      <c r="EP227" s="2" t="s">
        <v>134</v>
      </c>
      <c r="EQ227" s="2" t="s">
        <v>134</v>
      </c>
      <c r="ER227" s="2" t="s">
        <v>134</v>
      </c>
      <c r="ES227" s="2" t="s">
        <v>134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134</v>
      </c>
      <c r="FB227" s="2" t="s">
        <v>134</v>
      </c>
      <c r="FC227" s="2" t="s">
        <v>134</v>
      </c>
      <c r="FD227" s="2" t="s">
        <v>134</v>
      </c>
      <c r="FE227" s="2" t="s">
        <v>134</v>
      </c>
      <c r="FF227" s="2" t="s">
        <v>134</v>
      </c>
      <c r="FG227" s="4"/>
      <c r="FH227" s="8"/>
      <c r="FI227" s="4"/>
      <c r="FJ227" s="8"/>
      <c r="FK227" s="7"/>
      <c r="FL227" s="7"/>
      <c r="FM227" s="2" t="s">
        <v>134</v>
      </c>
      <c r="FN227" s="2" t="s">
        <v>134</v>
      </c>
      <c r="FO227" s="2" t="s">
        <v>134</v>
      </c>
      <c r="FP227" s="2" t="s">
        <v>134</v>
      </c>
      <c r="FQ227" s="2" t="s">
        <v>134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134</v>
      </c>
      <c r="FZ227" s="2" t="s">
        <v>134</v>
      </c>
      <c r="GA227" s="2" t="s">
        <v>134</v>
      </c>
      <c r="GB227" s="2" t="s">
        <v>134</v>
      </c>
      <c r="GC227" s="2" t="s">
        <v>134</v>
      </c>
      <c r="GD227" s="2" t="s">
        <v>134</v>
      </c>
      <c r="GE227" s="4"/>
      <c r="GF227" s="8"/>
      <c r="GG227" s="4"/>
      <c r="GH227" s="8"/>
      <c r="GI227" s="7"/>
      <c r="GJ227" s="7"/>
      <c r="GK227" s="2" t="s">
        <v>134</v>
      </c>
      <c r="GL227" s="2" t="s">
        <v>134</v>
      </c>
      <c r="GM227" s="2" t="s">
        <v>134</v>
      </c>
      <c r="GN227" s="2" t="s">
        <v>134</v>
      </c>
      <c r="GO227" s="2" t="s">
        <v>134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134</v>
      </c>
      <c r="GX227" s="2" t="s">
        <v>134</v>
      </c>
      <c r="GY227" s="2" t="s">
        <v>134</v>
      </c>
      <c r="GZ227" s="2" t="s">
        <v>134</v>
      </c>
      <c r="HA227" s="2" t="s">
        <v>134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134</v>
      </c>
      <c r="HJ227" s="2" t="s">
        <v>134</v>
      </c>
      <c r="HK227" s="2" t="s">
        <v>134</v>
      </c>
      <c r="HL227" s="2" t="s">
        <v>134</v>
      </c>
      <c r="HM227" s="2" t="s">
        <v>134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134</v>
      </c>
      <c r="HV227" s="2" t="s">
        <v>134</v>
      </c>
      <c r="HW227" s="2" t="s">
        <v>134</v>
      </c>
      <c r="HX227" s="2" t="s">
        <v>134</v>
      </c>
      <c r="HY227" s="2" t="s">
        <v>134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134</v>
      </c>
      <c r="IH227" s="2" t="s">
        <v>134</v>
      </c>
      <c r="II227" s="2" t="s">
        <v>134</v>
      </c>
      <c r="IJ227" s="2" t="s">
        <v>134</v>
      </c>
      <c r="IK227" s="2" t="s">
        <v>134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134</v>
      </c>
      <c r="IT227" s="2" t="s">
        <v>134</v>
      </c>
      <c r="IU227" s="2" t="s">
        <v>134</v>
      </c>
      <c r="IV227" s="2" t="s">
        <v>134</v>
      </c>
      <c r="IW227" s="2" t="s">
        <v>134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134</v>
      </c>
      <c r="JF227" s="2" t="s">
        <v>134</v>
      </c>
      <c r="JG227" s="2" t="s">
        <v>134</v>
      </c>
      <c r="JH227" s="2" t="s">
        <v>134</v>
      </c>
      <c r="JI227" s="2" t="s">
        <v>134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134</v>
      </c>
      <c r="JR227" s="2" t="s">
        <v>134</v>
      </c>
      <c r="JS227" s="2" t="s">
        <v>134</v>
      </c>
      <c r="JT227" s="2" t="s">
        <v>134</v>
      </c>
      <c r="JU227" s="2" t="s">
        <v>134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134</v>
      </c>
      <c r="KD227" s="2" t="s">
        <v>134</v>
      </c>
      <c r="KE227" s="2" t="s">
        <v>134</v>
      </c>
      <c r="KF227" s="2" t="s">
        <v>134</v>
      </c>
      <c r="KG227" s="2" t="s">
        <v>134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134</v>
      </c>
      <c r="LB227" s="2" t="s">
        <v>134</v>
      </c>
      <c r="LC227" s="2" t="s">
        <v>134</v>
      </c>
      <c r="LD227" s="2" t="s">
        <v>134</v>
      </c>
      <c r="LE227" s="2" t="s">
        <v>134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134</v>
      </c>
      <c r="LN227" s="2" t="s">
        <v>134</v>
      </c>
      <c r="LO227" s="2" t="s">
        <v>134</v>
      </c>
      <c r="LP227" s="2" t="s">
        <v>134</v>
      </c>
      <c r="LQ227" s="2" t="s">
        <v>134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134</v>
      </c>
      <c r="LZ227" s="2" t="s">
        <v>134</v>
      </c>
      <c r="MA227" s="2" t="s">
        <v>134</v>
      </c>
      <c r="MB227" s="2" t="s">
        <v>134</v>
      </c>
      <c r="MC227" s="2" t="s">
        <v>134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134</v>
      </c>
      <c r="ML227" s="2" t="s">
        <v>134</v>
      </c>
      <c r="MM227" s="2" t="s">
        <v>134</v>
      </c>
      <c r="MN227" s="2" t="s">
        <v>134</v>
      </c>
      <c r="MO227" s="2" t="s">
        <v>134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134</v>
      </c>
      <c r="MX227" s="2" t="s">
        <v>134</v>
      </c>
      <c r="MY227" s="2" t="s">
        <v>134</v>
      </c>
      <c r="MZ227" s="2" t="s">
        <v>134</v>
      </c>
      <c r="NA227" s="2" t="s">
        <v>134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134</v>
      </c>
      <c r="NV227" s="2" t="s">
        <v>134</v>
      </c>
      <c r="NW227" s="2" t="s">
        <v>134</v>
      </c>
      <c r="NX227" s="2" t="s">
        <v>134</v>
      </c>
      <c r="NY227" s="2" t="s">
        <v>134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134</v>
      </c>
      <c r="OH227" s="2" t="s">
        <v>134</v>
      </c>
      <c r="OI227" s="2" t="s">
        <v>134</v>
      </c>
      <c r="OJ227" s="2" t="s">
        <v>134</v>
      </c>
      <c r="OK227" s="2" t="s">
        <v>134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134</v>
      </c>
      <c r="OT227" s="2" t="s">
        <v>134</v>
      </c>
      <c r="OU227" s="2" t="s">
        <v>134</v>
      </c>
      <c r="OV227" s="2" t="s">
        <v>134</v>
      </c>
      <c r="OW227" s="2" t="s">
        <v>134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134</v>
      </c>
      <c r="PR227" s="2" t="s">
        <v>134</v>
      </c>
      <c r="PS227" s="2" t="s">
        <v>134</v>
      </c>
      <c r="PT227" s="2" t="s">
        <v>134</v>
      </c>
      <c r="PU227" s="2" t="s">
        <v>134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134</v>
      </c>
      <c r="QP227" s="2" t="s">
        <v>134</v>
      </c>
      <c r="QQ227" s="2" t="s">
        <v>134</v>
      </c>
      <c r="QR227" s="2" t="s">
        <v>134</v>
      </c>
      <c r="QS227" s="2" t="s">
        <v>134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134</v>
      </c>
      <c r="RB227" s="2" t="s">
        <v>134</v>
      </c>
      <c r="RC227" s="2" t="s">
        <v>134</v>
      </c>
      <c r="RD227" s="2" t="s">
        <v>134</v>
      </c>
      <c r="RE227" s="2" t="s">
        <v>134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134</v>
      </c>
      <c r="RN227" s="2" t="s">
        <v>134</v>
      </c>
      <c r="RO227" s="2" t="s">
        <v>134</v>
      </c>
      <c r="RP227" s="2" t="s">
        <v>134</v>
      </c>
      <c r="RQ227" s="2" t="s">
        <v>134</v>
      </c>
      <c r="RR227" s="2" t="s">
        <v>134</v>
      </c>
      <c r="RS227" s="4"/>
      <c r="RT227" s="8"/>
      <c r="RU227" s="4"/>
      <c r="RV227" s="8"/>
      <c r="RW227" s="7"/>
      <c r="RX227" s="7"/>
      <c r="RY227" s="2" t="s">
        <v>134</v>
      </c>
      <c r="RZ227" s="2" t="s">
        <v>134</v>
      </c>
      <c r="SA227" s="2" t="s">
        <v>134</v>
      </c>
      <c r="SB227" s="2" t="s">
        <v>134</v>
      </c>
      <c r="SC227" s="2" t="s">
        <v>134</v>
      </c>
      <c r="SD227" s="2" t="s">
        <v>134</v>
      </c>
      <c r="SE227" s="4"/>
      <c r="SF227" s="8"/>
      <c r="SG227" s="4"/>
      <c r="SH227" s="8"/>
      <c r="SI227" s="7"/>
      <c r="SJ227" s="7"/>
      <c r="SK227" s="2" t="s">
        <v>134</v>
      </c>
      <c r="SL227" s="2" t="s">
        <v>134</v>
      </c>
      <c r="SM227" s="2" t="s">
        <v>134</v>
      </c>
      <c r="SN227" s="2" t="s">
        <v>134</v>
      </c>
      <c r="SO227" s="2" t="s">
        <v>134</v>
      </c>
      <c r="SP227" s="2" t="s">
        <v>134</v>
      </c>
    </row>
    <row r="228">
      <c r="A228" s="2" t="s">
        <v>2753</v>
      </c>
      <c r="B228" s="2" t="s">
        <v>123</v>
      </c>
      <c r="C228" s="2" t="s">
        <v>124</v>
      </c>
      <c r="D228" s="2" t="s">
        <v>2731</v>
      </c>
      <c r="E228" s="2" t="s">
        <v>2732</v>
      </c>
      <c r="F228" s="2" t="s">
        <v>2754</v>
      </c>
      <c r="G228" s="2" t="s">
        <v>2754</v>
      </c>
      <c r="H228" s="2" t="s">
        <v>2754</v>
      </c>
      <c r="I228" s="2" t="s">
        <v>2755</v>
      </c>
      <c r="J228" s="2" t="s">
        <v>2640</v>
      </c>
      <c r="K228" s="2" t="s">
        <v>2756</v>
      </c>
      <c r="L228" s="3">
        <v>22.5</v>
      </c>
      <c r="M228" s="3">
        <v>23.63</v>
      </c>
      <c r="N228" s="3">
        <v>49.99</v>
      </c>
      <c r="O228" s="2" t="s">
        <v>725</v>
      </c>
      <c r="P228" s="2" t="s">
        <v>275</v>
      </c>
      <c r="Q228" s="2" t="s">
        <v>133</v>
      </c>
      <c r="R228" s="2" t="s">
        <v>134</v>
      </c>
      <c r="S228" s="2" t="s">
        <v>2757</v>
      </c>
      <c r="T228" s="2" t="s">
        <v>134</v>
      </c>
      <c r="U228" s="2" t="s">
        <v>2758</v>
      </c>
      <c r="V228" s="2" t="s">
        <v>2759</v>
      </c>
      <c r="W228" s="2" t="s">
        <v>834</v>
      </c>
      <c r="X228" s="2" t="s">
        <v>134</v>
      </c>
      <c r="Y228" s="2" t="s">
        <v>2546</v>
      </c>
      <c r="Z228" s="4"/>
      <c r="AA228" s="4">
        <f>=ROUNDDOWN({0},0)</f>
      </c>
      <c r="AB228" s="5">
        <v>12</v>
      </c>
      <c r="AC228" s="2" t="s">
        <v>134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134</v>
      </c>
      <c r="BM228" s="7"/>
      <c r="BN228" s="7"/>
      <c r="BO228" s="4"/>
      <c r="BP228" s="8"/>
      <c r="BQ228" s="4"/>
      <c r="BR228" s="8"/>
      <c r="BS228" s="7"/>
      <c r="BT228" s="7"/>
      <c r="BU228" s="2" t="s">
        <v>140</v>
      </c>
      <c r="BV228" s="2" t="s">
        <v>144</v>
      </c>
      <c r="BW228" s="2" t="s">
        <v>134</v>
      </c>
      <c r="BX228" s="2" t="s">
        <v>134</v>
      </c>
      <c r="BY228" s="2" t="s">
        <v>142</v>
      </c>
      <c r="BZ228" s="2" t="s">
        <v>134</v>
      </c>
      <c r="CA228" s="4"/>
      <c r="CB228" s="8"/>
      <c r="CC228" s="4"/>
      <c r="CD228" s="8"/>
      <c r="CE228" s="7"/>
      <c r="CF228" s="7"/>
      <c r="CG228" s="2" t="s">
        <v>140</v>
      </c>
      <c r="CH228" s="2" t="s">
        <v>144</v>
      </c>
      <c r="CI228" s="2" t="s">
        <v>2672</v>
      </c>
      <c r="CJ228" s="2" t="s">
        <v>1291</v>
      </c>
      <c r="CK228" s="2" t="s">
        <v>142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436</v>
      </c>
      <c r="CT228" s="2" t="s">
        <v>144</v>
      </c>
      <c r="CU228" s="2" t="s">
        <v>134</v>
      </c>
      <c r="CV228" s="2" t="s">
        <v>134</v>
      </c>
      <c r="CW228" s="2" t="s">
        <v>142</v>
      </c>
      <c r="CX228" s="2" t="s">
        <v>134</v>
      </c>
      <c r="CY228" s="4"/>
      <c r="CZ228" s="8"/>
      <c r="DA228" s="4"/>
      <c r="DB228" s="8"/>
      <c r="DC228" s="7"/>
      <c r="DD228" s="7"/>
      <c r="DE228" s="2" t="s">
        <v>140</v>
      </c>
      <c r="DF228" s="2" t="s">
        <v>144</v>
      </c>
      <c r="DG228" s="2" t="s">
        <v>2760</v>
      </c>
      <c r="DH228" s="2" t="s">
        <v>2761</v>
      </c>
      <c r="DI228" s="2" t="s">
        <v>142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143</v>
      </c>
      <c r="DR228" s="2" t="s">
        <v>144</v>
      </c>
      <c r="DS228" s="2" t="s">
        <v>134</v>
      </c>
      <c r="DT228" s="2" t="s">
        <v>134</v>
      </c>
      <c r="DU228" s="2" t="s">
        <v>142</v>
      </c>
      <c r="DV228" s="2" t="s">
        <v>134</v>
      </c>
      <c r="DW228" s="4"/>
      <c r="DX228" s="8"/>
      <c r="DY228" s="4"/>
      <c r="DZ228" s="8"/>
      <c r="EA228" s="7"/>
      <c r="EB228" s="7"/>
      <c r="EC228" s="2" t="s">
        <v>140</v>
      </c>
      <c r="ED228" s="2" t="s">
        <v>144</v>
      </c>
      <c r="EE228" s="2" t="s">
        <v>1677</v>
      </c>
      <c r="EF228" s="2" t="s">
        <v>2762</v>
      </c>
      <c r="EG228" s="2" t="s">
        <v>142</v>
      </c>
      <c r="EH228" s="2" t="s">
        <v>134</v>
      </c>
      <c r="EI228" s="4"/>
      <c r="EJ228" s="8"/>
      <c r="EK228" s="4"/>
      <c r="EL228" s="8"/>
      <c r="EM228" s="7"/>
      <c r="EN228" s="7"/>
      <c r="EO228" s="2" t="s">
        <v>140</v>
      </c>
      <c r="EP228" s="2" t="s">
        <v>144</v>
      </c>
      <c r="EQ228" s="2" t="s">
        <v>2098</v>
      </c>
      <c r="ER228" s="2" t="s">
        <v>1194</v>
      </c>
      <c r="ES228" s="2" t="s">
        <v>142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140</v>
      </c>
      <c r="FB228" s="2" t="s">
        <v>144</v>
      </c>
      <c r="FC228" s="2" t="s">
        <v>1053</v>
      </c>
      <c r="FD228" s="2" t="s">
        <v>651</v>
      </c>
      <c r="FE228" s="2" t="s">
        <v>142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176</v>
      </c>
      <c r="FN228" s="2" t="s">
        <v>144</v>
      </c>
      <c r="FO228" s="2" t="s">
        <v>134</v>
      </c>
      <c r="FP228" s="2" t="s">
        <v>134</v>
      </c>
      <c r="FQ228" s="2" t="s">
        <v>142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161</v>
      </c>
      <c r="FZ228" s="2" t="s">
        <v>144</v>
      </c>
      <c r="GA228" s="2" t="s">
        <v>134</v>
      </c>
      <c r="GB228" s="2" t="s">
        <v>134</v>
      </c>
      <c r="GC228" s="2" t="s">
        <v>142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134</v>
      </c>
      <c r="GL228" s="2" t="s">
        <v>134</v>
      </c>
      <c r="GM228" s="2" t="s">
        <v>134</v>
      </c>
      <c r="GN228" s="2" t="s">
        <v>134</v>
      </c>
      <c r="GO228" s="2" t="s">
        <v>134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184</v>
      </c>
      <c r="GX228" s="2" t="s">
        <v>144</v>
      </c>
      <c r="GY228" s="2" t="s">
        <v>134</v>
      </c>
      <c r="GZ228" s="2" t="s">
        <v>134</v>
      </c>
      <c r="HA228" s="2" t="s">
        <v>142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140</v>
      </c>
      <c r="HJ228" s="2" t="s">
        <v>144</v>
      </c>
      <c r="HK228" s="2" t="s">
        <v>1053</v>
      </c>
      <c r="HL228" s="2" t="s">
        <v>2763</v>
      </c>
      <c r="HM228" s="2" t="s">
        <v>142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143</v>
      </c>
      <c r="HV228" s="2" t="s">
        <v>144</v>
      </c>
      <c r="HW228" s="2" t="s">
        <v>134</v>
      </c>
      <c r="HX228" s="2" t="s">
        <v>134</v>
      </c>
      <c r="HY228" s="2" t="s">
        <v>142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176</v>
      </c>
      <c r="IH228" s="2" t="s">
        <v>144</v>
      </c>
      <c r="II228" s="2" t="s">
        <v>134</v>
      </c>
      <c r="IJ228" s="2" t="s">
        <v>134</v>
      </c>
      <c r="IK228" s="2" t="s">
        <v>142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161</v>
      </c>
      <c r="IT228" s="2" t="s">
        <v>144</v>
      </c>
      <c r="IU228" s="2" t="s">
        <v>134</v>
      </c>
      <c r="IV228" s="2" t="s">
        <v>134</v>
      </c>
      <c r="IW228" s="2" t="s">
        <v>142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134</v>
      </c>
      <c r="JF228" s="2" t="s">
        <v>134</v>
      </c>
      <c r="JG228" s="2" t="s">
        <v>134</v>
      </c>
      <c r="JH228" s="2" t="s">
        <v>134</v>
      </c>
      <c r="JI228" s="2" t="s">
        <v>134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184</v>
      </c>
      <c r="JR228" s="2" t="s">
        <v>144</v>
      </c>
      <c r="JS228" s="2" t="s">
        <v>134</v>
      </c>
      <c r="JT228" s="2" t="s">
        <v>134</v>
      </c>
      <c r="JU228" s="2" t="s">
        <v>142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436</v>
      </c>
      <c r="KD228" s="2" t="s">
        <v>144</v>
      </c>
      <c r="KE228" s="2" t="s">
        <v>134</v>
      </c>
      <c r="KF228" s="2" t="s">
        <v>134</v>
      </c>
      <c r="KG228" s="2" t="s">
        <v>142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176</v>
      </c>
      <c r="KP228" s="2" t="s">
        <v>144</v>
      </c>
      <c r="KQ228" s="2" t="s">
        <v>134</v>
      </c>
      <c r="KR228" s="2" t="s">
        <v>134</v>
      </c>
      <c r="KS228" s="2" t="s">
        <v>142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140</v>
      </c>
      <c r="LB228" s="2" t="s">
        <v>144</v>
      </c>
      <c r="LC228" s="2" t="s">
        <v>1163</v>
      </c>
      <c r="LD228" s="2" t="s">
        <v>134</v>
      </c>
      <c r="LE228" s="2" t="s">
        <v>142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134</v>
      </c>
      <c r="LN228" s="2" t="s">
        <v>134</v>
      </c>
      <c r="LO228" s="2" t="s">
        <v>134</v>
      </c>
      <c r="LP228" s="2" t="s">
        <v>134</v>
      </c>
      <c r="LQ228" s="2" t="s">
        <v>134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134</v>
      </c>
      <c r="LZ228" s="2" t="s">
        <v>134</v>
      </c>
      <c r="MA228" s="2" t="s">
        <v>134</v>
      </c>
      <c r="MB228" s="2" t="s">
        <v>134</v>
      </c>
      <c r="MC228" s="2" t="s">
        <v>134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161</v>
      </c>
      <c r="ML228" s="2" t="s">
        <v>144</v>
      </c>
      <c r="MM228" s="2" t="s">
        <v>134</v>
      </c>
      <c r="MN228" s="2" t="s">
        <v>134</v>
      </c>
      <c r="MO228" s="2" t="s">
        <v>142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134</v>
      </c>
      <c r="MX228" s="2" t="s">
        <v>134</v>
      </c>
      <c r="MY228" s="2" t="s">
        <v>134</v>
      </c>
      <c r="MZ228" s="2" t="s">
        <v>134</v>
      </c>
      <c r="NA228" s="2" t="s">
        <v>134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184</v>
      </c>
      <c r="NJ228" s="2" t="s">
        <v>144</v>
      </c>
      <c r="NK228" s="2" t="s">
        <v>134</v>
      </c>
      <c r="NL228" s="2" t="s">
        <v>134</v>
      </c>
      <c r="NM228" s="2" t="s">
        <v>142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161</v>
      </c>
      <c r="NV228" s="2" t="s">
        <v>144</v>
      </c>
      <c r="NW228" s="2" t="s">
        <v>134</v>
      </c>
      <c r="NX228" s="2" t="s">
        <v>134</v>
      </c>
      <c r="NY228" s="2" t="s">
        <v>142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176</v>
      </c>
      <c r="OH228" s="2" t="s">
        <v>131</v>
      </c>
      <c r="OI228" s="2" t="s">
        <v>134</v>
      </c>
      <c r="OJ228" s="2" t="s">
        <v>134</v>
      </c>
      <c r="OK228" s="2" t="s">
        <v>142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161</v>
      </c>
      <c r="OT228" s="2" t="s">
        <v>144</v>
      </c>
      <c r="OU228" s="2" t="s">
        <v>134</v>
      </c>
      <c r="OV228" s="2" t="s">
        <v>134</v>
      </c>
      <c r="OW228" s="2" t="s">
        <v>142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161</v>
      </c>
      <c r="PF228" s="2" t="s">
        <v>144</v>
      </c>
      <c r="PG228" s="2" t="s">
        <v>134</v>
      </c>
      <c r="PH228" s="2" t="s">
        <v>134</v>
      </c>
      <c r="PI228" s="2" t="s">
        <v>142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176</v>
      </c>
      <c r="PR228" s="2" t="s">
        <v>144</v>
      </c>
      <c r="PS228" s="2" t="s">
        <v>134</v>
      </c>
      <c r="PT228" s="2" t="s">
        <v>134</v>
      </c>
      <c r="PU228" s="2" t="s">
        <v>142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134</v>
      </c>
      <c r="QD228" s="2" t="s">
        <v>134</v>
      </c>
      <c r="QE228" s="2" t="s">
        <v>134</v>
      </c>
      <c r="QF228" s="2" t="s">
        <v>134</v>
      </c>
      <c r="QG228" s="2" t="s">
        <v>134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184</v>
      </c>
      <c r="QP228" s="2" t="s">
        <v>144</v>
      </c>
      <c r="QQ228" s="2" t="s">
        <v>134</v>
      </c>
      <c r="QR228" s="2" t="s">
        <v>134</v>
      </c>
      <c r="QS228" s="2" t="s">
        <v>142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134</v>
      </c>
      <c r="RB228" s="2" t="s">
        <v>134</v>
      </c>
      <c r="RC228" s="2" t="s">
        <v>134</v>
      </c>
      <c r="RD228" s="2" t="s">
        <v>134</v>
      </c>
      <c r="RE228" s="2" t="s">
        <v>134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161</v>
      </c>
      <c r="RN228" s="2" t="s">
        <v>144</v>
      </c>
      <c r="RO228" s="2" t="s">
        <v>134</v>
      </c>
      <c r="RP228" s="2" t="s">
        <v>134</v>
      </c>
      <c r="RQ228" s="2" t="s">
        <v>142</v>
      </c>
      <c r="RR228" s="2" t="s">
        <v>134</v>
      </c>
      <c r="RS228" s="4"/>
      <c r="RT228" s="8"/>
      <c r="RU228" s="4"/>
      <c r="RV228" s="8"/>
      <c r="RW228" s="7"/>
      <c r="RX228" s="7"/>
      <c r="RY228" s="2" t="s">
        <v>161</v>
      </c>
      <c r="RZ228" s="2" t="s">
        <v>144</v>
      </c>
      <c r="SA228" s="2" t="s">
        <v>134</v>
      </c>
      <c r="SB228" s="2" t="s">
        <v>134</v>
      </c>
      <c r="SC228" s="2" t="s">
        <v>142</v>
      </c>
      <c r="SD228" s="2" t="s">
        <v>134</v>
      </c>
      <c r="SE228" s="4"/>
      <c r="SF228" s="8"/>
      <c r="SG228" s="4"/>
      <c r="SH228" s="8"/>
      <c r="SI228" s="7"/>
      <c r="SJ228" s="7"/>
      <c r="SK228" s="2" t="s">
        <v>134</v>
      </c>
      <c r="SL228" s="2" t="s">
        <v>134</v>
      </c>
      <c r="SM228" s="2" t="s">
        <v>134</v>
      </c>
      <c r="SN228" s="2" t="s">
        <v>134</v>
      </c>
      <c r="SO228" s="2" t="s">
        <v>134</v>
      </c>
      <c r="SP228" s="2" t="s">
        <v>134</v>
      </c>
    </row>
    <row r="229">
      <c r="A229" s="2" t="s">
        <v>2764</v>
      </c>
      <c r="B229" s="2" t="s">
        <v>123</v>
      </c>
      <c r="C229" s="2" t="s">
        <v>124</v>
      </c>
      <c r="D229" s="2" t="s">
        <v>2765</v>
      </c>
      <c r="E229" s="2" t="s">
        <v>2638</v>
      </c>
      <c r="F229" s="2" t="s">
        <v>2766</v>
      </c>
      <c r="G229" s="2" t="s">
        <v>2767</v>
      </c>
      <c r="H229" s="2" t="s">
        <v>2768</v>
      </c>
      <c r="I229" s="2" t="s">
        <v>2769</v>
      </c>
      <c r="J229" s="2" t="s">
        <v>2640</v>
      </c>
      <c r="K229" s="2" t="s">
        <v>2033</v>
      </c>
      <c r="L229" s="3">
        <v>22</v>
      </c>
      <c r="M229" s="3">
        <v>23.1</v>
      </c>
      <c r="N229" s="3">
        <v>44.99</v>
      </c>
      <c r="O229" s="2" t="s">
        <v>274</v>
      </c>
      <c r="P229" s="2" t="s">
        <v>275</v>
      </c>
      <c r="Q229" s="2" t="s">
        <v>133</v>
      </c>
      <c r="R229" s="2" t="s">
        <v>134</v>
      </c>
      <c r="S229" s="2" t="s">
        <v>2770</v>
      </c>
      <c r="T229" s="2" t="s">
        <v>134</v>
      </c>
      <c r="U229" s="2" t="s">
        <v>2642</v>
      </c>
      <c r="V229" s="2" t="s">
        <v>747</v>
      </c>
      <c r="W229" s="2" t="s">
        <v>835</v>
      </c>
      <c r="X229" s="2" t="s">
        <v>134</v>
      </c>
      <c r="Y229" s="2" t="s">
        <v>1769</v>
      </c>
      <c r="Z229" s="4"/>
      <c r="AA229" s="4">
        <f>=ROUNDDOWN({0},0)</f>
      </c>
      <c r="AB229" s="5"/>
      <c r="AC229" s="2" t="s">
        <v>134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134</v>
      </c>
      <c r="BM229" s="7"/>
      <c r="BN229" s="7"/>
      <c r="BO229" s="4"/>
      <c r="BP229" s="8"/>
      <c r="BQ229" s="4"/>
      <c r="BR229" s="8"/>
      <c r="BS229" s="7"/>
      <c r="BT229" s="7"/>
      <c r="BU229" s="2" t="s">
        <v>176</v>
      </c>
      <c r="BV229" s="2" t="s">
        <v>144</v>
      </c>
      <c r="BW229" s="2" t="s">
        <v>134</v>
      </c>
      <c r="BX229" s="2" t="s">
        <v>134</v>
      </c>
      <c r="BY229" s="2" t="s">
        <v>142</v>
      </c>
      <c r="BZ229" s="2" t="s">
        <v>134</v>
      </c>
      <c r="CA229" s="4"/>
      <c r="CB229" s="8"/>
      <c r="CC229" s="4"/>
      <c r="CD229" s="8"/>
      <c r="CE229" s="7"/>
      <c r="CF229" s="7"/>
      <c r="CG229" s="2" t="s">
        <v>140</v>
      </c>
      <c r="CH229" s="2" t="s">
        <v>144</v>
      </c>
      <c r="CI229" s="2" t="s">
        <v>2242</v>
      </c>
      <c r="CJ229" s="2" t="s">
        <v>1575</v>
      </c>
      <c r="CK229" s="2" t="s">
        <v>142</v>
      </c>
      <c r="CL229" s="2" t="s">
        <v>134</v>
      </c>
      <c r="CM229" s="4"/>
      <c r="CN229" s="8"/>
      <c r="CO229" s="4"/>
      <c r="CP229" s="8"/>
      <c r="CQ229" s="7"/>
      <c r="CR229" s="7"/>
      <c r="CS229" s="2" t="s">
        <v>140</v>
      </c>
      <c r="CT229" s="2" t="s">
        <v>144</v>
      </c>
      <c r="CU229" s="2" t="s">
        <v>2109</v>
      </c>
      <c r="CV229" s="2" t="s">
        <v>544</v>
      </c>
      <c r="CW229" s="2" t="s">
        <v>142</v>
      </c>
      <c r="CX229" s="2" t="s">
        <v>134</v>
      </c>
      <c r="CY229" s="4"/>
      <c r="CZ229" s="8"/>
      <c r="DA229" s="4"/>
      <c r="DB229" s="8"/>
      <c r="DC229" s="7"/>
      <c r="DD229" s="7"/>
      <c r="DE229" s="2" t="s">
        <v>140</v>
      </c>
      <c r="DF229" s="2" t="s">
        <v>144</v>
      </c>
      <c r="DG229" s="2" t="s">
        <v>2771</v>
      </c>
      <c r="DH229" s="2" t="s">
        <v>465</v>
      </c>
      <c r="DI229" s="2" t="s">
        <v>142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140</v>
      </c>
      <c r="DR229" s="2" t="s">
        <v>144</v>
      </c>
      <c r="DS229" s="2" t="s">
        <v>1653</v>
      </c>
      <c r="DT229" s="2" t="s">
        <v>1779</v>
      </c>
      <c r="DU229" s="2" t="s">
        <v>142</v>
      </c>
      <c r="DV229" s="2" t="s">
        <v>134</v>
      </c>
      <c r="DW229" s="4"/>
      <c r="DX229" s="8"/>
      <c r="DY229" s="4"/>
      <c r="DZ229" s="8"/>
      <c r="EA229" s="7"/>
      <c r="EB229" s="7"/>
      <c r="EC229" s="2" t="s">
        <v>140</v>
      </c>
      <c r="ED229" s="2" t="s">
        <v>144</v>
      </c>
      <c r="EE229" s="2" t="s">
        <v>1782</v>
      </c>
      <c r="EF229" s="2" t="s">
        <v>673</v>
      </c>
      <c r="EG229" s="2" t="s">
        <v>142</v>
      </c>
      <c r="EH229" s="2" t="s">
        <v>134</v>
      </c>
      <c r="EI229" s="4"/>
      <c r="EJ229" s="8"/>
      <c r="EK229" s="4"/>
      <c r="EL229" s="8"/>
      <c r="EM229" s="7"/>
      <c r="EN229" s="7"/>
      <c r="EO229" s="2" t="s">
        <v>140</v>
      </c>
      <c r="EP229" s="2" t="s">
        <v>144</v>
      </c>
      <c r="EQ229" s="2" t="s">
        <v>2550</v>
      </c>
      <c r="ER229" s="2" t="s">
        <v>2772</v>
      </c>
      <c r="ES229" s="2" t="s">
        <v>142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140</v>
      </c>
      <c r="FB229" s="2" t="s">
        <v>144</v>
      </c>
      <c r="FC229" s="2" t="s">
        <v>1753</v>
      </c>
      <c r="FD229" s="2" t="s">
        <v>134</v>
      </c>
      <c r="FE229" s="2" t="s">
        <v>142</v>
      </c>
      <c r="FF229" s="2" t="s">
        <v>134</v>
      </c>
      <c r="FG229" s="4"/>
      <c r="FH229" s="8"/>
      <c r="FI229" s="4"/>
      <c r="FJ229" s="8"/>
      <c r="FK229" s="7"/>
      <c r="FL229" s="7"/>
      <c r="FM229" s="2" t="s">
        <v>161</v>
      </c>
      <c r="FN229" s="2" t="s">
        <v>144</v>
      </c>
      <c r="FO229" s="2" t="s">
        <v>134</v>
      </c>
      <c r="FP229" s="2" t="s">
        <v>134</v>
      </c>
      <c r="FQ229" s="2" t="s">
        <v>142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176</v>
      </c>
      <c r="FZ229" s="2" t="s">
        <v>144</v>
      </c>
      <c r="GA229" s="2" t="s">
        <v>134</v>
      </c>
      <c r="GB229" s="2" t="s">
        <v>134</v>
      </c>
      <c r="GC229" s="2" t="s">
        <v>142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161</v>
      </c>
      <c r="GL229" s="2" t="s">
        <v>144</v>
      </c>
      <c r="GM229" s="2" t="s">
        <v>134</v>
      </c>
      <c r="GN229" s="2" t="s">
        <v>134</v>
      </c>
      <c r="GO229" s="2" t="s">
        <v>142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184</v>
      </c>
      <c r="GX229" s="2" t="s">
        <v>144</v>
      </c>
      <c r="GY229" s="2" t="s">
        <v>134</v>
      </c>
      <c r="GZ229" s="2" t="s">
        <v>134</v>
      </c>
      <c r="HA229" s="2" t="s">
        <v>142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140</v>
      </c>
      <c r="HJ229" s="2" t="s">
        <v>144</v>
      </c>
      <c r="HK229" s="2" t="s">
        <v>2771</v>
      </c>
      <c r="HL229" s="2" t="s">
        <v>134</v>
      </c>
      <c r="HM229" s="2" t="s">
        <v>142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161</v>
      </c>
      <c r="HV229" s="2" t="s">
        <v>144</v>
      </c>
      <c r="HW229" s="2" t="s">
        <v>134</v>
      </c>
      <c r="HX229" s="2" t="s">
        <v>134</v>
      </c>
      <c r="HY229" s="2" t="s">
        <v>142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140</v>
      </c>
      <c r="IH229" s="2" t="s">
        <v>144</v>
      </c>
      <c r="II229" s="2" t="s">
        <v>134</v>
      </c>
      <c r="IJ229" s="2" t="s">
        <v>134</v>
      </c>
      <c r="IK229" s="2" t="s">
        <v>142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140</v>
      </c>
      <c r="IT229" s="2" t="s">
        <v>144</v>
      </c>
      <c r="IU229" s="2" t="s">
        <v>2474</v>
      </c>
      <c r="IV229" s="2" t="s">
        <v>2773</v>
      </c>
      <c r="IW229" s="2" t="s">
        <v>142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134</v>
      </c>
      <c r="JF229" s="2" t="s">
        <v>134</v>
      </c>
      <c r="JG229" s="2" t="s">
        <v>134</v>
      </c>
      <c r="JH229" s="2" t="s">
        <v>134</v>
      </c>
      <c r="JI229" s="2" t="s">
        <v>134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184</v>
      </c>
      <c r="JR229" s="2" t="s">
        <v>144</v>
      </c>
      <c r="JS229" s="2" t="s">
        <v>134</v>
      </c>
      <c r="JT229" s="2" t="s">
        <v>134</v>
      </c>
      <c r="JU229" s="2" t="s">
        <v>142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161</v>
      </c>
      <c r="KD229" s="2" t="s">
        <v>144</v>
      </c>
      <c r="KE229" s="2" t="s">
        <v>134</v>
      </c>
      <c r="KF229" s="2" t="s">
        <v>134</v>
      </c>
      <c r="KG229" s="2" t="s">
        <v>142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176</v>
      </c>
      <c r="KP229" s="2" t="s">
        <v>144</v>
      </c>
      <c r="KQ229" s="2" t="s">
        <v>134</v>
      </c>
      <c r="KR229" s="2" t="s">
        <v>134</v>
      </c>
      <c r="KS229" s="2" t="s">
        <v>142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176</v>
      </c>
      <c r="LB229" s="2" t="s">
        <v>144</v>
      </c>
      <c r="LC229" s="2" t="s">
        <v>134</v>
      </c>
      <c r="LD229" s="2" t="s">
        <v>134</v>
      </c>
      <c r="LE229" s="2" t="s">
        <v>142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134</v>
      </c>
      <c r="LN229" s="2" t="s">
        <v>134</v>
      </c>
      <c r="LO229" s="2" t="s">
        <v>134</v>
      </c>
      <c r="LP229" s="2" t="s">
        <v>134</v>
      </c>
      <c r="LQ229" s="2" t="s">
        <v>134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134</v>
      </c>
      <c r="LZ229" s="2" t="s">
        <v>134</v>
      </c>
      <c r="MA229" s="2" t="s">
        <v>134</v>
      </c>
      <c r="MB229" s="2" t="s">
        <v>134</v>
      </c>
      <c r="MC229" s="2" t="s">
        <v>134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161</v>
      </c>
      <c r="ML229" s="2" t="s">
        <v>144</v>
      </c>
      <c r="MM229" s="2" t="s">
        <v>134</v>
      </c>
      <c r="MN229" s="2" t="s">
        <v>134</v>
      </c>
      <c r="MO229" s="2" t="s">
        <v>142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134</v>
      </c>
      <c r="MX229" s="2" t="s">
        <v>134</v>
      </c>
      <c r="MY229" s="2" t="s">
        <v>134</v>
      </c>
      <c r="MZ229" s="2" t="s">
        <v>134</v>
      </c>
      <c r="NA229" s="2" t="s">
        <v>134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184</v>
      </c>
      <c r="NJ229" s="2" t="s">
        <v>144</v>
      </c>
      <c r="NK229" s="2" t="s">
        <v>134</v>
      </c>
      <c r="NL229" s="2" t="s">
        <v>134</v>
      </c>
      <c r="NM229" s="2" t="s">
        <v>142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134</v>
      </c>
      <c r="NV229" s="2" t="s">
        <v>134</v>
      </c>
      <c r="NW229" s="2" t="s">
        <v>134</v>
      </c>
      <c r="NX229" s="2" t="s">
        <v>134</v>
      </c>
      <c r="NY229" s="2" t="s">
        <v>134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140</v>
      </c>
      <c r="OH229" s="2" t="s">
        <v>144</v>
      </c>
      <c r="OI229" s="2" t="s">
        <v>2246</v>
      </c>
      <c r="OJ229" s="2" t="s">
        <v>2202</v>
      </c>
      <c r="OK229" s="2" t="s">
        <v>142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140</v>
      </c>
      <c r="OT229" s="2" t="s">
        <v>131</v>
      </c>
      <c r="OU229" s="2" t="s">
        <v>134</v>
      </c>
      <c r="OV229" s="2" t="s">
        <v>134</v>
      </c>
      <c r="OW229" s="2" t="s">
        <v>142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161</v>
      </c>
      <c r="PF229" s="2" t="s">
        <v>144</v>
      </c>
      <c r="PG229" s="2" t="s">
        <v>134</v>
      </c>
      <c r="PH229" s="2" t="s">
        <v>134</v>
      </c>
      <c r="PI229" s="2" t="s">
        <v>142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134</v>
      </c>
      <c r="PR229" s="2" t="s">
        <v>134</v>
      </c>
      <c r="PS229" s="2" t="s">
        <v>134</v>
      </c>
      <c r="PT229" s="2" t="s">
        <v>134</v>
      </c>
      <c r="PU229" s="2" t="s">
        <v>134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161</v>
      </c>
      <c r="QD229" s="2" t="s">
        <v>144</v>
      </c>
      <c r="QE229" s="2" t="s">
        <v>134</v>
      </c>
      <c r="QF229" s="2" t="s">
        <v>134</v>
      </c>
      <c r="QG229" s="2" t="s">
        <v>142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184</v>
      </c>
      <c r="QP229" s="2" t="s">
        <v>144</v>
      </c>
      <c r="QQ229" s="2" t="s">
        <v>134</v>
      </c>
      <c r="QR229" s="2" t="s">
        <v>134</v>
      </c>
      <c r="QS229" s="2" t="s">
        <v>142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134</v>
      </c>
      <c r="RB229" s="2" t="s">
        <v>134</v>
      </c>
      <c r="RC229" s="2" t="s">
        <v>134</v>
      </c>
      <c r="RD229" s="2" t="s">
        <v>134</v>
      </c>
      <c r="RE229" s="2" t="s">
        <v>134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134</v>
      </c>
      <c r="RN229" s="2" t="s">
        <v>134</v>
      </c>
      <c r="RO229" s="2" t="s">
        <v>134</v>
      </c>
      <c r="RP229" s="2" t="s">
        <v>134</v>
      </c>
      <c r="RQ229" s="2" t="s">
        <v>134</v>
      </c>
      <c r="RR229" s="2" t="s">
        <v>134</v>
      </c>
      <c r="RS229" s="4"/>
      <c r="RT229" s="8"/>
      <c r="RU229" s="4"/>
      <c r="RV229" s="8"/>
      <c r="RW229" s="7"/>
      <c r="RX229" s="7"/>
      <c r="RY229" s="2" t="s">
        <v>161</v>
      </c>
      <c r="RZ229" s="2" t="s">
        <v>144</v>
      </c>
      <c r="SA229" s="2" t="s">
        <v>134</v>
      </c>
      <c r="SB229" s="2" t="s">
        <v>134</v>
      </c>
      <c r="SC229" s="2" t="s">
        <v>142</v>
      </c>
      <c r="SD229" s="2" t="s">
        <v>134</v>
      </c>
      <c r="SE229" s="4"/>
      <c r="SF229" s="8"/>
      <c r="SG229" s="4"/>
      <c r="SH229" s="8"/>
      <c r="SI229" s="7"/>
      <c r="SJ229" s="7"/>
      <c r="SK229" s="2" t="s">
        <v>161</v>
      </c>
      <c r="SL229" s="2" t="s">
        <v>144</v>
      </c>
      <c r="SM229" s="2" t="s">
        <v>134</v>
      </c>
      <c r="SN229" s="2" t="s">
        <v>134</v>
      </c>
      <c r="SO229" s="2" t="s">
        <v>142</v>
      </c>
      <c r="SP229" s="2" t="s">
        <v>134</v>
      </c>
    </row>
    <row r="230">
      <c r="A230" s="2" t="s">
        <v>2774</v>
      </c>
      <c r="B230" s="2" t="s">
        <v>123</v>
      </c>
      <c r="C230" s="2" t="s">
        <v>124</v>
      </c>
      <c r="D230" s="2" t="s">
        <v>2765</v>
      </c>
      <c r="E230" s="2" t="s">
        <v>2638</v>
      </c>
      <c r="F230" s="2" t="s">
        <v>2775</v>
      </c>
      <c r="G230" s="2" t="s">
        <v>2775</v>
      </c>
      <c r="H230" s="2" t="s">
        <v>2775</v>
      </c>
      <c r="I230" s="2" t="s">
        <v>2776</v>
      </c>
      <c r="J230" s="2" t="s">
        <v>2777</v>
      </c>
      <c r="K230" s="2" t="s">
        <v>130</v>
      </c>
      <c r="L230" s="3">
        <v>30</v>
      </c>
      <c r="M230" s="3">
        <v>31.5</v>
      </c>
      <c r="N230" s="3">
        <v>59.99</v>
      </c>
      <c r="O230" s="2" t="s">
        <v>766</v>
      </c>
      <c r="P230" s="2" t="s">
        <v>1879</v>
      </c>
      <c r="Q230" s="2" t="s">
        <v>133</v>
      </c>
      <c r="R230" s="2" t="s">
        <v>134</v>
      </c>
      <c r="S230" s="2" t="s">
        <v>134</v>
      </c>
      <c r="T230" s="2" t="s">
        <v>134</v>
      </c>
      <c r="U230" s="2" t="s">
        <v>134</v>
      </c>
      <c r="V230" s="2" t="s">
        <v>1173</v>
      </c>
      <c r="W230" s="2" t="s">
        <v>835</v>
      </c>
      <c r="X230" s="2" t="s">
        <v>134</v>
      </c>
      <c r="Y230" s="2" t="s">
        <v>237</v>
      </c>
      <c r="Z230" s="4"/>
      <c r="AA230" s="4">
        <f>=ROUNDDOWN({0},0)</f>
      </c>
      <c r="AB230" s="5"/>
      <c r="AC230" s="2" t="s">
        <v>134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134</v>
      </c>
      <c r="BM230" s="7"/>
      <c r="BN230" s="7"/>
      <c r="BO230" s="4"/>
      <c r="BP230" s="8"/>
      <c r="BQ230" s="4"/>
      <c r="BR230" s="8"/>
      <c r="BS230" s="7"/>
      <c r="BT230" s="7"/>
      <c r="BU230" s="2" t="s">
        <v>161</v>
      </c>
      <c r="BV230" s="2" t="s">
        <v>144</v>
      </c>
      <c r="BW230" s="2" t="s">
        <v>134</v>
      </c>
      <c r="BX230" s="2" t="s">
        <v>134</v>
      </c>
      <c r="BY230" s="2" t="s">
        <v>142</v>
      </c>
      <c r="BZ230" s="2" t="s">
        <v>134</v>
      </c>
      <c r="CA230" s="4"/>
      <c r="CB230" s="8"/>
      <c r="CC230" s="4"/>
      <c r="CD230" s="8"/>
      <c r="CE230" s="7"/>
      <c r="CF230" s="7"/>
      <c r="CG230" s="2" t="s">
        <v>161</v>
      </c>
      <c r="CH230" s="2" t="s">
        <v>144</v>
      </c>
      <c r="CI230" s="2" t="s">
        <v>134</v>
      </c>
      <c r="CJ230" s="2" t="s">
        <v>134</v>
      </c>
      <c r="CK230" s="2" t="s">
        <v>142</v>
      </c>
      <c r="CL230" s="2" t="s">
        <v>134</v>
      </c>
      <c r="CM230" s="4"/>
      <c r="CN230" s="8"/>
      <c r="CO230" s="4"/>
      <c r="CP230" s="8"/>
      <c r="CQ230" s="7"/>
      <c r="CR230" s="7"/>
      <c r="CS230" s="2" t="s">
        <v>140</v>
      </c>
      <c r="CT230" s="2" t="s">
        <v>144</v>
      </c>
      <c r="CU230" s="2" t="s">
        <v>366</v>
      </c>
      <c r="CV230" s="2" t="s">
        <v>477</v>
      </c>
      <c r="CW230" s="2" t="s">
        <v>142</v>
      </c>
      <c r="CX230" s="2" t="s">
        <v>134</v>
      </c>
      <c r="CY230" s="4"/>
      <c r="CZ230" s="8"/>
      <c r="DA230" s="4"/>
      <c r="DB230" s="8"/>
      <c r="DC230" s="7"/>
      <c r="DD230" s="7"/>
      <c r="DE230" s="2" t="s">
        <v>140</v>
      </c>
      <c r="DF230" s="2" t="s">
        <v>144</v>
      </c>
      <c r="DG230" s="2" t="s">
        <v>951</v>
      </c>
      <c r="DH230" s="2" t="s">
        <v>1027</v>
      </c>
      <c r="DI230" s="2" t="s">
        <v>142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140</v>
      </c>
      <c r="DR230" s="2" t="s">
        <v>144</v>
      </c>
      <c r="DS230" s="2" t="s">
        <v>799</v>
      </c>
      <c r="DT230" s="2" t="s">
        <v>2027</v>
      </c>
      <c r="DU230" s="2" t="s">
        <v>142</v>
      </c>
      <c r="DV230" s="2" t="s">
        <v>134</v>
      </c>
      <c r="DW230" s="4"/>
      <c r="DX230" s="8"/>
      <c r="DY230" s="4"/>
      <c r="DZ230" s="8"/>
      <c r="EA230" s="7"/>
      <c r="EB230" s="7"/>
      <c r="EC230" s="2" t="s">
        <v>140</v>
      </c>
      <c r="ED230" s="2" t="s">
        <v>144</v>
      </c>
      <c r="EE230" s="2" t="s">
        <v>593</v>
      </c>
      <c r="EF230" s="2" t="s">
        <v>952</v>
      </c>
      <c r="EG230" s="2" t="s">
        <v>142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140</v>
      </c>
      <c r="EP230" s="2" t="s">
        <v>144</v>
      </c>
      <c r="EQ230" s="2" t="s">
        <v>403</v>
      </c>
      <c r="ER230" s="2" t="s">
        <v>134</v>
      </c>
      <c r="ES230" s="2" t="s">
        <v>142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140</v>
      </c>
      <c r="FB230" s="2" t="s">
        <v>144</v>
      </c>
      <c r="FC230" s="2" t="s">
        <v>134</v>
      </c>
      <c r="FD230" s="2" t="s">
        <v>134</v>
      </c>
      <c r="FE230" s="2" t="s">
        <v>142</v>
      </c>
      <c r="FF230" s="2" t="s">
        <v>134</v>
      </c>
      <c r="FG230" s="4"/>
      <c r="FH230" s="8"/>
      <c r="FI230" s="4"/>
      <c r="FJ230" s="8"/>
      <c r="FK230" s="7"/>
      <c r="FL230" s="7"/>
      <c r="FM230" s="2" t="s">
        <v>134</v>
      </c>
      <c r="FN230" s="2" t="s">
        <v>134</v>
      </c>
      <c r="FO230" s="2" t="s">
        <v>134</v>
      </c>
      <c r="FP230" s="2" t="s">
        <v>134</v>
      </c>
      <c r="FQ230" s="2" t="s">
        <v>134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134</v>
      </c>
      <c r="FZ230" s="2" t="s">
        <v>134</v>
      </c>
      <c r="GA230" s="2" t="s">
        <v>134</v>
      </c>
      <c r="GB230" s="2" t="s">
        <v>134</v>
      </c>
      <c r="GC230" s="2" t="s">
        <v>134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134</v>
      </c>
      <c r="GL230" s="2" t="s">
        <v>134</v>
      </c>
      <c r="GM230" s="2" t="s">
        <v>134</v>
      </c>
      <c r="GN230" s="2" t="s">
        <v>134</v>
      </c>
      <c r="GO230" s="2" t="s">
        <v>134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184</v>
      </c>
      <c r="GX230" s="2" t="s">
        <v>144</v>
      </c>
      <c r="GY230" s="2" t="s">
        <v>134</v>
      </c>
      <c r="GZ230" s="2" t="s">
        <v>134</v>
      </c>
      <c r="HA230" s="2" t="s">
        <v>142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140</v>
      </c>
      <c r="HJ230" s="2" t="s">
        <v>144</v>
      </c>
      <c r="HK230" s="2" t="s">
        <v>486</v>
      </c>
      <c r="HL230" s="2" t="s">
        <v>1389</v>
      </c>
      <c r="HM230" s="2" t="s">
        <v>142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134</v>
      </c>
      <c r="HV230" s="2" t="s">
        <v>134</v>
      </c>
      <c r="HW230" s="2" t="s">
        <v>134</v>
      </c>
      <c r="HX230" s="2" t="s">
        <v>134</v>
      </c>
      <c r="HY230" s="2" t="s">
        <v>134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140</v>
      </c>
      <c r="IH230" s="2" t="s">
        <v>144</v>
      </c>
      <c r="II230" s="2" t="s">
        <v>1593</v>
      </c>
      <c r="IJ230" s="2" t="s">
        <v>134</v>
      </c>
      <c r="IK230" s="2" t="s">
        <v>142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176</v>
      </c>
      <c r="IT230" s="2" t="s">
        <v>144</v>
      </c>
      <c r="IU230" s="2" t="s">
        <v>134</v>
      </c>
      <c r="IV230" s="2" t="s">
        <v>134</v>
      </c>
      <c r="IW230" s="2" t="s">
        <v>142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134</v>
      </c>
      <c r="JF230" s="2" t="s">
        <v>134</v>
      </c>
      <c r="JG230" s="2" t="s">
        <v>134</v>
      </c>
      <c r="JH230" s="2" t="s">
        <v>134</v>
      </c>
      <c r="JI230" s="2" t="s">
        <v>134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161</v>
      </c>
      <c r="JR230" s="2" t="s">
        <v>144</v>
      </c>
      <c r="JS230" s="2" t="s">
        <v>134</v>
      </c>
      <c r="JT230" s="2" t="s">
        <v>134</v>
      </c>
      <c r="JU230" s="2" t="s">
        <v>142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134</v>
      </c>
      <c r="KD230" s="2" t="s">
        <v>134</v>
      </c>
      <c r="KE230" s="2" t="s">
        <v>134</v>
      </c>
      <c r="KF230" s="2" t="s">
        <v>134</v>
      </c>
      <c r="KG230" s="2" t="s">
        <v>134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176</v>
      </c>
      <c r="KP230" s="2" t="s">
        <v>144</v>
      </c>
      <c r="KQ230" s="2" t="s">
        <v>134</v>
      </c>
      <c r="KR230" s="2" t="s">
        <v>134</v>
      </c>
      <c r="KS230" s="2" t="s">
        <v>142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161</v>
      </c>
      <c r="LB230" s="2" t="s">
        <v>144</v>
      </c>
      <c r="LC230" s="2" t="s">
        <v>134</v>
      </c>
      <c r="LD230" s="2" t="s">
        <v>134</v>
      </c>
      <c r="LE230" s="2" t="s">
        <v>142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134</v>
      </c>
      <c r="LN230" s="2" t="s">
        <v>134</v>
      </c>
      <c r="LO230" s="2" t="s">
        <v>134</v>
      </c>
      <c r="LP230" s="2" t="s">
        <v>134</v>
      </c>
      <c r="LQ230" s="2" t="s">
        <v>134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134</v>
      </c>
      <c r="LZ230" s="2" t="s">
        <v>134</v>
      </c>
      <c r="MA230" s="2" t="s">
        <v>134</v>
      </c>
      <c r="MB230" s="2" t="s">
        <v>134</v>
      </c>
      <c r="MC230" s="2" t="s">
        <v>134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161</v>
      </c>
      <c r="ML230" s="2" t="s">
        <v>144</v>
      </c>
      <c r="MM230" s="2" t="s">
        <v>134</v>
      </c>
      <c r="MN230" s="2" t="s">
        <v>134</v>
      </c>
      <c r="MO230" s="2" t="s">
        <v>142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134</v>
      </c>
      <c r="MX230" s="2" t="s">
        <v>134</v>
      </c>
      <c r="MY230" s="2" t="s">
        <v>134</v>
      </c>
      <c r="MZ230" s="2" t="s">
        <v>134</v>
      </c>
      <c r="NA230" s="2" t="s">
        <v>134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184</v>
      </c>
      <c r="NJ230" s="2" t="s">
        <v>144</v>
      </c>
      <c r="NK230" s="2" t="s">
        <v>134</v>
      </c>
      <c r="NL230" s="2" t="s">
        <v>134</v>
      </c>
      <c r="NM230" s="2" t="s">
        <v>142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134</v>
      </c>
      <c r="NV230" s="2" t="s">
        <v>134</v>
      </c>
      <c r="NW230" s="2" t="s">
        <v>134</v>
      </c>
      <c r="NX230" s="2" t="s">
        <v>134</v>
      </c>
      <c r="NY230" s="2" t="s">
        <v>134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140</v>
      </c>
      <c r="OH230" s="2" t="s">
        <v>144</v>
      </c>
      <c r="OI230" s="2" t="s">
        <v>2623</v>
      </c>
      <c r="OJ230" s="2" t="s">
        <v>372</v>
      </c>
      <c r="OK230" s="2" t="s">
        <v>142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134</v>
      </c>
      <c r="OT230" s="2" t="s">
        <v>134</v>
      </c>
      <c r="OU230" s="2" t="s">
        <v>134</v>
      </c>
      <c r="OV230" s="2" t="s">
        <v>134</v>
      </c>
      <c r="OW230" s="2" t="s">
        <v>134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161</v>
      </c>
      <c r="PF230" s="2" t="s">
        <v>144</v>
      </c>
      <c r="PG230" s="2" t="s">
        <v>134</v>
      </c>
      <c r="PH230" s="2" t="s">
        <v>134</v>
      </c>
      <c r="PI230" s="2" t="s">
        <v>142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134</v>
      </c>
      <c r="PR230" s="2" t="s">
        <v>134</v>
      </c>
      <c r="PS230" s="2" t="s">
        <v>134</v>
      </c>
      <c r="PT230" s="2" t="s">
        <v>134</v>
      </c>
      <c r="PU230" s="2" t="s">
        <v>134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184</v>
      </c>
      <c r="QP230" s="2" t="s">
        <v>131</v>
      </c>
      <c r="QQ230" s="2" t="s">
        <v>134</v>
      </c>
      <c r="QR230" s="2" t="s">
        <v>134</v>
      </c>
      <c r="QS230" s="2" t="s">
        <v>142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134</v>
      </c>
      <c r="RB230" s="2" t="s">
        <v>134</v>
      </c>
      <c r="RC230" s="2" t="s">
        <v>134</v>
      </c>
      <c r="RD230" s="2" t="s">
        <v>134</v>
      </c>
      <c r="RE230" s="2" t="s">
        <v>134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134</v>
      </c>
      <c r="RN230" s="2" t="s">
        <v>134</v>
      </c>
      <c r="RO230" s="2" t="s">
        <v>134</v>
      </c>
      <c r="RP230" s="2" t="s">
        <v>134</v>
      </c>
      <c r="RQ230" s="2" t="s">
        <v>134</v>
      </c>
      <c r="RR230" s="2" t="s">
        <v>134</v>
      </c>
      <c r="RS230" s="4"/>
      <c r="RT230" s="8"/>
      <c r="RU230" s="4"/>
      <c r="RV230" s="8"/>
      <c r="RW230" s="7"/>
      <c r="RX230" s="7"/>
      <c r="RY230" s="2" t="s">
        <v>134</v>
      </c>
      <c r="RZ230" s="2" t="s">
        <v>134</v>
      </c>
      <c r="SA230" s="2" t="s">
        <v>134</v>
      </c>
      <c r="SB230" s="2" t="s">
        <v>134</v>
      </c>
      <c r="SC230" s="2" t="s">
        <v>134</v>
      </c>
      <c r="SD230" s="2" t="s">
        <v>134</v>
      </c>
      <c r="SE230" s="4"/>
      <c r="SF230" s="8"/>
      <c r="SG230" s="4"/>
      <c r="SH230" s="8"/>
      <c r="SI230" s="7"/>
      <c r="SJ230" s="7"/>
      <c r="SK230" s="2" t="s">
        <v>161</v>
      </c>
      <c r="SL230" s="2" t="s">
        <v>144</v>
      </c>
      <c r="SM230" s="2" t="s">
        <v>134</v>
      </c>
      <c r="SN230" s="2" t="s">
        <v>134</v>
      </c>
      <c r="SO230" s="2" t="s">
        <v>142</v>
      </c>
      <c r="SP230" s="2" t="s">
        <v>134</v>
      </c>
    </row>
    <row r="231">
      <c r="A231" s="2" t="s">
        <v>2778</v>
      </c>
      <c r="B231" s="2" t="s">
        <v>123</v>
      </c>
      <c r="C231" s="2" t="s">
        <v>124</v>
      </c>
      <c r="D231" s="2" t="s">
        <v>2765</v>
      </c>
      <c r="E231" s="2" t="s">
        <v>2638</v>
      </c>
      <c r="F231" s="2" t="s">
        <v>2609</v>
      </c>
      <c r="G231" s="2" t="s">
        <v>2610</v>
      </c>
      <c r="H231" s="2" t="s">
        <v>2611</v>
      </c>
      <c r="I231" s="2" t="s">
        <v>2779</v>
      </c>
      <c r="J231" s="2" t="s">
        <v>2640</v>
      </c>
      <c r="K231" s="2" t="s">
        <v>329</v>
      </c>
      <c r="L231" s="3">
        <v>30</v>
      </c>
      <c r="M231" s="3">
        <v>31.5</v>
      </c>
      <c r="N231" s="3">
        <v>59.99</v>
      </c>
      <c r="O231" s="2" t="s">
        <v>766</v>
      </c>
      <c r="P231" s="2" t="s">
        <v>275</v>
      </c>
      <c r="Q231" s="2" t="s">
        <v>133</v>
      </c>
      <c r="R231" s="2" t="s">
        <v>134</v>
      </c>
      <c r="S231" s="2" t="s">
        <v>134</v>
      </c>
      <c r="T231" s="2" t="s">
        <v>134</v>
      </c>
      <c r="U231" s="2" t="s">
        <v>134</v>
      </c>
      <c r="V231" s="2" t="s">
        <v>1661</v>
      </c>
      <c r="W231" s="2" t="s">
        <v>136</v>
      </c>
      <c r="X231" s="2" t="s">
        <v>134</v>
      </c>
      <c r="Y231" s="2" t="s">
        <v>308</v>
      </c>
      <c r="Z231" s="4"/>
      <c r="AA231" s="4">
        <f>=ROUNDDOWN({0},0)</f>
      </c>
      <c r="AB231" s="5"/>
      <c r="AC231" s="2" t="s">
        <v>134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134</v>
      </c>
      <c r="BM231" s="7"/>
      <c r="BN231" s="7"/>
      <c r="BO231" s="4"/>
      <c r="BP231" s="8"/>
      <c r="BQ231" s="4"/>
      <c r="BR231" s="8"/>
      <c r="BS231" s="7"/>
      <c r="BT231" s="7"/>
      <c r="BU231" s="2" t="s">
        <v>140</v>
      </c>
      <c r="BV231" s="2" t="s">
        <v>144</v>
      </c>
      <c r="BW231" s="2" t="s">
        <v>134</v>
      </c>
      <c r="BX231" s="2" t="s">
        <v>2720</v>
      </c>
      <c r="BY231" s="2" t="s">
        <v>142</v>
      </c>
      <c r="BZ231" s="2" t="s">
        <v>134</v>
      </c>
      <c r="CA231" s="4"/>
      <c r="CB231" s="8"/>
      <c r="CC231" s="4"/>
      <c r="CD231" s="8"/>
      <c r="CE231" s="7"/>
      <c r="CF231" s="7"/>
      <c r="CG231" s="2" t="s">
        <v>143</v>
      </c>
      <c r="CH231" s="2" t="s">
        <v>144</v>
      </c>
      <c r="CI231" s="2" t="s">
        <v>134</v>
      </c>
      <c r="CJ231" s="2" t="s">
        <v>134</v>
      </c>
      <c r="CK231" s="2" t="s">
        <v>142</v>
      </c>
      <c r="CL231" s="2" t="s">
        <v>134</v>
      </c>
      <c r="CM231" s="4"/>
      <c r="CN231" s="8"/>
      <c r="CO231" s="4"/>
      <c r="CP231" s="8"/>
      <c r="CQ231" s="7"/>
      <c r="CR231" s="7"/>
      <c r="CS231" s="2" t="s">
        <v>140</v>
      </c>
      <c r="CT231" s="2" t="s">
        <v>144</v>
      </c>
      <c r="CU231" s="2" t="s">
        <v>189</v>
      </c>
      <c r="CV231" s="2" t="s">
        <v>711</v>
      </c>
      <c r="CW231" s="2" t="s">
        <v>142</v>
      </c>
      <c r="CX231" s="2" t="s">
        <v>134</v>
      </c>
      <c r="CY231" s="4"/>
      <c r="CZ231" s="8"/>
      <c r="DA231" s="4"/>
      <c r="DB231" s="8"/>
      <c r="DC231" s="7"/>
      <c r="DD231" s="7"/>
      <c r="DE231" s="2" t="s">
        <v>140</v>
      </c>
      <c r="DF231" s="2" t="s">
        <v>144</v>
      </c>
      <c r="DG231" s="2" t="s">
        <v>463</v>
      </c>
      <c r="DH231" s="2" t="s">
        <v>711</v>
      </c>
      <c r="DI231" s="2" t="s">
        <v>142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140</v>
      </c>
      <c r="DR231" s="2" t="s">
        <v>144</v>
      </c>
      <c r="DS231" s="2" t="s">
        <v>151</v>
      </c>
      <c r="DT231" s="2" t="s">
        <v>2407</v>
      </c>
      <c r="DU231" s="2" t="s">
        <v>142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140</v>
      </c>
      <c r="ED231" s="2" t="s">
        <v>144</v>
      </c>
      <c r="EE231" s="2" t="s">
        <v>652</v>
      </c>
      <c r="EF231" s="2" t="s">
        <v>359</v>
      </c>
      <c r="EG231" s="2" t="s">
        <v>142</v>
      </c>
      <c r="EH231" s="2" t="s">
        <v>134</v>
      </c>
      <c r="EI231" s="4"/>
      <c r="EJ231" s="8"/>
      <c r="EK231" s="4"/>
      <c r="EL231" s="8"/>
      <c r="EM231" s="7"/>
      <c r="EN231" s="7"/>
      <c r="EO231" s="2" t="s">
        <v>140</v>
      </c>
      <c r="EP231" s="2" t="s">
        <v>144</v>
      </c>
      <c r="EQ231" s="2" t="s">
        <v>652</v>
      </c>
      <c r="ER231" s="2" t="s">
        <v>322</v>
      </c>
      <c r="ES231" s="2" t="s">
        <v>142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140</v>
      </c>
      <c r="FB231" s="2" t="s">
        <v>144</v>
      </c>
      <c r="FC231" s="2" t="s">
        <v>1000</v>
      </c>
      <c r="FD231" s="2" t="s">
        <v>134</v>
      </c>
      <c r="FE231" s="2" t="s">
        <v>142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161</v>
      </c>
      <c r="FN231" s="2" t="s">
        <v>131</v>
      </c>
      <c r="FO231" s="2" t="s">
        <v>134</v>
      </c>
      <c r="FP231" s="2" t="s">
        <v>134</v>
      </c>
      <c r="FQ231" s="2" t="s">
        <v>142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161</v>
      </c>
      <c r="FZ231" s="2" t="s">
        <v>131</v>
      </c>
      <c r="GA231" s="2" t="s">
        <v>134</v>
      </c>
      <c r="GB231" s="2" t="s">
        <v>134</v>
      </c>
      <c r="GC231" s="2" t="s">
        <v>142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134</v>
      </c>
      <c r="GL231" s="2" t="s">
        <v>134</v>
      </c>
      <c r="GM231" s="2" t="s">
        <v>134</v>
      </c>
      <c r="GN231" s="2" t="s">
        <v>134</v>
      </c>
      <c r="GO231" s="2" t="s">
        <v>134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184</v>
      </c>
      <c r="GX231" s="2" t="s">
        <v>144</v>
      </c>
      <c r="GY231" s="2" t="s">
        <v>134</v>
      </c>
      <c r="GZ231" s="2" t="s">
        <v>134</v>
      </c>
      <c r="HA231" s="2" t="s">
        <v>142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140</v>
      </c>
      <c r="HJ231" s="2" t="s">
        <v>144</v>
      </c>
      <c r="HK231" s="2" t="s">
        <v>1476</v>
      </c>
      <c r="HL231" s="2" t="s">
        <v>1861</v>
      </c>
      <c r="HM231" s="2" t="s">
        <v>142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134</v>
      </c>
      <c r="HV231" s="2" t="s">
        <v>134</v>
      </c>
      <c r="HW231" s="2" t="s">
        <v>134</v>
      </c>
      <c r="HX231" s="2" t="s">
        <v>134</v>
      </c>
      <c r="HY231" s="2" t="s">
        <v>134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140</v>
      </c>
      <c r="IH231" s="2" t="s">
        <v>144</v>
      </c>
      <c r="II231" s="2" t="s">
        <v>1862</v>
      </c>
      <c r="IJ231" s="2" t="s">
        <v>1858</v>
      </c>
      <c r="IK231" s="2" t="s">
        <v>142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161</v>
      </c>
      <c r="IT231" s="2" t="s">
        <v>144</v>
      </c>
      <c r="IU231" s="2" t="s">
        <v>134</v>
      </c>
      <c r="IV231" s="2" t="s">
        <v>134</v>
      </c>
      <c r="IW231" s="2" t="s">
        <v>142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134</v>
      </c>
      <c r="JF231" s="2" t="s">
        <v>134</v>
      </c>
      <c r="JG231" s="2" t="s">
        <v>134</v>
      </c>
      <c r="JH231" s="2" t="s">
        <v>134</v>
      </c>
      <c r="JI231" s="2" t="s">
        <v>134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184</v>
      </c>
      <c r="JR231" s="2" t="s">
        <v>144</v>
      </c>
      <c r="JS231" s="2" t="s">
        <v>134</v>
      </c>
      <c r="JT231" s="2" t="s">
        <v>134</v>
      </c>
      <c r="JU231" s="2" t="s">
        <v>142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134</v>
      </c>
      <c r="KD231" s="2" t="s">
        <v>134</v>
      </c>
      <c r="KE231" s="2" t="s">
        <v>134</v>
      </c>
      <c r="KF231" s="2" t="s">
        <v>134</v>
      </c>
      <c r="KG231" s="2" t="s">
        <v>134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176</v>
      </c>
      <c r="KP231" s="2" t="s">
        <v>144</v>
      </c>
      <c r="KQ231" s="2" t="s">
        <v>134</v>
      </c>
      <c r="KR231" s="2" t="s">
        <v>134</v>
      </c>
      <c r="KS231" s="2" t="s">
        <v>142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140</v>
      </c>
      <c r="LB231" s="2" t="s">
        <v>144</v>
      </c>
      <c r="LC231" s="2" t="s">
        <v>505</v>
      </c>
      <c r="LD231" s="2" t="s">
        <v>134</v>
      </c>
      <c r="LE231" s="2" t="s">
        <v>142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134</v>
      </c>
      <c r="LN231" s="2" t="s">
        <v>134</v>
      </c>
      <c r="LO231" s="2" t="s">
        <v>134</v>
      </c>
      <c r="LP231" s="2" t="s">
        <v>134</v>
      </c>
      <c r="LQ231" s="2" t="s">
        <v>134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134</v>
      </c>
      <c r="LZ231" s="2" t="s">
        <v>134</v>
      </c>
      <c r="MA231" s="2" t="s">
        <v>134</v>
      </c>
      <c r="MB231" s="2" t="s">
        <v>134</v>
      </c>
      <c r="MC231" s="2" t="s">
        <v>134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161</v>
      </c>
      <c r="ML231" s="2" t="s">
        <v>144</v>
      </c>
      <c r="MM231" s="2" t="s">
        <v>134</v>
      </c>
      <c r="MN231" s="2" t="s">
        <v>134</v>
      </c>
      <c r="MO231" s="2" t="s">
        <v>142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134</v>
      </c>
      <c r="MX231" s="2" t="s">
        <v>134</v>
      </c>
      <c r="MY231" s="2" t="s">
        <v>134</v>
      </c>
      <c r="MZ231" s="2" t="s">
        <v>134</v>
      </c>
      <c r="NA231" s="2" t="s">
        <v>134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184</v>
      </c>
      <c r="NJ231" s="2" t="s">
        <v>144</v>
      </c>
      <c r="NK231" s="2" t="s">
        <v>134</v>
      </c>
      <c r="NL231" s="2" t="s">
        <v>134</v>
      </c>
      <c r="NM231" s="2" t="s">
        <v>142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134</v>
      </c>
      <c r="NV231" s="2" t="s">
        <v>134</v>
      </c>
      <c r="NW231" s="2" t="s">
        <v>134</v>
      </c>
      <c r="NX231" s="2" t="s">
        <v>134</v>
      </c>
      <c r="NY231" s="2" t="s">
        <v>134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140</v>
      </c>
      <c r="OH231" s="2" t="s">
        <v>144</v>
      </c>
      <c r="OI231" s="2" t="s">
        <v>147</v>
      </c>
      <c r="OJ231" s="2" t="s">
        <v>177</v>
      </c>
      <c r="OK231" s="2" t="s">
        <v>142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134</v>
      </c>
      <c r="OT231" s="2" t="s">
        <v>134</v>
      </c>
      <c r="OU231" s="2" t="s">
        <v>134</v>
      </c>
      <c r="OV231" s="2" t="s">
        <v>134</v>
      </c>
      <c r="OW231" s="2" t="s">
        <v>134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161</v>
      </c>
      <c r="PF231" s="2" t="s">
        <v>144</v>
      </c>
      <c r="PG231" s="2" t="s">
        <v>134</v>
      </c>
      <c r="PH231" s="2" t="s">
        <v>134</v>
      </c>
      <c r="PI231" s="2" t="s">
        <v>142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134</v>
      </c>
      <c r="PR231" s="2" t="s">
        <v>134</v>
      </c>
      <c r="PS231" s="2" t="s">
        <v>134</v>
      </c>
      <c r="PT231" s="2" t="s">
        <v>134</v>
      </c>
      <c r="PU231" s="2" t="s">
        <v>134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161</v>
      </c>
      <c r="QD231" s="2" t="s">
        <v>144</v>
      </c>
      <c r="QE231" s="2" t="s">
        <v>134</v>
      </c>
      <c r="QF231" s="2" t="s">
        <v>134</v>
      </c>
      <c r="QG231" s="2" t="s">
        <v>142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184</v>
      </c>
      <c r="QP231" s="2" t="s">
        <v>144</v>
      </c>
      <c r="QQ231" s="2" t="s">
        <v>134</v>
      </c>
      <c r="QR231" s="2" t="s">
        <v>134</v>
      </c>
      <c r="QS231" s="2" t="s">
        <v>142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134</v>
      </c>
      <c r="RB231" s="2" t="s">
        <v>134</v>
      </c>
      <c r="RC231" s="2" t="s">
        <v>134</v>
      </c>
      <c r="RD231" s="2" t="s">
        <v>134</v>
      </c>
      <c r="RE231" s="2" t="s">
        <v>134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134</v>
      </c>
      <c r="RN231" s="2" t="s">
        <v>134</v>
      </c>
      <c r="RO231" s="2" t="s">
        <v>134</v>
      </c>
      <c r="RP231" s="2" t="s">
        <v>134</v>
      </c>
      <c r="RQ231" s="2" t="s">
        <v>134</v>
      </c>
      <c r="RR231" s="2" t="s">
        <v>134</v>
      </c>
      <c r="RS231" s="4"/>
      <c r="RT231" s="8"/>
      <c r="RU231" s="4"/>
      <c r="RV231" s="8"/>
      <c r="RW231" s="7"/>
      <c r="RX231" s="7"/>
      <c r="RY231" s="2" t="s">
        <v>161</v>
      </c>
      <c r="RZ231" s="2" t="s">
        <v>144</v>
      </c>
      <c r="SA231" s="2" t="s">
        <v>134</v>
      </c>
      <c r="SB231" s="2" t="s">
        <v>134</v>
      </c>
      <c r="SC231" s="2" t="s">
        <v>142</v>
      </c>
      <c r="SD231" s="2" t="s">
        <v>134</v>
      </c>
      <c r="SE231" s="4"/>
      <c r="SF231" s="8"/>
      <c r="SG231" s="4"/>
      <c r="SH231" s="8"/>
      <c r="SI231" s="7"/>
      <c r="SJ231" s="7"/>
      <c r="SK231" s="2" t="s">
        <v>161</v>
      </c>
      <c r="SL231" s="2" t="s">
        <v>144</v>
      </c>
      <c r="SM231" s="2" t="s">
        <v>134</v>
      </c>
      <c r="SN231" s="2" t="s">
        <v>134</v>
      </c>
      <c r="SO231" s="2" t="s">
        <v>142</v>
      </c>
      <c r="SP231" s="2" t="s">
        <v>134</v>
      </c>
    </row>
    <row r="232">
      <c r="A232" s="2" t="s">
        <v>2780</v>
      </c>
      <c r="B232" s="2" t="s">
        <v>123</v>
      </c>
      <c r="C232" s="2" t="s">
        <v>124</v>
      </c>
      <c r="D232" s="2" t="s">
        <v>2765</v>
      </c>
      <c r="E232" s="2" t="s">
        <v>2638</v>
      </c>
      <c r="F232" s="2" t="s">
        <v>2781</v>
      </c>
      <c r="G232" s="2" t="s">
        <v>2782</v>
      </c>
      <c r="H232" s="2" t="s">
        <v>2783</v>
      </c>
      <c r="I232" s="2" t="s">
        <v>2784</v>
      </c>
      <c r="J232" s="2" t="s">
        <v>2640</v>
      </c>
      <c r="K232" s="2" t="s">
        <v>394</v>
      </c>
      <c r="L232" s="3">
        <v>30</v>
      </c>
      <c r="M232" s="3">
        <v>31.5</v>
      </c>
      <c r="N232" s="3">
        <v>59.99</v>
      </c>
      <c r="O232" s="2" t="s">
        <v>131</v>
      </c>
      <c r="P232" s="2" t="s">
        <v>275</v>
      </c>
      <c r="Q232" s="2" t="s">
        <v>133</v>
      </c>
      <c r="R232" s="2" t="s">
        <v>134</v>
      </c>
      <c r="S232" s="2" t="s">
        <v>2785</v>
      </c>
      <c r="T232" s="2" t="s">
        <v>1062</v>
      </c>
      <c r="U232" s="2" t="s">
        <v>2642</v>
      </c>
      <c r="V232" s="2" t="s">
        <v>135</v>
      </c>
      <c r="W232" s="2" t="s">
        <v>835</v>
      </c>
      <c r="X232" s="2" t="s">
        <v>134</v>
      </c>
      <c r="Y232" s="2" t="s">
        <v>2786</v>
      </c>
      <c r="Z232" s="4"/>
      <c r="AA232" s="4">
        <f>=ROUNDDOWN({0},0)</f>
      </c>
      <c r="AB232" s="5"/>
      <c r="AC232" s="2" t="s">
        <v>134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/>
      <c r="BJ232" s="4"/>
      <c r="BK232" s="8"/>
      <c r="BL232" s="2" t="s">
        <v>134</v>
      </c>
      <c r="BM232" s="7"/>
      <c r="BN232" s="7"/>
      <c r="BO232" s="4"/>
      <c r="BP232" s="8"/>
      <c r="BQ232" s="4"/>
      <c r="BR232" s="8"/>
      <c r="BS232" s="7"/>
      <c r="BT232" s="7"/>
      <c r="BU232" s="2" t="s">
        <v>176</v>
      </c>
      <c r="BV232" s="2" t="s">
        <v>144</v>
      </c>
      <c r="BW232" s="2" t="s">
        <v>134</v>
      </c>
      <c r="BX232" s="2" t="s">
        <v>134</v>
      </c>
      <c r="BY232" s="2" t="s">
        <v>142</v>
      </c>
      <c r="BZ232" s="2" t="s">
        <v>134</v>
      </c>
      <c r="CA232" s="4"/>
      <c r="CB232" s="8"/>
      <c r="CC232" s="4"/>
      <c r="CD232" s="8"/>
      <c r="CE232" s="7"/>
      <c r="CF232" s="7"/>
      <c r="CG232" s="2" t="s">
        <v>140</v>
      </c>
      <c r="CH232" s="2" t="s">
        <v>144</v>
      </c>
      <c r="CI232" s="2" t="s">
        <v>145</v>
      </c>
      <c r="CJ232" s="2" t="s">
        <v>677</v>
      </c>
      <c r="CK232" s="2" t="s">
        <v>142</v>
      </c>
      <c r="CL232" s="2" t="s">
        <v>134</v>
      </c>
      <c r="CM232" s="4"/>
      <c r="CN232" s="8"/>
      <c r="CO232" s="4"/>
      <c r="CP232" s="8"/>
      <c r="CQ232" s="7"/>
      <c r="CR232" s="7"/>
      <c r="CS232" s="2" t="s">
        <v>436</v>
      </c>
      <c r="CT232" s="2" t="s">
        <v>144</v>
      </c>
      <c r="CU232" s="2" t="s">
        <v>134</v>
      </c>
      <c r="CV232" s="2" t="s">
        <v>134</v>
      </c>
      <c r="CW232" s="2" t="s">
        <v>142</v>
      </c>
      <c r="CX232" s="2" t="s">
        <v>134</v>
      </c>
      <c r="CY232" s="4"/>
      <c r="CZ232" s="8"/>
      <c r="DA232" s="4"/>
      <c r="DB232" s="8"/>
      <c r="DC232" s="7"/>
      <c r="DD232" s="7"/>
      <c r="DE232" s="2" t="s">
        <v>140</v>
      </c>
      <c r="DF232" s="2" t="s">
        <v>144</v>
      </c>
      <c r="DG232" s="2" t="s">
        <v>1794</v>
      </c>
      <c r="DH232" s="2" t="s">
        <v>2787</v>
      </c>
      <c r="DI232" s="2" t="s">
        <v>142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140</v>
      </c>
      <c r="DR232" s="2" t="s">
        <v>144</v>
      </c>
      <c r="DS232" s="2" t="s">
        <v>178</v>
      </c>
      <c r="DT232" s="2" t="s">
        <v>751</v>
      </c>
      <c r="DU232" s="2" t="s">
        <v>142</v>
      </c>
      <c r="DV232" s="2" t="s">
        <v>134</v>
      </c>
      <c r="DW232" s="4"/>
      <c r="DX232" s="8"/>
      <c r="DY232" s="4"/>
      <c r="DZ232" s="8"/>
      <c r="EA232" s="7"/>
      <c r="EB232" s="7"/>
      <c r="EC232" s="2" t="s">
        <v>140</v>
      </c>
      <c r="ED232" s="2" t="s">
        <v>144</v>
      </c>
      <c r="EE232" s="2" t="s">
        <v>2788</v>
      </c>
      <c r="EF232" s="2" t="s">
        <v>1439</v>
      </c>
      <c r="EG232" s="2" t="s">
        <v>142</v>
      </c>
      <c r="EH232" s="2" t="s">
        <v>134</v>
      </c>
      <c r="EI232" s="4"/>
      <c r="EJ232" s="8"/>
      <c r="EK232" s="4"/>
      <c r="EL232" s="8"/>
      <c r="EM232" s="7"/>
      <c r="EN232" s="7"/>
      <c r="EO232" s="2" t="s">
        <v>140</v>
      </c>
      <c r="EP232" s="2" t="s">
        <v>144</v>
      </c>
      <c r="EQ232" s="2" t="s">
        <v>2789</v>
      </c>
      <c r="ER232" s="2" t="s">
        <v>412</v>
      </c>
      <c r="ES232" s="2" t="s">
        <v>142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140</v>
      </c>
      <c r="FB232" s="2" t="s">
        <v>144</v>
      </c>
      <c r="FC232" s="2" t="s">
        <v>1000</v>
      </c>
      <c r="FD232" s="2" t="s">
        <v>134</v>
      </c>
      <c r="FE232" s="2" t="s">
        <v>142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161</v>
      </c>
      <c r="FN232" s="2" t="s">
        <v>144</v>
      </c>
      <c r="FO232" s="2" t="s">
        <v>134</v>
      </c>
      <c r="FP232" s="2" t="s">
        <v>134</v>
      </c>
      <c r="FQ232" s="2" t="s">
        <v>142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161</v>
      </c>
      <c r="FZ232" s="2" t="s">
        <v>144</v>
      </c>
      <c r="GA232" s="2" t="s">
        <v>134</v>
      </c>
      <c r="GB232" s="2" t="s">
        <v>134</v>
      </c>
      <c r="GC232" s="2" t="s">
        <v>142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134</v>
      </c>
      <c r="GL232" s="2" t="s">
        <v>134</v>
      </c>
      <c r="GM232" s="2" t="s">
        <v>134</v>
      </c>
      <c r="GN232" s="2" t="s">
        <v>134</v>
      </c>
      <c r="GO232" s="2" t="s">
        <v>134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184</v>
      </c>
      <c r="GX232" s="2" t="s">
        <v>144</v>
      </c>
      <c r="GY232" s="2" t="s">
        <v>134</v>
      </c>
      <c r="GZ232" s="2" t="s">
        <v>134</v>
      </c>
      <c r="HA232" s="2" t="s">
        <v>142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140</v>
      </c>
      <c r="HJ232" s="2" t="s">
        <v>144</v>
      </c>
      <c r="HK232" s="2" t="s">
        <v>1608</v>
      </c>
      <c r="HL232" s="2" t="s">
        <v>1859</v>
      </c>
      <c r="HM232" s="2" t="s">
        <v>142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161</v>
      </c>
      <c r="HV232" s="2" t="s">
        <v>131</v>
      </c>
      <c r="HW232" s="2" t="s">
        <v>134</v>
      </c>
      <c r="HX232" s="2" t="s">
        <v>134</v>
      </c>
      <c r="HY232" s="2" t="s">
        <v>142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140</v>
      </c>
      <c r="IH232" s="2" t="s">
        <v>144</v>
      </c>
      <c r="II232" s="2" t="s">
        <v>1489</v>
      </c>
      <c r="IJ232" s="2" t="s">
        <v>469</v>
      </c>
      <c r="IK232" s="2" t="s">
        <v>142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161</v>
      </c>
      <c r="IT232" s="2" t="s">
        <v>144</v>
      </c>
      <c r="IU232" s="2" t="s">
        <v>134</v>
      </c>
      <c r="IV232" s="2" t="s">
        <v>134</v>
      </c>
      <c r="IW232" s="2" t="s">
        <v>142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134</v>
      </c>
      <c r="JF232" s="2" t="s">
        <v>134</v>
      </c>
      <c r="JG232" s="2" t="s">
        <v>134</v>
      </c>
      <c r="JH232" s="2" t="s">
        <v>134</v>
      </c>
      <c r="JI232" s="2" t="s">
        <v>134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184</v>
      </c>
      <c r="JR232" s="2" t="s">
        <v>144</v>
      </c>
      <c r="JS232" s="2" t="s">
        <v>134</v>
      </c>
      <c r="JT232" s="2" t="s">
        <v>134</v>
      </c>
      <c r="JU232" s="2" t="s">
        <v>142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161</v>
      </c>
      <c r="KD232" s="2" t="s">
        <v>144</v>
      </c>
      <c r="KE232" s="2" t="s">
        <v>134</v>
      </c>
      <c r="KF232" s="2" t="s">
        <v>134</v>
      </c>
      <c r="KG232" s="2" t="s">
        <v>142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176</v>
      </c>
      <c r="KP232" s="2" t="s">
        <v>144</v>
      </c>
      <c r="KQ232" s="2" t="s">
        <v>134</v>
      </c>
      <c r="KR232" s="2" t="s">
        <v>134</v>
      </c>
      <c r="KS232" s="2" t="s">
        <v>142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176</v>
      </c>
      <c r="LB232" s="2" t="s">
        <v>144</v>
      </c>
      <c r="LC232" s="2" t="s">
        <v>134</v>
      </c>
      <c r="LD232" s="2" t="s">
        <v>134</v>
      </c>
      <c r="LE232" s="2" t="s">
        <v>142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134</v>
      </c>
      <c r="LN232" s="2" t="s">
        <v>134</v>
      </c>
      <c r="LO232" s="2" t="s">
        <v>134</v>
      </c>
      <c r="LP232" s="2" t="s">
        <v>134</v>
      </c>
      <c r="LQ232" s="2" t="s">
        <v>134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134</v>
      </c>
      <c r="LZ232" s="2" t="s">
        <v>134</v>
      </c>
      <c r="MA232" s="2" t="s">
        <v>134</v>
      </c>
      <c r="MB232" s="2" t="s">
        <v>134</v>
      </c>
      <c r="MC232" s="2" t="s">
        <v>134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161</v>
      </c>
      <c r="ML232" s="2" t="s">
        <v>144</v>
      </c>
      <c r="MM232" s="2" t="s">
        <v>134</v>
      </c>
      <c r="MN232" s="2" t="s">
        <v>134</v>
      </c>
      <c r="MO232" s="2" t="s">
        <v>142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134</v>
      </c>
      <c r="MX232" s="2" t="s">
        <v>134</v>
      </c>
      <c r="MY232" s="2" t="s">
        <v>134</v>
      </c>
      <c r="MZ232" s="2" t="s">
        <v>134</v>
      </c>
      <c r="NA232" s="2" t="s">
        <v>134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184</v>
      </c>
      <c r="NJ232" s="2" t="s">
        <v>144</v>
      </c>
      <c r="NK232" s="2" t="s">
        <v>134</v>
      </c>
      <c r="NL232" s="2" t="s">
        <v>134</v>
      </c>
      <c r="NM232" s="2" t="s">
        <v>142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161</v>
      </c>
      <c r="NV232" s="2" t="s">
        <v>131</v>
      </c>
      <c r="NW232" s="2" t="s">
        <v>134</v>
      </c>
      <c r="NX232" s="2" t="s">
        <v>134</v>
      </c>
      <c r="NY232" s="2" t="s">
        <v>142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140</v>
      </c>
      <c r="OH232" s="2" t="s">
        <v>144</v>
      </c>
      <c r="OI232" s="2" t="s">
        <v>2576</v>
      </c>
      <c r="OJ232" s="2" t="s">
        <v>999</v>
      </c>
      <c r="OK232" s="2" t="s">
        <v>142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134</v>
      </c>
      <c r="OT232" s="2" t="s">
        <v>134</v>
      </c>
      <c r="OU232" s="2" t="s">
        <v>134</v>
      </c>
      <c r="OV232" s="2" t="s">
        <v>134</v>
      </c>
      <c r="OW232" s="2" t="s">
        <v>134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161</v>
      </c>
      <c r="PF232" s="2" t="s">
        <v>144</v>
      </c>
      <c r="PG232" s="2" t="s">
        <v>134</v>
      </c>
      <c r="PH232" s="2" t="s">
        <v>134</v>
      </c>
      <c r="PI232" s="2" t="s">
        <v>142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140</v>
      </c>
      <c r="QD232" s="2" t="s">
        <v>144</v>
      </c>
      <c r="QE232" s="2" t="s">
        <v>191</v>
      </c>
      <c r="QF232" s="2" t="s">
        <v>809</v>
      </c>
      <c r="QG232" s="2" t="s">
        <v>142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184</v>
      </c>
      <c r="QP232" s="2" t="s">
        <v>144</v>
      </c>
      <c r="QQ232" s="2" t="s">
        <v>134</v>
      </c>
      <c r="QR232" s="2" t="s">
        <v>134</v>
      </c>
      <c r="QS232" s="2" t="s">
        <v>142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134</v>
      </c>
      <c r="RN232" s="2" t="s">
        <v>134</v>
      </c>
      <c r="RO232" s="2" t="s">
        <v>134</v>
      </c>
      <c r="RP232" s="2" t="s">
        <v>134</v>
      </c>
      <c r="RQ232" s="2" t="s">
        <v>134</v>
      </c>
      <c r="RR232" s="2" t="s">
        <v>134</v>
      </c>
      <c r="RS232" s="4"/>
      <c r="RT232" s="8"/>
      <c r="RU232" s="4"/>
      <c r="RV232" s="8"/>
      <c r="RW232" s="7"/>
      <c r="RX232" s="7"/>
      <c r="RY232" s="2" t="s">
        <v>161</v>
      </c>
      <c r="RZ232" s="2" t="s">
        <v>144</v>
      </c>
      <c r="SA232" s="2" t="s">
        <v>134</v>
      </c>
      <c r="SB232" s="2" t="s">
        <v>134</v>
      </c>
      <c r="SC232" s="2" t="s">
        <v>142</v>
      </c>
      <c r="SD232" s="2" t="s">
        <v>134</v>
      </c>
      <c r="SE232" s="4"/>
      <c r="SF232" s="8"/>
      <c r="SG232" s="4"/>
      <c r="SH232" s="8"/>
      <c r="SI232" s="7"/>
      <c r="SJ232" s="7"/>
      <c r="SK232" s="2" t="s">
        <v>161</v>
      </c>
      <c r="SL232" s="2" t="s">
        <v>144</v>
      </c>
      <c r="SM232" s="2" t="s">
        <v>134</v>
      </c>
      <c r="SN232" s="2" t="s">
        <v>134</v>
      </c>
      <c r="SO232" s="2" t="s">
        <v>142</v>
      </c>
      <c r="SP232" s="2" t="s">
        <v>134</v>
      </c>
    </row>
    <row r="233">
      <c r="A233" s="2" t="s">
        <v>2790</v>
      </c>
      <c r="B233" s="2" t="s">
        <v>123</v>
      </c>
      <c r="C233" s="2" t="s">
        <v>124</v>
      </c>
      <c r="D233" s="2" t="s">
        <v>2765</v>
      </c>
      <c r="E233" s="2" t="s">
        <v>2638</v>
      </c>
      <c r="F233" s="2" t="s">
        <v>2781</v>
      </c>
      <c r="G233" s="2" t="s">
        <v>2782</v>
      </c>
      <c r="H233" s="2" t="s">
        <v>2783</v>
      </c>
      <c r="I233" s="2" t="s">
        <v>2784</v>
      </c>
      <c r="J233" s="2" t="s">
        <v>2640</v>
      </c>
      <c r="K233" s="2" t="s">
        <v>329</v>
      </c>
      <c r="L233" s="3">
        <v>30</v>
      </c>
      <c r="M233" s="3">
        <v>31.5</v>
      </c>
      <c r="N233" s="3">
        <v>59.99</v>
      </c>
      <c r="O233" s="2" t="s">
        <v>131</v>
      </c>
      <c r="P233" s="2" t="s">
        <v>275</v>
      </c>
      <c r="Q233" s="2" t="s">
        <v>133</v>
      </c>
      <c r="R233" s="2" t="s">
        <v>134</v>
      </c>
      <c r="S233" s="2" t="s">
        <v>2785</v>
      </c>
      <c r="T233" s="2" t="s">
        <v>1062</v>
      </c>
      <c r="U233" s="2" t="s">
        <v>2642</v>
      </c>
      <c r="V233" s="2" t="s">
        <v>135</v>
      </c>
      <c r="W233" s="2" t="s">
        <v>835</v>
      </c>
      <c r="X233" s="2" t="s">
        <v>134</v>
      </c>
      <c r="Y233" s="2" t="s">
        <v>2786</v>
      </c>
      <c r="Z233" s="4"/>
      <c r="AA233" s="4">
        <f>=ROUNDDOWN({0},0)</f>
      </c>
      <c r="AB233" s="5"/>
      <c r="AC233" s="2" t="s">
        <v>134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134</v>
      </c>
      <c r="BD233" s="8" t="s">
        <v>134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/>
      <c r="BJ233" s="4"/>
      <c r="BK233" s="8"/>
      <c r="BL233" s="2" t="s">
        <v>134</v>
      </c>
      <c r="BM233" s="7"/>
      <c r="BN233" s="7"/>
      <c r="BO233" s="4"/>
      <c r="BP233" s="8"/>
      <c r="BQ233" s="4"/>
      <c r="BR233" s="8"/>
      <c r="BS233" s="7"/>
      <c r="BT233" s="7"/>
      <c r="BU233" s="2" t="s">
        <v>176</v>
      </c>
      <c r="BV233" s="2" t="s">
        <v>144</v>
      </c>
      <c r="BW233" s="2" t="s">
        <v>134</v>
      </c>
      <c r="BX233" s="2" t="s">
        <v>134</v>
      </c>
      <c r="BY233" s="2" t="s">
        <v>142</v>
      </c>
      <c r="BZ233" s="2" t="s">
        <v>134</v>
      </c>
      <c r="CA233" s="4"/>
      <c r="CB233" s="8"/>
      <c r="CC233" s="4"/>
      <c r="CD233" s="8"/>
      <c r="CE233" s="7"/>
      <c r="CF233" s="7"/>
      <c r="CG233" s="2" t="s">
        <v>140</v>
      </c>
      <c r="CH233" s="2" t="s">
        <v>144</v>
      </c>
      <c r="CI233" s="2" t="s">
        <v>145</v>
      </c>
      <c r="CJ233" s="2" t="s">
        <v>1222</v>
      </c>
      <c r="CK233" s="2" t="s">
        <v>142</v>
      </c>
      <c r="CL233" s="2" t="s">
        <v>134</v>
      </c>
      <c r="CM233" s="4"/>
      <c r="CN233" s="8"/>
      <c r="CO233" s="4"/>
      <c r="CP233" s="8"/>
      <c r="CQ233" s="7"/>
      <c r="CR233" s="7"/>
      <c r="CS233" s="2" t="s">
        <v>436</v>
      </c>
      <c r="CT233" s="2" t="s">
        <v>144</v>
      </c>
      <c r="CU233" s="2" t="s">
        <v>134</v>
      </c>
      <c r="CV233" s="2" t="s">
        <v>134</v>
      </c>
      <c r="CW233" s="2" t="s">
        <v>142</v>
      </c>
      <c r="CX233" s="2" t="s">
        <v>134</v>
      </c>
      <c r="CY233" s="4"/>
      <c r="CZ233" s="8"/>
      <c r="DA233" s="4"/>
      <c r="DB233" s="8"/>
      <c r="DC233" s="7"/>
      <c r="DD233" s="7"/>
      <c r="DE233" s="2" t="s">
        <v>140</v>
      </c>
      <c r="DF233" s="2" t="s">
        <v>144</v>
      </c>
      <c r="DG233" s="2" t="s">
        <v>1794</v>
      </c>
      <c r="DH233" s="2" t="s">
        <v>1000</v>
      </c>
      <c r="DI233" s="2" t="s">
        <v>142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140</v>
      </c>
      <c r="DR233" s="2" t="s">
        <v>144</v>
      </c>
      <c r="DS233" s="2" t="s">
        <v>178</v>
      </c>
      <c r="DT233" s="2" t="s">
        <v>2572</v>
      </c>
      <c r="DU233" s="2" t="s">
        <v>142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140</v>
      </c>
      <c r="ED233" s="2" t="s">
        <v>144</v>
      </c>
      <c r="EE233" s="2" t="s">
        <v>2788</v>
      </c>
      <c r="EF233" s="2" t="s">
        <v>469</v>
      </c>
      <c r="EG233" s="2" t="s">
        <v>142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140</v>
      </c>
      <c r="EP233" s="2" t="s">
        <v>144</v>
      </c>
      <c r="EQ233" s="2" t="s">
        <v>2789</v>
      </c>
      <c r="ER233" s="2" t="s">
        <v>1435</v>
      </c>
      <c r="ES233" s="2" t="s">
        <v>142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140</v>
      </c>
      <c r="FB233" s="2" t="s">
        <v>144</v>
      </c>
      <c r="FC233" s="2" t="s">
        <v>1000</v>
      </c>
      <c r="FD233" s="2" t="s">
        <v>134</v>
      </c>
      <c r="FE233" s="2" t="s">
        <v>142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161</v>
      </c>
      <c r="FN233" s="2" t="s">
        <v>144</v>
      </c>
      <c r="FO233" s="2" t="s">
        <v>134</v>
      </c>
      <c r="FP233" s="2" t="s">
        <v>134</v>
      </c>
      <c r="FQ233" s="2" t="s">
        <v>142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161</v>
      </c>
      <c r="FZ233" s="2" t="s">
        <v>144</v>
      </c>
      <c r="GA233" s="2" t="s">
        <v>134</v>
      </c>
      <c r="GB233" s="2" t="s">
        <v>134</v>
      </c>
      <c r="GC233" s="2" t="s">
        <v>142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134</v>
      </c>
      <c r="GL233" s="2" t="s">
        <v>134</v>
      </c>
      <c r="GM233" s="2" t="s">
        <v>134</v>
      </c>
      <c r="GN233" s="2" t="s">
        <v>134</v>
      </c>
      <c r="GO233" s="2" t="s">
        <v>134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184</v>
      </c>
      <c r="GX233" s="2" t="s">
        <v>144</v>
      </c>
      <c r="GY233" s="2" t="s">
        <v>134</v>
      </c>
      <c r="GZ233" s="2" t="s">
        <v>134</v>
      </c>
      <c r="HA233" s="2" t="s">
        <v>142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140</v>
      </c>
      <c r="HJ233" s="2" t="s">
        <v>144</v>
      </c>
      <c r="HK233" s="2" t="s">
        <v>1608</v>
      </c>
      <c r="HL233" s="2" t="s">
        <v>331</v>
      </c>
      <c r="HM233" s="2" t="s">
        <v>142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161</v>
      </c>
      <c r="HV233" s="2" t="s">
        <v>131</v>
      </c>
      <c r="HW233" s="2" t="s">
        <v>134</v>
      </c>
      <c r="HX233" s="2" t="s">
        <v>134</v>
      </c>
      <c r="HY233" s="2" t="s">
        <v>142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140</v>
      </c>
      <c r="IH233" s="2" t="s">
        <v>144</v>
      </c>
      <c r="II233" s="2" t="s">
        <v>1489</v>
      </c>
      <c r="IJ233" s="2" t="s">
        <v>660</v>
      </c>
      <c r="IK233" s="2" t="s">
        <v>142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161</v>
      </c>
      <c r="IT233" s="2" t="s">
        <v>144</v>
      </c>
      <c r="IU233" s="2" t="s">
        <v>134</v>
      </c>
      <c r="IV233" s="2" t="s">
        <v>134</v>
      </c>
      <c r="IW233" s="2" t="s">
        <v>142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134</v>
      </c>
      <c r="JF233" s="2" t="s">
        <v>134</v>
      </c>
      <c r="JG233" s="2" t="s">
        <v>134</v>
      </c>
      <c r="JH233" s="2" t="s">
        <v>134</v>
      </c>
      <c r="JI233" s="2" t="s">
        <v>134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184</v>
      </c>
      <c r="JR233" s="2" t="s">
        <v>144</v>
      </c>
      <c r="JS233" s="2" t="s">
        <v>134</v>
      </c>
      <c r="JT233" s="2" t="s">
        <v>134</v>
      </c>
      <c r="JU233" s="2" t="s">
        <v>142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161</v>
      </c>
      <c r="KD233" s="2" t="s">
        <v>144</v>
      </c>
      <c r="KE233" s="2" t="s">
        <v>134</v>
      </c>
      <c r="KF233" s="2" t="s">
        <v>134</v>
      </c>
      <c r="KG233" s="2" t="s">
        <v>142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176</v>
      </c>
      <c r="KP233" s="2" t="s">
        <v>144</v>
      </c>
      <c r="KQ233" s="2" t="s">
        <v>134</v>
      </c>
      <c r="KR233" s="2" t="s">
        <v>134</v>
      </c>
      <c r="KS233" s="2" t="s">
        <v>142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176</v>
      </c>
      <c r="LB233" s="2" t="s">
        <v>144</v>
      </c>
      <c r="LC233" s="2" t="s">
        <v>134</v>
      </c>
      <c r="LD233" s="2" t="s">
        <v>134</v>
      </c>
      <c r="LE233" s="2" t="s">
        <v>142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134</v>
      </c>
      <c r="LN233" s="2" t="s">
        <v>134</v>
      </c>
      <c r="LO233" s="2" t="s">
        <v>134</v>
      </c>
      <c r="LP233" s="2" t="s">
        <v>134</v>
      </c>
      <c r="LQ233" s="2" t="s">
        <v>134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134</v>
      </c>
      <c r="LZ233" s="2" t="s">
        <v>134</v>
      </c>
      <c r="MA233" s="2" t="s">
        <v>134</v>
      </c>
      <c r="MB233" s="2" t="s">
        <v>134</v>
      </c>
      <c r="MC233" s="2" t="s">
        <v>134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161</v>
      </c>
      <c r="ML233" s="2" t="s">
        <v>144</v>
      </c>
      <c r="MM233" s="2" t="s">
        <v>134</v>
      </c>
      <c r="MN233" s="2" t="s">
        <v>134</v>
      </c>
      <c r="MO233" s="2" t="s">
        <v>142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134</v>
      </c>
      <c r="MX233" s="2" t="s">
        <v>134</v>
      </c>
      <c r="MY233" s="2" t="s">
        <v>134</v>
      </c>
      <c r="MZ233" s="2" t="s">
        <v>134</v>
      </c>
      <c r="NA233" s="2" t="s">
        <v>134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184</v>
      </c>
      <c r="NJ233" s="2" t="s">
        <v>144</v>
      </c>
      <c r="NK233" s="2" t="s">
        <v>134</v>
      </c>
      <c r="NL233" s="2" t="s">
        <v>134</v>
      </c>
      <c r="NM233" s="2" t="s">
        <v>142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161</v>
      </c>
      <c r="NV233" s="2" t="s">
        <v>131</v>
      </c>
      <c r="NW233" s="2" t="s">
        <v>134</v>
      </c>
      <c r="NX233" s="2" t="s">
        <v>134</v>
      </c>
      <c r="NY233" s="2" t="s">
        <v>142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140</v>
      </c>
      <c r="OH233" s="2" t="s">
        <v>144</v>
      </c>
      <c r="OI233" s="2" t="s">
        <v>2576</v>
      </c>
      <c r="OJ233" s="2" t="s">
        <v>960</v>
      </c>
      <c r="OK233" s="2" t="s">
        <v>142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134</v>
      </c>
      <c r="OT233" s="2" t="s">
        <v>134</v>
      </c>
      <c r="OU233" s="2" t="s">
        <v>134</v>
      </c>
      <c r="OV233" s="2" t="s">
        <v>134</v>
      </c>
      <c r="OW233" s="2" t="s">
        <v>134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161</v>
      </c>
      <c r="PF233" s="2" t="s">
        <v>144</v>
      </c>
      <c r="PG233" s="2" t="s">
        <v>134</v>
      </c>
      <c r="PH233" s="2" t="s">
        <v>134</v>
      </c>
      <c r="PI233" s="2" t="s">
        <v>142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134</v>
      </c>
      <c r="PR233" s="2" t="s">
        <v>134</v>
      </c>
      <c r="PS233" s="2" t="s">
        <v>134</v>
      </c>
      <c r="PT233" s="2" t="s">
        <v>134</v>
      </c>
      <c r="PU233" s="2" t="s">
        <v>134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140</v>
      </c>
      <c r="QD233" s="2" t="s">
        <v>144</v>
      </c>
      <c r="QE233" s="2" t="s">
        <v>191</v>
      </c>
      <c r="QF233" s="2" t="s">
        <v>134</v>
      </c>
      <c r="QG233" s="2" t="s">
        <v>142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184</v>
      </c>
      <c r="QP233" s="2" t="s">
        <v>144</v>
      </c>
      <c r="QQ233" s="2" t="s">
        <v>134</v>
      </c>
      <c r="QR233" s="2" t="s">
        <v>134</v>
      </c>
      <c r="QS233" s="2" t="s">
        <v>142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134</v>
      </c>
      <c r="RB233" s="2" t="s">
        <v>134</v>
      </c>
      <c r="RC233" s="2" t="s">
        <v>134</v>
      </c>
      <c r="RD233" s="2" t="s">
        <v>134</v>
      </c>
      <c r="RE233" s="2" t="s">
        <v>134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134</v>
      </c>
      <c r="RN233" s="2" t="s">
        <v>134</v>
      </c>
      <c r="RO233" s="2" t="s">
        <v>134</v>
      </c>
      <c r="RP233" s="2" t="s">
        <v>134</v>
      </c>
      <c r="RQ233" s="2" t="s">
        <v>134</v>
      </c>
      <c r="RR233" s="2" t="s">
        <v>134</v>
      </c>
      <c r="RS233" s="4"/>
      <c r="RT233" s="8"/>
      <c r="RU233" s="4"/>
      <c r="RV233" s="8"/>
      <c r="RW233" s="7"/>
      <c r="RX233" s="7"/>
      <c r="RY233" s="2" t="s">
        <v>161</v>
      </c>
      <c r="RZ233" s="2" t="s">
        <v>144</v>
      </c>
      <c r="SA233" s="2" t="s">
        <v>134</v>
      </c>
      <c r="SB233" s="2" t="s">
        <v>134</v>
      </c>
      <c r="SC233" s="2" t="s">
        <v>142</v>
      </c>
      <c r="SD233" s="2" t="s">
        <v>134</v>
      </c>
      <c r="SE233" s="4"/>
      <c r="SF233" s="8"/>
      <c r="SG233" s="4"/>
      <c r="SH233" s="8"/>
      <c r="SI233" s="7"/>
      <c r="SJ233" s="7"/>
      <c r="SK233" s="2" t="s">
        <v>161</v>
      </c>
      <c r="SL233" s="2" t="s">
        <v>144</v>
      </c>
      <c r="SM233" s="2" t="s">
        <v>134</v>
      </c>
      <c r="SN233" s="2" t="s">
        <v>134</v>
      </c>
      <c r="SO233" s="2" t="s">
        <v>142</v>
      </c>
      <c r="SP233" s="2" t="s">
        <v>134</v>
      </c>
    </row>
    <row r="234">
      <c r="A234" s="2" t="s">
        <v>2791</v>
      </c>
      <c r="B234" s="2" t="s">
        <v>123</v>
      </c>
      <c r="C234" s="2" t="s">
        <v>124</v>
      </c>
      <c r="D234" s="2" t="s">
        <v>2765</v>
      </c>
      <c r="E234" s="2" t="s">
        <v>2638</v>
      </c>
      <c r="F234" s="2" t="s">
        <v>2781</v>
      </c>
      <c r="G234" s="2" t="s">
        <v>2782</v>
      </c>
      <c r="H234" s="2" t="s">
        <v>2783</v>
      </c>
      <c r="I234" s="2" t="s">
        <v>2784</v>
      </c>
      <c r="J234" s="2" t="s">
        <v>2640</v>
      </c>
      <c r="K234" s="2" t="s">
        <v>1668</v>
      </c>
      <c r="L234" s="3">
        <v>30</v>
      </c>
      <c r="M234" s="3">
        <v>31.5</v>
      </c>
      <c r="N234" s="3">
        <v>59.99</v>
      </c>
      <c r="O234" s="2" t="s">
        <v>131</v>
      </c>
      <c r="P234" s="2" t="s">
        <v>275</v>
      </c>
      <c r="Q234" s="2" t="s">
        <v>133</v>
      </c>
      <c r="R234" s="2" t="s">
        <v>134</v>
      </c>
      <c r="S234" s="2" t="s">
        <v>2785</v>
      </c>
      <c r="T234" s="2" t="s">
        <v>1062</v>
      </c>
      <c r="U234" s="2" t="s">
        <v>2642</v>
      </c>
      <c r="V234" s="2" t="s">
        <v>135</v>
      </c>
      <c r="W234" s="2" t="s">
        <v>835</v>
      </c>
      <c r="X234" s="2" t="s">
        <v>134</v>
      </c>
      <c r="Y234" s="2" t="s">
        <v>2786</v>
      </c>
      <c r="Z234" s="4"/>
      <c r="AA234" s="4">
        <f>=ROUNDDOWN({0},0)</f>
      </c>
      <c r="AB234" s="5"/>
      <c r="AC234" s="2" t="s">
        <v>134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/>
      <c r="BJ234" s="4"/>
      <c r="BK234" s="8"/>
      <c r="BL234" s="2" t="s">
        <v>134</v>
      </c>
      <c r="BM234" s="7"/>
      <c r="BN234" s="7"/>
      <c r="BO234" s="4"/>
      <c r="BP234" s="8"/>
      <c r="BQ234" s="4"/>
      <c r="BR234" s="8"/>
      <c r="BS234" s="7"/>
      <c r="BT234" s="7"/>
      <c r="BU234" s="2" t="s">
        <v>176</v>
      </c>
      <c r="BV234" s="2" t="s">
        <v>144</v>
      </c>
      <c r="BW234" s="2" t="s">
        <v>134</v>
      </c>
      <c r="BX234" s="2" t="s">
        <v>134</v>
      </c>
      <c r="BY234" s="2" t="s">
        <v>142</v>
      </c>
      <c r="BZ234" s="2" t="s">
        <v>134</v>
      </c>
      <c r="CA234" s="4"/>
      <c r="CB234" s="8"/>
      <c r="CC234" s="4"/>
      <c r="CD234" s="8"/>
      <c r="CE234" s="7"/>
      <c r="CF234" s="7"/>
      <c r="CG234" s="2" t="s">
        <v>140</v>
      </c>
      <c r="CH234" s="2" t="s">
        <v>144</v>
      </c>
      <c r="CI234" s="2" t="s">
        <v>145</v>
      </c>
      <c r="CJ234" s="2" t="s">
        <v>751</v>
      </c>
      <c r="CK234" s="2" t="s">
        <v>142</v>
      </c>
      <c r="CL234" s="2" t="s">
        <v>134</v>
      </c>
      <c r="CM234" s="4"/>
      <c r="CN234" s="8"/>
      <c r="CO234" s="4"/>
      <c r="CP234" s="8"/>
      <c r="CQ234" s="7"/>
      <c r="CR234" s="7"/>
      <c r="CS234" s="2" t="s">
        <v>436</v>
      </c>
      <c r="CT234" s="2" t="s">
        <v>144</v>
      </c>
      <c r="CU234" s="2" t="s">
        <v>134</v>
      </c>
      <c r="CV234" s="2" t="s">
        <v>134</v>
      </c>
      <c r="CW234" s="2" t="s">
        <v>142</v>
      </c>
      <c r="CX234" s="2" t="s">
        <v>134</v>
      </c>
      <c r="CY234" s="4"/>
      <c r="CZ234" s="8"/>
      <c r="DA234" s="4"/>
      <c r="DB234" s="8"/>
      <c r="DC234" s="7"/>
      <c r="DD234" s="7"/>
      <c r="DE234" s="2" t="s">
        <v>140</v>
      </c>
      <c r="DF234" s="2" t="s">
        <v>144</v>
      </c>
      <c r="DG234" s="2" t="s">
        <v>1794</v>
      </c>
      <c r="DH234" s="2" t="s">
        <v>773</v>
      </c>
      <c r="DI234" s="2" t="s">
        <v>142</v>
      </c>
      <c r="DJ234" s="2" t="s">
        <v>134</v>
      </c>
      <c r="DK234" s="4"/>
      <c r="DL234" s="8"/>
      <c r="DM234" s="4"/>
      <c r="DN234" s="8"/>
      <c r="DO234" s="7"/>
      <c r="DP234" s="7"/>
      <c r="DQ234" s="2" t="s">
        <v>140</v>
      </c>
      <c r="DR234" s="2" t="s">
        <v>144</v>
      </c>
      <c r="DS234" s="2" t="s">
        <v>178</v>
      </c>
      <c r="DT234" s="2" t="s">
        <v>710</v>
      </c>
      <c r="DU234" s="2" t="s">
        <v>142</v>
      </c>
      <c r="DV234" s="2" t="s">
        <v>134</v>
      </c>
      <c r="DW234" s="4"/>
      <c r="DX234" s="8"/>
      <c r="DY234" s="4"/>
      <c r="DZ234" s="8"/>
      <c r="EA234" s="7"/>
      <c r="EB234" s="7"/>
      <c r="EC234" s="2" t="s">
        <v>140</v>
      </c>
      <c r="ED234" s="2" t="s">
        <v>144</v>
      </c>
      <c r="EE234" s="2" t="s">
        <v>2788</v>
      </c>
      <c r="EF234" s="2" t="s">
        <v>469</v>
      </c>
      <c r="EG234" s="2" t="s">
        <v>142</v>
      </c>
      <c r="EH234" s="2" t="s">
        <v>134</v>
      </c>
      <c r="EI234" s="4"/>
      <c r="EJ234" s="8"/>
      <c r="EK234" s="4"/>
      <c r="EL234" s="8"/>
      <c r="EM234" s="7"/>
      <c r="EN234" s="7"/>
      <c r="EO234" s="2" t="s">
        <v>140</v>
      </c>
      <c r="EP234" s="2" t="s">
        <v>144</v>
      </c>
      <c r="EQ234" s="2" t="s">
        <v>2789</v>
      </c>
      <c r="ER234" s="2" t="s">
        <v>412</v>
      </c>
      <c r="ES234" s="2" t="s">
        <v>142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140</v>
      </c>
      <c r="FB234" s="2" t="s">
        <v>144</v>
      </c>
      <c r="FC234" s="2" t="s">
        <v>1000</v>
      </c>
      <c r="FD234" s="2" t="s">
        <v>412</v>
      </c>
      <c r="FE234" s="2" t="s">
        <v>142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161</v>
      </c>
      <c r="FN234" s="2" t="s">
        <v>144</v>
      </c>
      <c r="FO234" s="2" t="s">
        <v>134</v>
      </c>
      <c r="FP234" s="2" t="s">
        <v>134</v>
      </c>
      <c r="FQ234" s="2" t="s">
        <v>142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161</v>
      </c>
      <c r="FZ234" s="2" t="s">
        <v>144</v>
      </c>
      <c r="GA234" s="2" t="s">
        <v>134</v>
      </c>
      <c r="GB234" s="2" t="s">
        <v>134</v>
      </c>
      <c r="GC234" s="2" t="s">
        <v>142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134</v>
      </c>
      <c r="GL234" s="2" t="s">
        <v>134</v>
      </c>
      <c r="GM234" s="2" t="s">
        <v>134</v>
      </c>
      <c r="GN234" s="2" t="s">
        <v>134</v>
      </c>
      <c r="GO234" s="2" t="s">
        <v>134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184</v>
      </c>
      <c r="GX234" s="2" t="s">
        <v>144</v>
      </c>
      <c r="GY234" s="2" t="s">
        <v>134</v>
      </c>
      <c r="GZ234" s="2" t="s">
        <v>134</v>
      </c>
      <c r="HA234" s="2" t="s">
        <v>142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140</v>
      </c>
      <c r="HJ234" s="2" t="s">
        <v>144</v>
      </c>
      <c r="HK234" s="2" t="s">
        <v>1608</v>
      </c>
      <c r="HL234" s="2" t="s">
        <v>412</v>
      </c>
      <c r="HM234" s="2" t="s">
        <v>142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161</v>
      </c>
      <c r="HV234" s="2" t="s">
        <v>131</v>
      </c>
      <c r="HW234" s="2" t="s">
        <v>134</v>
      </c>
      <c r="HX234" s="2" t="s">
        <v>134</v>
      </c>
      <c r="HY234" s="2" t="s">
        <v>142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140</v>
      </c>
      <c r="IH234" s="2" t="s">
        <v>144</v>
      </c>
      <c r="II234" s="2" t="s">
        <v>1489</v>
      </c>
      <c r="IJ234" s="2" t="s">
        <v>1187</v>
      </c>
      <c r="IK234" s="2" t="s">
        <v>142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161</v>
      </c>
      <c r="IT234" s="2" t="s">
        <v>144</v>
      </c>
      <c r="IU234" s="2" t="s">
        <v>134</v>
      </c>
      <c r="IV234" s="2" t="s">
        <v>134</v>
      </c>
      <c r="IW234" s="2" t="s">
        <v>142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134</v>
      </c>
      <c r="JF234" s="2" t="s">
        <v>134</v>
      </c>
      <c r="JG234" s="2" t="s">
        <v>134</v>
      </c>
      <c r="JH234" s="2" t="s">
        <v>134</v>
      </c>
      <c r="JI234" s="2" t="s">
        <v>134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184</v>
      </c>
      <c r="JR234" s="2" t="s">
        <v>144</v>
      </c>
      <c r="JS234" s="2" t="s">
        <v>134</v>
      </c>
      <c r="JT234" s="2" t="s">
        <v>134</v>
      </c>
      <c r="JU234" s="2" t="s">
        <v>142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161</v>
      </c>
      <c r="KD234" s="2" t="s">
        <v>144</v>
      </c>
      <c r="KE234" s="2" t="s">
        <v>134</v>
      </c>
      <c r="KF234" s="2" t="s">
        <v>134</v>
      </c>
      <c r="KG234" s="2" t="s">
        <v>142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176</v>
      </c>
      <c r="KP234" s="2" t="s">
        <v>144</v>
      </c>
      <c r="KQ234" s="2" t="s">
        <v>134</v>
      </c>
      <c r="KR234" s="2" t="s">
        <v>134</v>
      </c>
      <c r="KS234" s="2" t="s">
        <v>142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176</v>
      </c>
      <c r="LB234" s="2" t="s">
        <v>144</v>
      </c>
      <c r="LC234" s="2" t="s">
        <v>134</v>
      </c>
      <c r="LD234" s="2" t="s">
        <v>134</v>
      </c>
      <c r="LE234" s="2" t="s">
        <v>142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134</v>
      </c>
      <c r="LN234" s="2" t="s">
        <v>134</v>
      </c>
      <c r="LO234" s="2" t="s">
        <v>134</v>
      </c>
      <c r="LP234" s="2" t="s">
        <v>134</v>
      </c>
      <c r="LQ234" s="2" t="s">
        <v>134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134</v>
      </c>
      <c r="LZ234" s="2" t="s">
        <v>134</v>
      </c>
      <c r="MA234" s="2" t="s">
        <v>134</v>
      </c>
      <c r="MB234" s="2" t="s">
        <v>134</v>
      </c>
      <c r="MC234" s="2" t="s">
        <v>134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161</v>
      </c>
      <c r="ML234" s="2" t="s">
        <v>144</v>
      </c>
      <c r="MM234" s="2" t="s">
        <v>134</v>
      </c>
      <c r="MN234" s="2" t="s">
        <v>134</v>
      </c>
      <c r="MO234" s="2" t="s">
        <v>142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134</v>
      </c>
      <c r="MX234" s="2" t="s">
        <v>134</v>
      </c>
      <c r="MY234" s="2" t="s">
        <v>134</v>
      </c>
      <c r="MZ234" s="2" t="s">
        <v>134</v>
      </c>
      <c r="NA234" s="2" t="s">
        <v>134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184</v>
      </c>
      <c r="NJ234" s="2" t="s">
        <v>144</v>
      </c>
      <c r="NK234" s="2" t="s">
        <v>134</v>
      </c>
      <c r="NL234" s="2" t="s">
        <v>134</v>
      </c>
      <c r="NM234" s="2" t="s">
        <v>142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161</v>
      </c>
      <c r="NV234" s="2" t="s">
        <v>131</v>
      </c>
      <c r="NW234" s="2" t="s">
        <v>134</v>
      </c>
      <c r="NX234" s="2" t="s">
        <v>134</v>
      </c>
      <c r="NY234" s="2" t="s">
        <v>142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140</v>
      </c>
      <c r="OH234" s="2" t="s">
        <v>144</v>
      </c>
      <c r="OI234" s="2" t="s">
        <v>2576</v>
      </c>
      <c r="OJ234" s="2" t="s">
        <v>960</v>
      </c>
      <c r="OK234" s="2" t="s">
        <v>142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134</v>
      </c>
      <c r="OT234" s="2" t="s">
        <v>134</v>
      </c>
      <c r="OU234" s="2" t="s">
        <v>134</v>
      </c>
      <c r="OV234" s="2" t="s">
        <v>134</v>
      </c>
      <c r="OW234" s="2" t="s">
        <v>134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161</v>
      </c>
      <c r="PF234" s="2" t="s">
        <v>144</v>
      </c>
      <c r="PG234" s="2" t="s">
        <v>134</v>
      </c>
      <c r="PH234" s="2" t="s">
        <v>134</v>
      </c>
      <c r="PI234" s="2" t="s">
        <v>142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134</v>
      </c>
      <c r="PR234" s="2" t="s">
        <v>134</v>
      </c>
      <c r="PS234" s="2" t="s">
        <v>134</v>
      </c>
      <c r="PT234" s="2" t="s">
        <v>134</v>
      </c>
      <c r="PU234" s="2" t="s">
        <v>134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140</v>
      </c>
      <c r="QD234" s="2" t="s">
        <v>144</v>
      </c>
      <c r="QE234" s="2" t="s">
        <v>191</v>
      </c>
      <c r="QF234" s="2" t="s">
        <v>134</v>
      </c>
      <c r="QG234" s="2" t="s">
        <v>142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184</v>
      </c>
      <c r="QP234" s="2" t="s">
        <v>144</v>
      </c>
      <c r="QQ234" s="2" t="s">
        <v>134</v>
      </c>
      <c r="QR234" s="2" t="s">
        <v>134</v>
      </c>
      <c r="QS234" s="2" t="s">
        <v>142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134</v>
      </c>
      <c r="RB234" s="2" t="s">
        <v>134</v>
      </c>
      <c r="RC234" s="2" t="s">
        <v>134</v>
      </c>
      <c r="RD234" s="2" t="s">
        <v>134</v>
      </c>
      <c r="RE234" s="2" t="s">
        <v>134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134</v>
      </c>
      <c r="RN234" s="2" t="s">
        <v>134</v>
      </c>
      <c r="RO234" s="2" t="s">
        <v>134</v>
      </c>
      <c r="RP234" s="2" t="s">
        <v>134</v>
      </c>
      <c r="RQ234" s="2" t="s">
        <v>134</v>
      </c>
      <c r="RR234" s="2" t="s">
        <v>134</v>
      </c>
      <c r="RS234" s="4"/>
      <c r="RT234" s="8"/>
      <c r="RU234" s="4"/>
      <c r="RV234" s="8"/>
      <c r="RW234" s="7"/>
      <c r="RX234" s="7"/>
      <c r="RY234" s="2" t="s">
        <v>161</v>
      </c>
      <c r="RZ234" s="2" t="s">
        <v>144</v>
      </c>
      <c r="SA234" s="2" t="s">
        <v>134</v>
      </c>
      <c r="SB234" s="2" t="s">
        <v>134</v>
      </c>
      <c r="SC234" s="2" t="s">
        <v>142</v>
      </c>
      <c r="SD234" s="2" t="s">
        <v>134</v>
      </c>
      <c r="SE234" s="4"/>
      <c r="SF234" s="8"/>
      <c r="SG234" s="4"/>
      <c r="SH234" s="8"/>
      <c r="SI234" s="7"/>
      <c r="SJ234" s="7"/>
      <c r="SK234" s="2" t="s">
        <v>161</v>
      </c>
      <c r="SL234" s="2" t="s">
        <v>144</v>
      </c>
      <c r="SM234" s="2" t="s">
        <v>134</v>
      </c>
      <c r="SN234" s="2" t="s">
        <v>134</v>
      </c>
      <c r="SO234" s="2" t="s">
        <v>142</v>
      </c>
      <c r="SP234" s="2" t="s">
        <v>134</v>
      </c>
    </row>
    <row r="235">
      <c r="A235" s="2" t="s">
        <v>2792</v>
      </c>
      <c r="B235" s="2" t="s">
        <v>123</v>
      </c>
      <c r="C235" s="2" t="s">
        <v>124</v>
      </c>
      <c r="D235" s="2" t="s">
        <v>2765</v>
      </c>
      <c r="E235" s="2" t="s">
        <v>2638</v>
      </c>
      <c r="F235" s="2" t="s">
        <v>2793</v>
      </c>
      <c r="G235" s="2" t="s">
        <v>2794</v>
      </c>
      <c r="H235" s="2" t="s">
        <v>2795</v>
      </c>
      <c r="I235" s="2" t="s">
        <v>2784</v>
      </c>
      <c r="J235" s="2" t="s">
        <v>2640</v>
      </c>
      <c r="K235" s="2" t="s">
        <v>394</v>
      </c>
      <c r="L235" s="3">
        <v>30</v>
      </c>
      <c r="M235" s="3">
        <v>31.5</v>
      </c>
      <c r="N235" s="3">
        <v>59.99</v>
      </c>
      <c r="O235" s="2" t="s">
        <v>131</v>
      </c>
      <c r="P235" s="2" t="s">
        <v>275</v>
      </c>
      <c r="Q235" s="2" t="s">
        <v>133</v>
      </c>
      <c r="R235" s="2" t="s">
        <v>134</v>
      </c>
      <c r="S235" s="2" t="s">
        <v>2796</v>
      </c>
      <c r="T235" s="2" t="s">
        <v>1062</v>
      </c>
      <c r="U235" s="2" t="s">
        <v>2642</v>
      </c>
      <c r="V235" s="2" t="s">
        <v>135</v>
      </c>
      <c r="W235" s="2" t="s">
        <v>835</v>
      </c>
      <c r="X235" s="2" t="s">
        <v>134</v>
      </c>
      <c r="Y235" s="2" t="s">
        <v>2786</v>
      </c>
      <c r="Z235" s="4"/>
      <c r="AA235" s="4">
        <f>=ROUNDDOWN({0},0)</f>
      </c>
      <c r="AB235" s="5"/>
      <c r="AC235" s="2" t="s">
        <v>134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/>
      <c r="BJ235" s="4"/>
      <c r="BK235" s="8"/>
      <c r="BL235" s="2" t="s">
        <v>134</v>
      </c>
      <c r="BM235" s="7"/>
      <c r="BN235" s="7"/>
      <c r="BO235" s="4"/>
      <c r="BP235" s="8"/>
      <c r="BQ235" s="4"/>
      <c r="BR235" s="8"/>
      <c r="BS235" s="7"/>
      <c r="BT235" s="7"/>
      <c r="BU235" s="2" t="s">
        <v>161</v>
      </c>
      <c r="BV235" s="2" t="s">
        <v>144</v>
      </c>
      <c r="BW235" s="2" t="s">
        <v>134</v>
      </c>
      <c r="BX235" s="2" t="s">
        <v>134</v>
      </c>
      <c r="BY235" s="2" t="s">
        <v>142</v>
      </c>
      <c r="BZ235" s="2" t="s">
        <v>134</v>
      </c>
      <c r="CA235" s="4"/>
      <c r="CB235" s="8"/>
      <c r="CC235" s="4"/>
      <c r="CD235" s="8"/>
      <c r="CE235" s="7"/>
      <c r="CF235" s="7"/>
      <c r="CG235" s="2" t="s">
        <v>140</v>
      </c>
      <c r="CH235" s="2" t="s">
        <v>144</v>
      </c>
      <c r="CI235" s="2" t="s">
        <v>145</v>
      </c>
      <c r="CJ235" s="2" t="s">
        <v>332</v>
      </c>
      <c r="CK235" s="2" t="s">
        <v>142</v>
      </c>
      <c r="CL235" s="2" t="s">
        <v>134</v>
      </c>
      <c r="CM235" s="4"/>
      <c r="CN235" s="8"/>
      <c r="CO235" s="4"/>
      <c r="CP235" s="8"/>
      <c r="CQ235" s="7"/>
      <c r="CR235" s="7"/>
      <c r="CS235" s="2" t="s">
        <v>436</v>
      </c>
      <c r="CT235" s="2" t="s">
        <v>144</v>
      </c>
      <c r="CU235" s="2" t="s">
        <v>134</v>
      </c>
      <c r="CV235" s="2" t="s">
        <v>134</v>
      </c>
      <c r="CW235" s="2" t="s">
        <v>142</v>
      </c>
      <c r="CX235" s="2" t="s">
        <v>134</v>
      </c>
      <c r="CY235" s="4"/>
      <c r="CZ235" s="8"/>
      <c r="DA235" s="4"/>
      <c r="DB235" s="8"/>
      <c r="DC235" s="7"/>
      <c r="DD235" s="7"/>
      <c r="DE235" s="2" t="s">
        <v>140</v>
      </c>
      <c r="DF235" s="2" t="s">
        <v>144</v>
      </c>
      <c r="DG235" s="2" t="s">
        <v>1794</v>
      </c>
      <c r="DH235" s="2" t="s">
        <v>713</v>
      </c>
      <c r="DI235" s="2" t="s">
        <v>142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140</v>
      </c>
      <c r="DR235" s="2" t="s">
        <v>144</v>
      </c>
      <c r="DS235" s="2" t="s">
        <v>178</v>
      </c>
      <c r="DT235" s="2" t="s">
        <v>291</v>
      </c>
      <c r="DU235" s="2" t="s">
        <v>142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140</v>
      </c>
      <c r="ED235" s="2" t="s">
        <v>144</v>
      </c>
      <c r="EE235" s="2" t="s">
        <v>2788</v>
      </c>
      <c r="EF235" s="2" t="s">
        <v>1595</v>
      </c>
      <c r="EG235" s="2" t="s">
        <v>142</v>
      </c>
      <c r="EH235" s="2" t="s">
        <v>134</v>
      </c>
      <c r="EI235" s="4"/>
      <c r="EJ235" s="8"/>
      <c r="EK235" s="4"/>
      <c r="EL235" s="8"/>
      <c r="EM235" s="7"/>
      <c r="EN235" s="7"/>
      <c r="EO235" s="2" t="s">
        <v>140</v>
      </c>
      <c r="EP235" s="2" t="s">
        <v>144</v>
      </c>
      <c r="EQ235" s="2" t="s">
        <v>2789</v>
      </c>
      <c r="ER235" s="2" t="s">
        <v>999</v>
      </c>
      <c r="ES235" s="2" t="s">
        <v>142</v>
      </c>
      <c r="ET235" s="2" t="s">
        <v>134</v>
      </c>
      <c r="EU235" s="4"/>
      <c r="EV235" s="8"/>
      <c r="EW235" s="4"/>
      <c r="EX235" s="8"/>
      <c r="EY235" s="7"/>
      <c r="EZ235" s="7"/>
      <c r="FA235" s="2" t="s">
        <v>140</v>
      </c>
      <c r="FB235" s="2" t="s">
        <v>144</v>
      </c>
      <c r="FC235" s="2" t="s">
        <v>1000</v>
      </c>
      <c r="FD235" s="2" t="s">
        <v>134</v>
      </c>
      <c r="FE235" s="2" t="s">
        <v>142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161</v>
      </c>
      <c r="FN235" s="2" t="s">
        <v>144</v>
      </c>
      <c r="FO235" s="2" t="s">
        <v>134</v>
      </c>
      <c r="FP235" s="2" t="s">
        <v>134</v>
      </c>
      <c r="FQ235" s="2" t="s">
        <v>142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161</v>
      </c>
      <c r="FZ235" s="2" t="s">
        <v>144</v>
      </c>
      <c r="GA235" s="2" t="s">
        <v>134</v>
      </c>
      <c r="GB235" s="2" t="s">
        <v>134</v>
      </c>
      <c r="GC235" s="2" t="s">
        <v>142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134</v>
      </c>
      <c r="GL235" s="2" t="s">
        <v>134</v>
      </c>
      <c r="GM235" s="2" t="s">
        <v>134</v>
      </c>
      <c r="GN235" s="2" t="s">
        <v>134</v>
      </c>
      <c r="GO235" s="2" t="s">
        <v>134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184</v>
      </c>
      <c r="GX235" s="2" t="s">
        <v>144</v>
      </c>
      <c r="GY235" s="2" t="s">
        <v>134</v>
      </c>
      <c r="GZ235" s="2" t="s">
        <v>134</v>
      </c>
      <c r="HA235" s="2" t="s">
        <v>142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140</v>
      </c>
      <c r="HJ235" s="2" t="s">
        <v>144</v>
      </c>
      <c r="HK235" s="2" t="s">
        <v>1608</v>
      </c>
      <c r="HL235" s="2" t="s">
        <v>2519</v>
      </c>
      <c r="HM235" s="2" t="s">
        <v>142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161</v>
      </c>
      <c r="HV235" s="2" t="s">
        <v>144</v>
      </c>
      <c r="HW235" s="2" t="s">
        <v>134</v>
      </c>
      <c r="HX235" s="2" t="s">
        <v>134</v>
      </c>
      <c r="HY235" s="2" t="s">
        <v>142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140</v>
      </c>
      <c r="IH235" s="2" t="s">
        <v>144</v>
      </c>
      <c r="II235" s="2" t="s">
        <v>1489</v>
      </c>
      <c r="IJ235" s="2" t="s">
        <v>134</v>
      </c>
      <c r="IK235" s="2" t="s">
        <v>142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161</v>
      </c>
      <c r="IT235" s="2" t="s">
        <v>144</v>
      </c>
      <c r="IU235" s="2" t="s">
        <v>134</v>
      </c>
      <c r="IV235" s="2" t="s">
        <v>134</v>
      </c>
      <c r="IW235" s="2" t="s">
        <v>142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134</v>
      </c>
      <c r="JF235" s="2" t="s">
        <v>134</v>
      </c>
      <c r="JG235" s="2" t="s">
        <v>134</v>
      </c>
      <c r="JH235" s="2" t="s">
        <v>134</v>
      </c>
      <c r="JI235" s="2" t="s">
        <v>134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184</v>
      </c>
      <c r="JR235" s="2" t="s">
        <v>144</v>
      </c>
      <c r="JS235" s="2" t="s">
        <v>134</v>
      </c>
      <c r="JT235" s="2" t="s">
        <v>134</v>
      </c>
      <c r="JU235" s="2" t="s">
        <v>142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161</v>
      </c>
      <c r="KD235" s="2" t="s">
        <v>144</v>
      </c>
      <c r="KE235" s="2" t="s">
        <v>134</v>
      </c>
      <c r="KF235" s="2" t="s">
        <v>134</v>
      </c>
      <c r="KG235" s="2" t="s">
        <v>142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176</v>
      </c>
      <c r="KP235" s="2" t="s">
        <v>144</v>
      </c>
      <c r="KQ235" s="2" t="s">
        <v>134</v>
      </c>
      <c r="KR235" s="2" t="s">
        <v>134</v>
      </c>
      <c r="KS235" s="2" t="s">
        <v>142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176</v>
      </c>
      <c r="LB235" s="2" t="s">
        <v>144</v>
      </c>
      <c r="LC235" s="2" t="s">
        <v>134</v>
      </c>
      <c r="LD235" s="2" t="s">
        <v>134</v>
      </c>
      <c r="LE235" s="2" t="s">
        <v>142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134</v>
      </c>
      <c r="LN235" s="2" t="s">
        <v>134</v>
      </c>
      <c r="LO235" s="2" t="s">
        <v>134</v>
      </c>
      <c r="LP235" s="2" t="s">
        <v>134</v>
      </c>
      <c r="LQ235" s="2" t="s">
        <v>134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134</v>
      </c>
      <c r="LZ235" s="2" t="s">
        <v>134</v>
      </c>
      <c r="MA235" s="2" t="s">
        <v>134</v>
      </c>
      <c r="MB235" s="2" t="s">
        <v>134</v>
      </c>
      <c r="MC235" s="2" t="s">
        <v>134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161</v>
      </c>
      <c r="ML235" s="2" t="s">
        <v>144</v>
      </c>
      <c r="MM235" s="2" t="s">
        <v>134</v>
      </c>
      <c r="MN235" s="2" t="s">
        <v>134</v>
      </c>
      <c r="MO235" s="2" t="s">
        <v>142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134</v>
      </c>
      <c r="MX235" s="2" t="s">
        <v>134</v>
      </c>
      <c r="MY235" s="2" t="s">
        <v>134</v>
      </c>
      <c r="MZ235" s="2" t="s">
        <v>134</v>
      </c>
      <c r="NA235" s="2" t="s">
        <v>134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184</v>
      </c>
      <c r="NJ235" s="2" t="s">
        <v>144</v>
      </c>
      <c r="NK235" s="2" t="s">
        <v>134</v>
      </c>
      <c r="NL235" s="2" t="s">
        <v>134</v>
      </c>
      <c r="NM235" s="2" t="s">
        <v>142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161</v>
      </c>
      <c r="NV235" s="2" t="s">
        <v>131</v>
      </c>
      <c r="NW235" s="2" t="s">
        <v>134</v>
      </c>
      <c r="NX235" s="2" t="s">
        <v>134</v>
      </c>
      <c r="NY235" s="2" t="s">
        <v>142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140</v>
      </c>
      <c r="OH235" s="2" t="s">
        <v>144</v>
      </c>
      <c r="OI235" s="2" t="s">
        <v>2576</v>
      </c>
      <c r="OJ235" s="2" t="s">
        <v>2482</v>
      </c>
      <c r="OK235" s="2" t="s">
        <v>142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134</v>
      </c>
      <c r="OT235" s="2" t="s">
        <v>134</v>
      </c>
      <c r="OU235" s="2" t="s">
        <v>134</v>
      </c>
      <c r="OV235" s="2" t="s">
        <v>134</v>
      </c>
      <c r="OW235" s="2" t="s">
        <v>134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161</v>
      </c>
      <c r="PF235" s="2" t="s">
        <v>144</v>
      </c>
      <c r="PG235" s="2" t="s">
        <v>134</v>
      </c>
      <c r="PH235" s="2" t="s">
        <v>134</v>
      </c>
      <c r="PI235" s="2" t="s">
        <v>142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134</v>
      </c>
      <c r="PR235" s="2" t="s">
        <v>134</v>
      </c>
      <c r="PS235" s="2" t="s">
        <v>134</v>
      </c>
      <c r="PT235" s="2" t="s">
        <v>134</v>
      </c>
      <c r="PU235" s="2" t="s">
        <v>134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140</v>
      </c>
      <c r="QD235" s="2" t="s">
        <v>144</v>
      </c>
      <c r="QE235" s="2" t="s">
        <v>191</v>
      </c>
      <c r="QF235" s="2" t="s">
        <v>134</v>
      </c>
      <c r="QG235" s="2" t="s">
        <v>142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184</v>
      </c>
      <c r="QP235" s="2" t="s">
        <v>144</v>
      </c>
      <c r="QQ235" s="2" t="s">
        <v>134</v>
      </c>
      <c r="QR235" s="2" t="s">
        <v>134</v>
      </c>
      <c r="QS235" s="2" t="s">
        <v>142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134</v>
      </c>
      <c r="RB235" s="2" t="s">
        <v>134</v>
      </c>
      <c r="RC235" s="2" t="s">
        <v>134</v>
      </c>
      <c r="RD235" s="2" t="s">
        <v>134</v>
      </c>
      <c r="RE235" s="2" t="s">
        <v>134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134</v>
      </c>
      <c r="RN235" s="2" t="s">
        <v>134</v>
      </c>
      <c r="RO235" s="2" t="s">
        <v>134</v>
      </c>
      <c r="RP235" s="2" t="s">
        <v>134</v>
      </c>
      <c r="RQ235" s="2" t="s">
        <v>134</v>
      </c>
      <c r="RR235" s="2" t="s">
        <v>134</v>
      </c>
      <c r="RS235" s="4"/>
      <c r="RT235" s="8"/>
      <c r="RU235" s="4"/>
      <c r="RV235" s="8"/>
      <c r="RW235" s="7"/>
      <c r="RX235" s="7"/>
      <c r="RY235" s="2" t="s">
        <v>161</v>
      </c>
      <c r="RZ235" s="2" t="s">
        <v>144</v>
      </c>
      <c r="SA235" s="2" t="s">
        <v>134</v>
      </c>
      <c r="SB235" s="2" t="s">
        <v>134</v>
      </c>
      <c r="SC235" s="2" t="s">
        <v>142</v>
      </c>
      <c r="SD235" s="2" t="s">
        <v>134</v>
      </c>
      <c r="SE235" s="4"/>
      <c r="SF235" s="8"/>
      <c r="SG235" s="4"/>
      <c r="SH235" s="8"/>
      <c r="SI235" s="7"/>
      <c r="SJ235" s="7"/>
      <c r="SK235" s="2" t="s">
        <v>161</v>
      </c>
      <c r="SL235" s="2" t="s">
        <v>144</v>
      </c>
      <c r="SM235" s="2" t="s">
        <v>134</v>
      </c>
      <c r="SN235" s="2" t="s">
        <v>134</v>
      </c>
      <c r="SO235" s="2" t="s">
        <v>142</v>
      </c>
      <c r="SP235" s="2" t="s">
        <v>134</v>
      </c>
    </row>
    <row r="236">
      <c r="A236" s="2" t="s">
        <v>2797</v>
      </c>
      <c r="B236" s="2" t="s">
        <v>123</v>
      </c>
      <c r="C236" s="2" t="s">
        <v>124</v>
      </c>
      <c r="D236" s="2" t="s">
        <v>2765</v>
      </c>
      <c r="E236" s="2" t="s">
        <v>2638</v>
      </c>
      <c r="F236" s="2" t="s">
        <v>2793</v>
      </c>
      <c r="G236" s="2" t="s">
        <v>2794</v>
      </c>
      <c r="H236" s="2" t="s">
        <v>2795</v>
      </c>
      <c r="I236" s="2" t="s">
        <v>2784</v>
      </c>
      <c r="J236" s="2" t="s">
        <v>2640</v>
      </c>
      <c r="K236" s="2" t="s">
        <v>528</v>
      </c>
      <c r="L236" s="3">
        <v>30</v>
      </c>
      <c r="M236" s="3">
        <v>31.5</v>
      </c>
      <c r="N236" s="3">
        <v>59.99</v>
      </c>
      <c r="O236" s="2" t="s">
        <v>131</v>
      </c>
      <c r="P236" s="2" t="s">
        <v>275</v>
      </c>
      <c r="Q236" s="2" t="s">
        <v>133</v>
      </c>
      <c r="R236" s="2" t="s">
        <v>134</v>
      </c>
      <c r="S236" s="2" t="s">
        <v>2796</v>
      </c>
      <c r="T236" s="2" t="s">
        <v>1062</v>
      </c>
      <c r="U236" s="2" t="s">
        <v>2642</v>
      </c>
      <c r="V236" s="2" t="s">
        <v>135</v>
      </c>
      <c r="W236" s="2" t="s">
        <v>835</v>
      </c>
      <c r="X236" s="2" t="s">
        <v>134</v>
      </c>
      <c r="Y236" s="2" t="s">
        <v>2786</v>
      </c>
      <c r="Z236" s="4"/>
      <c r="AA236" s="4">
        <f>=ROUNDDOWN({0},0)</f>
      </c>
      <c r="AB236" s="5"/>
      <c r="AC236" s="2" t="s">
        <v>134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/>
      <c r="BJ236" s="4"/>
      <c r="BK236" s="8"/>
      <c r="BL236" s="2" t="s">
        <v>134</v>
      </c>
      <c r="BM236" s="7"/>
      <c r="BN236" s="7"/>
      <c r="BO236" s="4"/>
      <c r="BP236" s="8"/>
      <c r="BQ236" s="4"/>
      <c r="BR236" s="8"/>
      <c r="BS236" s="7"/>
      <c r="BT236" s="7"/>
      <c r="BU236" s="2" t="s">
        <v>140</v>
      </c>
      <c r="BV236" s="2" t="s">
        <v>144</v>
      </c>
      <c r="BW236" s="2" t="s">
        <v>134</v>
      </c>
      <c r="BX236" s="2" t="s">
        <v>2550</v>
      </c>
      <c r="BY236" s="2" t="s">
        <v>142</v>
      </c>
      <c r="BZ236" s="2" t="s">
        <v>134</v>
      </c>
      <c r="CA236" s="4"/>
      <c r="CB236" s="8"/>
      <c r="CC236" s="4"/>
      <c r="CD236" s="8"/>
      <c r="CE236" s="7"/>
      <c r="CF236" s="7"/>
      <c r="CG236" s="2" t="s">
        <v>140</v>
      </c>
      <c r="CH236" s="2" t="s">
        <v>144</v>
      </c>
      <c r="CI236" s="2" t="s">
        <v>145</v>
      </c>
      <c r="CJ236" s="2" t="s">
        <v>332</v>
      </c>
      <c r="CK236" s="2" t="s">
        <v>142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436</v>
      </c>
      <c r="CT236" s="2" t="s">
        <v>144</v>
      </c>
      <c r="CU236" s="2" t="s">
        <v>134</v>
      </c>
      <c r="CV236" s="2" t="s">
        <v>134</v>
      </c>
      <c r="CW236" s="2" t="s">
        <v>142</v>
      </c>
      <c r="CX236" s="2" t="s">
        <v>134</v>
      </c>
      <c r="CY236" s="4"/>
      <c r="CZ236" s="8"/>
      <c r="DA236" s="4"/>
      <c r="DB236" s="8"/>
      <c r="DC236" s="7"/>
      <c r="DD236" s="7"/>
      <c r="DE236" s="2" t="s">
        <v>140</v>
      </c>
      <c r="DF236" s="2" t="s">
        <v>144</v>
      </c>
      <c r="DG236" s="2" t="s">
        <v>1794</v>
      </c>
      <c r="DH236" s="2" t="s">
        <v>134</v>
      </c>
      <c r="DI236" s="2" t="s">
        <v>142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140</v>
      </c>
      <c r="DR236" s="2" t="s">
        <v>144</v>
      </c>
      <c r="DS236" s="2" t="s">
        <v>178</v>
      </c>
      <c r="DT236" s="2" t="s">
        <v>710</v>
      </c>
      <c r="DU236" s="2" t="s">
        <v>142</v>
      </c>
      <c r="DV236" s="2" t="s">
        <v>134</v>
      </c>
      <c r="DW236" s="4"/>
      <c r="DX236" s="8"/>
      <c r="DY236" s="4"/>
      <c r="DZ236" s="8"/>
      <c r="EA236" s="7"/>
      <c r="EB236" s="7"/>
      <c r="EC236" s="2" t="s">
        <v>140</v>
      </c>
      <c r="ED236" s="2" t="s">
        <v>144</v>
      </c>
      <c r="EE236" s="2" t="s">
        <v>2788</v>
      </c>
      <c r="EF236" s="2" t="s">
        <v>772</v>
      </c>
      <c r="EG236" s="2" t="s">
        <v>142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140</v>
      </c>
      <c r="EP236" s="2" t="s">
        <v>144</v>
      </c>
      <c r="EQ236" s="2" t="s">
        <v>2789</v>
      </c>
      <c r="ER236" s="2" t="s">
        <v>2798</v>
      </c>
      <c r="ES236" s="2" t="s">
        <v>142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140</v>
      </c>
      <c r="FB236" s="2" t="s">
        <v>144</v>
      </c>
      <c r="FC236" s="2" t="s">
        <v>1000</v>
      </c>
      <c r="FD236" s="2" t="s">
        <v>134</v>
      </c>
      <c r="FE236" s="2" t="s">
        <v>142</v>
      </c>
      <c r="FF236" s="2" t="s">
        <v>134</v>
      </c>
      <c r="FG236" s="4"/>
      <c r="FH236" s="8"/>
      <c r="FI236" s="4"/>
      <c r="FJ236" s="8"/>
      <c r="FK236" s="7"/>
      <c r="FL236" s="7"/>
      <c r="FM236" s="2" t="s">
        <v>161</v>
      </c>
      <c r="FN236" s="2" t="s">
        <v>144</v>
      </c>
      <c r="FO236" s="2" t="s">
        <v>134</v>
      </c>
      <c r="FP236" s="2" t="s">
        <v>134</v>
      </c>
      <c r="FQ236" s="2" t="s">
        <v>142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161</v>
      </c>
      <c r="FZ236" s="2" t="s">
        <v>144</v>
      </c>
      <c r="GA236" s="2" t="s">
        <v>134</v>
      </c>
      <c r="GB236" s="2" t="s">
        <v>134</v>
      </c>
      <c r="GC236" s="2" t="s">
        <v>142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134</v>
      </c>
      <c r="GL236" s="2" t="s">
        <v>134</v>
      </c>
      <c r="GM236" s="2" t="s">
        <v>134</v>
      </c>
      <c r="GN236" s="2" t="s">
        <v>134</v>
      </c>
      <c r="GO236" s="2" t="s">
        <v>134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184</v>
      </c>
      <c r="GX236" s="2" t="s">
        <v>144</v>
      </c>
      <c r="GY236" s="2" t="s">
        <v>134</v>
      </c>
      <c r="GZ236" s="2" t="s">
        <v>134</v>
      </c>
      <c r="HA236" s="2" t="s">
        <v>142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140</v>
      </c>
      <c r="HJ236" s="2" t="s">
        <v>144</v>
      </c>
      <c r="HK236" s="2" t="s">
        <v>1608</v>
      </c>
      <c r="HL236" s="2" t="s">
        <v>809</v>
      </c>
      <c r="HM236" s="2" t="s">
        <v>142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161</v>
      </c>
      <c r="HV236" s="2" t="s">
        <v>131</v>
      </c>
      <c r="HW236" s="2" t="s">
        <v>134</v>
      </c>
      <c r="HX236" s="2" t="s">
        <v>134</v>
      </c>
      <c r="HY236" s="2" t="s">
        <v>142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140</v>
      </c>
      <c r="IH236" s="2" t="s">
        <v>144</v>
      </c>
      <c r="II236" s="2" t="s">
        <v>1489</v>
      </c>
      <c r="IJ236" s="2" t="s">
        <v>134</v>
      </c>
      <c r="IK236" s="2" t="s">
        <v>142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161</v>
      </c>
      <c r="IT236" s="2" t="s">
        <v>144</v>
      </c>
      <c r="IU236" s="2" t="s">
        <v>134</v>
      </c>
      <c r="IV236" s="2" t="s">
        <v>134</v>
      </c>
      <c r="IW236" s="2" t="s">
        <v>142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134</v>
      </c>
      <c r="JF236" s="2" t="s">
        <v>134</v>
      </c>
      <c r="JG236" s="2" t="s">
        <v>134</v>
      </c>
      <c r="JH236" s="2" t="s">
        <v>134</v>
      </c>
      <c r="JI236" s="2" t="s">
        <v>134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184</v>
      </c>
      <c r="JR236" s="2" t="s">
        <v>144</v>
      </c>
      <c r="JS236" s="2" t="s">
        <v>134</v>
      </c>
      <c r="JT236" s="2" t="s">
        <v>134</v>
      </c>
      <c r="JU236" s="2" t="s">
        <v>142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161</v>
      </c>
      <c r="KD236" s="2" t="s">
        <v>144</v>
      </c>
      <c r="KE236" s="2" t="s">
        <v>134</v>
      </c>
      <c r="KF236" s="2" t="s">
        <v>134</v>
      </c>
      <c r="KG236" s="2" t="s">
        <v>142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176</v>
      </c>
      <c r="KP236" s="2" t="s">
        <v>144</v>
      </c>
      <c r="KQ236" s="2" t="s">
        <v>134</v>
      </c>
      <c r="KR236" s="2" t="s">
        <v>134</v>
      </c>
      <c r="KS236" s="2" t="s">
        <v>142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176</v>
      </c>
      <c r="LB236" s="2" t="s">
        <v>144</v>
      </c>
      <c r="LC236" s="2" t="s">
        <v>134</v>
      </c>
      <c r="LD236" s="2" t="s">
        <v>134</v>
      </c>
      <c r="LE236" s="2" t="s">
        <v>142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134</v>
      </c>
      <c r="LN236" s="2" t="s">
        <v>134</v>
      </c>
      <c r="LO236" s="2" t="s">
        <v>134</v>
      </c>
      <c r="LP236" s="2" t="s">
        <v>134</v>
      </c>
      <c r="LQ236" s="2" t="s">
        <v>134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134</v>
      </c>
      <c r="LZ236" s="2" t="s">
        <v>134</v>
      </c>
      <c r="MA236" s="2" t="s">
        <v>134</v>
      </c>
      <c r="MB236" s="2" t="s">
        <v>134</v>
      </c>
      <c r="MC236" s="2" t="s">
        <v>134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161</v>
      </c>
      <c r="ML236" s="2" t="s">
        <v>144</v>
      </c>
      <c r="MM236" s="2" t="s">
        <v>134</v>
      </c>
      <c r="MN236" s="2" t="s">
        <v>134</v>
      </c>
      <c r="MO236" s="2" t="s">
        <v>142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134</v>
      </c>
      <c r="MX236" s="2" t="s">
        <v>134</v>
      </c>
      <c r="MY236" s="2" t="s">
        <v>134</v>
      </c>
      <c r="MZ236" s="2" t="s">
        <v>134</v>
      </c>
      <c r="NA236" s="2" t="s">
        <v>134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184</v>
      </c>
      <c r="NJ236" s="2" t="s">
        <v>144</v>
      </c>
      <c r="NK236" s="2" t="s">
        <v>134</v>
      </c>
      <c r="NL236" s="2" t="s">
        <v>134</v>
      </c>
      <c r="NM236" s="2" t="s">
        <v>142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161</v>
      </c>
      <c r="NV236" s="2" t="s">
        <v>131</v>
      </c>
      <c r="NW236" s="2" t="s">
        <v>134</v>
      </c>
      <c r="NX236" s="2" t="s">
        <v>134</v>
      </c>
      <c r="NY236" s="2" t="s">
        <v>142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140</v>
      </c>
      <c r="OH236" s="2" t="s">
        <v>144</v>
      </c>
      <c r="OI236" s="2" t="s">
        <v>2576</v>
      </c>
      <c r="OJ236" s="2" t="s">
        <v>348</v>
      </c>
      <c r="OK236" s="2" t="s">
        <v>142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134</v>
      </c>
      <c r="OT236" s="2" t="s">
        <v>134</v>
      </c>
      <c r="OU236" s="2" t="s">
        <v>134</v>
      </c>
      <c r="OV236" s="2" t="s">
        <v>134</v>
      </c>
      <c r="OW236" s="2" t="s">
        <v>134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161</v>
      </c>
      <c r="PF236" s="2" t="s">
        <v>144</v>
      </c>
      <c r="PG236" s="2" t="s">
        <v>134</v>
      </c>
      <c r="PH236" s="2" t="s">
        <v>134</v>
      </c>
      <c r="PI236" s="2" t="s">
        <v>142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134</v>
      </c>
      <c r="PR236" s="2" t="s">
        <v>134</v>
      </c>
      <c r="PS236" s="2" t="s">
        <v>134</v>
      </c>
      <c r="PT236" s="2" t="s">
        <v>134</v>
      </c>
      <c r="PU236" s="2" t="s">
        <v>134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140</v>
      </c>
      <c r="QD236" s="2" t="s">
        <v>144</v>
      </c>
      <c r="QE236" s="2" t="s">
        <v>191</v>
      </c>
      <c r="QF236" s="2" t="s">
        <v>134</v>
      </c>
      <c r="QG236" s="2" t="s">
        <v>142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184</v>
      </c>
      <c r="QP236" s="2" t="s">
        <v>144</v>
      </c>
      <c r="QQ236" s="2" t="s">
        <v>134</v>
      </c>
      <c r="QR236" s="2" t="s">
        <v>134</v>
      </c>
      <c r="QS236" s="2" t="s">
        <v>142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134</v>
      </c>
      <c r="RB236" s="2" t="s">
        <v>134</v>
      </c>
      <c r="RC236" s="2" t="s">
        <v>134</v>
      </c>
      <c r="RD236" s="2" t="s">
        <v>134</v>
      </c>
      <c r="RE236" s="2" t="s">
        <v>134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134</v>
      </c>
      <c r="RN236" s="2" t="s">
        <v>134</v>
      </c>
      <c r="RO236" s="2" t="s">
        <v>134</v>
      </c>
      <c r="RP236" s="2" t="s">
        <v>134</v>
      </c>
      <c r="RQ236" s="2" t="s">
        <v>134</v>
      </c>
      <c r="RR236" s="2" t="s">
        <v>134</v>
      </c>
      <c r="RS236" s="4"/>
      <c r="RT236" s="8"/>
      <c r="RU236" s="4"/>
      <c r="RV236" s="8"/>
      <c r="RW236" s="7"/>
      <c r="RX236" s="7"/>
      <c r="RY236" s="2" t="s">
        <v>161</v>
      </c>
      <c r="RZ236" s="2" t="s">
        <v>144</v>
      </c>
      <c r="SA236" s="2" t="s">
        <v>134</v>
      </c>
      <c r="SB236" s="2" t="s">
        <v>134</v>
      </c>
      <c r="SC236" s="2" t="s">
        <v>142</v>
      </c>
      <c r="SD236" s="2" t="s">
        <v>134</v>
      </c>
      <c r="SE236" s="4"/>
      <c r="SF236" s="8"/>
      <c r="SG236" s="4"/>
      <c r="SH236" s="8"/>
      <c r="SI236" s="7"/>
      <c r="SJ236" s="7"/>
      <c r="SK236" s="2" t="s">
        <v>161</v>
      </c>
      <c r="SL236" s="2" t="s">
        <v>144</v>
      </c>
      <c r="SM236" s="2" t="s">
        <v>134</v>
      </c>
      <c r="SN236" s="2" t="s">
        <v>134</v>
      </c>
      <c r="SO236" s="2" t="s">
        <v>142</v>
      </c>
      <c r="SP236" s="2" t="s">
        <v>134</v>
      </c>
    </row>
    <row r="237">
      <c r="A237" s="2" t="s">
        <v>2799</v>
      </c>
      <c r="B237" s="2" t="s">
        <v>123</v>
      </c>
      <c r="C237" s="2" t="s">
        <v>124</v>
      </c>
      <c r="D237" s="2" t="s">
        <v>2765</v>
      </c>
      <c r="E237" s="2" t="s">
        <v>2638</v>
      </c>
      <c r="F237" s="2" t="s">
        <v>2793</v>
      </c>
      <c r="G237" s="2" t="s">
        <v>2794</v>
      </c>
      <c r="H237" s="2" t="s">
        <v>2795</v>
      </c>
      <c r="I237" s="2" t="s">
        <v>2784</v>
      </c>
      <c r="J237" s="2" t="s">
        <v>2640</v>
      </c>
      <c r="K237" s="2" t="s">
        <v>448</v>
      </c>
      <c r="L237" s="3">
        <v>30</v>
      </c>
      <c r="M237" s="3">
        <v>31.5</v>
      </c>
      <c r="N237" s="3">
        <v>59.99</v>
      </c>
      <c r="O237" s="2" t="s">
        <v>131</v>
      </c>
      <c r="P237" s="2" t="s">
        <v>275</v>
      </c>
      <c r="Q237" s="2" t="s">
        <v>133</v>
      </c>
      <c r="R237" s="2" t="s">
        <v>134</v>
      </c>
      <c r="S237" s="2" t="s">
        <v>2796</v>
      </c>
      <c r="T237" s="2" t="s">
        <v>1062</v>
      </c>
      <c r="U237" s="2" t="s">
        <v>2642</v>
      </c>
      <c r="V237" s="2" t="s">
        <v>135</v>
      </c>
      <c r="W237" s="2" t="s">
        <v>835</v>
      </c>
      <c r="X237" s="2" t="s">
        <v>134</v>
      </c>
      <c r="Y237" s="2" t="s">
        <v>2786</v>
      </c>
      <c r="Z237" s="4"/>
      <c r="AA237" s="4">
        <f>=ROUNDDOWN({0},0)</f>
      </c>
      <c r="AB237" s="5"/>
      <c r="AC237" s="2" t="s">
        <v>134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/>
      <c r="BJ237" s="4"/>
      <c r="BK237" s="8"/>
      <c r="BL237" s="2" t="s">
        <v>134</v>
      </c>
      <c r="BM237" s="7"/>
      <c r="BN237" s="7"/>
      <c r="BO237" s="4"/>
      <c r="BP237" s="8"/>
      <c r="BQ237" s="4"/>
      <c r="BR237" s="8"/>
      <c r="BS237" s="7"/>
      <c r="BT237" s="7"/>
      <c r="BU237" s="2" t="s">
        <v>140</v>
      </c>
      <c r="BV237" s="2" t="s">
        <v>144</v>
      </c>
      <c r="BW237" s="2" t="s">
        <v>134</v>
      </c>
      <c r="BX237" s="2" t="s">
        <v>134</v>
      </c>
      <c r="BY237" s="2" t="s">
        <v>142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140</v>
      </c>
      <c r="CH237" s="2" t="s">
        <v>144</v>
      </c>
      <c r="CI237" s="2" t="s">
        <v>145</v>
      </c>
      <c r="CJ237" s="2" t="s">
        <v>677</v>
      </c>
      <c r="CK237" s="2" t="s">
        <v>142</v>
      </c>
      <c r="CL237" s="2" t="s">
        <v>134</v>
      </c>
      <c r="CM237" s="4"/>
      <c r="CN237" s="8"/>
      <c r="CO237" s="4"/>
      <c r="CP237" s="8"/>
      <c r="CQ237" s="7"/>
      <c r="CR237" s="7"/>
      <c r="CS237" s="2" t="s">
        <v>436</v>
      </c>
      <c r="CT237" s="2" t="s">
        <v>144</v>
      </c>
      <c r="CU237" s="2" t="s">
        <v>134</v>
      </c>
      <c r="CV237" s="2" t="s">
        <v>134</v>
      </c>
      <c r="CW237" s="2" t="s">
        <v>142</v>
      </c>
      <c r="CX237" s="2" t="s">
        <v>134</v>
      </c>
      <c r="CY237" s="4"/>
      <c r="CZ237" s="8"/>
      <c r="DA237" s="4"/>
      <c r="DB237" s="8"/>
      <c r="DC237" s="7"/>
      <c r="DD237" s="7"/>
      <c r="DE237" s="2" t="s">
        <v>140</v>
      </c>
      <c r="DF237" s="2" t="s">
        <v>144</v>
      </c>
      <c r="DG237" s="2" t="s">
        <v>1794</v>
      </c>
      <c r="DH237" s="2" t="s">
        <v>141</v>
      </c>
      <c r="DI237" s="2" t="s">
        <v>142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140</v>
      </c>
      <c r="DR237" s="2" t="s">
        <v>144</v>
      </c>
      <c r="DS237" s="2" t="s">
        <v>178</v>
      </c>
      <c r="DT237" s="2" t="s">
        <v>341</v>
      </c>
      <c r="DU237" s="2" t="s">
        <v>142</v>
      </c>
      <c r="DV237" s="2" t="s">
        <v>134</v>
      </c>
      <c r="DW237" s="4"/>
      <c r="DX237" s="8"/>
      <c r="DY237" s="4"/>
      <c r="DZ237" s="8"/>
      <c r="EA237" s="7"/>
      <c r="EB237" s="7"/>
      <c r="EC237" s="2" t="s">
        <v>140</v>
      </c>
      <c r="ED237" s="2" t="s">
        <v>144</v>
      </c>
      <c r="EE237" s="2" t="s">
        <v>2788</v>
      </c>
      <c r="EF237" s="2" t="s">
        <v>151</v>
      </c>
      <c r="EG237" s="2" t="s">
        <v>142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140</v>
      </c>
      <c r="EP237" s="2" t="s">
        <v>144</v>
      </c>
      <c r="EQ237" s="2" t="s">
        <v>2789</v>
      </c>
      <c r="ER237" s="2" t="s">
        <v>960</v>
      </c>
      <c r="ES237" s="2" t="s">
        <v>142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140</v>
      </c>
      <c r="FB237" s="2" t="s">
        <v>144</v>
      </c>
      <c r="FC237" s="2" t="s">
        <v>1000</v>
      </c>
      <c r="FD237" s="2" t="s">
        <v>2253</v>
      </c>
      <c r="FE237" s="2" t="s">
        <v>142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161</v>
      </c>
      <c r="FN237" s="2" t="s">
        <v>144</v>
      </c>
      <c r="FO237" s="2" t="s">
        <v>134</v>
      </c>
      <c r="FP237" s="2" t="s">
        <v>134</v>
      </c>
      <c r="FQ237" s="2" t="s">
        <v>142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161</v>
      </c>
      <c r="FZ237" s="2" t="s">
        <v>144</v>
      </c>
      <c r="GA237" s="2" t="s">
        <v>134</v>
      </c>
      <c r="GB237" s="2" t="s">
        <v>134</v>
      </c>
      <c r="GC237" s="2" t="s">
        <v>142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134</v>
      </c>
      <c r="GL237" s="2" t="s">
        <v>134</v>
      </c>
      <c r="GM237" s="2" t="s">
        <v>134</v>
      </c>
      <c r="GN237" s="2" t="s">
        <v>134</v>
      </c>
      <c r="GO237" s="2" t="s">
        <v>134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184</v>
      </c>
      <c r="GX237" s="2" t="s">
        <v>144</v>
      </c>
      <c r="GY237" s="2" t="s">
        <v>134</v>
      </c>
      <c r="GZ237" s="2" t="s">
        <v>134</v>
      </c>
      <c r="HA237" s="2" t="s">
        <v>142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140</v>
      </c>
      <c r="HJ237" s="2" t="s">
        <v>144</v>
      </c>
      <c r="HK237" s="2" t="s">
        <v>1608</v>
      </c>
      <c r="HL237" s="2" t="s">
        <v>2800</v>
      </c>
      <c r="HM237" s="2" t="s">
        <v>142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161</v>
      </c>
      <c r="HV237" s="2" t="s">
        <v>144</v>
      </c>
      <c r="HW237" s="2" t="s">
        <v>134</v>
      </c>
      <c r="HX237" s="2" t="s">
        <v>134</v>
      </c>
      <c r="HY237" s="2" t="s">
        <v>142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140</v>
      </c>
      <c r="IH237" s="2" t="s">
        <v>144</v>
      </c>
      <c r="II237" s="2" t="s">
        <v>1489</v>
      </c>
      <c r="IJ237" s="2" t="s">
        <v>193</v>
      </c>
      <c r="IK237" s="2" t="s">
        <v>142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161</v>
      </c>
      <c r="IT237" s="2" t="s">
        <v>144</v>
      </c>
      <c r="IU237" s="2" t="s">
        <v>134</v>
      </c>
      <c r="IV237" s="2" t="s">
        <v>134</v>
      </c>
      <c r="IW237" s="2" t="s">
        <v>142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134</v>
      </c>
      <c r="JF237" s="2" t="s">
        <v>134</v>
      </c>
      <c r="JG237" s="2" t="s">
        <v>134</v>
      </c>
      <c r="JH237" s="2" t="s">
        <v>134</v>
      </c>
      <c r="JI237" s="2" t="s">
        <v>134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184</v>
      </c>
      <c r="JR237" s="2" t="s">
        <v>144</v>
      </c>
      <c r="JS237" s="2" t="s">
        <v>134</v>
      </c>
      <c r="JT237" s="2" t="s">
        <v>134</v>
      </c>
      <c r="JU237" s="2" t="s">
        <v>142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161</v>
      </c>
      <c r="KD237" s="2" t="s">
        <v>144</v>
      </c>
      <c r="KE237" s="2" t="s">
        <v>134</v>
      </c>
      <c r="KF237" s="2" t="s">
        <v>134</v>
      </c>
      <c r="KG237" s="2" t="s">
        <v>142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176</v>
      </c>
      <c r="KP237" s="2" t="s">
        <v>144</v>
      </c>
      <c r="KQ237" s="2" t="s">
        <v>134</v>
      </c>
      <c r="KR237" s="2" t="s">
        <v>134</v>
      </c>
      <c r="KS237" s="2" t="s">
        <v>142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176</v>
      </c>
      <c r="LB237" s="2" t="s">
        <v>144</v>
      </c>
      <c r="LC237" s="2" t="s">
        <v>134</v>
      </c>
      <c r="LD237" s="2" t="s">
        <v>134</v>
      </c>
      <c r="LE237" s="2" t="s">
        <v>142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134</v>
      </c>
      <c r="LN237" s="2" t="s">
        <v>134</v>
      </c>
      <c r="LO237" s="2" t="s">
        <v>134</v>
      </c>
      <c r="LP237" s="2" t="s">
        <v>134</v>
      </c>
      <c r="LQ237" s="2" t="s">
        <v>134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134</v>
      </c>
      <c r="LZ237" s="2" t="s">
        <v>134</v>
      </c>
      <c r="MA237" s="2" t="s">
        <v>134</v>
      </c>
      <c r="MB237" s="2" t="s">
        <v>134</v>
      </c>
      <c r="MC237" s="2" t="s">
        <v>134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161</v>
      </c>
      <c r="ML237" s="2" t="s">
        <v>144</v>
      </c>
      <c r="MM237" s="2" t="s">
        <v>134</v>
      </c>
      <c r="MN237" s="2" t="s">
        <v>134</v>
      </c>
      <c r="MO237" s="2" t="s">
        <v>142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134</v>
      </c>
      <c r="MX237" s="2" t="s">
        <v>134</v>
      </c>
      <c r="MY237" s="2" t="s">
        <v>134</v>
      </c>
      <c r="MZ237" s="2" t="s">
        <v>134</v>
      </c>
      <c r="NA237" s="2" t="s">
        <v>134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184</v>
      </c>
      <c r="NJ237" s="2" t="s">
        <v>144</v>
      </c>
      <c r="NK237" s="2" t="s">
        <v>134</v>
      </c>
      <c r="NL237" s="2" t="s">
        <v>134</v>
      </c>
      <c r="NM237" s="2" t="s">
        <v>142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161</v>
      </c>
      <c r="NV237" s="2" t="s">
        <v>131</v>
      </c>
      <c r="NW237" s="2" t="s">
        <v>134</v>
      </c>
      <c r="NX237" s="2" t="s">
        <v>134</v>
      </c>
      <c r="NY237" s="2" t="s">
        <v>142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140</v>
      </c>
      <c r="OH237" s="2" t="s">
        <v>144</v>
      </c>
      <c r="OI237" s="2" t="s">
        <v>2576</v>
      </c>
      <c r="OJ237" s="2" t="s">
        <v>495</v>
      </c>
      <c r="OK237" s="2" t="s">
        <v>142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134</v>
      </c>
      <c r="OT237" s="2" t="s">
        <v>134</v>
      </c>
      <c r="OU237" s="2" t="s">
        <v>134</v>
      </c>
      <c r="OV237" s="2" t="s">
        <v>134</v>
      </c>
      <c r="OW237" s="2" t="s">
        <v>134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161</v>
      </c>
      <c r="PF237" s="2" t="s">
        <v>144</v>
      </c>
      <c r="PG237" s="2" t="s">
        <v>134</v>
      </c>
      <c r="PH237" s="2" t="s">
        <v>134</v>
      </c>
      <c r="PI237" s="2" t="s">
        <v>142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134</v>
      </c>
      <c r="PR237" s="2" t="s">
        <v>134</v>
      </c>
      <c r="PS237" s="2" t="s">
        <v>134</v>
      </c>
      <c r="PT237" s="2" t="s">
        <v>134</v>
      </c>
      <c r="PU237" s="2" t="s">
        <v>134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140</v>
      </c>
      <c r="QD237" s="2" t="s">
        <v>144</v>
      </c>
      <c r="QE237" s="2" t="s">
        <v>191</v>
      </c>
      <c r="QF237" s="2" t="s">
        <v>134</v>
      </c>
      <c r="QG237" s="2" t="s">
        <v>142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184</v>
      </c>
      <c r="QP237" s="2" t="s">
        <v>144</v>
      </c>
      <c r="QQ237" s="2" t="s">
        <v>134</v>
      </c>
      <c r="QR237" s="2" t="s">
        <v>134</v>
      </c>
      <c r="QS237" s="2" t="s">
        <v>142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134</v>
      </c>
      <c r="RB237" s="2" t="s">
        <v>134</v>
      </c>
      <c r="RC237" s="2" t="s">
        <v>134</v>
      </c>
      <c r="RD237" s="2" t="s">
        <v>134</v>
      </c>
      <c r="RE237" s="2" t="s">
        <v>134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134</v>
      </c>
      <c r="RN237" s="2" t="s">
        <v>134</v>
      </c>
      <c r="RO237" s="2" t="s">
        <v>134</v>
      </c>
      <c r="RP237" s="2" t="s">
        <v>134</v>
      </c>
      <c r="RQ237" s="2" t="s">
        <v>134</v>
      </c>
      <c r="RR237" s="2" t="s">
        <v>134</v>
      </c>
      <c r="RS237" s="4"/>
      <c r="RT237" s="8"/>
      <c r="RU237" s="4"/>
      <c r="RV237" s="8"/>
      <c r="RW237" s="7"/>
      <c r="RX237" s="7"/>
      <c r="RY237" s="2" t="s">
        <v>161</v>
      </c>
      <c r="RZ237" s="2" t="s">
        <v>144</v>
      </c>
      <c r="SA237" s="2" t="s">
        <v>134</v>
      </c>
      <c r="SB237" s="2" t="s">
        <v>134</v>
      </c>
      <c r="SC237" s="2" t="s">
        <v>142</v>
      </c>
      <c r="SD237" s="2" t="s">
        <v>134</v>
      </c>
      <c r="SE237" s="4"/>
      <c r="SF237" s="8"/>
      <c r="SG237" s="4"/>
      <c r="SH237" s="8"/>
      <c r="SI237" s="7"/>
      <c r="SJ237" s="7"/>
      <c r="SK237" s="2" t="s">
        <v>161</v>
      </c>
      <c r="SL237" s="2" t="s">
        <v>144</v>
      </c>
      <c r="SM237" s="2" t="s">
        <v>134</v>
      </c>
      <c r="SN237" s="2" t="s">
        <v>134</v>
      </c>
      <c r="SO237" s="2" t="s">
        <v>142</v>
      </c>
      <c r="SP237" s="2" t="s">
        <v>134</v>
      </c>
    </row>
    <row r="238">
      <c r="A238" s="2" t="s">
        <v>2801</v>
      </c>
      <c r="B238" s="2" t="s">
        <v>123</v>
      </c>
      <c r="C238" s="2" t="s">
        <v>124</v>
      </c>
      <c r="D238" s="2" t="s">
        <v>2765</v>
      </c>
      <c r="E238" s="2" t="s">
        <v>2638</v>
      </c>
      <c r="F238" s="2" t="s">
        <v>2014</v>
      </c>
      <c r="G238" s="2" t="s">
        <v>2014</v>
      </c>
      <c r="H238" s="2" t="s">
        <v>2014</v>
      </c>
      <c r="I238" s="2" t="s">
        <v>2802</v>
      </c>
      <c r="J238" s="2" t="s">
        <v>2640</v>
      </c>
      <c r="K238" s="2" t="s">
        <v>792</v>
      </c>
      <c r="L238" s="3">
        <v>9</v>
      </c>
      <c r="M238" s="3">
        <v>9.45</v>
      </c>
      <c r="N238" s="3">
        <v>36</v>
      </c>
      <c r="O238" s="2" t="s">
        <v>131</v>
      </c>
      <c r="P238" s="2" t="s">
        <v>1660</v>
      </c>
      <c r="Q238" s="2" t="s">
        <v>133</v>
      </c>
      <c r="R238" s="2" t="s">
        <v>21</v>
      </c>
      <c r="S238" s="2" t="s">
        <v>134</v>
      </c>
      <c r="T238" s="2" t="s">
        <v>134</v>
      </c>
      <c r="U238" s="2" t="s">
        <v>134</v>
      </c>
      <c r="V238" s="2" t="s">
        <v>135</v>
      </c>
      <c r="W238" s="2" t="s">
        <v>134</v>
      </c>
      <c r="X238" s="2" t="s">
        <v>134</v>
      </c>
      <c r="Y238" s="2" t="s">
        <v>1127</v>
      </c>
      <c r="Z238" s="4"/>
      <c r="AA238" s="4">
        <f>=ROUNDDOWN({0},0)</f>
      </c>
      <c r="AB238" s="5">
        <v>7.2</v>
      </c>
      <c r="AC238" s="2" t="s">
        <v>134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134</v>
      </c>
      <c r="BM238" s="7"/>
      <c r="BN238" s="7"/>
      <c r="BO238" s="4"/>
      <c r="BP238" s="8"/>
      <c r="BQ238" s="4"/>
      <c r="BR238" s="8"/>
      <c r="BS238" s="7"/>
      <c r="BT238" s="7"/>
      <c r="BU238" s="2" t="s">
        <v>134</v>
      </c>
      <c r="BV238" s="2" t="s">
        <v>134</v>
      </c>
      <c r="BW238" s="2" t="s">
        <v>134</v>
      </c>
      <c r="BX238" s="2" t="s">
        <v>134</v>
      </c>
      <c r="BY238" s="2" t="s">
        <v>134</v>
      </c>
      <c r="BZ238" s="2" t="s">
        <v>134</v>
      </c>
      <c r="CA238" s="4"/>
      <c r="CB238" s="8"/>
      <c r="CC238" s="4"/>
      <c r="CD238" s="8"/>
      <c r="CE238" s="7"/>
      <c r="CF238" s="7"/>
      <c r="CG238" s="2" t="s">
        <v>134</v>
      </c>
      <c r="CH238" s="2" t="s">
        <v>134</v>
      </c>
      <c r="CI238" s="2" t="s">
        <v>134</v>
      </c>
      <c r="CJ238" s="2" t="s">
        <v>134</v>
      </c>
      <c r="CK238" s="2" t="s">
        <v>134</v>
      </c>
      <c r="CL238" s="2" t="s">
        <v>134</v>
      </c>
      <c r="CM238" s="4"/>
      <c r="CN238" s="8"/>
      <c r="CO238" s="4"/>
      <c r="CP238" s="8"/>
      <c r="CQ238" s="7"/>
      <c r="CR238" s="7"/>
      <c r="CS238" s="2" t="s">
        <v>134</v>
      </c>
      <c r="CT238" s="2" t="s">
        <v>134</v>
      </c>
      <c r="CU238" s="2" t="s">
        <v>134</v>
      </c>
      <c r="CV238" s="2" t="s">
        <v>134</v>
      </c>
      <c r="CW238" s="2" t="s">
        <v>134</v>
      </c>
      <c r="CX238" s="2" t="s">
        <v>134</v>
      </c>
      <c r="CY238" s="4"/>
      <c r="CZ238" s="8"/>
      <c r="DA238" s="4"/>
      <c r="DB238" s="8"/>
      <c r="DC238" s="7"/>
      <c r="DD238" s="7"/>
      <c r="DE238" s="2" t="s">
        <v>134</v>
      </c>
      <c r="DF238" s="2" t="s">
        <v>134</v>
      </c>
      <c r="DG238" s="2" t="s">
        <v>134</v>
      </c>
      <c r="DH238" s="2" t="s">
        <v>134</v>
      </c>
      <c r="DI238" s="2" t="s">
        <v>134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134</v>
      </c>
      <c r="DR238" s="2" t="s">
        <v>134</v>
      </c>
      <c r="DS238" s="2" t="s">
        <v>134</v>
      </c>
      <c r="DT238" s="2" t="s">
        <v>134</v>
      </c>
      <c r="DU238" s="2" t="s">
        <v>134</v>
      </c>
      <c r="DV238" s="2" t="s">
        <v>134</v>
      </c>
      <c r="DW238" s="4"/>
      <c r="DX238" s="8"/>
      <c r="DY238" s="4"/>
      <c r="DZ238" s="8"/>
      <c r="EA238" s="7"/>
      <c r="EB238" s="7"/>
      <c r="EC238" s="2" t="s">
        <v>140</v>
      </c>
      <c r="ED238" s="2" t="s">
        <v>131</v>
      </c>
      <c r="EE238" s="2" t="s">
        <v>388</v>
      </c>
      <c r="EF238" s="2" t="s">
        <v>1344</v>
      </c>
      <c r="EG238" s="2" t="s">
        <v>142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134</v>
      </c>
      <c r="EP238" s="2" t="s">
        <v>134</v>
      </c>
      <c r="EQ238" s="2" t="s">
        <v>134</v>
      </c>
      <c r="ER238" s="2" t="s">
        <v>134</v>
      </c>
      <c r="ES238" s="2" t="s">
        <v>134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134</v>
      </c>
      <c r="FB238" s="2" t="s">
        <v>134</v>
      </c>
      <c r="FC238" s="2" t="s">
        <v>134</v>
      </c>
      <c r="FD238" s="2" t="s">
        <v>134</v>
      </c>
      <c r="FE238" s="2" t="s">
        <v>134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134</v>
      </c>
      <c r="FN238" s="2" t="s">
        <v>134</v>
      </c>
      <c r="FO238" s="2" t="s">
        <v>134</v>
      </c>
      <c r="FP238" s="2" t="s">
        <v>134</v>
      </c>
      <c r="FQ238" s="2" t="s">
        <v>134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134</v>
      </c>
      <c r="FZ238" s="2" t="s">
        <v>134</v>
      </c>
      <c r="GA238" s="2" t="s">
        <v>134</v>
      </c>
      <c r="GB238" s="2" t="s">
        <v>134</v>
      </c>
      <c r="GC238" s="2" t="s">
        <v>134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134</v>
      </c>
      <c r="GL238" s="2" t="s">
        <v>134</v>
      </c>
      <c r="GM238" s="2" t="s">
        <v>134</v>
      </c>
      <c r="GN238" s="2" t="s">
        <v>134</v>
      </c>
      <c r="GO238" s="2" t="s">
        <v>134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134</v>
      </c>
      <c r="GX238" s="2" t="s">
        <v>134</v>
      </c>
      <c r="GY238" s="2" t="s">
        <v>134</v>
      </c>
      <c r="GZ238" s="2" t="s">
        <v>134</v>
      </c>
      <c r="HA238" s="2" t="s">
        <v>134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134</v>
      </c>
      <c r="HJ238" s="2" t="s">
        <v>134</v>
      </c>
      <c r="HK238" s="2" t="s">
        <v>134</v>
      </c>
      <c r="HL238" s="2" t="s">
        <v>134</v>
      </c>
      <c r="HM238" s="2" t="s">
        <v>134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134</v>
      </c>
      <c r="HV238" s="2" t="s">
        <v>134</v>
      </c>
      <c r="HW238" s="2" t="s">
        <v>134</v>
      </c>
      <c r="HX238" s="2" t="s">
        <v>134</v>
      </c>
      <c r="HY238" s="2" t="s">
        <v>134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134</v>
      </c>
      <c r="IH238" s="2" t="s">
        <v>134</v>
      </c>
      <c r="II238" s="2" t="s">
        <v>134</v>
      </c>
      <c r="IJ238" s="2" t="s">
        <v>134</v>
      </c>
      <c r="IK238" s="2" t="s">
        <v>134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134</v>
      </c>
      <c r="IT238" s="2" t="s">
        <v>134</v>
      </c>
      <c r="IU238" s="2" t="s">
        <v>134</v>
      </c>
      <c r="IV238" s="2" t="s">
        <v>134</v>
      </c>
      <c r="IW238" s="2" t="s">
        <v>134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134</v>
      </c>
      <c r="JF238" s="2" t="s">
        <v>134</v>
      </c>
      <c r="JG238" s="2" t="s">
        <v>134</v>
      </c>
      <c r="JH238" s="2" t="s">
        <v>134</v>
      </c>
      <c r="JI238" s="2" t="s">
        <v>134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134</v>
      </c>
      <c r="JR238" s="2" t="s">
        <v>134</v>
      </c>
      <c r="JS238" s="2" t="s">
        <v>134</v>
      </c>
      <c r="JT238" s="2" t="s">
        <v>134</v>
      </c>
      <c r="JU238" s="2" t="s">
        <v>134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134</v>
      </c>
      <c r="KD238" s="2" t="s">
        <v>134</v>
      </c>
      <c r="KE238" s="2" t="s">
        <v>134</v>
      </c>
      <c r="KF238" s="2" t="s">
        <v>134</v>
      </c>
      <c r="KG238" s="2" t="s">
        <v>134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134</v>
      </c>
      <c r="KP238" s="2" t="s">
        <v>134</v>
      </c>
      <c r="KQ238" s="2" t="s">
        <v>134</v>
      </c>
      <c r="KR238" s="2" t="s">
        <v>134</v>
      </c>
      <c r="KS238" s="2" t="s">
        <v>134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134</v>
      </c>
      <c r="LB238" s="2" t="s">
        <v>134</v>
      </c>
      <c r="LC238" s="2" t="s">
        <v>134</v>
      </c>
      <c r="LD238" s="2" t="s">
        <v>134</v>
      </c>
      <c r="LE238" s="2" t="s">
        <v>134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134</v>
      </c>
      <c r="LN238" s="2" t="s">
        <v>134</v>
      </c>
      <c r="LO238" s="2" t="s">
        <v>134</v>
      </c>
      <c r="LP238" s="2" t="s">
        <v>134</v>
      </c>
      <c r="LQ238" s="2" t="s">
        <v>134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134</v>
      </c>
      <c r="LZ238" s="2" t="s">
        <v>134</v>
      </c>
      <c r="MA238" s="2" t="s">
        <v>134</v>
      </c>
      <c r="MB238" s="2" t="s">
        <v>134</v>
      </c>
      <c r="MC238" s="2" t="s">
        <v>134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134</v>
      </c>
      <c r="ML238" s="2" t="s">
        <v>134</v>
      </c>
      <c r="MM238" s="2" t="s">
        <v>134</v>
      </c>
      <c r="MN238" s="2" t="s">
        <v>134</v>
      </c>
      <c r="MO238" s="2" t="s">
        <v>134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134</v>
      </c>
      <c r="MX238" s="2" t="s">
        <v>134</v>
      </c>
      <c r="MY238" s="2" t="s">
        <v>134</v>
      </c>
      <c r="MZ238" s="2" t="s">
        <v>134</v>
      </c>
      <c r="NA238" s="2" t="s">
        <v>134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134</v>
      </c>
      <c r="NJ238" s="2" t="s">
        <v>134</v>
      </c>
      <c r="NK238" s="2" t="s">
        <v>134</v>
      </c>
      <c r="NL238" s="2" t="s">
        <v>134</v>
      </c>
      <c r="NM238" s="2" t="s">
        <v>134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134</v>
      </c>
      <c r="NV238" s="2" t="s">
        <v>134</v>
      </c>
      <c r="NW238" s="2" t="s">
        <v>134</v>
      </c>
      <c r="NX238" s="2" t="s">
        <v>134</v>
      </c>
      <c r="NY238" s="2" t="s">
        <v>134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134</v>
      </c>
      <c r="OH238" s="2" t="s">
        <v>134</v>
      </c>
      <c r="OI238" s="2" t="s">
        <v>134</v>
      </c>
      <c r="OJ238" s="2" t="s">
        <v>134</v>
      </c>
      <c r="OK238" s="2" t="s">
        <v>134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134</v>
      </c>
      <c r="OT238" s="2" t="s">
        <v>134</v>
      </c>
      <c r="OU238" s="2" t="s">
        <v>134</v>
      </c>
      <c r="OV238" s="2" t="s">
        <v>134</v>
      </c>
      <c r="OW238" s="2" t="s">
        <v>134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134</v>
      </c>
      <c r="PR238" s="2" t="s">
        <v>134</v>
      </c>
      <c r="PS238" s="2" t="s">
        <v>134</v>
      </c>
      <c r="PT238" s="2" t="s">
        <v>134</v>
      </c>
      <c r="PU238" s="2" t="s">
        <v>134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134</v>
      </c>
      <c r="QD238" s="2" t="s">
        <v>134</v>
      </c>
      <c r="QE238" s="2" t="s">
        <v>134</v>
      </c>
      <c r="QF238" s="2" t="s">
        <v>134</v>
      </c>
      <c r="QG238" s="2" t="s">
        <v>134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134</v>
      </c>
      <c r="QP238" s="2" t="s">
        <v>134</v>
      </c>
      <c r="QQ238" s="2" t="s">
        <v>134</v>
      </c>
      <c r="QR238" s="2" t="s">
        <v>134</v>
      </c>
      <c r="QS238" s="2" t="s">
        <v>134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134</v>
      </c>
      <c r="RB238" s="2" t="s">
        <v>134</v>
      </c>
      <c r="RC238" s="2" t="s">
        <v>134</v>
      </c>
      <c r="RD238" s="2" t="s">
        <v>134</v>
      </c>
      <c r="RE238" s="2" t="s">
        <v>134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134</v>
      </c>
      <c r="RN238" s="2" t="s">
        <v>134</v>
      </c>
      <c r="RO238" s="2" t="s">
        <v>134</v>
      </c>
      <c r="RP238" s="2" t="s">
        <v>134</v>
      </c>
      <c r="RQ238" s="2" t="s">
        <v>134</v>
      </c>
      <c r="RR238" s="2" t="s">
        <v>134</v>
      </c>
      <c r="RS238" s="4"/>
      <c r="RT238" s="8"/>
      <c r="RU238" s="4"/>
      <c r="RV238" s="8"/>
      <c r="RW238" s="7"/>
      <c r="RX238" s="7"/>
      <c r="RY238" s="2" t="s">
        <v>134</v>
      </c>
      <c r="RZ238" s="2" t="s">
        <v>134</v>
      </c>
      <c r="SA238" s="2" t="s">
        <v>134</v>
      </c>
      <c r="SB238" s="2" t="s">
        <v>134</v>
      </c>
      <c r="SC238" s="2" t="s">
        <v>134</v>
      </c>
      <c r="SD238" s="2" t="s">
        <v>134</v>
      </c>
      <c r="SE238" s="4"/>
      <c r="SF238" s="8"/>
      <c r="SG238" s="4"/>
      <c r="SH238" s="8"/>
      <c r="SI238" s="7"/>
      <c r="SJ238" s="7"/>
      <c r="SK238" s="2" t="s">
        <v>134</v>
      </c>
      <c r="SL238" s="2" t="s">
        <v>134</v>
      </c>
      <c r="SM238" s="2" t="s">
        <v>134</v>
      </c>
      <c r="SN238" s="2" t="s">
        <v>134</v>
      </c>
      <c r="SO238" s="2" t="s">
        <v>134</v>
      </c>
      <c r="SP238" s="2" t="s">
        <v>134</v>
      </c>
    </row>
    <row r="239">
      <c r="A239" s="2" t="s">
        <v>2803</v>
      </c>
      <c r="B239" s="2" t="s">
        <v>123</v>
      </c>
      <c r="C239" s="2" t="s">
        <v>2804</v>
      </c>
      <c r="D239" s="2" t="s">
        <v>2038</v>
      </c>
      <c r="E239" s="2" t="s">
        <v>2039</v>
      </c>
      <c r="F239" s="2" t="s">
        <v>2805</v>
      </c>
      <c r="G239" s="2" t="s">
        <v>2805</v>
      </c>
      <c r="H239" s="2" t="s">
        <v>2805</v>
      </c>
      <c r="I239" s="2" t="s">
        <v>2039</v>
      </c>
      <c r="J239" s="2" t="s">
        <v>2044</v>
      </c>
      <c r="K239" s="2" t="s">
        <v>273</v>
      </c>
      <c r="L239" s="3">
        <v>13.8</v>
      </c>
      <c r="M239" s="3">
        <v>14.49</v>
      </c>
      <c r="N239" s="3">
        <v>29.99</v>
      </c>
      <c r="O239" s="2" t="s">
        <v>131</v>
      </c>
      <c r="P239" s="2" t="s">
        <v>132</v>
      </c>
      <c r="Q239" s="2" t="s">
        <v>133</v>
      </c>
      <c r="R239" s="2" t="s">
        <v>134</v>
      </c>
      <c r="S239" s="2" t="s">
        <v>2806</v>
      </c>
      <c r="T239" s="2" t="s">
        <v>134</v>
      </c>
      <c r="U239" s="2" t="s">
        <v>832</v>
      </c>
      <c r="V239" s="2" t="s">
        <v>747</v>
      </c>
      <c r="W239" s="2" t="s">
        <v>1671</v>
      </c>
      <c r="X239" s="2" t="s">
        <v>134</v>
      </c>
      <c r="Y239" s="2" t="s">
        <v>732</v>
      </c>
      <c r="Z239" s="4">
        <v>1107</v>
      </c>
      <c r="AA239" s="4">
        <f>=ROUNDDOWN(16.2794117647059,0)</f>
      </c>
      <c r="AB239" s="5">
        <v>68</v>
      </c>
      <c r="AC239" s="2" t="s">
        <v>138</v>
      </c>
      <c r="AD239" s="4">
        <v>50</v>
      </c>
      <c r="AE239" s="4">
        <v>1520</v>
      </c>
      <c r="AF239" s="6">
        <v>65</v>
      </c>
      <c r="AG239" s="6">
        <v>73</v>
      </c>
      <c r="AH239" s="7">
        <v>0.918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>
        <v>0</v>
      </c>
      <c r="AP239" s="4">
        <v>1758</v>
      </c>
      <c r="AQ239" s="8">
        <v>26413.3</v>
      </c>
      <c r="AR239" s="4"/>
      <c r="AS239" s="8"/>
      <c r="AT239" s="7"/>
      <c r="AU239" s="7"/>
      <c r="AV239" s="4">
        <v>5507</v>
      </c>
      <c r="AW239" s="8">
        <v>115849.9</v>
      </c>
      <c r="AX239" s="4" t="s">
        <v>134</v>
      </c>
      <c r="AY239" s="8" t="s">
        <v>134</v>
      </c>
      <c r="AZ239" s="7" t="s">
        <v>134</v>
      </c>
      <c r="BA239" s="7" t="s">
        <v>134</v>
      </c>
      <c r="BB239" s="7">
        <v>0.228</v>
      </c>
      <c r="BC239" s="4">
        <v>22237</v>
      </c>
      <c r="BD239" s="8">
        <v>466048.59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0.2486</v>
      </c>
      <c r="BJ239" s="4">
        <v>1758</v>
      </c>
      <c r="BK239" s="8">
        <v>26413.3</v>
      </c>
      <c r="BL239" s="2" t="s">
        <v>2807</v>
      </c>
      <c r="BM239" s="7">
        <v>1</v>
      </c>
      <c r="BN239" s="7">
        <v>1</v>
      </c>
      <c r="BO239" s="4">
        <v>244</v>
      </c>
      <c r="BP239" s="8">
        <v>3735.64</v>
      </c>
      <c r="BQ239" s="4"/>
      <c r="BR239" s="8"/>
      <c r="BS239" s="7"/>
      <c r="BT239" s="7"/>
      <c r="BU239" s="2" t="s">
        <v>140</v>
      </c>
      <c r="BV239" s="2" t="s">
        <v>131</v>
      </c>
      <c r="BW239" s="2" t="s">
        <v>134</v>
      </c>
      <c r="BX239" s="2" t="s">
        <v>172</v>
      </c>
      <c r="BY239" s="2" t="s">
        <v>142</v>
      </c>
      <c r="BZ239" s="2" t="s">
        <v>134</v>
      </c>
      <c r="CA239" s="4">
        <v>474</v>
      </c>
      <c r="CB239" s="8">
        <v>7531.86</v>
      </c>
      <c r="CC239" s="4"/>
      <c r="CD239" s="8"/>
      <c r="CE239" s="7"/>
      <c r="CF239" s="7"/>
      <c r="CG239" s="2" t="s">
        <v>140</v>
      </c>
      <c r="CH239" s="2" t="s">
        <v>131</v>
      </c>
      <c r="CI239" s="2" t="s">
        <v>728</v>
      </c>
      <c r="CJ239" s="2" t="s">
        <v>2492</v>
      </c>
      <c r="CK239" s="2" t="s">
        <v>142</v>
      </c>
      <c r="CL239" s="2" t="s">
        <v>134</v>
      </c>
      <c r="CM239" s="4">
        <v>272</v>
      </c>
      <c r="CN239" s="8">
        <v>3763.8</v>
      </c>
      <c r="CO239" s="4"/>
      <c r="CP239" s="8"/>
      <c r="CQ239" s="7"/>
      <c r="CR239" s="7"/>
      <c r="CS239" s="2" t="s">
        <v>140</v>
      </c>
      <c r="CT239" s="2" t="s">
        <v>131</v>
      </c>
      <c r="CU239" s="2" t="s">
        <v>2498</v>
      </c>
      <c r="CV239" s="2" t="s">
        <v>2314</v>
      </c>
      <c r="CW239" s="2" t="s">
        <v>142</v>
      </c>
      <c r="CX239" s="2" t="s">
        <v>134</v>
      </c>
      <c r="CY239" s="4">
        <v>517</v>
      </c>
      <c r="CZ239" s="8">
        <v>7491.33</v>
      </c>
      <c r="DA239" s="4"/>
      <c r="DB239" s="8"/>
      <c r="DC239" s="7"/>
      <c r="DD239" s="7"/>
      <c r="DE239" s="2" t="s">
        <v>140</v>
      </c>
      <c r="DF239" s="2" t="s">
        <v>131</v>
      </c>
      <c r="DG239" s="2" t="s">
        <v>678</v>
      </c>
      <c r="DH239" s="2" t="s">
        <v>146</v>
      </c>
      <c r="DI239" s="2" t="s">
        <v>142</v>
      </c>
      <c r="DJ239" s="2" t="s">
        <v>134</v>
      </c>
      <c r="DK239" s="4">
        <v>120</v>
      </c>
      <c r="DL239" s="8">
        <v>1938</v>
      </c>
      <c r="DM239" s="4"/>
      <c r="DN239" s="8"/>
      <c r="DO239" s="7"/>
      <c r="DP239" s="7"/>
      <c r="DQ239" s="2" t="s">
        <v>140</v>
      </c>
      <c r="DR239" s="2" t="s">
        <v>131</v>
      </c>
      <c r="DS239" s="2" t="s">
        <v>600</v>
      </c>
      <c r="DT239" s="2" t="s">
        <v>2483</v>
      </c>
      <c r="DU239" s="2" t="s">
        <v>142</v>
      </c>
      <c r="DV239" s="2" t="s">
        <v>134</v>
      </c>
      <c r="DW239" s="4">
        <v>46</v>
      </c>
      <c r="DX239" s="8">
        <v>700.12</v>
      </c>
      <c r="DY239" s="4"/>
      <c r="DZ239" s="8"/>
      <c r="EA239" s="7"/>
      <c r="EB239" s="7"/>
      <c r="EC239" s="2" t="s">
        <v>140</v>
      </c>
      <c r="ED239" s="2" t="s">
        <v>131</v>
      </c>
      <c r="EE239" s="2" t="s">
        <v>1515</v>
      </c>
      <c r="EF239" s="2" t="s">
        <v>1217</v>
      </c>
      <c r="EG239" s="2" t="s">
        <v>142</v>
      </c>
      <c r="EH239" s="2" t="s">
        <v>134</v>
      </c>
      <c r="EI239" s="4">
        <v>38</v>
      </c>
      <c r="EJ239" s="8">
        <v>534.33</v>
      </c>
      <c r="EK239" s="4"/>
      <c r="EL239" s="8"/>
      <c r="EM239" s="7"/>
      <c r="EN239" s="7"/>
      <c r="EO239" s="2" t="s">
        <v>140</v>
      </c>
      <c r="EP239" s="2" t="s">
        <v>131</v>
      </c>
      <c r="EQ239" s="2" t="s">
        <v>657</v>
      </c>
      <c r="ER239" s="2" t="s">
        <v>2808</v>
      </c>
      <c r="ES239" s="2" t="s">
        <v>142</v>
      </c>
      <c r="ET239" s="2" t="s">
        <v>134</v>
      </c>
      <c r="EU239" s="4">
        <v>15</v>
      </c>
      <c r="EV239" s="8">
        <v>235.63</v>
      </c>
      <c r="EW239" s="4"/>
      <c r="EX239" s="8"/>
      <c r="EY239" s="7"/>
      <c r="EZ239" s="7"/>
      <c r="FA239" s="2" t="s">
        <v>140</v>
      </c>
      <c r="FB239" s="2" t="s">
        <v>131</v>
      </c>
      <c r="FC239" s="2" t="s">
        <v>1175</v>
      </c>
      <c r="FD239" s="2" t="s">
        <v>2491</v>
      </c>
      <c r="FE239" s="2" t="s">
        <v>142</v>
      </c>
      <c r="FF239" s="2" t="s">
        <v>134</v>
      </c>
      <c r="FG239" s="4">
        <v>4</v>
      </c>
      <c r="FH239" s="8">
        <v>59.24</v>
      </c>
      <c r="FI239" s="4"/>
      <c r="FJ239" s="8"/>
      <c r="FK239" s="7"/>
      <c r="FL239" s="7"/>
      <c r="FM239" s="2" t="s">
        <v>140</v>
      </c>
      <c r="FN239" s="2" t="s">
        <v>131</v>
      </c>
      <c r="FO239" s="2" t="s">
        <v>357</v>
      </c>
      <c r="FP239" s="2" t="s">
        <v>669</v>
      </c>
      <c r="FQ239" s="2" t="s">
        <v>142</v>
      </c>
      <c r="FR239" s="2" t="s">
        <v>134</v>
      </c>
      <c r="FS239" s="4">
        <v>23</v>
      </c>
      <c r="FT239" s="8">
        <v>334.42</v>
      </c>
      <c r="FU239" s="4"/>
      <c r="FV239" s="8"/>
      <c r="FW239" s="7"/>
      <c r="FX239" s="7"/>
      <c r="FY239" s="2" t="s">
        <v>140</v>
      </c>
      <c r="FZ239" s="2" t="s">
        <v>131</v>
      </c>
      <c r="GA239" s="2" t="s">
        <v>1002</v>
      </c>
      <c r="GB239" s="2" t="s">
        <v>1319</v>
      </c>
      <c r="GC239" s="2" t="s">
        <v>142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134</v>
      </c>
      <c r="GL239" s="2" t="s">
        <v>134</v>
      </c>
      <c r="GM239" s="2" t="s">
        <v>134</v>
      </c>
      <c r="GN239" s="2" t="s">
        <v>134</v>
      </c>
      <c r="GO239" s="2" t="s">
        <v>134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161</v>
      </c>
      <c r="GX239" s="2" t="s">
        <v>131</v>
      </c>
      <c r="GY239" s="2" t="s">
        <v>134</v>
      </c>
      <c r="GZ239" s="2" t="s">
        <v>134</v>
      </c>
      <c r="HA239" s="2" t="s">
        <v>142</v>
      </c>
      <c r="HB239" s="2" t="s">
        <v>134</v>
      </c>
      <c r="HC239" s="4">
        <v>1</v>
      </c>
      <c r="HD239" s="8">
        <v>29.99</v>
      </c>
      <c r="HE239" s="4"/>
      <c r="HF239" s="8"/>
      <c r="HG239" s="7"/>
      <c r="HH239" s="7"/>
      <c r="HI239" s="2" t="s">
        <v>140</v>
      </c>
      <c r="HJ239" s="2" t="s">
        <v>131</v>
      </c>
      <c r="HK239" s="2" t="s">
        <v>1175</v>
      </c>
      <c r="HL239" s="2" t="s">
        <v>751</v>
      </c>
      <c r="HM239" s="2" t="s">
        <v>142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140</v>
      </c>
      <c r="HV239" s="2" t="s">
        <v>131</v>
      </c>
      <c r="HW239" s="2" t="s">
        <v>1118</v>
      </c>
      <c r="HX239" s="2" t="s">
        <v>134</v>
      </c>
      <c r="HY239" s="2" t="s">
        <v>142</v>
      </c>
      <c r="HZ239" s="2" t="s">
        <v>134</v>
      </c>
      <c r="IA239" s="4">
        <v>3</v>
      </c>
      <c r="IB239" s="8">
        <v>43.29</v>
      </c>
      <c r="IC239" s="4"/>
      <c r="ID239" s="8"/>
      <c r="IE239" s="7"/>
      <c r="IF239" s="7"/>
      <c r="IG239" s="2" t="s">
        <v>140</v>
      </c>
      <c r="IH239" s="2" t="s">
        <v>131</v>
      </c>
      <c r="II239" s="2" t="s">
        <v>1395</v>
      </c>
      <c r="IJ239" s="2" t="s">
        <v>2809</v>
      </c>
      <c r="IK239" s="2" t="s">
        <v>142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161</v>
      </c>
      <c r="IT239" s="2" t="s">
        <v>131</v>
      </c>
      <c r="IU239" s="2" t="s">
        <v>2474</v>
      </c>
      <c r="IV239" s="2" t="s">
        <v>134</v>
      </c>
      <c r="IW239" s="2" t="s">
        <v>142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140</v>
      </c>
      <c r="JF239" s="2" t="s">
        <v>131</v>
      </c>
      <c r="JG239" s="2" t="s">
        <v>170</v>
      </c>
      <c r="JH239" s="2" t="s">
        <v>134</v>
      </c>
      <c r="JI239" s="2" t="s">
        <v>142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140</v>
      </c>
      <c r="JR239" s="2" t="s">
        <v>144</v>
      </c>
      <c r="JS239" s="2" t="s">
        <v>2053</v>
      </c>
      <c r="JT239" s="2" t="s">
        <v>1142</v>
      </c>
      <c r="JU239" s="2" t="s">
        <v>142</v>
      </c>
      <c r="JV239" s="2" t="s">
        <v>134</v>
      </c>
      <c r="JW239" s="4">
        <v>1</v>
      </c>
      <c r="JX239" s="8">
        <v>15.65</v>
      </c>
      <c r="JY239" s="4"/>
      <c r="JZ239" s="8"/>
      <c r="KA239" s="7"/>
      <c r="KB239" s="7"/>
      <c r="KC239" s="2" t="s">
        <v>140</v>
      </c>
      <c r="KD239" s="2" t="s">
        <v>131</v>
      </c>
      <c r="KE239" s="2" t="s">
        <v>174</v>
      </c>
      <c r="KF239" s="2" t="s">
        <v>2810</v>
      </c>
      <c r="KG239" s="2" t="s">
        <v>142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176</v>
      </c>
      <c r="KP239" s="2" t="s">
        <v>131</v>
      </c>
      <c r="KQ239" s="2" t="s">
        <v>134</v>
      </c>
      <c r="KR239" s="2" t="s">
        <v>134</v>
      </c>
      <c r="KS239" s="2" t="s">
        <v>142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140</v>
      </c>
      <c r="LB239" s="2" t="s">
        <v>144</v>
      </c>
      <c r="LC239" s="2" t="s">
        <v>267</v>
      </c>
      <c r="LD239" s="2" t="s">
        <v>540</v>
      </c>
      <c r="LE239" s="2" t="s">
        <v>142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140</v>
      </c>
      <c r="LN239" s="2" t="s">
        <v>131</v>
      </c>
      <c r="LO239" s="2" t="s">
        <v>180</v>
      </c>
      <c r="LP239" s="2" t="s">
        <v>134</v>
      </c>
      <c r="LQ239" s="2" t="s">
        <v>142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134</v>
      </c>
      <c r="LZ239" s="2" t="s">
        <v>134</v>
      </c>
      <c r="MA239" s="2" t="s">
        <v>134</v>
      </c>
      <c r="MB239" s="2" t="s">
        <v>134</v>
      </c>
      <c r="MC239" s="2" t="s">
        <v>134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436</v>
      </c>
      <c r="ML239" s="2" t="s">
        <v>131</v>
      </c>
      <c r="MM239" s="2" t="s">
        <v>134</v>
      </c>
      <c r="MN239" s="2" t="s">
        <v>134</v>
      </c>
      <c r="MO239" s="2" t="s">
        <v>142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134</v>
      </c>
      <c r="MX239" s="2" t="s">
        <v>134</v>
      </c>
      <c r="MY239" s="2" t="s">
        <v>134</v>
      </c>
      <c r="MZ239" s="2" t="s">
        <v>134</v>
      </c>
      <c r="NA239" s="2" t="s">
        <v>134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184</v>
      </c>
      <c r="NJ239" s="2" t="s">
        <v>131</v>
      </c>
      <c r="NK239" s="2" t="s">
        <v>134</v>
      </c>
      <c r="NL239" s="2" t="s">
        <v>134</v>
      </c>
      <c r="NM239" s="2" t="s">
        <v>142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140</v>
      </c>
      <c r="NV239" s="2" t="s">
        <v>131</v>
      </c>
      <c r="NW239" s="2" t="s">
        <v>185</v>
      </c>
      <c r="NX239" s="2" t="s">
        <v>2811</v>
      </c>
      <c r="NY239" s="2" t="s">
        <v>142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140</v>
      </c>
      <c r="OH239" s="2" t="s">
        <v>187</v>
      </c>
      <c r="OI239" s="2" t="s">
        <v>1184</v>
      </c>
      <c r="OJ239" s="2" t="s">
        <v>291</v>
      </c>
      <c r="OK239" s="2" t="s">
        <v>142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134</v>
      </c>
      <c r="OT239" s="2" t="s">
        <v>134</v>
      </c>
      <c r="OU239" s="2" t="s">
        <v>134</v>
      </c>
      <c r="OV239" s="2" t="s">
        <v>134</v>
      </c>
      <c r="OW239" s="2" t="s">
        <v>134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161</v>
      </c>
      <c r="PF239" s="2" t="s">
        <v>131</v>
      </c>
      <c r="PG239" s="2" t="s">
        <v>134</v>
      </c>
      <c r="PH239" s="2" t="s">
        <v>134</v>
      </c>
      <c r="PI239" s="2" t="s">
        <v>142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176</v>
      </c>
      <c r="PR239" s="2" t="s">
        <v>131</v>
      </c>
      <c r="PS239" s="2" t="s">
        <v>134</v>
      </c>
      <c r="PT239" s="2" t="s">
        <v>134</v>
      </c>
      <c r="PU239" s="2" t="s">
        <v>142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161</v>
      </c>
      <c r="QD239" s="2" t="s">
        <v>144</v>
      </c>
      <c r="QE239" s="2" t="s">
        <v>134</v>
      </c>
      <c r="QF239" s="2" t="s">
        <v>134</v>
      </c>
      <c r="QG239" s="2" t="s">
        <v>142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184</v>
      </c>
      <c r="QP239" s="2" t="s">
        <v>131</v>
      </c>
      <c r="QQ239" s="2" t="s">
        <v>134</v>
      </c>
      <c r="QR239" s="2" t="s">
        <v>134</v>
      </c>
      <c r="QS239" s="2" t="s">
        <v>142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134</v>
      </c>
      <c r="RB239" s="2" t="s">
        <v>134</v>
      </c>
      <c r="RC239" s="2" t="s">
        <v>134</v>
      </c>
      <c r="RD239" s="2" t="s">
        <v>134</v>
      </c>
      <c r="RE239" s="2" t="s">
        <v>134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134</v>
      </c>
      <c r="RN239" s="2" t="s">
        <v>134</v>
      </c>
      <c r="RO239" s="2" t="s">
        <v>134</v>
      </c>
      <c r="RP239" s="2" t="s">
        <v>134</v>
      </c>
      <c r="RQ239" s="2" t="s">
        <v>134</v>
      </c>
      <c r="RR239" s="2" t="s">
        <v>134</v>
      </c>
      <c r="RS239" s="4"/>
      <c r="RT239" s="8"/>
      <c r="RU239" s="4"/>
      <c r="RV239" s="8"/>
      <c r="RW239" s="7"/>
      <c r="RX239" s="7"/>
      <c r="RY239" s="2" t="s">
        <v>161</v>
      </c>
      <c r="RZ239" s="2" t="s">
        <v>131</v>
      </c>
      <c r="SA239" s="2" t="s">
        <v>134</v>
      </c>
      <c r="SB239" s="2" t="s">
        <v>134</v>
      </c>
      <c r="SC239" s="2" t="s">
        <v>142</v>
      </c>
      <c r="SD239" s="2" t="s">
        <v>134</v>
      </c>
      <c r="SE239" s="4"/>
      <c r="SF239" s="8"/>
      <c r="SG239" s="4"/>
      <c r="SH239" s="8"/>
      <c r="SI239" s="7"/>
      <c r="SJ239" s="7"/>
      <c r="SK239" s="2" t="s">
        <v>140</v>
      </c>
      <c r="SL239" s="2" t="s">
        <v>144</v>
      </c>
      <c r="SM239" s="2" t="s">
        <v>1016</v>
      </c>
      <c r="SN239" s="2" t="s">
        <v>1519</v>
      </c>
      <c r="SO239" s="2" t="s">
        <v>142</v>
      </c>
      <c r="SP239" s="2" t="s">
        <v>134</v>
      </c>
    </row>
    <row r="240">
      <c r="A240" s="2" t="s">
        <v>2812</v>
      </c>
      <c r="B240" s="2" t="s">
        <v>123</v>
      </c>
      <c r="C240" s="2" t="s">
        <v>2804</v>
      </c>
      <c r="D240" s="2" t="s">
        <v>2038</v>
      </c>
      <c r="E240" s="2" t="s">
        <v>2039</v>
      </c>
      <c r="F240" s="2" t="s">
        <v>2805</v>
      </c>
      <c r="G240" s="2" t="s">
        <v>2805</v>
      </c>
      <c r="H240" s="2" t="s">
        <v>2805</v>
      </c>
      <c r="I240" s="2" t="s">
        <v>2039</v>
      </c>
      <c r="J240" s="2" t="s">
        <v>2058</v>
      </c>
      <c r="K240" s="2" t="s">
        <v>273</v>
      </c>
      <c r="L240" s="3">
        <v>21.6</v>
      </c>
      <c r="M240" s="3">
        <v>22.68</v>
      </c>
      <c r="N240" s="3">
        <v>44.99</v>
      </c>
      <c r="O240" s="2" t="s">
        <v>131</v>
      </c>
      <c r="P240" s="2" t="s">
        <v>132</v>
      </c>
      <c r="Q240" s="2" t="s">
        <v>133</v>
      </c>
      <c r="R240" s="2" t="s">
        <v>134</v>
      </c>
      <c r="S240" s="2" t="s">
        <v>2806</v>
      </c>
      <c r="T240" s="2" t="s">
        <v>134</v>
      </c>
      <c r="U240" s="2" t="s">
        <v>832</v>
      </c>
      <c r="V240" s="2" t="s">
        <v>747</v>
      </c>
      <c r="W240" s="2" t="s">
        <v>1671</v>
      </c>
      <c r="X240" s="2" t="s">
        <v>134</v>
      </c>
      <c r="Y240" s="2" t="s">
        <v>732</v>
      </c>
      <c r="Z240" s="4">
        <v>708</v>
      </c>
      <c r="AA240" s="4">
        <f>=ROUNDDOWN(11.8,0)</f>
      </c>
      <c r="AB240" s="5">
        <v>60</v>
      </c>
      <c r="AC240" s="2" t="s">
        <v>138</v>
      </c>
      <c r="AD240" s="4">
        <v>100</v>
      </c>
      <c r="AE240" s="4">
        <v>1620</v>
      </c>
      <c r="AF240" s="6">
        <v>65</v>
      </c>
      <c r="AG240" s="6">
        <v>73</v>
      </c>
      <c r="AH240" s="7">
        <v>0.918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>
        <v>0</v>
      </c>
      <c r="AP240" s="4">
        <v>1422</v>
      </c>
      <c r="AQ240" s="8">
        <v>33400.7</v>
      </c>
      <c r="AR240" s="4"/>
      <c r="AS240" s="8"/>
      <c r="AT240" s="7"/>
      <c r="AU240" s="7"/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>
        <v>0.2883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 t="s">
        <v>134</v>
      </c>
      <c r="BJ240" s="4">
        <v>1422</v>
      </c>
      <c r="BK240" s="8">
        <v>33400.7</v>
      </c>
      <c r="BL240" s="2" t="s">
        <v>2067</v>
      </c>
      <c r="BM240" s="7">
        <v>1</v>
      </c>
      <c r="BN240" s="7">
        <v>1</v>
      </c>
      <c r="BO240" s="4">
        <v>217</v>
      </c>
      <c r="BP240" s="8">
        <v>5316.5</v>
      </c>
      <c r="BQ240" s="4"/>
      <c r="BR240" s="8"/>
      <c r="BS240" s="7"/>
      <c r="BT240" s="7"/>
      <c r="BU240" s="2" t="s">
        <v>140</v>
      </c>
      <c r="BV240" s="2" t="s">
        <v>131</v>
      </c>
      <c r="BW240" s="2" t="s">
        <v>134</v>
      </c>
      <c r="BX240" s="2" t="s">
        <v>172</v>
      </c>
      <c r="BY240" s="2" t="s">
        <v>142</v>
      </c>
      <c r="BZ240" s="2" t="s">
        <v>134</v>
      </c>
      <c r="CA240" s="4">
        <v>389</v>
      </c>
      <c r="CB240" s="8">
        <v>9448.81</v>
      </c>
      <c r="CC240" s="4"/>
      <c r="CD240" s="8"/>
      <c r="CE240" s="7"/>
      <c r="CF240" s="7"/>
      <c r="CG240" s="2" t="s">
        <v>140</v>
      </c>
      <c r="CH240" s="2" t="s">
        <v>131</v>
      </c>
      <c r="CI240" s="2" t="s">
        <v>728</v>
      </c>
      <c r="CJ240" s="2" t="s">
        <v>822</v>
      </c>
      <c r="CK240" s="2" t="s">
        <v>142</v>
      </c>
      <c r="CL240" s="2" t="s">
        <v>134</v>
      </c>
      <c r="CM240" s="4">
        <v>199</v>
      </c>
      <c r="CN240" s="8">
        <v>4397.37</v>
      </c>
      <c r="CO240" s="4"/>
      <c r="CP240" s="8"/>
      <c r="CQ240" s="7"/>
      <c r="CR240" s="7"/>
      <c r="CS240" s="2" t="s">
        <v>140</v>
      </c>
      <c r="CT240" s="2" t="s">
        <v>131</v>
      </c>
      <c r="CU240" s="2" t="s">
        <v>2813</v>
      </c>
      <c r="CV240" s="2" t="s">
        <v>2314</v>
      </c>
      <c r="CW240" s="2" t="s">
        <v>142</v>
      </c>
      <c r="CX240" s="2" t="s">
        <v>134</v>
      </c>
      <c r="CY240" s="4">
        <v>415</v>
      </c>
      <c r="CZ240" s="8">
        <v>9457.85</v>
      </c>
      <c r="DA240" s="4"/>
      <c r="DB240" s="8"/>
      <c r="DC240" s="7"/>
      <c r="DD240" s="7"/>
      <c r="DE240" s="2" t="s">
        <v>140</v>
      </c>
      <c r="DF240" s="2" t="s">
        <v>131</v>
      </c>
      <c r="DG240" s="2" t="s">
        <v>678</v>
      </c>
      <c r="DH240" s="2" t="s">
        <v>2333</v>
      </c>
      <c r="DI240" s="2" t="s">
        <v>142</v>
      </c>
      <c r="DJ240" s="2" t="s">
        <v>134</v>
      </c>
      <c r="DK240" s="4">
        <v>112</v>
      </c>
      <c r="DL240" s="8">
        <v>2679.04</v>
      </c>
      <c r="DM240" s="4"/>
      <c r="DN240" s="8"/>
      <c r="DO240" s="7"/>
      <c r="DP240" s="7"/>
      <c r="DQ240" s="2" t="s">
        <v>140</v>
      </c>
      <c r="DR240" s="2" t="s">
        <v>131</v>
      </c>
      <c r="DS240" s="2" t="s">
        <v>2655</v>
      </c>
      <c r="DT240" s="2" t="s">
        <v>193</v>
      </c>
      <c r="DU240" s="2" t="s">
        <v>142</v>
      </c>
      <c r="DV240" s="2" t="s">
        <v>134</v>
      </c>
      <c r="DW240" s="4">
        <v>41</v>
      </c>
      <c r="DX240" s="8">
        <v>976.21</v>
      </c>
      <c r="DY240" s="4"/>
      <c r="DZ240" s="8"/>
      <c r="EA240" s="7"/>
      <c r="EB240" s="7"/>
      <c r="EC240" s="2" t="s">
        <v>140</v>
      </c>
      <c r="ED240" s="2" t="s">
        <v>131</v>
      </c>
      <c r="EE240" s="2" t="s">
        <v>1515</v>
      </c>
      <c r="EF240" s="2" t="s">
        <v>1006</v>
      </c>
      <c r="EG240" s="2" t="s">
        <v>142</v>
      </c>
      <c r="EH240" s="2" t="s">
        <v>134</v>
      </c>
      <c r="EI240" s="4">
        <v>22</v>
      </c>
      <c r="EJ240" s="8">
        <v>491.02</v>
      </c>
      <c r="EK240" s="4"/>
      <c r="EL240" s="8"/>
      <c r="EM240" s="7"/>
      <c r="EN240" s="7"/>
      <c r="EO240" s="2" t="s">
        <v>140</v>
      </c>
      <c r="EP240" s="2" t="s">
        <v>131</v>
      </c>
      <c r="EQ240" s="2" t="s">
        <v>657</v>
      </c>
      <c r="ER240" s="2" t="s">
        <v>2808</v>
      </c>
      <c r="ES240" s="2" t="s">
        <v>142</v>
      </c>
      <c r="ET240" s="2" t="s">
        <v>134</v>
      </c>
      <c r="EU240" s="4">
        <v>3</v>
      </c>
      <c r="EV240" s="8">
        <v>73.94</v>
      </c>
      <c r="EW240" s="4"/>
      <c r="EX240" s="8"/>
      <c r="EY240" s="7"/>
      <c r="EZ240" s="7"/>
      <c r="FA240" s="2" t="s">
        <v>140</v>
      </c>
      <c r="FB240" s="2" t="s">
        <v>131</v>
      </c>
      <c r="FC240" s="2" t="s">
        <v>1175</v>
      </c>
      <c r="FD240" s="2" t="s">
        <v>2469</v>
      </c>
      <c r="FE240" s="2" t="s">
        <v>142</v>
      </c>
      <c r="FF240" s="2" t="s">
        <v>134</v>
      </c>
      <c r="FG240" s="4">
        <v>4</v>
      </c>
      <c r="FH240" s="8">
        <v>95.24</v>
      </c>
      <c r="FI240" s="4"/>
      <c r="FJ240" s="8"/>
      <c r="FK240" s="7"/>
      <c r="FL240" s="7"/>
      <c r="FM240" s="2" t="s">
        <v>140</v>
      </c>
      <c r="FN240" s="2" t="s">
        <v>131</v>
      </c>
      <c r="FO240" s="2" t="s">
        <v>357</v>
      </c>
      <c r="FP240" s="2" t="s">
        <v>1742</v>
      </c>
      <c r="FQ240" s="2" t="s">
        <v>142</v>
      </c>
      <c r="FR240" s="2" t="s">
        <v>134</v>
      </c>
      <c r="FS240" s="4">
        <v>17</v>
      </c>
      <c r="FT240" s="8">
        <v>395.42</v>
      </c>
      <c r="FU240" s="4"/>
      <c r="FV240" s="8"/>
      <c r="FW240" s="7"/>
      <c r="FX240" s="7"/>
      <c r="FY240" s="2" t="s">
        <v>140</v>
      </c>
      <c r="FZ240" s="2" t="s">
        <v>131</v>
      </c>
      <c r="GA240" s="2" t="s">
        <v>1002</v>
      </c>
      <c r="GB240" s="2" t="s">
        <v>2172</v>
      </c>
      <c r="GC240" s="2" t="s">
        <v>142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134</v>
      </c>
      <c r="GL240" s="2" t="s">
        <v>134</v>
      </c>
      <c r="GM240" s="2" t="s">
        <v>134</v>
      </c>
      <c r="GN240" s="2" t="s">
        <v>134</v>
      </c>
      <c r="GO240" s="2" t="s">
        <v>134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161</v>
      </c>
      <c r="GX240" s="2" t="s">
        <v>131</v>
      </c>
      <c r="GY240" s="2" t="s">
        <v>134</v>
      </c>
      <c r="GZ240" s="2" t="s">
        <v>134</v>
      </c>
      <c r="HA240" s="2" t="s">
        <v>142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140</v>
      </c>
      <c r="HJ240" s="2" t="s">
        <v>131</v>
      </c>
      <c r="HK240" s="2" t="s">
        <v>1175</v>
      </c>
      <c r="HL240" s="2" t="s">
        <v>178</v>
      </c>
      <c r="HM240" s="2" t="s">
        <v>142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140</v>
      </c>
      <c r="HV240" s="2" t="s">
        <v>131</v>
      </c>
      <c r="HW240" s="2" t="s">
        <v>1118</v>
      </c>
      <c r="HX240" s="2" t="s">
        <v>134</v>
      </c>
      <c r="HY240" s="2" t="s">
        <v>142</v>
      </c>
      <c r="HZ240" s="2" t="s">
        <v>134</v>
      </c>
      <c r="IA240" s="4">
        <v>3</v>
      </c>
      <c r="IB240" s="8">
        <v>69.3</v>
      </c>
      <c r="IC240" s="4"/>
      <c r="ID240" s="8"/>
      <c r="IE240" s="7"/>
      <c r="IF240" s="7"/>
      <c r="IG240" s="2" t="s">
        <v>140</v>
      </c>
      <c r="IH240" s="2" t="s">
        <v>131</v>
      </c>
      <c r="II240" s="2" t="s">
        <v>1395</v>
      </c>
      <c r="IJ240" s="2" t="s">
        <v>2809</v>
      </c>
      <c r="IK240" s="2" t="s">
        <v>142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161</v>
      </c>
      <c r="IT240" s="2" t="s">
        <v>131</v>
      </c>
      <c r="IU240" s="2" t="s">
        <v>2474</v>
      </c>
      <c r="IV240" s="2" t="s">
        <v>134</v>
      </c>
      <c r="IW240" s="2" t="s">
        <v>142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140</v>
      </c>
      <c r="JF240" s="2" t="s">
        <v>131</v>
      </c>
      <c r="JG240" s="2" t="s">
        <v>170</v>
      </c>
      <c r="JH240" s="2" t="s">
        <v>134</v>
      </c>
      <c r="JI240" s="2" t="s">
        <v>142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140</v>
      </c>
      <c r="JR240" s="2" t="s">
        <v>144</v>
      </c>
      <c r="JS240" s="2" t="s">
        <v>2813</v>
      </c>
      <c r="JT240" s="2" t="s">
        <v>320</v>
      </c>
      <c r="JU240" s="2" t="s">
        <v>142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140</v>
      </c>
      <c r="KD240" s="2" t="s">
        <v>131</v>
      </c>
      <c r="KE240" s="2" t="s">
        <v>174</v>
      </c>
      <c r="KF240" s="2" t="s">
        <v>134</v>
      </c>
      <c r="KG240" s="2" t="s">
        <v>142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176</v>
      </c>
      <c r="KP240" s="2" t="s">
        <v>131</v>
      </c>
      <c r="KQ240" s="2" t="s">
        <v>134</v>
      </c>
      <c r="KR240" s="2" t="s">
        <v>134</v>
      </c>
      <c r="KS240" s="2" t="s">
        <v>142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140</v>
      </c>
      <c r="LB240" s="2" t="s">
        <v>144</v>
      </c>
      <c r="LC240" s="2" t="s">
        <v>230</v>
      </c>
      <c r="LD240" s="2" t="s">
        <v>614</v>
      </c>
      <c r="LE240" s="2" t="s">
        <v>142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140</v>
      </c>
      <c r="LN240" s="2" t="s">
        <v>131</v>
      </c>
      <c r="LO240" s="2" t="s">
        <v>180</v>
      </c>
      <c r="LP240" s="2" t="s">
        <v>134</v>
      </c>
      <c r="LQ240" s="2" t="s">
        <v>142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134</v>
      </c>
      <c r="LZ240" s="2" t="s">
        <v>134</v>
      </c>
      <c r="MA240" s="2" t="s">
        <v>134</v>
      </c>
      <c r="MB240" s="2" t="s">
        <v>134</v>
      </c>
      <c r="MC240" s="2" t="s">
        <v>134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436</v>
      </c>
      <c r="ML240" s="2" t="s">
        <v>131</v>
      </c>
      <c r="MM240" s="2" t="s">
        <v>134</v>
      </c>
      <c r="MN240" s="2" t="s">
        <v>134</v>
      </c>
      <c r="MO240" s="2" t="s">
        <v>142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134</v>
      </c>
      <c r="MX240" s="2" t="s">
        <v>134</v>
      </c>
      <c r="MY240" s="2" t="s">
        <v>134</v>
      </c>
      <c r="MZ240" s="2" t="s">
        <v>134</v>
      </c>
      <c r="NA240" s="2" t="s">
        <v>134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184</v>
      </c>
      <c r="NJ240" s="2" t="s">
        <v>131</v>
      </c>
      <c r="NK240" s="2" t="s">
        <v>134</v>
      </c>
      <c r="NL240" s="2" t="s">
        <v>134</v>
      </c>
      <c r="NM240" s="2" t="s">
        <v>142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140</v>
      </c>
      <c r="NV240" s="2" t="s">
        <v>131</v>
      </c>
      <c r="NW240" s="2" t="s">
        <v>943</v>
      </c>
      <c r="NX240" s="2" t="s">
        <v>2739</v>
      </c>
      <c r="NY240" s="2" t="s">
        <v>142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140</v>
      </c>
      <c r="OH240" s="2" t="s">
        <v>187</v>
      </c>
      <c r="OI240" s="2" t="s">
        <v>1184</v>
      </c>
      <c r="OJ240" s="2" t="s">
        <v>291</v>
      </c>
      <c r="OK240" s="2" t="s">
        <v>142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134</v>
      </c>
      <c r="OT240" s="2" t="s">
        <v>134</v>
      </c>
      <c r="OU240" s="2" t="s">
        <v>134</v>
      </c>
      <c r="OV240" s="2" t="s">
        <v>134</v>
      </c>
      <c r="OW240" s="2" t="s">
        <v>134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161</v>
      </c>
      <c r="PF240" s="2" t="s">
        <v>131</v>
      </c>
      <c r="PG240" s="2" t="s">
        <v>134</v>
      </c>
      <c r="PH240" s="2" t="s">
        <v>134</v>
      </c>
      <c r="PI240" s="2" t="s">
        <v>142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176</v>
      </c>
      <c r="PR240" s="2" t="s">
        <v>131</v>
      </c>
      <c r="PS240" s="2" t="s">
        <v>134</v>
      </c>
      <c r="PT240" s="2" t="s">
        <v>134</v>
      </c>
      <c r="PU240" s="2" t="s">
        <v>142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161</v>
      </c>
      <c r="QD240" s="2" t="s">
        <v>144</v>
      </c>
      <c r="QE240" s="2" t="s">
        <v>134</v>
      </c>
      <c r="QF240" s="2" t="s">
        <v>134</v>
      </c>
      <c r="QG240" s="2" t="s">
        <v>142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184</v>
      </c>
      <c r="QP240" s="2" t="s">
        <v>131</v>
      </c>
      <c r="QQ240" s="2" t="s">
        <v>134</v>
      </c>
      <c r="QR240" s="2" t="s">
        <v>134</v>
      </c>
      <c r="QS240" s="2" t="s">
        <v>142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134</v>
      </c>
      <c r="RB240" s="2" t="s">
        <v>134</v>
      </c>
      <c r="RC240" s="2" t="s">
        <v>134</v>
      </c>
      <c r="RD240" s="2" t="s">
        <v>134</v>
      </c>
      <c r="RE240" s="2" t="s">
        <v>134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134</v>
      </c>
      <c r="RN240" s="2" t="s">
        <v>134</v>
      </c>
      <c r="RO240" s="2" t="s">
        <v>134</v>
      </c>
      <c r="RP240" s="2" t="s">
        <v>134</v>
      </c>
      <c r="RQ240" s="2" t="s">
        <v>134</v>
      </c>
      <c r="RR240" s="2" t="s">
        <v>134</v>
      </c>
      <c r="RS240" s="4"/>
      <c r="RT240" s="8"/>
      <c r="RU240" s="4"/>
      <c r="RV240" s="8"/>
      <c r="RW240" s="7"/>
      <c r="RX240" s="7"/>
      <c r="RY240" s="2" t="s">
        <v>161</v>
      </c>
      <c r="RZ240" s="2" t="s">
        <v>131</v>
      </c>
      <c r="SA240" s="2" t="s">
        <v>134</v>
      </c>
      <c r="SB240" s="2" t="s">
        <v>134</v>
      </c>
      <c r="SC240" s="2" t="s">
        <v>142</v>
      </c>
      <c r="SD240" s="2" t="s">
        <v>134</v>
      </c>
      <c r="SE240" s="4"/>
      <c r="SF240" s="8"/>
      <c r="SG240" s="4"/>
      <c r="SH240" s="8"/>
      <c r="SI240" s="7"/>
      <c r="SJ240" s="7"/>
      <c r="SK240" s="2" t="s">
        <v>140</v>
      </c>
      <c r="SL240" s="2" t="s">
        <v>144</v>
      </c>
      <c r="SM240" s="2" t="s">
        <v>1016</v>
      </c>
      <c r="SN240" s="2" t="s">
        <v>402</v>
      </c>
      <c r="SO240" s="2" t="s">
        <v>142</v>
      </c>
      <c r="SP240" s="2" t="s">
        <v>134</v>
      </c>
    </row>
    <row r="241">
      <c r="A241" s="2" t="s">
        <v>2814</v>
      </c>
      <c r="B241" s="2" t="s">
        <v>123</v>
      </c>
      <c r="C241" s="2" t="s">
        <v>2804</v>
      </c>
      <c r="D241" s="2" t="s">
        <v>2038</v>
      </c>
      <c r="E241" s="2" t="s">
        <v>2039</v>
      </c>
      <c r="F241" s="2" t="s">
        <v>2805</v>
      </c>
      <c r="G241" s="2" t="s">
        <v>2805</v>
      </c>
      <c r="H241" s="2" t="s">
        <v>2805</v>
      </c>
      <c r="I241" s="2" t="s">
        <v>2039</v>
      </c>
      <c r="J241" s="2" t="s">
        <v>2066</v>
      </c>
      <c r="K241" s="2" t="s">
        <v>273</v>
      </c>
      <c r="L241" s="3">
        <v>31.2</v>
      </c>
      <c r="M241" s="3">
        <v>32.76</v>
      </c>
      <c r="N241" s="3">
        <v>64.99</v>
      </c>
      <c r="O241" s="2" t="s">
        <v>131</v>
      </c>
      <c r="P241" s="2" t="s">
        <v>132</v>
      </c>
      <c r="Q241" s="2" t="s">
        <v>133</v>
      </c>
      <c r="R241" s="2" t="s">
        <v>134</v>
      </c>
      <c r="S241" s="2" t="s">
        <v>2806</v>
      </c>
      <c r="T241" s="2" t="s">
        <v>134</v>
      </c>
      <c r="U241" s="2" t="s">
        <v>832</v>
      </c>
      <c r="V241" s="2" t="s">
        <v>747</v>
      </c>
      <c r="W241" s="2" t="s">
        <v>1671</v>
      </c>
      <c r="X241" s="2" t="s">
        <v>134</v>
      </c>
      <c r="Y241" s="2" t="s">
        <v>732</v>
      </c>
      <c r="Z241" s="4">
        <v>492</v>
      </c>
      <c r="AA241" s="4">
        <f>=ROUNDDOWN(11.4418604651163,0)</f>
      </c>
      <c r="AB241" s="5">
        <v>43</v>
      </c>
      <c r="AC241" s="2" t="s">
        <v>1373</v>
      </c>
      <c r="AD241" s="4">
        <v>22</v>
      </c>
      <c r="AE241" s="4">
        <v>1072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>
        <v>0</v>
      </c>
      <c r="AP241" s="4">
        <v>1066</v>
      </c>
      <c r="AQ241" s="8">
        <v>37067.16</v>
      </c>
      <c r="AR241" s="4"/>
      <c r="AS241" s="8"/>
      <c r="AT241" s="7"/>
      <c r="AU241" s="7"/>
      <c r="AV241" s="4" t="s">
        <v>134</v>
      </c>
      <c r="AW241" s="8" t="s">
        <v>134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0.32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 t="s">
        <v>134</v>
      </c>
      <c r="BJ241" s="4">
        <v>1066</v>
      </c>
      <c r="BK241" s="8">
        <v>37067.16</v>
      </c>
      <c r="BL241" s="2" t="s">
        <v>2815</v>
      </c>
      <c r="BM241" s="7">
        <v>1</v>
      </c>
      <c r="BN241" s="7">
        <v>1</v>
      </c>
      <c r="BO241" s="4">
        <v>172</v>
      </c>
      <c r="BP241" s="8">
        <v>6319.28</v>
      </c>
      <c r="BQ241" s="4"/>
      <c r="BR241" s="8"/>
      <c r="BS241" s="7"/>
      <c r="BT241" s="7"/>
      <c r="BU241" s="2" t="s">
        <v>140</v>
      </c>
      <c r="BV241" s="2" t="s">
        <v>131</v>
      </c>
      <c r="BW241" s="2" t="s">
        <v>134</v>
      </c>
      <c r="BX241" s="2" t="s">
        <v>172</v>
      </c>
      <c r="BY241" s="2" t="s">
        <v>142</v>
      </c>
      <c r="BZ241" s="2" t="s">
        <v>134</v>
      </c>
      <c r="CA241" s="4">
        <v>254</v>
      </c>
      <c r="CB241" s="8">
        <v>8912.86</v>
      </c>
      <c r="CC241" s="4"/>
      <c r="CD241" s="8"/>
      <c r="CE241" s="7"/>
      <c r="CF241" s="7"/>
      <c r="CG241" s="2" t="s">
        <v>140</v>
      </c>
      <c r="CH241" s="2" t="s">
        <v>131</v>
      </c>
      <c r="CI241" s="2" t="s">
        <v>728</v>
      </c>
      <c r="CJ241" s="2" t="s">
        <v>2473</v>
      </c>
      <c r="CK241" s="2" t="s">
        <v>142</v>
      </c>
      <c r="CL241" s="2" t="s">
        <v>134</v>
      </c>
      <c r="CM241" s="4">
        <v>148</v>
      </c>
      <c r="CN241" s="8">
        <v>4920.02</v>
      </c>
      <c r="CO241" s="4"/>
      <c r="CP241" s="8"/>
      <c r="CQ241" s="7"/>
      <c r="CR241" s="7"/>
      <c r="CS241" s="2" t="s">
        <v>140</v>
      </c>
      <c r="CT241" s="2" t="s">
        <v>131</v>
      </c>
      <c r="CU241" s="2" t="s">
        <v>2498</v>
      </c>
      <c r="CV241" s="2" t="s">
        <v>2816</v>
      </c>
      <c r="CW241" s="2" t="s">
        <v>142</v>
      </c>
      <c r="CX241" s="2" t="s">
        <v>134</v>
      </c>
      <c r="CY241" s="4">
        <v>318</v>
      </c>
      <c r="CZ241" s="8">
        <v>10869.24</v>
      </c>
      <c r="DA241" s="4"/>
      <c r="DB241" s="8"/>
      <c r="DC241" s="7"/>
      <c r="DD241" s="7"/>
      <c r="DE241" s="2" t="s">
        <v>140</v>
      </c>
      <c r="DF241" s="2" t="s">
        <v>131</v>
      </c>
      <c r="DG241" s="2" t="s">
        <v>678</v>
      </c>
      <c r="DH241" s="2" t="s">
        <v>1568</v>
      </c>
      <c r="DI241" s="2" t="s">
        <v>142</v>
      </c>
      <c r="DJ241" s="2" t="s">
        <v>134</v>
      </c>
      <c r="DK241" s="4">
        <v>103</v>
      </c>
      <c r="DL241" s="8">
        <v>3644.14</v>
      </c>
      <c r="DM241" s="4"/>
      <c r="DN241" s="8"/>
      <c r="DO241" s="7"/>
      <c r="DP241" s="7"/>
      <c r="DQ241" s="2" t="s">
        <v>140</v>
      </c>
      <c r="DR241" s="2" t="s">
        <v>131</v>
      </c>
      <c r="DS241" s="2" t="s">
        <v>2817</v>
      </c>
      <c r="DT241" s="2" t="s">
        <v>2053</v>
      </c>
      <c r="DU241" s="2" t="s">
        <v>142</v>
      </c>
      <c r="DV241" s="2" t="s">
        <v>134</v>
      </c>
      <c r="DW241" s="4">
        <v>7</v>
      </c>
      <c r="DX241" s="8">
        <v>240.8</v>
      </c>
      <c r="DY241" s="4"/>
      <c r="DZ241" s="8"/>
      <c r="EA241" s="7"/>
      <c r="EB241" s="7"/>
      <c r="EC241" s="2" t="s">
        <v>140</v>
      </c>
      <c r="ED241" s="2" t="s">
        <v>131</v>
      </c>
      <c r="EE241" s="2" t="s">
        <v>1515</v>
      </c>
      <c r="EF241" s="2" t="s">
        <v>1006</v>
      </c>
      <c r="EG241" s="2" t="s">
        <v>142</v>
      </c>
      <c r="EH241" s="2" t="s">
        <v>134</v>
      </c>
      <c r="EI241" s="4">
        <v>19</v>
      </c>
      <c r="EJ241" s="8">
        <v>604.41</v>
      </c>
      <c r="EK241" s="4"/>
      <c r="EL241" s="8"/>
      <c r="EM241" s="7"/>
      <c r="EN241" s="7"/>
      <c r="EO241" s="2" t="s">
        <v>140</v>
      </c>
      <c r="EP241" s="2" t="s">
        <v>131</v>
      </c>
      <c r="EQ241" s="2" t="s">
        <v>657</v>
      </c>
      <c r="ER241" s="2" t="s">
        <v>1704</v>
      </c>
      <c r="ES241" s="2" t="s">
        <v>142</v>
      </c>
      <c r="ET241" s="2" t="s">
        <v>134</v>
      </c>
      <c r="EU241" s="4">
        <v>9</v>
      </c>
      <c r="EV241" s="8">
        <v>323.02</v>
      </c>
      <c r="EW241" s="4"/>
      <c r="EX241" s="8"/>
      <c r="EY241" s="7"/>
      <c r="EZ241" s="7"/>
      <c r="FA241" s="2" t="s">
        <v>140</v>
      </c>
      <c r="FB241" s="2" t="s">
        <v>131</v>
      </c>
      <c r="FC241" s="2" t="s">
        <v>1175</v>
      </c>
      <c r="FD241" s="2" t="s">
        <v>2469</v>
      </c>
      <c r="FE241" s="2" t="s">
        <v>142</v>
      </c>
      <c r="FF241" s="2" t="s">
        <v>134</v>
      </c>
      <c r="FG241" s="4">
        <v>18</v>
      </c>
      <c r="FH241" s="8">
        <v>605.44</v>
      </c>
      <c r="FI241" s="4"/>
      <c r="FJ241" s="8"/>
      <c r="FK241" s="7"/>
      <c r="FL241" s="7"/>
      <c r="FM241" s="2" t="s">
        <v>140</v>
      </c>
      <c r="FN241" s="2" t="s">
        <v>131</v>
      </c>
      <c r="FO241" s="2" t="s">
        <v>357</v>
      </c>
      <c r="FP241" s="2" t="s">
        <v>459</v>
      </c>
      <c r="FQ241" s="2" t="s">
        <v>142</v>
      </c>
      <c r="FR241" s="2" t="s">
        <v>134</v>
      </c>
      <c r="FS241" s="4">
        <v>17</v>
      </c>
      <c r="FT241" s="8">
        <v>593.3</v>
      </c>
      <c r="FU241" s="4"/>
      <c r="FV241" s="8"/>
      <c r="FW241" s="7"/>
      <c r="FX241" s="7"/>
      <c r="FY241" s="2" t="s">
        <v>140</v>
      </c>
      <c r="FZ241" s="2" t="s">
        <v>131</v>
      </c>
      <c r="GA241" s="2" t="s">
        <v>1002</v>
      </c>
      <c r="GB241" s="2" t="s">
        <v>1319</v>
      </c>
      <c r="GC241" s="2" t="s">
        <v>142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134</v>
      </c>
      <c r="GL241" s="2" t="s">
        <v>134</v>
      </c>
      <c r="GM241" s="2" t="s">
        <v>134</v>
      </c>
      <c r="GN241" s="2" t="s">
        <v>134</v>
      </c>
      <c r="GO241" s="2" t="s">
        <v>134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161</v>
      </c>
      <c r="GX241" s="2" t="s">
        <v>131</v>
      </c>
      <c r="GY241" s="2" t="s">
        <v>134</v>
      </c>
      <c r="GZ241" s="2" t="s">
        <v>134</v>
      </c>
      <c r="HA241" s="2" t="s">
        <v>142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140</v>
      </c>
      <c r="HJ241" s="2" t="s">
        <v>131</v>
      </c>
      <c r="HK241" s="2" t="s">
        <v>1175</v>
      </c>
      <c r="HL241" s="2" t="s">
        <v>751</v>
      </c>
      <c r="HM241" s="2" t="s">
        <v>142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140</v>
      </c>
      <c r="HV241" s="2" t="s">
        <v>131</v>
      </c>
      <c r="HW241" s="2" t="s">
        <v>1118</v>
      </c>
      <c r="HX241" s="2" t="s">
        <v>134</v>
      </c>
      <c r="HY241" s="2" t="s">
        <v>142</v>
      </c>
      <c r="HZ241" s="2" t="s">
        <v>134</v>
      </c>
      <c r="IA241" s="4">
        <v>1</v>
      </c>
      <c r="IB241" s="8">
        <v>34.65</v>
      </c>
      <c r="IC241" s="4"/>
      <c r="ID241" s="8"/>
      <c r="IE241" s="7"/>
      <c r="IF241" s="7"/>
      <c r="IG241" s="2" t="s">
        <v>140</v>
      </c>
      <c r="IH241" s="2" t="s">
        <v>131</v>
      </c>
      <c r="II241" s="2" t="s">
        <v>1395</v>
      </c>
      <c r="IJ241" s="2" t="s">
        <v>2809</v>
      </c>
      <c r="IK241" s="2" t="s">
        <v>142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161</v>
      </c>
      <c r="IT241" s="2" t="s">
        <v>131</v>
      </c>
      <c r="IU241" s="2" t="s">
        <v>2474</v>
      </c>
      <c r="IV241" s="2" t="s">
        <v>134</v>
      </c>
      <c r="IW241" s="2" t="s">
        <v>142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140</v>
      </c>
      <c r="JF241" s="2" t="s">
        <v>131</v>
      </c>
      <c r="JG241" s="2" t="s">
        <v>170</v>
      </c>
      <c r="JH241" s="2" t="s">
        <v>134</v>
      </c>
      <c r="JI241" s="2" t="s">
        <v>142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140</v>
      </c>
      <c r="JR241" s="2" t="s">
        <v>144</v>
      </c>
      <c r="JS241" s="2" t="s">
        <v>2053</v>
      </c>
      <c r="JT241" s="2" t="s">
        <v>2818</v>
      </c>
      <c r="JU241" s="2" t="s">
        <v>142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140</v>
      </c>
      <c r="KD241" s="2" t="s">
        <v>131</v>
      </c>
      <c r="KE241" s="2" t="s">
        <v>174</v>
      </c>
      <c r="KF241" s="2" t="s">
        <v>134</v>
      </c>
      <c r="KG241" s="2" t="s">
        <v>142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176</v>
      </c>
      <c r="KP241" s="2" t="s">
        <v>131</v>
      </c>
      <c r="KQ241" s="2" t="s">
        <v>134</v>
      </c>
      <c r="KR241" s="2" t="s">
        <v>134</v>
      </c>
      <c r="KS241" s="2" t="s">
        <v>142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140</v>
      </c>
      <c r="LB241" s="2" t="s">
        <v>144</v>
      </c>
      <c r="LC241" s="2" t="s">
        <v>2131</v>
      </c>
      <c r="LD241" s="2" t="s">
        <v>2819</v>
      </c>
      <c r="LE241" s="2" t="s">
        <v>142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140</v>
      </c>
      <c r="LN241" s="2" t="s">
        <v>131</v>
      </c>
      <c r="LO241" s="2" t="s">
        <v>180</v>
      </c>
      <c r="LP241" s="2" t="s">
        <v>134</v>
      </c>
      <c r="LQ241" s="2" t="s">
        <v>142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134</v>
      </c>
      <c r="LZ241" s="2" t="s">
        <v>134</v>
      </c>
      <c r="MA241" s="2" t="s">
        <v>134</v>
      </c>
      <c r="MB241" s="2" t="s">
        <v>134</v>
      </c>
      <c r="MC241" s="2" t="s">
        <v>134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436</v>
      </c>
      <c r="ML241" s="2" t="s">
        <v>131</v>
      </c>
      <c r="MM241" s="2" t="s">
        <v>134</v>
      </c>
      <c r="MN241" s="2" t="s">
        <v>134</v>
      </c>
      <c r="MO241" s="2" t="s">
        <v>142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134</v>
      </c>
      <c r="MX241" s="2" t="s">
        <v>134</v>
      </c>
      <c r="MY241" s="2" t="s">
        <v>134</v>
      </c>
      <c r="MZ241" s="2" t="s">
        <v>134</v>
      </c>
      <c r="NA241" s="2" t="s">
        <v>134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184</v>
      </c>
      <c r="NJ241" s="2" t="s">
        <v>131</v>
      </c>
      <c r="NK241" s="2" t="s">
        <v>134</v>
      </c>
      <c r="NL241" s="2" t="s">
        <v>134</v>
      </c>
      <c r="NM241" s="2" t="s">
        <v>142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140</v>
      </c>
      <c r="NV241" s="2" t="s">
        <v>131</v>
      </c>
      <c r="NW241" s="2" t="s">
        <v>2382</v>
      </c>
      <c r="NX241" s="2" t="s">
        <v>545</v>
      </c>
      <c r="NY241" s="2" t="s">
        <v>142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140</v>
      </c>
      <c r="OH241" s="2" t="s">
        <v>187</v>
      </c>
      <c r="OI241" s="2" t="s">
        <v>1184</v>
      </c>
      <c r="OJ241" s="2" t="s">
        <v>581</v>
      </c>
      <c r="OK241" s="2" t="s">
        <v>142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134</v>
      </c>
      <c r="OT241" s="2" t="s">
        <v>134</v>
      </c>
      <c r="OU241" s="2" t="s">
        <v>134</v>
      </c>
      <c r="OV241" s="2" t="s">
        <v>134</v>
      </c>
      <c r="OW241" s="2" t="s">
        <v>134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161</v>
      </c>
      <c r="PF241" s="2" t="s">
        <v>131</v>
      </c>
      <c r="PG241" s="2" t="s">
        <v>134</v>
      </c>
      <c r="PH241" s="2" t="s">
        <v>134</v>
      </c>
      <c r="PI241" s="2" t="s">
        <v>142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176</v>
      </c>
      <c r="PR241" s="2" t="s">
        <v>131</v>
      </c>
      <c r="PS241" s="2" t="s">
        <v>134</v>
      </c>
      <c r="PT241" s="2" t="s">
        <v>134</v>
      </c>
      <c r="PU241" s="2" t="s">
        <v>142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161</v>
      </c>
      <c r="QD241" s="2" t="s">
        <v>144</v>
      </c>
      <c r="QE241" s="2" t="s">
        <v>134</v>
      </c>
      <c r="QF241" s="2" t="s">
        <v>134</v>
      </c>
      <c r="QG241" s="2" t="s">
        <v>142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184</v>
      </c>
      <c r="QP241" s="2" t="s">
        <v>131</v>
      </c>
      <c r="QQ241" s="2" t="s">
        <v>134</v>
      </c>
      <c r="QR241" s="2" t="s">
        <v>134</v>
      </c>
      <c r="QS241" s="2" t="s">
        <v>142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134</v>
      </c>
      <c r="RB241" s="2" t="s">
        <v>134</v>
      </c>
      <c r="RC241" s="2" t="s">
        <v>134</v>
      </c>
      <c r="RD241" s="2" t="s">
        <v>134</v>
      </c>
      <c r="RE241" s="2" t="s">
        <v>134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134</v>
      </c>
      <c r="RN241" s="2" t="s">
        <v>134</v>
      </c>
      <c r="RO241" s="2" t="s">
        <v>134</v>
      </c>
      <c r="RP241" s="2" t="s">
        <v>134</v>
      </c>
      <c r="RQ241" s="2" t="s">
        <v>134</v>
      </c>
      <c r="RR241" s="2" t="s">
        <v>134</v>
      </c>
      <c r="RS241" s="4"/>
      <c r="RT241" s="8"/>
      <c r="RU241" s="4"/>
      <c r="RV241" s="8"/>
      <c r="RW241" s="7"/>
      <c r="RX241" s="7"/>
      <c r="RY241" s="2" t="s">
        <v>161</v>
      </c>
      <c r="RZ241" s="2" t="s">
        <v>131</v>
      </c>
      <c r="SA241" s="2" t="s">
        <v>134</v>
      </c>
      <c r="SB241" s="2" t="s">
        <v>134</v>
      </c>
      <c r="SC241" s="2" t="s">
        <v>142</v>
      </c>
      <c r="SD241" s="2" t="s">
        <v>134</v>
      </c>
      <c r="SE241" s="4"/>
      <c r="SF241" s="8"/>
      <c r="SG241" s="4"/>
      <c r="SH241" s="8"/>
      <c r="SI241" s="7"/>
      <c r="SJ241" s="7"/>
      <c r="SK241" s="2" t="s">
        <v>140</v>
      </c>
      <c r="SL241" s="2" t="s">
        <v>144</v>
      </c>
      <c r="SM241" s="2" t="s">
        <v>1016</v>
      </c>
      <c r="SN241" s="2" t="s">
        <v>1519</v>
      </c>
      <c r="SO241" s="2" t="s">
        <v>142</v>
      </c>
      <c r="SP241" s="2" t="s">
        <v>134</v>
      </c>
    </row>
    <row r="242">
      <c r="A242" s="2" t="s">
        <v>2820</v>
      </c>
      <c r="B242" s="2" t="s">
        <v>123</v>
      </c>
      <c r="C242" s="2" t="s">
        <v>2804</v>
      </c>
      <c r="D242" s="2" t="s">
        <v>2038</v>
      </c>
      <c r="E242" s="2" t="s">
        <v>2039</v>
      </c>
      <c r="F242" s="2" t="s">
        <v>2805</v>
      </c>
      <c r="G242" s="2" t="s">
        <v>2805</v>
      </c>
      <c r="H242" s="2" t="s">
        <v>2805</v>
      </c>
      <c r="I242" s="2" t="s">
        <v>2039</v>
      </c>
      <c r="J242" s="2" t="s">
        <v>2821</v>
      </c>
      <c r="K242" s="2" t="s">
        <v>273</v>
      </c>
      <c r="L242" s="3">
        <v>13.8</v>
      </c>
      <c r="M242" s="3">
        <v>14.49</v>
      </c>
      <c r="N242" s="3">
        <v>29.99</v>
      </c>
      <c r="O242" s="2" t="s">
        <v>131</v>
      </c>
      <c r="P242" s="2" t="s">
        <v>132</v>
      </c>
      <c r="Q242" s="2" t="s">
        <v>133</v>
      </c>
      <c r="R242" s="2" t="s">
        <v>134</v>
      </c>
      <c r="S242" s="2" t="s">
        <v>2806</v>
      </c>
      <c r="T242" s="2" t="s">
        <v>134</v>
      </c>
      <c r="U242" s="2" t="s">
        <v>832</v>
      </c>
      <c r="V242" s="2" t="s">
        <v>747</v>
      </c>
      <c r="W242" s="2" t="s">
        <v>1671</v>
      </c>
      <c r="X242" s="2" t="s">
        <v>134</v>
      </c>
      <c r="Y242" s="2" t="s">
        <v>732</v>
      </c>
      <c r="Z242" s="4">
        <v>641</v>
      </c>
      <c r="AA242" s="4">
        <f>=ROUNDDOWN(12.0943396226415,0)</f>
      </c>
      <c r="AB242" s="5">
        <v>53</v>
      </c>
      <c r="AC242" s="2" t="s">
        <v>880</v>
      </c>
      <c r="AD242" s="4">
        <v>150</v>
      </c>
      <c r="AE242" s="4">
        <v>1320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>
        <v>0</v>
      </c>
      <c r="AP242" s="4">
        <v>1261</v>
      </c>
      <c r="AQ242" s="8">
        <v>18968.74</v>
      </c>
      <c r="AR242" s="4"/>
      <c r="AS242" s="8"/>
      <c r="AT242" s="7"/>
      <c r="AU242" s="7"/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>
        <v>0.1637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 t="s">
        <v>134</v>
      </c>
      <c r="BJ242" s="4">
        <v>1261</v>
      </c>
      <c r="BK242" s="8">
        <v>18968.74</v>
      </c>
      <c r="BL242" s="2" t="s">
        <v>2822</v>
      </c>
      <c r="BM242" s="7">
        <v>1</v>
      </c>
      <c r="BN242" s="7">
        <v>1</v>
      </c>
      <c r="BO242" s="4">
        <v>151</v>
      </c>
      <c r="BP242" s="8">
        <v>2311.81</v>
      </c>
      <c r="BQ242" s="4"/>
      <c r="BR242" s="8"/>
      <c r="BS242" s="7"/>
      <c r="BT242" s="7"/>
      <c r="BU242" s="2" t="s">
        <v>140</v>
      </c>
      <c r="BV242" s="2" t="s">
        <v>131</v>
      </c>
      <c r="BW242" s="2" t="s">
        <v>134</v>
      </c>
      <c r="BX242" s="2" t="s">
        <v>2106</v>
      </c>
      <c r="BY242" s="2" t="s">
        <v>142</v>
      </c>
      <c r="BZ242" s="2" t="s">
        <v>134</v>
      </c>
      <c r="CA242" s="4">
        <v>438</v>
      </c>
      <c r="CB242" s="8">
        <v>6959.82</v>
      </c>
      <c r="CC242" s="4"/>
      <c r="CD242" s="8"/>
      <c r="CE242" s="7"/>
      <c r="CF242" s="7"/>
      <c r="CG242" s="2" t="s">
        <v>140</v>
      </c>
      <c r="CH242" s="2" t="s">
        <v>131</v>
      </c>
      <c r="CI242" s="2" t="s">
        <v>728</v>
      </c>
      <c r="CJ242" s="2" t="s">
        <v>2823</v>
      </c>
      <c r="CK242" s="2" t="s">
        <v>142</v>
      </c>
      <c r="CL242" s="2" t="s">
        <v>134</v>
      </c>
      <c r="CM242" s="4">
        <v>159</v>
      </c>
      <c r="CN242" s="8">
        <v>2203.4</v>
      </c>
      <c r="CO242" s="4"/>
      <c r="CP242" s="8"/>
      <c r="CQ242" s="7"/>
      <c r="CR242" s="7"/>
      <c r="CS242" s="2" t="s">
        <v>140</v>
      </c>
      <c r="CT242" s="2" t="s">
        <v>131</v>
      </c>
      <c r="CU242" s="2" t="s">
        <v>1223</v>
      </c>
      <c r="CV242" s="2" t="s">
        <v>2824</v>
      </c>
      <c r="CW242" s="2" t="s">
        <v>142</v>
      </c>
      <c r="CX242" s="2" t="s">
        <v>134</v>
      </c>
      <c r="CY242" s="4">
        <v>337</v>
      </c>
      <c r="CZ242" s="8">
        <v>4883.13</v>
      </c>
      <c r="DA242" s="4"/>
      <c r="DB242" s="8"/>
      <c r="DC242" s="7"/>
      <c r="DD242" s="7"/>
      <c r="DE242" s="2" t="s">
        <v>140</v>
      </c>
      <c r="DF242" s="2" t="s">
        <v>131</v>
      </c>
      <c r="DG242" s="2" t="s">
        <v>678</v>
      </c>
      <c r="DH242" s="2" t="s">
        <v>2333</v>
      </c>
      <c r="DI242" s="2" t="s">
        <v>142</v>
      </c>
      <c r="DJ242" s="2" t="s">
        <v>134</v>
      </c>
      <c r="DK242" s="4">
        <v>91</v>
      </c>
      <c r="DL242" s="8">
        <v>1360.45</v>
      </c>
      <c r="DM242" s="4"/>
      <c r="DN242" s="8"/>
      <c r="DO242" s="7"/>
      <c r="DP242" s="7"/>
      <c r="DQ242" s="2" t="s">
        <v>140</v>
      </c>
      <c r="DR242" s="2" t="s">
        <v>131</v>
      </c>
      <c r="DS242" s="2" t="s">
        <v>600</v>
      </c>
      <c r="DT242" s="2" t="s">
        <v>580</v>
      </c>
      <c r="DU242" s="2" t="s">
        <v>142</v>
      </c>
      <c r="DV242" s="2" t="s">
        <v>134</v>
      </c>
      <c r="DW242" s="4">
        <v>31</v>
      </c>
      <c r="DX242" s="8">
        <v>472.13</v>
      </c>
      <c r="DY242" s="4"/>
      <c r="DZ242" s="8"/>
      <c r="EA242" s="7"/>
      <c r="EB242" s="7"/>
      <c r="EC242" s="2" t="s">
        <v>140</v>
      </c>
      <c r="ED242" s="2" t="s">
        <v>131</v>
      </c>
      <c r="EE242" s="2" t="s">
        <v>1515</v>
      </c>
      <c r="EF242" s="2" t="s">
        <v>957</v>
      </c>
      <c r="EG242" s="2" t="s">
        <v>142</v>
      </c>
      <c r="EH242" s="2" t="s">
        <v>134</v>
      </c>
      <c r="EI242" s="4">
        <v>22</v>
      </c>
      <c r="EJ242" s="8">
        <v>312.86</v>
      </c>
      <c r="EK242" s="4"/>
      <c r="EL242" s="8"/>
      <c r="EM242" s="7"/>
      <c r="EN242" s="7"/>
      <c r="EO242" s="2" t="s">
        <v>140</v>
      </c>
      <c r="EP242" s="2" t="s">
        <v>131</v>
      </c>
      <c r="EQ242" s="2" t="s">
        <v>657</v>
      </c>
      <c r="ER242" s="2" t="s">
        <v>1704</v>
      </c>
      <c r="ES242" s="2" t="s">
        <v>142</v>
      </c>
      <c r="ET242" s="2" t="s">
        <v>134</v>
      </c>
      <c r="EU242" s="4">
        <v>5</v>
      </c>
      <c r="EV242" s="8">
        <v>76.21</v>
      </c>
      <c r="EW242" s="4"/>
      <c r="EX242" s="8"/>
      <c r="EY242" s="7"/>
      <c r="EZ242" s="7"/>
      <c r="FA242" s="2" t="s">
        <v>140</v>
      </c>
      <c r="FB242" s="2" t="s">
        <v>131</v>
      </c>
      <c r="FC242" s="2" t="s">
        <v>2272</v>
      </c>
      <c r="FD242" s="2" t="s">
        <v>341</v>
      </c>
      <c r="FE242" s="2" t="s">
        <v>142</v>
      </c>
      <c r="FF242" s="2" t="s">
        <v>134</v>
      </c>
      <c r="FG242" s="4">
        <v>7</v>
      </c>
      <c r="FH242" s="8">
        <v>103.67</v>
      </c>
      <c r="FI242" s="4"/>
      <c r="FJ242" s="8"/>
      <c r="FK242" s="7"/>
      <c r="FL242" s="7"/>
      <c r="FM242" s="2" t="s">
        <v>140</v>
      </c>
      <c r="FN242" s="2" t="s">
        <v>131</v>
      </c>
      <c r="FO242" s="2" t="s">
        <v>357</v>
      </c>
      <c r="FP242" s="2" t="s">
        <v>959</v>
      </c>
      <c r="FQ242" s="2" t="s">
        <v>142</v>
      </c>
      <c r="FR242" s="2" t="s">
        <v>134</v>
      </c>
      <c r="FS242" s="4">
        <v>19</v>
      </c>
      <c r="FT242" s="8">
        <v>276.26</v>
      </c>
      <c r="FU242" s="4"/>
      <c r="FV242" s="8"/>
      <c r="FW242" s="7"/>
      <c r="FX242" s="7"/>
      <c r="FY242" s="2" t="s">
        <v>140</v>
      </c>
      <c r="FZ242" s="2" t="s">
        <v>131</v>
      </c>
      <c r="GA242" s="2" t="s">
        <v>1002</v>
      </c>
      <c r="GB242" s="2" t="s">
        <v>2224</v>
      </c>
      <c r="GC242" s="2" t="s">
        <v>142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134</v>
      </c>
      <c r="GL242" s="2" t="s">
        <v>134</v>
      </c>
      <c r="GM242" s="2" t="s">
        <v>134</v>
      </c>
      <c r="GN242" s="2" t="s">
        <v>134</v>
      </c>
      <c r="GO242" s="2" t="s">
        <v>134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161</v>
      </c>
      <c r="GX242" s="2" t="s">
        <v>131</v>
      </c>
      <c r="GY242" s="2" t="s">
        <v>134</v>
      </c>
      <c r="GZ242" s="2" t="s">
        <v>134</v>
      </c>
      <c r="HA242" s="2" t="s">
        <v>142</v>
      </c>
      <c r="HB242" s="2" t="s">
        <v>134</v>
      </c>
      <c r="HC242" s="4">
        <v>1</v>
      </c>
      <c r="HD242" s="8">
        <v>9</v>
      </c>
      <c r="HE242" s="4"/>
      <c r="HF242" s="8"/>
      <c r="HG242" s="7"/>
      <c r="HH242" s="7"/>
      <c r="HI242" s="2" t="s">
        <v>140</v>
      </c>
      <c r="HJ242" s="2" t="s">
        <v>131</v>
      </c>
      <c r="HK242" s="2" t="s">
        <v>1175</v>
      </c>
      <c r="HL242" s="2" t="s">
        <v>575</v>
      </c>
      <c r="HM242" s="2" t="s">
        <v>142</v>
      </c>
      <c r="HN242" s="2" t="s">
        <v>134</v>
      </c>
      <c r="HO242" s="4"/>
      <c r="HP242" s="8"/>
      <c r="HQ242" s="4"/>
      <c r="HR242" s="8"/>
      <c r="HS242" s="7"/>
      <c r="HT242" s="7"/>
      <c r="HU242" s="2" t="s">
        <v>140</v>
      </c>
      <c r="HV242" s="2" t="s">
        <v>131</v>
      </c>
      <c r="HW242" s="2" t="s">
        <v>1118</v>
      </c>
      <c r="HX242" s="2" t="s">
        <v>134</v>
      </c>
      <c r="HY242" s="2" t="s">
        <v>142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140</v>
      </c>
      <c r="IH242" s="2" t="s">
        <v>131</v>
      </c>
      <c r="II242" s="2" t="s">
        <v>1395</v>
      </c>
      <c r="IJ242" s="2" t="s">
        <v>875</v>
      </c>
      <c r="IK242" s="2" t="s">
        <v>142</v>
      </c>
      <c r="IL242" s="2" t="s">
        <v>168</v>
      </c>
      <c r="IM242" s="4"/>
      <c r="IN242" s="8"/>
      <c r="IO242" s="4"/>
      <c r="IP242" s="8"/>
      <c r="IQ242" s="7"/>
      <c r="IR242" s="7"/>
      <c r="IS242" s="2" t="s">
        <v>161</v>
      </c>
      <c r="IT242" s="2" t="s">
        <v>131</v>
      </c>
      <c r="IU242" s="2" t="s">
        <v>2474</v>
      </c>
      <c r="IV242" s="2" t="s">
        <v>134</v>
      </c>
      <c r="IW242" s="2" t="s">
        <v>142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140</v>
      </c>
      <c r="JF242" s="2" t="s">
        <v>131</v>
      </c>
      <c r="JG242" s="2" t="s">
        <v>170</v>
      </c>
      <c r="JH242" s="2" t="s">
        <v>134</v>
      </c>
      <c r="JI242" s="2" t="s">
        <v>142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140</v>
      </c>
      <c r="JR242" s="2" t="s">
        <v>144</v>
      </c>
      <c r="JS242" s="2" t="s">
        <v>2053</v>
      </c>
      <c r="JT242" s="2" t="s">
        <v>1010</v>
      </c>
      <c r="JU242" s="2" t="s">
        <v>142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140</v>
      </c>
      <c r="KD242" s="2" t="s">
        <v>131</v>
      </c>
      <c r="KE242" s="2" t="s">
        <v>174</v>
      </c>
      <c r="KF242" s="2" t="s">
        <v>134</v>
      </c>
      <c r="KG242" s="2" t="s">
        <v>142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176</v>
      </c>
      <c r="KP242" s="2" t="s">
        <v>131</v>
      </c>
      <c r="KQ242" s="2" t="s">
        <v>134</v>
      </c>
      <c r="KR242" s="2" t="s">
        <v>134</v>
      </c>
      <c r="KS242" s="2" t="s">
        <v>142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140</v>
      </c>
      <c r="LB242" s="2" t="s">
        <v>144</v>
      </c>
      <c r="LC242" s="2" t="s">
        <v>230</v>
      </c>
      <c r="LD242" s="2" t="s">
        <v>540</v>
      </c>
      <c r="LE242" s="2" t="s">
        <v>142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140</v>
      </c>
      <c r="LN242" s="2" t="s">
        <v>131</v>
      </c>
      <c r="LO242" s="2" t="s">
        <v>180</v>
      </c>
      <c r="LP242" s="2" t="s">
        <v>134</v>
      </c>
      <c r="LQ242" s="2" t="s">
        <v>142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134</v>
      </c>
      <c r="LZ242" s="2" t="s">
        <v>134</v>
      </c>
      <c r="MA242" s="2" t="s">
        <v>134</v>
      </c>
      <c r="MB242" s="2" t="s">
        <v>134</v>
      </c>
      <c r="MC242" s="2" t="s">
        <v>134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436</v>
      </c>
      <c r="ML242" s="2" t="s">
        <v>131</v>
      </c>
      <c r="MM242" s="2" t="s">
        <v>134</v>
      </c>
      <c r="MN242" s="2" t="s">
        <v>134</v>
      </c>
      <c r="MO242" s="2" t="s">
        <v>142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134</v>
      </c>
      <c r="MX242" s="2" t="s">
        <v>134</v>
      </c>
      <c r="MY242" s="2" t="s">
        <v>134</v>
      </c>
      <c r="MZ242" s="2" t="s">
        <v>134</v>
      </c>
      <c r="NA242" s="2" t="s">
        <v>134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184</v>
      </c>
      <c r="NJ242" s="2" t="s">
        <v>131</v>
      </c>
      <c r="NK242" s="2" t="s">
        <v>134</v>
      </c>
      <c r="NL242" s="2" t="s">
        <v>134</v>
      </c>
      <c r="NM242" s="2" t="s">
        <v>142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140</v>
      </c>
      <c r="NV242" s="2" t="s">
        <v>131</v>
      </c>
      <c r="NW242" s="2" t="s">
        <v>185</v>
      </c>
      <c r="NX242" s="2" t="s">
        <v>545</v>
      </c>
      <c r="NY242" s="2" t="s">
        <v>142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140</v>
      </c>
      <c r="OH242" s="2" t="s">
        <v>187</v>
      </c>
      <c r="OI242" s="2" t="s">
        <v>1184</v>
      </c>
      <c r="OJ242" s="2" t="s">
        <v>751</v>
      </c>
      <c r="OK242" s="2" t="s">
        <v>142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134</v>
      </c>
      <c r="OT242" s="2" t="s">
        <v>134</v>
      </c>
      <c r="OU242" s="2" t="s">
        <v>134</v>
      </c>
      <c r="OV242" s="2" t="s">
        <v>134</v>
      </c>
      <c r="OW242" s="2" t="s">
        <v>134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161</v>
      </c>
      <c r="PF242" s="2" t="s">
        <v>131</v>
      </c>
      <c r="PG242" s="2" t="s">
        <v>134</v>
      </c>
      <c r="PH242" s="2" t="s">
        <v>134</v>
      </c>
      <c r="PI242" s="2" t="s">
        <v>142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176</v>
      </c>
      <c r="PR242" s="2" t="s">
        <v>131</v>
      </c>
      <c r="PS242" s="2" t="s">
        <v>134</v>
      </c>
      <c r="PT242" s="2" t="s">
        <v>134</v>
      </c>
      <c r="PU242" s="2" t="s">
        <v>142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161</v>
      </c>
      <c r="QD242" s="2" t="s">
        <v>144</v>
      </c>
      <c r="QE242" s="2" t="s">
        <v>134</v>
      </c>
      <c r="QF242" s="2" t="s">
        <v>134</v>
      </c>
      <c r="QG242" s="2" t="s">
        <v>142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184</v>
      </c>
      <c r="QP242" s="2" t="s">
        <v>131</v>
      </c>
      <c r="QQ242" s="2" t="s">
        <v>134</v>
      </c>
      <c r="QR242" s="2" t="s">
        <v>134</v>
      </c>
      <c r="QS242" s="2" t="s">
        <v>142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134</v>
      </c>
      <c r="RB242" s="2" t="s">
        <v>134</v>
      </c>
      <c r="RC242" s="2" t="s">
        <v>134</v>
      </c>
      <c r="RD242" s="2" t="s">
        <v>134</v>
      </c>
      <c r="RE242" s="2" t="s">
        <v>134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134</v>
      </c>
      <c r="RN242" s="2" t="s">
        <v>134</v>
      </c>
      <c r="RO242" s="2" t="s">
        <v>134</v>
      </c>
      <c r="RP242" s="2" t="s">
        <v>134</v>
      </c>
      <c r="RQ242" s="2" t="s">
        <v>134</v>
      </c>
      <c r="RR242" s="2" t="s">
        <v>134</v>
      </c>
      <c r="RS242" s="4"/>
      <c r="RT242" s="8"/>
      <c r="RU242" s="4"/>
      <c r="RV242" s="8"/>
      <c r="RW242" s="7"/>
      <c r="RX242" s="7"/>
      <c r="RY242" s="2" t="s">
        <v>161</v>
      </c>
      <c r="RZ242" s="2" t="s">
        <v>131</v>
      </c>
      <c r="SA242" s="2" t="s">
        <v>134</v>
      </c>
      <c r="SB242" s="2" t="s">
        <v>134</v>
      </c>
      <c r="SC242" s="2" t="s">
        <v>142</v>
      </c>
      <c r="SD242" s="2" t="s">
        <v>134</v>
      </c>
      <c r="SE242" s="4"/>
      <c r="SF242" s="8"/>
      <c r="SG242" s="4"/>
      <c r="SH242" s="8"/>
      <c r="SI242" s="7"/>
      <c r="SJ242" s="7"/>
      <c r="SK242" s="2" t="s">
        <v>140</v>
      </c>
      <c r="SL242" s="2" t="s">
        <v>144</v>
      </c>
      <c r="SM242" s="2" t="s">
        <v>1016</v>
      </c>
      <c r="SN242" s="2" t="s">
        <v>402</v>
      </c>
      <c r="SO242" s="2" t="s">
        <v>142</v>
      </c>
      <c r="SP242" s="2" t="s">
        <v>134</v>
      </c>
    </row>
    <row r="243">
      <c r="A243" s="2" t="s">
        <v>2825</v>
      </c>
      <c r="B243" s="2" t="s">
        <v>123</v>
      </c>
      <c r="C243" s="2" t="s">
        <v>2804</v>
      </c>
      <c r="D243" s="2" t="s">
        <v>2038</v>
      </c>
      <c r="E243" s="2" t="s">
        <v>2039</v>
      </c>
      <c r="F243" s="2" t="s">
        <v>2805</v>
      </c>
      <c r="G243" s="2" t="s">
        <v>2805</v>
      </c>
      <c r="H243" s="2" t="s">
        <v>2805</v>
      </c>
      <c r="I243" s="2" t="s">
        <v>2039</v>
      </c>
      <c r="J243" s="2" t="s">
        <v>2044</v>
      </c>
      <c r="K243" s="2" t="s">
        <v>130</v>
      </c>
      <c r="L243" s="3">
        <v>13.8</v>
      </c>
      <c r="M243" s="3">
        <v>14.49</v>
      </c>
      <c r="N243" s="3">
        <v>29.99</v>
      </c>
      <c r="O243" s="2" t="s">
        <v>131</v>
      </c>
      <c r="P243" s="2" t="s">
        <v>132</v>
      </c>
      <c r="Q243" s="2" t="s">
        <v>133</v>
      </c>
      <c r="R243" s="2" t="s">
        <v>134</v>
      </c>
      <c r="S243" s="2" t="s">
        <v>2826</v>
      </c>
      <c r="T243" s="2" t="s">
        <v>134</v>
      </c>
      <c r="U243" s="2" t="s">
        <v>134</v>
      </c>
      <c r="V243" s="2" t="s">
        <v>747</v>
      </c>
      <c r="W243" s="2" t="s">
        <v>2827</v>
      </c>
      <c r="X243" s="2" t="s">
        <v>134</v>
      </c>
      <c r="Y243" s="2" t="s">
        <v>237</v>
      </c>
      <c r="Z243" s="4">
        <v>1495</v>
      </c>
      <c r="AA243" s="4">
        <f>=ROUNDDOWN(24.5081967213115,0)</f>
      </c>
      <c r="AB243" s="5">
        <v>61</v>
      </c>
      <c r="AC243" s="2" t="s">
        <v>1373</v>
      </c>
      <c r="AD243" s="4">
        <v>2</v>
      </c>
      <c r="AE243" s="4">
        <v>1062</v>
      </c>
      <c r="AF243" s="6">
        <v>65</v>
      </c>
      <c r="AG243" s="6">
        <v>73</v>
      </c>
      <c r="AH243" s="7">
        <v>0.929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>
        <v>0</v>
      </c>
      <c r="AP243" s="4">
        <v>1674</v>
      </c>
      <c r="AQ243" s="8">
        <v>24667.02</v>
      </c>
      <c r="AR243" s="4"/>
      <c r="AS243" s="8"/>
      <c r="AT243" s="7"/>
      <c r="AU243" s="7"/>
      <c r="AV243" s="4">
        <v>5324</v>
      </c>
      <c r="AW243" s="8">
        <v>110760.44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0.2227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0.2377</v>
      </c>
      <c r="BJ243" s="4">
        <v>1674</v>
      </c>
      <c r="BK243" s="8">
        <v>24667.02</v>
      </c>
      <c r="BL243" s="2" t="s">
        <v>2828</v>
      </c>
      <c r="BM243" s="7">
        <v>1</v>
      </c>
      <c r="BN243" s="7">
        <v>1</v>
      </c>
      <c r="BO243" s="4">
        <v>212</v>
      </c>
      <c r="BP243" s="8">
        <v>3103.68</v>
      </c>
      <c r="BQ243" s="4"/>
      <c r="BR243" s="8"/>
      <c r="BS243" s="7"/>
      <c r="BT243" s="7"/>
      <c r="BU243" s="2" t="s">
        <v>140</v>
      </c>
      <c r="BV243" s="2" t="s">
        <v>131</v>
      </c>
      <c r="BW243" s="2" t="s">
        <v>134</v>
      </c>
      <c r="BX243" s="2" t="s">
        <v>1489</v>
      </c>
      <c r="BY243" s="2" t="s">
        <v>142</v>
      </c>
      <c r="BZ243" s="2" t="s">
        <v>134</v>
      </c>
      <c r="CA243" s="4">
        <v>351</v>
      </c>
      <c r="CB243" s="8">
        <v>5577.39</v>
      </c>
      <c r="CC243" s="4"/>
      <c r="CD243" s="8"/>
      <c r="CE243" s="7"/>
      <c r="CF243" s="7"/>
      <c r="CG243" s="2" t="s">
        <v>140</v>
      </c>
      <c r="CH243" s="2" t="s">
        <v>131</v>
      </c>
      <c r="CI243" s="2" t="s">
        <v>240</v>
      </c>
      <c r="CJ243" s="2" t="s">
        <v>822</v>
      </c>
      <c r="CK243" s="2" t="s">
        <v>142</v>
      </c>
      <c r="CL243" s="2" t="s">
        <v>134</v>
      </c>
      <c r="CM243" s="4">
        <v>373</v>
      </c>
      <c r="CN243" s="8">
        <v>5163.4</v>
      </c>
      <c r="CO243" s="4"/>
      <c r="CP243" s="8"/>
      <c r="CQ243" s="7"/>
      <c r="CR243" s="7"/>
      <c r="CS243" s="2" t="s">
        <v>140</v>
      </c>
      <c r="CT243" s="2" t="s">
        <v>131</v>
      </c>
      <c r="CU243" s="2" t="s">
        <v>729</v>
      </c>
      <c r="CV243" s="2" t="s">
        <v>590</v>
      </c>
      <c r="CW243" s="2" t="s">
        <v>142</v>
      </c>
      <c r="CX243" s="2" t="s">
        <v>134</v>
      </c>
      <c r="CY243" s="4">
        <v>554</v>
      </c>
      <c r="CZ243" s="8">
        <v>8027.46</v>
      </c>
      <c r="DA243" s="4"/>
      <c r="DB243" s="8"/>
      <c r="DC243" s="7"/>
      <c r="DD243" s="7"/>
      <c r="DE243" s="2" t="s">
        <v>140</v>
      </c>
      <c r="DF243" s="2" t="s">
        <v>131</v>
      </c>
      <c r="DG243" s="2" t="s">
        <v>1493</v>
      </c>
      <c r="DH243" s="2" t="s">
        <v>1621</v>
      </c>
      <c r="DI243" s="2" t="s">
        <v>142</v>
      </c>
      <c r="DJ243" s="2" t="s">
        <v>134</v>
      </c>
      <c r="DK243" s="4">
        <v>49</v>
      </c>
      <c r="DL243" s="8">
        <v>791.35</v>
      </c>
      <c r="DM243" s="4"/>
      <c r="DN243" s="8"/>
      <c r="DO243" s="7"/>
      <c r="DP243" s="7"/>
      <c r="DQ243" s="2" t="s">
        <v>140</v>
      </c>
      <c r="DR243" s="2" t="s">
        <v>131</v>
      </c>
      <c r="DS243" s="2" t="s">
        <v>477</v>
      </c>
      <c r="DT243" s="2" t="s">
        <v>2031</v>
      </c>
      <c r="DU243" s="2" t="s">
        <v>142</v>
      </c>
      <c r="DV243" s="2" t="s">
        <v>134</v>
      </c>
      <c r="DW243" s="4">
        <v>36</v>
      </c>
      <c r="DX243" s="8">
        <v>547.92</v>
      </c>
      <c r="DY243" s="4"/>
      <c r="DZ243" s="8"/>
      <c r="EA243" s="7"/>
      <c r="EB243" s="7"/>
      <c r="EC243" s="2" t="s">
        <v>140</v>
      </c>
      <c r="ED243" s="2" t="s">
        <v>131</v>
      </c>
      <c r="EE243" s="2" t="s">
        <v>373</v>
      </c>
      <c r="EF243" s="2" t="s">
        <v>2829</v>
      </c>
      <c r="EG243" s="2" t="s">
        <v>142</v>
      </c>
      <c r="EH243" s="2" t="s">
        <v>134</v>
      </c>
      <c r="EI243" s="4">
        <v>62</v>
      </c>
      <c r="EJ243" s="8">
        <v>886.94</v>
      </c>
      <c r="EK243" s="4"/>
      <c r="EL243" s="8"/>
      <c r="EM243" s="7"/>
      <c r="EN243" s="7"/>
      <c r="EO243" s="2" t="s">
        <v>140</v>
      </c>
      <c r="EP243" s="2" t="s">
        <v>131</v>
      </c>
      <c r="EQ243" s="2" t="s">
        <v>262</v>
      </c>
      <c r="ER243" s="2" t="s">
        <v>557</v>
      </c>
      <c r="ES243" s="2" t="s">
        <v>142</v>
      </c>
      <c r="ET243" s="2" t="s">
        <v>134</v>
      </c>
      <c r="EU243" s="4">
        <v>15</v>
      </c>
      <c r="EV243" s="8">
        <v>243.12</v>
      </c>
      <c r="EW243" s="4"/>
      <c r="EX243" s="8"/>
      <c r="EY243" s="7"/>
      <c r="EZ243" s="7"/>
      <c r="FA243" s="2" t="s">
        <v>140</v>
      </c>
      <c r="FB243" s="2" t="s">
        <v>131</v>
      </c>
      <c r="FC243" s="2" t="s">
        <v>481</v>
      </c>
      <c r="FD243" s="2" t="s">
        <v>486</v>
      </c>
      <c r="FE243" s="2" t="s">
        <v>142</v>
      </c>
      <c r="FF243" s="2" t="s">
        <v>134</v>
      </c>
      <c r="FG243" s="4">
        <v>11</v>
      </c>
      <c r="FH243" s="8">
        <v>162.91</v>
      </c>
      <c r="FI243" s="4"/>
      <c r="FJ243" s="8"/>
      <c r="FK243" s="7"/>
      <c r="FL243" s="7"/>
      <c r="FM243" s="2" t="s">
        <v>140</v>
      </c>
      <c r="FN243" s="2" t="s">
        <v>131</v>
      </c>
      <c r="FO243" s="2" t="s">
        <v>1075</v>
      </c>
      <c r="FP243" s="2" t="s">
        <v>2830</v>
      </c>
      <c r="FQ243" s="2" t="s">
        <v>142</v>
      </c>
      <c r="FR243" s="2" t="s">
        <v>134</v>
      </c>
      <c r="FS243" s="4">
        <v>6</v>
      </c>
      <c r="FT243" s="8">
        <v>87.24</v>
      </c>
      <c r="FU243" s="4"/>
      <c r="FV243" s="8"/>
      <c r="FW243" s="7"/>
      <c r="FX243" s="7"/>
      <c r="FY243" s="2" t="s">
        <v>140</v>
      </c>
      <c r="FZ243" s="2" t="s">
        <v>131</v>
      </c>
      <c r="GA243" s="2" t="s">
        <v>1002</v>
      </c>
      <c r="GB243" s="2" t="s">
        <v>1030</v>
      </c>
      <c r="GC243" s="2" t="s">
        <v>142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134</v>
      </c>
      <c r="GL243" s="2" t="s">
        <v>134</v>
      </c>
      <c r="GM243" s="2" t="s">
        <v>134</v>
      </c>
      <c r="GN243" s="2" t="s">
        <v>134</v>
      </c>
      <c r="GO243" s="2" t="s">
        <v>134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578</v>
      </c>
      <c r="GX243" s="2" t="s">
        <v>144</v>
      </c>
      <c r="GY243" s="2" t="s">
        <v>2831</v>
      </c>
      <c r="GZ243" s="2" t="s">
        <v>1211</v>
      </c>
      <c r="HA243" s="2" t="s">
        <v>142</v>
      </c>
      <c r="HB243" s="2" t="s">
        <v>134</v>
      </c>
      <c r="HC243" s="4">
        <v>4</v>
      </c>
      <c r="HD243" s="8">
        <v>59.96</v>
      </c>
      <c r="HE243" s="4"/>
      <c r="HF243" s="8"/>
      <c r="HG243" s="7"/>
      <c r="HH243" s="7"/>
      <c r="HI243" s="2" t="s">
        <v>140</v>
      </c>
      <c r="HJ243" s="2" t="s">
        <v>131</v>
      </c>
      <c r="HK243" s="2" t="s">
        <v>2233</v>
      </c>
      <c r="HL243" s="2" t="s">
        <v>1031</v>
      </c>
      <c r="HM243" s="2" t="s">
        <v>142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140</v>
      </c>
      <c r="HV243" s="2" t="s">
        <v>131</v>
      </c>
      <c r="HW243" s="2" t="s">
        <v>1118</v>
      </c>
      <c r="HX243" s="2" t="s">
        <v>1082</v>
      </c>
      <c r="HY243" s="2" t="s">
        <v>142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140</v>
      </c>
      <c r="IH243" s="2" t="s">
        <v>144</v>
      </c>
      <c r="II243" s="2" t="s">
        <v>1393</v>
      </c>
      <c r="IJ243" s="2" t="s">
        <v>526</v>
      </c>
      <c r="IK243" s="2" t="s">
        <v>142</v>
      </c>
      <c r="IL243" s="2" t="s">
        <v>168</v>
      </c>
      <c r="IM243" s="4"/>
      <c r="IN243" s="8"/>
      <c r="IO243" s="4"/>
      <c r="IP243" s="8"/>
      <c r="IQ243" s="7"/>
      <c r="IR243" s="7"/>
      <c r="IS243" s="2" t="s">
        <v>161</v>
      </c>
      <c r="IT243" s="2" t="s">
        <v>131</v>
      </c>
      <c r="IU243" s="2" t="s">
        <v>382</v>
      </c>
      <c r="IV243" s="2" t="s">
        <v>134</v>
      </c>
      <c r="IW243" s="2" t="s">
        <v>142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140</v>
      </c>
      <c r="JF243" s="2" t="s">
        <v>131</v>
      </c>
      <c r="JG243" s="2" t="s">
        <v>170</v>
      </c>
      <c r="JH243" s="2" t="s">
        <v>134</v>
      </c>
      <c r="JI243" s="2" t="s">
        <v>142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140</v>
      </c>
      <c r="JR243" s="2" t="s">
        <v>144</v>
      </c>
      <c r="JS243" s="2" t="s">
        <v>2053</v>
      </c>
      <c r="JT243" s="2" t="s">
        <v>2195</v>
      </c>
      <c r="JU243" s="2" t="s">
        <v>142</v>
      </c>
      <c r="JV243" s="2" t="s">
        <v>134</v>
      </c>
      <c r="JW243" s="4">
        <v>1</v>
      </c>
      <c r="JX243" s="8">
        <v>15.65</v>
      </c>
      <c r="JY243" s="4"/>
      <c r="JZ243" s="8"/>
      <c r="KA243" s="7"/>
      <c r="KB243" s="7"/>
      <c r="KC243" s="2" t="s">
        <v>140</v>
      </c>
      <c r="KD243" s="2" t="s">
        <v>131</v>
      </c>
      <c r="KE243" s="2" t="s">
        <v>174</v>
      </c>
      <c r="KF243" s="2" t="s">
        <v>2832</v>
      </c>
      <c r="KG243" s="2" t="s">
        <v>142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176</v>
      </c>
      <c r="KP243" s="2" t="s">
        <v>131</v>
      </c>
      <c r="KQ243" s="2" t="s">
        <v>134</v>
      </c>
      <c r="KR243" s="2" t="s">
        <v>134</v>
      </c>
      <c r="KS243" s="2" t="s">
        <v>142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184</v>
      </c>
      <c r="LB243" s="2" t="s">
        <v>131</v>
      </c>
      <c r="LC243" s="2" t="s">
        <v>134</v>
      </c>
      <c r="LD243" s="2" t="s">
        <v>134</v>
      </c>
      <c r="LE243" s="2" t="s">
        <v>142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140</v>
      </c>
      <c r="LN243" s="2" t="s">
        <v>131</v>
      </c>
      <c r="LO243" s="2" t="s">
        <v>180</v>
      </c>
      <c r="LP243" s="2" t="s">
        <v>134</v>
      </c>
      <c r="LQ243" s="2" t="s">
        <v>142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134</v>
      </c>
      <c r="LZ243" s="2" t="s">
        <v>134</v>
      </c>
      <c r="MA243" s="2" t="s">
        <v>134</v>
      </c>
      <c r="MB243" s="2" t="s">
        <v>134</v>
      </c>
      <c r="MC243" s="2" t="s">
        <v>134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436</v>
      </c>
      <c r="ML243" s="2" t="s">
        <v>131</v>
      </c>
      <c r="MM243" s="2" t="s">
        <v>134</v>
      </c>
      <c r="MN243" s="2" t="s">
        <v>134</v>
      </c>
      <c r="MO243" s="2" t="s">
        <v>142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134</v>
      </c>
      <c r="MX243" s="2" t="s">
        <v>134</v>
      </c>
      <c r="MY243" s="2" t="s">
        <v>134</v>
      </c>
      <c r="MZ243" s="2" t="s">
        <v>134</v>
      </c>
      <c r="NA243" s="2" t="s">
        <v>134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184</v>
      </c>
      <c r="NJ243" s="2" t="s">
        <v>131</v>
      </c>
      <c r="NK243" s="2" t="s">
        <v>134</v>
      </c>
      <c r="NL243" s="2" t="s">
        <v>134</v>
      </c>
      <c r="NM243" s="2" t="s">
        <v>142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140</v>
      </c>
      <c r="NV243" s="2" t="s">
        <v>131</v>
      </c>
      <c r="NW243" s="2" t="s">
        <v>185</v>
      </c>
      <c r="NX243" s="2" t="s">
        <v>2069</v>
      </c>
      <c r="NY243" s="2" t="s">
        <v>142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140</v>
      </c>
      <c r="OH243" s="2" t="s">
        <v>144</v>
      </c>
      <c r="OI243" s="2" t="s">
        <v>670</v>
      </c>
      <c r="OJ243" s="2" t="s">
        <v>2833</v>
      </c>
      <c r="OK243" s="2" t="s">
        <v>142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134</v>
      </c>
      <c r="OT243" s="2" t="s">
        <v>134</v>
      </c>
      <c r="OU243" s="2" t="s">
        <v>134</v>
      </c>
      <c r="OV243" s="2" t="s">
        <v>134</v>
      </c>
      <c r="OW243" s="2" t="s">
        <v>134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161</v>
      </c>
      <c r="PF243" s="2" t="s">
        <v>131</v>
      </c>
      <c r="PG243" s="2" t="s">
        <v>134</v>
      </c>
      <c r="PH243" s="2" t="s">
        <v>134</v>
      </c>
      <c r="PI243" s="2" t="s">
        <v>142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176</v>
      </c>
      <c r="PR243" s="2" t="s">
        <v>131</v>
      </c>
      <c r="PS243" s="2" t="s">
        <v>134</v>
      </c>
      <c r="PT243" s="2" t="s">
        <v>134</v>
      </c>
      <c r="PU243" s="2" t="s">
        <v>142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140</v>
      </c>
      <c r="QD243" s="2" t="s">
        <v>144</v>
      </c>
      <c r="QE243" s="2" t="s">
        <v>711</v>
      </c>
      <c r="QF243" s="2" t="s">
        <v>2834</v>
      </c>
      <c r="QG243" s="2" t="s">
        <v>142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184</v>
      </c>
      <c r="QP243" s="2" t="s">
        <v>131</v>
      </c>
      <c r="QQ243" s="2" t="s">
        <v>134</v>
      </c>
      <c r="QR243" s="2" t="s">
        <v>134</v>
      </c>
      <c r="QS243" s="2" t="s">
        <v>142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134</v>
      </c>
      <c r="RB243" s="2" t="s">
        <v>134</v>
      </c>
      <c r="RC243" s="2" t="s">
        <v>134</v>
      </c>
      <c r="RD243" s="2" t="s">
        <v>134</v>
      </c>
      <c r="RE243" s="2" t="s">
        <v>134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134</v>
      </c>
      <c r="RN243" s="2" t="s">
        <v>134</v>
      </c>
      <c r="RO243" s="2" t="s">
        <v>134</v>
      </c>
      <c r="RP243" s="2" t="s">
        <v>134</v>
      </c>
      <c r="RQ243" s="2" t="s">
        <v>134</v>
      </c>
      <c r="RR243" s="2" t="s">
        <v>134</v>
      </c>
      <c r="RS243" s="4"/>
      <c r="RT243" s="8"/>
      <c r="RU243" s="4"/>
      <c r="RV243" s="8"/>
      <c r="RW243" s="7"/>
      <c r="RX243" s="7"/>
      <c r="RY243" s="2" t="s">
        <v>161</v>
      </c>
      <c r="RZ243" s="2" t="s">
        <v>131</v>
      </c>
      <c r="SA243" s="2" t="s">
        <v>134</v>
      </c>
      <c r="SB243" s="2" t="s">
        <v>134</v>
      </c>
      <c r="SC243" s="2" t="s">
        <v>142</v>
      </c>
      <c r="SD243" s="2" t="s">
        <v>134</v>
      </c>
      <c r="SE243" s="4"/>
      <c r="SF243" s="8"/>
      <c r="SG243" s="4"/>
      <c r="SH243" s="8"/>
      <c r="SI243" s="7"/>
      <c r="SJ243" s="7"/>
      <c r="SK243" s="2" t="s">
        <v>140</v>
      </c>
      <c r="SL243" s="2" t="s">
        <v>144</v>
      </c>
      <c r="SM243" s="2" t="s">
        <v>2055</v>
      </c>
      <c r="SN243" s="2" t="s">
        <v>2075</v>
      </c>
      <c r="SO243" s="2" t="s">
        <v>142</v>
      </c>
      <c r="SP243" s="2" t="s">
        <v>134</v>
      </c>
    </row>
    <row r="244">
      <c r="A244" s="2" t="s">
        <v>2835</v>
      </c>
      <c r="B244" s="2" t="s">
        <v>123</v>
      </c>
      <c r="C244" s="2" t="s">
        <v>2804</v>
      </c>
      <c r="D244" s="2" t="s">
        <v>2038</v>
      </c>
      <c r="E244" s="2" t="s">
        <v>2039</v>
      </c>
      <c r="F244" s="2" t="s">
        <v>2805</v>
      </c>
      <c r="G244" s="2" t="s">
        <v>2805</v>
      </c>
      <c r="H244" s="2" t="s">
        <v>2805</v>
      </c>
      <c r="I244" s="2" t="s">
        <v>2039</v>
      </c>
      <c r="J244" s="2" t="s">
        <v>2058</v>
      </c>
      <c r="K244" s="2" t="s">
        <v>130</v>
      </c>
      <c r="L244" s="3">
        <v>21.6</v>
      </c>
      <c r="M244" s="3">
        <v>22.68</v>
      </c>
      <c r="N244" s="3">
        <v>44.99</v>
      </c>
      <c r="O244" s="2" t="s">
        <v>131</v>
      </c>
      <c r="P244" s="2" t="s">
        <v>132</v>
      </c>
      <c r="Q244" s="2" t="s">
        <v>133</v>
      </c>
      <c r="R244" s="2" t="s">
        <v>134</v>
      </c>
      <c r="S244" s="2" t="s">
        <v>2826</v>
      </c>
      <c r="T244" s="2" t="s">
        <v>134</v>
      </c>
      <c r="U244" s="2" t="s">
        <v>134</v>
      </c>
      <c r="V244" s="2" t="s">
        <v>747</v>
      </c>
      <c r="W244" s="2" t="s">
        <v>2827</v>
      </c>
      <c r="X244" s="2" t="s">
        <v>134</v>
      </c>
      <c r="Y244" s="2" t="s">
        <v>237</v>
      </c>
      <c r="Z244" s="4">
        <v>1214</v>
      </c>
      <c r="AA244" s="4">
        <f>=ROUNDDOWN(27.5909090909091,0)</f>
      </c>
      <c r="AB244" s="5">
        <v>44</v>
      </c>
      <c r="AC244" s="2" t="s">
        <v>880</v>
      </c>
      <c r="AD244" s="4">
        <v>210</v>
      </c>
      <c r="AE244" s="4">
        <v>640</v>
      </c>
      <c r="AF244" s="6">
        <v>65</v>
      </c>
      <c r="AG244" s="6">
        <v>73</v>
      </c>
      <c r="AH244" s="7">
        <v>0.9016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>
        <v>0</v>
      </c>
      <c r="AP244" s="4">
        <v>1289</v>
      </c>
      <c r="AQ244" s="8">
        <v>29791.68</v>
      </c>
      <c r="AR244" s="4"/>
      <c r="AS244" s="8"/>
      <c r="AT244" s="7"/>
      <c r="AU244" s="7"/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>
        <v>0.269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>
        <v>1289</v>
      </c>
      <c r="BK244" s="8">
        <v>29791.68</v>
      </c>
      <c r="BL244" s="2" t="s">
        <v>2836</v>
      </c>
      <c r="BM244" s="7">
        <v>1</v>
      </c>
      <c r="BN244" s="7">
        <v>1</v>
      </c>
      <c r="BO244" s="4">
        <v>191</v>
      </c>
      <c r="BP244" s="8">
        <v>4475.13</v>
      </c>
      <c r="BQ244" s="4"/>
      <c r="BR244" s="8"/>
      <c r="BS244" s="7"/>
      <c r="BT244" s="7"/>
      <c r="BU244" s="2" t="s">
        <v>140</v>
      </c>
      <c r="BV244" s="2" t="s">
        <v>131</v>
      </c>
      <c r="BW244" s="2" t="s">
        <v>134</v>
      </c>
      <c r="BX244" s="2" t="s">
        <v>1489</v>
      </c>
      <c r="BY244" s="2" t="s">
        <v>142</v>
      </c>
      <c r="BZ244" s="2" t="s">
        <v>134</v>
      </c>
      <c r="CA244" s="4">
        <v>272</v>
      </c>
      <c r="CB244" s="8">
        <v>6606.88</v>
      </c>
      <c r="CC244" s="4"/>
      <c r="CD244" s="8"/>
      <c r="CE244" s="7"/>
      <c r="CF244" s="7"/>
      <c r="CG244" s="2" t="s">
        <v>140</v>
      </c>
      <c r="CH244" s="2" t="s">
        <v>131</v>
      </c>
      <c r="CI244" s="2" t="s">
        <v>240</v>
      </c>
      <c r="CJ244" s="2" t="s">
        <v>2503</v>
      </c>
      <c r="CK244" s="2" t="s">
        <v>142</v>
      </c>
      <c r="CL244" s="2" t="s">
        <v>134</v>
      </c>
      <c r="CM244" s="4">
        <v>302</v>
      </c>
      <c r="CN244" s="8">
        <v>6676.78</v>
      </c>
      <c r="CO244" s="4"/>
      <c r="CP244" s="8"/>
      <c r="CQ244" s="7"/>
      <c r="CR244" s="7"/>
      <c r="CS244" s="2" t="s">
        <v>140</v>
      </c>
      <c r="CT244" s="2" t="s">
        <v>131</v>
      </c>
      <c r="CU244" s="2" t="s">
        <v>729</v>
      </c>
      <c r="CV244" s="2" t="s">
        <v>590</v>
      </c>
      <c r="CW244" s="2" t="s">
        <v>142</v>
      </c>
      <c r="CX244" s="2" t="s">
        <v>134</v>
      </c>
      <c r="CY244" s="4">
        <v>371</v>
      </c>
      <c r="CZ244" s="8">
        <v>8455.09</v>
      </c>
      <c r="DA244" s="4"/>
      <c r="DB244" s="8"/>
      <c r="DC244" s="7"/>
      <c r="DD244" s="7"/>
      <c r="DE244" s="2" t="s">
        <v>140</v>
      </c>
      <c r="DF244" s="2" t="s">
        <v>131</v>
      </c>
      <c r="DG244" s="2" t="s">
        <v>1493</v>
      </c>
      <c r="DH244" s="2" t="s">
        <v>1621</v>
      </c>
      <c r="DI244" s="2" t="s">
        <v>142</v>
      </c>
      <c r="DJ244" s="2" t="s">
        <v>134</v>
      </c>
      <c r="DK244" s="4">
        <v>48</v>
      </c>
      <c r="DL244" s="8">
        <v>1148.16</v>
      </c>
      <c r="DM244" s="4"/>
      <c r="DN244" s="8"/>
      <c r="DO244" s="7"/>
      <c r="DP244" s="7"/>
      <c r="DQ244" s="2" t="s">
        <v>140</v>
      </c>
      <c r="DR244" s="2" t="s">
        <v>131</v>
      </c>
      <c r="DS244" s="2" t="s">
        <v>477</v>
      </c>
      <c r="DT244" s="2" t="s">
        <v>1392</v>
      </c>
      <c r="DU244" s="2" t="s">
        <v>142</v>
      </c>
      <c r="DV244" s="2" t="s">
        <v>134</v>
      </c>
      <c r="DW244" s="4">
        <v>28</v>
      </c>
      <c r="DX244" s="8">
        <v>666.68</v>
      </c>
      <c r="DY244" s="4"/>
      <c r="DZ244" s="8"/>
      <c r="EA244" s="7"/>
      <c r="EB244" s="7"/>
      <c r="EC244" s="2" t="s">
        <v>140</v>
      </c>
      <c r="ED244" s="2" t="s">
        <v>131</v>
      </c>
      <c r="EE244" s="2" t="s">
        <v>373</v>
      </c>
      <c r="EF244" s="2" t="s">
        <v>2837</v>
      </c>
      <c r="EG244" s="2" t="s">
        <v>142</v>
      </c>
      <c r="EH244" s="2" t="s">
        <v>134</v>
      </c>
      <c r="EI244" s="4">
        <v>51</v>
      </c>
      <c r="EJ244" s="8">
        <v>1136.94</v>
      </c>
      <c r="EK244" s="4"/>
      <c r="EL244" s="8"/>
      <c r="EM244" s="7"/>
      <c r="EN244" s="7"/>
      <c r="EO244" s="2" t="s">
        <v>140</v>
      </c>
      <c r="EP244" s="2" t="s">
        <v>131</v>
      </c>
      <c r="EQ244" s="2" t="s">
        <v>262</v>
      </c>
      <c r="ER244" s="2" t="s">
        <v>451</v>
      </c>
      <c r="ES244" s="2" t="s">
        <v>142</v>
      </c>
      <c r="ET244" s="2" t="s">
        <v>134</v>
      </c>
      <c r="EU244" s="4">
        <v>12</v>
      </c>
      <c r="EV244" s="8">
        <v>300.37</v>
      </c>
      <c r="EW244" s="4"/>
      <c r="EX244" s="8"/>
      <c r="EY244" s="7"/>
      <c r="EZ244" s="7"/>
      <c r="FA244" s="2" t="s">
        <v>140</v>
      </c>
      <c r="FB244" s="2" t="s">
        <v>131</v>
      </c>
      <c r="FC244" s="2" t="s">
        <v>481</v>
      </c>
      <c r="FD244" s="2" t="s">
        <v>2838</v>
      </c>
      <c r="FE244" s="2" t="s">
        <v>142</v>
      </c>
      <c r="FF244" s="2" t="s">
        <v>134</v>
      </c>
      <c r="FG244" s="4">
        <v>2</v>
      </c>
      <c r="FH244" s="8">
        <v>47.62</v>
      </c>
      <c r="FI244" s="4"/>
      <c r="FJ244" s="8"/>
      <c r="FK244" s="7"/>
      <c r="FL244" s="7"/>
      <c r="FM244" s="2" t="s">
        <v>140</v>
      </c>
      <c r="FN244" s="2" t="s">
        <v>131</v>
      </c>
      <c r="FO244" s="2" t="s">
        <v>357</v>
      </c>
      <c r="FP244" s="2" t="s">
        <v>959</v>
      </c>
      <c r="FQ244" s="2" t="s">
        <v>142</v>
      </c>
      <c r="FR244" s="2" t="s">
        <v>134</v>
      </c>
      <c r="FS244" s="4">
        <v>9</v>
      </c>
      <c r="FT244" s="8">
        <v>209.34</v>
      </c>
      <c r="FU244" s="4"/>
      <c r="FV244" s="8"/>
      <c r="FW244" s="7"/>
      <c r="FX244" s="7"/>
      <c r="FY244" s="2" t="s">
        <v>140</v>
      </c>
      <c r="FZ244" s="2" t="s">
        <v>131</v>
      </c>
      <c r="GA244" s="2" t="s">
        <v>1002</v>
      </c>
      <c r="GB244" s="2" t="s">
        <v>2171</v>
      </c>
      <c r="GC244" s="2" t="s">
        <v>142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134</v>
      </c>
      <c r="GL244" s="2" t="s">
        <v>134</v>
      </c>
      <c r="GM244" s="2" t="s">
        <v>134</v>
      </c>
      <c r="GN244" s="2" t="s">
        <v>134</v>
      </c>
      <c r="GO244" s="2" t="s">
        <v>134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140</v>
      </c>
      <c r="GX244" s="2" t="s">
        <v>131</v>
      </c>
      <c r="GY244" s="2" t="s">
        <v>2831</v>
      </c>
      <c r="GZ244" s="2" t="s">
        <v>592</v>
      </c>
      <c r="HA244" s="2" t="s">
        <v>142</v>
      </c>
      <c r="HB244" s="2" t="s">
        <v>134</v>
      </c>
      <c r="HC244" s="4">
        <v>1</v>
      </c>
      <c r="HD244" s="8">
        <v>22.49</v>
      </c>
      <c r="HE244" s="4"/>
      <c r="HF244" s="8"/>
      <c r="HG244" s="7"/>
      <c r="HH244" s="7"/>
      <c r="HI244" s="2" t="s">
        <v>140</v>
      </c>
      <c r="HJ244" s="2" t="s">
        <v>131</v>
      </c>
      <c r="HK244" s="2" t="s">
        <v>2233</v>
      </c>
      <c r="HL244" s="2" t="s">
        <v>1916</v>
      </c>
      <c r="HM244" s="2" t="s">
        <v>142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140</v>
      </c>
      <c r="HV244" s="2" t="s">
        <v>131</v>
      </c>
      <c r="HW244" s="2" t="s">
        <v>1118</v>
      </c>
      <c r="HX244" s="2" t="s">
        <v>2839</v>
      </c>
      <c r="HY244" s="2" t="s">
        <v>142</v>
      </c>
      <c r="HZ244" s="2" t="s">
        <v>134</v>
      </c>
      <c r="IA244" s="4">
        <v>2</v>
      </c>
      <c r="IB244" s="8">
        <v>46.2</v>
      </c>
      <c r="IC244" s="4"/>
      <c r="ID244" s="8"/>
      <c r="IE244" s="7"/>
      <c r="IF244" s="7"/>
      <c r="IG244" s="2" t="s">
        <v>140</v>
      </c>
      <c r="IH244" s="2" t="s">
        <v>131</v>
      </c>
      <c r="II244" s="2" t="s">
        <v>1393</v>
      </c>
      <c r="IJ244" s="2" t="s">
        <v>1704</v>
      </c>
      <c r="IK244" s="2" t="s">
        <v>142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161</v>
      </c>
      <c r="IT244" s="2" t="s">
        <v>131</v>
      </c>
      <c r="IU244" s="2" t="s">
        <v>382</v>
      </c>
      <c r="IV244" s="2" t="s">
        <v>134</v>
      </c>
      <c r="IW244" s="2" t="s">
        <v>142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140</v>
      </c>
      <c r="JF244" s="2" t="s">
        <v>131</v>
      </c>
      <c r="JG244" s="2" t="s">
        <v>170</v>
      </c>
      <c r="JH244" s="2" t="s">
        <v>134</v>
      </c>
      <c r="JI244" s="2" t="s">
        <v>142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140</v>
      </c>
      <c r="JR244" s="2" t="s">
        <v>144</v>
      </c>
      <c r="JS244" s="2" t="s">
        <v>2053</v>
      </c>
      <c r="JT244" s="2" t="s">
        <v>1766</v>
      </c>
      <c r="JU244" s="2" t="s">
        <v>142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140</v>
      </c>
      <c r="KD244" s="2" t="s">
        <v>131</v>
      </c>
      <c r="KE244" s="2" t="s">
        <v>174</v>
      </c>
      <c r="KF244" s="2" t="s">
        <v>134</v>
      </c>
      <c r="KG244" s="2" t="s">
        <v>142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176</v>
      </c>
      <c r="KP244" s="2" t="s">
        <v>131</v>
      </c>
      <c r="KQ244" s="2" t="s">
        <v>134</v>
      </c>
      <c r="KR244" s="2" t="s">
        <v>134</v>
      </c>
      <c r="KS244" s="2" t="s">
        <v>142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184</v>
      </c>
      <c r="LB244" s="2" t="s">
        <v>131</v>
      </c>
      <c r="LC244" s="2" t="s">
        <v>134</v>
      </c>
      <c r="LD244" s="2" t="s">
        <v>134</v>
      </c>
      <c r="LE244" s="2" t="s">
        <v>142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140</v>
      </c>
      <c r="LN244" s="2" t="s">
        <v>131</v>
      </c>
      <c r="LO244" s="2" t="s">
        <v>180</v>
      </c>
      <c r="LP244" s="2" t="s">
        <v>134</v>
      </c>
      <c r="LQ244" s="2" t="s">
        <v>142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134</v>
      </c>
      <c r="LZ244" s="2" t="s">
        <v>134</v>
      </c>
      <c r="MA244" s="2" t="s">
        <v>134</v>
      </c>
      <c r="MB244" s="2" t="s">
        <v>134</v>
      </c>
      <c r="MC244" s="2" t="s">
        <v>134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436</v>
      </c>
      <c r="ML244" s="2" t="s">
        <v>131</v>
      </c>
      <c r="MM244" s="2" t="s">
        <v>134</v>
      </c>
      <c r="MN244" s="2" t="s">
        <v>134</v>
      </c>
      <c r="MO244" s="2" t="s">
        <v>142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134</v>
      </c>
      <c r="MX244" s="2" t="s">
        <v>134</v>
      </c>
      <c r="MY244" s="2" t="s">
        <v>134</v>
      </c>
      <c r="MZ244" s="2" t="s">
        <v>134</v>
      </c>
      <c r="NA244" s="2" t="s">
        <v>134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184</v>
      </c>
      <c r="NJ244" s="2" t="s">
        <v>131</v>
      </c>
      <c r="NK244" s="2" t="s">
        <v>134</v>
      </c>
      <c r="NL244" s="2" t="s">
        <v>134</v>
      </c>
      <c r="NM244" s="2" t="s">
        <v>142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140</v>
      </c>
      <c r="NV244" s="2" t="s">
        <v>131</v>
      </c>
      <c r="NW244" s="2" t="s">
        <v>185</v>
      </c>
      <c r="NX244" s="2" t="s">
        <v>2300</v>
      </c>
      <c r="NY244" s="2" t="s">
        <v>142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140</v>
      </c>
      <c r="OH244" s="2" t="s">
        <v>187</v>
      </c>
      <c r="OI244" s="2" t="s">
        <v>670</v>
      </c>
      <c r="OJ244" s="2" t="s">
        <v>679</v>
      </c>
      <c r="OK244" s="2" t="s">
        <v>142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134</v>
      </c>
      <c r="OT244" s="2" t="s">
        <v>134</v>
      </c>
      <c r="OU244" s="2" t="s">
        <v>134</v>
      </c>
      <c r="OV244" s="2" t="s">
        <v>134</v>
      </c>
      <c r="OW244" s="2" t="s">
        <v>134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161</v>
      </c>
      <c r="PF244" s="2" t="s">
        <v>131</v>
      </c>
      <c r="PG244" s="2" t="s">
        <v>134</v>
      </c>
      <c r="PH244" s="2" t="s">
        <v>134</v>
      </c>
      <c r="PI244" s="2" t="s">
        <v>142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176</v>
      </c>
      <c r="PR244" s="2" t="s">
        <v>131</v>
      </c>
      <c r="PS244" s="2" t="s">
        <v>134</v>
      </c>
      <c r="PT244" s="2" t="s">
        <v>134</v>
      </c>
      <c r="PU244" s="2" t="s">
        <v>142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140</v>
      </c>
      <c r="QD244" s="2" t="s">
        <v>144</v>
      </c>
      <c r="QE244" s="2" t="s">
        <v>711</v>
      </c>
      <c r="QF244" s="2" t="s">
        <v>2834</v>
      </c>
      <c r="QG244" s="2" t="s">
        <v>142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184</v>
      </c>
      <c r="QP244" s="2" t="s">
        <v>131</v>
      </c>
      <c r="QQ244" s="2" t="s">
        <v>134</v>
      </c>
      <c r="QR244" s="2" t="s">
        <v>134</v>
      </c>
      <c r="QS244" s="2" t="s">
        <v>142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134</v>
      </c>
      <c r="RB244" s="2" t="s">
        <v>134</v>
      </c>
      <c r="RC244" s="2" t="s">
        <v>134</v>
      </c>
      <c r="RD244" s="2" t="s">
        <v>134</v>
      </c>
      <c r="RE244" s="2" t="s">
        <v>134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134</v>
      </c>
      <c r="RN244" s="2" t="s">
        <v>134</v>
      </c>
      <c r="RO244" s="2" t="s">
        <v>134</v>
      </c>
      <c r="RP244" s="2" t="s">
        <v>134</v>
      </c>
      <c r="RQ244" s="2" t="s">
        <v>134</v>
      </c>
      <c r="RR244" s="2" t="s">
        <v>134</v>
      </c>
      <c r="RS244" s="4"/>
      <c r="RT244" s="8"/>
      <c r="RU244" s="4"/>
      <c r="RV244" s="8"/>
      <c r="RW244" s="7"/>
      <c r="RX244" s="7"/>
      <c r="RY244" s="2" t="s">
        <v>161</v>
      </c>
      <c r="RZ244" s="2" t="s">
        <v>131</v>
      </c>
      <c r="SA244" s="2" t="s">
        <v>134</v>
      </c>
      <c r="SB244" s="2" t="s">
        <v>134</v>
      </c>
      <c r="SC244" s="2" t="s">
        <v>142</v>
      </c>
      <c r="SD244" s="2" t="s">
        <v>134</v>
      </c>
      <c r="SE244" s="4"/>
      <c r="SF244" s="8"/>
      <c r="SG244" s="4"/>
      <c r="SH244" s="8"/>
      <c r="SI244" s="7"/>
      <c r="SJ244" s="7"/>
      <c r="SK244" s="2" t="s">
        <v>140</v>
      </c>
      <c r="SL244" s="2" t="s">
        <v>144</v>
      </c>
      <c r="SM244" s="2" t="s">
        <v>2055</v>
      </c>
      <c r="SN244" s="2" t="s">
        <v>2075</v>
      </c>
      <c r="SO244" s="2" t="s">
        <v>142</v>
      </c>
      <c r="SP244" s="2" t="s">
        <v>134</v>
      </c>
    </row>
    <row r="245">
      <c r="A245" s="2" t="s">
        <v>2840</v>
      </c>
      <c r="B245" s="2" t="s">
        <v>123</v>
      </c>
      <c r="C245" s="2" t="s">
        <v>2804</v>
      </c>
      <c r="D245" s="2" t="s">
        <v>2038</v>
      </c>
      <c r="E245" s="2" t="s">
        <v>2039</v>
      </c>
      <c r="F245" s="2" t="s">
        <v>2805</v>
      </c>
      <c r="G245" s="2" t="s">
        <v>2805</v>
      </c>
      <c r="H245" s="2" t="s">
        <v>2805</v>
      </c>
      <c r="I245" s="2" t="s">
        <v>2039</v>
      </c>
      <c r="J245" s="2" t="s">
        <v>2066</v>
      </c>
      <c r="K245" s="2" t="s">
        <v>130</v>
      </c>
      <c r="L245" s="3">
        <v>31.2</v>
      </c>
      <c r="M245" s="3">
        <v>32.76</v>
      </c>
      <c r="N245" s="3">
        <v>64.99</v>
      </c>
      <c r="O245" s="2" t="s">
        <v>131</v>
      </c>
      <c r="P245" s="2" t="s">
        <v>235</v>
      </c>
      <c r="Q245" s="2" t="s">
        <v>133</v>
      </c>
      <c r="R245" s="2" t="s">
        <v>134</v>
      </c>
      <c r="S245" s="2" t="s">
        <v>2826</v>
      </c>
      <c r="T245" s="2" t="s">
        <v>134</v>
      </c>
      <c r="U245" s="2" t="s">
        <v>134</v>
      </c>
      <c r="V245" s="2" t="s">
        <v>747</v>
      </c>
      <c r="W245" s="2" t="s">
        <v>2827</v>
      </c>
      <c r="X245" s="2" t="s">
        <v>134</v>
      </c>
      <c r="Y245" s="2" t="s">
        <v>237</v>
      </c>
      <c r="Z245" s="4">
        <v>691</v>
      </c>
      <c r="AA245" s="4">
        <f>=ROUNDDOWN(18.1842105263158,0)</f>
      </c>
      <c r="AB245" s="5">
        <v>38</v>
      </c>
      <c r="AC245" s="2" t="s">
        <v>1373</v>
      </c>
      <c r="AD245" s="4">
        <v>4</v>
      </c>
      <c r="AE245" s="4">
        <v>834</v>
      </c>
      <c r="AF245" s="6">
        <v>65</v>
      </c>
      <c r="AG245" s="6">
        <v>73</v>
      </c>
      <c r="AH245" s="7">
        <v>0.9563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>
        <v>0</v>
      </c>
      <c r="AP245" s="4">
        <v>1079</v>
      </c>
      <c r="AQ245" s="8">
        <v>37220.33</v>
      </c>
      <c r="AR245" s="4"/>
      <c r="AS245" s="8"/>
      <c r="AT245" s="7"/>
      <c r="AU245" s="7"/>
      <c r="AV245" s="4" t="s">
        <v>134</v>
      </c>
      <c r="AW245" s="8" t="s">
        <v>134</v>
      </c>
      <c r="AX245" s="4" t="s">
        <v>134</v>
      </c>
      <c r="AY245" s="8" t="s">
        <v>134</v>
      </c>
      <c r="AZ245" s="7" t="s">
        <v>134</v>
      </c>
      <c r="BA245" s="7" t="s">
        <v>134</v>
      </c>
      <c r="BB245" s="7">
        <v>0.336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 t="s">
        <v>134</v>
      </c>
      <c r="BJ245" s="4">
        <v>1079</v>
      </c>
      <c r="BK245" s="8">
        <v>37220.33</v>
      </c>
      <c r="BL245" s="2" t="s">
        <v>2841</v>
      </c>
      <c r="BM245" s="7">
        <v>1</v>
      </c>
      <c r="BN245" s="7">
        <v>1</v>
      </c>
      <c r="BO245" s="4">
        <v>187</v>
      </c>
      <c r="BP245" s="8">
        <v>6870.38</v>
      </c>
      <c r="BQ245" s="4"/>
      <c r="BR245" s="8"/>
      <c r="BS245" s="7"/>
      <c r="BT245" s="7"/>
      <c r="BU245" s="2" t="s">
        <v>140</v>
      </c>
      <c r="BV245" s="2" t="s">
        <v>131</v>
      </c>
      <c r="BW245" s="2" t="s">
        <v>134</v>
      </c>
      <c r="BX245" s="2" t="s">
        <v>2842</v>
      </c>
      <c r="BY245" s="2" t="s">
        <v>142</v>
      </c>
      <c r="BZ245" s="2" t="s">
        <v>134</v>
      </c>
      <c r="CA245" s="4">
        <v>214</v>
      </c>
      <c r="CB245" s="8">
        <v>7509.26</v>
      </c>
      <c r="CC245" s="4"/>
      <c r="CD245" s="8"/>
      <c r="CE245" s="7"/>
      <c r="CF245" s="7"/>
      <c r="CG245" s="2" t="s">
        <v>140</v>
      </c>
      <c r="CH245" s="2" t="s">
        <v>131</v>
      </c>
      <c r="CI245" s="2" t="s">
        <v>240</v>
      </c>
      <c r="CJ245" s="2" t="s">
        <v>690</v>
      </c>
      <c r="CK245" s="2" t="s">
        <v>142</v>
      </c>
      <c r="CL245" s="2" t="s">
        <v>134</v>
      </c>
      <c r="CM245" s="4">
        <v>226</v>
      </c>
      <c r="CN245" s="8">
        <v>7473.22</v>
      </c>
      <c r="CO245" s="4"/>
      <c r="CP245" s="8"/>
      <c r="CQ245" s="7"/>
      <c r="CR245" s="7"/>
      <c r="CS245" s="2" t="s">
        <v>140</v>
      </c>
      <c r="CT245" s="2" t="s">
        <v>131</v>
      </c>
      <c r="CU245" s="2" t="s">
        <v>729</v>
      </c>
      <c r="CV245" s="2" t="s">
        <v>590</v>
      </c>
      <c r="CW245" s="2" t="s">
        <v>142</v>
      </c>
      <c r="CX245" s="2" t="s">
        <v>134</v>
      </c>
      <c r="CY245" s="4">
        <v>306</v>
      </c>
      <c r="CZ245" s="8">
        <v>10459.08</v>
      </c>
      <c r="DA245" s="4"/>
      <c r="DB245" s="8"/>
      <c r="DC245" s="7"/>
      <c r="DD245" s="7"/>
      <c r="DE245" s="2" t="s">
        <v>140</v>
      </c>
      <c r="DF245" s="2" t="s">
        <v>131</v>
      </c>
      <c r="DG245" s="2" t="s">
        <v>1493</v>
      </c>
      <c r="DH245" s="2" t="s">
        <v>425</v>
      </c>
      <c r="DI245" s="2" t="s">
        <v>142</v>
      </c>
      <c r="DJ245" s="2" t="s">
        <v>134</v>
      </c>
      <c r="DK245" s="4">
        <v>54</v>
      </c>
      <c r="DL245" s="8">
        <v>1910.52</v>
      </c>
      <c r="DM245" s="4"/>
      <c r="DN245" s="8"/>
      <c r="DO245" s="7"/>
      <c r="DP245" s="7"/>
      <c r="DQ245" s="2" t="s">
        <v>140</v>
      </c>
      <c r="DR245" s="2" t="s">
        <v>131</v>
      </c>
      <c r="DS245" s="2" t="s">
        <v>477</v>
      </c>
      <c r="DT245" s="2" t="s">
        <v>1389</v>
      </c>
      <c r="DU245" s="2" t="s">
        <v>142</v>
      </c>
      <c r="DV245" s="2" t="s">
        <v>134</v>
      </c>
      <c r="DW245" s="4">
        <v>13</v>
      </c>
      <c r="DX245" s="8">
        <v>447.2</v>
      </c>
      <c r="DY245" s="4"/>
      <c r="DZ245" s="8"/>
      <c r="EA245" s="7"/>
      <c r="EB245" s="7"/>
      <c r="EC245" s="2" t="s">
        <v>140</v>
      </c>
      <c r="ED245" s="2" t="s">
        <v>131</v>
      </c>
      <c r="EE245" s="2" t="s">
        <v>373</v>
      </c>
      <c r="EF245" s="2" t="s">
        <v>374</v>
      </c>
      <c r="EG245" s="2" t="s">
        <v>142</v>
      </c>
      <c r="EH245" s="2" t="s">
        <v>134</v>
      </c>
      <c r="EI245" s="4">
        <v>46</v>
      </c>
      <c r="EJ245" s="8">
        <v>1424.71</v>
      </c>
      <c r="EK245" s="4"/>
      <c r="EL245" s="8"/>
      <c r="EM245" s="7"/>
      <c r="EN245" s="7"/>
      <c r="EO245" s="2" t="s">
        <v>140</v>
      </c>
      <c r="EP245" s="2" t="s">
        <v>131</v>
      </c>
      <c r="EQ245" s="2" t="s">
        <v>262</v>
      </c>
      <c r="ER245" s="2" t="s">
        <v>403</v>
      </c>
      <c r="ES245" s="2" t="s">
        <v>142</v>
      </c>
      <c r="ET245" s="2" t="s">
        <v>134</v>
      </c>
      <c r="EU245" s="4">
        <v>9</v>
      </c>
      <c r="EV245" s="8">
        <v>316.14</v>
      </c>
      <c r="EW245" s="4"/>
      <c r="EX245" s="8"/>
      <c r="EY245" s="7"/>
      <c r="EZ245" s="7"/>
      <c r="FA245" s="2" t="s">
        <v>140</v>
      </c>
      <c r="FB245" s="2" t="s">
        <v>131</v>
      </c>
      <c r="FC245" s="2" t="s">
        <v>481</v>
      </c>
      <c r="FD245" s="2" t="s">
        <v>518</v>
      </c>
      <c r="FE245" s="2" t="s">
        <v>142</v>
      </c>
      <c r="FF245" s="2" t="s">
        <v>134</v>
      </c>
      <c r="FG245" s="4">
        <v>10</v>
      </c>
      <c r="FH245" s="8">
        <v>323.36</v>
      </c>
      <c r="FI245" s="4"/>
      <c r="FJ245" s="8"/>
      <c r="FK245" s="7"/>
      <c r="FL245" s="7"/>
      <c r="FM245" s="2" t="s">
        <v>140</v>
      </c>
      <c r="FN245" s="2" t="s">
        <v>131</v>
      </c>
      <c r="FO245" s="2" t="s">
        <v>357</v>
      </c>
      <c r="FP245" s="2" t="s">
        <v>1532</v>
      </c>
      <c r="FQ245" s="2" t="s">
        <v>142</v>
      </c>
      <c r="FR245" s="2" t="s">
        <v>134</v>
      </c>
      <c r="FS245" s="4">
        <v>13</v>
      </c>
      <c r="FT245" s="8">
        <v>453.7</v>
      </c>
      <c r="FU245" s="4"/>
      <c r="FV245" s="8"/>
      <c r="FW245" s="7"/>
      <c r="FX245" s="7"/>
      <c r="FY245" s="2" t="s">
        <v>140</v>
      </c>
      <c r="FZ245" s="2" t="s">
        <v>131</v>
      </c>
      <c r="GA245" s="2" t="s">
        <v>1002</v>
      </c>
      <c r="GB245" s="2" t="s">
        <v>1030</v>
      </c>
      <c r="GC245" s="2" t="s">
        <v>142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134</v>
      </c>
      <c r="GL245" s="2" t="s">
        <v>134</v>
      </c>
      <c r="GM245" s="2" t="s">
        <v>134</v>
      </c>
      <c r="GN245" s="2" t="s">
        <v>134</v>
      </c>
      <c r="GO245" s="2" t="s">
        <v>134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140</v>
      </c>
      <c r="GX245" s="2" t="s">
        <v>144</v>
      </c>
      <c r="GY245" s="2" t="s">
        <v>2831</v>
      </c>
      <c r="GZ245" s="2" t="s">
        <v>1587</v>
      </c>
      <c r="HA245" s="2" t="s">
        <v>142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140</v>
      </c>
      <c r="HJ245" s="2" t="s">
        <v>131</v>
      </c>
      <c r="HK245" s="2" t="s">
        <v>2843</v>
      </c>
      <c r="HL245" s="2" t="s">
        <v>1031</v>
      </c>
      <c r="HM245" s="2" t="s">
        <v>142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140</v>
      </c>
      <c r="HV245" s="2" t="s">
        <v>131</v>
      </c>
      <c r="HW245" s="2" t="s">
        <v>1118</v>
      </c>
      <c r="HX245" s="2" t="s">
        <v>134</v>
      </c>
      <c r="HY245" s="2" t="s">
        <v>142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140</v>
      </c>
      <c r="IH245" s="2" t="s">
        <v>187</v>
      </c>
      <c r="II245" s="2" t="s">
        <v>1393</v>
      </c>
      <c r="IJ245" s="2" t="s">
        <v>1389</v>
      </c>
      <c r="IK245" s="2" t="s">
        <v>142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161</v>
      </c>
      <c r="IT245" s="2" t="s">
        <v>131</v>
      </c>
      <c r="IU245" s="2" t="s">
        <v>382</v>
      </c>
      <c r="IV245" s="2" t="s">
        <v>134</v>
      </c>
      <c r="IW245" s="2" t="s">
        <v>142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140</v>
      </c>
      <c r="JF245" s="2" t="s">
        <v>131</v>
      </c>
      <c r="JG245" s="2" t="s">
        <v>170</v>
      </c>
      <c r="JH245" s="2" t="s">
        <v>134</v>
      </c>
      <c r="JI245" s="2" t="s">
        <v>142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140</v>
      </c>
      <c r="JR245" s="2" t="s">
        <v>144</v>
      </c>
      <c r="JS245" s="2" t="s">
        <v>2053</v>
      </c>
      <c r="JT245" s="2" t="s">
        <v>1525</v>
      </c>
      <c r="JU245" s="2" t="s">
        <v>142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140</v>
      </c>
      <c r="KD245" s="2" t="s">
        <v>131</v>
      </c>
      <c r="KE245" s="2" t="s">
        <v>174</v>
      </c>
      <c r="KF245" s="2" t="s">
        <v>134</v>
      </c>
      <c r="KG245" s="2" t="s">
        <v>142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176</v>
      </c>
      <c r="KP245" s="2" t="s">
        <v>131</v>
      </c>
      <c r="KQ245" s="2" t="s">
        <v>134</v>
      </c>
      <c r="KR245" s="2" t="s">
        <v>134</v>
      </c>
      <c r="KS245" s="2" t="s">
        <v>142</v>
      </c>
      <c r="KT245" s="2" t="s">
        <v>134</v>
      </c>
      <c r="KU245" s="4">
        <v>1</v>
      </c>
      <c r="KV245" s="8">
        <v>32.76</v>
      </c>
      <c r="KW245" s="4"/>
      <c r="KX245" s="8"/>
      <c r="KY245" s="7"/>
      <c r="KZ245" s="7"/>
      <c r="LA245" s="2" t="s">
        <v>140</v>
      </c>
      <c r="LB245" s="2" t="s">
        <v>144</v>
      </c>
      <c r="LC245" s="2" t="s">
        <v>2844</v>
      </c>
      <c r="LD245" s="2" t="s">
        <v>1198</v>
      </c>
      <c r="LE245" s="2" t="s">
        <v>142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140</v>
      </c>
      <c r="LN245" s="2" t="s">
        <v>131</v>
      </c>
      <c r="LO245" s="2" t="s">
        <v>180</v>
      </c>
      <c r="LP245" s="2" t="s">
        <v>134</v>
      </c>
      <c r="LQ245" s="2" t="s">
        <v>142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134</v>
      </c>
      <c r="LZ245" s="2" t="s">
        <v>134</v>
      </c>
      <c r="MA245" s="2" t="s">
        <v>134</v>
      </c>
      <c r="MB245" s="2" t="s">
        <v>134</v>
      </c>
      <c r="MC245" s="2" t="s">
        <v>134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436</v>
      </c>
      <c r="ML245" s="2" t="s">
        <v>131</v>
      </c>
      <c r="MM245" s="2" t="s">
        <v>134</v>
      </c>
      <c r="MN245" s="2" t="s">
        <v>134</v>
      </c>
      <c r="MO245" s="2" t="s">
        <v>142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134</v>
      </c>
      <c r="MX245" s="2" t="s">
        <v>134</v>
      </c>
      <c r="MY245" s="2" t="s">
        <v>134</v>
      </c>
      <c r="MZ245" s="2" t="s">
        <v>134</v>
      </c>
      <c r="NA245" s="2" t="s">
        <v>134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184</v>
      </c>
      <c r="NJ245" s="2" t="s">
        <v>131</v>
      </c>
      <c r="NK245" s="2" t="s">
        <v>134</v>
      </c>
      <c r="NL245" s="2" t="s">
        <v>134</v>
      </c>
      <c r="NM245" s="2" t="s">
        <v>142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140</v>
      </c>
      <c r="NV245" s="2" t="s">
        <v>131</v>
      </c>
      <c r="NW245" s="2" t="s">
        <v>2223</v>
      </c>
      <c r="NX245" s="2" t="s">
        <v>2845</v>
      </c>
      <c r="NY245" s="2" t="s">
        <v>142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140</v>
      </c>
      <c r="OH245" s="2" t="s">
        <v>187</v>
      </c>
      <c r="OI245" s="2" t="s">
        <v>670</v>
      </c>
      <c r="OJ245" s="2" t="s">
        <v>755</v>
      </c>
      <c r="OK245" s="2" t="s">
        <v>142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134</v>
      </c>
      <c r="OT245" s="2" t="s">
        <v>134</v>
      </c>
      <c r="OU245" s="2" t="s">
        <v>134</v>
      </c>
      <c r="OV245" s="2" t="s">
        <v>134</v>
      </c>
      <c r="OW245" s="2" t="s">
        <v>134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161</v>
      </c>
      <c r="PF245" s="2" t="s">
        <v>131</v>
      </c>
      <c r="PG245" s="2" t="s">
        <v>134</v>
      </c>
      <c r="PH245" s="2" t="s">
        <v>134</v>
      </c>
      <c r="PI245" s="2" t="s">
        <v>142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176</v>
      </c>
      <c r="PR245" s="2" t="s">
        <v>131</v>
      </c>
      <c r="PS245" s="2" t="s">
        <v>134</v>
      </c>
      <c r="PT245" s="2" t="s">
        <v>134</v>
      </c>
      <c r="PU245" s="2" t="s">
        <v>142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140</v>
      </c>
      <c r="QD245" s="2" t="s">
        <v>144</v>
      </c>
      <c r="QE245" s="2" t="s">
        <v>711</v>
      </c>
      <c r="QF245" s="2" t="s">
        <v>2846</v>
      </c>
      <c r="QG245" s="2" t="s">
        <v>142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184</v>
      </c>
      <c r="QP245" s="2" t="s">
        <v>131</v>
      </c>
      <c r="QQ245" s="2" t="s">
        <v>134</v>
      </c>
      <c r="QR245" s="2" t="s">
        <v>134</v>
      </c>
      <c r="QS245" s="2" t="s">
        <v>142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134</v>
      </c>
      <c r="RB245" s="2" t="s">
        <v>134</v>
      </c>
      <c r="RC245" s="2" t="s">
        <v>134</v>
      </c>
      <c r="RD245" s="2" t="s">
        <v>134</v>
      </c>
      <c r="RE245" s="2" t="s">
        <v>134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134</v>
      </c>
      <c r="RN245" s="2" t="s">
        <v>134</v>
      </c>
      <c r="RO245" s="2" t="s">
        <v>134</v>
      </c>
      <c r="RP245" s="2" t="s">
        <v>134</v>
      </c>
      <c r="RQ245" s="2" t="s">
        <v>134</v>
      </c>
      <c r="RR245" s="2" t="s">
        <v>134</v>
      </c>
      <c r="RS245" s="4"/>
      <c r="RT245" s="8"/>
      <c r="RU245" s="4"/>
      <c r="RV245" s="8"/>
      <c r="RW245" s="7"/>
      <c r="RX245" s="7"/>
      <c r="RY245" s="2" t="s">
        <v>161</v>
      </c>
      <c r="RZ245" s="2" t="s">
        <v>131</v>
      </c>
      <c r="SA245" s="2" t="s">
        <v>134</v>
      </c>
      <c r="SB245" s="2" t="s">
        <v>134</v>
      </c>
      <c r="SC245" s="2" t="s">
        <v>142</v>
      </c>
      <c r="SD245" s="2" t="s">
        <v>134</v>
      </c>
      <c r="SE245" s="4"/>
      <c r="SF245" s="8"/>
      <c r="SG245" s="4"/>
      <c r="SH245" s="8"/>
      <c r="SI245" s="7"/>
      <c r="SJ245" s="7"/>
      <c r="SK245" s="2" t="s">
        <v>140</v>
      </c>
      <c r="SL245" s="2" t="s">
        <v>144</v>
      </c>
      <c r="SM245" s="2" t="s">
        <v>193</v>
      </c>
      <c r="SN245" s="2" t="s">
        <v>489</v>
      </c>
      <c r="SO245" s="2" t="s">
        <v>142</v>
      </c>
      <c r="SP245" s="2" t="s">
        <v>134</v>
      </c>
    </row>
    <row r="246">
      <c r="A246" s="2" t="s">
        <v>2847</v>
      </c>
      <c r="B246" s="2" t="s">
        <v>123</v>
      </c>
      <c r="C246" s="2" t="s">
        <v>2804</v>
      </c>
      <c r="D246" s="2" t="s">
        <v>2038</v>
      </c>
      <c r="E246" s="2" t="s">
        <v>2039</v>
      </c>
      <c r="F246" s="2" t="s">
        <v>2805</v>
      </c>
      <c r="G246" s="2" t="s">
        <v>2805</v>
      </c>
      <c r="H246" s="2" t="s">
        <v>2805</v>
      </c>
      <c r="I246" s="2" t="s">
        <v>2039</v>
      </c>
      <c r="J246" s="2" t="s">
        <v>2821</v>
      </c>
      <c r="K246" s="2" t="s">
        <v>130</v>
      </c>
      <c r="L246" s="3">
        <v>13.8</v>
      </c>
      <c r="M246" s="3">
        <v>14.49</v>
      </c>
      <c r="N246" s="3">
        <v>29.99</v>
      </c>
      <c r="O246" s="2" t="s">
        <v>131</v>
      </c>
      <c r="P246" s="2" t="s">
        <v>132</v>
      </c>
      <c r="Q246" s="2" t="s">
        <v>133</v>
      </c>
      <c r="R246" s="2" t="s">
        <v>134</v>
      </c>
      <c r="S246" s="2" t="s">
        <v>2826</v>
      </c>
      <c r="T246" s="2" t="s">
        <v>134</v>
      </c>
      <c r="U246" s="2" t="s">
        <v>134</v>
      </c>
      <c r="V246" s="2" t="s">
        <v>747</v>
      </c>
      <c r="W246" s="2" t="s">
        <v>2827</v>
      </c>
      <c r="X246" s="2" t="s">
        <v>134</v>
      </c>
      <c r="Y246" s="2" t="s">
        <v>237</v>
      </c>
      <c r="Z246" s="4">
        <v>912</v>
      </c>
      <c r="AA246" s="4">
        <f>=ROUNDDOWN(19.8260869565217,0)</f>
      </c>
      <c r="AB246" s="5">
        <v>46</v>
      </c>
      <c r="AC246" s="2" t="s">
        <v>138</v>
      </c>
      <c r="AD246" s="4">
        <v>70</v>
      </c>
      <c r="AE246" s="4">
        <v>940</v>
      </c>
      <c r="AF246" s="6">
        <v>65</v>
      </c>
      <c r="AG246" s="6">
        <v>73</v>
      </c>
      <c r="AH246" s="7">
        <v>0.9235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>
        <v>0</v>
      </c>
      <c r="AP246" s="4">
        <v>1282</v>
      </c>
      <c r="AQ246" s="8">
        <v>19081.41</v>
      </c>
      <c r="AR246" s="4"/>
      <c r="AS246" s="8"/>
      <c r="AT246" s="7"/>
      <c r="AU246" s="7"/>
      <c r="AV246" s="4" t="s">
        <v>134</v>
      </c>
      <c r="AW246" s="8" t="s">
        <v>134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>
        <v>0.1723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 t="s">
        <v>134</v>
      </c>
      <c r="BJ246" s="4">
        <v>1282</v>
      </c>
      <c r="BK246" s="8">
        <v>19081.41</v>
      </c>
      <c r="BL246" s="2" t="s">
        <v>2836</v>
      </c>
      <c r="BM246" s="7">
        <v>1</v>
      </c>
      <c r="BN246" s="7">
        <v>1</v>
      </c>
      <c r="BO246" s="4">
        <v>183</v>
      </c>
      <c r="BP246" s="8">
        <v>2801.73</v>
      </c>
      <c r="BQ246" s="4"/>
      <c r="BR246" s="8"/>
      <c r="BS246" s="7"/>
      <c r="BT246" s="7"/>
      <c r="BU246" s="2" t="s">
        <v>140</v>
      </c>
      <c r="BV246" s="2" t="s">
        <v>131</v>
      </c>
      <c r="BW246" s="2" t="s">
        <v>134</v>
      </c>
      <c r="BX246" s="2" t="s">
        <v>1764</v>
      </c>
      <c r="BY246" s="2" t="s">
        <v>142</v>
      </c>
      <c r="BZ246" s="2" t="s">
        <v>134</v>
      </c>
      <c r="CA246" s="4">
        <v>345</v>
      </c>
      <c r="CB246" s="8">
        <v>5482.05</v>
      </c>
      <c r="CC246" s="4"/>
      <c r="CD246" s="8"/>
      <c r="CE246" s="7"/>
      <c r="CF246" s="7"/>
      <c r="CG246" s="2" t="s">
        <v>140</v>
      </c>
      <c r="CH246" s="2" t="s">
        <v>131</v>
      </c>
      <c r="CI246" s="2" t="s">
        <v>240</v>
      </c>
      <c r="CJ246" s="2" t="s">
        <v>690</v>
      </c>
      <c r="CK246" s="2" t="s">
        <v>142</v>
      </c>
      <c r="CL246" s="2" t="s">
        <v>134</v>
      </c>
      <c r="CM246" s="4">
        <v>259</v>
      </c>
      <c r="CN246" s="8">
        <v>3584</v>
      </c>
      <c r="CO246" s="4"/>
      <c r="CP246" s="8"/>
      <c r="CQ246" s="7"/>
      <c r="CR246" s="7"/>
      <c r="CS246" s="2" t="s">
        <v>140</v>
      </c>
      <c r="CT246" s="2" t="s">
        <v>131</v>
      </c>
      <c r="CU246" s="2" t="s">
        <v>729</v>
      </c>
      <c r="CV246" s="2" t="s">
        <v>590</v>
      </c>
      <c r="CW246" s="2" t="s">
        <v>142</v>
      </c>
      <c r="CX246" s="2" t="s">
        <v>134</v>
      </c>
      <c r="CY246" s="4">
        <v>333</v>
      </c>
      <c r="CZ246" s="8">
        <v>4825.17</v>
      </c>
      <c r="DA246" s="4"/>
      <c r="DB246" s="8"/>
      <c r="DC246" s="7"/>
      <c r="DD246" s="7"/>
      <c r="DE246" s="2" t="s">
        <v>140</v>
      </c>
      <c r="DF246" s="2" t="s">
        <v>131</v>
      </c>
      <c r="DG246" s="2" t="s">
        <v>1493</v>
      </c>
      <c r="DH246" s="2" t="s">
        <v>425</v>
      </c>
      <c r="DI246" s="2" t="s">
        <v>142</v>
      </c>
      <c r="DJ246" s="2" t="s">
        <v>134</v>
      </c>
      <c r="DK246" s="4">
        <v>56</v>
      </c>
      <c r="DL246" s="8">
        <v>837.2</v>
      </c>
      <c r="DM246" s="4"/>
      <c r="DN246" s="8"/>
      <c r="DO246" s="7"/>
      <c r="DP246" s="7"/>
      <c r="DQ246" s="2" t="s">
        <v>140</v>
      </c>
      <c r="DR246" s="2" t="s">
        <v>131</v>
      </c>
      <c r="DS246" s="2" t="s">
        <v>477</v>
      </c>
      <c r="DT246" s="2" t="s">
        <v>2410</v>
      </c>
      <c r="DU246" s="2" t="s">
        <v>142</v>
      </c>
      <c r="DV246" s="2" t="s">
        <v>134</v>
      </c>
      <c r="DW246" s="4">
        <v>40</v>
      </c>
      <c r="DX246" s="8">
        <v>609.2</v>
      </c>
      <c r="DY246" s="4"/>
      <c r="DZ246" s="8"/>
      <c r="EA246" s="7"/>
      <c r="EB246" s="7"/>
      <c r="EC246" s="2" t="s">
        <v>140</v>
      </c>
      <c r="ED246" s="2" t="s">
        <v>131</v>
      </c>
      <c r="EE246" s="2" t="s">
        <v>373</v>
      </c>
      <c r="EF246" s="2" t="s">
        <v>553</v>
      </c>
      <c r="EG246" s="2" t="s">
        <v>142</v>
      </c>
      <c r="EH246" s="2" t="s">
        <v>134</v>
      </c>
      <c r="EI246" s="4">
        <v>36</v>
      </c>
      <c r="EJ246" s="8">
        <v>507.26</v>
      </c>
      <c r="EK246" s="4"/>
      <c r="EL246" s="8"/>
      <c r="EM246" s="7"/>
      <c r="EN246" s="7"/>
      <c r="EO246" s="2" t="s">
        <v>140</v>
      </c>
      <c r="EP246" s="2" t="s">
        <v>131</v>
      </c>
      <c r="EQ246" s="2" t="s">
        <v>262</v>
      </c>
      <c r="ER246" s="2" t="s">
        <v>955</v>
      </c>
      <c r="ES246" s="2" t="s">
        <v>142</v>
      </c>
      <c r="ET246" s="2" t="s">
        <v>134</v>
      </c>
      <c r="EU246" s="4">
        <v>4</v>
      </c>
      <c r="EV246" s="8">
        <v>59.84</v>
      </c>
      <c r="EW246" s="4"/>
      <c r="EX246" s="8"/>
      <c r="EY246" s="7"/>
      <c r="EZ246" s="7"/>
      <c r="FA246" s="2" t="s">
        <v>140</v>
      </c>
      <c r="FB246" s="2" t="s">
        <v>131</v>
      </c>
      <c r="FC246" s="2" t="s">
        <v>481</v>
      </c>
      <c r="FD246" s="2" t="s">
        <v>477</v>
      </c>
      <c r="FE246" s="2" t="s">
        <v>142</v>
      </c>
      <c r="FF246" s="2" t="s">
        <v>134</v>
      </c>
      <c r="FG246" s="4">
        <v>8</v>
      </c>
      <c r="FH246" s="8">
        <v>112.56</v>
      </c>
      <c r="FI246" s="4"/>
      <c r="FJ246" s="8"/>
      <c r="FK246" s="7"/>
      <c r="FL246" s="7"/>
      <c r="FM246" s="2" t="s">
        <v>140</v>
      </c>
      <c r="FN246" s="2" t="s">
        <v>131</v>
      </c>
      <c r="FO246" s="2" t="s">
        <v>357</v>
      </c>
      <c r="FP246" s="2" t="s">
        <v>1080</v>
      </c>
      <c r="FQ246" s="2" t="s">
        <v>142</v>
      </c>
      <c r="FR246" s="2" t="s">
        <v>134</v>
      </c>
      <c r="FS246" s="4">
        <v>14</v>
      </c>
      <c r="FT246" s="8">
        <v>203.56</v>
      </c>
      <c r="FU246" s="4"/>
      <c r="FV246" s="8"/>
      <c r="FW246" s="7"/>
      <c r="FX246" s="7"/>
      <c r="FY246" s="2" t="s">
        <v>140</v>
      </c>
      <c r="FZ246" s="2" t="s">
        <v>131</v>
      </c>
      <c r="GA246" s="2" t="s">
        <v>1002</v>
      </c>
      <c r="GB246" s="2" t="s">
        <v>2244</v>
      </c>
      <c r="GC246" s="2" t="s">
        <v>142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134</v>
      </c>
      <c r="GL246" s="2" t="s">
        <v>134</v>
      </c>
      <c r="GM246" s="2" t="s">
        <v>134</v>
      </c>
      <c r="GN246" s="2" t="s">
        <v>134</v>
      </c>
      <c r="GO246" s="2" t="s">
        <v>134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578</v>
      </c>
      <c r="GX246" s="2" t="s">
        <v>144</v>
      </c>
      <c r="GY246" s="2" t="s">
        <v>2831</v>
      </c>
      <c r="GZ246" s="2" t="s">
        <v>2848</v>
      </c>
      <c r="HA246" s="2" t="s">
        <v>142</v>
      </c>
      <c r="HB246" s="2" t="s">
        <v>134</v>
      </c>
      <c r="HC246" s="4">
        <v>2</v>
      </c>
      <c r="HD246" s="8">
        <v>29.98</v>
      </c>
      <c r="HE246" s="4"/>
      <c r="HF246" s="8"/>
      <c r="HG246" s="7"/>
      <c r="HH246" s="7"/>
      <c r="HI246" s="2" t="s">
        <v>140</v>
      </c>
      <c r="HJ246" s="2" t="s">
        <v>131</v>
      </c>
      <c r="HK246" s="2" t="s">
        <v>2843</v>
      </c>
      <c r="HL246" s="2" t="s">
        <v>451</v>
      </c>
      <c r="HM246" s="2" t="s">
        <v>142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140</v>
      </c>
      <c r="HV246" s="2" t="s">
        <v>131</v>
      </c>
      <c r="HW246" s="2" t="s">
        <v>1118</v>
      </c>
      <c r="HX246" s="2" t="s">
        <v>134</v>
      </c>
      <c r="HY246" s="2" t="s">
        <v>142</v>
      </c>
      <c r="HZ246" s="2" t="s">
        <v>134</v>
      </c>
      <c r="IA246" s="4">
        <v>2</v>
      </c>
      <c r="IB246" s="8">
        <v>28.86</v>
      </c>
      <c r="IC246" s="4"/>
      <c r="ID246" s="8"/>
      <c r="IE246" s="7"/>
      <c r="IF246" s="7"/>
      <c r="IG246" s="2" t="s">
        <v>140</v>
      </c>
      <c r="IH246" s="2" t="s">
        <v>131</v>
      </c>
      <c r="II246" s="2" t="s">
        <v>1393</v>
      </c>
      <c r="IJ246" s="2" t="s">
        <v>2849</v>
      </c>
      <c r="IK246" s="2" t="s">
        <v>142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161</v>
      </c>
      <c r="IT246" s="2" t="s">
        <v>131</v>
      </c>
      <c r="IU246" s="2" t="s">
        <v>169</v>
      </c>
      <c r="IV246" s="2" t="s">
        <v>134</v>
      </c>
      <c r="IW246" s="2" t="s">
        <v>142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140</v>
      </c>
      <c r="JF246" s="2" t="s">
        <v>131</v>
      </c>
      <c r="JG246" s="2" t="s">
        <v>170</v>
      </c>
      <c r="JH246" s="2" t="s">
        <v>134</v>
      </c>
      <c r="JI246" s="2" t="s">
        <v>142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140</v>
      </c>
      <c r="JR246" s="2" t="s">
        <v>144</v>
      </c>
      <c r="JS246" s="2" t="s">
        <v>2053</v>
      </c>
      <c r="JT246" s="2" t="s">
        <v>2202</v>
      </c>
      <c r="JU246" s="2" t="s">
        <v>142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140</v>
      </c>
      <c r="KD246" s="2" t="s">
        <v>131</v>
      </c>
      <c r="KE246" s="2" t="s">
        <v>174</v>
      </c>
      <c r="KF246" s="2" t="s">
        <v>134</v>
      </c>
      <c r="KG246" s="2" t="s">
        <v>142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176</v>
      </c>
      <c r="KP246" s="2" t="s">
        <v>131</v>
      </c>
      <c r="KQ246" s="2" t="s">
        <v>134</v>
      </c>
      <c r="KR246" s="2" t="s">
        <v>134</v>
      </c>
      <c r="KS246" s="2" t="s">
        <v>142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184</v>
      </c>
      <c r="LB246" s="2" t="s">
        <v>131</v>
      </c>
      <c r="LC246" s="2" t="s">
        <v>134</v>
      </c>
      <c r="LD246" s="2" t="s">
        <v>134</v>
      </c>
      <c r="LE246" s="2" t="s">
        <v>142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140</v>
      </c>
      <c r="LN246" s="2" t="s">
        <v>131</v>
      </c>
      <c r="LO246" s="2" t="s">
        <v>180</v>
      </c>
      <c r="LP246" s="2" t="s">
        <v>134</v>
      </c>
      <c r="LQ246" s="2" t="s">
        <v>142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134</v>
      </c>
      <c r="LZ246" s="2" t="s">
        <v>134</v>
      </c>
      <c r="MA246" s="2" t="s">
        <v>134</v>
      </c>
      <c r="MB246" s="2" t="s">
        <v>134</v>
      </c>
      <c r="MC246" s="2" t="s">
        <v>134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436</v>
      </c>
      <c r="ML246" s="2" t="s">
        <v>131</v>
      </c>
      <c r="MM246" s="2" t="s">
        <v>134</v>
      </c>
      <c r="MN246" s="2" t="s">
        <v>134</v>
      </c>
      <c r="MO246" s="2" t="s">
        <v>142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134</v>
      </c>
      <c r="MX246" s="2" t="s">
        <v>134</v>
      </c>
      <c r="MY246" s="2" t="s">
        <v>134</v>
      </c>
      <c r="MZ246" s="2" t="s">
        <v>134</v>
      </c>
      <c r="NA246" s="2" t="s">
        <v>134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184</v>
      </c>
      <c r="NJ246" s="2" t="s">
        <v>131</v>
      </c>
      <c r="NK246" s="2" t="s">
        <v>134</v>
      </c>
      <c r="NL246" s="2" t="s">
        <v>134</v>
      </c>
      <c r="NM246" s="2" t="s">
        <v>142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140</v>
      </c>
      <c r="NV246" s="2" t="s">
        <v>131</v>
      </c>
      <c r="NW246" s="2" t="s">
        <v>185</v>
      </c>
      <c r="NX246" s="2" t="s">
        <v>2300</v>
      </c>
      <c r="NY246" s="2" t="s">
        <v>142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140</v>
      </c>
      <c r="OH246" s="2" t="s">
        <v>187</v>
      </c>
      <c r="OI246" s="2" t="s">
        <v>670</v>
      </c>
      <c r="OJ246" s="2" t="s">
        <v>2833</v>
      </c>
      <c r="OK246" s="2" t="s">
        <v>142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134</v>
      </c>
      <c r="OT246" s="2" t="s">
        <v>134</v>
      </c>
      <c r="OU246" s="2" t="s">
        <v>134</v>
      </c>
      <c r="OV246" s="2" t="s">
        <v>134</v>
      </c>
      <c r="OW246" s="2" t="s">
        <v>134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161</v>
      </c>
      <c r="PF246" s="2" t="s">
        <v>131</v>
      </c>
      <c r="PG246" s="2" t="s">
        <v>134</v>
      </c>
      <c r="PH246" s="2" t="s">
        <v>134</v>
      </c>
      <c r="PI246" s="2" t="s">
        <v>142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176</v>
      </c>
      <c r="PR246" s="2" t="s">
        <v>131</v>
      </c>
      <c r="PS246" s="2" t="s">
        <v>134</v>
      </c>
      <c r="PT246" s="2" t="s">
        <v>134</v>
      </c>
      <c r="PU246" s="2" t="s">
        <v>142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140</v>
      </c>
      <c r="QD246" s="2" t="s">
        <v>144</v>
      </c>
      <c r="QE246" s="2" t="s">
        <v>711</v>
      </c>
      <c r="QF246" s="2" t="s">
        <v>386</v>
      </c>
      <c r="QG246" s="2" t="s">
        <v>142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184</v>
      </c>
      <c r="QP246" s="2" t="s">
        <v>131</v>
      </c>
      <c r="QQ246" s="2" t="s">
        <v>134</v>
      </c>
      <c r="QR246" s="2" t="s">
        <v>134</v>
      </c>
      <c r="QS246" s="2" t="s">
        <v>142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134</v>
      </c>
      <c r="RB246" s="2" t="s">
        <v>134</v>
      </c>
      <c r="RC246" s="2" t="s">
        <v>134</v>
      </c>
      <c r="RD246" s="2" t="s">
        <v>134</v>
      </c>
      <c r="RE246" s="2" t="s">
        <v>134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134</v>
      </c>
      <c r="RN246" s="2" t="s">
        <v>134</v>
      </c>
      <c r="RO246" s="2" t="s">
        <v>134</v>
      </c>
      <c r="RP246" s="2" t="s">
        <v>134</v>
      </c>
      <c r="RQ246" s="2" t="s">
        <v>134</v>
      </c>
      <c r="RR246" s="2" t="s">
        <v>134</v>
      </c>
      <c r="RS246" s="4"/>
      <c r="RT246" s="8"/>
      <c r="RU246" s="4"/>
      <c r="RV246" s="8"/>
      <c r="RW246" s="7"/>
      <c r="RX246" s="7"/>
      <c r="RY246" s="2" t="s">
        <v>161</v>
      </c>
      <c r="RZ246" s="2" t="s">
        <v>131</v>
      </c>
      <c r="SA246" s="2" t="s">
        <v>134</v>
      </c>
      <c r="SB246" s="2" t="s">
        <v>134</v>
      </c>
      <c r="SC246" s="2" t="s">
        <v>142</v>
      </c>
      <c r="SD246" s="2" t="s">
        <v>134</v>
      </c>
      <c r="SE246" s="4"/>
      <c r="SF246" s="8"/>
      <c r="SG246" s="4"/>
      <c r="SH246" s="8"/>
      <c r="SI246" s="7"/>
      <c r="SJ246" s="7"/>
      <c r="SK246" s="2" t="s">
        <v>140</v>
      </c>
      <c r="SL246" s="2" t="s">
        <v>144</v>
      </c>
      <c r="SM246" s="2" t="s">
        <v>193</v>
      </c>
      <c r="SN246" s="2" t="s">
        <v>1768</v>
      </c>
      <c r="SO246" s="2" t="s">
        <v>142</v>
      </c>
      <c r="SP246" s="2" t="s">
        <v>134</v>
      </c>
    </row>
    <row r="247">
      <c r="A247" s="2" t="s">
        <v>2850</v>
      </c>
      <c r="B247" s="2" t="s">
        <v>123</v>
      </c>
      <c r="C247" s="2" t="s">
        <v>2804</v>
      </c>
      <c r="D247" s="2" t="s">
        <v>2038</v>
      </c>
      <c r="E247" s="2" t="s">
        <v>2039</v>
      </c>
      <c r="F247" s="2" t="s">
        <v>2805</v>
      </c>
      <c r="G247" s="2" t="s">
        <v>2805</v>
      </c>
      <c r="H247" s="2" t="s">
        <v>2805</v>
      </c>
      <c r="I247" s="2" t="s">
        <v>2039</v>
      </c>
      <c r="J247" s="2" t="s">
        <v>2044</v>
      </c>
      <c r="K247" s="2" t="s">
        <v>792</v>
      </c>
      <c r="L247" s="3">
        <v>13.8</v>
      </c>
      <c r="M247" s="3">
        <v>14.49</v>
      </c>
      <c r="N247" s="3">
        <v>29.99</v>
      </c>
      <c r="O247" s="2" t="s">
        <v>131</v>
      </c>
      <c r="P247" s="2" t="s">
        <v>132</v>
      </c>
      <c r="Q247" s="2" t="s">
        <v>133</v>
      </c>
      <c r="R247" s="2" t="s">
        <v>134</v>
      </c>
      <c r="S247" s="2" t="s">
        <v>2851</v>
      </c>
      <c r="T247" s="2" t="s">
        <v>134</v>
      </c>
      <c r="U247" s="2" t="s">
        <v>134</v>
      </c>
      <c r="V247" s="2" t="s">
        <v>747</v>
      </c>
      <c r="W247" s="2" t="s">
        <v>2827</v>
      </c>
      <c r="X247" s="2" t="s">
        <v>134</v>
      </c>
      <c r="Y247" s="2" t="s">
        <v>237</v>
      </c>
      <c r="Z247" s="4">
        <v>1475</v>
      </c>
      <c r="AA247" s="4">
        <f>=ROUNDDOWN(22.3484848484848,0)</f>
      </c>
      <c r="AB247" s="5">
        <v>66</v>
      </c>
      <c r="AC247" s="2" t="s">
        <v>138</v>
      </c>
      <c r="AD247" s="4">
        <v>100</v>
      </c>
      <c r="AE247" s="4">
        <v>1310</v>
      </c>
      <c r="AF247" s="6">
        <v>65</v>
      </c>
      <c r="AG247" s="6">
        <v>73</v>
      </c>
      <c r="AH247" s="7">
        <v>0.8962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>
        <v>0</v>
      </c>
      <c r="AP247" s="4">
        <v>1733</v>
      </c>
      <c r="AQ247" s="8">
        <v>25582.79</v>
      </c>
      <c r="AR247" s="4"/>
      <c r="AS247" s="8"/>
      <c r="AT247" s="7"/>
      <c r="AU247" s="7"/>
      <c r="AV247" s="4">
        <v>5027</v>
      </c>
      <c r="AW247" s="8">
        <v>107311.19</v>
      </c>
      <c r="AX247" s="4" t="s">
        <v>134</v>
      </c>
      <c r="AY247" s="8" t="s">
        <v>134</v>
      </c>
      <c r="AZ247" s="7" t="s">
        <v>134</v>
      </c>
      <c r="BA247" s="7" t="s">
        <v>134</v>
      </c>
      <c r="BB247" s="7">
        <v>0.2384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0.2303</v>
      </c>
      <c r="BJ247" s="4">
        <v>1733</v>
      </c>
      <c r="BK247" s="8">
        <v>25582.79</v>
      </c>
      <c r="BL247" s="2" t="s">
        <v>2539</v>
      </c>
      <c r="BM247" s="7">
        <v>1</v>
      </c>
      <c r="BN247" s="7">
        <v>1</v>
      </c>
      <c r="BO247" s="4">
        <v>258</v>
      </c>
      <c r="BP247" s="8">
        <v>3777.12</v>
      </c>
      <c r="BQ247" s="4"/>
      <c r="BR247" s="8"/>
      <c r="BS247" s="7"/>
      <c r="BT247" s="7"/>
      <c r="BU247" s="2" t="s">
        <v>140</v>
      </c>
      <c r="BV247" s="2" t="s">
        <v>131</v>
      </c>
      <c r="BW247" s="2" t="s">
        <v>134</v>
      </c>
      <c r="BX247" s="2" t="s">
        <v>1489</v>
      </c>
      <c r="BY247" s="2" t="s">
        <v>142</v>
      </c>
      <c r="BZ247" s="2" t="s">
        <v>134</v>
      </c>
      <c r="CA247" s="4">
        <v>285</v>
      </c>
      <c r="CB247" s="8">
        <v>4528.65</v>
      </c>
      <c r="CC247" s="4"/>
      <c r="CD247" s="8"/>
      <c r="CE247" s="7"/>
      <c r="CF247" s="7"/>
      <c r="CG247" s="2" t="s">
        <v>140</v>
      </c>
      <c r="CH247" s="2" t="s">
        <v>131</v>
      </c>
      <c r="CI247" s="2" t="s">
        <v>240</v>
      </c>
      <c r="CJ247" s="2" t="s">
        <v>2494</v>
      </c>
      <c r="CK247" s="2" t="s">
        <v>142</v>
      </c>
      <c r="CL247" s="2" t="s">
        <v>134</v>
      </c>
      <c r="CM247" s="4">
        <v>173</v>
      </c>
      <c r="CN247" s="8">
        <v>2392.4</v>
      </c>
      <c r="CO247" s="4"/>
      <c r="CP247" s="8"/>
      <c r="CQ247" s="7"/>
      <c r="CR247" s="7"/>
      <c r="CS247" s="2" t="s">
        <v>140</v>
      </c>
      <c r="CT247" s="2" t="s">
        <v>131</v>
      </c>
      <c r="CU247" s="2" t="s">
        <v>729</v>
      </c>
      <c r="CV247" s="2" t="s">
        <v>590</v>
      </c>
      <c r="CW247" s="2" t="s">
        <v>142</v>
      </c>
      <c r="CX247" s="2" t="s">
        <v>134</v>
      </c>
      <c r="CY247" s="4">
        <v>737</v>
      </c>
      <c r="CZ247" s="8">
        <v>10679.13</v>
      </c>
      <c r="DA247" s="4"/>
      <c r="DB247" s="8"/>
      <c r="DC247" s="7"/>
      <c r="DD247" s="7"/>
      <c r="DE247" s="2" t="s">
        <v>140</v>
      </c>
      <c r="DF247" s="2" t="s">
        <v>131</v>
      </c>
      <c r="DG247" s="2" t="s">
        <v>1493</v>
      </c>
      <c r="DH247" s="2" t="s">
        <v>2852</v>
      </c>
      <c r="DI247" s="2" t="s">
        <v>142</v>
      </c>
      <c r="DJ247" s="2" t="s">
        <v>134</v>
      </c>
      <c r="DK247" s="4">
        <v>96</v>
      </c>
      <c r="DL247" s="8">
        <v>1550.4</v>
      </c>
      <c r="DM247" s="4"/>
      <c r="DN247" s="8"/>
      <c r="DO247" s="7"/>
      <c r="DP247" s="7"/>
      <c r="DQ247" s="2" t="s">
        <v>140</v>
      </c>
      <c r="DR247" s="2" t="s">
        <v>131</v>
      </c>
      <c r="DS247" s="2" t="s">
        <v>533</v>
      </c>
      <c r="DT247" s="2" t="s">
        <v>610</v>
      </c>
      <c r="DU247" s="2" t="s">
        <v>142</v>
      </c>
      <c r="DV247" s="2" t="s">
        <v>134</v>
      </c>
      <c r="DW247" s="4">
        <v>18</v>
      </c>
      <c r="DX247" s="8">
        <v>273.96</v>
      </c>
      <c r="DY247" s="4"/>
      <c r="DZ247" s="8"/>
      <c r="EA247" s="7"/>
      <c r="EB247" s="7"/>
      <c r="EC247" s="2" t="s">
        <v>140</v>
      </c>
      <c r="ED247" s="2" t="s">
        <v>131</v>
      </c>
      <c r="EE247" s="2" t="s">
        <v>373</v>
      </c>
      <c r="EF247" s="2" t="s">
        <v>2837</v>
      </c>
      <c r="EG247" s="2" t="s">
        <v>142</v>
      </c>
      <c r="EH247" s="2" t="s">
        <v>134</v>
      </c>
      <c r="EI247" s="4">
        <v>93</v>
      </c>
      <c r="EJ247" s="8">
        <v>1312.59</v>
      </c>
      <c r="EK247" s="4"/>
      <c r="EL247" s="8"/>
      <c r="EM247" s="7"/>
      <c r="EN247" s="7"/>
      <c r="EO247" s="2" t="s">
        <v>140</v>
      </c>
      <c r="EP247" s="2" t="s">
        <v>131</v>
      </c>
      <c r="EQ247" s="2" t="s">
        <v>262</v>
      </c>
      <c r="ER247" s="2" t="s">
        <v>2047</v>
      </c>
      <c r="ES247" s="2" t="s">
        <v>142</v>
      </c>
      <c r="ET247" s="2" t="s">
        <v>134</v>
      </c>
      <c r="EU247" s="4">
        <v>48</v>
      </c>
      <c r="EV247" s="8">
        <v>702.61</v>
      </c>
      <c r="EW247" s="4"/>
      <c r="EX247" s="8"/>
      <c r="EY247" s="7"/>
      <c r="EZ247" s="7"/>
      <c r="FA247" s="2" t="s">
        <v>140</v>
      </c>
      <c r="FB247" s="2" t="s">
        <v>131</v>
      </c>
      <c r="FC247" s="2" t="s">
        <v>2233</v>
      </c>
      <c r="FD247" s="2" t="s">
        <v>1910</v>
      </c>
      <c r="FE247" s="2" t="s">
        <v>142</v>
      </c>
      <c r="FF247" s="2" t="s">
        <v>134</v>
      </c>
      <c r="FG247" s="4">
        <v>9</v>
      </c>
      <c r="FH247" s="8">
        <v>133.29</v>
      </c>
      <c r="FI247" s="4"/>
      <c r="FJ247" s="8"/>
      <c r="FK247" s="7"/>
      <c r="FL247" s="7"/>
      <c r="FM247" s="2" t="s">
        <v>140</v>
      </c>
      <c r="FN247" s="2" t="s">
        <v>131</v>
      </c>
      <c r="FO247" s="2" t="s">
        <v>1075</v>
      </c>
      <c r="FP247" s="2" t="s">
        <v>1137</v>
      </c>
      <c r="FQ247" s="2" t="s">
        <v>142</v>
      </c>
      <c r="FR247" s="2" t="s">
        <v>134</v>
      </c>
      <c r="FS247" s="4">
        <v>16</v>
      </c>
      <c r="FT247" s="8">
        <v>232.64</v>
      </c>
      <c r="FU247" s="4"/>
      <c r="FV247" s="8"/>
      <c r="FW247" s="7"/>
      <c r="FX247" s="7"/>
      <c r="FY247" s="2" t="s">
        <v>140</v>
      </c>
      <c r="FZ247" s="2" t="s">
        <v>131</v>
      </c>
      <c r="GA247" s="2" t="s">
        <v>1002</v>
      </c>
      <c r="GB247" s="2" t="s">
        <v>2853</v>
      </c>
      <c r="GC247" s="2" t="s">
        <v>142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134</v>
      </c>
      <c r="GL247" s="2" t="s">
        <v>134</v>
      </c>
      <c r="GM247" s="2" t="s">
        <v>134</v>
      </c>
      <c r="GN247" s="2" t="s">
        <v>134</v>
      </c>
      <c r="GO247" s="2" t="s">
        <v>134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578</v>
      </c>
      <c r="GX247" s="2" t="s">
        <v>144</v>
      </c>
      <c r="GY247" s="2" t="s">
        <v>2831</v>
      </c>
      <c r="GZ247" s="2" t="s">
        <v>1589</v>
      </c>
      <c r="HA247" s="2" t="s">
        <v>142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140</v>
      </c>
      <c r="HJ247" s="2" t="s">
        <v>131</v>
      </c>
      <c r="HK247" s="2" t="s">
        <v>2233</v>
      </c>
      <c r="HL247" s="2" t="s">
        <v>1872</v>
      </c>
      <c r="HM247" s="2" t="s">
        <v>142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140</v>
      </c>
      <c r="HV247" s="2" t="s">
        <v>131</v>
      </c>
      <c r="HW247" s="2" t="s">
        <v>1118</v>
      </c>
      <c r="HX247" s="2" t="s">
        <v>134</v>
      </c>
      <c r="HY247" s="2" t="s">
        <v>142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140</v>
      </c>
      <c r="IH247" s="2" t="s">
        <v>131</v>
      </c>
      <c r="II247" s="2" t="s">
        <v>1393</v>
      </c>
      <c r="IJ247" s="2" t="s">
        <v>553</v>
      </c>
      <c r="IK247" s="2" t="s">
        <v>142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140</v>
      </c>
      <c r="IT247" s="2" t="s">
        <v>131</v>
      </c>
      <c r="IU247" s="2" t="s">
        <v>169</v>
      </c>
      <c r="IV247" s="2" t="s">
        <v>2800</v>
      </c>
      <c r="IW247" s="2" t="s">
        <v>142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140</v>
      </c>
      <c r="JF247" s="2" t="s">
        <v>131</v>
      </c>
      <c r="JG247" s="2" t="s">
        <v>170</v>
      </c>
      <c r="JH247" s="2" t="s">
        <v>134</v>
      </c>
      <c r="JI247" s="2" t="s">
        <v>142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140</v>
      </c>
      <c r="JR247" s="2" t="s">
        <v>144</v>
      </c>
      <c r="JS247" s="2" t="s">
        <v>2053</v>
      </c>
      <c r="JT247" s="2" t="s">
        <v>1828</v>
      </c>
      <c r="JU247" s="2" t="s">
        <v>142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140</v>
      </c>
      <c r="KD247" s="2" t="s">
        <v>131</v>
      </c>
      <c r="KE247" s="2" t="s">
        <v>174</v>
      </c>
      <c r="KF247" s="2" t="s">
        <v>134</v>
      </c>
      <c r="KG247" s="2" t="s">
        <v>142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176</v>
      </c>
      <c r="KP247" s="2" t="s">
        <v>131</v>
      </c>
      <c r="KQ247" s="2" t="s">
        <v>134</v>
      </c>
      <c r="KR247" s="2" t="s">
        <v>134</v>
      </c>
      <c r="KS247" s="2" t="s">
        <v>142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184</v>
      </c>
      <c r="LB247" s="2" t="s">
        <v>131</v>
      </c>
      <c r="LC247" s="2" t="s">
        <v>134</v>
      </c>
      <c r="LD247" s="2" t="s">
        <v>134</v>
      </c>
      <c r="LE247" s="2" t="s">
        <v>142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140</v>
      </c>
      <c r="LN247" s="2" t="s">
        <v>131</v>
      </c>
      <c r="LO247" s="2" t="s">
        <v>180</v>
      </c>
      <c r="LP247" s="2" t="s">
        <v>134</v>
      </c>
      <c r="LQ247" s="2" t="s">
        <v>142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134</v>
      </c>
      <c r="LZ247" s="2" t="s">
        <v>134</v>
      </c>
      <c r="MA247" s="2" t="s">
        <v>134</v>
      </c>
      <c r="MB247" s="2" t="s">
        <v>134</v>
      </c>
      <c r="MC247" s="2" t="s">
        <v>134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143</v>
      </c>
      <c r="ML247" s="2" t="s">
        <v>131</v>
      </c>
      <c r="MM247" s="2" t="s">
        <v>134</v>
      </c>
      <c r="MN247" s="2" t="s">
        <v>134</v>
      </c>
      <c r="MO247" s="2" t="s">
        <v>142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134</v>
      </c>
      <c r="MX247" s="2" t="s">
        <v>134</v>
      </c>
      <c r="MY247" s="2" t="s">
        <v>134</v>
      </c>
      <c r="MZ247" s="2" t="s">
        <v>134</v>
      </c>
      <c r="NA247" s="2" t="s">
        <v>134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184</v>
      </c>
      <c r="NJ247" s="2" t="s">
        <v>131</v>
      </c>
      <c r="NK247" s="2" t="s">
        <v>134</v>
      </c>
      <c r="NL247" s="2" t="s">
        <v>134</v>
      </c>
      <c r="NM247" s="2" t="s">
        <v>142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140</v>
      </c>
      <c r="NV247" s="2" t="s">
        <v>131</v>
      </c>
      <c r="NW247" s="2" t="s">
        <v>185</v>
      </c>
      <c r="NX247" s="2" t="s">
        <v>1049</v>
      </c>
      <c r="NY247" s="2" t="s">
        <v>142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140</v>
      </c>
      <c r="OH247" s="2" t="s">
        <v>187</v>
      </c>
      <c r="OI247" s="2" t="s">
        <v>670</v>
      </c>
      <c r="OJ247" s="2" t="s">
        <v>2276</v>
      </c>
      <c r="OK247" s="2" t="s">
        <v>142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134</v>
      </c>
      <c r="OT247" s="2" t="s">
        <v>134</v>
      </c>
      <c r="OU247" s="2" t="s">
        <v>134</v>
      </c>
      <c r="OV247" s="2" t="s">
        <v>134</v>
      </c>
      <c r="OW247" s="2" t="s">
        <v>134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161</v>
      </c>
      <c r="PF247" s="2" t="s">
        <v>131</v>
      </c>
      <c r="PG247" s="2" t="s">
        <v>134</v>
      </c>
      <c r="PH247" s="2" t="s">
        <v>134</v>
      </c>
      <c r="PI247" s="2" t="s">
        <v>142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176</v>
      </c>
      <c r="PR247" s="2" t="s">
        <v>131</v>
      </c>
      <c r="PS247" s="2" t="s">
        <v>134</v>
      </c>
      <c r="PT247" s="2" t="s">
        <v>134</v>
      </c>
      <c r="PU247" s="2" t="s">
        <v>142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140</v>
      </c>
      <c r="QD247" s="2" t="s">
        <v>144</v>
      </c>
      <c r="QE247" s="2" t="s">
        <v>711</v>
      </c>
      <c r="QF247" s="2" t="s">
        <v>2368</v>
      </c>
      <c r="QG247" s="2" t="s">
        <v>142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184</v>
      </c>
      <c r="QP247" s="2" t="s">
        <v>131</v>
      </c>
      <c r="QQ247" s="2" t="s">
        <v>134</v>
      </c>
      <c r="QR247" s="2" t="s">
        <v>134</v>
      </c>
      <c r="QS247" s="2" t="s">
        <v>142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134</v>
      </c>
      <c r="RB247" s="2" t="s">
        <v>134</v>
      </c>
      <c r="RC247" s="2" t="s">
        <v>134</v>
      </c>
      <c r="RD247" s="2" t="s">
        <v>134</v>
      </c>
      <c r="RE247" s="2" t="s">
        <v>134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134</v>
      </c>
      <c r="RN247" s="2" t="s">
        <v>134</v>
      </c>
      <c r="RO247" s="2" t="s">
        <v>134</v>
      </c>
      <c r="RP247" s="2" t="s">
        <v>134</v>
      </c>
      <c r="RQ247" s="2" t="s">
        <v>134</v>
      </c>
      <c r="RR247" s="2" t="s">
        <v>134</v>
      </c>
      <c r="RS247" s="4"/>
      <c r="RT247" s="8"/>
      <c r="RU247" s="4"/>
      <c r="RV247" s="8"/>
      <c r="RW247" s="7"/>
      <c r="RX247" s="7"/>
      <c r="RY247" s="2" t="s">
        <v>161</v>
      </c>
      <c r="RZ247" s="2" t="s">
        <v>131</v>
      </c>
      <c r="SA247" s="2" t="s">
        <v>134</v>
      </c>
      <c r="SB247" s="2" t="s">
        <v>134</v>
      </c>
      <c r="SC247" s="2" t="s">
        <v>142</v>
      </c>
      <c r="SD247" s="2" t="s">
        <v>134</v>
      </c>
      <c r="SE247" s="4"/>
      <c r="SF247" s="8"/>
      <c r="SG247" s="4"/>
      <c r="SH247" s="8"/>
      <c r="SI247" s="7"/>
      <c r="SJ247" s="7"/>
      <c r="SK247" s="2" t="s">
        <v>140</v>
      </c>
      <c r="SL247" s="2" t="s">
        <v>144</v>
      </c>
      <c r="SM247" s="2" t="s">
        <v>2055</v>
      </c>
      <c r="SN247" s="2" t="s">
        <v>618</v>
      </c>
      <c r="SO247" s="2" t="s">
        <v>142</v>
      </c>
      <c r="SP247" s="2" t="s">
        <v>134</v>
      </c>
    </row>
    <row r="248">
      <c r="A248" s="2" t="s">
        <v>2854</v>
      </c>
      <c r="B248" s="2" t="s">
        <v>123</v>
      </c>
      <c r="C248" s="2" t="s">
        <v>2804</v>
      </c>
      <c r="D248" s="2" t="s">
        <v>2038</v>
      </c>
      <c r="E248" s="2" t="s">
        <v>2039</v>
      </c>
      <c r="F248" s="2" t="s">
        <v>2805</v>
      </c>
      <c r="G248" s="2" t="s">
        <v>2805</v>
      </c>
      <c r="H248" s="2" t="s">
        <v>2805</v>
      </c>
      <c r="I248" s="2" t="s">
        <v>2039</v>
      </c>
      <c r="J248" s="2" t="s">
        <v>2058</v>
      </c>
      <c r="K248" s="2" t="s">
        <v>792</v>
      </c>
      <c r="L248" s="3">
        <v>21.6</v>
      </c>
      <c r="M248" s="3">
        <v>22.68</v>
      </c>
      <c r="N248" s="3">
        <v>44.99</v>
      </c>
      <c r="O248" s="2" t="s">
        <v>131</v>
      </c>
      <c r="P248" s="2" t="s">
        <v>132</v>
      </c>
      <c r="Q248" s="2" t="s">
        <v>133</v>
      </c>
      <c r="R248" s="2" t="s">
        <v>134</v>
      </c>
      <c r="S248" s="2" t="s">
        <v>2851</v>
      </c>
      <c r="T248" s="2" t="s">
        <v>134</v>
      </c>
      <c r="U248" s="2" t="s">
        <v>134</v>
      </c>
      <c r="V248" s="2" t="s">
        <v>747</v>
      </c>
      <c r="W248" s="2" t="s">
        <v>2827</v>
      </c>
      <c r="X248" s="2" t="s">
        <v>134</v>
      </c>
      <c r="Y248" s="2" t="s">
        <v>237</v>
      </c>
      <c r="Z248" s="4">
        <v>1271</v>
      </c>
      <c r="AA248" s="4">
        <f>=ROUNDDOWN(28.2444444444444,0)</f>
      </c>
      <c r="AB248" s="5">
        <v>45</v>
      </c>
      <c r="AC248" s="2" t="s">
        <v>138</v>
      </c>
      <c r="AD248" s="4">
        <v>30</v>
      </c>
      <c r="AE248" s="4">
        <v>590</v>
      </c>
      <c r="AF248" s="6">
        <v>65</v>
      </c>
      <c r="AG248" s="6">
        <v>73</v>
      </c>
      <c r="AH248" s="7">
        <v>0.8634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>
        <v>0</v>
      </c>
      <c r="AP248" s="4">
        <v>1225</v>
      </c>
      <c r="AQ248" s="8">
        <v>28460.66</v>
      </c>
      <c r="AR248" s="4"/>
      <c r="AS248" s="8"/>
      <c r="AT248" s="7"/>
      <c r="AU248" s="7"/>
      <c r="AV248" s="4" t="s">
        <v>134</v>
      </c>
      <c r="AW248" s="8" t="s">
        <v>134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>
        <v>0.2652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 t="s">
        <v>134</v>
      </c>
      <c r="BJ248" s="4">
        <v>1225</v>
      </c>
      <c r="BK248" s="8">
        <v>28460.66</v>
      </c>
      <c r="BL248" s="2" t="s">
        <v>2539</v>
      </c>
      <c r="BM248" s="7">
        <v>1</v>
      </c>
      <c r="BN248" s="7">
        <v>1</v>
      </c>
      <c r="BO248" s="4">
        <v>196</v>
      </c>
      <c r="BP248" s="8">
        <v>4656.96</v>
      </c>
      <c r="BQ248" s="4"/>
      <c r="BR248" s="8"/>
      <c r="BS248" s="7"/>
      <c r="BT248" s="7"/>
      <c r="BU248" s="2" t="s">
        <v>140</v>
      </c>
      <c r="BV248" s="2" t="s">
        <v>131</v>
      </c>
      <c r="BW248" s="2" t="s">
        <v>134</v>
      </c>
      <c r="BX248" s="2" t="s">
        <v>1489</v>
      </c>
      <c r="BY248" s="2" t="s">
        <v>142</v>
      </c>
      <c r="BZ248" s="2" t="s">
        <v>134</v>
      </c>
      <c r="CA248" s="4">
        <v>210</v>
      </c>
      <c r="CB248" s="8">
        <v>5100.9</v>
      </c>
      <c r="CC248" s="4"/>
      <c r="CD248" s="8"/>
      <c r="CE248" s="7"/>
      <c r="CF248" s="7"/>
      <c r="CG248" s="2" t="s">
        <v>140</v>
      </c>
      <c r="CH248" s="2" t="s">
        <v>131</v>
      </c>
      <c r="CI248" s="2" t="s">
        <v>240</v>
      </c>
      <c r="CJ248" s="2" t="s">
        <v>2855</v>
      </c>
      <c r="CK248" s="2" t="s">
        <v>142</v>
      </c>
      <c r="CL248" s="2" t="s">
        <v>134</v>
      </c>
      <c r="CM248" s="4">
        <v>119</v>
      </c>
      <c r="CN248" s="8">
        <v>2616.96</v>
      </c>
      <c r="CO248" s="4"/>
      <c r="CP248" s="8"/>
      <c r="CQ248" s="7"/>
      <c r="CR248" s="7"/>
      <c r="CS248" s="2" t="s">
        <v>140</v>
      </c>
      <c r="CT248" s="2" t="s">
        <v>131</v>
      </c>
      <c r="CU248" s="2" t="s">
        <v>729</v>
      </c>
      <c r="CV248" s="2" t="s">
        <v>2068</v>
      </c>
      <c r="CW248" s="2" t="s">
        <v>142</v>
      </c>
      <c r="CX248" s="2" t="s">
        <v>134</v>
      </c>
      <c r="CY248" s="4">
        <v>528</v>
      </c>
      <c r="CZ248" s="8">
        <v>12033.12</v>
      </c>
      <c r="DA248" s="4"/>
      <c r="DB248" s="8"/>
      <c r="DC248" s="7"/>
      <c r="DD248" s="7"/>
      <c r="DE248" s="2" t="s">
        <v>140</v>
      </c>
      <c r="DF248" s="2" t="s">
        <v>131</v>
      </c>
      <c r="DG248" s="2" t="s">
        <v>1493</v>
      </c>
      <c r="DH248" s="2" t="s">
        <v>1916</v>
      </c>
      <c r="DI248" s="2" t="s">
        <v>142</v>
      </c>
      <c r="DJ248" s="2" t="s">
        <v>134</v>
      </c>
      <c r="DK248" s="4">
        <v>93</v>
      </c>
      <c r="DL248" s="8">
        <v>2224.56</v>
      </c>
      <c r="DM248" s="4"/>
      <c r="DN248" s="8"/>
      <c r="DO248" s="7"/>
      <c r="DP248" s="7"/>
      <c r="DQ248" s="2" t="s">
        <v>140</v>
      </c>
      <c r="DR248" s="2" t="s">
        <v>131</v>
      </c>
      <c r="DS248" s="2" t="s">
        <v>477</v>
      </c>
      <c r="DT248" s="2" t="s">
        <v>2031</v>
      </c>
      <c r="DU248" s="2" t="s">
        <v>142</v>
      </c>
      <c r="DV248" s="2" t="s">
        <v>134</v>
      </c>
      <c r="DW248" s="4">
        <v>17</v>
      </c>
      <c r="DX248" s="8">
        <v>404.77</v>
      </c>
      <c r="DY248" s="4"/>
      <c r="DZ248" s="8"/>
      <c r="EA248" s="7"/>
      <c r="EB248" s="7"/>
      <c r="EC248" s="2" t="s">
        <v>140</v>
      </c>
      <c r="ED248" s="2" t="s">
        <v>131</v>
      </c>
      <c r="EE248" s="2" t="s">
        <v>373</v>
      </c>
      <c r="EF248" s="2" t="s">
        <v>2123</v>
      </c>
      <c r="EG248" s="2" t="s">
        <v>142</v>
      </c>
      <c r="EH248" s="2" t="s">
        <v>134</v>
      </c>
      <c r="EI248" s="4">
        <v>42</v>
      </c>
      <c r="EJ248" s="8">
        <v>936.22</v>
      </c>
      <c r="EK248" s="4"/>
      <c r="EL248" s="8"/>
      <c r="EM248" s="7"/>
      <c r="EN248" s="7"/>
      <c r="EO248" s="2" t="s">
        <v>140</v>
      </c>
      <c r="EP248" s="2" t="s">
        <v>131</v>
      </c>
      <c r="EQ248" s="2" t="s">
        <v>262</v>
      </c>
      <c r="ER248" s="2" t="s">
        <v>2047</v>
      </c>
      <c r="ES248" s="2" t="s">
        <v>142</v>
      </c>
      <c r="ET248" s="2" t="s">
        <v>134</v>
      </c>
      <c r="EU248" s="4">
        <v>9</v>
      </c>
      <c r="EV248" s="8">
        <v>229.66</v>
      </c>
      <c r="EW248" s="4"/>
      <c r="EX248" s="8"/>
      <c r="EY248" s="7"/>
      <c r="EZ248" s="7"/>
      <c r="FA248" s="2" t="s">
        <v>140</v>
      </c>
      <c r="FB248" s="2" t="s">
        <v>131</v>
      </c>
      <c r="FC248" s="2" t="s">
        <v>481</v>
      </c>
      <c r="FD248" s="2" t="s">
        <v>659</v>
      </c>
      <c r="FE248" s="2" t="s">
        <v>142</v>
      </c>
      <c r="FF248" s="2" t="s">
        <v>134</v>
      </c>
      <c r="FG248" s="4">
        <v>3</v>
      </c>
      <c r="FH248" s="8">
        <v>71.43</v>
      </c>
      <c r="FI248" s="4"/>
      <c r="FJ248" s="8"/>
      <c r="FK248" s="7"/>
      <c r="FL248" s="7"/>
      <c r="FM248" s="2" t="s">
        <v>140</v>
      </c>
      <c r="FN248" s="2" t="s">
        <v>131</v>
      </c>
      <c r="FO248" s="2" t="s">
        <v>357</v>
      </c>
      <c r="FP248" s="2" t="s">
        <v>2856</v>
      </c>
      <c r="FQ248" s="2" t="s">
        <v>142</v>
      </c>
      <c r="FR248" s="2" t="s">
        <v>134</v>
      </c>
      <c r="FS248" s="4">
        <v>8</v>
      </c>
      <c r="FT248" s="8">
        <v>186.08</v>
      </c>
      <c r="FU248" s="4"/>
      <c r="FV248" s="8"/>
      <c r="FW248" s="7"/>
      <c r="FX248" s="7"/>
      <c r="FY248" s="2" t="s">
        <v>140</v>
      </c>
      <c r="FZ248" s="2" t="s">
        <v>131</v>
      </c>
      <c r="GA248" s="2" t="s">
        <v>1002</v>
      </c>
      <c r="GB248" s="2" t="s">
        <v>2149</v>
      </c>
      <c r="GC248" s="2" t="s">
        <v>142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134</v>
      </c>
      <c r="GL248" s="2" t="s">
        <v>134</v>
      </c>
      <c r="GM248" s="2" t="s">
        <v>134</v>
      </c>
      <c r="GN248" s="2" t="s">
        <v>134</v>
      </c>
      <c r="GO248" s="2" t="s">
        <v>134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140</v>
      </c>
      <c r="GX248" s="2" t="s">
        <v>131</v>
      </c>
      <c r="GY248" s="2" t="s">
        <v>2831</v>
      </c>
      <c r="GZ248" s="2" t="s">
        <v>240</v>
      </c>
      <c r="HA248" s="2" t="s">
        <v>142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140</v>
      </c>
      <c r="HJ248" s="2" t="s">
        <v>131</v>
      </c>
      <c r="HK248" s="2" t="s">
        <v>2233</v>
      </c>
      <c r="HL248" s="2" t="s">
        <v>661</v>
      </c>
      <c r="HM248" s="2" t="s">
        <v>142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140</v>
      </c>
      <c r="HV248" s="2" t="s">
        <v>131</v>
      </c>
      <c r="HW248" s="2" t="s">
        <v>1118</v>
      </c>
      <c r="HX248" s="2" t="s">
        <v>134</v>
      </c>
      <c r="HY248" s="2" t="s">
        <v>142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140</v>
      </c>
      <c r="IH248" s="2" t="s">
        <v>131</v>
      </c>
      <c r="II248" s="2" t="s">
        <v>1393</v>
      </c>
      <c r="IJ248" s="2" t="s">
        <v>446</v>
      </c>
      <c r="IK248" s="2" t="s">
        <v>142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161</v>
      </c>
      <c r="IT248" s="2" t="s">
        <v>131</v>
      </c>
      <c r="IU248" s="2" t="s">
        <v>382</v>
      </c>
      <c r="IV248" s="2" t="s">
        <v>134</v>
      </c>
      <c r="IW248" s="2" t="s">
        <v>142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140</v>
      </c>
      <c r="JF248" s="2" t="s">
        <v>131</v>
      </c>
      <c r="JG248" s="2" t="s">
        <v>170</v>
      </c>
      <c r="JH248" s="2" t="s">
        <v>134</v>
      </c>
      <c r="JI248" s="2" t="s">
        <v>142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140</v>
      </c>
      <c r="JR248" s="2" t="s">
        <v>144</v>
      </c>
      <c r="JS248" s="2" t="s">
        <v>2053</v>
      </c>
      <c r="JT248" s="2" t="s">
        <v>2073</v>
      </c>
      <c r="JU248" s="2" t="s">
        <v>142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140</v>
      </c>
      <c r="KD248" s="2" t="s">
        <v>131</v>
      </c>
      <c r="KE248" s="2" t="s">
        <v>174</v>
      </c>
      <c r="KF248" s="2" t="s">
        <v>134</v>
      </c>
      <c r="KG248" s="2" t="s">
        <v>142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176</v>
      </c>
      <c r="KP248" s="2" t="s">
        <v>131</v>
      </c>
      <c r="KQ248" s="2" t="s">
        <v>134</v>
      </c>
      <c r="KR248" s="2" t="s">
        <v>134</v>
      </c>
      <c r="KS248" s="2" t="s">
        <v>142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184</v>
      </c>
      <c r="LB248" s="2" t="s">
        <v>131</v>
      </c>
      <c r="LC248" s="2" t="s">
        <v>134</v>
      </c>
      <c r="LD248" s="2" t="s">
        <v>134</v>
      </c>
      <c r="LE248" s="2" t="s">
        <v>142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140</v>
      </c>
      <c r="LN248" s="2" t="s">
        <v>131</v>
      </c>
      <c r="LO248" s="2" t="s">
        <v>180</v>
      </c>
      <c r="LP248" s="2" t="s">
        <v>134</v>
      </c>
      <c r="LQ248" s="2" t="s">
        <v>142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134</v>
      </c>
      <c r="LZ248" s="2" t="s">
        <v>134</v>
      </c>
      <c r="MA248" s="2" t="s">
        <v>134</v>
      </c>
      <c r="MB248" s="2" t="s">
        <v>134</v>
      </c>
      <c r="MC248" s="2" t="s">
        <v>134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143</v>
      </c>
      <c r="ML248" s="2" t="s">
        <v>131</v>
      </c>
      <c r="MM248" s="2" t="s">
        <v>134</v>
      </c>
      <c r="MN248" s="2" t="s">
        <v>134</v>
      </c>
      <c r="MO248" s="2" t="s">
        <v>142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134</v>
      </c>
      <c r="MX248" s="2" t="s">
        <v>134</v>
      </c>
      <c r="MY248" s="2" t="s">
        <v>134</v>
      </c>
      <c r="MZ248" s="2" t="s">
        <v>134</v>
      </c>
      <c r="NA248" s="2" t="s">
        <v>134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184</v>
      </c>
      <c r="NJ248" s="2" t="s">
        <v>131</v>
      </c>
      <c r="NK248" s="2" t="s">
        <v>134</v>
      </c>
      <c r="NL248" s="2" t="s">
        <v>134</v>
      </c>
      <c r="NM248" s="2" t="s">
        <v>142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140</v>
      </c>
      <c r="NV248" s="2" t="s">
        <v>131</v>
      </c>
      <c r="NW248" s="2" t="s">
        <v>185</v>
      </c>
      <c r="NX248" s="2" t="s">
        <v>1353</v>
      </c>
      <c r="NY248" s="2" t="s">
        <v>142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140</v>
      </c>
      <c r="OH248" s="2" t="s">
        <v>187</v>
      </c>
      <c r="OI248" s="2" t="s">
        <v>670</v>
      </c>
      <c r="OJ248" s="2" t="s">
        <v>610</v>
      </c>
      <c r="OK248" s="2" t="s">
        <v>142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134</v>
      </c>
      <c r="OT248" s="2" t="s">
        <v>134</v>
      </c>
      <c r="OU248" s="2" t="s">
        <v>134</v>
      </c>
      <c r="OV248" s="2" t="s">
        <v>134</v>
      </c>
      <c r="OW248" s="2" t="s">
        <v>134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161</v>
      </c>
      <c r="PF248" s="2" t="s">
        <v>131</v>
      </c>
      <c r="PG248" s="2" t="s">
        <v>134</v>
      </c>
      <c r="PH248" s="2" t="s">
        <v>134</v>
      </c>
      <c r="PI248" s="2" t="s">
        <v>142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176</v>
      </c>
      <c r="PR248" s="2" t="s">
        <v>131</v>
      </c>
      <c r="PS248" s="2" t="s">
        <v>134</v>
      </c>
      <c r="PT248" s="2" t="s">
        <v>134</v>
      </c>
      <c r="PU248" s="2" t="s">
        <v>142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140</v>
      </c>
      <c r="QD248" s="2" t="s">
        <v>144</v>
      </c>
      <c r="QE248" s="2" t="s">
        <v>711</v>
      </c>
      <c r="QF248" s="2" t="s">
        <v>2787</v>
      </c>
      <c r="QG248" s="2" t="s">
        <v>142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184</v>
      </c>
      <c r="QP248" s="2" t="s">
        <v>131</v>
      </c>
      <c r="QQ248" s="2" t="s">
        <v>134</v>
      </c>
      <c r="QR248" s="2" t="s">
        <v>134</v>
      </c>
      <c r="QS248" s="2" t="s">
        <v>142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134</v>
      </c>
      <c r="RB248" s="2" t="s">
        <v>134</v>
      </c>
      <c r="RC248" s="2" t="s">
        <v>134</v>
      </c>
      <c r="RD248" s="2" t="s">
        <v>134</v>
      </c>
      <c r="RE248" s="2" t="s">
        <v>134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134</v>
      </c>
      <c r="RN248" s="2" t="s">
        <v>134</v>
      </c>
      <c r="RO248" s="2" t="s">
        <v>134</v>
      </c>
      <c r="RP248" s="2" t="s">
        <v>134</v>
      </c>
      <c r="RQ248" s="2" t="s">
        <v>134</v>
      </c>
      <c r="RR248" s="2" t="s">
        <v>134</v>
      </c>
      <c r="RS248" s="4"/>
      <c r="RT248" s="8"/>
      <c r="RU248" s="4"/>
      <c r="RV248" s="8"/>
      <c r="RW248" s="7"/>
      <c r="RX248" s="7"/>
      <c r="RY248" s="2" t="s">
        <v>161</v>
      </c>
      <c r="RZ248" s="2" t="s">
        <v>131</v>
      </c>
      <c r="SA248" s="2" t="s">
        <v>134</v>
      </c>
      <c r="SB248" s="2" t="s">
        <v>134</v>
      </c>
      <c r="SC248" s="2" t="s">
        <v>142</v>
      </c>
      <c r="SD248" s="2" t="s">
        <v>134</v>
      </c>
      <c r="SE248" s="4"/>
      <c r="SF248" s="8"/>
      <c r="SG248" s="4"/>
      <c r="SH248" s="8"/>
      <c r="SI248" s="7"/>
      <c r="SJ248" s="7"/>
      <c r="SK248" s="2" t="s">
        <v>140</v>
      </c>
      <c r="SL248" s="2" t="s">
        <v>144</v>
      </c>
      <c r="SM248" s="2" t="s">
        <v>270</v>
      </c>
      <c r="SN248" s="2" t="s">
        <v>286</v>
      </c>
      <c r="SO248" s="2" t="s">
        <v>142</v>
      </c>
      <c r="SP248" s="2" t="s">
        <v>134</v>
      </c>
    </row>
    <row r="249">
      <c r="A249" s="2" t="s">
        <v>2857</v>
      </c>
      <c r="B249" s="2" t="s">
        <v>123</v>
      </c>
      <c r="C249" s="2" t="s">
        <v>2804</v>
      </c>
      <c r="D249" s="2" t="s">
        <v>2038</v>
      </c>
      <c r="E249" s="2" t="s">
        <v>2039</v>
      </c>
      <c r="F249" s="2" t="s">
        <v>2805</v>
      </c>
      <c r="G249" s="2" t="s">
        <v>2805</v>
      </c>
      <c r="H249" s="2" t="s">
        <v>2805</v>
      </c>
      <c r="I249" s="2" t="s">
        <v>2039</v>
      </c>
      <c r="J249" s="2" t="s">
        <v>2066</v>
      </c>
      <c r="K249" s="2" t="s">
        <v>792</v>
      </c>
      <c r="L249" s="3">
        <v>31.2</v>
      </c>
      <c r="M249" s="3">
        <v>32.76</v>
      </c>
      <c r="N249" s="3">
        <v>64.99</v>
      </c>
      <c r="O249" s="2" t="s">
        <v>131</v>
      </c>
      <c r="P249" s="2" t="s">
        <v>235</v>
      </c>
      <c r="Q249" s="2" t="s">
        <v>133</v>
      </c>
      <c r="R249" s="2" t="s">
        <v>134</v>
      </c>
      <c r="S249" s="2" t="s">
        <v>2851</v>
      </c>
      <c r="T249" s="2" t="s">
        <v>134</v>
      </c>
      <c r="U249" s="2" t="s">
        <v>134</v>
      </c>
      <c r="V249" s="2" t="s">
        <v>747</v>
      </c>
      <c r="W249" s="2" t="s">
        <v>2827</v>
      </c>
      <c r="X249" s="2" t="s">
        <v>134</v>
      </c>
      <c r="Y249" s="2" t="s">
        <v>237</v>
      </c>
      <c r="Z249" s="4">
        <v>1114</v>
      </c>
      <c r="AA249" s="4">
        <f>=ROUNDDOWN(27.85,0)</f>
      </c>
      <c r="AB249" s="5">
        <v>40</v>
      </c>
      <c r="AC249" s="2" t="s">
        <v>1373</v>
      </c>
      <c r="AD249" s="4">
        <v>12</v>
      </c>
      <c r="AE249" s="4">
        <v>482</v>
      </c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>
        <v>0</v>
      </c>
      <c r="AP249" s="4">
        <v>1120</v>
      </c>
      <c r="AQ249" s="8">
        <v>39095.67</v>
      </c>
      <c r="AR249" s="4"/>
      <c r="AS249" s="8"/>
      <c r="AT249" s="7"/>
      <c r="AU249" s="7"/>
      <c r="AV249" s="4" t="s">
        <v>134</v>
      </c>
      <c r="AW249" s="8" t="s">
        <v>134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>
        <v>0.3643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 t="s">
        <v>134</v>
      </c>
      <c r="BJ249" s="4">
        <v>1120</v>
      </c>
      <c r="BK249" s="8">
        <v>39095.67</v>
      </c>
      <c r="BL249" s="2" t="s">
        <v>2539</v>
      </c>
      <c r="BM249" s="7">
        <v>1</v>
      </c>
      <c r="BN249" s="7">
        <v>1</v>
      </c>
      <c r="BO249" s="4">
        <v>268</v>
      </c>
      <c r="BP249" s="8">
        <v>9846.32</v>
      </c>
      <c r="BQ249" s="4"/>
      <c r="BR249" s="8"/>
      <c r="BS249" s="7"/>
      <c r="BT249" s="7"/>
      <c r="BU249" s="2" t="s">
        <v>140</v>
      </c>
      <c r="BV249" s="2" t="s">
        <v>131</v>
      </c>
      <c r="BW249" s="2" t="s">
        <v>134</v>
      </c>
      <c r="BX249" s="2" t="s">
        <v>2504</v>
      </c>
      <c r="BY249" s="2" t="s">
        <v>142</v>
      </c>
      <c r="BZ249" s="2" t="s">
        <v>134</v>
      </c>
      <c r="CA249" s="4">
        <v>203</v>
      </c>
      <c r="CB249" s="8">
        <v>7123.27</v>
      </c>
      <c r="CC249" s="4"/>
      <c r="CD249" s="8"/>
      <c r="CE249" s="7"/>
      <c r="CF249" s="7"/>
      <c r="CG249" s="2" t="s">
        <v>140</v>
      </c>
      <c r="CH249" s="2" t="s">
        <v>131</v>
      </c>
      <c r="CI249" s="2" t="s">
        <v>240</v>
      </c>
      <c r="CJ249" s="2" t="s">
        <v>2855</v>
      </c>
      <c r="CK249" s="2" t="s">
        <v>142</v>
      </c>
      <c r="CL249" s="2" t="s">
        <v>134</v>
      </c>
      <c r="CM249" s="4">
        <v>102</v>
      </c>
      <c r="CN249" s="8">
        <v>3399.64</v>
      </c>
      <c r="CO249" s="4"/>
      <c r="CP249" s="8"/>
      <c r="CQ249" s="7"/>
      <c r="CR249" s="7"/>
      <c r="CS249" s="2" t="s">
        <v>140</v>
      </c>
      <c r="CT249" s="2" t="s">
        <v>131</v>
      </c>
      <c r="CU249" s="2" t="s">
        <v>729</v>
      </c>
      <c r="CV249" s="2" t="s">
        <v>590</v>
      </c>
      <c r="CW249" s="2" t="s">
        <v>142</v>
      </c>
      <c r="CX249" s="2" t="s">
        <v>134</v>
      </c>
      <c r="CY249" s="4">
        <v>367</v>
      </c>
      <c r="CZ249" s="8">
        <v>12544.06</v>
      </c>
      <c r="DA249" s="4"/>
      <c r="DB249" s="8"/>
      <c r="DC249" s="7"/>
      <c r="DD249" s="7"/>
      <c r="DE249" s="2" t="s">
        <v>140</v>
      </c>
      <c r="DF249" s="2" t="s">
        <v>131</v>
      </c>
      <c r="DG249" s="2" t="s">
        <v>1493</v>
      </c>
      <c r="DH249" s="2" t="s">
        <v>1501</v>
      </c>
      <c r="DI249" s="2" t="s">
        <v>142</v>
      </c>
      <c r="DJ249" s="2" t="s">
        <v>134</v>
      </c>
      <c r="DK249" s="4">
        <v>93</v>
      </c>
      <c r="DL249" s="8">
        <v>3290.34</v>
      </c>
      <c r="DM249" s="4"/>
      <c r="DN249" s="8"/>
      <c r="DO249" s="7"/>
      <c r="DP249" s="7"/>
      <c r="DQ249" s="2" t="s">
        <v>140</v>
      </c>
      <c r="DR249" s="2" t="s">
        <v>131</v>
      </c>
      <c r="DS249" s="2" t="s">
        <v>477</v>
      </c>
      <c r="DT249" s="2" t="s">
        <v>2031</v>
      </c>
      <c r="DU249" s="2" t="s">
        <v>142</v>
      </c>
      <c r="DV249" s="2" t="s">
        <v>134</v>
      </c>
      <c r="DW249" s="4">
        <v>3</v>
      </c>
      <c r="DX249" s="8">
        <v>103.2</v>
      </c>
      <c r="DY249" s="4"/>
      <c r="DZ249" s="8"/>
      <c r="EA249" s="7"/>
      <c r="EB249" s="7"/>
      <c r="EC249" s="2" t="s">
        <v>140</v>
      </c>
      <c r="ED249" s="2" t="s">
        <v>131</v>
      </c>
      <c r="EE249" s="2" t="s">
        <v>373</v>
      </c>
      <c r="EF249" s="2" t="s">
        <v>2837</v>
      </c>
      <c r="EG249" s="2" t="s">
        <v>142</v>
      </c>
      <c r="EH249" s="2" t="s">
        <v>134</v>
      </c>
      <c r="EI249" s="4">
        <v>57</v>
      </c>
      <c r="EJ249" s="8">
        <v>1821.13</v>
      </c>
      <c r="EK249" s="4"/>
      <c r="EL249" s="8"/>
      <c r="EM249" s="7"/>
      <c r="EN249" s="7"/>
      <c r="EO249" s="2" t="s">
        <v>140</v>
      </c>
      <c r="EP249" s="2" t="s">
        <v>131</v>
      </c>
      <c r="EQ249" s="2" t="s">
        <v>262</v>
      </c>
      <c r="ER249" s="2" t="s">
        <v>2047</v>
      </c>
      <c r="ES249" s="2" t="s">
        <v>142</v>
      </c>
      <c r="ET249" s="2" t="s">
        <v>134</v>
      </c>
      <c r="EU249" s="4">
        <v>11</v>
      </c>
      <c r="EV249" s="8">
        <v>421.19</v>
      </c>
      <c r="EW249" s="4"/>
      <c r="EX249" s="8"/>
      <c r="EY249" s="7"/>
      <c r="EZ249" s="7"/>
      <c r="FA249" s="2" t="s">
        <v>140</v>
      </c>
      <c r="FB249" s="2" t="s">
        <v>131</v>
      </c>
      <c r="FC249" s="2" t="s">
        <v>481</v>
      </c>
      <c r="FD249" s="2" t="s">
        <v>1928</v>
      </c>
      <c r="FE249" s="2" t="s">
        <v>142</v>
      </c>
      <c r="FF249" s="2" t="s">
        <v>134</v>
      </c>
      <c r="FG249" s="4">
        <v>10</v>
      </c>
      <c r="FH249" s="8">
        <v>337.12</v>
      </c>
      <c r="FI249" s="4"/>
      <c r="FJ249" s="8"/>
      <c r="FK249" s="7"/>
      <c r="FL249" s="7"/>
      <c r="FM249" s="2" t="s">
        <v>140</v>
      </c>
      <c r="FN249" s="2" t="s">
        <v>131</v>
      </c>
      <c r="FO249" s="2" t="s">
        <v>357</v>
      </c>
      <c r="FP249" s="2" t="s">
        <v>2858</v>
      </c>
      <c r="FQ249" s="2" t="s">
        <v>142</v>
      </c>
      <c r="FR249" s="2" t="s">
        <v>134</v>
      </c>
      <c r="FS249" s="4">
        <v>6</v>
      </c>
      <c r="FT249" s="8">
        <v>209.4</v>
      </c>
      <c r="FU249" s="4"/>
      <c r="FV249" s="8"/>
      <c r="FW249" s="7"/>
      <c r="FX249" s="7"/>
      <c r="FY249" s="2" t="s">
        <v>140</v>
      </c>
      <c r="FZ249" s="2" t="s">
        <v>131</v>
      </c>
      <c r="GA249" s="2" t="s">
        <v>1002</v>
      </c>
      <c r="GB249" s="2" t="s">
        <v>2149</v>
      </c>
      <c r="GC249" s="2" t="s">
        <v>142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134</v>
      </c>
      <c r="GL249" s="2" t="s">
        <v>134</v>
      </c>
      <c r="GM249" s="2" t="s">
        <v>134</v>
      </c>
      <c r="GN249" s="2" t="s">
        <v>134</v>
      </c>
      <c r="GO249" s="2" t="s">
        <v>134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140</v>
      </c>
      <c r="GX249" s="2" t="s">
        <v>131</v>
      </c>
      <c r="GY249" s="2" t="s">
        <v>2831</v>
      </c>
      <c r="GZ249" s="2" t="s">
        <v>1891</v>
      </c>
      <c r="HA249" s="2" t="s">
        <v>142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140</v>
      </c>
      <c r="HJ249" s="2" t="s">
        <v>131</v>
      </c>
      <c r="HK249" s="2" t="s">
        <v>2233</v>
      </c>
      <c r="HL249" s="2" t="s">
        <v>2049</v>
      </c>
      <c r="HM249" s="2" t="s">
        <v>142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140</v>
      </c>
      <c r="HV249" s="2" t="s">
        <v>131</v>
      </c>
      <c r="HW249" s="2" t="s">
        <v>1118</v>
      </c>
      <c r="HX249" s="2" t="s">
        <v>134</v>
      </c>
      <c r="HY249" s="2" t="s">
        <v>142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140</v>
      </c>
      <c r="IH249" s="2" t="s">
        <v>131</v>
      </c>
      <c r="II249" s="2" t="s">
        <v>1393</v>
      </c>
      <c r="IJ249" s="2" t="s">
        <v>2859</v>
      </c>
      <c r="IK249" s="2" t="s">
        <v>142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161</v>
      </c>
      <c r="IT249" s="2" t="s">
        <v>131</v>
      </c>
      <c r="IU249" s="2" t="s">
        <v>382</v>
      </c>
      <c r="IV249" s="2" t="s">
        <v>134</v>
      </c>
      <c r="IW249" s="2" t="s">
        <v>142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140</v>
      </c>
      <c r="JF249" s="2" t="s">
        <v>131</v>
      </c>
      <c r="JG249" s="2" t="s">
        <v>170</v>
      </c>
      <c r="JH249" s="2" t="s">
        <v>134</v>
      </c>
      <c r="JI249" s="2" t="s">
        <v>142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140</v>
      </c>
      <c r="JR249" s="2" t="s">
        <v>144</v>
      </c>
      <c r="JS249" s="2" t="s">
        <v>2053</v>
      </c>
      <c r="JT249" s="2" t="s">
        <v>360</v>
      </c>
      <c r="JU249" s="2" t="s">
        <v>142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140</v>
      </c>
      <c r="KD249" s="2" t="s">
        <v>131</v>
      </c>
      <c r="KE249" s="2" t="s">
        <v>174</v>
      </c>
      <c r="KF249" s="2" t="s">
        <v>134</v>
      </c>
      <c r="KG249" s="2" t="s">
        <v>142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176</v>
      </c>
      <c r="KP249" s="2" t="s">
        <v>131</v>
      </c>
      <c r="KQ249" s="2" t="s">
        <v>134</v>
      </c>
      <c r="KR249" s="2" t="s">
        <v>134</v>
      </c>
      <c r="KS249" s="2" t="s">
        <v>142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140</v>
      </c>
      <c r="LB249" s="2" t="s">
        <v>144</v>
      </c>
      <c r="LC249" s="2" t="s">
        <v>2844</v>
      </c>
      <c r="LD249" s="2" t="s">
        <v>134</v>
      </c>
      <c r="LE249" s="2" t="s">
        <v>142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140</v>
      </c>
      <c r="LN249" s="2" t="s">
        <v>131</v>
      </c>
      <c r="LO249" s="2" t="s">
        <v>180</v>
      </c>
      <c r="LP249" s="2" t="s">
        <v>134</v>
      </c>
      <c r="LQ249" s="2" t="s">
        <v>142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134</v>
      </c>
      <c r="LZ249" s="2" t="s">
        <v>134</v>
      </c>
      <c r="MA249" s="2" t="s">
        <v>134</v>
      </c>
      <c r="MB249" s="2" t="s">
        <v>134</v>
      </c>
      <c r="MC249" s="2" t="s">
        <v>134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143</v>
      </c>
      <c r="ML249" s="2" t="s">
        <v>131</v>
      </c>
      <c r="MM249" s="2" t="s">
        <v>134</v>
      </c>
      <c r="MN249" s="2" t="s">
        <v>134</v>
      </c>
      <c r="MO249" s="2" t="s">
        <v>142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134</v>
      </c>
      <c r="MX249" s="2" t="s">
        <v>134</v>
      </c>
      <c r="MY249" s="2" t="s">
        <v>134</v>
      </c>
      <c r="MZ249" s="2" t="s">
        <v>134</v>
      </c>
      <c r="NA249" s="2" t="s">
        <v>134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184</v>
      </c>
      <c r="NJ249" s="2" t="s">
        <v>131</v>
      </c>
      <c r="NK249" s="2" t="s">
        <v>134</v>
      </c>
      <c r="NL249" s="2" t="s">
        <v>134</v>
      </c>
      <c r="NM249" s="2" t="s">
        <v>142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140</v>
      </c>
      <c r="NV249" s="2" t="s">
        <v>131</v>
      </c>
      <c r="NW249" s="2" t="s">
        <v>2382</v>
      </c>
      <c r="NX249" s="2" t="s">
        <v>1049</v>
      </c>
      <c r="NY249" s="2" t="s">
        <v>142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140</v>
      </c>
      <c r="OH249" s="2" t="s">
        <v>187</v>
      </c>
      <c r="OI249" s="2" t="s">
        <v>670</v>
      </c>
      <c r="OJ249" s="2" t="s">
        <v>679</v>
      </c>
      <c r="OK249" s="2" t="s">
        <v>142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134</v>
      </c>
      <c r="OT249" s="2" t="s">
        <v>134</v>
      </c>
      <c r="OU249" s="2" t="s">
        <v>134</v>
      </c>
      <c r="OV249" s="2" t="s">
        <v>134</v>
      </c>
      <c r="OW249" s="2" t="s">
        <v>134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161</v>
      </c>
      <c r="PF249" s="2" t="s">
        <v>131</v>
      </c>
      <c r="PG249" s="2" t="s">
        <v>134</v>
      </c>
      <c r="PH249" s="2" t="s">
        <v>134</v>
      </c>
      <c r="PI249" s="2" t="s">
        <v>142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176</v>
      </c>
      <c r="PR249" s="2" t="s">
        <v>131</v>
      </c>
      <c r="PS249" s="2" t="s">
        <v>134</v>
      </c>
      <c r="PT249" s="2" t="s">
        <v>134</v>
      </c>
      <c r="PU249" s="2" t="s">
        <v>142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140</v>
      </c>
      <c r="QD249" s="2" t="s">
        <v>144</v>
      </c>
      <c r="QE249" s="2" t="s">
        <v>711</v>
      </c>
      <c r="QF249" s="2" t="s">
        <v>1223</v>
      </c>
      <c r="QG249" s="2" t="s">
        <v>142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184</v>
      </c>
      <c r="QP249" s="2" t="s">
        <v>131</v>
      </c>
      <c r="QQ249" s="2" t="s">
        <v>134</v>
      </c>
      <c r="QR249" s="2" t="s">
        <v>134</v>
      </c>
      <c r="QS249" s="2" t="s">
        <v>142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134</v>
      </c>
      <c r="RB249" s="2" t="s">
        <v>134</v>
      </c>
      <c r="RC249" s="2" t="s">
        <v>134</v>
      </c>
      <c r="RD249" s="2" t="s">
        <v>134</v>
      </c>
      <c r="RE249" s="2" t="s">
        <v>134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134</v>
      </c>
      <c r="RN249" s="2" t="s">
        <v>134</v>
      </c>
      <c r="RO249" s="2" t="s">
        <v>134</v>
      </c>
      <c r="RP249" s="2" t="s">
        <v>134</v>
      </c>
      <c r="RQ249" s="2" t="s">
        <v>134</v>
      </c>
      <c r="RR249" s="2" t="s">
        <v>134</v>
      </c>
      <c r="RS249" s="4"/>
      <c r="RT249" s="8"/>
      <c r="RU249" s="4"/>
      <c r="RV249" s="8"/>
      <c r="RW249" s="7"/>
      <c r="RX249" s="7"/>
      <c r="RY249" s="2" t="s">
        <v>161</v>
      </c>
      <c r="RZ249" s="2" t="s">
        <v>131</v>
      </c>
      <c r="SA249" s="2" t="s">
        <v>134</v>
      </c>
      <c r="SB249" s="2" t="s">
        <v>134</v>
      </c>
      <c r="SC249" s="2" t="s">
        <v>142</v>
      </c>
      <c r="SD249" s="2" t="s">
        <v>134</v>
      </c>
      <c r="SE249" s="4"/>
      <c r="SF249" s="8"/>
      <c r="SG249" s="4"/>
      <c r="SH249" s="8"/>
      <c r="SI249" s="7"/>
      <c r="SJ249" s="7"/>
      <c r="SK249" s="2" t="s">
        <v>140</v>
      </c>
      <c r="SL249" s="2" t="s">
        <v>144</v>
      </c>
      <c r="SM249" s="2" t="s">
        <v>270</v>
      </c>
      <c r="SN249" s="2" t="s">
        <v>1552</v>
      </c>
      <c r="SO249" s="2" t="s">
        <v>142</v>
      </c>
      <c r="SP249" s="2" t="s">
        <v>134</v>
      </c>
    </row>
    <row r="250">
      <c r="A250" s="2" t="s">
        <v>2860</v>
      </c>
      <c r="B250" s="2" t="s">
        <v>123</v>
      </c>
      <c r="C250" s="2" t="s">
        <v>2804</v>
      </c>
      <c r="D250" s="2" t="s">
        <v>2038</v>
      </c>
      <c r="E250" s="2" t="s">
        <v>2039</v>
      </c>
      <c r="F250" s="2" t="s">
        <v>2805</v>
      </c>
      <c r="G250" s="2" t="s">
        <v>2805</v>
      </c>
      <c r="H250" s="2" t="s">
        <v>2805</v>
      </c>
      <c r="I250" s="2" t="s">
        <v>2039</v>
      </c>
      <c r="J250" s="2" t="s">
        <v>2821</v>
      </c>
      <c r="K250" s="2" t="s">
        <v>792</v>
      </c>
      <c r="L250" s="3">
        <v>13.8</v>
      </c>
      <c r="M250" s="3">
        <v>14.49</v>
      </c>
      <c r="N250" s="3">
        <v>29.99</v>
      </c>
      <c r="O250" s="2" t="s">
        <v>131</v>
      </c>
      <c r="P250" s="2" t="s">
        <v>132</v>
      </c>
      <c r="Q250" s="2" t="s">
        <v>133</v>
      </c>
      <c r="R250" s="2" t="s">
        <v>134</v>
      </c>
      <c r="S250" s="2" t="s">
        <v>2851</v>
      </c>
      <c r="T250" s="2" t="s">
        <v>134</v>
      </c>
      <c r="U250" s="2" t="s">
        <v>134</v>
      </c>
      <c r="V250" s="2" t="s">
        <v>747</v>
      </c>
      <c r="W250" s="2" t="s">
        <v>2827</v>
      </c>
      <c r="X250" s="2" t="s">
        <v>134</v>
      </c>
      <c r="Y250" s="2" t="s">
        <v>237</v>
      </c>
      <c r="Z250" s="4">
        <v>692</v>
      </c>
      <c r="AA250" s="4">
        <f>=ROUNDDOWN(20.969696969697,0)</f>
      </c>
      <c r="AB250" s="5">
        <v>33</v>
      </c>
      <c r="AC250" s="2" t="s">
        <v>880</v>
      </c>
      <c r="AD250" s="4">
        <v>160</v>
      </c>
      <c r="AE250" s="4">
        <v>600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>
        <v>0</v>
      </c>
      <c r="AP250" s="4">
        <v>949</v>
      </c>
      <c r="AQ250" s="8">
        <v>14172.07</v>
      </c>
      <c r="AR250" s="4"/>
      <c r="AS250" s="8"/>
      <c r="AT250" s="7"/>
      <c r="AU250" s="7"/>
      <c r="AV250" s="4" t="s">
        <v>134</v>
      </c>
      <c r="AW250" s="8" t="s">
        <v>134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>
        <v>0.1321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 t="s">
        <v>134</v>
      </c>
      <c r="BJ250" s="4">
        <v>949</v>
      </c>
      <c r="BK250" s="8">
        <v>14172.07</v>
      </c>
      <c r="BL250" s="2" t="s">
        <v>2861</v>
      </c>
      <c r="BM250" s="7">
        <v>1</v>
      </c>
      <c r="BN250" s="7">
        <v>1</v>
      </c>
      <c r="BO250" s="4">
        <v>150</v>
      </c>
      <c r="BP250" s="8">
        <v>2296.5</v>
      </c>
      <c r="BQ250" s="4"/>
      <c r="BR250" s="8"/>
      <c r="BS250" s="7"/>
      <c r="BT250" s="7"/>
      <c r="BU250" s="2" t="s">
        <v>140</v>
      </c>
      <c r="BV250" s="2" t="s">
        <v>131</v>
      </c>
      <c r="BW250" s="2" t="s">
        <v>134</v>
      </c>
      <c r="BX250" s="2" t="s">
        <v>1764</v>
      </c>
      <c r="BY250" s="2" t="s">
        <v>142</v>
      </c>
      <c r="BZ250" s="2" t="s">
        <v>134</v>
      </c>
      <c r="CA250" s="4">
        <v>251</v>
      </c>
      <c r="CB250" s="8">
        <v>3988.39</v>
      </c>
      <c r="CC250" s="4"/>
      <c r="CD250" s="8"/>
      <c r="CE250" s="7"/>
      <c r="CF250" s="7"/>
      <c r="CG250" s="2" t="s">
        <v>140</v>
      </c>
      <c r="CH250" s="2" t="s">
        <v>131</v>
      </c>
      <c r="CI250" s="2" t="s">
        <v>240</v>
      </c>
      <c r="CJ250" s="2" t="s">
        <v>690</v>
      </c>
      <c r="CK250" s="2" t="s">
        <v>142</v>
      </c>
      <c r="CL250" s="2" t="s">
        <v>134</v>
      </c>
      <c r="CM250" s="4">
        <v>103</v>
      </c>
      <c r="CN250" s="8">
        <v>1420.8</v>
      </c>
      <c r="CO250" s="4"/>
      <c r="CP250" s="8"/>
      <c r="CQ250" s="7"/>
      <c r="CR250" s="7"/>
      <c r="CS250" s="2" t="s">
        <v>140</v>
      </c>
      <c r="CT250" s="2" t="s">
        <v>131</v>
      </c>
      <c r="CU250" s="2" t="s">
        <v>729</v>
      </c>
      <c r="CV250" s="2" t="s">
        <v>590</v>
      </c>
      <c r="CW250" s="2" t="s">
        <v>142</v>
      </c>
      <c r="CX250" s="2" t="s">
        <v>134</v>
      </c>
      <c r="CY250" s="4">
        <v>296</v>
      </c>
      <c r="CZ250" s="8">
        <v>4289.04</v>
      </c>
      <c r="DA250" s="4"/>
      <c r="DB250" s="8"/>
      <c r="DC250" s="7"/>
      <c r="DD250" s="7"/>
      <c r="DE250" s="2" t="s">
        <v>140</v>
      </c>
      <c r="DF250" s="2" t="s">
        <v>131</v>
      </c>
      <c r="DG250" s="2" t="s">
        <v>1493</v>
      </c>
      <c r="DH250" s="2" t="s">
        <v>536</v>
      </c>
      <c r="DI250" s="2" t="s">
        <v>142</v>
      </c>
      <c r="DJ250" s="2" t="s">
        <v>134</v>
      </c>
      <c r="DK250" s="4">
        <v>72</v>
      </c>
      <c r="DL250" s="8">
        <v>1076.4</v>
      </c>
      <c r="DM250" s="4"/>
      <c r="DN250" s="8"/>
      <c r="DO250" s="7"/>
      <c r="DP250" s="7"/>
      <c r="DQ250" s="2" t="s">
        <v>140</v>
      </c>
      <c r="DR250" s="2" t="s">
        <v>131</v>
      </c>
      <c r="DS250" s="2" t="s">
        <v>477</v>
      </c>
      <c r="DT250" s="2" t="s">
        <v>1389</v>
      </c>
      <c r="DU250" s="2" t="s">
        <v>142</v>
      </c>
      <c r="DV250" s="2" t="s">
        <v>134</v>
      </c>
      <c r="DW250" s="4">
        <v>14</v>
      </c>
      <c r="DX250" s="8">
        <v>213.22</v>
      </c>
      <c r="DY250" s="4"/>
      <c r="DZ250" s="8"/>
      <c r="EA250" s="7"/>
      <c r="EB250" s="7"/>
      <c r="EC250" s="2" t="s">
        <v>140</v>
      </c>
      <c r="ED250" s="2" t="s">
        <v>131</v>
      </c>
      <c r="EE250" s="2" t="s">
        <v>373</v>
      </c>
      <c r="EF250" s="2" t="s">
        <v>2837</v>
      </c>
      <c r="EG250" s="2" t="s">
        <v>142</v>
      </c>
      <c r="EH250" s="2" t="s">
        <v>134</v>
      </c>
      <c r="EI250" s="4">
        <v>51</v>
      </c>
      <c r="EJ250" s="8">
        <v>715.55</v>
      </c>
      <c r="EK250" s="4"/>
      <c r="EL250" s="8"/>
      <c r="EM250" s="7"/>
      <c r="EN250" s="7"/>
      <c r="EO250" s="2" t="s">
        <v>140</v>
      </c>
      <c r="EP250" s="2" t="s">
        <v>131</v>
      </c>
      <c r="EQ250" s="2" t="s">
        <v>262</v>
      </c>
      <c r="ER250" s="2" t="s">
        <v>2047</v>
      </c>
      <c r="ES250" s="2" t="s">
        <v>142</v>
      </c>
      <c r="ET250" s="2" t="s">
        <v>134</v>
      </c>
      <c r="EU250" s="4">
        <v>1</v>
      </c>
      <c r="EV250" s="8">
        <v>16.37</v>
      </c>
      <c r="EW250" s="4"/>
      <c r="EX250" s="8"/>
      <c r="EY250" s="7"/>
      <c r="EZ250" s="7"/>
      <c r="FA250" s="2" t="s">
        <v>140</v>
      </c>
      <c r="FB250" s="2" t="s">
        <v>131</v>
      </c>
      <c r="FC250" s="2" t="s">
        <v>481</v>
      </c>
      <c r="FD250" s="2" t="s">
        <v>2862</v>
      </c>
      <c r="FE250" s="2" t="s">
        <v>142</v>
      </c>
      <c r="FF250" s="2" t="s">
        <v>134</v>
      </c>
      <c r="FG250" s="4">
        <v>7</v>
      </c>
      <c r="FH250" s="8">
        <v>97.75</v>
      </c>
      <c r="FI250" s="4"/>
      <c r="FJ250" s="8"/>
      <c r="FK250" s="7"/>
      <c r="FL250" s="7"/>
      <c r="FM250" s="2" t="s">
        <v>140</v>
      </c>
      <c r="FN250" s="2" t="s">
        <v>131</v>
      </c>
      <c r="FO250" s="2" t="s">
        <v>357</v>
      </c>
      <c r="FP250" s="2" t="s">
        <v>2863</v>
      </c>
      <c r="FQ250" s="2" t="s">
        <v>142</v>
      </c>
      <c r="FR250" s="2" t="s">
        <v>134</v>
      </c>
      <c r="FS250" s="4">
        <v>3</v>
      </c>
      <c r="FT250" s="8">
        <v>43.62</v>
      </c>
      <c r="FU250" s="4"/>
      <c r="FV250" s="8"/>
      <c r="FW250" s="7"/>
      <c r="FX250" s="7"/>
      <c r="FY250" s="2" t="s">
        <v>140</v>
      </c>
      <c r="FZ250" s="2" t="s">
        <v>131</v>
      </c>
      <c r="GA250" s="2" t="s">
        <v>1235</v>
      </c>
      <c r="GB250" s="2" t="s">
        <v>2864</v>
      </c>
      <c r="GC250" s="2" t="s">
        <v>142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134</v>
      </c>
      <c r="GL250" s="2" t="s">
        <v>134</v>
      </c>
      <c r="GM250" s="2" t="s">
        <v>134</v>
      </c>
      <c r="GN250" s="2" t="s">
        <v>134</v>
      </c>
      <c r="GO250" s="2" t="s">
        <v>134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578</v>
      </c>
      <c r="GX250" s="2" t="s">
        <v>144</v>
      </c>
      <c r="GY250" s="2" t="s">
        <v>2831</v>
      </c>
      <c r="GZ250" s="2" t="s">
        <v>371</v>
      </c>
      <c r="HA250" s="2" t="s">
        <v>142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140</v>
      </c>
      <c r="HJ250" s="2" t="s">
        <v>131</v>
      </c>
      <c r="HK250" s="2" t="s">
        <v>2233</v>
      </c>
      <c r="HL250" s="2" t="s">
        <v>661</v>
      </c>
      <c r="HM250" s="2" t="s">
        <v>142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140</v>
      </c>
      <c r="HV250" s="2" t="s">
        <v>131</v>
      </c>
      <c r="HW250" s="2" t="s">
        <v>1118</v>
      </c>
      <c r="HX250" s="2" t="s">
        <v>134</v>
      </c>
      <c r="HY250" s="2" t="s">
        <v>142</v>
      </c>
      <c r="HZ250" s="2" t="s">
        <v>134</v>
      </c>
      <c r="IA250" s="4">
        <v>1</v>
      </c>
      <c r="IB250" s="8">
        <v>14.43</v>
      </c>
      <c r="IC250" s="4"/>
      <c r="ID250" s="8"/>
      <c r="IE250" s="7"/>
      <c r="IF250" s="7"/>
      <c r="IG250" s="2" t="s">
        <v>140</v>
      </c>
      <c r="IH250" s="2" t="s">
        <v>131</v>
      </c>
      <c r="II250" s="2" t="s">
        <v>1393</v>
      </c>
      <c r="IJ250" s="2" t="s">
        <v>2798</v>
      </c>
      <c r="IK250" s="2" t="s">
        <v>142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161</v>
      </c>
      <c r="IT250" s="2" t="s">
        <v>131</v>
      </c>
      <c r="IU250" s="2" t="s">
        <v>169</v>
      </c>
      <c r="IV250" s="2" t="s">
        <v>134</v>
      </c>
      <c r="IW250" s="2" t="s">
        <v>142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140</v>
      </c>
      <c r="JF250" s="2" t="s">
        <v>131</v>
      </c>
      <c r="JG250" s="2" t="s">
        <v>170</v>
      </c>
      <c r="JH250" s="2" t="s">
        <v>134</v>
      </c>
      <c r="JI250" s="2" t="s">
        <v>142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140</v>
      </c>
      <c r="JR250" s="2" t="s">
        <v>144</v>
      </c>
      <c r="JS250" s="2" t="s">
        <v>2053</v>
      </c>
      <c r="JT250" s="2" t="s">
        <v>2865</v>
      </c>
      <c r="JU250" s="2" t="s">
        <v>142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140</v>
      </c>
      <c r="KD250" s="2" t="s">
        <v>131</v>
      </c>
      <c r="KE250" s="2" t="s">
        <v>174</v>
      </c>
      <c r="KF250" s="2" t="s">
        <v>134</v>
      </c>
      <c r="KG250" s="2" t="s">
        <v>142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176</v>
      </c>
      <c r="KP250" s="2" t="s">
        <v>131</v>
      </c>
      <c r="KQ250" s="2" t="s">
        <v>134</v>
      </c>
      <c r="KR250" s="2" t="s">
        <v>134</v>
      </c>
      <c r="KS250" s="2" t="s">
        <v>142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184</v>
      </c>
      <c r="LB250" s="2" t="s">
        <v>131</v>
      </c>
      <c r="LC250" s="2" t="s">
        <v>134</v>
      </c>
      <c r="LD250" s="2" t="s">
        <v>134</v>
      </c>
      <c r="LE250" s="2" t="s">
        <v>142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140</v>
      </c>
      <c r="LN250" s="2" t="s">
        <v>131</v>
      </c>
      <c r="LO250" s="2" t="s">
        <v>180</v>
      </c>
      <c r="LP250" s="2" t="s">
        <v>134</v>
      </c>
      <c r="LQ250" s="2" t="s">
        <v>142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134</v>
      </c>
      <c r="LZ250" s="2" t="s">
        <v>134</v>
      </c>
      <c r="MA250" s="2" t="s">
        <v>134</v>
      </c>
      <c r="MB250" s="2" t="s">
        <v>134</v>
      </c>
      <c r="MC250" s="2" t="s">
        <v>134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143</v>
      </c>
      <c r="ML250" s="2" t="s">
        <v>131</v>
      </c>
      <c r="MM250" s="2" t="s">
        <v>134</v>
      </c>
      <c r="MN250" s="2" t="s">
        <v>134</v>
      </c>
      <c r="MO250" s="2" t="s">
        <v>142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134</v>
      </c>
      <c r="MX250" s="2" t="s">
        <v>134</v>
      </c>
      <c r="MY250" s="2" t="s">
        <v>134</v>
      </c>
      <c r="MZ250" s="2" t="s">
        <v>134</v>
      </c>
      <c r="NA250" s="2" t="s">
        <v>134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184</v>
      </c>
      <c r="NJ250" s="2" t="s">
        <v>131</v>
      </c>
      <c r="NK250" s="2" t="s">
        <v>134</v>
      </c>
      <c r="NL250" s="2" t="s">
        <v>134</v>
      </c>
      <c r="NM250" s="2" t="s">
        <v>142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140</v>
      </c>
      <c r="NV250" s="2" t="s">
        <v>131</v>
      </c>
      <c r="NW250" s="2" t="s">
        <v>185</v>
      </c>
      <c r="NX250" s="2" t="s">
        <v>2439</v>
      </c>
      <c r="NY250" s="2" t="s">
        <v>142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140</v>
      </c>
      <c r="OH250" s="2" t="s">
        <v>187</v>
      </c>
      <c r="OI250" s="2" t="s">
        <v>670</v>
      </c>
      <c r="OJ250" s="2" t="s">
        <v>534</v>
      </c>
      <c r="OK250" s="2" t="s">
        <v>142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134</v>
      </c>
      <c r="OT250" s="2" t="s">
        <v>134</v>
      </c>
      <c r="OU250" s="2" t="s">
        <v>134</v>
      </c>
      <c r="OV250" s="2" t="s">
        <v>134</v>
      </c>
      <c r="OW250" s="2" t="s">
        <v>134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161</v>
      </c>
      <c r="PF250" s="2" t="s">
        <v>131</v>
      </c>
      <c r="PG250" s="2" t="s">
        <v>134</v>
      </c>
      <c r="PH250" s="2" t="s">
        <v>134</v>
      </c>
      <c r="PI250" s="2" t="s">
        <v>142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176</v>
      </c>
      <c r="PR250" s="2" t="s">
        <v>131</v>
      </c>
      <c r="PS250" s="2" t="s">
        <v>134</v>
      </c>
      <c r="PT250" s="2" t="s">
        <v>134</v>
      </c>
      <c r="PU250" s="2" t="s">
        <v>142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140</v>
      </c>
      <c r="QD250" s="2" t="s">
        <v>144</v>
      </c>
      <c r="QE250" s="2" t="s">
        <v>711</v>
      </c>
      <c r="QF250" s="2" t="s">
        <v>619</v>
      </c>
      <c r="QG250" s="2" t="s">
        <v>142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184</v>
      </c>
      <c r="QP250" s="2" t="s">
        <v>131</v>
      </c>
      <c r="QQ250" s="2" t="s">
        <v>134</v>
      </c>
      <c r="QR250" s="2" t="s">
        <v>134</v>
      </c>
      <c r="QS250" s="2" t="s">
        <v>142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134</v>
      </c>
      <c r="RB250" s="2" t="s">
        <v>134</v>
      </c>
      <c r="RC250" s="2" t="s">
        <v>134</v>
      </c>
      <c r="RD250" s="2" t="s">
        <v>134</v>
      </c>
      <c r="RE250" s="2" t="s">
        <v>134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134</v>
      </c>
      <c r="RN250" s="2" t="s">
        <v>134</v>
      </c>
      <c r="RO250" s="2" t="s">
        <v>134</v>
      </c>
      <c r="RP250" s="2" t="s">
        <v>134</v>
      </c>
      <c r="RQ250" s="2" t="s">
        <v>134</v>
      </c>
      <c r="RR250" s="2" t="s">
        <v>134</v>
      </c>
      <c r="RS250" s="4"/>
      <c r="RT250" s="8"/>
      <c r="RU250" s="4"/>
      <c r="RV250" s="8"/>
      <c r="RW250" s="7"/>
      <c r="RX250" s="7"/>
      <c r="RY250" s="2" t="s">
        <v>161</v>
      </c>
      <c r="RZ250" s="2" t="s">
        <v>131</v>
      </c>
      <c r="SA250" s="2" t="s">
        <v>134</v>
      </c>
      <c r="SB250" s="2" t="s">
        <v>134</v>
      </c>
      <c r="SC250" s="2" t="s">
        <v>142</v>
      </c>
      <c r="SD250" s="2" t="s">
        <v>134</v>
      </c>
      <c r="SE250" s="4"/>
      <c r="SF250" s="8"/>
      <c r="SG250" s="4"/>
      <c r="SH250" s="8"/>
      <c r="SI250" s="7"/>
      <c r="SJ250" s="7"/>
      <c r="SK250" s="2" t="s">
        <v>140</v>
      </c>
      <c r="SL250" s="2" t="s">
        <v>144</v>
      </c>
      <c r="SM250" s="2" t="s">
        <v>193</v>
      </c>
      <c r="SN250" s="2" t="s">
        <v>1707</v>
      </c>
      <c r="SO250" s="2" t="s">
        <v>142</v>
      </c>
      <c r="SP250" s="2" t="s">
        <v>134</v>
      </c>
    </row>
    <row r="251">
      <c r="A251" s="2" t="s">
        <v>2866</v>
      </c>
      <c r="B251" s="2" t="s">
        <v>123</v>
      </c>
      <c r="C251" s="2" t="s">
        <v>2804</v>
      </c>
      <c r="D251" s="2" t="s">
        <v>2038</v>
      </c>
      <c r="E251" s="2" t="s">
        <v>2039</v>
      </c>
      <c r="F251" s="2" t="s">
        <v>2805</v>
      </c>
      <c r="G251" s="2" t="s">
        <v>2805</v>
      </c>
      <c r="H251" s="2" t="s">
        <v>2805</v>
      </c>
      <c r="I251" s="2" t="s">
        <v>2039</v>
      </c>
      <c r="J251" s="2" t="s">
        <v>2044</v>
      </c>
      <c r="K251" s="2" t="s">
        <v>803</v>
      </c>
      <c r="L251" s="3">
        <v>13.8</v>
      </c>
      <c r="M251" s="3">
        <v>14.49</v>
      </c>
      <c r="N251" s="3">
        <v>29.99</v>
      </c>
      <c r="O251" s="2" t="s">
        <v>131</v>
      </c>
      <c r="P251" s="2" t="s">
        <v>289</v>
      </c>
      <c r="Q251" s="2" t="s">
        <v>133</v>
      </c>
      <c r="R251" s="2" t="s">
        <v>134</v>
      </c>
      <c r="S251" s="2" t="s">
        <v>2867</v>
      </c>
      <c r="T251" s="2" t="s">
        <v>134</v>
      </c>
      <c r="U251" s="2" t="s">
        <v>134</v>
      </c>
      <c r="V251" s="2" t="s">
        <v>747</v>
      </c>
      <c r="W251" s="2" t="s">
        <v>2827</v>
      </c>
      <c r="X251" s="2" t="s">
        <v>134</v>
      </c>
      <c r="Y251" s="2" t="s">
        <v>237</v>
      </c>
      <c r="Z251" s="4">
        <v>586</v>
      </c>
      <c r="AA251" s="4">
        <f>=ROUNDDOWN(13.952380952381,0)</f>
      </c>
      <c r="AB251" s="5">
        <v>42</v>
      </c>
      <c r="AC251" s="2" t="s">
        <v>138</v>
      </c>
      <c r="AD251" s="4">
        <v>90</v>
      </c>
      <c r="AE251" s="4">
        <v>1090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</v>
      </c>
      <c r="AP251" s="4">
        <v>1085</v>
      </c>
      <c r="AQ251" s="8">
        <v>16282.77</v>
      </c>
      <c r="AR251" s="4"/>
      <c r="AS251" s="8"/>
      <c r="AT251" s="7"/>
      <c r="AU251" s="7"/>
      <c r="AV251" s="4">
        <v>3396</v>
      </c>
      <c r="AW251" s="8">
        <v>71462.87</v>
      </c>
      <c r="AX251" s="4" t="s">
        <v>134</v>
      </c>
      <c r="AY251" s="8" t="s">
        <v>134</v>
      </c>
      <c r="AZ251" s="7" t="s">
        <v>134</v>
      </c>
      <c r="BA251" s="7" t="s">
        <v>134</v>
      </c>
      <c r="BB251" s="7">
        <v>0.2278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>
        <v>0.1533</v>
      </c>
      <c r="BJ251" s="4">
        <v>1085</v>
      </c>
      <c r="BK251" s="8">
        <v>16282.77</v>
      </c>
      <c r="BL251" s="2" t="s">
        <v>2868</v>
      </c>
      <c r="BM251" s="7">
        <v>1</v>
      </c>
      <c r="BN251" s="7">
        <v>1</v>
      </c>
      <c r="BO251" s="4">
        <v>137</v>
      </c>
      <c r="BP251" s="8">
        <v>2005.68</v>
      </c>
      <c r="BQ251" s="4"/>
      <c r="BR251" s="8"/>
      <c r="BS251" s="7"/>
      <c r="BT251" s="7"/>
      <c r="BU251" s="2" t="s">
        <v>140</v>
      </c>
      <c r="BV251" s="2" t="s">
        <v>131</v>
      </c>
      <c r="BW251" s="2" t="s">
        <v>134</v>
      </c>
      <c r="BX251" s="2" t="s">
        <v>1489</v>
      </c>
      <c r="BY251" s="2" t="s">
        <v>142</v>
      </c>
      <c r="BZ251" s="2" t="s">
        <v>134</v>
      </c>
      <c r="CA251" s="4">
        <v>299</v>
      </c>
      <c r="CB251" s="8">
        <v>4751.11</v>
      </c>
      <c r="CC251" s="4"/>
      <c r="CD251" s="8"/>
      <c r="CE251" s="7"/>
      <c r="CF251" s="7"/>
      <c r="CG251" s="2" t="s">
        <v>140</v>
      </c>
      <c r="CH251" s="2" t="s">
        <v>131</v>
      </c>
      <c r="CI251" s="2" t="s">
        <v>240</v>
      </c>
      <c r="CJ251" s="2" t="s">
        <v>906</v>
      </c>
      <c r="CK251" s="2" t="s">
        <v>142</v>
      </c>
      <c r="CL251" s="2" t="s">
        <v>134</v>
      </c>
      <c r="CM251" s="4">
        <v>157</v>
      </c>
      <c r="CN251" s="8">
        <v>2187.1</v>
      </c>
      <c r="CO251" s="4"/>
      <c r="CP251" s="8"/>
      <c r="CQ251" s="7"/>
      <c r="CR251" s="7"/>
      <c r="CS251" s="2" t="s">
        <v>140</v>
      </c>
      <c r="CT251" s="2" t="s">
        <v>131</v>
      </c>
      <c r="CU251" s="2" t="s">
        <v>729</v>
      </c>
      <c r="CV251" s="2" t="s">
        <v>1492</v>
      </c>
      <c r="CW251" s="2" t="s">
        <v>142</v>
      </c>
      <c r="CX251" s="2" t="s">
        <v>134</v>
      </c>
      <c r="CY251" s="4">
        <v>269</v>
      </c>
      <c r="CZ251" s="8">
        <v>3897.81</v>
      </c>
      <c r="DA251" s="4"/>
      <c r="DB251" s="8"/>
      <c r="DC251" s="7"/>
      <c r="DD251" s="7"/>
      <c r="DE251" s="2" t="s">
        <v>140</v>
      </c>
      <c r="DF251" s="2" t="s">
        <v>131</v>
      </c>
      <c r="DG251" s="2" t="s">
        <v>1493</v>
      </c>
      <c r="DH251" s="2" t="s">
        <v>664</v>
      </c>
      <c r="DI251" s="2" t="s">
        <v>142</v>
      </c>
      <c r="DJ251" s="2" t="s">
        <v>134</v>
      </c>
      <c r="DK251" s="4">
        <v>116</v>
      </c>
      <c r="DL251" s="8">
        <v>1873.4</v>
      </c>
      <c r="DM251" s="4"/>
      <c r="DN251" s="8"/>
      <c r="DO251" s="7"/>
      <c r="DP251" s="7"/>
      <c r="DQ251" s="2" t="s">
        <v>140</v>
      </c>
      <c r="DR251" s="2" t="s">
        <v>131</v>
      </c>
      <c r="DS251" s="2" t="s">
        <v>477</v>
      </c>
      <c r="DT251" s="2" t="s">
        <v>1389</v>
      </c>
      <c r="DU251" s="2" t="s">
        <v>142</v>
      </c>
      <c r="DV251" s="2" t="s">
        <v>134</v>
      </c>
      <c r="DW251" s="4">
        <v>25</v>
      </c>
      <c r="DX251" s="8">
        <v>380.5</v>
      </c>
      <c r="DY251" s="4"/>
      <c r="DZ251" s="8"/>
      <c r="EA251" s="7"/>
      <c r="EB251" s="7"/>
      <c r="EC251" s="2" t="s">
        <v>140</v>
      </c>
      <c r="ED251" s="2" t="s">
        <v>131</v>
      </c>
      <c r="EE251" s="2" t="s">
        <v>373</v>
      </c>
      <c r="EF251" s="2" t="s">
        <v>1977</v>
      </c>
      <c r="EG251" s="2" t="s">
        <v>142</v>
      </c>
      <c r="EH251" s="2" t="s">
        <v>134</v>
      </c>
      <c r="EI251" s="4">
        <v>42</v>
      </c>
      <c r="EJ251" s="8">
        <v>590.47</v>
      </c>
      <c r="EK251" s="4"/>
      <c r="EL251" s="8"/>
      <c r="EM251" s="7"/>
      <c r="EN251" s="7"/>
      <c r="EO251" s="2" t="s">
        <v>140</v>
      </c>
      <c r="EP251" s="2" t="s">
        <v>131</v>
      </c>
      <c r="EQ251" s="2" t="s">
        <v>262</v>
      </c>
      <c r="ER251" s="2" t="s">
        <v>403</v>
      </c>
      <c r="ES251" s="2" t="s">
        <v>142</v>
      </c>
      <c r="ET251" s="2" t="s">
        <v>134</v>
      </c>
      <c r="EU251" s="4">
        <v>7</v>
      </c>
      <c r="EV251" s="8">
        <v>115.68</v>
      </c>
      <c r="EW251" s="4"/>
      <c r="EX251" s="8"/>
      <c r="EY251" s="7"/>
      <c r="EZ251" s="7"/>
      <c r="FA251" s="2" t="s">
        <v>140</v>
      </c>
      <c r="FB251" s="2" t="s">
        <v>131</v>
      </c>
      <c r="FC251" s="2" t="s">
        <v>481</v>
      </c>
      <c r="FD251" s="2" t="s">
        <v>2869</v>
      </c>
      <c r="FE251" s="2" t="s">
        <v>142</v>
      </c>
      <c r="FF251" s="2" t="s">
        <v>134</v>
      </c>
      <c r="FG251" s="4">
        <v>5</v>
      </c>
      <c r="FH251" s="8">
        <v>74.05</v>
      </c>
      <c r="FI251" s="4"/>
      <c r="FJ251" s="8"/>
      <c r="FK251" s="7"/>
      <c r="FL251" s="7"/>
      <c r="FM251" s="2" t="s">
        <v>140</v>
      </c>
      <c r="FN251" s="2" t="s">
        <v>131</v>
      </c>
      <c r="FO251" s="2" t="s">
        <v>357</v>
      </c>
      <c r="FP251" s="2" t="s">
        <v>669</v>
      </c>
      <c r="FQ251" s="2" t="s">
        <v>142</v>
      </c>
      <c r="FR251" s="2" t="s">
        <v>134</v>
      </c>
      <c r="FS251" s="4">
        <v>25</v>
      </c>
      <c r="FT251" s="8">
        <v>363.5</v>
      </c>
      <c r="FU251" s="4"/>
      <c r="FV251" s="8"/>
      <c r="FW251" s="7"/>
      <c r="FX251" s="7"/>
      <c r="FY251" s="2" t="s">
        <v>140</v>
      </c>
      <c r="FZ251" s="2" t="s">
        <v>131</v>
      </c>
      <c r="GA251" s="2" t="s">
        <v>1002</v>
      </c>
      <c r="GB251" s="2" t="s">
        <v>1030</v>
      </c>
      <c r="GC251" s="2" t="s">
        <v>142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134</v>
      </c>
      <c r="GL251" s="2" t="s">
        <v>134</v>
      </c>
      <c r="GM251" s="2" t="s">
        <v>134</v>
      </c>
      <c r="GN251" s="2" t="s">
        <v>134</v>
      </c>
      <c r="GO251" s="2" t="s">
        <v>134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578</v>
      </c>
      <c r="GX251" s="2" t="s">
        <v>144</v>
      </c>
      <c r="GY251" s="2" t="s">
        <v>2831</v>
      </c>
      <c r="GZ251" s="2" t="s">
        <v>2689</v>
      </c>
      <c r="HA251" s="2" t="s">
        <v>142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140</v>
      </c>
      <c r="HJ251" s="2" t="s">
        <v>131</v>
      </c>
      <c r="HK251" s="2" t="s">
        <v>2233</v>
      </c>
      <c r="HL251" s="2" t="s">
        <v>1031</v>
      </c>
      <c r="HM251" s="2" t="s">
        <v>142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140</v>
      </c>
      <c r="HV251" s="2" t="s">
        <v>131</v>
      </c>
      <c r="HW251" s="2" t="s">
        <v>1118</v>
      </c>
      <c r="HX251" s="2" t="s">
        <v>134</v>
      </c>
      <c r="HY251" s="2" t="s">
        <v>142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140</v>
      </c>
      <c r="IH251" s="2" t="s">
        <v>131</v>
      </c>
      <c r="II251" s="2" t="s">
        <v>1393</v>
      </c>
      <c r="IJ251" s="2" t="s">
        <v>2646</v>
      </c>
      <c r="IK251" s="2" t="s">
        <v>142</v>
      </c>
      <c r="IL251" s="2" t="s">
        <v>134</v>
      </c>
      <c r="IM251" s="4">
        <v>3</v>
      </c>
      <c r="IN251" s="8">
        <v>43.47</v>
      </c>
      <c r="IO251" s="4"/>
      <c r="IP251" s="8"/>
      <c r="IQ251" s="7"/>
      <c r="IR251" s="7"/>
      <c r="IS251" s="2" t="s">
        <v>140</v>
      </c>
      <c r="IT251" s="2" t="s">
        <v>131</v>
      </c>
      <c r="IU251" s="2" t="s">
        <v>169</v>
      </c>
      <c r="IV251" s="2" t="s">
        <v>2842</v>
      </c>
      <c r="IW251" s="2" t="s">
        <v>142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140</v>
      </c>
      <c r="JF251" s="2" t="s">
        <v>131</v>
      </c>
      <c r="JG251" s="2" t="s">
        <v>170</v>
      </c>
      <c r="JH251" s="2" t="s">
        <v>134</v>
      </c>
      <c r="JI251" s="2" t="s">
        <v>142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140</v>
      </c>
      <c r="JR251" s="2" t="s">
        <v>144</v>
      </c>
      <c r="JS251" s="2" t="s">
        <v>2053</v>
      </c>
      <c r="JT251" s="2" t="s">
        <v>2195</v>
      </c>
      <c r="JU251" s="2" t="s">
        <v>142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140</v>
      </c>
      <c r="KD251" s="2" t="s">
        <v>131</v>
      </c>
      <c r="KE251" s="2" t="s">
        <v>174</v>
      </c>
      <c r="KF251" s="2" t="s">
        <v>134</v>
      </c>
      <c r="KG251" s="2" t="s">
        <v>142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176</v>
      </c>
      <c r="KP251" s="2" t="s">
        <v>131</v>
      </c>
      <c r="KQ251" s="2" t="s">
        <v>134</v>
      </c>
      <c r="KR251" s="2" t="s">
        <v>134</v>
      </c>
      <c r="KS251" s="2" t="s">
        <v>142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140</v>
      </c>
      <c r="LB251" s="2" t="s">
        <v>144</v>
      </c>
      <c r="LC251" s="2" t="s">
        <v>230</v>
      </c>
      <c r="LD251" s="2" t="s">
        <v>523</v>
      </c>
      <c r="LE251" s="2" t="s">
        <v>142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140</v>
      </c>
      <c r="LN251" s="2" t="s">
        <v>131</v>
      </c>
      <c r="LO251" s="2" t="s">
        <v>180</v>
      </c>
      <c r="LP251" s="2" t="s">
        <v>134</v>
      </c>
      <c r="LQ251" s="2" t="s">
        <v>142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134</v>
      </c>
      <c r="LZ251" s="2" t="s">
        <v>134</v>
      </c>
      <c r="MA251" s="2" t="s">
        <v>134</v>
      </c>
      <c r="MB251" s="2" t="s">
        <v>134</v>
      </c>
      <c r="MC251" s="2" t="s">
        <v>134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436</v>
      </c>
      <c r="ML251" s="2" t="s">
        <v>131</v>
      </c>
      <c r="MM251" s="2" t="s">
        <v>134</v>
      </c>
      <c r="MN251" s="2" t="s">
        <v>134</v>
      </c>
      <c r="MO251" s="2" t="s">
        <v>142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134</v>
      </c>
      <c r="MX251" s="2" t="s">
        <v>134</v>
      </c>
      <c r="MY251" s="2" t="s">
        <v>134</v>
      </c>
      <c r="MZ251" s="2" t="s">
        <v>134</v>
      </c>
      <c r="NA251" s="2" t="s">
        <v>134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184</v>
      </c>
      <c r="NJ251" s="2" t="s">
        <v>131</v>
      </c>
      <c r="NK251" s="2" t="s">
        <v>134</v>
      </c>
      <c r="NL251" s="2" t="s">
        <v>134</v>
      </c>
      <c r="NM251" s="2" t="s">
        <v>142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140</v>
      </c>
      <c r="NV251" s="2" t="s">
        <v>131</v>
      </c>
      <c r="NW251" s="2" t="s">
        <v>185</v>
      </c>
      <c r="NX251" s="2" t="s">
        <v>429</v>
      </c>
      <c r="NY251" s="2" t="s">
        <v>142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140</v>
      </c>
      <c r="OH251" s="2" t="s">
        <v>187</v>
      </c>
      <c r="OI251" s="2" t="s">
        <v>670</v>
      </c>
      <c r="OJ251" s="2" t="s">
        <v>590</v>
      </c>
      <c r="OK251" s="2" t="s">
        <v>142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134</v>
      </c>
      <c r="OT251" s="2" t="s">
        <v>134</v>
      </c>
      <c r="OU251" s="2" t="s">
        <v>134</v>
      </c>
      <c r="OV251" s="2" t="s">
        <v>134</v>
      </c>
      <c r="OW251" s="2" t="s">
        <v>134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161</v>
      </c>
      <c r="PF251" s="2" t="s">
        <v>131</v>
      </c>
      <c r="PG251" s="2" t="s">
        <v>134</v>
      </c>
      <c r="PH251" s="2" t="s">
        <v>134</v>
      </c>
      <c r="PI251" s="2" t="s">
        <v>142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176</v>
      </c>
      <c r="PR251" s="2" t="s">
        <v>131</v>
      </c>
      <c r="PS251" s="2" t="s">
        <v>134</v>
      </c>
      <c r="PT251" s="2" t="s">
        <v>134</v>
      </c>
      <c r="PU251" s="2" t="s">
        <v>142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140</v>
      </c>
      <c r="QD251" s="2" t="s">
        <v>144</v>
      </c>
      <c r="QE251" s="2" t="s">
        <v>711</v>
      </c>
      <c r="QF251" s="2" t="s">
        <v>134</v>
      </c>
      <c r="QG251" s="2" t="s">
        <v>142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184</v>
      </c>
      <c r="QP251" s="2" t="s">
        <v>131</v>
      </c>
      <c r="QQ251" s="2" t="s">
        <v>134</v>
      </c>
      <c r="QR251" s="2" t="s">
        <v>134</v>
      </c>
      <c r="QS251" s="2" t="s">
        <v>142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134</v>
      </c>
      <c r="RB251" s="2" t="s">
        <v>134</v>
      </c>
      <c r="RC251" s="2" t="s">
        <v>134</v>
      </c>
      <c r="RD251" s="2" t="s">
        <v>134</v>
      </c>
      <c r="RE251" s="2" t="s">
        <v>134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134</v>
      </c>
      <c r="RN251" s="2" t="s">
        <v>134</v>
      </c>
      <c r="RO251" s="2" t="s">
        <v>134</v>
      </c>
      <c r="RP251" s="2" t="s">
        <v>134</v>
      </c>
      <c r="RQ251" s="2" t="s">
        <v>134</v>
      </c>
      <c r="RR251" s="2" t="s">
        <v>134</v>
      </c>
      <c r="RS251" s="4"/>
      <c r="RT251" s="8"/>
      <c r="RU251" s="4"/>
      <c r="RV251" s="8"/>
      <c r="RW251" s="7"/>
      <c r="RX251" s="7"/>
      <c r="RY251" s="2" t="s">
        <v>161</v>
      </c>
      <c r="RZ251" s="2" t="s">
        <v>131</v>
      </c>
      <c r="SA251" s="2" t="s">
        <v>134</v>
      </c>
      <c r="SB251" s="2" t="s">
        <v>134</v>
      </c>
      <c r="SC251" s="2" t="s">
        <v>142</v>
      </c>
      <c r="SD251" s="2" t="s">
        <v>134</v>
      </c>
      <c r="SE251" s="4"/>
      <c r="SF251" s="8"/>
      <c r="SG251" s="4"/>
      <c r="SH251" s="8"/>
      <c r="SI251" s="7"/>
      <c r="SJ251" s="7"/>
      <c r="SK251" s="2" t="s">
        <v>140</v>
      </c>
      <c r="SL251" s="2" t="s">
        <v>144</v>
      </c>
      <c r="SM251" s="2" t="s">
        <v>2055</v>
      </c>
      <c r="SN251" s="2" t="s">
        <v>2328</v>
      </c>
      <c r="SO251" s="2" t="s">
        <v>142</v>
      </c>
      <c r="SP251" s="2" t="s">
        <v>134</v>
      </c>
    </row>
    <row r="252">
      <c r="A252" s="2" t="s">
        <v>2870</v>
      </c>
      <c r="B252" s="2" t="s">
        <v>123</v>
      </c>
      <c r="C252" s="2" t="s">
        <v>2804</v>
      </c>
      <c r="D252" s="2" t="s">
        <v>2038</v>
      </c>
      <c r="E252" s="2" t="s">
        <v>2039</v>
      </c>
      <c r="F252" s="2" t="s">
        <v>2805</v>
      </c>
      <c r="G252" s="2" t="s">
        <v>2805</v>
      </c>
      <c r="H252" s="2" t="s">
        <v>2805</v>
      </c>
      <c r="I252" s="2" t="s">
        <v>2039</v>
      </c>
      <c r="J252" s="2" t="s">
        <v>2058</v>
      </c>
      <c r="K252" s="2" t="s">
        <v>803</v>
      </c>
      <c r="L252" s="3">
        <v>21.6</v>
      </c>
      <c r="M252" s="3">
        <v>22.68</v>
      </c>
      <c r="N252" s="3">
        <v>44.99</v>
      </c>
      <c r="O252" s="2" t="s">
        <v>131</v>
      </c>
      <c r="P252" s="2" t="s">
        <v>289</v>
      </c>
      <c r="Q252" s="2" t="s">
        <v>133</v>
      </c>
      <c r="R252" s="2" t="s">
        <v>134</v>
      </c>
      <c r="S252" s="2" t="s">
        <v>2867</v>
      </c>
      <c r="T252" s="2" t="s">
        <v>134</v>
      </c>
      <c r="U252" s="2" t="s">
        <v>134</v>
      </c>
      <c r="V252" s="2" t="s">
        <v>747</v>
      </c>
      <c r="W252" s="2" t="s">
        <v>2827</v>
      </c>
      <c r="X252" s="2" t="s">
        <v>134</v>
      </c>
      <c r="Y252" s="2" t="s">
        <v>237</v>
      </c>
      <c r="Z252" s="4">
        <v>703</v>
      </c>
      <c r="AA252" s="4">
        <f>=ROUNDDOWN(18.5,0)</f>
      </c>
      <c r="AB252" s="5">
        <v>38</v>
      </c>
      <c r="AC252" s="2" t="s">
        <v>880</v>
      </c>
      <c r="AD252" s="4">
        <v>110</v>
      </c>
      <c r="AE252" s="4">
        <v>790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>
        <v>0</v>
      </c>
      <c r="AP252" s="4">
        <v>995</v>
      </c>
      <c r="AQ252" s="8">
        <v>23228.09</v>
      </c>
      <c r="AR252" s="4"/>
      <c r="AS252" s="8"/>
      <c r="AT252" s="7"/>
      <c r="AU252" s="7"/>
      <c r="AV252" s="4" t="s">
        <v>134</v>
      </c>
      <c r="AW252" s="8" t="s">
        <v>134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0.325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 t="s">
        <v>134</v>
      </c>
      <c r="BJ252" s="4">
        <v>995</v>
      </c>
      <c r="BK252" s="8">
        <v>23228.09</v>
      </c>
      <c r="BL252" s="2" t="s">
        <v>2871</v>
      </c>
      <c r="BM252" s="7">
        <v>1</v>
      </c>
      <c r="BN252" s="7">
        <v>1</v>
      </c>
      <c r="BO252" s="4">
        <v>209</v>
      </c>
      <c r="BP252" s="8">
        <v>4896.87</v>
      </c>
      <c r="BQ252" s="4"/>
      <c r="BR252" s="8"/>
      <c r="BS252" s="7"/>
      <c r="BT252" s="7"/>
      <c r="BU252" s="2" t="s">
        <v>140</v>
      </c>
      <c r="BV252" s="2" t="s">
        <v>131</v>
      </c>
      <c r="BW252" s="2" t="s">
        <v>134</v>
      </c>
      <c r="BX252" s="2" t="s">
        <v>1489</v>
      </c>
      <c r="BY252" s="2" t="s">
        <v>142</v>
      </c>
      <c r="BZ252" s="2" t="s">
        <v>134</v>
      </c>
      <c r="CA252" s="4">
        <v>223</v>
      </c>
      <c r="CB252" s="8">
        <v>5416.67</v>
      </c>
      <c r="CC252" s="4"/>
      <c r="CD252" s="8"/>
      <c r="CE252" s="7"/>
      <c r="CF252" s="7"/>
      <c r="CG252" s="2" t="s">
        <v>140</v>
      </c>
      <c r="CH252" s="2" t="s">
        <v>131</v>
      </c>
      <c r="CI252" s="2" t="s">
        <v>240</v>
      </c>
      <c r="CJ252" s="2" t="s">
        <v>2503</v>
      </c>
      <c r="CK252" s="2" t="s">
        <v>142</v>
      </c>
      <c r="CL252" s="2" t="s">
        <v>134</v>
      </c>
      <c r="CM252" s="4">
        <v>112</v>
      </c>
      <c r="CN252" s="8">
        <v>2491.67</v>
      </c>
      <c r="CO252" s="4"/>
      <c r="CP252" s="8"/>
      <c r="CQ252" s="7"/>
      <c r="CR252" s="7"/>
      <c r="CS252" s="2" t="s">
        <v>140</v>
      </c>
      <c r="CT252" s="2" t="s">
        <v>131</v>
      </c>
      <c r="CU252" s="2" t="s">
        <v>729</v>
      </c>
      <c r="CV252" s="2" t="s">
        <v>2872</v>
      </c>
      <c r="CW252" s="2" t="s">
        <v>142</v>
      </c>
      <c r="CX252" s="2" t="s">
        <v>134</v>
      </c>
      <c r="CY252" s="4">
        <v>253</v>
      </c>
      <c r="CZ252" s="8">
        <v>5765.87</v>
      </c>
      <c r="DA252" s="4"/>
      <c r="DB252" s="8"/>
      <c r="DC252" s="7"/>
      <c r="DD252" s="7"/>
      <c r="DE252" s="2" t="s">
        <v>140</v>
      </c>
      <c r="DF252" s="2" t="s">
        <v>131</v>
      </c>
      <c r="DG252" s="2" t="s">
        <v>1493</v>
      </c>
      <c r="DH252" s="2" t="s">
        <v>536</v>
      </c>
      <c r="DI252" s="2" t="s">
        <v>142</v>
      </c>
      <c r="DJ252" s="2" t="s">
        <v>134</v>
      </c>
      <c r="DK252" s="4">
        <v>88</v>
      </c>
      <c r="DL252" s="8">
        <v>2104.96</v>
      </c>
      <c r="DM252" s="4"/>
      <c r="DN252" s="8"/>
      <c r="DO252" s="7"/>
      <c r="DP252" s="7"/>
      <c r="DQ252" s="2" t="s">
        <v>140</v>
      </c>
      <c r="DR252" s="2" t="s">
        <v>131</v>
      </c>
      <c r="DS252" s="2" t="s">
        <v>477</v>
      </c>
      <c r="DT252" s="2" t="s">
        <v>1389</v>
      </c>
      <c r="DU252" s="2" t="s">
        <v>142</v>
      </c>
      <c r="DV252" s="2" t="s">
        <v>134</v>
      </c>
      <c r="DW252" s="4">
        <v>31</v>
      </c>
      <c r="DX252" s="8">
        <v>738.11</v>
      </c>
      <c r="DY252" s="4"/>
      <c r="DZ252" s="8"/>
      <c r="EA252" s="7"/>
      <c r="EB252" s="7"/>
      <c r="EC252" s="2" t="s">
        <v>140</v>
      </c>
      <c r="ED252" s="2" t="s">
        <v>131</v>
      </c>
      <c r="EE252" s="2" t="s">
        <v>373</v>
      </c>
      <c r="EF252" s="2" t="s">
        <v>240</v>
      </c>
      <c r="EG252" s="2" t="s">
        <v>142</v>
      </c>
      <c r="EH252" s="2" t="s">
        <v>134</v>
      </c>
      <c r="EI252" s="4">
        <v>39</v>
      </c>
      <c r="EJ252" s="8">
        <v>866.36</v>
      </c>
      <c r="EK252" s="4"/>
      <c r="EL252" s="8"/>
      <c r="EM252" s="7"/>
      <c r="EN252" s="7"/>
      <c r="EO252" s="2" t="s">
        <v>140</v>
      </c>
      <c r="EP252" s="2" t="s">
        <v>131</v>
      </c>
      <c r="EQ252" s="2" t="s">
        <v>262</v>
      </c>
      <c r="ER252" s="2" t="s">
        <v>311</v>
      </c>
      <c r="ES252" s="2" t="s">
        <v>142</v>
      </c>
      <c r="ET252" s="2" t="s">
        <v>134</v>
      </c>
      <c r="EU252" s="4">
        <v>9</v>
      </c>
      <c r="EV252" s="8">
        <v>229.42</v>
      </c>
      <c r="EW252" s="4"/>
      <c r="EX252" s="8"/>
      <c r="EY252" s="7"/>
      <c r="EZ252" s="7"/>
      <c r="FA252" s="2" t="s">
        <v>140</v>
      </c>
      <c r="FB252" s="2" t="s">
        <v>131</v>
      </c>
      <c r="FC252" s="2" t="s">
        <v>481</v>
      </c>
      <c r="FD252" s="2" t="s">
        <v>1433</v>
      </c>
      <c r="FE252" s="2" t="s">
        <v>142</v>
      </c>
      <c r="FF252" s="2" t="s">
        <v>134</v>
      </c>
      <c r="FG252" s="4">
        <v>3</v>
      </c>
      <c r="FH252" s="8">
        <v>66.67</v>
      </c>
      <c r="FI252" s="4"/>
      <c r="FJ252" s="8"/>
      <c r="FK252" s="7"/>
      <c r="FL252" s="7"/>
      <c r="FM252" s="2" t="s">
        <v>140</v>
      </c>
      <c r="FN252" s="2" t="s">
        <v>131</v>
      </c>
      <c r="FO252" s="2" t="s">
        <v>357</v>
      </c>
      <c r="FP252" s="2" t="s">
        <v>1078</v>
      </c>
      <c r="FQ252" s="2" t="s">
        <v>142</v>
      </c>
      <c r="FR252" s="2" t="s">
        <v>134</v>
      </c>
      <c r="FS252" s="4">
        <v>21</v>
      </c>
      <c r="FT252" s="8">
        <v>488.46</v>
      </c>
      <c r="FU252" s="4"/>
      <c r="FV252" s="8"/>
      <c r="FW252" s="7"/>
      <c r="FX252" s="7"/>
      <c r="FY252" s="2" t="s">
        <v>140</v>
      </c>
      <c r="FZ252" s="2" t="s">
        <v>131</v>
      </c>
      <c r="GA252" s="2" t="s">
        <v>1002</v>
      </c>
      <c r="GB252" s="2" t="s">
        <v>2183</v>
      </c>
      <c r="GC252" s="2" t="s">
        <v>142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134</v>
      </c>
      <c r="GL252" s="2" t="s">
        <v>134</v>
      </c>
      <c r="GM252" s="2" t="s">
        <v>134</v>
      </c>
      <c r="GN252" s="2" t="s">
        <v>134</v>
      </c>
      <c r="GO252" s="2" t="s">
        <v>134</v>
      </c>
      <c r="GP252" s="2" t="s">
        <v>134</v>
      </c>
      <c r="GQ252" s="4">
        <v>2</v>
      </c>
      <c r="GR252" s="8">
        <v>45.36</v>
      </c>
      <c r="GS252" s="4"/>
      <c r="GT252" s="8"/>
      <c r="GU252" s="7"/>
      <c r="GV252" s="7"/>
      <c r="GW252" s="2" t="s">
        <v>140</v>
      </c>
      <c r="GX252" s="2" t="s">
        <v>131</v>
      </c>
      <c r="GY252" s="2" t="s">
        <v>2831</v>
      </c>
      <c r="GZ252" s="2" t="s">
        <v>1025</v>
      </c>
      <c r="HA252" s="2" t="s">
        <v>142</v>
      </c>
      <c r="HB252" s="2" t="s">
        <v>134</v>
      </c>
      <c r="HC252" s="4">
        <v>1</v>
      </c>
      <c r="HD252" s="8">
        <v>22.49</v>
      </c>
      <c r="HE252" s="4"/>
      <c r="HF252" s="8"/>
      <c r="HG252" s="7"/>
      <c r="HH252" s="7"/>
      <c r="HI252" s="2" t="s">
        <v>140</v>
      </c>
      <c r="HJ252" s="2" t="s">
        <v>131</v>
      </c>
      <c r="HK252" s="2" t="s">
        <v>2233</v>
      </c>
      <c r="HL252" s="2" t="s">
        <v>737</v>
      </c>
      <c r="HM252" s="2" t="s">
        <v>142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140</v>
      </c>
      <c r="HV252" s="2" t="s">
        <v>131</v>
      </c>
      <c r="HW252" s="2" t="s">
        <v>1118</v>
      </c>
      <c r="HX252" s="2" t="s">
        <v>134</v>
      </c>
      <c r="HY252" s="2" t="s">
        <v>142</v>
      </c>
      <c r="HZ252" s="2" t="s">
        <v>134</v>
      </c>
      <c r="IA252" s="4">
        <v>2</v>
      </c>
      <c r="IB252" s="8">
        <v>46.2</v>
      </c>
      <c r="IC252" s="4"/>
      <c r="ID252" s="8"/>
      <c r="IE252" s="7"/>
      <c r="IF252" s="7"/>
      <c r="IG252" s="2" t="s">
        <v>140</v>
      </c>
      <c r="IH252" s="2" t="s">
        <v>131</v>
      </c>
      <c r="II252" s="2" t="s">
        <v>1393</v>
      </c>
      <c r="IJ252" s="2" t="s">
        <v>2859</v>
      </c>
      <c r="IK252" s="2" t="s">
        <v>142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161</v>
      </c>
      <c r="IT252" s="2" t="s">
        <v>131</v>
      </c>
      <c r="IU252" s="2" t="s">
        <v>169</v>
      </c>
      <c r="IV252" s="2" t="s">
        <v>134</v>
      </c>
      <c r="IW252" s="2" t="s">
        <v>142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140</v>
      </c>
      <c r="JF252" s="2" t="s">
        <v>131</v>
      </c>
      <c r="JG252" s="2" t="s">
        <v>170</v>
      </c>
      <c r="JH252" s="2" t="s">
        <v>134</v>
      </c>
      <c r="JI252" s="2" t="s">
        <v>142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140</v>
      </c>
      <c r="JR252" s="2" t="s">
        <v>144</v>
      </c>
      <c r="JS252" s="2" t="s">
        <v>2053</v>
      </c>
      <c r="JT252" s="2" t="s">
        <v>1829</v>
      </c>
      <c r="JU252" s="2" t="s">
        <v>142</v>
      </c>
      <c r="JV252" s="2" t="s">
        <v>134</v>
      </c>
      <c r="JW252" s="4">
        <v>2</v>
      </c>
      <c r="JX252" s="8">
        <v>48.98</v>
      </c>
      <c r="JY252" s="4"/>
      <c r="JZ252" s="8"/>
      <c r="KA252" s="7"/>
      <c r="KB252" s="7"/>
      <c r="KC252" s="2" t="s">
        <v>140</v>
      </c>
      <c r="KD252" s="2" t="s">
        <v>131</v>
      </c>
      <c r="KE252" s="2" t="s">
        <v>174</v>
      </c>
      <c r="KF252" s="2" t="s">
        <v>971</v>
      </c>
      <c r="KG252" s="2" t="s">
        <v>142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176</v>
      </c>
      <c r="KP252" s="2" t="s">
        <v>131</v>
      </c>
      <c r="KQ252" s="2" t="s">
        <v>134</v>
      </c>
      <c r="KR252" s="2" t="s">
        <v>134</v>
      </c>
      <c r="KS252" s="2" t="s">
        <v>142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140</v>
      </c>
      <c r="LB252" s="2" t="s">
        <v>144</v>
      </c>
      <c r="LC252" s="2" t="s">
        <v>230</v>
      </c>
      <c r="LD252" s="2" t="s">
        <v>134</v>
      </c>
      <c r="LE252" s="2" t="s">
        <v>142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140</v>
      </c>
      <c r="LN252" s="2" t="s">
        <v>131</v>
      </c>
      <c r="LO252" s="2" t="s">
        <v>180</v>
      </c>
      <c r="LP252" s="2" t="s">
        <v>134</v>
      </c>
      <c r="LQ252" s="2" t="s">
        <v>142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134</v>
      </c>
      <c r="LZ252" s="2" t="s">
        <v>134</v>
      </c>
      <c r="MA252" s="2" t="s">
        <v>134</v>
      </c>
      <c r="MB252" s="2" t="s">
        <v>134</v>
      </c>
      <c r="MC252" s="2" t="s">
        <v>134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436</v>
      </c>
      <c r="ML252" s="2" t="s">
        <v>131</v>
      </c>
      <c r="MM252" s="2" t="s">
        <v>134</v>
      </c>
      <c r="MN252" s="2" t="s">
        <v>134</v>
      </c>
      <c r="MO252" s="2" t="s">
        <v>142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134</v>
      </c>
      <c r="MX252" s="2" t="s">
        <v>134</v>
      </c>
      <c r="MY252" s="2" t="s">
        <v>134</v>
      </c>
      <c r="MZ252" s="2" t="s">
        <v>134</v>
      </c>
      <c r="NA252" s="2" t="s">
        <v>134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184</v>
      </c>
      <c r="NJ252" s="2" t="s">
        <v>131</v>
      </c>
      <c r="NK252" s="2" t="s">
        <v>134</v>
      </c>
      <c r="NL252" s="2" t="s">
        <v>134</v>
      </c>
      <c r="NM252" s="2" t="s">
        <v>142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140</v>
      </c>
      <c r="NV252" s="2" t="s">
        <v>131</v>
      </c>
      <c r="NW252" s="2" t="s">
        <v>185</v>
      </c>
      <c r="NX252" s="2" t="s">
        <v>2873</v>
      </c>
      <c r="NY252" s="2" t="s">
        <v>142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140</v>
      </c>
      <c r="OH252" s="2" t="s">
        <v>187</v>
      </c>
      <c r="OI252" s="2" t="s">
        <v>670</v>
      </c>
      <c r="OJ252" s="2" t="s">
        <v>2872</v>
      </c>
      <c r="OK252" s="2" t="s">
        <v>142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134</v>
      </c>
      <c r="OT252" s="2" t="s">
        <v>134</v>
      </c>
      <c r="OU252" s="2" t="s">
        <v>134</v>
      </c>
      <c r="OV252" s="2" t="s">
        <v>134</v>
      </c>
      <c r="OW252" s="2" t="s">
        <v>134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161</v>
      </c>
      <c r="PF252" s="2" t="s">
        <v>131</v>
      </c>
      <c r="PG252" s="2" t="s">
        <v>134</v>
      </c>
      <c r="PH252" s="2" t="s">
        <v>134</v>
      </c>
      <c r="PI252" s="2" t="s">
        <v>142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176</v>
      </c>
      <c r="PR252" s="2" t="s">
        <v>131</v>
      </c>
      <c r="PS252" s="2" t="s">
        <v>134</v>
      </c>
      <c r="PT252" s="2" t="s">
        <v>134</v>
      </c>
      <c r="PU252" s="2" t="s">
        <v>142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140</v>
      </c>
      <c r="QD252" s="2" t="s">
        <v>144</v>
      </c>
      <c r="QE252" s="2" t="s">
        <v>711</v>
      </c>
      <c r="QF252" s="2" t="s">
        <v>134</v>
      </c>
      <c r="QG252" s="2" t="s">
        <v>142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184</v>
      </c>
      <c r="QP252" s="2" t="s">
        <v>131</v>
      </c>
      <c r="QQ252" s="2" t="s">
        <v>134</v>
      </c>
      <c r="QR252" s="2" t="s">
        <v>134</v>
      </c>
      <c r="QS252" s="2" t="s">
        <v>142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134</v>
      </c>
      <c r="RB252" s="2" t="s">
        <v>134</v>
      </c>
      <c r="RC252" s="2" t="s">
        <v>134</v>
      </c>
      <c r="RD252" s="2" t="s">
        <v>134</v>
      </c>
      <c r="RE252" s="2" t="s">
        <v>134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134</v>
      </c>
      <c r="RN252" s="2" t="s">
        <v>134</v>
      </c>
      <c r="RO252" s="2" t="s">
        <v>134</v>
      </c>
      <c r="RP252" s="2" t="s">
        <v>134</v>
      </c>
      <c r="RQ252" s="2" t="s">
        <v>134</v>
      </c>
      <c r="RR252" s="2" t="s">
        <v>134</v>
      </c>
      <c r="RS252" s="4"/>
      <c r="RT252" s="8"/>
      <c r="RU252" s="4"/>
      <c r="RV252" s="8"/>
      <c r="RW252" s="7"/>
      <c r="RX252" s="7"/>
      <c r="RY252" s="2" t="s">
        <v>161</v>
      </c>
      <c r="RZ252" s="2" t="s">
        <v>131</v>
      </c>
      <c r="SA252" s="2" t="s">
        <v>134</v>
      </c>
      <c r="SB252" s="2" t="s">
        <v>134</v>
      </c>
      <c r="SC252" s="2" t="s">
        <v>142</v>
      </c>
      <c r="SD252" s="2" t="s">
        <v>134</v>
      </c>
      <c r="SE252" s="4"/>
      <c r="SF252" s="8"/>
      <c r="SG252" s="4"/>
      <c r="SH252" s="8"/>
      <c r="SI252" s="7"/>
      <c r="SJ252" s="7"/>
      <c r="SK252" s="2" t="s">
        <v>140</v>
      </c>
      <c r="SL252" s="2" t="s">
        <v>144</v>
      </c>
      <c r="SM252" s="2" t="s">
        <v>2055</v>
      </c>
      <c r="SN252" s="2" t="s">
        <v>2513</v>
      </c>
      <c r="SO252" s="2" t="s">
        <v>142</v>
      </c>
      <c r="SP252" s="2" t="s">
        <v>134</v>
      </c>
    </row>
    <row r="253">
      <c r="A253" s="2" t="s">
        <v>2874</v>
      </c>
      <c r="B253" s="2" t="s">
        <v>123</v>
      </c>
      <c r="C253" s="2" t="s">
        <v>2804</v>
      </c>
      <c r="D253" s="2" t="s">
        <v>2038</v>
      </c>
      <c r="E253" s="2" t="s">
        <v>2039</v>
      </c>
      <c r="F253" s="2" t="s">
        <v>2805</v>
      </c>
      <c r="G253" s="2" t="s">
        <v>2805</v>
      </c>
      <c r="H253" s="2" t="s">
        <v>2805</v>
      </c>
      <c r="I253" s="2" t="s">
        <v>2039</v>
      </c>
      <c r="J253" s="2" t="s">
        <v>2066</v>
      </c>
      <c r="K253" s="2" t="s">
        <v>803</v>
      </c>
      <c r="L253" s="3">
        <v>31.2</v>
      </c>
      <c r="M253" s="3">
        <v>32.76</v>
      </c>
      <c r="N253" s="3">
        <v>64.99</v>
      </c>
      <c r="O253" s="2" t="s">
        <v>131</v>
      </c>
      <c r="P253" s="2" t="s">
        <v>289</v>
      </c>
      <c r="Q253" s="2" t="s">
        <v>133</v>
      </c>
      <c r="R253" s="2" t="s">
        <v>134</v>
      </c>
      <c r="S253" s="2" t="s">
        <v>2867</v>
      </c>
      <c r="T253" s="2" t="s">
        <v>134</v>
      </c>
      <c r="U253" s="2" t="s">
        <v>134</v>
      </c>
      <c r="V253" s="2" t="s">
        <v>747</v>
      </c>
      <c r="W253" s="2" t="s">
        <v>2827</v>
      </c>
      <c r="X253" s="2" t="s">
        <v>134</v>
      </c>
      <c r="Y253" s="2" t="s">
        <v>237</v>
      </c>
      <c r="Z253" s="4">
        <v>458</v>
      </c>
      <c r="AA253" s="4">
        <f>=ROUNDDOWN(18.32,0)</f>
      </c>
      <c r="AB253" s="5">
        <v>25</v>
      </c>
      <c r="AC253" s="2" t="s">
        <v>1373</v>
      </c>
      <c r="AD253" s="4">
        <v>28</v>
      </c>
      <c r="AE253" s="4">
        <v>468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>
        <v>0</v>
      </c>
      <c r="AP253" s="4">
        <v>616</v>
      </c>
      <c r="AQ253" s="8">
        <v>21458.42</v>
      </c>
      <c r="AR253" s="4"/>
      <c r="AS253" s="8"/>
      <c r="AT253" s="7"/>
      <c r="AU253" s="7"/>
      <c r="AV253" s="4" t="s">
        <v>134</v>
      </c>
      <c r="AW253" s="8" t="s">
        <v>134</v>
      </c>
      <c r="AX253" s="4" t="s">
        <v>134</v>
      </c>
      <c r="AY253" s="8" t="s">
        <v>134</v>
      </c>
      <c r="AZ253" s="7" t="s">
        <v>134</v>
      </c>
      <c r="BA253" s="7" t="s">
        <v>134</v>
      </c>
      <c r="BB253" s="7">
        <v>0.3003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 t="s">
        <v>134</v>
      </c>
      <c r="BJ253" s="4">
        <v>616</v>
      </c>
      <c r="BK253" s="8">
        <v>21458.42</v>
      </c>
      <c r="BL253" s="2" t="s">
        <v>2875</v>
      </c>
      <c r="BM253" s="7">
        <v>1</v>
      </c>
      <c r="BN253" s="7">
        <v>1</v>
      </c>
      <c r="BO253" s="4">
        <v>114</v>
      </c>
      <c r="BP253" s="8">
        <v>4247.64</v>
      </c>
      <c r="BQ253" s="4"/>
      <c r="BR253" s="8"/>
      <c r="BS253" s="7"/>
      <c r="BT253" s="7"/>
      <c r="BU253" s="2" t="s">
        <v>140</v>
      </c>
      <c r="BV253" s="2" t="s">
        <v>131</v>
      </c>
      <c r="BW253" s="2" t="s">
        <v>134</v>
      </c>
      <c r="BX253" s="2" t="s">
        <v>2504</v>
      </c>
      <c r="BY253" s="2" t="s">
        <v>142</v>
      </c>
      <c r="BZ253" s="2" t="s">
        <v>134</v>
      </c>
      <c r="CA253" s="4">
        <v>136</v>
      </c>
      <c r="CB253" s="8">
        <v>4772.24</v>
      </c>
      <c r="CC253" s="4"/>
      <c r="CD253" s="8"/>
      <c r="CE253" s="7"/>
      <c r="CF253" s="7"/>
      <c r="CG253" s="2" t="s">
        <v>140</v>
      </c>
      <c r="CH253" s="2" t="s">
        <v>131</v>
      </c>
      <c r="CI253" s="2" t="s">
        <v>240</v>
      </c>
      <c r="CJ253" s="2" t="s">
        <v>906</v>
      </c>
      <c r="CK253" s="2" t="s">
        <v>142</v>
      </c>
      <c r="CL253" s="2" t="s">
        <v>134</v>
      </c>
      <c r="CM253" s="4">
        <v>63</v>
      </c>
      <c r="CN253" s="8">
        <v>2097.69</v>
      </c>
      <c r="CO253" s="4"/>
      <c r="CP253" s="8"/>
      <c r="CQ253" s="7"/>
      <c r="CR253" s="7"/>
      <c r="CS253" s="2" t="s">
        <v>140</v>
      </c>
      <c r="CT253" s="2" t="s">
        <v>131</v>
      </c>
      <c r="CU253" s="2" t="s">
        <v>729</v>
      </c>
      <c r="CV253" s="2" t="s">
        <v>590</v>
      </c>
      <c r="CW253" s="2" t="s">
        <v>142</v>
      </c>
      <c r="CX253" s="2" t="s">
        <v>134</v>
      </c>
      <c r="CY253" s="4">
        <v>148</v>
      </c>
      <c r="CZ253" s="8">
        <v>5058.64</v>
      </c>
      <c r="DA253" s="4"/>
      <c r="DB253" s="8"/>
      <c r="DC253" s="7"/>
      <c r="DD253" s="7"/>
      <c r="DE253" s="2" t="s">
        <v>140</v>
      </c>
      <c r="DF253" s="2" t="s">
        <v>131</v>
      </c>
      <c r="DG253" s="2" t="s">
        <v>1493</v>
      </c>
      <c r="DH253" s="2" t="s">
        <v>2852</v>
      </c>
      <c r="DI253" s="2" t="s">
        <v>142</v>
      </c>
      <c r="DJ253" s="2" t="s">
        <v>134</v>
      </c>
      <c r="DK253" s="4">
        <v>75</v>
      </c>
      <c r="DL253" s="8">
        <v>2653.5</v>
      </c>
      <c r="DM253" s="4"/>
      <c r="DN253" s="8"/>
      <c r="DO253" s="7"/>
      <c r="DP253" s="7"/>
      <c r="DQ253" s="2" t="s">
        <v>140</v>
      </c>
      <c r="DR253" s="2" t="s">
        <v>131</v>
      </c>
      <c r="DS253" s="2" t="s">
        <v>477</v>
      </c>
      <c r="DT253" s="2" t="s">
        <v>1389</v>
      </c>
      <c r="DU253" s="2" t="s">
        <v>142</v>
      </c>
      <c r="DV253" s="2" t="s">
        <v>134</v>
      </c>
      <c r="DW253" s="4">
        <v>6</v>
      </c>
      <c r="DX253" s="8">
        <v>206.4</v>
      </c>
      <c r="DY253" s="4"/>
      <c r="DZ253" s="8"/>
      <c r="EA253" s="7"/>
      <c r="EB253" s="7"/>
      <c r="EC253" s="2" t="s">
        <v>140</v>
      </c>
      <c r="ED253" s="2" t="s">
        <v>131</v>
      </c>
      <c r="EE253" s="2" t="s">
        <v>373</v>
      </c>
      <c r="EF253" s="2" t="s">
        <v>730</v>
      </c>
      <c r="EG253" s="2" t="s">
        <v>142</v>
      </c>
      <c r="EH253" s="2" t="s">
        <v>134</v>
      </c>
      <c r="EI253" s="4">
        <v>38</v>
      </c>
      <c r="EJ253" s="8">
        <v>1176.25</v>
      </c>
      <c r="EK253" s="4"/>
      <c r="EL253" s="8"/>
      <c r="EM253" s="7"/>
      <c r="EN253" s="7"/>
      <c r="EO253" s="2" t="s">
        <v>140</v>
      </c>
      <c r="EP253" s="2" t="s">
        <v>131</v>
      </c>
      <c r="EQ253" s="2" t="s">
        <v>262</v>
      </c>
      <c r="ER253" s="2" t="s">
        <v>2192</v>
      </c>
      <c r="ES253" s="2" t="s">
        <v>142</v>
      </c>
      <c r="ET253" s="2" t="s">
        <v>134</v>
      </c>
      <c r="EU253" s="4">
        <v>2</v>
      </c>
      <c r="EV253" s="8">
        <v>74.04</v>
      </c>
      <c r="EW253" s="4"/>
      <c r="EX253" s="8"/>
      <c r="EY253" s="7"/>
      <c r="EZ253" s="7"/>
      <c r="FA253" s="2" t="s">
        <v>140</v>
      </c>
      <c r="FB253" s="2" t="s">
        <v>131</v>
      </c>
      <c r="FC253" s="2" t="s">
        <v>481</v>
      </c>
      <c r="FD253" s="2" t="s">
        <v>2838</v>
      </c>
      <c r="FE253" s="2" t="s">
        <v>142</v>
      </c>
      <c r="FF253" s="2" t="s">
        <v>134</v>
      </c>
      <c r="FG253" s="4">
        <v>6</v>
      </c>
      <c r="FH253" s="8">
        <v>206.4</v>
      </c>
      <c r="FI253" s="4"/>
      <c r="FJ253" s="8"/>
      <c r="FK253" s="7"/>
      <c r="FL253" s="7"/>
      <c r="FM253" s="2" t="s">
        <v>140</v>
      </c>
      <c r="FN253" s="2" t="s">
        <v>131</v>
      </c>
      <c r="FO253" s="2" t="s">
        <v>357</v>
      </c>
      <c r="FP253" s="2" t="s">
        <v>1255</v>
      </c>
      <c r="FQ253" s="2" t="s">
        <v>142</v>
      </c>
      <c r="FR253" s="2" t="s">
        <v>134</v>
      </c>
      <c r="FS253" s="4">
        <v>18</v>
      </c>
      <c r="FT253" s="8">
        <v>628.2</v>
      </c>
      <c r="FU253" s="4"/>
      <c r="FV253" s="8"/>
      <c r="FW253" s="7"/>
      <c r="FX253" s="7"/>
      <c r="FY253" s="2" t="s">
        <v>140</v>
      </c>
      <c r="FZ253" s="2" t="s">
        <v>131</v>
      </c>
      <c r="GA253" s="2" t="s">
        <v>1002</v>
      </c>
      <c r="GB253" s="2" t="s">
        <v>2830</v>
      </c>
      <c r="GC253" s="2" t="s">
        <v>142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134</v>
      </c>
      <c r="GL253" s="2" t="s">
        <v>134</v>
      </c>
      <c r="GM253" s="2" t="s">
        <v>134</v>
      </c>
      <c r="GN253" s="2" t="s">
        <v>134</v>
      </c>
      <c r="GO253" s="2" t="s">
        <v>134</v>
      </c>
      <c r="GP253" s="2" t="s">
        <v>134</v>
      </c>
      <c r="GQ253" s="4">
        <v>4</v>
      </c>
      <c r="GR253" s="8">
        <v>131.68</v>
      </c>
      <c r="GS253" s="4"/>
      <c r="GT253" s="8"/>
      <c r="GU253" s="7"/>
      <c r="GV253" s="7"/>
      <c r="GW253" s="2" t="s">
        <v>140</v>
      </c>
      <c r="GX253" s="2" t="s">
        <v>131</v>
      </c>
      <c r="GY253" s="2" t="s">
        <v>2831</v>
      </c>
      <c r="GZ253" s="2" t="s">
        <v>2689</v>
      </c>
      <c r="HA253" s="2" t="s">
        <v>142</v>
      </c>
      <c r="HB253" s="2" t="s">
        <v>134</v>
      </c>
      <c r="HC253" s="4">
        <v>1</v>
      </c>
      <c r="HD253" s="8">
        <v>32.49</v>
      </c>
      <c r="HE253" s="4"/>
      <c r="HF253" s="8"/>
      <c r="HG253" s="7"/>
      <c r="HH253" s="7"/>
      <c r="HI253" s="2" t="s">
        <v>140</v>
      </c>
      <c r="HJ253" s="2" t="s">
        <v>131</v>
      </c>
      <c r="HK253" s="2" t="s">
        <v>2233</v>
      </c>
      <c r="HL253" s="2" t="s">
        <v>1031</v>
      </c>
      <c r="HM253" s="2" t="s">
        <v>142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140</v>
      </c>
      <c r="HV253" s="2" t="s">
        <v>131</v>
      </c>
      <c r="HW253" s="2" t="s">
        <v>1118</v>
      </c>
      <c r="HX253" s="2" t="s">
        <v>134</v>
      </c>
      <c r="HY253" s="2" t="s">
        <v>142</v>
      </c>
      <c r="HZ253" s="2" t="s">
        <v>134</v>
      </c>
      <c r="IA253" s="4">
        <v>5</v>
      </c>
      <c r="IB253" s="8">
        <v>173.25</v>
      </c>
      <c r="IC253" s="4"/>
      <c r="ID253" s="8"/>
      <c r="IE253" s="7"/>
      <c r="IF253" s="7"/>
      <c r="IG253" s="2" t="s">
        <v>140</v>
      </c>
      <c r="IH253" s="2" t="s">
        <v>131</v>
      </c>
      <c r="II253" s="2" t="s">
        <v>1393</v>
      </c>
      <c r="IJ253" s="2" t="s">
        <v>369</v>
      </c>
      <c r="IK253" s="2" t="s">
        <v>142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161</v>
      </c>
      <c r="IT253" s="2" t="s">
        <v>131</v>
      </c>
      <c r="IU253" s="2" t="s">
        <v>382</v>
      </c>
      <c r="IV253" s="2" t="s">
        <v>134</v>
      </c>
      <c r="IW253" s="2" t="s">
        <v>142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140</v>
      </c>
      <c r="JF253" s="2" t="s">
        <v>131</v>
      </c>
      <c r="JG253" s="2" t="s">
        <v>170</v>
      </c>
      <c r="JH253" s="2" t="s">
        <v>134</v>
      </c>
      <c r="JI253" s="2" t="s">
        <v>142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140</v>
      </c>
      <c r="JR253" s="2" t="s">
        <v>144</v>
      </c>
      <c r="JS253" s="2" t="s">
        <v>2053</v>
      </c>
      <c r="JT253" s="2" t="s">
        <v>1448</v>
      </c>
      <c r="JU253" s="2" t="s">
        <v>142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140</v>
      </c>
      <c r="KD253" s="2" t="s">
        <v>131</v>
      </c>
      <c r="KE253" s="2" t="s">
        <v>174</v>
      </c>
      <c r="KF253" s="2" t="s">
        <v>134</v>
      </c>
      <c r="KG253" s="2" t="s">
        <v>142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176</v>
      </c>
      <c r="KP253" s="2" t="s">
        <v>131</v>
      </c>
      <c r="KQ253" s="2" t="s">
        <v>134</v>
      </c>
      <c r="KR253" s="2" t="s">
        <v>134</v>
      </c>
      <c r="KS253" s="2" t="s">
        <v>142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140</v>
      </c>
      <c r="LB253" s="2" t="s">
        <v>144</v>
      </c>
      <c r="LC253" s="2" t="s">
        <v>230</v>
      </c>
      <c r="LD253" s="2" t="s">
        <v>134</v>
      </c>
      <c r="LE253" s="2" t="s">
        <v>142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140</v>
      </c>
      <c r="LN253" s="2" t="s">
        <v>131</v>
      </c>
      <c r="LO253" s="2" t="s">
        <v>180</v>
      </c>
      <c r="LP253" s="2" t="s">
        <v>134</v>
      </c>
      <c r="LQ253" s="2" t="s">
        <v>142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134</v>
      </c>
      <c r="LZ253" s="2" t="s">
        <v>134</v>
      </c>
      <c r="MA253" s="2" t="s">
        <v>134</v>
      </c>
      <c r="MB253" s="2" t="s">
        <v>134</v>
      </c>
      <c r="MC253" s="2" t="s">
        <v>134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436</v>
      </c>
      <c r="ML253" s="2" t="s">
        <v>131</v>
      </c>
      <c r="MM253" s="2" t="s">
        <v>134</v>
      </c>
      <c r="MN253" s="2" t="s">
        <v>134</v>
      </c>
      <c r="MO253" s="2" t="s">
        <v>142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134</v>
      </c>
      <c r="MX253" s="2" t="s">
        <v>134</v>
      </c>
      <c r="MY253" s="2" t="s">
        <v>134</v>
      </c>
      <c r="MZ253" s="2" t="s">
        <v>134</v>
      </c>
      <c r="NA253" s="2" t="s">
        <v>134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184</v>
      </c>
      <c r="NJ253" s="2" t="s">
        <v>131</v>
      </c>
      <c r="NK253" s="2" t="s">
        <v>134</v>
      </c>
      <c r="NL253" s="2" t="s">
        <v>134</v>
      </c>
      <c r="NM253" s="2" t="s">
        <v>142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140</v>
      </c>
      <c r="NV253" s="2" t="s">
        <v>131</v>
      </c>
      <c r="NW253" s="2" t="s">
        <v>185</v>
      </c>
      <c r="NX253" s="2" t="s">
        <v>1120</v>
      </c>
      <c r="NY253" s="2" t="s">
        <v>142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140</v>
      </c>
      <c r="OH253" s="2" t="s">
        <v>187</v>
      </c>
      <c r="OI253" s="2" t="s">
        <v>670</v>
      </c>
      <c r="OJ253" s="2" t="s">
        <v>590</v>
      </c>
      <c r="OK253" s="2" t="s">
        <v>142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134</v>
      </c>
      <c r="OT253" s="2" t="s">
        <v>134</v>
      </c>
      <c r="OU253" s="2" t="s">
        <v>134</v>
      </c>
      <c r="OV253" s="2" t="s">
        <v>134</v>
      </c>
      <c r="OW253" s="2" t="s">
        <v>134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161</v>
      </c>
      <c r="PF253" s="2" t="s">
        <v>131</v>
      </c>
      <c r="PG253" s="2" t="s">
        <v>134</v>
      </c>
      <c r="PH253" s="2" t="s">
        <v>134</v>
      </c>
      <c r="PI253" s="2" t="s">
        <v>142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176</v>
      </c>
      <c r="PR253" s="2" t="s">
        <v>131</v>
      </c>
      <c r="PS253" s="2" t="s">
        <v>134</v>
      </c>
      <c r="PT253" s="2" t="s">
        <v>134</v>
      </c>
      <c r="PU253" s="2" t="s">
        <v>142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140</v>
      </c>
      <c r="QD253" s="2" t="s">
        <v>144</v>
      </c>
      <c r="QE253" s="2" t="s">
        <v>711</v>
      </c>
      <c r="QF253" s="2" t="s">
        <v>134</v>
      </c>
      <c r="QG253" s="2" t="s">
        <v>142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184</v>
      </c>
      <c r="QP253" s="2" t="s">
        <v>131</v>
      </c>
      <c r="QQ253" s="2" t="s">
        <v>134</v>
      </c>
      <c r="QR253" s="2" t="s">
        <v>134</v>
      </c>
      <c r="QS253" s="2" t="s">
        <v>142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134</v>
      </c>
      <c r="RB253" s="2" t="s">
        <v>134</v>
      </c>
      <c r="RC253" s="2" t="s">
        <v>134</v>
      </c>
      <c r="RD253" s="2" t="s">
        <v>134</v>
      </c>
      <c r="RE253" s="2" t="s">
        <v>134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134</v>
      </c>
      <c r="RN253" s="2" t="s">
        <v>134</v>
      </c>
      <c r="RO253" s="2" t="s">
        <v>134</v>
      </c>
      <c r="RP253" s="2" t="s">
        <v>134</v>
      </c>
      <c r="RQ253" s="2" t="s">
        <v>134</v>
      </c>
      <c r="RR253" s="2" t="s">
        <v>134</v>
      </c>
      <c r="RS253" s="4"/>
      <c r="RT253" s="8"/>
      <c r="RU253" s="4"/>
      <c r="RV253" s="8"/>
      <c r="RW253" s="7"/>
      <c r="RX253" s="7"/>
      <c r="RY253" s="2" t="s">
        <v>161</v>
      </c>
      <c r="RZ253" s="2" t="s">
        <v>131</v>
      </c>
      <c r="SA253" s="2" t="s">
        <v>134</v>
      </c>
      <c r="SB253" s="2" t="s">
        <v>134</v>
      </c>
      <c r="SC253" s="2" t="s">
        <v>142</v>
      </c>
      <c r="SD253" s="2" t="s">
        <v>134</v>
      </c>
      <c r="SE253" s="4"/>
      <c r="SF253" s="8"/>
      <c r="SG253" s="4"/>
      <c r="SH253" s="8"/>
      <c r="SI253" s="7"/>
      <c r="SJ253" s="7"/>
      <c r="SK253" s="2" t="s">
        <v>140</v>
      </c>
      <c r="SL253" s="2" t="s">
        <v>144</v>
      </c>
      <c r="SM253" s="2" t="s">
        <v>2055</v>
      </c>
      <c r="SN253" s="2" t="s">
        <v>2876</v>
      </c>
      <c r="SO253" s="2" t="s">
        <v>142</v>
      </c>
      <c r="SP253" s="2" t="s">
        <v>134</v>
      </c>
    </row>
    <row r="254">
      <c r="A254" s="2" t="s">
        <v>2877</v>
      </c>
      <c r="B254" s="2" t="s">
        <v>123</v>
      </c>
      <c r="C254" s="2" t="s">
        <v>2804</v>
      </c>
      <c r="D254" s="2" t="s">
        <v>2038</v>
      </c>
      <c r="E254" s="2" t="s">
        <v>2039</v>
      </c>
      <c r="F254" s="2" t="s">
        <v>2805</v>
      </c>
      <c r="G254" s="2" t="s">
        <v>2805</v>
      </c>
      <c r="H254" s="2" t="s">
        <v>2805</v>
      </c>
      <c r="I254" s="2" t="s">
        <v>2039</v>
      </c>
      <c r="J254" s="2" t="s">
        <v>2821</v>
      </c>
      <c r="K254" s="2" t="s">
        <v>803</v>
      </c>
      <c r="L254" s="3">
        <v>13.8</v>
      </c>
      <c r="M254" s="3">
        <v>14.49</v>
      </c>
      <c r="N254" s="3">
        <v>29.99</v>
      </c>
      <c r="O254" s="2" t="s">
        <v>131</v>
      </c>
      <c r="P254" s="2" t="s">
        <v>289</v>
      </c>
      <c r="Q254" s="2" t="s">
        <v>133</v>
      </c>
      <c r="R254" s="2" t="s">
        <v>134</v>
      </c>
      <c r="S254" s="2" t="s">
        <v>2867</v>
      </c>
      <c r="T254" s="2" t="s">
        <v>134</v>
      </c>
      <c r="U254" s="2" t="s">
        <v>134</v>
      </c>
      <c r="V254" s="2" t="s">
        <v>747</v>
      </c>
      <c r="W254" s="2" t="s">
        <v>2827</v>
      </c>
      <c r="X254" s="2" t="s">
        <v>134</v>
      </c>
      <c r="Y254" s="2" t="s">
        <v>237</v>
      </c>
      <c r="Z254" s="4">
        <v>438</v>
      </c>
      <c r="AA254" s="4">
        <f>=ROUNDDOWN(13.6875,0)</f>
      </c>
      <c r="AB254" s="5">
        <v>32</v>
      </c>
      <c r="AC254" s="2" t="s">
        <v>880</v>
      </c>
      <c r="AD254" s="4">
        <v>90</v>
      </c>
      <c r="AE254" s="4">
        <v>760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>
        <v>0</v>
      </c>
      <c r="AP254" s="4">
        <v>700</v>
      </c>
      <c r="AQ254" s="8">
        <v>10493.59</v>
      </c>
      <c r="AR254" s="4"/>
      <c r="AS254" s="8"/>
      <c r="AT254" s="7"/>
      <c r="AU254" s="7"/>
      <c r="AV254" s="4" t="s">
        <v>134</v>
      </c>
      <c r="AW254" s="8" t="s">
        <v>134</v>
      </c>
      <c r="AX254" s="4" t="s">
        <v>134</v>
      </c>
      <c r="AY254" s="8" t="s">
        <v>134</v>
      </c>
      <c r="AZ254" s="7" t="s">
        <v>134</v>
      </c>
      <c r="BA254" s="7" t="s">
        <v>134</v>
      </c>
      <c r="BB254" s="7">
        <v>0.1468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 t="s">
        <v>134</v>
      </c>
      <c r="BJ254" s="4">
        <v>700</v>
      </c>
      <c r="BK254" s="8">
        <v>10493.59</v>
      </c>
      <c r="BL254" s="2" t="s">
        <v>2807</v>
      </c>
      <c r="BM254" s="7">
        <v>1</v>
      </c>
      <c r="BN254" s="7">
        <v>1</v>
      </c>
      <c r="BO254" s="4">
        <v>74</v>
      </c>
      <c r="BP254" s="8">
        <v>1132.94</v>
      </c>
      <c r="BQ254" s="4"/>
      <c r="BR254" s="8"/>
      <c r="BS254" s="7"/>
      <c r="BT254" s="7"/>
      <c r="BU254" s="2" t="s">
        <v>140</v>
      </c>
      <c r="BV254" s="2" t="s">
        <v>131</v>
      </c>
      <c r="BW254" s="2" t="s">
        <v>134</v>
      </c>
      <c r="BX254" s="2" t="s">
        <v>2697</v>
      </c>
      <c r="BY254" s="2" t="s">
        <v>142</v>
      </c>
      <c r="BZ254" s="2" t="s">
        <v>134</v>
      </c>
      <c r="CA254" s="4">
        <v>219</v>
      </c>
      <c r="CB254" s="8">
        <v>3479.91</v>
      </c>
      <c r="CC254" s="4"/>
      <c r="CD254" s="8"/>
      <c r="CE254" s="7"/>
      <c r="CF254" s="7"/>
      <c r="CG254" s="2" t="s">
        <v>140</v>
      </c>
      <c r="CH254" s="2" t="s">
        <v>131</v>
      </c>
      <c r="CI254" s="2" t="s">
        <v>240</v>
      </c>
      <c r="CJ254" s="2" t="s">
        <v>2469</v>
      </c>
      <c r="CK254" s="2" t="s">
        <v>142</v>
      </c>
      <c r="CL254" s="2" t="s">
        <v>134</v>
      </c>
      <c r="CM254" s="4">
        <v>96</v>
      </c>
      <c r="CN254" s="8">
        <v>1328.4</v>
      </c>
      <c r="CO254" s="4"/>
      <c r="CP254" s="8"/>
      <c r="CQ254" s="7"/>
      <c r="CR254" s="7"/>
      <c r="CS254" s="2" t="s">
        <v>140</v>
      </c>
      <c r="CT254" s="2" t="s">
        <v>131</v>
      </c>
      <c r="CU254" s="2" t="s">
        <v>729</v>
      </c>
      <c r="CV254" s="2" t="s">
        <v>2872</v>
      </c>
      <c r="CW254" s="2" t="s">
        <v>142</v>
      </c>
      <c r="CX254" s="2" t="s">
        <v>134</v>
      </c>
      <c r="CY254" s="4">
        <v>161</v>
      </c>
      <c r="CZ254" s="8">
        <v>2332.89</v>
      </c>
      <c r="DA254" s="4"/>
      <c r="DB254" s="8"/>
      <c r="DC254" s="7"/>
      <c r="DD254" s="7"/>
      <c r="DE254" s="2" t="s">
        <v>140</v>
      </c>
      <c r="DF254" s="2" t="s">
        <v>131</v>
      </c>
      <c r="DG254" s="2" t="s">
        <v>1493</v>
      </c>
      <c r="DH254" s="2" t="s">
        <v>1871</v>
      </c>
      <c r="DI254" s="2" t="s">
        <v>142</v>
      </c>
      <c r="DJ254" s="2" t="s">
        <v>134</v>
      </c>
      <c r="DK254" s="4">
        <v>87</v>
      </c>
      <c r="DL254" s="8">
        <v>1300.65</v>
      </c>
      <c r="DM254" s="4"/>
      <c r="DN254" s="8"/>
      <c r="DO254" s="7"/>
      <c r="DP254" s="7"/>
      <c r="DQ254" s="2" t="s">
        <v>140</v>
      </c>
      <c r="DR254" s="2" t="s">
        <v>131</v>
      </c>
      <c r="DS254" s="2" t="s">
        <v>477</v>
      </c>
      <c r="DT254" s="2" t="s">
        <v>2031</v>
      </c>
      <c r="DU254" s="2" t="s">
        <v>142</v>
      </c>
      <c r="DV254" s="2" t="s">
        <v>134</v>
      </c>
      <c r="DW254" s="4">
        <v>17</v>
      </c>
      <c r="DX254" s="8">
        <v>258.91</v>
      </c>
      <c r="DY254" s="4"/>
      <c r="DZ254" s="8"/>
      <c r="EA254" s="7"/>
      <c r="EB254" s="7"/>
      <c r="EC254" s="2" t="s">
        <v>140</v>
      </c>
      <c r="ED254" s="2" t="s">
        <v>131</v>
      </c>
      <c r="EE254" s="2" t="s">
        <v>373</v>
      </c>
      <c r="EF254" s="2" t="s">
        <v>1977</v>
      </c>
      <c r="EG254" s="2" t="s">
        <v>142</v>
      </c>
      <c r="EH254" s="2" t="s">
        <v>134</v>
      </c>
      <c r="EI254" s="4">
        <v>24</v>
      </c>
      <c r="EJ254" s="8">
        <v>335.7</v>
      </c>
      <c r="EK254" s="4"/>
      <c r="EL254" s="8"/>
      <c r="EM254" s="7"/>
      <c r="EN254" s="7"/>
      <c r="EO254" s="2" t="s">
        <v>140</v>
      </c>
      <c r="EP254" s="2" t="s">
        <v>131</v>
      </c>
      <c r="EQ254" s="2" t="s">
        <v>262</v>
      </c>
      <c r="ER254" s="2" t="s">
        <v>477</v>
      </c>
      <c r="ES254" s="2" t="s">
        <v>142</v>
      </c>
      <c r="ET254" s="2" t="s">
        <v>134</v>
      </c>
      <c r="EU254" s="4">
        <v>2</v>
      </c>
      <c r="EV254" s="8">
        <v>30.86</v>
      </c>
      <c r="EW254" s="4"/>
      <c r="EX254" s="8"/>
      <c r="EY254" s="7"/>
      <c r="EZ254" s="7"/>
      <c r="FA254" s="2" t="s">
        <v>140</v>
      </c>
      <c r="FB254" s="2" t="s">
        <v>131</v>
      </c>
      <c r="FC254" s="2" t="s">
        <v>481</v>
      </c>
      <c r="FD254" s="2" t="s">
        <v>2878</v>
      </c>
      <c r="FE254" s="2" t="s">
        <v>142</v>
      </c>
      <c r="FF254" s="2" t="s">
        <v>134</v>
      </c>
      <c r="FG254" s="4">
        <v>4</v>
      </c>
      <c r="FH254" s="8">
        <v>59.24</v>
      </c>
      <c r="FI254" s="4"/>
      <c r="FJ254" s="8"/>
      <c r="FK254" s="7"/>
      <c r="FL254" s="7"/>
      <c r="FM254" s="2" t="s">
        <v>140</v>
      </c>
      <c r="FN254" s="2" t="s">
        <v>131</v>
      </c>
      <c r="FO254" s="2" t="s">
        <v>357</v>
      </c>
      <c r="FP254" s="2" t="s">
        <v>2657</v>
      </c>
      <c r="FQ254" s="2" t="s">
        <v>142</v>
      </c>
      <c r="FR254" s="2" t="s">
        <v>134</v>
      </c>
      <c r="FS254" s="4">
        <v>13</v>
      </c>
      <c r="FT254" s="8">
        <v>189.02</v>
      </c>
      <c r="FU254" s="4"/>
      <c r="FV254" s="8"/>
      <c r="FW254" s="7"/>
      <c r="FX254" s="7"/>
      <c r="FY254" s="2" t="s">
        <v>140</v>
      </c>
      <c r="FZ254" s="2" t="s">
        <v>131</v>
      </c>
      <c r="GA254" s="2" t="s">
        <v>1002</v>
      </c>
      <c r="GB254" s="2" t="s">
        <v>2183</v>
      </c>
      <c r="GC254" s="2" t="s">
        <v>142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134</v>
      </c>
      <c r="GL254" s="2" t="s">
        <v>134</v>
      </c>
      <c r="GM254" s="2" t="s">
        <v>134</v>
      </c>
      <c r="GN254" s="2" t="s">
        <v>134</v>
      </c>
      <c r="GO254" s="2" t="s">
        <v>134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578</v>
      </c>
      <c r="GX254" s="2" t="s">
        <v>144</v>
      </c>
      <c r="GY254" s="2" t="s">
        <v>2831</v>
      </c>
      <c r="GZ254" s="2" t="s">
        <v>2576</v>
      </c>
      <c r="HA254" s="2" t="s">
        <v>142</v>
      </c>
      <c r="HB254" s="2" t="s">
        <v>134</v>
      </c>
      <c r="HC254" s="4">
        <v>1</v>
      </c>
      <c r="HD254" s="8">
        <v>14.99</v>
      </c>
      <c r="HE254" s="4"/>
      <c r="HF254" s="8"/>
      <c r="HG254" s="7"/>
      <c r="HH254" s="7"/>
      <c r="HI254" s="2" t="s">
        <v>140</v>
      </c>
      <c r="HJ254" s="2" t="s">
        <v>131</v>
      </c>
      <c r="HK254" s="2" t="s">
        <v>2233</v>
      </c>
      <c r="HL254" s="2" t="s">
        <v>664</v>
      </c>
      <c r="HM254" s="2" t="s">
        <v>142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140</v>
      </c>
      <c r="HV254" s="2" t="s">
        <v>131</v>
      </c>
      <c r="HW254" s="2" t="s">
        <v>1118</v>
      </c>
      <c r="HX254" s="2" t="s">
        <v>134</v>
      </c>
      <c r="HY254" s="2" t="s">
        <v>142</v>
      </c>
      <c r="HZ254" s="2" t="s">
        <v>134</v>
      </c>
      <c r="IA254" s="4">
        <v>1</v>
      </c>
      <c r="IB254" s="8">
        <v>14.43</v>
      </c>
      <c r="IC254" s="4"/>
      <c r="ID254" s="8"/>
      <c r="IE254" s="7"/>
      <c r="IF254" s="7"/>
      <c r="IG254" s="2" t="s">
        <v>140</v>
      </c>
      <c r="IH254" s="2" t="s">
        <v>131</v>
      </c>
      <c r="II254" s="2" t="s">
        <v>1393</v>
      </c>
      <c r="IJ254" s="2" t="s">
        <v>1770</v>
      </c>
      <c r="IK254" s="2" t="s">
        <v>142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161</v>
      </c>
      <c r="IT254" s="2" t="s">
        <v>131</v>
      </c>
      <c r="IU254" s="2" t="s">
        <v>169</v>
      </c>
      <c r="IV254" s="2" t="s">
        <v>134</v>
      </c>
      <c r="IW254" s="2" t="s">
        <v>142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140</v>
      </c>
      <c r="JF254" s="2" t="s">
        <v>131</v>
      </c>
      <c r="JG254" s="2" t="s">
        <v>170</v>
      </c>
      <c r="JH254" s="2" t="s">
        <v>134</v>
      </c>
      <c r="JI254" s="2" t="s">
        <v>142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140</v>
      </c>
      <c r="JR254" s="2" t="s">
        <v>144</v>
      </c>
      <c r="JS254" s="2" t="s">
        <v>2053</v>
      </c>
      <c r="JT254" s="2" t="s">
        <v>2195</v>
      </c>
      <c r="JU254" s="2" t="s">
        <v>142</v>
      </c>
      <c r="JV254" s="2" t="s">
        <v>134</v>
      </c>
      <c r="JW254" s="4">
        <v>1</v>
      </c>
      <c r="JX254" s="8">
        <v>15.65</v>
      </c>
      <c r="JY254" s="4"/>
      <c r="JZ254" s="8"/>
      <c r="KA254" s="7"/>
      <c r="KB254" s="7"/>
      <c r="KC254" s="2" t="s">
        <v>140</v>
      </c>
      <c r="KD254" s="2" t="s">
        <v>131</v>
      </c>
      <c r="KE254" s="2" t="s">
        <v>174</v>
      </c>
      <c r="KF254" s="2" t="s">
        <v>319</v>
      </c>
      <c r="KG254" s="2" t="s">
        <v>142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176</v>
      </c>
      <c r="KP254" s="2" t="s">
        <v>131</v>
      </c>
      <c r="KQ254" s="2" t="s">
        <v>134</v>
      </c>
      <c r="KR254" s="2" t="s">
        <v>134</v>
      </c>
      <c r="KS254" s="2" t="s">
        <v>142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140</v>
      </c>
      <c r="LB254" s="2" t="s">
        <v>144</v>
      </c>
      <c r="LC254" s="2" t="s">
        <v>230</v>
      </c>
      <c r="LD254" s="2" t="s">
        <v>134</v>
      </c>
      <c r="LE254" s="2" t="s">
        <v>142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140</v>
      </c>
      <c r="LN254" s="2" t="s">
        <v>131</v>
      </c>
      <c r="LO254" s="2" t="s">
        <v>180</v>
      </c>
      <c r="LP254" s="2" t="s">
        <v>134</v>
      </c>
      <c r="LQ254" s="2" t="s">
        <v>142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134</v>
      </c>
      <c r="LZ254" s="2" t="s">
        <v>134</v>
      </c>
      <c r="MA254" s="2" t="s">
        <v>134</v>
      </c>
      <c r="MB254" s="2" t="s">
        <v>134</v>
      </c>
      <c r="MC254" s="2" t="s">
        <v>134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436</v>
      </c>
      <c r="ML254" s="2" t="s">
        <v>131</v>
      </c>
      <c r="MM254" s="2" t="s">
        <v>134</v>
      </c>
      <c r="MN254" s="2" t="s">
        <v>134</v>
      </c>
      <c r="MO254" s="2" t="s">
        <v>142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134</v>
      </c>
      <c r="MX254" s="2" t="s">
        <v>134</v>
      </c>
      <c r="MY254" s="2" t="s">
        <v>134</v>
      </c>
      <c r="MZ254" s="2" t="s">
        <v>134</v>
      </c>
      <c r="NA254" s="2" t="s">
        <v>134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184</v>
      </c>
      <c r="NJ254" s="2" t="s">
        <v>131</v>
      </c>
      <c r="NK254" s="2" t="s">
        <v>134</v>
      </c>
      <c r="NL254" s="2" t="s">
        <v>134</v>
      </c>
      <c r="NM254" s="2" t="s">
        <v>142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140</v>
      </c>
      <c r="NV254" s="2" t="s">
        <v>131</v>
      </c>
      <c r="NW254" s="2" t="s">
        <v>185</v>
      </c>
      <c r="NX254" s="2" t="s">
        <v>429</v>
      </c>
      <c r="NY254" s="2" t="s">
        <v>142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140</v>
      </c>
      <c r="OH254" s="2" t="s">
        <v>187</v>
      </c>
      <c r="OI254" s="2" t="s">
        <v>670</v>
      </c>
      <c r="OJ254" s="2" t="s">
        <v>1976</v>
      </c>
      <c r="OK254" s="2" t="s">
        <v>142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134</v>
      </c>
      <c r="OT254" s="2" t="s">
        <v>134</v>
      </c>
      <c r="OU254" s="2" t="s">
        <v>134</v>
      </c>
      <c r="OV254" s="2" t="s">
        <v>134</v>
      </c>
      <c r="OW254" s="2" t="s">
        <v>134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161</v>
      </c>
      <c r="PF254" s="2" t="s">
        <v>131</v>
      </c>
      <c r="PG254" s="2" t="s">
        <v>134</v>
      </c>
      <c r="PH254" s="2" t="s">
        <v>134</v>
      </c>
      <c r="PI254" s="2" t="s">
        <v>142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176</v>
      </c>
      <c r="PR254" s="2" t="s">
        <v>131</v>
      </c>
      <c r="PS254" s="2" t="s">
        <v>134</v>
      </c>
      <c r="PT254" s="2" t="s">
        <v>134</v>
      </c>
      <c r="PU254" s="2" t="s">
        <v>142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140</v>
      </c>
      <c r="QD254" s="2" t="s">
        <v>144</v>
      </c>
      <c r="QE254" s="2" t="s">
        <v>711</v>
      </c>
      <c r="QF254" s="2" t="s">
        <v>2312</v>
      </c>
      <c r="QG254" s="2" t="s">
        <v>142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184</v>
      </c>
      <c r="QP254" s="2" t="s">
        <v>131</v>
      </c>
      <c r="QQ254" s="2" t="s">
        <v>134</v>
      </c>
      <c r="QR254" s="2" t="s">
        <v>134</v>
      </c>
      <c r="QS254" s="2" t="s">
        <v>142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134</v>
      </c>
      <c r="RB254" s="2" t="s">
        <v>134</v>
      </c>
      <c r="RC254" s="2" t="s">
        <v>134</v>
      </c>
      <c r="RD254" s="2" t="s">
        <v>134</v>
      </c>
      <c r="RE254" s="2" t="s">
        <v>134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134</v>
      </c>
      <c r="RN254" s="2" t="s">
        <v>134</v>
      </c>
      <c r="RO254" s="2" t="s">
        <v>134</v>
      </c>
      <c r="RP254" s="2" t="s">
        <v>134</v>
      </c>
      <c r="RQ254" s="2" t="s">
        <v>134</v>
      </c>
      <c r="RR254" s="2" t="s">
        <v>134</v>
      </c>
      <c r="RS254" s="4"/>
      <c r="RT254" s="8"/>
      <c r="RU254" s="4"/>
      <c r="RV254" s="8"/>
      <c r="RW254" s="7"/>
      <c r="RX254" s="7"/>
      <c r="RY254" s="2" t="s">
        <v>161</v>
      </c>
      <c r="RZ254" s="2" t="s">
        <v>131</v>
      </c>
      <c r="SA254" s="2" t="s">
        <v>134</v>
      </c>
      <c r="SB254" s="2" t="s">
        <v>134</v>
      </c>
      <c r="SC254" s="2" t="s">
        <v>142</v>
      </c>
      <c r="SD254" s="2" t="s">
        <v>134</v>
      </c>
      <c r="SE254" s="4"/>
      <c r="SF254" s="8"/>
      <c r="SG254" s="4"/>
      <c r="SH254" s="8"/>
      <c r="SI254" s="7"/>
      <c r="SJ254" s="7"/>
      <c r="SK254" s="2" t="s">
        <v>140</v>
      </c>
      <c r="SL254" s="2" t="s">
        <v>144</v>
      </c>
      <c r="SM254" s="2" t="s">
        <v>193</v>
      </c>
      <c r="SN254" s="2" t="s">
        <v>786</v>
      </c>
      <c r="SO254" s="2" t="s">
        <v>142</v>
      </c>
      <c r="SP254" s="2" t="s">
        <v>134</v>
      </c>
    </row>
    <row r="255">
      <c r="A255" s="2" t="s">
        <v>2879</v>
      </c>
      <c r="B255" s="2" t="s">
        <v>123</v>
      </c>
      <c r="C255" s="2" t="s">
        <v>2804</v>
      </c>
      <c r="D255" s="2" t="s">
        <v>2038</v>
      </c>
      <c r="E255" s="2" t="s">
        <v>2039</v>
      </c>
      <c r="F255" s="2" t="s">
        <v>2805</v>
      </c>
      <c r="G255" s="2" t="s">
        <v>2805</v>
      </c>
      <c r="H255" s="2" t="s">
        <v>2805</v>
      </c>
      <c r="I255" s="2" t="s">
        <v>2039</v>
      </c>
      <c r="J255" s="2" t="s">
        <v>2044</v>
      </c>
      <c r="K255" s="2" t="s">
        <v>329</v>
      </c>
      <c r="L255" s="3">
        <v>13.8</v>
      </c>
      <c r="M255" s="3">
        <v>14.49</v>
      </c>
      <c r="N255" s="3">
        <v>29.99</v>
      </c>
      <c r="O255" s="2" t="s">
        <v>131</v>
      </c>
      <c r="P255" s="2" t="s">
        <v>289</v>
      </c>
      <c r="Q255" s="2" t="s">
        <v>133</v>
      </c>
      <c r="R255" s="2" t="s">
        <v>134</v>
      </c>
      <c r="S255" s="2" t="s">
        <v>2880</v>
      </c>
      <c r="T255" s="2" t="s">
        <v>134</v>
      </c>
      <c r="U255" s="2" t="s">
        <v>832</v>
      </c>
      <c r="V255" s="2" t="s">
        <v>747</v>
      </c>
      <c r="W255" s="2" t="s">
        <v>1671</v>
      </c>
      <c r="X255" s="2" t="s">
        <v>134</v>
      </c>
      <c r="Y255" s="2" t="s">
        <v>2881</v>
      </c>
      <c r="Z255" s="4">
        <v>788</v>
      </c>
      <c r="AA255" s="4">
        <f>=ROUNDDOWN(20.7368421052632,0)</f>
      </c>
      <c r="AB255" s="5">
        <v>38</v>
      </c>
      <c r="AC255" s="2" t="s">
        <v>138</v>
      </c>
      <c r="AD255" s="4">
        <v>30</v>
      </c>
      <c r="AE255" s="4">
        <v>640</v>
      </c>
      <c r="AF255" s="6">
        <v>65</v>
      </c>
      <c r="AG255" s="6">
        <v>73</v>
      </c>
      <c r="AH255" s="7">
        <v>0.9235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>
        <v>0</v>
      </c>
      <c r="AP255" s="4">
        <v>989</v>
      </c>
      <c r="AQ255" s="8">
        <v>14787.53</v>
      </c>
      <c r="AR255" s="4"/>
      <c r="AS255" s="8"/>
      <c r="AT255" s="7"/>
      <c r="AU255" s="7"/>
      <c r="AV255" s="4">
        <v>2983</v>
      </c>
      <c r="AW255" s="8">
        <v>60664.19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>
        <v>0.2438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0.1302</v>
      </c>
      <c r="BJ255" s="4">
        <v>989</v>
      </c>
      <c r="BK255" s="8">
        <v>14787.53</v>
      </c>
      <c r="BL255" s="2" t="s">
        <v>2882</v>
      </c>
      <c r="BM255" s="7">
        <v>1</v>
      </c>
      <c r="BN255" s="7">
        <v>1</v>
      </c>
      <c r="BO255" s="4">
        <v>115</v>
      </c>
      <c r="BP255" s="8">
        <v>1745.7</v>
      </c>
      <c r="BQ255" s="4"/>
      <c r="BR255" s="8"/>
      <c r="BS255" s="7"/>
      <c r="BT255" s="7"/>
      <c r="BU255" s="2" t="s">
        <v>140</v>
      </c>
      <c r="BV255" s="2" t="s">
        <v>131</v>
      </c>
      <c r="BW255" s="2" t="s">
        <v>134</v>
      </c>
      <c r="BX255" s="2" t="s">
        <v>1343</v>
      </c>
      <c r="BY255" s="2" t="s">
        <v>142</v>
      </c>
      <c r="BZ255" s="2" t="s">
        <v>134</v>
      </c>
      <c r="CA255" s="4">
        <v>280</v>
      </c>
      <c r="CB255" s="8">
        <v>4449.2</v>
      </c>
      <c r="CC255" s="4"/>
      <c r="CD255" s="8"/>
      <c r="CE255" s="7"/>
      <c r="CF255" s="7"/>
      <c r="CG255" s="2" t="s">
        <v>140</v>
      </c>
      <c r="CH255" s="2" t="s">
        <v>131</v>
      </c>
      <c r="CI255" s="2" t="s">
        <v>1041</v>
      </c>
      <c r="CJ255" s="2" t="s">
        <v>1119</v>
      </c>
      <c r="CK255" s="2" t="s">
        <v>142</v>
      </c>
      <c r="CL255" s="2" t="s">
        <v>134</v>
      </c>
      <c r="CM255" s="4">
        <v>190</v>
      </c>
      <c r="CN255" s="8">
        <v>2641.9</v>
      </c>
      <c r="CO255" s="4"/>
      <c r="CP255" s="8"/>
      <c r="CQ255" s="7"/>
      <c r="CR255" s="7"/>
      <c r="CS255" s="2" t="s">
        <v>140</v>
      </c>
      <c r="CT255" s="2" t="s">
        <v>131</v>
      </c>
      <c r="CU255" s="2" t="s">
        <v>2716</v>
      </c>
      <c r="CV255" s="2" t="s">
        <v>851</v>
      </c>
      <c r="CW255" s="2" t="s">
        <v>142</v>
      </c>
      <c r="CX255" s="2" t="s">
        <v>134</v>
      </c>
      <c r="CY255" s="4">
        <v>303</v>
      </c>
      <c r="CZ255" s="8">
        <v>4390.47</v>
      </c>
      <c r="DA255" s="4"/>
      <c r="DB255" s="8"/>
      <c r="DC255" s="7"/>
      <c r="DD255" s="7"/>
      <c r="DE255" s="2" t="s">
        <v>140</v>
      </c>
      <c r="DF255" s="2" t="s">
        <v>131</v>
      </c>
      <c r="DG255" s="2" t="s">
        <v>2881</v>
      </c>
      <c r="DH255" s="2" t="s">
        <v>872</v>
      </c>
      <c r="DI255" s="2" t="s">
        <v>142</v>
      </c>
      <c r="DJ255" s="2" t="s">
        <v>134</v>
      </c>
      <c r="DK255" s="4">
        <v>36</v>
      </c>
      <c r="DL255" s="8">
        <v>581.4</v>
      </c>
      <c r="DM255" s="4"/>
      <c r="DN255" s="8"/>
      <c r="DO255" s="7"/>
      <c r="DP255" s="7"/>
      <c r="DQ255" s="2" t="s">
        <v>140</v>
      </c>
      <c r="DR255" s="2" t="s">
        <v>131</v>
      </c>
      <c r="DS255" s="2" t="s">
        <v>1347</v>
      </c>
      <c r="DT255" s="2" t="s">
        <v>844</v>
      </c>
      <c r="DU255" s="2" t="s">
        <v>142</v>
      </c>
      <c r="DV255" s="2" t="s">
        <v>134</v>
      </c>
      <c r="DW255" s="4">
        <v>32</v>
      </c>
      <c r="DX255" s="8">
        <v>487.04</v>
      </c>
      <c r="DY255" s="4"/>
      <c r="DZ255" s="8"/>
      <c r="EA255" s="7"/>
      <c r="EB255" s="7"/>
      <c r="EC255" s="2" t="s">
        <v>140</v>
      </c>
      <c r="ED255" s="2" t="s">
        <v>131</v>
      </c>
      <c r="EE255" s="2" t="s">
        <v>2432</v>
      </c>
      <c r="EF255" s="2" t="s">
        <v>1296</v>
      </c>
      <c r="EG255" s="2" t="s">
        <v>142</v>
      </c>
      <c r="EH255" s="2" t="s">
        <v>134</v>
      </c>
      <c r="EI255" s="4">
        <v>20</v>
      </c>
      <c r="EJ255" s="8">
        <v>284.73</v>
      </c>
      <c r="EK255" s="4"/>
      <c r="EL255" s="8"/>
      <c r="EM255" s="7"/>
      <c r="EN255" s="7"/>
      <c r="EO255" s="2" t="s">
        <v>140</v>
      </c>
      <c r="EP255" s="2" t="s">
        <v>131</v>
      </c>
      <c r="EQ255" s="2" t="s">
        <v>2883</v>
      </c>
      <c r="ER255" s="2" t="s">
        <v>1354</v>
      </c>
      <c r="ES255" s="2" t="s">
        <v>142</v>
      </c>
      <c r="ET255" s="2" t="s">
        <v>134</v>
      </c>
      <c r="EU255" s="4">
        <v>7</v>
      </c>
      <c r="EV255" s="8">
        <v>104.47</v>
      </c>
      <c r="EW255" s="4"/>
      <c r="EX255" s="8"/>
      <c r="EY255" s="7"/>
      <c r="EZ255" s="7"/>
      <c r="FA255" s="2" t="s">
        <v>140</v>
      </c>
      <c r="FB255" s="2" t="s">
        <v>131</v>
      </c>
      <c r="FC255" s="2" t="s">
        <v>2881</v>
      </c>
      <c r="FD255" s="2" t="s">
        <v>836</v>
      </c>
      <c r="FE255" s="2" t="s">
        <v>142</v>
      </c>
      <c r="FF255" s="2" t="s">
        <v>134</v>
      </c>
      <c r="FG255" s="4">
        <v>3</v>
      </c>
      <c r="FH255" s="8">
        <v>42.21</v>
      </c>
      <c r="FI255" s="4"/>
      <c r="FJ255" s="8"/>
      <c r="FK255" s="7"/>
      <c r="FL255" s="7"/>
      <c r="FM255" s="2" t="s">
        <v>140</v>
      </c>
      <c r="FN255" s="2" t="s">
        <v>131</v>
      </c>
      <c r="FO255" s="2" t="s">
        <v>357</v>
      </c>
      <c r="FP255" s="2" t="s">
        <v>2682</v>
      </c>
      <c r="FQ255" s="2" t="s">
        <v>142</v>
      </c>
      <c r="FR255" s="2" t="s">
        <v>134</v>
      </c>
      <c r="FS255" s="4">
        <v>2</v>
      </c>
      <c r="FT255" s="8">
        <v>30.42</v>
      </c>
      <c r="FU255" s="4"/>
      <c r="FV255" s="8"/>
      <c r="FW255" s="7"/>
      <c r="FX255" s="7"/>
      <c r="FY255" s="2" t="s">
        <v>140</v>
      </c>
      <c r="FZ255" s="2" t="s">
        <v>131</v>
      </c>
      <c r="GA255" s="2" t="s">
        <v>337</v>
      </c>
      <c r="GB255" s="2" t="s">
        <v>2884</v>
      </c>
      <c r="GC255" s="2" t="s">
        <v>142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161</v>
      </c>
      <c r="GL255" s="2" t="s">
        <v>131</v>
      </c>
      <c r="GM255" s="2" t="s">
        <v>134</v>
      </c>
      <c r="GN255" s="2" t="s">
        <v>134</v>
      </c>
      <c r="GO255" s="2" t="s">
        <v>142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161</v>
      </c>
      <c r="GX255" s="2" t="s">
        <v>131</v>
      </c>
      <c r="GY255" s="2" t="s">
        <v>134</v>
      </c>
      <c r="GZ255" s="2" t="s">
        <v>134</v>
      </c>
      <c r="HA255" s="2" t="s">
        <v>142</v>
      </c>
      <c r="HB255" s="2" t="s">
        <v>134</v>
      </c>
      <c r="HC255" s="4">
        <v>1</v>
      </c>
      <c r="HD255" s="8">
        <v>29.99</v>
      </c>
      <c r="HE255" s="4"/>
      <c r="HF255" s="8"/>
      <c r="HG255" s="7"/>
      <c r="HH255" s="7"/>
      <c r="HI255" s="2" t="s">
        <v>140</v>
      </c>
      <c r="HJ255" s="2" t="s">
        <v>131</v>
      </c>
      <c r="HK255" s="2" t="s">
        <v>2881</v>
      </c>
      <c r="HL255" s="2" t="s">
        <v>524</v>
      </c>
      <c r="HM255" s="2" t="s">
        <v>142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140</v>
      </c>
      <c r="HV255" s="2" t="s">
        <v>131</v>
      </c>
      <c r="HW255" s="2" t="s">
        <v>1118</v>
      </c>
      <c r="HX255" s="2" t="s">
        <v>134</v>
      </c>
      <c r="HY255" s="2" t="s">
        <v>142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176</v>
      </c>
      <c r="IH255" s="2" t="s">
        <v>131</v>
      </c>
      <c r="II255" s="2" t="s">
        <v>134</v>
      </c>
      <c r="IJ255" s="2" t="s">
        <v>134</v>
      </c>
      <c r="IK255" s="2" t="s">
        <v>142</v>
      </c>
      <c r="IL255" s="2" t="s">
        <v>168</v>
      </c>
      <c r="IM255" s="4"/>
      <c r="IN255" s="8"/>
      <c r="IO255" s="4"/>
      <c r="IP255" s="8"/>
      <c r="IQ255" s="7"/>
      <c r="IR255" s="7"/>
      <c r="IS255" s="2" t="s">
        <v>161</v>
      </c>
      <c r="IT255" s="2" t="s">
        <v>131</v>
      </c>
      <c r="IU255" s="2" t="s">
        <v>134</v>
      </c>
      <c r="IV255" s="2" t="s">
        <v>134</v>
      </c>
      <c r="IW255" s="2" t="s">
        <v>142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140</v>
      </c>
      <c r="JF255" s="2" t="s">
        <v>131</v>
      </c>
      <c r="JG255" s="2" t="s">
        <v>170</v>
      </c>
      <c r="JH255" s="2" t="s">
        <v>134</v>
      </c>
      <c r="JI255" s="2" t="s">
        <v>142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176</v>
      </c>
      <c r="JR255" s="2" t="s">
        <v>131</v>
      </c>
      <c r="JS255" s="2" t="s">
        <v>134</v>
      </c>
      <c r="JT255" s="2" t="s">
        <v>134</v>
      </c>
      <c r="JU255" s="2" t="s">
        <v>142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140</v>
      </c>
      <c r="KD255" s="2" t="s">
        <v>131</v>
      </c>
      <c r="KE255" s="2" t="s">
        <v>1078</v>
      </c>
      <c r="KF255" s="2" t="s">
        <v>2811</v>
      </c>
      <c r="KG255" s="2" t="s">
        <v>142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176</v>
      </c>
      <c r="KP255" s="2" t="s">
        <v>131</v>
      </c>
      <c r="KQ255" s="2" t="s">
        <v>134</v>
      </c>
      <c r="KR255" s="2" t="s">
        <v>134</v>
      </c>
      <c r="KS255" s="2" t="s">
        <v>142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184</v>
      </c>
      <c r="LB255" s="2" t="s">
        <v>131</v>
      </c>
      <c r="LC255" s="2" t="s">
        <v>134</v>
      </c>
      <c r="LD255" s="2" t="s">
        <v>134</v>
      </c>
      <c r="LE255" s="2" t="s">
        <v>142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134</v>
      </c>
      <c r="LN255" s="2" t="s">
        <v>134</v>
      </c>
      <c r="LO255" s="2" t="s">
        <v>134</v>
      </c>
      <c r="LP255" s="2" t="s">
        <v>134</v>
      </c>
      <c r="LQ255" s="2" t="s">
        <v>134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134</v>
      </c>
      <c r="LZ255" s="2" t="s">
        <v>134</v>
      </c>
      <c r="MA255" s="2" t="s">
        <v>134</v>
      </c>
      <c r="MB255" s="2" t="s">
        <v>134</v>
      </c>
      <c r="MC255" s="2" t="s">
        <v>134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436</v>
      </c>
      <c r="ML255" s="2" t="s">
        <v>131</v>
      </c>
      <c r="MM255" s="2" t="s">
        <v>134</v>
      </c>
      <c r="MN255" s="2" t="s">
        <v>134</v>
      </c>
      <c r="MO255" s="2" t="s">
        <v>142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134</v>
      </c>
      <c r="MX255" s="2" t="s">
        <v>134</v>
      </c>
      <c r="MY255" s="2" t="s">
        <v>134</v>
      </c>
      <c r="MZ255" s="2" t="s">
        <v>134</v>
      </c>
      <c r="NA255" s="2" t="s">
        <v>134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184</v>
      </c>
      <c r="NJ255" s="2" t="s">
        <v>131</v>
      </c>
      <c r="NK255" s="2" t="s">
        <v>134</v>
      </c>
      <c r="NL255" s="2" t="s">
        <v>134</v>
      </c>
      <c r="NM255" s="2" t="s">
        <v>142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140</v>
      </c>
      <c r="NV255" s="2" t="s">
        <v>131</v>
      </c>
      <c r="NW255" s="2" t="s">
        <v>185</v>
      </c>
      <c r="NX255" s="2" t="s">
        <v>629</v>
      </c>
      <c r="NY255" s="2" t="s">
        <v>142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140</v>
      </c>
      <c r="OH255" s="2" t="s">
        <v>187</v>
      </c>
      <c r="OI255" s="2" t="s">
        <v>1101</v>
      </c>
      <c r="OJ255" s="2" t="s">
        <v>1307</v>
      </c>
      <c r="OK255" s="2" t="s">
        <v>142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161</v>
      </c>
      <c r="OT255" s="2" t="s">
        <v>131</v>
      </c>
      <c r="OU255" s="2" t="s">
        <v>134</v>
      </c>
      <c r="OV255" s="2" t="s">
        <v>134</v>
      </c>
      <c r="OW255" s="2" t="s">
        <v>142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161</v>
      </c>
      <c r="PF255" s="2" t="s">
        <v>131</v>
      </c>
      <c r="PG255" s="2" t="s">
        <v>134</v>
      </c>
      <c r="PH255" s="2" t="s">
        <v>134</v>
      </c>
      <c r="PI255" s="2" t="s">
        <v>142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176</v>
      </c>
      <c r="PR255" s="2" t="s">
        <v>131</v>
      </c>
      <c r="PS255" s="2" t="s">
        <v>134</v>
      </c>
      <c r="PT255" s="2" t="s">
        <v>134</v>
      </c>
      <c r="PU255" s="2" t="s">
        <v>142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161</v>
      </c>
      <c r="QD255" s="2" t="s">
        <v>144</v>
      </c>
      <c r="QE255" s="2" t="s">
        <v>134</v>
      </c>
      <c r="QF255" s="2" t="s">
        <v>134</v>
      </c>
      <c r="QG255" s="2" t="s">
        <v>142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184</v>
      </c>
      <c r="QP255" s="2" t="s">
        <v>131</v>
      </c>
      <c r="QQ255" s="2" t="s">
        <v>134</v>
      </c>
      <c r="QR255" s="2" t="s">
        <v>134</v>
      </c>
      <c r="QS255" s="2" t="s">
        <v>142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134</v>
      </c>
      <c r="RB255" s="2" t="s">
        <v>134</v>
      </c>
      <c r="RC255" s="2" t="s">
        <v>134</v>
      </c>
      <c r="RD255" s="2" t="s">
        <v>134</v>
      </c>
      <c r="RE255" s="2" t="s">
        <v>134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134</v>
      </c>
      <c r="RN255" s="2" t="s">
        <v>134</v>
      </c>
      <c r="RO255" s="2" t="s">
        <v>134</v>
      </c>
      <c r="RP255" s="2" t="s">
        <v>134</v>
      </c>
      <c r="RQ255" s="2" t="s">
        <v>134</v>
      </c>
      <c r="RR255" s="2" t="s">
        <v>134</v>
      </c>
      <c r="RS255" s="4"/>
      <c r="RT255" s="8"/>
      <c r="RU255" s="4"/>
      <c r="RV255" s="8"/>
      <c r="RW255" s="7"/>
      <c r="RX255" s="7"/>
      <c r="RY255" s="2" t="s">
        <v>161</v>
      </c>
      <c r="RZ255" s="2" t="s">
        <v>131</v>
      </c>
      <c r="SA255" s="2" t="s">
        <v>134</v>
      </c>
      <c r="SB255" s="2" t="s">
        <v>134</v>
      </c>
      <c r="SC255" s="2" t="s">
        <v>142</v>
      </c>
      <c r="SD255" s="2" t="s">
        <v>134</v>
      </c>
      <c r="SE255" s="4"/>
      <c r="SF255" s="8"/>
      <c r="SG255" s="4"/>
      <c r="SH255" s="8"/>
      <c r="SI255" s="7"/>
      <c r="SJ255" s="7"/>
      <c r="SK255" s="2" t="s">
        <v>176</v>
      </c>
      <c r="SL255" s="2" t="s">
        <v>144</v>
      </c>
      <c r="SM255" s="2" t="s">
        <v>134</v>
      </c>
      <c r="SN255" s="2" t="s">
        <v>134</v>
      </c>
      <c r="SO255" s="2" t="s">
        <v>142</v>
      </c>
      <c r="SP255" s="2" t="s">
        <v>134</v>
      </c>
    </row>
    <row r="256">
      <c r="A256" s="2" t="s">
        <v>2885</v>
      </c>
      <c r="B256" s="2" t="s">
        <v>123</v>
      </c>
      <c r="C256" s="2" t="s">
        <v>2804</v>
      </c>
      <c r="D256" s="2" t="s">
        <v>2038</v>
      </c>
      <c r="E256" s="2" t="s">
        <v>2039</v>
      </c>
      <c r="F256" s="2" t="s">
        <v>2805</v>
      </c>
      <c r="G256" s="2" t="s">
        <v>2805</v>
      </c>
      <c r="H256" s="2" t="s">
        <v>2805</v>
      </c>
      <c r="I256" s="2" t="s">
        <v>2039</v>
      </c>
      <c r="J256" s="2" t="s">
        <v>2058</v>
      </c>
      <c r="K256" s="2" t="s">
        <v>329</v>
      </c>
      <c r="L256" s="3">
        <v>21.6</v>
      </c>
      <c r="M256" s="3">
        <v>22.68</v>
      </c>
      <c r="N256" s="3">
        <v>44.99</v>
      </c>
      <c r="O256" s="2" t="s">
        <v>131</v>
      </c>
      <c r="P256" s="2" t="s">
        <v>289</v>
      </c>
      <c r="Q256" s="2" t="s">
        <v>133</v>
      </c>
      <c r="R256" s="2" t="s">
        <v>134</v>
      </c>
      <c r="S256" s="2" t="s">
        <v>2880</v>
      </c>
      <c r="T256" s="2" t="s">
        <v>134</v>
      </c>
      <c r="U256" s="2" t="s">
        <v>832</v>
      </c>
      <c r="V256" s="2" t="s">
        <v>747</v>
      </c>
      <c r="W256" s="2" t="s">
        <v>1671</v>
      </c>
      <c r="X256" s="2" t="s">
        <v>134</v>
      </c>
      <c r="Y256" s="2" t="s">
        <v>2881</v>
      </c>
      <c r="Z256" s="4">
        <v>695</v>
      </c>
      <c r="AA256" s="4">
        <f>=ROUNDDOWN(24.8214285714286,0)</f>
      </c>
      <c r="AB256" s="5">
        <v>28</v>
      </c>
      <c r="AC256" s="2" t="s">
        <v>880</v>
      </c>
      <c r="AD256" s="4">
        <v>140</v>
      </c>
      <c r="AE256" s="4">
        <v>510</v>
      </c>
      <c r="AF256" s="6">
        <v>65</v>
      </c>
      <c r="AG256" s="6">
        <v>73</v>
      </c>
      <c r="AH256" s="7">
        <v>0.8743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>
        <v>0</v>
      </c>
      <c r="AP256" s="4">
        <v>746</v>
      </c>
      <c r="AQ256" s="8">
        <v>17316.54</v>
      </c>
      <c r="AR256" s="4"/>
      <c r="AS256" s="8"/>
      <c r="AT256" s="7"/>
      <c r="AU256" s="7"/>
      <c r="AV256" s="4" t="s">
        <v>134</v>
      </c>
      <c r="AW256" s="8" t="s">
        <v>134</v>
      </c>
      <c r="AX256" s="4" t="s">
        <v>134</v>
      </c>
      <c r="AY256" s="8" t="s">
        <v>134</v>
      </c>
      <c r="AZ256" s="7" t="s">
        <v>134</v>
      </c>
      <c r="BA256" s="7" t="s">
        <v>134</v>
      </c>
      <c r="BB256" s="7">
        <v>0.2854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 t="s">
        <v>134</v>
      </c>
      <c r="BJ256" s="4">
        <v>746</v>
      </c>
      <c r="BK256" s="8">
        <v>17316.54</v>
      </c>
      <c r="BL256" s="2" t="s">
        <v>1388</v>
      </c>
      <c r="BM256" s="7">
        <v>1</v>
      </c>
      <c r="BN256" s="7">
        <v>1</v>
      </c>
      <c r="BO256" s="4">
        <v>62</v>
      </c>
      <c r="BP256" s="8">
        <v>1473.12</v>
      </c>
      <c r="BQ256" s="4"/>
      <c r="BR256" s="8"/>
      <c r="BS256" s="7"/>
      <c r="BT256" s="7"/>
      <c r="BU256" s="2" t="s">
        <v>140</v>
      </c>
      <c r="BV256" s="2" t="s">
        <v>131</v>
      </c>
      <c r="BW256" s="2" t="s">
        <v>134</v>
      </c>
      <c r="BX256" s="2" t="s">
        <v>2886</v>
      </c>
      <c r="BY256" s="2" t="s">
        <v>142</v>
      </c>
      <c r="BZ256" s="2" t="s">
        <v>134</v>
      </c>
      <c r="CA256" s="4">
        <v>192</v>
      </c>
      <c r="CB256" s="8">
        <v>4663.68</v>
      </c>
      <c r="CC256" s="4"/>
      <c r="CD256" s="8"/>
      <c r="CE256" s="7"/>
      <c r="CF256" s="7"/>
      <c r="CG256" s="2" t="s">
        <v>140</v>
      </c>
      <c r="CH256" s="2" t="s">
        <v>131</v>
      </c>
      <c r="CI256" s="2" t="s">
        <v>1041</v>
      </c>
      <c r="CJ256" s="2" t="s">
        <v>1119</v>
      </c>
      <c r="CK256" s="2" t="s">
        <v>142</v>
      </c>
      <c r="CL256" s="2" t="s">
        <v>134</v>
      </c>
      <c r="CM256" s="4">
        <v>173</v>
      </c>
      <c r="CN256" s="8">
        <v>3839.67</v>
      </c>
      <c r="CO256" s="4"/>
      <c r="CP256" s="8"/>
      <c r="CQ256" s="7"/>
      <c r="CR256" s="7"/>
      <c r="CS256" s="2" t="s">
        <v>140</v>
      </c>
      <c r="CT256" s="2" t="s">
        <v>131</v>
      </c>
      <c r="CU256" s="2" t="s">
        <v>2716</v>
      </c>
      <c r="CV256" s="2" t="s">
        <v>851</v>
      </c>
      <c r="CW256" s="2" t="s">
        <v>142</v>
      </c>
      <c r="CX256" s="2" t="s">
        <v>134</v>
      </c>
      <c r="CY256" s="4">
        <v>250</v>
      </c>
      <c r="CZ256" s="8">
        <v>5697.5</v>
      </c>
      <c r="DA256" s="4"/>
      <c r="DB256" s="8"/>
      <c r="DC256" s="7"/>
      <c r="DD256" s="7"/>
      <c r="DE256" s="2" t="s">
        <v>140</v>
      </c>
      <c r="DF256" s="2" t="s">
        <v>131</v>
      </c>
      <c r="DG256" s="2" t="s">
        <v>2881</v>
      </c>
      <c r="DH256" s="2" t="s">
        <v>2887</v>
      </c>
      <c r="DI256" s="2" t="s">
        <v>142</v>
      </c>
      <c r="DJ256" s="2" t="s">
        <v>134</v>
      </c>
      <c r="DK256" s="4">
        <v>36</v>
      </c>
      <c r="DL256" s="8">
        <v>861.12</v>
      </c>
      <c r="DM256" s="4"/>
      <c r="DN256" s="8"/>
      <c r="DO256" s="7"/>
      <c r="DP256" s="7"/>
      <c r="DQ256" s="2" t="s">
        <v>140</v>
      </c>
      <c r="DR256" s="2" t="s">
        <v>131</v>
      </c>
      <c r="DS256" s="2" t="s">
        <v>1347</v>
      </c>
      <c r="DT256" s="2" t="s">
        <v>1262</v>
      </c>
      <c r="DU256" s="2" t="s">
        <v>142</v>
      </c>
      <c r="DV256" s="2" t="s">
        <v>134</v>
      </c>
      <c r="DW256" s="4">
        <v>17</v>
      </c>
      <c r="DX256" s="8">
        <v>404.77</v>
      </c>
      <c r="DY256" s="4"/>
      <c r="DZ256" s="8"/>
      <c r="EA256" s="7"/>
      <c r="EB256" s="7"/>
      <c r="EC256" s="2" t="s">
        <v>140</v>
      </c>
      <c r="ED256" s="2" t="s">
        <v>131</v>
      </c>
      <c r="EE256" s="2" t="s">
        <v>2432</v>
      </c>
      <c r="EF256" s="2" t="s">
        <v>325</v>
      </c>
      <c r="EG256" s="2" t="s">
        <v>142</v>
      </c>
      <c r="EH256" s="2" t="s">
        <v>134</v>
      </c>
      <c r="EI256" s="4">
        <v>13</v>
      </c>
      <c r="EJ256" s="8">
        <v>286.33</v>
      </c>
      <c r="EK256" s="4"/>
      <c r="EL256" s="8"/>
      <c r="EM256" s="7"/>
      <c r="EN256" s="7"/>
      <c r="EO256" s="2" t="s">
        <v>140</v>
      </c>
      <c r="EP256" s="2" t="s">
        <v>131</v>
      </c>
      <c r="EQ256" s="2" t="s">
        <v>2883</v>
      </c>
      <c r="ER256" s="2" t="s">
        <v>2888</v>
      </c>
      <c r="ES256" s="2" t="s">
        <v>142</v>
      </c>
      <c r="ET256" s="2" t="s">
        <v>134</v>
      </c>
      <c r="EU256" s="4">
        <v>2</v>
      </c>
      <c r="EV256" s="8">
        <v>45.36</v>
      </c>
      <c r="EW256" s="4"/>
      <c r="EX256" s="8"/>
      <c r="EY256" s="7"/>
      <c r="EZ256" s="7"/>
      <c r="FA256" s="2" t="s">
        <v>140</v>
      </c>
      <c r="FB256" s="2" t="s">
        <v>131</v>
      </c>
      <c r="FC256" s="2" t="s">
        <v>2881</v>
      </c>
      <c r="FD256" s="2" t="s">
        <v>836</v>
      </c>
      <c r="FE256" s="2" t="s">
        <v>142</v>
      </c>
      <c r="FF256" s="2" t="s">
        <v>134</v>
      </c>
      <c r="FG256" s="4"/>
      <c r="FH256" s="8"/>
      <c r="FI256" s="4"/>
      <c r="FJ256" s="8"/>
      <c r="FK256" s="7"/>
      <c r="FL256" s="7"/>
      <c r="FM256" s="2" t="s">
        <v>140</v>
      </c>
      <c r="FN256" s="2" t="s">
        <v>131</v>
      </c>
      <c r="FO256" s="2" t="s">
        <v>357</v>
      </c>
      <c r="FP256" s="2" t="s">
        <v>1220</v>
      </c>
      <c r="FQ256" s="2" t="s">
        <v>142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143</v>
      </c>
      <c r="FZ256" s="2" t="s">
        <v>131</v>
      </c>
      <c r="GA256" s="2" t="s">
        <v>134</v>
      </c>
      <c r="GB256" s="2" t="s">
        <v>134</v>
      </c>
      <c r="GC256" s="2" t="s">
        <v>142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161</v>
      </c>
      <c r="GL256" s="2" t="s">
        <v>131</v>
      </c>
      <c r="GM256" s="2" t="s">
        <v>134</v>
      </c>
      <c r="GN256" s="2" t="s">
        <v>134</v>
      </c>
      <c r="GO256" s="2" t="s">
        <v>142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161</v>
      </c>
      <c r="GX256" s="2" t="s">
        <v>131</v>
      </c>
      <c r="GY256" s="2" t="s">
        <v>134</v>
      </c>
      <c r="GZ256" s="2" t="s">
        <v>134</v>
      </c>
      <c r="HA256" s="2" t="s">
        <v>142</v>
      </c>
      <c r="HB256" s="2" t="s">
        <v>134</v>
      </c>
      <c r="HC256" s="4">
        <v>1</v>
      </c>
      <c r="HD256" s="8">
        <v>44.99</v>
      </c>
      <c r="HE256" s="4"/>
      <c r="HF256" s="8"/>
      <c r="HG256" s="7"/>
      <c r="HH256" s="7"/>
      <c r="HI256" s="2" t="s">
        <v>140</v>
      </c>
      <c r="HJ256" s="2" t="s">
        <v>131</v>
      </c>
      <c r="HK256" s="2" t="s">
        <v>2881</v>
      </c>
      <c r="HL256" s="2" t="s">
        <v>2170</v>
      </c>
      <c r="HM256" s="2" t="s">
        <v>142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140</v>
      </c>
      <c r="HV256" s="2" t="s">
        <v>131</v>
      </c>
      <c r="HW256" s="2" t="s">
        <v>1118</v>
      </c>
      <c r="HX256" s="2" t="s">
        <v>134</v>
      </c>
      <c r="HY256" s="2" t="s">
        <v>142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176</v>
      </c>
      <c r="IH256" s="2" t="s">
        <v>131</v>
      </c>
      <c r="II256" s="2" t="s">
        <v>134</v>
      </c>
      <c r="IJ256" s="2" t="s">
        <v>134</v>
      </c>
      <c r="IK256" s="2" t="s">
        <v>142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161</v>
      </c>
      <c r="IT256" s="2" t="s">
        <v>131</v>
      </c>
      <c r="IU256" s="2" t="s">
        <v>134</v>
      </c>
      <c r="IV256" s="2" t="s">
        <v>134</v>
      </c>
      <c r="IW256" s="2" t="s">
        <v>142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140</v>
      </c>
      <c r="JF256" s="2" t="s">
        <v>131</v>
      </c>
      <c r="JG256" s="2" t="s">
        <v>170</v>
      </c>
      <c r="JH256" s="2" t="s">
        <v>134</v>
      </c>
      <c r="JI256" s="2" t="s">
        <v>142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176</v>
      </c>
      <c r="JR256" s="2" t="s">
        <v>131</v>
      </c>
      <c r="JS256" s="2" t="s">
        <v>134</v>
      </c>
      <c r="JT256" s="2" t="s">
        <v>134</v>
      </c>
      <c r="JU256" s="2" t="s">
        <v>142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140</v>
      </c>
      <c r="KD256" s="2" t="s">
        <v>131</v>
      </c>
      <c r="KE256" s="2" t="s">
        <v>1086</v>
      </c>
      <c r="KF256" s="2" t="s">
        <v>1681</v>
      </c>
      <c r="KG256" s="2" t="s">
        <v>142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176</v>
      </c>
      <c r="KP256" s="2" t="s">
        <v>131</v>
      </c>
      <c r="KQ256" s="2" t="s">
        <v>134</v>
      </c>
      <c r="KR256" s="2" t="s">
        <v>134</v>
      </c>
      <c r="KS256" s="2" t="s">
        <v>142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184</v>
      </c>
      <c r="LB256" s="2" t="s">
        <v>131</v>
      </c>
      <c r="LC256" s="2" t="s">
        <v>134</v>
      </c>
      <c r="LD256" s="2" t="s">
        <v>134</v>
      </c>
      <c r="LE256" s="2" t="s">
        <v>142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134</v>
      </c>
      <c r="LN256" s="2" t="s">
        <v>134</v>
      </c>
      <c r="LO256" s="2" t="s">
        <v>134</v>
      </c>
      <c r="LP256" s="2" t="s">
        <v>134</v>
      </c>
      <c r="LQ256" s="2" t="s">
        <v>134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134</v>
      </c>
      <c r="LZ256" s="2" t="s">
        <v>134</v>
      </c>
      <c r="MA256" s="2" t="s">
        <v>134</v>
      </c>
      <c r="MB256" s="2" t="s">
        <v>134</v>
      </c>
      <c r="MC256" s="2" t="s">
        <v>134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436</v>
      </c>
      <c r="ML256" s="2" t="s">
        <v>131</v>
      </c>
      <c r="MM256" s="2" t="s">
        <v>134</v>
      </c>
      <c r="MN256" s="2" t="s">
        <v>134</v>
      </c>
      <c r="MO256" s="2" t="s">
        <v>142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134</v>
      </c>
      <c r="MX256" s="2" t="s">
        <v>134</v>
      </c>
      <c r="MY256" s="2" t="s">
        <v>134</v>
      </c>
      <c r="MZ256" s="2" t="s">
        <v>134</v>
      </c>
      <c r="NA256" s="2" t="s">
        <v>134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184</v>
      </c>
      <c r="NJ256" s="2" t="s">
        <v>131</v>
      </c>
      <c r="NK256" s="2" t="s">
        <v>134</v>
      </c>
      <c r="NL256" s="2" t="s">
        <v>134</v>
      </c>
      <c r="NM256" s="2" t="s">
        <v>142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140</v>
      </c>
      <c r="NV256" s="2" t="s">
        <v>131</v>
      </c>
      <c r="NW256" s="2" t="s">
        <v>185</v>
      </c>
      <c r="NX256" s="2" t="s">
        <v>2678</v>
      </c>
      <c r="NY256" s="2" t="s">
        <v>142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140</v>
      </c>
      <c r="OH256" s="2" t="s">
        <v>187</v>
      </c>
      <c r="OI256" s="2" t="s">
        <v>2177</v>
      </c>
      <c r="OJ256" s="2" t="s">
        <v>819</v>
      </c>
      <c r="OK256" s="2" t="s">
        <v>142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161</v>
      </c>
      <c r="OT256" s="2" t="s">
        <v>131</v>
      </c>
      <c r="OU256" s="2" t="s">
        <v>134</v>
      </c>
      <c r="OV256" s="2" t="s">
        <v>134</v>
      </c>
      <c r="OW256" s="2" t="s">
        <v>142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161</v>
      </c>
      <c r="PF256" s="2" t="s">
        <v>131</v>
      </c>
      <c r="PG256" s="2" t="s">
        <v>134</v>
      </c>
      <c r="PH256" s="2" t="s">
        <v>134</v>
      </c>
      <c r="PI256" s="2" t="s">
        <v>142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176</v>
      </c>
      <c r="PR256" s="2" t="s">
        <v>131</v>
      </c>
      <c r="PS256" s="2" t="s">
        <v>134</v>
      </c>
      <c r="PT256" s="2" t="s">
        <v>134</v>
      </c>
      <c r="PU256" s="2" t="s">
        <v>142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161</v>
      </c>
      <c r="QD256" s="2" t="s">
        <v>144</v>
      </c>
      <c r="QE256" s="2" t="s">
        <v>134</v>
      </c>
      <c r="QF256" s="2" t="s">
        <v>134</v>
      </c>
      <c r="QG256" s="2" t="s">
        <v>142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184</v>
      </c>
      <c r="QP256" s="2" t="s">
        <v>131</v>
      </c>
      <c r="QQ256" s="2" t="s">
        <v>134</v>
      </c>
      <c r="QR256" s="2" t="s">
        <v>134</v>
      </c>
      <c r="QS256" s="2" t="s">
        <v>142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134</v>
      </c>
      <c r="RB256" s="2" t="s">
        <v>134</v>
      </c>
      <c r="RC256" s="2" t="s">
        <v>134</v>
      </c>
      <c r="RD256" s="2" t="s">
        <v>134</v>
      </c>
      <c r="RE256" s="2" t="s">
        <v>134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134</v>
      </c>
      <c r="RN256" s="2" t="s">
        <v>134</v>
      </c>
      <c r="RO256" s="2" t="s">
        <v>134</v>
      </c>
      <c r="RP256" s="2" t="s">
        <v>134</v>
      </c>
      <c r="RQ256" s="2" t="s">
        <v>134</v>
      </c>
      <c r="RR256" s="2" t="s">
        <v>134</v>
      </c>
      <c r="RS256" s="4"/>
      <c r="RT256" s="8"/>
      <c r="RU256" s="4"/>
      <c r="RV256" s="8"/>
      <c r="RW256" s="7"/>
      <c r="RX256" s="7"/>
      <c r="RY256" s="2" t="s">
        <v>161</v>
      </c>
      <c r="RZ256" s="2" t="s">
        <v>131</v>
      </c>
      <c r="SA256" s="2" t="s">
        <v>134</v>
      </c>
      <c r="SB256" s="2" t="s">
        <v>134</v>
      </c>
      <c r="SC256" s="2" t="s">
        <v>142</v>
      </c>
      <c r="SD256" s="2" t="s">
        <v>134</v>
      </c>
      <c r="SE256" s="4"/>
      <c r="SF256" s="8"/>
      <c r="SG256" s="4"/>
      <c r="SH256" s="8"/>
      <c r="SI256" s="7"/>
      <c r="SJ256" s="7"/>
      <c r="SK256" s="2" t="s">
        <v>176</v>
      </c>
      <c r="SL256" s="2" t="s">
        <v>144</v>
      </c>
      <c r="SM256" s="2" t="s">
        <v>134</v>
      </c>
      <c r="SN256" s="2" t="s">
        <v>134</v>
      </c>
      <c r="SO256" s="2" t="s">
        <v>142</v>
      </c>
      <c r="SP256" s="2" t="s">
        <v>134</v>
      </c>
    </row>
    <row r="257">
      <c r="A257" s="2" t="s">
        <v>2889</v>
      </c>
      <c r="B257" s="2" t="s">
        <v>123</v>
      </c>
      <c r="C257" s="2" t="s">
        <v>2804</v>
      </c>
      <c r="D257" s="2" t="s">
        <v>2038</v>
      </c>
      <c r="E257" s="2" t="s">
        <v>2039</v>
      </c>
      <c r="F257" s="2" t="s">
        <v>2805</v>
      </c>
      <c r="G257" s="2" t="s">
        <v>2805</v>
      </c>
      <c r="H257" s="2" t="s">
        <v>2805</v>
      </c>
      <c r="I257" s="2" t="s">
        <v>2039</v>
      </c>
      <c r="J257" s="2" t="s">
        <v>2066</v>
      </c>
      <c r="K257" s="2" t="s">
        <v>329</v>
      </c>
      <c r="L257" s="3">
        <v>31.2</v>
      </c>
      <c r="M257" s="3">
        <v>32.76</v>
      </c>
      <c r="N257" s="3">
        <v>64.99</v>
      </c>
      <c r="O257" s="2" t="s">
        <v>131</v>
      </c>
      <c r="P257" s="2" t="s">
        <v>289</v>
      </c>
      <c r="Q257" s="2" t="s">
        <v>133</v>
      </c>
      <c r="R257" s="2" t="s">
        <v>134</v>
      </c>
      <c r="S257" s="2" t="s">
        <v>2880</v>
      </c>
      <c r="T257" s="2" t="s">
        <v>134</v>
      </c>
      <c r="U257" s="2" t="s">
        <v>832</v>
      </c>
      <c r="V257" s="2" t="s">
        <v>747</v>
      </c>
      <c r="W257" s="2" t="s">
        <v>1671</v>
      </c>
      <c r="X257" s="2" t="s">
        <v>134</v>
      </c>
      <c r="Y257" s="2" t="s">
        <v>2881</v>
      </c>
      <c r="Z257" s="4">
        <v>396</v>
      </c>
      <c r="AA257" s="4">
        <f>=ROUNDDOWN(18.8571428571429,0)</f>
      </c>
      <c r="AB257" s="5">
        <v>21</v>
      </c>
      <c r="AC257" s="2" t="s">
        <v>1373</v>
      </c>
      <c r="AD257" s="4">
        <v>26</v>
      </c>
      <c r="AE257" s="4">
        <v>336</v>
      </c>
      <c r="AF257" s="6">
        <v>65</v>
      </c>
      <c r="AG257" s="6">
        <v>73</v>
      </c>
      <c r="AH257" s="7">
        <v>0.8689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>
        <v>0</v>
      </c>
      <c r="AP257" s="4">
        <v>510</v>
      </c>
      <c r="AQ257" s="8">
        <v>17487.19</v>
      </c>
      <c r="AR257" s="4"/>
      <c r="AS257" s="8"/>
      <c r="AT257" s="7"/>
      <c r="AU257" s="7"/>
      <c r="AV257" s="4" t="s">
        <v>134</v>
      </c>
      <c r="AW257" s="8" t="s">
        <v>134</v>
      </c>
      <c r="AX257" s="4" t="s">
        <v>134</v>
      </c>
      <c r="AY257" s="8" t="s">
        <v>134</v>
      </c>
      <c r="AZ257" s="7" t="s">
        <v>134</v>
      </c>
      <c r="BA257" s="7" t="s">
        <v>134</v>
      </c>
      <c r="BB257" s="7">
        <v>0.2883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 t="s">
        <v>134</v>
      </c>
      <c r="BJ257" s="4">
        <v>510</v>
      </c>
      <c r="BK257" s="8">
        <v>17487.19</v>
      </c>
      <c r="BL257" s="2" t="s">
        <v>290</v>
      </c>
      <c r="BM257" s="7">
        <v>1</v>
      </c>
      <c r="BN257" s="7">
        <v>1</v>
      </c>
      <c r="BO257" s="4">
        <v>59</v>
      </c>
      <c r="BP257" s="8">
        <v>2024.88</v>
      </c>
      <c r="BQ257" s="4"/>
      <c r="BR257" s="8"/>
      <c r="BS257" s="7"/>
      <c r="BT257" s="7"/>
      <c r="BU257" s="2" t="s">
        <v>140</v>
      </c>
      <c r="BV257" s="2" t="s">
        <v>131</v>
      </c>
      <c r="BW257" s="2" t="s">
        <v>134</v>
      </c>
      <c r="BX257" s="2" t="s">
        <v>1456</v>
      </c>
      <c r="BY257" s="2" t="s">
        <v>142</v>
      </c>
      <c r="BZ257" s="2" t="s">
        <v>134</v>
      </c>
      <c r="CA257" s="4">
        <v>130</v>
      </c>
      <c r="CB257" s="8">
        <v>4561.7</v>
      </c>
      <c r="CC257" s="4"/>
      <c r="CD257" s="8"/>
      <c r="CE257" s="7"/>
      <c r="CF257" s="7"/>
      <c r="CG257" s="2" t="s">
        <v>140</v>
      </c>
      <c r="CH257" s="2" t="s">
        <v>131</v>
      </c>
      <c r="CI257" s="2" t="s">
        <v>1041</v>
      </c>
      <c r="CJ257" s="2" t="s">
        <v>1291</v>
      </c>
      <c r="CK257" s="2" t="s">
        <v>142</v>
      </c>
      <c r="CL257" s="2" t="s">
        <v>134</v>
      </c>
      <c r="CM257" s="4">
        <v>95</v>
      </c>
      <c r="CN257" s="8">
        <v>3152.48</v>
      </c>
      <c r="CO257" s="4"/>
      <c r="CP257" s="8"/>
      <c r="CQ257" s="7"/>
      <c r="CR257" s="7"/>
      <c r="CS257" s="2" t="s">
        <v>140</v>
      </c>
      <c r="CT257" s="2" t="s">
        <v>131</v>
      </c>
      <c r="CU257" s="2" t="s">
        <v>2716</v>
      </c>
      <c r="CV257" s="2" t="s">
        <v>2565</v>
      </c>
      <c r="CW257" s="2" t="s">
        <v>142</v>
      </c>
      <c r="CX257" s="2" t="s">
        <v>134</v>
      </c>
      <c r="CY257" s="4">
        <v>154</v>
      </c>
      <c r="CZ257" s="8">
        <v>5263.72</v>
      </c>
      <c r="DA257" s="4"/>
      <c r="DB257" s="8"/>
      <c r="DC257" s="7"/>
      <c r="DD257" s="7"/>
      <c r="DE257" s="2" t="s">
        <v>140</v>
      </c>
      <c r="DF257" s="2" t="s">
        <v>131</v>
      </c>
      <c r="DG257" s="2" t="s">
        <v>2881</v>
      </c>
      <c r="DH257" s="2" t="s">
        <v>872</v>
      </c>
      <c r="DI257" s="2" t="s">
        <v>142</v>
      </c>
      <c r="DJ257" s="2" t="s">
        <v>134</v>
      </c>
      <c r="DK257" s="4">
        <v>29</v>
      </c>
      <c r="DL257" s="8">
        <v>1026.02</v>
      </c>
      <c r="DM257" s="4"/>
      <c r="DN257" s="8"/>
      <c r="DO257" s="7"/>
      <c r="DP257" s="7"/>
      <c r="DQ257" s="2" t="s">
        <v>140</v>
      </c>
      <c r="DR257" s="2" t="s">
        <v>131</v>
      </c>
      <c r="DS257" s="2" t="s">
        <v>1347</v>
      </c>
      <c r="DT257" s="2" t="s">
        <v>856</v>
      </c>
      <c r="DU257" s="2" t="s">
        <v>142</v>
      </c>
      <c r="DV257" s="2" t="s">
        <v>134</v>
      </c>
      <c r="DW257" s="4">
        <v>16</v>
      </c>
      <c r="DX257" s="8">
        <v>550.4</v>
      </c>
      <c r="DY257" s="4"/>
      <c r="DZ257" s="8"/>
      <c r="EA257" s="7"/>
      <c r="EB257" s="7"/>
      <c r="EC257" s="2" t="s">
        <v>140</v>
      </c>
      <c r="ED257" s="2" t="s">
        <v>131</v>
      </c>
      <c r="EE257" s="2" t="s">
        <v>1086</v>
      </c>
      <c r="EF257" s="2" t="s">
        <v>2657</v>
      </c>
      <c r="EG257" s="2" t="s">
        <v>142</v>
      </c>
      <c r="EH257" s="2" t="s">
        <v>134</v>
      </c>
      <c r="EI257" s="4">
        <v>17</v>
      </c>
      <c r="EJ257" s="8">
        <v>547.08</v>
      </c>
      <c r="EK257" s="4"/>
      <c r="EL257" s="8"/>
      <c r="EM257" s="7"/>
      <c r="EN257" s="7"/>
      <c r="EO257" s="2" t="s">
        <v>140</v>
      </c>
      <c r="EP257" s="2" t="s">
        <v>131</v>
      </c>
      <c r="EQ257" s="2" t="s">
        <v>2883</v>
      </c>
      <c r="ER257" s="2" t="s">
        <v>1354</v>
      </c>
      <c r="ES257" s="2" t="s">
        <v>142</v>
      </c>
      <c r="ET257" s="2" t="s">
        <v>134</v>
      </c>
      <c r="EU257" s="4">
        <v>1</v>
      </c>
      <c r="EV257" s="8">
        <v>32.76</v>
      </c>
      <c r="EW257" s="4"/>
      <c r="EX257" s="8"/>
      <c r="EY257" s="7"/>
      <c r="EZ257" s="7"/>
      <c r="FA257" s="2" t="s">
        <v>140</v>
      </c>
      <c r="FB257" s="2" t="s">
        <v>131</v>
      </c>
      <c r="FC257" s="2" t="s">
        <v>2881</v>
      </c>
      <c r="FD257" s="2" t="s">
        <v>1101</v>
      </c>
      <c r="FE257" s="2" t="s">
        <v>142</v>
      </c>
      <c r="FF257" s="2" t="s">
        <v>134</v>
      </c>
      <c r="FG257" s="4">
        <v>8</v>
      </c>
      <c r="FH257" s="8">
        <v>263.16</v>
      </c>
      <c r="FI257" s="4"/>
      <c r="FJ257" s="8"/>
      <c r="FK257" s="7"/>
      <c r="FL257" s="7"/>
      <c r="FM257" s="2" t="s">
        <v>140</v>
      </c>
      <c r="FN257" s="2" t="s">
        <v>131</v>
      </c>
      <c r="FO257" s="2" t="s">
        <v>357</v>
      </c>
      <c r="FP257" s="2" t="s">
        <v>401</v>
      </c>
      <c r="FQ257" s="2" t="s">
        <v>142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143</v>
      </c>
      <c r="FZ257" s="2" t="s">
        <v>131</v>
      </c>
      <c r="GA257" s="2" t="s">
        <v>134</v>
      </c>
      <c r="GB257" s="2" t="s">
        <v>134</v>
      </c>
      <c r="GC257" s="2" t="s">
        <v>142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161</v>
      </c>
      <c r="GL257" s="2" t="s">
        <v>131</v>
      </c>
      <c r="GM257" s="2" t="s">
        <v>134</v>
      </c>
      <c r="GN257" s="2" t="s">
        <v>134</v>
      </c>
      <c r="GO257" s="2" t="s">
        <v>142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161</v>
      </c>
      <c r="GX257" s="2" t="s">
        <v>131</v>
      </c>
      <c r="GY257" s="2" t="s">
        <v>134</v>
      </c>
      <c r="GZ257" s="2" t="s">
        <v>134</v>
      </c>
      <c r="HA257" s="2" t="s">
        <v>142</v>
      </c>
      <c r="HB257" s="2" t="s">
        <v>134</v>
      </c>
      <c r="HC257" s="4">
        <v>1</v>
      </c>
      <c r="HD257" s="8">
        <v>64.99</v>
      </c>
      <c r="HE257" s="4"/>
      <c r="HF257" s="8"/>
      <c r="HG257" s="7"/>
      <c r="HH257" s="7"/>
      <c r="HI257" s="2" t="s">
        <v>140</v>
      </c>
      <c r="HJ257" s="2" t="s">
        <v>131</v>
      </c>
      <c r="HK257" s="2" t="s">
        <v>2881</v>
      </c>
      <c r="HL257" s="2" t="s">
        <v>702</v>
      </c>
      <c r="HM257" s="2" t="s">
        <v>142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140</v>
      </c>
      <c r="HV257" s="2" t="s">
        <v>131</v>
      </c>
      <c r="HW257" s="2" t="s">
        <v>1118</v>
      </c>
      <c r="HX257" s="2" t="s">
        <v>134</v>
      </c>
      <c r="HY257" s="2" t="s">
        <v>142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176</v>
      </c>
      <c r="IH257" s="2" t="s">
        <v>131</v>
      </c>
      <c r="II257" s="2" t="s">
        <v>134</v>
      </c>
      <c r="IJ257" s="2" t="s">
        <v>134</v>
      </c>
      <c r="IK257" s="2" t="s">
        <v>142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161</v>
      </c>
      <c r="IT257" s="2" t="s">
        <v>131</v>
      </c>
      <c r="IU257" s="2" t="s">
        <v>134</v>
      </c>
      <c r="IV257" s="2" t="s">
        <v>134</v>
      </c>
      <c r="IW257" s="2" t="s">
        <v>142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140</v>
      </c>
      <c r="JF257" s="2" t="s">
        <v>131</v>
      </c>
      <c r="JG257" s="2" t="s">
        <v>170</v>
      </c>
      <c r="JH257" s="2" t="s">
        <v>134</v>
      </c>
      <c r="JI257" s="2" t="s">
        <v>142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176</v>
      </c>
      <c r="JR257" s="2" t="s">
        <v>131</v>
      </c>
      <c r="JS257" s="2" t="s">
        <v>134</v>
      </c>
      <c r="JT257" s="2" t="s">
        <v>134</v>
      </c>
      <c r="JU257" s="2" t="s">
        <v>142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140</v>
      </c>
      <c r="KD257" s="2" t="s">
        <v>131</v>
      </c>
      <c r="KE257" s="2" t="s">
        <v>1086</v>
      </c>
      <c r="KF257" s="2" t="s">
        <v>483</v>
      </c>
      <c r="KG257" s="2" t="s">
        <v>142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176</v>
      </c>
      <c r="KP257" s="2" t="s">
        <v>131</v>
      </c>
      <c r="KQ257" s="2" t="s">
        <v>134</v>
      </c>
      <c r="KR257" s="2" t="s">
        <v>134</v>
      </c>
      <c r="KS257" s="2" t="s">
        <v>142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184</v>
      </c>
      <c r="LB257" s="2" t="s">
        <v>131</v>
      </c>
      <c r="LC257" s="2" t="s">
        <v>134</v>
      </c>
      <c r="LD257" s="2" t="s">
        <v>134</v>
      </c>
      <c r="LE257" s="2" t="s">
        <v>142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134</v>
      </c>
      <c r="LN257" s="2" t="s">
        <v>134</v>
      </c>
      <c r="LO257" s="2" t="s">
        <v>134</v>
      </c>
      <c r="LP257" s="2" t="s">
        <v>134</v>
      </c>
      <c r="LQ257" s="2" t="s">
        <v>134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134</v>
      </c>
      <c r="LZ257" s="2" t="s">
        <v>134</v>
      </c>
      <c r="MA257" s="2" t="s">
        <v>134</v>
      </c>
      <c r="MB257" s="2" t="s">
        <v>134</v>
      </c>
      <c r="MC257" s="2" t="s">
        <v>134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436</v>
      </c>
      <c r="ML257" s="2" t="s">
        <v>131</v>
      </c>
      <c r="MM257" s="2" t="s">
        <v>134</v>
      </c>
      <c r="MN257" s="2" t="s">
        <v>134</v>
      </c>
      <c r="MO257" s="2" t="s">
        <v>142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134</v>
      </c>
      <c r="MX257" s="2" t="s">
        <v>134</v>
      </c>
      <c r="MY257" s="2" t="s">
        <v>134</v>
      </c>
      <c r="MZ257" s="2" t="s">
        <v>134</v>
      </c>
      <c r="NA257" s="2" t="s">
        <v>134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184</v>
      </c>
      <c r="NJ257" s="2" t="s">
        <v>131</v>
      </c>
      <c r="NK257" s="2" t="s">
        <v>134</v>
      </c>
      <c r="NL257" s="2" t="s">
        <v>134</v>
      </c>
      <c r="NM257" s="2" t="s">
        <v>142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140</v>
      </c>
      <c r="NV257" s="2" t="s">
        <v>131</v>
      </c>
      <c r="NW257" s="2" t="s">
        <v>1086</v>
      </c>
      <c r="NX257" s="2" t="s">
        <v>635</v>
      </c>
      <c r="NY257" s="2" t="s">
        <v>142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140</v>
      </c>
      <c r="OH257" s="2" t="s">
        <v>187</v>
      </c>
      <c r="OI257" s="2" t="s">
        <v>1101</v>
      </c>
      <c r="OJ257" s="2" t="s">
        <v>324</v>
      </c>
      <c r="OK257" s="2" t="s">
        <v>142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161</v>
      </c>
      <c r="OT257" s="2" t="s">
        <v>131</v>
      </c>
      <c r="OU257" s="2" t="s">
        <v>134</v>
      </c>
      <c r="OV257" s="2" t="s">
        <v>134</v>
      </c>
      <c r="OW257" s="2" t="s">
        <v>142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161</v>
      </c>
      <c r="PF257" s="2" t="s">
        <v>131</v>
      </c>
      <c r="PG257" s="2" t="s">
        <v>134</v>
      </c>
      <c r="PH257" s="2" t="s">
        <v>134</v>
      </c>
      <c r="PI257" s="2" t="s">
        <v>142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176</v>
      </c>
      <c r="PR257" s="2" t="s">
        <v>131</v>
      </c>
      <c r="PS257" s="2" t="s">
        <v>134</v>
      </c>
      <c r="PT257" s="2" t="s">
        <v>134</v>
      </c>
      <c r="PU257" s="2" t="s">
        <v>142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161</v>
      </c>
      <c r="QD257" s="2" t="s">
        <v>144</v>
      </c>
      <c r="QE257" s="2" t="s">
        <v>134</v>
      </c>
      <c r="QF257" s="2" t="s">
        <v>134</v>
      </c>
      <c r="QG257" s="2" t="s">
        <v>142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184</v>
      </c>
      <c r="QP257" s="2" t="s">
        <v>131</v>
      </c>
      <c r="QQ257" s="2" t="s">
        <v>134</v>
      </c>
      <c r="QR257" s="2" t="s">
        <v>134</v>
      </c>
      <c r="QS257" s="2" t="s">
        <v>142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134</v>
      </c>
      <c r="RB257" s="2" t="s">
        <v>134</v>
      </c>
      <c r="RC257" s="2" t="s">
        <v>134</v>
      </c>
      <c r="RD257" s="2" t="s">
        <v>134</v>
      </c>
      <c r="RE257" s="2" t="s">
        <v>134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134</v>
      </c>
      <c r="RN257" s="2" t="s">
        <v>134</v>
      </c>
      <c r="RO257" s="2" t="s">
        <v>134</v>
      </c>
      <c r="RP257" s="2" t="s">
        <v>134</v>
      </c>
      <c r="RQ257" s="2" t="s">
        <v>134</v>
      </c>
      <c r="RR257" s="2" t="s">
        <v>134</v>
      </c>
      <c r="RS257" s="4"/>
      <c r="RT257" s="8"/>
      <c r="RU257" s="4"/>
      <c r="RV257" s="8"/>
      <c r="RW257" s="7"/>
      <c r="RX257" s="7"/>
      <c r="RY257" s="2" t="s">
        <v>161</v>
      </c>
      <c r="RZ257" s="2" t="s">
        <v>131</v>
      </c>
      <c r="SA257" s="2" t="s">
        <v>134</v>
      </c>
      <c r="SB257" s="2" t="s">
        <v>134</v>
      </c>
      <c r="SC257" s="2" t="s">
        <v>142</v>
      </c>
      <c r="SD257" s="2" t="s">
        <v>134</v>
      </c>
      <c r="SE257" s="4"/>
      <c r="SF257" s="8"/>
      <c r="SG257" s="4"/>
      <c r="SH257" s="8"/>
      <c r="SI257" s="7"/>
      <c r="SJ257" s="7"/>
      <c r="SK257" s="2" t="s">
        <v>176</v>
      </c>
      <c r="SL257" s="2" t="s">
        <v>144</v>
      </c>
      <c r="SM257" s="2" t="s">
        <v>134</v>
      </c>
      <c r="SN257" s="2" t="s">
        <v>134</v>
      </c>
      <c r="SO257" s="2" t="s">
        <v>142</v>
      </c>
      <c r="SP257" s="2" t="s">
        <v>134</v>
      </c>
    </row>
    <row r="258">
      <c r="A258" s="2" t="s">
        <v>2890</v>
      </c>
      <c r="B258" s="2" t="s">
        <v>123</v>
      </c>
      <c r="C258" s="2" t="s">
        <v>2804</v>
      </c>
      <c r="D258" s="2" t="s">
        <v>2038</v>
      </c>
      <c r="E258" s="2" t="s">
        <v>2039</v>
      </c>
      <c r="F258" s="2" t="s">
        <v>2805</v>
      </c>
      <c r="G258" s="2" t="s">
        <v>2805</v>
      </c>
      <c r="H258" s="2" t="s">
        <v>2805</v>
      </c>
      <c r="I258" s="2" t="s">
        <v>2039</v>
      </c>
      <c r="J258" s="2" t="s">
        <v>2821</v>
      </c>
      <c r="K258" s="2" t="s">
        <v>329</v>
      </c>
      <c r="L258" s="3">
        <v>13.8</v>
      </c>
      <c r="M258" s="3">
        <v>14.49</v>
      </c>
      <c r="N258" s="3">
        <v>29.99</v>
      </c>
      <c r="O258" s="2" t="s">
        <v>131</v>
      </c>
      <c r="P258" s="2" t="s">
        <v>289</v>
      </c>
      <c r="Q258" s="2" t="s">
        <v>133</v>
      </c>
      <c r="R258" s="2" t="s">
        <v>134</v>
      </c>
      <c r="S258" s="2" t="s">
        <v>2880</v>
      </c>
      <c r="T258" s="2" t="s">
        <v>134</v>
      </c>
      <c r="U258" s="2" t="s">
        <v>832</v>
      </c>
      <c r="V258" s="2" t="s">
        <v>747</v>
      </c>
      <c r="W258" s="2" t="s">
        <v>1671</v>
      </c>
      <c r="X258" s="2" t="s">
        <v>134</v>
      </c>
      <c r="Y258" s="2" t="s">
        <v>2881</v>
      </c>
      <c r="Z258" s="4">
        <v>549</v>
      </c>
      <c r="AA258" s="4">
        <f>=ROUNDDOWN(18.9310344827586,0)</f>
      </c>
      <c r="AB258" s="5">
        <v>29</v>
      </c>
      <c r="AC258" s="2" t="s">
        <v>880</v>
      </c>
      <c r="AD258" s="4">
        <v>70</v>
      </c>
      <c r="AE258" s="4">
        <v>460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>
        <v>0</v>
      </c>
      <c r="AP258" s="4">
        <v>738</v>
      </c>
      <c r="AQ258" s="8">
        <v>11072.93</v>
      </c>
      <c r="AR258" s="4"/>
      <c r="AS258" s="8"/>
      <c r="AT258" s="7"/>
      <c r="AU258" s="7"/>
      <c r="AV258" s="4" t="s">
        <v>134</v>
      </c>
      <c r="AW258" s="8" t="s">
        <v>134</v>
      </c>
      <c r="AX258" s="4" t="s">
        <v>134</v>
      </c>
      <c r="AY258" s="8" t="s">
        <v>134</v>
      </c>
      <c r="AZ258" s="7" t="s">
        <v>134</v>
      </c>
      <c r="BA258" s="7" t="s">
        <v>134</v>
      </c>
      <c r="BB258" s="7">
        <v>0.1825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 t="s">
        <v>134</v>
      </c>
      <c r="BJ258" s="4">
        <v>738</v>
      </c>
      <c r="BK258" s="8">
        <v>11072.93</v>
      </c>
      <c r="BL258" s="2" t="s">
        <v>2046</v>
      </c>
      <c r="BM258" s="7">
        <v>1</v>
      </c>
      <c r="BN258" s="7">
        <v>1</v>
      </c>
      <c r="BO258" s="4">
        <v>53</v>
      </c>
      <c r="BP258" s="8">
        <v>804.54</v>
      </c>
      <c r="BQ258" s="4"/>
      <c r="BR258" s="8"/>
      <c r="BS258" s="7"/>
      <c r="BT258" s="7"/>
      <c r="BU258" s="2" t="s">
        <v>140</v>
      </c>
      <c r="BV258" s="2" t="s">
        <v>131</v>
      </c>
      <c r="BW258" s="2" t="s">
        <v>134</v>
      </c>
      <c r="BX258" s="2" t="s">
        <v>1784</v>
      </c>
      <c r="BY258" s="2" t="s">
        <v>142</v>
      </c>
      <c r="BZ258" s="2" t="s">
        <v>134</v>
      </c>
      <c r="CA258" s="4">
        <v>274</v>
      </c>
      <c r="CB258" s="8">
        <v>4353.86</v>
      </c>
      <c r="CC258" s="4"/>
      <c r="CD258" s="8"/>
      <c r="CE258" s="7"/>
      <c r="CF258" s="7"/>
      <c r="CG258" s="2" t="s">
        <v>140</v>
      </c>
      <c r="CH258" s="2" t="s">
        <v>131</v>
      </c>
      <c r="CI258" s="2" t="s">
        <v>1041</v>
      </c>
      <c r="CJ258" s="2" t="s">
        <v>1156</v>
      </c>
      <c r="CK258" s="2" t="s">
        <v>142</v>
      </c>
      <c r="CL258" s="2" t="s">
        <v>134</v>
      </c>
      <c r="CM258" s="4">
        <v>132</v>
      </c>
      <c r="CN258" s="8">
        <v>1826.9</v>
      </c>
      <c r="CO258" s="4"/>
      <c r="CP258" s="8"/>
      <c r="CQ258" s="7"/>
      <c r="CR258" s="7"/>
      <c r="CS258" s="2" t="s">
        <v>140</v>
      </c>
      <c r="CT258" s="2" t="s">
        <v>131</v>
      </c>
      <c r="CU258" s="2" t="s">
        <v>2716</v>
      </c>
      <c r="CV258" s="2" t="s">
        <v>2565</v>
      </c>
      <c r="CW258" s="2" t="s">
        <v>142</v>
      </c>
      <c r="CX258" s="2" t="s">
        <v>134</v>
      </c>
      <c r="CY258" s="4">
        <v>201</v>
      </c>
      <c r="CZ258" s="8">
        <v>2912.49</v>
      </c>
      <c r="DA258" s="4"/>
      <c r="DB258" s="8"/>
      <c r="DC258" s="7"/>
      <c r="DD258" s="7"/>
      <c r="DE258" s="2" t="s">
        <v>140</v>
      </c>
      <c r="DF258" s="2" t="s">
        <v>131</v>
      </c>
      <c r="DG258" s="2" t="s">
        <v>2881</v>
      </c>
      <c r="DH258" s="2" t="s">
        <v>872</v>
      </c>
      <c r="DI258" s="2" t="s">
        <v>142</v>
      </c>
      <c r="DJ258" s="2" t="s">
        <v>134</v>
      </c>
      <c r="DK258" s="4">
        <v>34</v>
      </c>
      <c r="DL258" s="8">
        <v>508.3</v>
      </c>
      <c r="DM258" s="4"/>
      <c r="DN258" s="8"/>
      <c r="DO258" s="7"/>
      <c r="DP258" s="7"/>
      <c r="DQ258" s="2" t="s">
        <v>140</v>
      </c>
      <c r="DR258" s="2" t="s">
        <v>131</v>
      </c>
      <c r="DS258" s="2" t="s">
        <v>1347</v>
      </c>
      <c r="DT258" s="2" t="s">
        <v>844</v>
      </c>
      <c r="DU258" s="2" t="s">
        <v>142</v>
      </c>
      <c r="DV258" s="2" t="s">
        <v>134</v>
      </c>
      <c r="DW258" s="4">
        <v>18</v>
      </c>
      <c r="DX258" s="8">
        <v>274.14</v>
      </c>
      <c r="DY258" s="4"/>
      <c r="DZ258" s="8"/>
      <c r="EA258" s="7"/>
      <c r="EB258" s="7"/>
      <c r="EC258" s="2" t="s">
        <v>140</v>
      </c>
      <c r="ED258" s="2" t="s">
        <v>131</v>
      </c>
      <c r="EE258" s="2" t="s">
        <v>2432</v>
      </c>
      <c r="EF258" s="2" t="s">
        <v>542</v>
      </c>
      <c r="EG258" s="2" t="s">
        <v>142</v>
      </c>
      <c r="EH258" s="2" t="s">
        <v>134</v>
      </c>
      <c r="EI258" s="4">
        <v>15</v>
      </c>
      <c r="EJ258" s="8">
        <v>214.45</v>
      </c>
      <c r="EK258" s="4"/>
      <c r="EL258" s="8"/>
      <c r="EM258" s="7"/>
      <c r="EN258" s="7"/>
      <c r="EO258" s="2" t="s">
        <v>140</v>
      </c>
      <c r="EP258" s="2" t="s">
        <v>131</v>
      </c>
      <c r="EQ258" s="2" t="s">
        <v>2883</v>
      </c>
      <c r="ER258" s="2" t="s">
        <v>2888</v>
      </c>
      <c r="ES258" s="2" t="s">
        <v>142</v>
      </c>
      <c r="ET258" s="2" t="s">
        <v>134</v>
      </c>
      <c r="EU258" s="4">
        <v>2</v>
      </c>
      <c r="EV258" s="8">
        <v>28.98</v>
      </c>
      <c r="EW258" s="4"/>
      <c r="EX258" s="8"/>
      <c r="EY258" s="7"/>
      <c r="EZ258" s="7"/>
      <c r="FA258" s="2" t="s">
        <v>140</v>
      </c>
      <c r="FB258" s="2" t="s">
        <v>131</v>
      </c>
      <c r="FC258" s="2" t="s">
        <v>2881</v>
      </c>
      <c r="FD258" s="2" t="s">
        <v>2891</v>
      </c>
      <c r="FE258" s="2" t="s">
        <v>142</v>
      </c>
      <c r="FF258" s="2" t="s">
        <v>134</v>
      </c>
      <c r="FG258" s="4">
        <v>6</v>
      </c>
      <c r="FH258" s="8">
        <v>88.86</v>
      </c>
      <c r="FI258" s="4"/>
      <c r="FJ258" s="8"/>
      <c r="FK258" s="7"/>
      <c r="FL258" s="7"/>
      <c r="FM258" s="2" t="s">
        <v>140</v>
      </c>
      <c r="FN258" s="2" t="s">
        <v>131</v>
      </c>
      <c r="FO258" s="2" t="s">
        <v>357</v>
      </c>
      <c r="FP258" s="2" t="s">
        <v>1048</v>
      </c>
      <c r="FQ258" s="2" t="s">
        <v>142</v>
      </c>
      <c r="FR258" s="2" t="s">
        <v>134</v>
      </c>
      <c r="FS258" s="4">
        <v>2</v>
      </c>
      <c r="FT258" s="8">
        <v>30.42</v>
      </c>
      <c r="FU258" s="4"/>
      <c r="FV258" s="8"/>
      <c r="FW258" s="7"/>
      <c r="FX258" s="7"/>
      <c r="FY258" s="2" t="s">
        <v>140</v>
      </c>
      <c r="FZ258" s="2" t="s">
        <v>131</v>
      </c>
      <c r="GA258" s="2" t="s">
        <v>337</v>
      </c>
      <c r="GB258" s="2" t="s">
        <v>2884</v>
      </c>
      <c r="GC258" s="2" t="s">
        <v>142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161</v>
      </c>
      <c r="GL258" s="2" t="s">
        <v>131</v>
      </c>
      <c r="GM258" s="2" t="s">
        <v>134</v>
      </c>
      <c r="GN258" s="2" t="s">
        <v>134</v>
      </c>
      <c r="GO258" s="2" t="s">
        <v>142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161</v>
      </c>
      <c r="GX258" s="2" t="s">
        <v>131</v>
      </c>
      <c r="GY258" s="2" t="s">
        <v>134</v>
      </c>
      <c r="GZ258" s="2" t="s">
        <v>134</v>
      </c>
      <c r="HA258" s="2" t="s">
        <v>142</v>
      </c>
      <c r="HB258" s="2" t="s">
        <v>134</v>
      </c>
      <c r="HC258" s="4">
        <v>1</v>
      </c>
      <c r="HD258" s="8">
        <v>29.99</v>
      </c>
      <c r="HE258" s="4"/>
      <c r="HF258" s="8"/>
      <c r="HG258" s="7"/>
      <c r="HH258" s="7"/>
      <c r="HI258" s="2" t="s">
        <v>140</v>
      </c>
      <c r="HJ258" s="2" t="s">
        <v>131</v>
      </c>
      <c r="HK258" s="2" t="s">
        <v>2881</v>
      </c>
      <c r="HL258" s="2" t="s">
        <v>702</v>
      </c>
      <c r="HM258" s="2" t="s">
        <v>142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140</v>
      </c>
      <c r="HV258" s="2" t="s">
        <v>131</v>
      </c>
      <c r="HW258" s="2" t="s">
        <v>1118</v>
      </c>
      <c r="HX258" s="2" t="s">
        <v>134</v>
      </c>
      <c r="HY258" s="2" t="s">
        <v>142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176</v>
      </c>
      <c r="IH258" s="2" t="s">
        <v>131</v>
      </c>
      <c r="II258" s="2" t="s">
        <v>134</v>
      </c>
      <c r="IJ258" s="2" t="s">
        <v>134</v>
      </c>
      <c r="IK258" s="2" t="s">
        <v>142</v>
      </c>
      <c r="IL258" s="2" t="s">
        <v>168</v>
      </c>
      <c r="IM258" s="4"/>
      <c r="IN258" s="8"/>
      <c r="IO258" s="4"/>
      <c r="IP258" s="8"/>
      <c r="IQ258" s="7"/>
      <c r="IR258" s="7"/>
      <c r="IS258" s="2" t="s">
        <v>161</v>
      </c>
      <c r="IT258" s="2" t="s">
        <v>131</v>
      </c>
      <c r="IU258" s="2" t="s">
        <v>134</v>
      </c>
      <c r="IV258" s="2" t="s">
        <v>134</v>
      </c>
      <c r="IW258" s="2" t="s">
        <v>142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140</v>
      </c>
      <c r="JF258" s="2" t="s">
        <v>131</v>
      </c>
      <c r="JG258" s="2" t="s">
        <v>170</v>
      </c>
      <c r="JH258" s="2" t="s">
        <v>134</v>
      </c>
      <c r="JI258" s="2" t="s">
        <v>142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176</v>
      </c>
      <c r="JR258" s="2" t="s">
        <v>131</v>
      </c>
      <c r="JS258" s="2" t="s">
        <v>134</v>
      </c>
      <c r="JT258" s="2" t="s">
        <v>134</v>
      </c>
      <c r="JU258" s="2" t="s">
        <v>142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140</v>
      </c>
      <c r="KD258" s="2" t="s">
        <v>131</v>
      </c>
      <c r="KE258" s="2" t="s">
        <v>1078</v>
      </c>
      <c r="KF258" s="2" t="s">
        <v>134</v>
      </c>
      <c r="KG258" s="2" t="s">
        <v>142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176</v>
      </c>
      <c r="KP258" s="2" t="s">
        <v>131</v>
      </c>
      <c r="KQ258" s="2" t="s">
        <v>134</v>
      </c>
      <c r="KR258" s="2" t="s">
        <v>134</v>
      </c>
      <c r="KS258" s="2" t="s">
        <v>142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184</v>
      </c>
      <c r="LB258" s="2" t="s">
        <v>131</v>
      </c>
      <c r="LC258" s="2" t="s">
        <v>134</v>
      </c>
      <c r="LD258" s="2" t="s">
        <v>134</v>
      </c>
      <c r="LE258" s="2" t="s">
        <v>142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134</v>
      </c>
      <c r="LN258" s="2" t="s">
        <v>134</v>
      </c>
      <c r="LO258" s="2" t="s">
        <v>134</v>
      </c>
      <c r="LP258" s="2" t="s">
        <v>134</v>
      </c>
      <c r="LQ258" s="2" t="s">
        <v>134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134</v>
      </c>
      <c r="LZ258" s="2" t="s">
        <v>134</v>
      </c>
      <c r="MA258" s="2" t="s">
        <v>134</v>
      </c>
      <c r="MB258" s="2" t="s">
        <v>134</v>
      </c>
      <c r="MC258" s="2" t="s">
        <v>134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436</v>
      </c>
      <c r="ML258" s="2" t="s">
        <v>131</v>
      </c>
      <c r="MM258" s="2" t="s">
        <v>134</v>
      </c>
      <c r="MN258" s="2" t="s">
        <v>134</v>
      </c>
      <c r="MO258" s="2" t="s">
        <v>142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134</v>
      </c>
      <c r="MX258" s="2" t="s">
        <v>134</v>
      </c>
      <c r="MY258" s="2" t="s">
        <v>134</v>
      </c>
      <c r="MZ258" s="2" t="s">
        <v>134</v>
      </c>
      <c r="NA258" s="2" t="s">
        <v>134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184</v>
      </c>
      <c r="NJ258" s="2" t="s">
        <v>131</v>
      </c>
      <c r="NK258" s="2" t="s">
        <v>134</v>
      </c>
      <c r="NL258" s="2" t="s">
        <v>134</v>
      </c>
      <c r="NM258" s="2" t="s">
        <v>142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140</v>
      </c>
      <c r="NV258" s="2" t="s">
        <v>131</v>
      </c>
      <c r="NW258" s="2" t="s">
        <v>185</v>
      </c>
      <c r="NX258" s="2" t="s">
        <v>1296</v>
      </c>
      <c r="NY258" s="2" t="s">
        <v>142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140</v>
      </c>
      <c r="OH258" s="2" t="s">
        <v>187</v>
      </c>
      <c r="OI258" s="2" t="s">
        <v>2177</v>
      </c>
      <c r="OJ258" s="2" t="s">
        <v>819</v>
      </c>
      <c r="OK258" s="2" t="s">
        <v>142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161</v>
      </c>
      <c r="OT258" s="2" t="s">
        <v>131</v>
      </c>
      <c r="OU258" s="2" t="s">
        <v>134</v>
      </c>
      <c r="OV258" s="2" t="s">
        <v>134</v>
      </c>
      <c r="OW258" s="2" t="s">
        <v>142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161</v>
      </c>
      <c r="PF258" s="2" t="s">
        <v>131</v>
      </c>
      <c r="PG258" s="2" t="s">
        <v>134</v>
      </c>
      <c r="PH258" s="2" t="s">
        <v>134</v>
      </c>
      <c r="PI258" s="2" t="s">
        <v>142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176</v>
      </c>
      <c r="PR258" s="2" t="s">
        <v>131</v>
      </c>
      <c r="PS258" s="2" t="s">
        <v>134</v>
      </c>
      <c r="PT258" s="2" t="s">
        <v>134</v>
      </c>
      <c r="PU258" s="2" t="s">
        <v>142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161</v>
      </c>
      <c r="QD258" s="2" t="s">
        <v>144</v>
      </c>
      <c r="QE258" s="2" t="s">
        <v>134</v>
      </c>
      <c r="QF258" s="2" t="s">
        <v>134</v>
      </c>
      <c r="QG258" s="2" t="s">
        <v>142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184</v>
      </c>
      <c r="QP258" s="2" t="s">
        <v>131</v>
      </c>
      <c r="QQ258" s="2" t="s">
        <v>134</v>
      </c>
      <c r="QR258" s="2" t="s">
        <v>134</v>
      </c>
      <c r="QS258" s="2" t="s">
        <v>142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134</v>
      </c>
      <c r="RB258" s="2" t="s">
        <v>134</v>
      </c>
      <c r="RC258" s="2" t="s">
        <v>134</v>
      </c>
      <c r="RD258" s="2" t="s">
        <v>134</v>
      </c>
      <c r="RE258" s="2" t="s">
        <v>134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134</v>
      </c>
      <c r="RN258" s="2" t="s">
        <v>134</v>
      </c>
      <c r="RO258" s="2" t="s">
        <v>134</v>
      </c>
      <c r="RP258" s="2" t="s">
        <v>134</v>
      </c>
      <c r="RQ258" s="2" t="s">
        <v>134</v>
      </c>
      <c r="RR258" s="2" t="s">
        <v>134</v>
      </c>
      <c r="RS258" s="4"/>
      <c r="RT258" s="8"/>
      <c r="RU258" s="4"/>
      <c r="RV258" s="8"/>
      <c r="RW258" s="7"/>
      <c r="RX258" s="7"/>
      <c r="RY258" s="2" t="s">
        <v>161</v>
      </c>
      <c r="RZ258" s="2" t="s">
        <v>131</v>
      </c>
      <c r="SA258" s="2" t="s">
        <v>134</v>
      </c>
      <c r="SB258" s="2" t="s">
        <v>134</v>
      </c>
      <c r="SC258" s="2" t="s">
        <v>142</v>
      </c>
      <c r="SD258" s="2" t="s">
        <v>134</v>
      </c>
      <c r="SE258" s="4"/>
      <c r="SF258" s="8"/>
      <c r="SG258" s="4"/>
      <c r="SH258" s="8"/>
      <c r="SI258" s="7"/>
      <c r="SJ258" s="7"/>
      <c r="SK258" s="2" t="s">
        <v>176</v>
      </c>
      <c r="SL258" s="2" t="s">
        <v>144</v>
      </c>
      <c r="SM258" s="2" t="s">
        <v>134</v>
      </c>
      <c r="SN258" s="2" t="s">
        <v>134</v>
      </c>
      <c r="SO258" s="2" t="s">
        <v>142</v>
      </c>
      <c r="SP258" s="2" t="s">
        <v>134</v>
      </c>
    </row>
    <row r="259">
      <c r="A259" s="2" t="s">
        <v>2892</v>
      </c>
      <c r="B259" s="2" t="s">
        <v>123</v>
      </c>
      <c r="C259" s="2" t="s">
        <v>2804</v>
      </c>
      <c r="D259" s="2" t="s">
        <v>2038</v>
      </c>
      <c r="E259" s="2" t="s">
        <v>2039</v>
      </c>
      <c r="F259" s="2" t="s">
        <v>2805</v>
      </c>
      <c r="G259" s="2" t="s">
        <v>2805</v>
      </c>
      <c r="H259" s="2" t="s">
        <v>2805</v>
      </c>
      <c r="I259" s="2" t="s">
        <v>2039</v>
      </c>
      <c r="J259" s="2" t="s">
        <v>2066</v>
      </c>
      <c r="K259" s="2" t="s">
        <v>1225</v>
      </c>
      <c r="L259" s="3">
        <v>30</v>
      </c>
      <c r="M259" s="3">
        <v>31.5</v>
      </c>
      <c r="N259" s="3">
        <v>59.99</v>
      </c>
      <c r="O259" s="2" t="s">
        <v>131</v>
      </c>
      <c r="P259" s="2" t="s">
        <v>275</v>
      </c>
      <c r="Q259" s="2" t="s">
        <v>133</v>
      </c>
      <c r="R259" s="2" t="s">
        <v>134</v>
      </c>
      <c r="S259" s="2" t="s">
        <v>2893</v>
      </c>
      <c r="T259" s="2" t="s">
        <v>134</v>
      </c>
      <c r="U259" s="2" t="s">
        <v>134</v>
      </c>
      <c r="V259" s="2" t="s">
        <v>747</v>
      </c>
      <c r="W259" s="2" t="s">
        <v>2827</v>
      </c>
      <c r="X259" s="2" t="s">
        <v>134</v>
      </c>
      <c r="Y259" s="2" t="s">
        <v>237</v>
      </c>
      <c r="Z259" s="4"/>
      <c r="AA259" s="4">
        <f>=ROUNDDOWN({0},0)</f>
      </c>
      <c r="AB259" s="5"/>
      <c r="AC259" s="2" t="s">
        <v>134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134</v>
      </c>
      <c r="AW259" s="8" t="s">
        <v>134</v>
      </c>
      <c r="AX259" s="4" t="s">
        <v>134</v>
      </c>
      <c r="AY259" s="8" t="s">
        <v>134</v>
      </c>
      <c r="AZ259" s="7" t="s">
        <v>134</v>
      </c>
      <c r="BA259" s="7" t="s">
        <v>134</v>
      </c>
      <c r="BB259" s="7"/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 t="s">
        <v>134</v>
      </c>
      <c r="BJ259" s="4"/>
      <c r="BK259" s="8"/>
      <c r="BL259" s="2" t="s">
        <v>134</v>
      </c>
      <c r="BM259" s="7"/>
      <c r="BN259" s="7"/>
      <c r="BO259" s="4"/>
      <c r="BP259" s="8"/>
      <c r="BQ259" s="4"/>
      <c r="BR259" s="8"/>
      <c r="BS259" s="7"/>
      <c r="BT259" s="7"/>
      <c r="BU259" s="2" t="s">
        <v>161</v>
      </c>
      <c r="BV259" s="2" t="s">
        <v>144</v>
      </c>
      <c r="BW259" s="2" t="s">
        <v>134</v>
      </c>
      <c r="BX259" s="2" t="s">
        <v>134</v>
      </c>
      <c r="BY259" s="2" t="s">
        <v>142</v>
      </c>
      <c r="BZ259" s="2" t="s">
        <v>134</v>
      </c>
      <c r="CA259" s="4"/>
      <c r="CB259" s="8"/>
      <c r="CC259" s="4"/>
      <c r="CD259" s="8"/>
      <c r="CE259" s="7"/>
      <c r="CF259" s="7"/>
      <c r="CG259" s="2" t="s">
        <v>143</v>
      </c>
      <c r="CH259" s="2" t="s">
        <v>144</v>
      </c>
      <c r="CI259" s="2" t="s">
        <v>240</v>
      </c>
      <c r="CJ259" s="2" t="s">
        <v>134</v>
      </c>
      <c r="CK259" s="2" t="s">
        <v>142</v>
      </c>
      <c r="CL259" s="2" t="s">
        <v>134</v>
      </c>
      <c r="CM259" s="4"/>
      <c r="CN259" s="8"/>
      <c r="CO259" s="4"/>
      <c r="CP259" s="8"/>
      <c r="CQ259" s="7"/>
      <c r="CR259" s="7"/>
      <c r="CS259" s="2" t="s">
        <v>140</v>
      </c>
      <c r="CT259" s="2" t="s">
        <v>144</v>
      </c>
      <c r="CU259" s="2" t="s">
        <v>729</v>
      </c>
      <c r="CV259" s="2" t="s">
        <v>590</v>
      </c>
      <c r="CW259" s="2" t="s">
        <v>142</v>
      </c>
      <c r="CX259" s="2" t="s">
        <v>134</v>
      </c>
      <c r="CY259" s="4"/>
      <c r="CZ259" s="8"/>
      <c r="DA259" s="4"/>
      <c r="DB259" s="8"/>
      <c r="DC259" s="7"/>
      <c r="DD259" s="7"/>
      <c r="DE259" s="2" t="s">
        <v>140</v>
      </c>
      <c r="DF259" s="2" t="s">
        <v>144</v>
      </c>
      <c r="DG259" s="2" t="s">
        <v>1493</v>
      </c>
      <c r="DH259" s="2" t="s">
        <v>536</v>
      </c>
      <c r="DI259" s="2" t="s">
        <v>142</v>
      </c>
      <c r="DJ259" s="2" t="s">
        <v>134</v>
      </c>
      <c r="DK259" s="4"/>
      <c r="DL259" s="8"/>
      <c r="DM259" s="4"/>
      <c r="DN259" s="8"/>
      <c r="DO259" s="7"/>
      <c r="DP259" s="7"/>
      <c r="DQ259" s="2" t="s">
        <v>140</v>
      </c>
      <c r="DR259" s="2" t="s">
        <v>144</v>
      </c>
      <c r="DS259" s="2" t="s">
        <v>477</v>
      </c>
      <c r="DT259" s="2" t="s">
        <v>2136</v>
      </c>
      <c r="DU259" s="2" t="s">
        <v>142</v>
      </c>
      <c r="DV259" s="2" t="s">
        <v>134</v>
      </c>
      <c r="DW259" s="4"/>
      <c r="DX259" s="8"/>
      <c r="DY259" s="4"/>
      <c r="DZ259" s="8"/>
      <c r="EA259" s="7"/>
      <c r="EB259" s="7"/>
      <c r="EC259" s="2" t="s">
        <v>140</v>
      </c>
      <c r="ED259" s="2" t="s">
        <v>144</v>
      </c>
      <c r="EE259" s="2" t="s">
        <v>373</v>
      </c>
      <c r="EF259" s="2" t="s">
        <v>593</v>
      </c>
      <c r="EG259" s="2" t="s">
        <v>142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140</v>
      </c>
      <c r="EP259" s="2" t="s">
        <v>144</v>
      </c>
      <c r="EQ259" s="2" t="s">
        <v>262</v>
      </c>
      <c r="ER259" s="2" t="s">
        <v>134</v>
      </c>
      <c r="ES259" s="2" t="s">
        <v>142</v>
      </c>
      <c r="ET259" s="2" t="s">
        <v>134</v>
      </c>
      <c r="EU259" s="4"/>
      <c r="EV259" s="8"/>
      <c r="EW259" s="4"/>
      <c r="EX259" s="8"/>
      <c r="EY259" s="7"/>
      <c r="EZ259" s="7"/>
      <c r="FA259" s="2" t="s">
        <v>140</v>
      </c>
      <c r="FB259" s="2" t="s">
        <v>144</v>
      </c>
      <c r="FC259" s="2" t="s">
        <v>481</v>
      </c>
      <c r="FD259" s="2" t="s">
        <v>370</v>
      </c>
      <c r="FE259" s="2" t="s">
        <v>142</v>
      </c>
      <c r="FF259" s="2" t="s">
        <v>134</v>
      </c>
      <c r="FG259" s="4"/>
      <c r="FH259" s="8"/>
      <c r="FI259" s="4"/>
      <c r="FJ259" s="8"/>
      <c r="FK259" s="7"/>
      <c r="FL259" s="7"/>
      <c r="FM259" s="2" t="s">
        <v>161</v>
      </c>
      <c r="FN259" s="2" t="s">
        <v>131</v>
      </c>
      <c r="FO259" s="2" t="s">
        <v>134</v>
      </c>
      <c r="FP259" s="2" t="s">
        <v>134</v>
      </c>
      <c r="FQ259" s="2" t="s">
        <v>142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134</v>
      </c>
      <c r="FZ259" s="2" t="s">
        <v>134</v>
      </c>
      <c r="GA259" s="2" t="s">
        <v>134</v>
      </c>
      <c r="GB259" s="2" t="s">
        <v>134</v>
      </c>
      <c r="GC259" s="2" t="s">
        <v>134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134</v>
      </c>
      <c r="GL259" s="2" t="s">
        <v>134</v>
      </c>
      <c r="GM259" s="2" t="s">
        <v>134</v>
      </c>
      <c r="GN259" s="2" t="s">
        <v>134</v>
      </c>
      <c r="GO259" s="2" t="s">
        <v>134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140</v>
      </c>
      <c r="GX259" s="2" t="s">
        <v>144</v>
      </c>
      <c r="GY259" s="2" t="s">
        <v>2831</v>
      </c>
      <c r="GZ259" s="2" t="s">
        <v>240</v>
      </c>
      <c r="HA259" s="2" t="s">
        <v>142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140</v>
      </c>
      <c r="HJ259" s="2" t="s">
        <v>144</v>
      </c>
      <c r="HK259" s="2" t="s">
        <v>2843</v>
      </c>
      <c r="HL259" s="2" t="s">
        <v>664</v>
      </c>
      <c r="HM259" s="2" t="s">
        <v>142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161</v>
      </c>
      <c r="HV259" s="2" t="s">
        <v>131</v>
      </c>
      <c r="HW259" s="2" t="s">
        <v>134</v>
      </c>
      <c r="HX259" s="2" t="s">
        <v>134</v>
      </c>
      <c r="HY259" s="2" t="s">
        <v>142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140</v>
      </c>
      <c r="IH259" s="2" t="s">
        <v>144</v>
      </c>
      <c r="II259" s="2" t="s">
        <v>1393</v>
      </c>
      <c r="IJ259" s="2" t="s">
        <v>390</v>
      </c>
      <c r="IK259" s="2" t="s">
        <v>142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140</v>
      </c>
      <c r="IT259" s="2" t="s">
        <v>144</v>
      </c>
      <c r="IU259" s="2" t="s">
        <v>382</v>
      </c>
      <c r="IV259" s="2" t="s">
        <v>134</v>
      </c>
      <c r="IW259" s="2" t="s">
        <v>142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134</v>
      </c>
      <c r="JF259" s="2" t="s">
        <v>134</v>
      </c>
      <c r="JG259" s="2" t="s">
        <v>134</v>
      </c>
      <c r="JH259" s="2" t="s">
        <v>134</v>
      </c>
      <c r="JI259" s="2" t="s">
        <v>134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184</v>
      </c>
      <c r="JR259" s="2" t="s">
        <v>144</v>
      </c>
      <c r="JS259" s="2" t="s">
        <v>134</v>
      </c>
      <c r="JT259" s="2" t="s">
        <v>134</v>
      </c>
      <c r="JU259" s="2" t="s">
        <v>142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134</v>
      </c>
      <c r="KD259" s="2" t="s">
        <v>134</v>
      </c>
      <c r="KE259" s="2" t="s">
        <v>134</v>
      </c>
      <c r="KF259" s="2" t="s">
        <v>134</v>
      </c>
      <c r="KG259" s="2" t="s">
        <v>134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176</v>
      </c>
      <c r="KP259" s="2" t="s">
        <v>144</v>
      </c>
      <c r="KQ259" s="2" t="s">
        <v>134</v>
      </c>
      <c r="KR259" s="2" t="s">
        <v>134</v>
      </c>
      <c r="KS259" s="2" t="s">
        <v>142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161</v>
      </c>
      <c r="LB259" s="2" t="s">
        <v>144</v>
      </c>
      <c r="LC259" s="2" t="s">
        <v>134</v>
      </c>
      <c r="LD259" s="2" t="s">
        <v>134</v>
      </c>
      <c r="LE259" s="2" t="s">
        <v>142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134</v>
      </c>
      <c r="LN259" s="2" t="s">
        <v>134</v>
      </c>
      <c r="LO259" s="2" t="s">
        <v>134</v>
      </c>
      <c r="LP259" s="2" t="s">
        <v>134</v>
      </c>
      <c r="LQ259" s="2" t="s">
        <v>134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134</v>
      </c>
      <c r="LZ259" s="2" t="s">
        <v>134</v>
      </c>
      <c r="MA259" s="2" t="s">
        <v>134</v>
      </c>
      <c r="MB259" s="2" t="s">
        <v>134</v>
      </c>
      <c r="MC259" s="2" t="s">
        <v>134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161</v>
      </c>
      <c r="ML259" s="2" t="s">
        <v>144</v>
      </c>
      <c r="MM259" s="2" t="s">
        <v>134</v>
      </c>
      <c r="MN259" s="2" t="s">
        <v>134</v>
      </c>
      <c r="MO259" s="2" t="s">
        <v>142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134</v>
      </c>
      <c r="MX259" s="2" t="s">
        <v>134</v>
      </c>
      <c r="MY259" s="2" t="s">
        <v>134</v>
      </c>
      <c r="MZ259" s="2" t="s">
        <v>134</v>
      </c>
      <c r="NA259" s="2" t="s">
        <v>134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184</v>
      </c>
      <c r="NJ259" s="2" t="s">
        <v>144</v>
      </c>
      <c r="NK259" s="2" t="s">
        <v>134</v>
      </c>
      <c r="NL259" s="2" t="s">
        <v>134</v>
      </c>
      <c r="NM259" s="2" t="s">
        <v>142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161</v>
      </c>
      <c r="NV259" s="2" t="s">
        <v>131</v>
      </c>
      <c r="NW259" s="2" t="s">
        <v>134</v>
      </c>
      <c r="NX259" s="2" t="s">
        <v>134</v>
      </c>
      <c r="NY259" s="2" t="s">
        <v>142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140</v>
      </c>
      <c r="OH259" s="2" t="s">
        <v>144</v>
      </c>
      <c r="OI259" s="2" t="s">
        <v>670</v>
      </c>
      <c r="OJ259" s="2" t="s">
        <v>2894</v>
      </c>
      <c r="OK259" s="2" t="s">
        <v>142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134</v>
      </c>
      <c r="OT259" s="2" t="s">
        <v>134</v>
      </c>
      <c r="OU259" s="2" t="s">
        <v>134</v>
      </c>
      <c r="OV259" s="2" t="s">
        <v>134</v>
      </c>
      <c r="OW259" s="2" t="s">
        <v>134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161</v>
      </c>
      <c r="PF259" s="2" t="s">
        <v>144</v>
      </c>
      <c r="PG259" s="2" t="s">
        <v>134</v>
      </c>
      <c r="PH259" s="2" t="s">
        <v>134</v>
      </c>
      <c r="PI259" s="2" t="s">
        <v>142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134</v>
      </c>
      <c r="PR259" s="2" t="s">
        <v>134</v>
      </c>
      <c r="PS259" s="2" t="s">
        <v>134</v>
      </c>
      <c r="PT259" s="2" t="s">
        <v>134</v>
      </c>
      <c r="PU259" s="2" t="s">
        <v>134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140</v>
      </c>
      <c r="QD259" s="2" t="s">
        <v>144</v>
      </c>
      <c r="QE259" s="2" t="s">
        <v>711</v>
      </c>
      <c r="QF259" s="2" t="s">
        <v>134</v>
      </c>
      <c r="QG259" s="2" t="s">
        <v>142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184</v>
      </c>
      <c r="QP259" s="2" t="s">
        <v>144</v>
      </c>
      <c r="QQ259" s="2" t="s">
        <v>134</v>
      </c>
      <c r="QR259" s="2" t="s">
        <v>134</v>
      </c>
      <c r="QS259" s="2" t="s">
        <v>142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134</v>
      </c>
      <c r="RB259" s="2" t="s">
        <v>134</v>
      </c>
      <c r="RC259" s="2" t="s">
        <v>134</v>
      </c>
      <c r="RD259" s="2" t="s">
        <v>134</v>
      </c>
      <c r="RE259" s="2" t="s">
        <v>134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134</v>
      </c>
      <c r="RN259" s="2" t="s">
        <v>134</v>
      </c>
      <c r="RO259" s="2" t="s">
        <v>134</v>
      </c>
      <c r="RP259" s="2" t="s">
        <v>134</v>
      </c>
      <c r="RQ259" s="2" t="s">
        <v>134</v>
      </c>
      <c r="RR259" s="2" t="s">
        <v>134</v>
      </c>
      <c r="RS259" s="4"/>
      <c r="RT259" s="8"/>
      <c r="RU259" s="4"/>
      <c r="RV259" s="8"/>
      <c r="RW259" s="7"/>
      <c r="RX259" s="7"/>
      <c r="RY259" s="2" t="s">
        <v>161</v>
      </c>
      <c r="RZ259" s="2" t="s">
        <v>131</v>
      </c>
      <c r="SA259" s="2" t="s">
        <v>134</v>
      </c>
      <c r="SB259" s="2" t="s">
        <v>134</v>
      </c>
      <c r="SC259" s="2" t="s">
        <v>142</v>
      </c>
      <c r="SD259" s="2" t="s">
        <v>134</v>
      </c>
      <c r="SE259" s="4"/>
      <c r="SF259" s="8"/>
      <c r="SG259" s="4"/>
      <c r="SH259" s="8"/>
      <c r="SI259" s="7"/>
      <c r="SJ259" s="7"/>
      <c r="SK259" s="2" t="s">
        <v>176</v>
      </c>
      <c r="SL259" s="2" t="s">
        <v>144</v>
      </c>
      <c r="SM259" s="2" t="s">
        <v>134</v>
      </c>
      <c r="SN259" s="2" t="s">
        <v>134</v>
      </c>
      <c r="SO259" s="2" t="s">
        <v>142</v>
      </c>
      <c r="SP259" s="2" t="s">
        <v>134</v>
      </c>
    </row>
    <row r="260">
      <c r="A260" s="2" t="s">
        <v>2895</v>
      </c>
      <c r="B260" s="2" t="s">
        <v>123</v>
      </c>
      <c r="C260" s="2" t="s">
        <v>2804</v>
      </c>
      <c r="D260" s="2" t="s">
        <v>2038</v>
      </c>
      <c r="E260" s="2" t="s">
        <v>2039</v>
      </c>
      <c r="F260" s="2" t="s">
        <v>2805</v>
      </c>
      <c r="G260" s="2" t="s">
        <v>2805</v>
      </c>
      <c r="H260" s="2" t="s">
        <v>2805</v>
      </c>
      <c r="I260" s="2" t="s">
        <v>2039</v>
      </c>
      <c r="J260" s="2" t="s">
        <v>2821</v>
      </c>
      <c r="K260" s="2" t="s">
        <v>1225</v>
      </c>
      <c r="L260" s="3">
        <v>12.5</v>
      </c>
      <c r="M260" s="3">
        <v>13.13</v>
      </c>
      <c r="N260" s="3">
        <v>24.99</v>
      </c>
      <c r="O260" s="2" t="s">
        <v>131</v>
      </c>
      <c r="P260" s="2" t="s">
        <v>275</v>
      </c>
      <c r="Q260" s="2" t="s">
        <v>133</v>
      </c>
      <c r="R260" s="2" t="s">
        <v>134</v>
      </c>
      <c r="S260" s="2" t="s">
        <v>2893</v>
      </c>
      <c r="T260" s="2" t="s">
        <v>134</v>
      </c>
      <c r="U260" s="2" t="s">
        <v>134</v>
      </c>
      <c r="V260" s="2" t="s">
        <v>747</v>
      </c>
      <c r="W260" s="2" t="s">
        <v>2827</v>
      </c>
      <c r="X260" s="2" t="s">
        <v>134</v>
      </c>
      <c r="Y260" s="2" t="s">
        <v>237</v>
      </c>
      <c r="Z260" s="4"/>
      <c r="AA260" s="4">
        <f>=ROUNDDOWN({0},0)</f>
      </c>
      <c r="AB260" s="5"/>
      <c r="AC260" s="2" t="s">
        <v>134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134</v>
      </c>
      <c r="AW260" s="8" t="s">
        <v>134</v>
      </c>
      <c r="AX260" s="4" t="s">
        <v>134</v>
      </c>
      <c r="AY260" s="8" t="s">
        <v>134</v>
      </c>
      <c r="AZ260" s="7" t="s">
        <v>134</v>
      </c>
      <c r="BA260" s="7" t="s">
        <v>134</v>
      </c>
      <c r="BB260" s="7"/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 t="s">
        <v>134</v>
      </c>
      <c r="BJ260" s="4"/>
      <c r="BK260" s="8"/>
      <c r="BL260" s="2" t="s">
        <v>134</v>
      </c>
      <c r="BM260" s="7"/>
      <c r="BN260" s="7"/>
      <c r="BO260" s="4"/>
      <c r="BP260" s="8"/>
      <c r="BQ260" s="4"/>
      <c r="BR260" s="8"/>
      <c r="BS260" s="7"/>
      <c r="BT260" s="7"/>
      <c r="BU260" s="2" t="s">
        <v>161</v>
      </c>
      <c r="BV260" s="2" t="s">
        <v>144</v>
      </c>
      <c r="BW260" s="2" t="s">
        <v>134</v>
      </c>
      <c r="BX260" s="2" t="s">
        <v>134</v>
      </c>
      <c r="BY260" s="2" t="s">
        <v>142</v>
      </c>
      <c r="BZ260" s="2" t="s">
        <v>134</v>
      </c>
      <c r="CA260" s="4"/>
      <c r="CB260" s="8"/>
      <c r="CC260" s="4"/>
      <c r="CD260" s="8"/>
      <c r="CE260" s="7"/>
      <c r="CF260" s="7"/>
      <c r="CG260" s="2" t="s">
        <v>143</v>
      </c>
      <c r="CH260" s="2" t="s">
        <v>144</v>
      </c>
      <c r="CI260" s="2" t="s">
        <v>240</v>
      </c>
      <c r="CJ260" s="2" t="s">
        <v>134</v>
      </c>
      <c r="CK260" s="2" t="s">
        <v>142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140</v>
      </c>
      <c r="CT260" s="2" t="s">
        <v>144</v>
      </c>
      <c r="CU260" s="2" t="s">
        <v>729</v>
      </c>
      <c r="CV260" s="2" t="s">
        <v>590</v>
      </c>
      <c r="CW260" s="2" t="s">
        <v>142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140</v>
      </c>
      <c r="DF260" s="2" t="s">
        <v>144</v>
      </c>
      <c r="DG260" s="2" t="s">
        <v>1493</v>
      </c>
      <c r="DH260" s="2" t="s">
        <v>1031</v>
      </c>
      <c r="DI260" s="2" t="s">
        <v>142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140</v>
      </c>
      <c r="DR260" s="2" t="s">
        <v>144</v>
      </c>
      <c r="DS260" s="2" t="s">
        <v>2896</v>
      </c>
      <c r="DT260" s="2" t="s">
        <v>1392</v>
      </c>
      <c r="DU260" s="2" t="s">
        <v>142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140</v>
      </c>
      <c r="ED260" s="2" t="s">
        <v>144</v>
      </c>
      <c r="EE260" s="2" t="s">
        <v>373</v>
      </c>
      <c r="EF260" s="2" t="s">
        <v>2849</v>
      </c>
      <c r="EG260" s="2" t="s">
        <v>142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140</v>
      </c>
      <c r="EP260" s="2" t="s">
        <v>144</v>
      </c>
      <c r="EQ260" s="2" t="s">
        <v>262</v>
      </c>
      <c r="ER260" s="2" t="s">
        <v>1940</v>
      </c>
      <c r="ES260" s="2" t="s">
        <v>142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140</v>
      </c>
      <c r="FB260" s="2" t="s">
        <v>144</v>
      </c>
      <c r="FC260" s="2" t="s">
        <v>481</v>
      </c>
      <c r="FD260" s="2" t="s">
        <v>2151</v>
      </c>
      <c r="FE260" s="2" t="s">
        <v>142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161</v>
      </c>
      <c r="FN260" s="2" t="s">
        <v>131</v>
      </c>
      <c r="FO260" s="2" t="s">
        <v>134</v>
      </c>
      <c r="FP260" s="2" t="s">
        <v>134</v>
      </c>
      <c r="FQ260" s="2" t="s">
        <v>142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134</v>
      </c>
      <c r="FZ260" s="2" t="s">
        <v>134</v>
      </c>
      <c r="GA260" s="2" t="s">
        <v>134</v>
      </c>
      <c r="GB260" s="2" t="s">
        <v>134</v>
      </c>
      <c r="GC260" s="2" t="s">
        <v>134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134</v>
      </c>
      <c r="GL260" s="2" t="s">
        <v>134</v>
      </c>
      <c r="GM260" s="2" t="s">
        <v>134</v>
      </c>
      <c r="GN260" s="2" t="s">
        <v>134</v>
      </c>
      <c r="GO260" s="2" t="s">
        <v>134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140</v>
      </c>
      <c r="GX260" s="2" t="s">
        <v>144</v>
      </c>
      <c r="GY260" s="2" t="s">
        <v>2831</v>
      </c>
      <c r="GZ260" s="2" t="s">
        <v>2848</v>
      </c>
      <c r="HA260" s="2" t="s">
        <v>142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140</v>
      </c>
      <c r="HJ260" s="2" t="s">
        <v>144</v>
      </c>
      <c r="HK260" s="2" t="s">
        <v>2843</v>
      </c>
      <c r="HL260" s="2" t="s">
        <v>1916</v>
      </c>
      <c r="HM260" s="2" t="s">
        <v>142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161</v>
      </c>
      <c r="HV260" s="2" t="s">
        <v>131</v>
      </c>
      <c r="HW260" s="2" t="s">
        <v>134</v>
      </c>
      <c r="HX260" s="2" t="s">
        <v>134</v>
      </c>
      <c r="HY260" s="2" t="s">
        <v>142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140</v>
      </c>
      <c r="IH260" s="2" t="s">
        <v>144</v>
      </c>
      <c r="II260" s="2" t="s">
        <v>1393</v>
      </c>
      <c r="IJ260" s="2" t="s">
        <v>390</v>
      </c>
      <c r="IK260" s="2" t="s">
        <v>142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176</v>
      </c>
      <c r="IT260" s="2" t="s">
        <v>144</v>
      </c>
      <c r="IU260" s="2" t="s">
        <v>134</v>
      </c>
      <c r="IV260" s="2" t="s">
        <v>134</v>
      </c>
      <c r="IW260" s="2" t="s">
        <v>142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134</v>
      </c>
      <c r="JF260" s="2" t="s">
        <v>134</v>
      </c>
      <c r="JG260" s="2" t="s">
        <v>134</v>
      </c>
      <c r="JH260" s="2" t="s">
        <v>134</v>
      </c>
      <c r="JI260" s="2" t="s">
        <v>134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184</v>
      </c>
      <c r="JR260" s="2" t="s">
        <v>144</v>
      </c>
      <c r="JS260" s="2" t="s">
        <v>134</v>
      </c>
      <c r="JT260" s="2" t="s">
        <v>134</v>
      </c>
      <c r="JU260" s="2" t="s">
        <v>142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134</v>
      </c>
      <c r="KD260" s="2" t="s">
        <v>134</v>
      </c>
      <c r="KE260" s="2" t="s">
        <v>134</v>
      </c>
      <c r="KF260" s="2" t="s">
        <v>134</v>
      </c>
      <c r="KG260" s="2" t="s">
        <v>134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176</v>
      </c>
      <c r="KP260" s="2" t="s">
        <v>144</v>
      </c>
      <c r="KQ260" s="2" t="s">
        <v>134</v>
      </c>
      <c r="KR260" s="2" t="s">
        <v>134</v>
      </c>
      <c r="KS260" s="2" t="s">
        <v>142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161</v>
      </c>
      <c r="LB260" s="2" t="s">
        <v>144</v>
      </c>
      <c r="LC260" s="2" t="s">
        <v>134</v>
      </c>
      <c r="LD260" s="2" t="s">
        <v>134</v>
      </c>
      <c r="LE260" s="2" t="s">
        <v>142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134</v>
      </c>
      <c r="LN260" s="2" t="s">
        <v>134</v>
      </c>
      <c r="LO260" s="2" t="s">
        <v>134</v>
      </c>
      <c r="LP260" s="2" t="s">
        <v>134</v>
      </c>
      <c r="LQ260" s="2" t="s">
        <v>134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134</v>
      </c>
      <c r="LZ260" s="2" t="s">
        <v>134</v>
      </c>
      <c r="MA260" s="2" t="s">
        <v>134</v>
      </c>
      <c r="MB260" s="2" t="s">
        <v>134</v>
      </c>
      <c r="MC260" s="2" t="s">
        <v>134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161</v>
      </c>
      <c r="ML260" s="2" t="s">
        <v>144</v>
      </c>
      <c r="MM260" s="2" t="s">
        <v>134</v>
      </c>
      <c r="MN260" s="2" t="s">
        <v>134</v>
      </c>
      <c r="MO260" s="2" t="s">
        <v>142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134</v>
      </c>
      <c r="MX260" s="2" t="s">
        <v>134</v>
      </c>
      <c r="MY260" s="2" t="s">
        <v>134</v>
      </c>
      <c r="MZ260" s="2" t="s">
        <v>134</v>
      </c>
      <c r="NA260" s="2" t="s">
        <v>134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184</v>
      </c>
      <c r="NJ260" s="2" t="s">
        <v>144</v>
      </c>
      <c r="NK260" s="2" t="s">
        <v>134</v>
      </c>
      <c r="NL260" s="2" t="s">
        <v>134</v>
      </c>
      <c r="NM260" s="2" t="s">
        <v>142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161</v>
      </c>
      <c r="NV260" s="2" t="s">
        <v>131</v>
      </c>
      <c r="NW260" s="2" t="s">
        <v>134</v>
      </c>
      <c r="NX260" s="2" t="s">
        <v>134</v>
      </c>
      <c r="NY260" s="2" t="s">
        <v>142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140</v>
      </c>
      <c r="OH260" s="2" t="s">
        <v>144</v>
      </c>
      <c r="OI260" s="2" t="s">
        <v>670</v>
      </c>
      <c r="OJ260" s="2" t="s">
        <v>390</v>
      </c>
      <c r="OK260" s="2" t="s">
        <v>142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134</v>
      </c>
      <c r="OT260" s="2" t="s">
        <v>134</v>
      </c>
      <c r="OU260" s="2" t="s">
        <v>134</v>
      </c>
      <c r="OV260" s="2" t="s">
        <v>134</v>
      </c>
      <c r="OW260" s="2" t="s">
        <v>134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161</v>
      </c>
      <c r="PF260" s="2" t="s">
        <v>144</v>
      </c>
      <c r="PG260" s="2" t="s">
        <v>134</v>
      </c>
      <c r="PH260" s="2" t="s">
        <v>134</v>
      </c>
      <c r="PI260" s="2" t="s">
        <v>142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134</v>
      </c>
      <c r="PR260" s="2" t="s">
        <v>134</v>
      </c>
      <c r="PS260" s="2" t="s">
        <v>134</v>
      </c>
      <c r="PT260" s="2" t="s">
        <v>134</v>
      </c>
      <c r="PU260" s="2" t="s">
        <v>134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140</v>
      </c>
      <c r="QD260" s="2" t="s">
        <v>144</v>
      </c>
      <c r="QE260" s="2" t="s">
        <v>711</v>
      </c>
      <c r="QF260" s="2" t="s">
        <v>134</v>
      </c>
      <c r="QG260" s="2" t="s">
        <v>142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184</v>
      </c>
      <c r="QP260" s="2" t="s">
        <v>144</v>
      </c>
      <c r="QQ260" s="2" t="s">
        <v>134</v>
      </c>
      <c r="QR260" s="2" t="s">
        <v>134</v>
      </c>
      <c r="QS260" s="2" t="s">
        <v>142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134</v>
      </c>
      <c r="RB260" s="2" t="s">
        <v>134</v>
      </c>
      <c r="RC260" s="2" t="s">
        <v>134</v>
      </c>
      <c r="RD260" s="2" t="s">
        <v>134</v>
      </c>
      <c r="RE260" s="2" t="s">
        <v>134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134</v>
      </c>
      <c r="RN260" s="2" t="s">
        <v>134</v>
      </c>
      <c r="RO260" s="2" t="s">
        <v>134</v>
      </c>
      <c r="RP260" s="2" t="s">
        <v>134</v>
      </c>
      <c r="RQ260" s="2" t="s">
        <v>134</v>
      </c>
      <c r="RR260" s="2" t="s">
        <v>134</v>
      </c>
      <c r="RS260" s="4"/>
      <c r="RT260" s="8"/>
      <c r="RU260" s="4"/>
      <c r="RV260" s="8"/>
      <c r="RW260" s="7"/>
      <c r="RX260" s="7"/>
      <c r="RY260" s="2" t="s">
        <v>161</v>
      </c>
      <c r="RZ260" s="2" t="s">
        <v>131</v>
      </c>
      <c r="SA260" s="2" t="s">
        <v>134</v>
      </c>
      <c r="SB260" s="2" t="s">
        <v>134</v>
      </c>
      <c r="SC260" s="2" t="s">
        <v>142</v>
      </c>
      <c r="SD260" s="2" t="s">
        <v>134</v>
      </c>
      <c r="SE260" s="4"/>
      <c r="SF260" s="8"/>
      <c r="SG260" s="4"/>
      <c r="SH260" s="8"/>
      <c r="SI260" s="7"/>
      <c r="SJ260" s="7"/>
      <c r="SK260" s="2" t="s">
        <v>176</v>
      </c>
      <c r="SL260" s="2" t="s">
        <v>144</v>
      </c>
      <c r="SM260" s="2" t="s">
        <v>134</v>
      </c>
      <c r="SN260" s="2" t="s">
        <v>134</v>
      </c>
      <c r="SO260" s="2" t="s">
        <v>142</v>
      </c>
      <c r="SP260" s="2" t="s">
        <v>134</v>
      </c>
    </row>
    <row r="261">
      <c r="A261" s="2" t="s">
        <v>2897</v>
      </c>
      <c r="B261" s="2" t="s">
        <v>123</v>
      </c>
      <c r="C261" s="2" t="s">
        <v>2804</v>
      </c>
      <c r="D261" s="2" t="s">
        <v>2038</v>
      </c>
      <c r="E261" s="2" t="s">
        <v>2039</v>
      </c>
      <c r="F261" s="2" t="s">
        <v>2898</v>
      </c>
      <c r="G261" s="2" t="s">
        <v>2898</v>
      </c>
      <c r="H261" s="2" t="s">
        <v>2898</v>
      </c>
      <c r="I261" s="2" t="s">
        <v>2899</v>
      </c>
      <c r="J261" s="2" t="s">
        <v>2304</v>
      </c>
      <c r="K261" s="2" t="s">
        <v>792</v>
      </c>
      <c r="L261" s="3">
        <v>16.56</v>
      </c>
      <c r="M261" s="3">
        <v>17.39</v>
      </c>
      <c r="N261" s="3">
        <v>34.99</v>
      </c>
      <c r="O261" s="2" t="s">
        <v>131</v>
      </c>
      <c r="P261" s="2" t="s">
        <v>132</v>
      </c>
      <c r="Q261" s="2" t="s">
        <v>133</v>
      </c>
      <c r="R261" s="2" t="s">
        <v>134</v>
      </c>
      <c r="S261" s="2" t="s">
        <v>2900</v>
      </c>
      <c r="T261" s="2" t="s">
        <v>1062</v>
      </c>
      <c r="U261" s="2" t="s">
        <v>832</v>
      </c>
      <c r="V261" s="2" t="s">
        <v>747</v>
      </c>
      <c r="W261" s="2" t="s">
        <v>835</v>
      </c>
      <c r="X261" s="2" t="s">
        <v>421</v>
      </c>
      <c r="Y261" s="2" t="s">
        <v>2901</v>
      </c>
      <c r="Z261" s="4">
        <v>1489</v>
      </c>
      <c r="AA261" s="4">
        <f>=ROUNDDOWN(10.9485294117647,0)</f>
      </c>
      <c r="AB261" s="5">
        <v>136</v>
      </c>
      <c r="AC261" s="2" t="s">
        <v>1373</v>
      </c>
      <c r="AD261" s="4">
        <v>400</v>
      </c>
      <c r="AE261" s="4">
        <v>3272</v>
      </c>
      <c r="AF261" s="6">
        <v>69</v>
      </c>
      <c r="AG261" s="6">
        <v>77</v>
      </c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>
        <v>3172</v>
      </c>
      <c r="AQ261" s="8">
        <v>63282.68</v>
      </c>
      <c r="AR261" s="4"/>
      <c r="AS261" s="8"/>
      <c r="AT261" s="7"/>
      <c r="AU261" s="7"/>
      <c r="AV261" s="4">
        <v>4495</v>
      </c>
      <c r="AW261" s="8">
        <v>111438.75</v>
      </c>
      <c r="AX261" s="4" t="s">
        <v>134</v>
      </c>
      <c r="AY261" s="8" t="s">
        <v>134</v>
      </c>
      <c r="AZ261" s="7" t="s">
        <v>134</v>
      </c>
      <c r="BA261" s="7" t="s">
        <v>134</v>
      </c>
      <c r="BB261" s="7">
        <v>0.5679</v>
      </c>
      <c r="BC261" s="4">
        <v>9970</v>
      </c>
      <c r="BD261" s="8">
        <v>253250.17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>
        <v>0.44</v>
      </c>
      <c r="BJ261" s="4">
        <v>3172</v>
      </c>
      <c r="BK261" s="8">
        <v>63282.68</v>
      </c>
      <c r="BL261" s="2" t="s">
        <v>2882</v>
      </c>
      <c r="BM261" s="7">
        <v>1</v>
      </c>
      <c r="BN261" s="7">
        <v>1</v>
      </c>
      <c r="BO261" s="4">
        <v>1770</v>
      </c>
      <c r="BP261" s="8">
        <v>37453.2</v>
      </c>
      <c r="BQ261" s="4"/>
      <c r="BR261" s="8"/>
      <c r="BS261" s="7"/>
      <c r="BT261" s="7"/>
      <c r="BU261" s="2" t="s">
        <v>140</v>
      </c>
      <c r="BV261" s="2" t="s">
        <v>131</v>
      </c>
      <c r="BW261" s="2" t="s">
        <v>134</v>
      </c>
      <c r="BX261" s="2" t="s">
        <v>1846</v>
      </c>
      <c r="BY261" s="2" t="s">
        <v>142</v>
      </c>
      <c r="BZ261" s="2" t="s">
        <v>134</v>
      </c>
      <c r="CA261" s="4">
        <v>148</v>
      </c>
      <c r="CB261" s="8">
        <v>3136.12</v>
      </c>
      <c r="CC261" s="4"/>
      <c r="CD261" s="8"/>
      <c r="CE261" s="7"/>
      <c r="CF261" s="7"/>
      <c r="CG261" s="2" t="s">
        <v>140</v>
      </c>
      <c r="CH261" s="2" t="s">
        <v>131</v>
      </c>
      <c r="CI261" s="2" t="s">
        <v>913</v>
      </c>
      <c r="CJ261" s="2" t="s">
        <v>2902</v>
      </c>
      <c r="CK261" s="2" t="s">
        <v>142</v>
      </c>
      <c r="CL261" s="2" t="s">
        <v>134</v>
      </c>
      <c r="CM261" s="4">
        <v>82</v>
      </c>
      <c r="CN261" s="8">
        <v>1454.68</v>
      </c>
      <c r="CO261" s="4"/>
      <c r="CP261" s="8"/>
      <c r="CQ261" s="7"/>
      <c r="CR261" s="7"/>
      <c r="CS261" s="2" t="s">
        <v>140</v>
      </c>
      <c r="CT261" s="2" t="s">
        <v>131</v>
      </c>
      <c r="CU261" s="2" t="s">
        <v>1526</v>
      </c>
      <c r="CV261" s="2" t="s">
        <v>1282</v>
      </c>
      <c r="CW261" s="2" t="s">
        <v>142</v>
      </c>
      <c r="CX261" s="2" t="s">
        <v>134</v>
      </c>
      <c r="CY261" s="4">
        <v>676</v>
      </c>
      <c r="CZ261" s="8">
        <v>12343.76</v>
      </c>
      <c r="DA261" s="4"/>
      <c r="DB261" s="8"/>
      <c r="DC261" s="7"/>
      <c r="DD261" s="7"/>
      <c r="DE261" s="2" t="s">
        <v>140</v>
      </c>
      <c r="DF261" s="2" t="s">
        <v>131</v>
      </c>
      <c r="DG261" s="2" t="s">
        <v>2903</v>
      </c>
      <c r="DH261" s="2" t="s">
        <v>1292</v>
      </c>
      <c r="DI261" s="2" t="s">
        <v>142</v>
      </c>
      <c r="DJ261" s="2" t="s">
        <v>134</v>
      </c>
      <c r="DK261" s="4">
        <v>245</v>
      </c>
      <c r="DL261" s="8">
        <v>4522.7</v>
      </c>
      <c r="DM261" s="4"/>
      <c r="DN261" s="8"/>
      <c r="DO261" s="7"/>
      <c r="DP261" s="7"/>
      <c r="DQ261" s="2" t="s">
        <v>140</v>
      </c>
      <c r="DR261" s="2" t="s">
        <v>131</v>
      </c>
      <c r="DS261" s="2" t="s">
        <v>320</v>
      </c>
      <c r="DT261" s="2" t="s">
        <v>287</v>
      </c>
      <c r="DU261" s="2" t="s">
        <v>142</v>
      </c>
      <c r="DV261" s="2" t="s">
        <v>134</v>
      </c>
      <c r="DW261" s="4">
        <v>27</v>
      </c>
      <c r="DX261" s="8">
        <v>505.2</v>
      </c>
      <c r="DY261" s="4"/>
      <c r="DZ261" s="8"/>
      <c r="EA261" s="7"/>
      <c r="EB261" s="7"/>
      <c r="EC261" s="2" t="s">
        <v>140</v>
      </c>
      <c r="ED261" s="2" t="s">
        <v>131</v>
      </c>
      <c r="EE261" s="2" t="s">
        <v>1101</v>
      </c>
      <c r="EF261" s="2" t="s">
        <v>886</v>
      </c>
      <c r="EG261" s="2" t="s">
        <v>142</v>
      </c>
      <c r="EH261" s="2" t="s">
        <v>134</v>
      </c>
      <c r="EI261" s="4">
        <v>173</v>
      </c>
      <c r="EJ261" s="8">
        <v>2895.92</v>
      </c>
      <c r="EK261" s="4"/>
      <c r="EL261" s="8"/>
      <c r="EM261" s="7"/>
      <c r="EN261" s="7"/>
      <c r="EO261" s="2" t="s">
        <v>140</v>
      </c>
      <c r="EP261" s="2" t="s">
        <v>131</v>
      </c>
      <c r="EQ261" s="2" t="s">
        <v>1102</v>
      </c>
      <c r="ER261" s="2" t="s">
        <v>916</v>
      </c>
      <c r="ES261" s="2" t="s">
        <v>142</v>
      </c>
      <c r="ET261" s="2" t="s">
        <v>134</v>
      </c>
      <c r="EU261" s="4">
        <v>14</v>
      </c>
      <c r="EV261" s="8">
        <v>267.66</v>
      </c>
      <c r="EW261" s="4"/>
      <c r="EX261" s="8"/>
      <c r="EY261" s="7"/>
      <c r="EZ261" s="7"/>
      <c r="FA261" s="2" t="s">
        <v>140</v>
      </c>
      <c r="FB261" s="2" t="s">
        <v>131</v>
      </c>
      <c r="FC261" s="2" t="s">
        <v>2904</v>
      </c>
      <c r="FD261" s="2" t="s">
        <v>2905</v>
      </c>
      <c r="FE261" s="2" t="s">
        <v>142</v>
      </c>
      <c r="FF261" s="2" t="s">
        <v>134</v>
      </c>
      <c r="FG261" s="4">
        <v>27</v>
      </c>
      <c r="FH261" s="8">
        <v>498.14</v>
      </c>
      <c r="FI261" s="4"/>
      <c r="FJ261" s="8"/>
      <c r="FK261" s="7"/>
      <c r="FL261" s="7"/>
      <c r="FM261" s="2" t="s">
        <v>140</v>
      </c>
      <c r="FN261" s="2" t="s">
        <v>131</v>
      </c>
      <c r="FO261" s="2" t="s">
        <v>1075</v>
      </c>
      <c r="FP261" s="2" t="s">
        <v>379</v>
      </c>
      <c r="FQ261" s="2" t="s">
        <v>142</v>
      </c>
      <c r="FR261" s="2" t="s">
        <v>134</v>
      </c>
      <c r="FS261" s="4">
        <v>9</v>
      </c>
      <c r="FT261" s="8">
        <v>172.41</v>
      </c>
      <c r="FU261" s="4"/>
      <c r="FV261" s="8"/>
      <c r="FW261" s="7"/>
      <c r="FX261" s="7"/>
      <c r="FY261" s="2" t="s">
        <v>140</v>
      </c>
      <c r="FZ261" s="2" t="s">
        <v>131</v>
      </c>
      <c r="GA261" s="2" t="s">
        <v>1077</v>
      </c>
      <c r="GB261" s="2" t="s">
        <v>1078</v>
      </c>
      <c r="GC261" s="2" t="s">
        <v>142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161</v>
      </c>
      <c r="GL261" s="2" t="s">
        <v>131</v>
      </c>
      <c r="GM261" s="2" t="s">
        <v>134</v>
      </c>
      <c r="GN261" s="2" t="s">
        <v>134</v>
      </c>
      <c r="GO261" s="2" t="s">
        <v>142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140</v>
      </c>
      <c r="GX261" s="2" t="s">
        <v>131</v>
      </c>
      <c r="GY261" s="2" t="s">
        <v>2087</v>
      </c>
      <c r="GZ261" s="2" t="s">
        <v>2069</v>
      </c>
      <c r="HA261" s="2" t="s">
        <v>142</v>
      </c>
      <c r="HB261" s="2" t="s">
        <v>134</v>
      </c>
      <c r="HC261" s="4">
        <v>1</v>
      </c>
      <c r="HD261" s="8">
        <v>32.89</v>
      </c>
      <c r="HE261" s="4"/>
      <c r="HF261" s="8"/>
      <c r="HG261" s="7"/>
      <c r="HH261" s="7"/>
      <c r="HI261" s="2" t="s">
        <v>140</v>
      </c>
      <c r="HJ261" s="2" t="s">
        <v>131</v>
      </c>
      <c r="HK261" s="2" t="s">
        <v>260</v>
      </c>
      <c r="HL261" s="2" t="s">
        <v>1293</v>
      </c>
      <c r="HM261" s="2" t="s">
        <v>142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143</v>
      </c>
      <c r="HV261" s="2" t="s">
        <v>131</v>
      </c>
      <c r="HW261" s="2" t="s">
        <v>134</v>
      </c>
      <c r="HX261" s="2" t="s">
        <v>134</v>
      </c>
      <c r="HY261" s="2" t="s">
        <v>142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140</v>
      </c>
      <c r="IH261" s="2" t="s">
        <v>144</v>
      </c>
      <c r="II261" s="2" t="s">
        <v>1248</v>
      </c>
      <c r="IJ261" s="2" t="s">
        <v>1142</v>
      </c>
      <c r="IK261" s="2" t="s">
        <v>142</v>
      </c>
      <c r="IL261" s="2" t="s">
        <v>168</v>
      </c>
      <c r="IM261" s="4"/>
      <c r="IN261" s="8"/>
      <c r="IO261" s="4"/>
      <c r="IP261" s="8"/>
      <c r="IQ261" s="7"/>
      <c r="IR261" s="7"/>
      <c r="IS261" s="2" t="s">
        <v>161</v>
      </c>
      <c r="IT261" s="2" t="s">
        <v>131</v>
      </c>
      <c r="IU261" s="2" t="s">
        <v>134</v>
      </c>
      <c r="IV261" s="2" t="s">
        <v>134</v>
      </c>
      <c r="IW261" s="2" t="s">
        <v>142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140</v>
      </c>
      <c r="JF261" s="2" t="s">
        <v>131</v>
      </c>
      <c r="JG261" s="2" t="s">
        <v>170</v>
      </c>
      <c r="JH261" s="2" t="s">
        <v>134</v>
      </c>
      <c r="JI261" s="2" t="s">
        <v>142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140</v>
      </c>
      <c r="JR261" s="2" t="s">
        <v>144</v>
      </c>
      <c r="JS261" s="2" t="s">
        <v>185</v>
      </c>
      <c r="JT261" s="2" t="s">
        <v>1183</v>
      </c>
      <c r="JU261" s="2" t="s">
        <v>142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140</v>
      </c>
      <c r="KD261" s="2" t="s">
        <v>131</v>
      </c>
      <c r="KE261" s="2" t="s">
        <v>213</v>
      </c>
      <c r="KF261" s="2" t="s">
        <v>134</v>
      </c>
      <c r="KG261" s="2" t="s">
        <v>142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176</v>
      </c>
      <c r="KP261" s="2" t="s">
        <v>131</v>
      </c>
      <c r="KQ261" s="2" t="s">
        <v>134</v>
      </c>
      <c r="KR261" s="2" t="s">
        <v>134</v>
      </c>
      <c r="KS261" s="2" t="s">
        <v>142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140</v>
      </c>
      <c r="LB261" s="2" t="s">
        <v>144</v>
      </c>
      <c r="LC261" s="2" t="s">
        <v>1163</v>
      </c>
      <c r="LD261" s="2" t="s">
        <v>134</v>
      </c>
      <c r="LE261" s="2" t="s">
        <v>142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134</v>
      </c>
      <c r="LN261" s="2" t="s">
        <v>134</v>
      </c>
      <c r="LO261" s="2" t="s">
        <v>134</v>
      </c>
      <c r="LP261" s="2" t="s">
        <v>134</v>
      </c>
      <c r="LQ261" s="2" t="s">
        <v>134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134</v>
      </c>
      <c r="LZ261" s="2" t="s">
        <v>134</v>
      </c>
      <c r="MA261" s="2" t="s">
        <v>134</v>
      </c>
      <c r="MB261" s="2" t="s">
        <v>134</v>
      </c>
      <c r="MC261" s="2" t="s">
        <v>134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143</v>
      </c>
      <c r="ML261" s="2" t="s">
        <v>131</v>
      </c>
      <c r="MM261" s="2" t="s">
        <v>134</v>
      </c>
      <c r="MN261" s="2" t="s">
        <v>134</v>
      </c>
      <c r="MO261" s="2" t="s">
        <v>142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134</v>
      </c>
      <c r="MX261" s="2" t="s">
        <v>134</v>
      </c>
      <c r="MY261" s="2" t="s">
        <v>134</v>
      </c>
      <c r="MZ261" s="2" t="s">
        <v>134</v>
      </c>
      <c r="NA261" s="2" t="s">
        <v>134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184</v>
      </c>
      <c r="NJ261" s="2" t="s">
        <v>131</v>
      </c>
      <c r="NK261" s="2" t="s">
        <v>134</v>
      </c>
      <c r="NL261" s="2" t="s">
        <v>134</v>
      </c>
      <c r="NM261" s="2" t="s">
        <v>142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140</v>
      </c>
      <c r="NV261" s="2" t="s">
        <v>131</v>
      </c>
      <c r="NW261" s="2" t="s">
        <v>185</v>
      </c>
      <c r="NX261" s="2" t="s">
        <v>629</v>
      </c>
      <c r="NY261" s="2" t="s">
        <v>142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140</v>
      </c>
      <c r="OH261" s="2" t="s">
        <v>187</v>
      </c>
      <c r="OI261" s="2" t="s">
        <v>2906</v>
      </c>
      <c r="OJ261" s="2" t="s">
        <v>2907</v>
      </c>
      <c r="OK261" s="2" t="s">
        <v>142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134</v>
      </c>
      <c r="OT261" s="2" t="s">
        <v>134</v>
      </c>
      <c r="OU261" s="2" t="s">
        <v>134</v>
      </c>
      <c r="OV261" s="2" t="s">
        <v>134</v>
      </c>
      <c r="OW261" s="2" t="s">
        <v>134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161</v>
      </c>
      <c r="PF261" s="2" t="s">
        <v>131</v>
      </c>
      <c r="PG261" s="2" t="s">
        <v>134</v>
      </c>
      <c r="PH261" s="2" t="s">
        <v>134</v>
      </c>
      <c r="PI261" s="2" t="s">
        <v>142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176</v>
      </c>
      <c r="PR261" s="2" t="s">
        <v>131</v>
      </c>
      <c r="PS261" s="2" t="s">
        <v>134</v>
      </c>
      <c r="PT261" s="2" t="s">
        <v>134</v>
      </c>
      <c r="PU261" s="2" t="s">
        <v>142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161</v>
      </c>
      <c r="QD261" s="2" t="s">
        <v>144</v>
      </c>
      <c r="QE261" s="2" t="s">
        <v>134</v>
      </c>
      <c r="QF261" s="2" t="s">
        <v>134</v>
      </c>
      <c r="QG261" s="2" t="s">
        <v>142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184</v>
      </c>
      <c r="QP261" s="2" t="s">
        <v>131</v>
      </c>
      <c r="QQ261" s="2" t="s">
        <v>134</v>
      </c>
      <c r="QR261" s="2" t="s">
        <v>134</v>
      </c>
      <c r="QS261" s="2" t="s">
        <v>142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134</v>
      </c>
      <c r="RB261" s="2" t="s">
        <v>134</v>
      </c>
      <c r="RC261" s="2" t="s">
        <v>134</v>
      </c>
      <c r="RD261" s="2" t="s">
        <v>134</v>
      </c>
      <c r="RE261" s="2" t="s">
        <v>134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134</v>
      </c>
      <c r="RN261" s="2" t="s">
        <v>134</v>
      </c>
      <c r="RO261" s="2" t="s">
        <v>134</v>
      </c>
      <c r="RP261" s="2" t="s">
        <v>134</v>
      </c>
      <c r="RQ261" s="2" t="s">
        <v>134</v>
      </c>
      <c r="RR261" s="2" t="s">
        <v>134</v>
      </c>
      <c r="RS261" s="4"/>
      <c r="RT261" s="8"/>
      <c r="RU261" s="4"/>
      <c r="RV261" s="8"/>
      <c r="RW261" s="7"/>
      <c r="RX261" s="7"/>
      <c r="RY261" s="2" t="s">
        <v>161</v>
      </c>
      <c r="RZ261" s="2" t="s">
        <v>131</v>
      </c>
      <c r="SA261" s="2" t="s">
        <v>134</v>
      </c>
      <c r="SB261" s="2" t="s">
        <v>134</v>
      </c>
      <c r="SC261" s="2" t="s">
        <v>142</v>
      </c>
      <c r="SD261" s="2" t="s">
        <v>134</v>
      </c>
      <c r="SE261" s="4"/>
      <c r="SF261" s="8"/>
      <c r="SG261" s="4"/>
      <c r="SH261" s="8"/>
      <c r="SI261" s="7"/>
      <c r="SJ261" s="7"/>
      <c r="SK261" s="2" t="s">
        <v>140</v>
      </c>
      <c r="SL261" s="2" t="s">
        <v>144</v>
      </c>
      <c r="SM261" s="2" t="s">
        <v>2908</v>
      </c>
      <c r="SN261" s="2" t="s">
        <v>1774</v>
      </c>
      <c r="SO261" s="2" t="s">
        <v>142</v>
      </c>
      <c r="SP261" s="2" t="s">
        <v>134</v>
      </c>
    </row>
    <row r="262">
      <c r="A262" s="2" t="s">
        <v>2909</v>
      </c>
      <c r="B262" s="2" t="s">
        <v>123</v>
      </c>
      <c r="C262" s="2" t="s">
        <v>2804</v>
      </c>
      <c r="D262" s="2" t="s">
        <v>2038</v>
      </c>
      <c r="E262" s="2" t="s">
        <v>2039</v>
      </c>
      <c r="F262" s="2" t="s">
        <v>2898</v>
      </c>
      <c r="G262" s="2" t="s">
        <v>2898</v>
      </c>
      <c r="H262" s="2" t="s">
        <v>2898</v>
      </c>
      <c r="I262" s="2" t="s">
        <v>2899</v>
      </c>
      <c r="J262" s="2" t="s">
        <v>2066</v>
      </c>
      <c r="K262" s="2" t="s">
        <v>792</v>
      </c>
      <c r="L262" s="3">
        <v>30.24</v>
      </c>
      <c r="M262" s="3">
        <v>31.75</v>
      </c>
      <c r="N262" s="3">
        <v>64.99</v>
      </c>
      <c r="O262" s="2" t="s">
        <v>131</v>
      </c>
      <c r="P262" s="2" t="s">
        <v>235</v>
      </c>
      <c r="Q262" s="2" t="s">
        <v>133</v>
      </c>
      <c r="R262" s="2" t="s">
        <v>134</v>
      </c>
      <c r="S262" s="2" t="s">
        <v>2900</v>
      </c>
      <c r="T262" s="2" t="s">
        <v>1062</v>
      </c>
      <c r="U262" s="2" t="s">
        <v>832</v>
      </c>
      <c r="V262" s="2" t="s">
        <v>747</v>
      </c>
      <c r="W262" s="2" t="s">
        <v>835</v>
      </c>
      <c r="X262" s="2" t="s">
        <v>421</v>
      </c>
      <c r="Y262" s="2" t="s">
        <v>2901</v>
      </c>
      <c r="Z262" s="4">
        <v>811</v>
      </c>
      <c r="AA262" s="4">
        <f>=ROUNDDOWN(12.4769230769231,0)</f>
      </c>
      <c r="AB262" s="5">
        <v>65</v>
      </c>
      <c r="AC262" s="2" t="s">
        <v>1373</v>
      </c>
      <c r="AD262" s="4">
        <v>172</v>
      </c>
      <c r="AE262" s="4">
        <v>1464</v>
      </c>
      <c r="AF262" s="6">
        <v>69</v>
      </c>
      <c r="AG262" s="6">
        <v>77</v>
      </c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>
        <v>0</v>
      </c>
      <c r="AP262" s="4">
        <v>1323</v>
      </c>
      <c r="AQ262" s="8">
        <v>48156.07</v>
      </c>
      <c r="AR262" s="4"/>
      <c r="AS262" s="8"/>
      <c r="AT262" s="7"/>
      <c r="AU262" s="7"/>
      <c r="AV262" s="4" t="s">
        <v>134</v>
      </c>
      <c r="AW262" s="8" t="s">
        <v>134</v>
      </c>
      <c r="AX262" s="4" t="s">
        <v>134</v>
      </c>
      <c r="AY262" s="8" t="s">
        <v>134</v>
      </c>
      <c r="AZ262" s="7" t="s">
        <v>134</v>
      </c>
      <c r="BA262" s="7" t="s">
        <v>134</v>
      </c>
      <c r="BB262" s="7">
        <v>0.4321</v>
      </c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 t="s">
        <v>134</v>
      </c>
      <c r="BJ262" s="4">
        <v>1323</v>
      </c>
      <c r="BK262" s="8">
        <v>48156.07</v>
      </c>
      <c r="BL262" s="2" t="s">
        <v>2910</v>
      </c>
      <c r="BM262" s="7">
        <v>1</v>
      </c>
      <c r="BN262" s="7">
        <v>1</v>
      </c>
      <c r="BO262" s="4">
        <v>586</v>
      </c>
      <c r="BP262" s="8">
        <v>22643.04</v>
      </c>
      <c r="BQ262" s="4"/>
      <c r="BR262" s="8"/>
      <c r="BS262" s="7"/>
      <c r="BT262" s="7"/>
      <c r="BU262" s="2" t="s">
        <v>140</v>
      </c>
      <c r="BV262" s="2" t="s">
        <v>131</v>
      </c>
      <c r="BW262" s="2" t="s">
        <v>134</v>
      </c>
      <c r="BX262" s="2" t="s">
        <v>1846</v>
      </c>
      <c r="BY262" s="2" t="s">
        <v>142</v>
      </c>
      <c r="BZ262" s="2" t="s">
        <v>134</v>
      </c>
      <c r="CA262" s="4">
        <v>98</v>
      </c>
      <c r="CB262" s="8">
        <v>3703.42</v>
      </c>
      <c r="CC262" s="4"/>
      <c r="CD262" s="8"/>
      <c r="CE262" s="7"/>
      <c r="CF262" s="7"/>
      <c r="CG262" s="2" t="s">
        <v>140</v>
      </c>
      <c r="CH262" s="2" t="s">
        <v>131</v>
      </c>
      <c r="CI262" s="2" t="s">
        <v>913</v>
      </c>
      <c r="CJ262" s="2" t="s">
        <v>2902</v>
      </c>
      <c r="CK262" s="2" t="s">
        <v>142</v>
      </c>
      <c r="CL262" s="2" t="s">
        <v>134</v>
      </c>
      <c r="CM262" s="4">
        <v>56</v>
      </c>
      <c r="CN262" s="8">
        <v>1986.88</v>
      </c>
      <c r="CO262" s="4"/>
      <c r="CP262" s="8"/>
      <c r="CQ262" s="7"/>
      <c r="CR262" s="7"/>
      <c r="CS262" s="2" t="s">
        <v>140</v>
      </c>
      <c r="CT262" s="2" t="s">
        <v>131</v>
      </c>
      <c r="CU262" s="2" t="s">
        <v>1526</v>
      </c>
      <c r="CV262" s="2" t="s">
        <v>1365</v>
      </c>
      <c r="CW262" s="2" t="s">
        <v>142</v>
      </c>
      <c r="CX262" s="2" t="s">
        <v>134</v>
      </c>
      <c r="CY262" s="4">
        <v>241</v>
      </c>
      <c r="CZ262" s="8">
        <v>8034.94</v>
      </c>
      <c r="DA262" s="4"/>
      <c r="DB262" s="8"/>
      <c r="DC262" s="7"/>
      <c r="DD262" s="7"/>
      <c r="DE262" s="2" t="s">
        <v>140</v>
      </c>
      <c r="DF262" s="2" t="s">
        <v>131</v>
      </c>
      <c r="DG262" s="2" t="s">
        <v>2903</v>
      </c>
      <c r="DH262" s="2" t="s">
        <v>1292</v>
      </c>
      <c r="DI262" s="2" t="s">
        <v>142</v>
      </c>
      <c r="DJ262" s="2" t="s">
        <v>134</v>
      </c>
      <c r="DK262" s="4">
        <v>143</v>
      </c>
      <c r="DL262" s="8">
        <v>5278.13</v>
      </c>
      <c r="DM262" s="4"/>
      <c r="DN262" s="8"/>
      <c r="DO262" s="7"/>
      <c r="DP262" s="7"/>
      <c r="DQ262" s="2" t="s">
        <v>140</v>
      </c>
      <c r="DR262" s="2" t="s">
        <v>131</v>
      </c>
      <c r="DS262" s="2" t="s">
        <v>320</v>
      </c>
      <c r="DT262" s="2" t="s">
        <v>862</v>
      </c>
      <c r="DU262" s="2" t="s">
        <v>142</v>
      </c>
      <c r="DV262" s="2" t="s">
        <v>134</v>
      </c>
      <c r="DW262" s="4">
        <v>39</v>
      </c>
      <c r="DX262" s="8">
        <v>1337.26</v>
      </c>
      <c r="DY262" s="4"/>
      <c r="DZ262" s="8"/>
      <c r="EA262" s="7"/>
      <c r="EB262" s="7"/>
      <c r="EC262" s="2" t="s">
        <v>140</v>
      </c>
      <c r="ED262" s="2" t="s">
        <v>131</v>
      </c>
      <c r="EE262" s="2" t="s">
        <v>1101</v>
      </c>
      <c r="EF262" s="2" t="s">
        <v>886</v>
      </c>
      <c r="EG262" s="2" t="s">
        <v>142</v>
      </c>
      <c r="EH262" s="2" t="s">
        <v>134</v>
      </c>
      <c r="EI262" s="4">
        <v>109</v>
      </c>
      <c r="EJ262" s="8">
        <v>3345.99</v>
      </c>
      <c r="EK262" s="4"/>
      <c r="EL262" s="8"/>
      <c r="EM262" s="7"/>
      <c r="EN262" s="7"/>
      <c r="EO262" s="2" t="s">
        <v>140</v>
      </c>
      <c r="EP262" s="2" t="s">
        <v>131</v>
      </c>
      <c r="EQ262" s="2" t="s">
        <v>1102</v>
      </c>
      <c r="ER262" s="2" t="s">
        <v>1098</v>
      </c>
      <c r="ES262" s="2" t="s">
        <v>142</v>
      </c>
      <c r="ET262" s="2" t="s">
        <v>134</v>
      </c>
      <c r="EU262" s="4">
        <v>15</v>
      </c>
      <c r="EV262" s="8">
        <v>562.17</v>
      </c>
      <c r="EW262" s="4"/>
      <c r="EX262" s="8"/>
      <c r="EY262" s="7"/>
      <c r="EZ262" s="7"/>
      <c r="FA262" s="2" t="s">
        <v>140</v>
      </c>
      <c r="FB262" s="2" t="s">
        <v>131</v>
      </c>
      <c r="FC262" s="2" t="s">
        <v>2904</v>
      </c>
      <c r="FD262" s="2" t="s">
        <v>1248</v>
      </c>
      <c r="FE262" s="2" t="s">
        <v>142</v>
      </c>
      <c r="FF262" s="2" t="s">
        <v>134</v>
      </c>
      <c r="FG262" s="4">
        <v>22</v>
      </c>
      <c r="FH262" s="8">
        <v>750.34</v>
      </c>
      <c r="FI262" s="4"/>
      <c r="FJ262" s="8"/>
      <c r="FK262" s="7"/>
      <c r="FL262" s="7"/>
      <c r="FM262" s="2" t="s">
        <v>140</v>
      </c>
      <c r="FN262" s="2" t="s">
        <v>131</v>
      </c>
      <c r="FO262" s="2" t="s">
        <v>1075</v>
      </c>
      <c r="FP262" s="2" t="s">
        <v>2911</v>
      </c>
      <c r="FQ262" s="2" t="s">
        <v>142</v>
      </c>
      <c r="FR262" s="2" t="s">
        <v>134</v>
      </c>
      <c r="FS262" s="4">
        <v>12</v>
      </c>
      <c r="FT262" s="8">
        <v>418.51</v>
      </c>
      <c r="FU262" s="4"/>
      <c r="FV262" s="8"/>
      <c r="FW262" s="7"/>
      <c r="FX262" s="7"/>
      <c r="FY262" s="2" t="s">
        <v>140</v>
      </c>
      <c r="FZ262" s="2" t="s">
        <v>131</v>
      </c>
      <c r="GA262" s="2" t="s">
        <v>1077</v>
      </c>
      <c r="GB262" s="2" t="s">
        <v>212</v>
      </c>
      <c r="GC262" s="2" t="s">
        <v>142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161</v>
      </c>
      <c r="GL262" s="2" t="s">
        <v>131</v>
      </c>
      <c r="GM262" s="2" t="s">
        <v>134</v>
      </c>
      <c r="GN262" s="2" t="s">
        <v>134</v>
      </c>
      <c r="GO262" s="2" t="s">
        <v>142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578</v>
      </c>
      <c r="GX262" s="2" t="s">
        <v>144</v>
      </c>
      <c r="GY262" s="2" t="s">
        <v>2087</v>
      </c>
      <c r="GZ262" s="2" t="s">
        <v>1307</v>
      </c>
      <c r="HA262" s="2" t="s">
        <v>142</v>
      </c>
      <c r="HB262" s="2" t="s">
        <v>134</v>
      </c>
      <c r="HC262" s="4">
        <v>1</v>
      </c>
      <c r="HD262" s="8">
        <v>61.09</v>
      </c>
      <c r="HE262" s="4"/>
      <c r="HF262" s="8"/>
      <c r="HG262" s="7"/>
      <c r="HH262" s="7"/>
      <c r="HI262" s="2" t="s">
        <v>140</v>
      </c>
      <c r="HJ262" s="2" t="s">
        <v>131</v>
      </c>
      <c r="HK262" s="2" t="s">
        <v>260</v>
      </c>
      <c r="HL262" s="2" t="s">
        <v>867</v>
      </c>
      <c r="HM262" s="2" t="s">
        <v>142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143</v>
      </c>
      <c r="HV262" s="2" t="s">
        <v>131</v>
      </c>
      <c r="HW262" s="2" t="s">
        <v>134</v>
      </c>
      <c r="HX262" s="2" t="s">
        <v>134</v>
      </c>
      <c r="HY262" s="2" t="s">
        <v>142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140</v>
      </c>
      <c r="IH262" s="2" t="s">
        <v>144</v>
      </c>
      <c r="II262" s="2" t="s">
        <v>1248</v>
      </c>
      <c r="IJ262" s="2" t="s">
        <v>1142</v>
      </c>
      <c r="IK262" s="2" t="s">
        <v>142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161</v>
      </c>
      <c r="IT262" s="2" t="s">
        <v>131</v>
      </c>
      <c r="IU262" s="2" t="s">
        <v>134</v>
      </c>
      <c r="IV262" s="2" t="s">
        <v>134</v>
      </c>
      <c r="IW262" s="2" t="s">
        <v>142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140</v>
      </c>
      <c r="JF262" s="2" t="s">
        <v>131</v>
      </c>
      <c r="JG262" s="2" t="s">
        <v>170</v>
      </c>
      <c r="JH262" s="2" t="s">
        <v>134</v>
      </c>
      <c r="JI262" s="2" t="s">
        <v>142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140</v>
      </c>
      <c r="JR262" s="2" t="s">
        <v>144</v>
      </c>
      <c r="JS262" s="2" t="s">
        <v>185</v>
      </c>
      <c r="JT262" s="2" t="s">
        <v>1183</v>
      </c>
      <c r="JU262" s="2" t="s">
        <v>142</v>
      </c>
      <c r="JV262" s="2" t="s">
        <v>134</v>
      </c>
      <c r="JW262" s="4">
        <v>1</v>
      </c>
      <c r="JX262" s="8">
        <v>34.3</v>
      </c>
      <c r="JY262" s="4"/>
      <c r="JZ262" s="8"/>
      <c r="KA262" s="7"/>
      <c r="KB262" s="7"/>
      <c r="KC262" s="2" t="s">
        <v>140</v>
      </c>
      <c r="KD262" s="2" t="s">
        <v>131</v>
      </c>
      <c r="KE262" s="2" t="s">
        <v>174</v>
      </c>
      <c r="KF262" s="2" t="s">
        <v>821</v>
      </c>
      <c r="KG262" s="2" t="s">
        <v>142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176</v>
      </c>
      <c r="KP262" s="2" t="s">
        <v>131</v>
      </c>
      <c r="KQ262" s="2" t="s">
        <v>134</v>
      </c>
      <c r="KR262" s="2" t="s">
        <v>134</v>
      </c>
      <c r="KS262" s="2" t="s">
        <v>142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140</v>
      </c>
      <c r="LB262" s="2" t="s">
        <v>144</v>
      </c>
      <c r="LC262" s="2" t="s">
        <v>1163</v>
      </c>
      <c r="LD262" s="2" t="s">
        <v>1406</v>
      </c>
      <c r="LE262" s="2" t="s">
        <v>142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134</v>
      </c>
      <c r="LN262" s="2" t="s">
        <v>134</v>
      </c>
      <c r="LO262" s="2" t="s">
        <v>134</v>
      </c>
      <c r="LP262" s="2" t="s">
        <v>134</v>
      </c>
      <c r="LQ262" s="2" t="s">
        <v>134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134</v>
      </c>
      <c r="LZ262" s="2" t="s">
        <v>134</v>
      </c>
      <c r="MA262" s="2" t="s">
        <v>134</v>
      </c>
      <c r="MB262" s="2" t="s">
        <v>134</v>
      </c>
      <c r="MC262" s="2" t="s">
        <v>134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143</v>
      </c>
      <c r="ML262" s="2" t="s">
        <v>131</v>
      </c>
      <c r="MM262" s="2" t="s">
        <v>134</v>
      </c>
      <c r="MN262" s="2" t="s">
        <v>134</v>
      </c>
      <c r="MO262" s="2" t="s">
        <v>142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134</v>
      </c>
      <c r="MX262" s="2" t="s">
        <v>134</v>
      </c>
      <c r="MY262" s="2" t="s">
        <v>134</v>
      </c>
      <c r="MZ262" s="2" t="s">
        <v>134</v>
      </c>
      <c r="NA262" s="2" t="s">
        <v>134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184</v>
      </c>
      <c r="NJ262" s="2" t="s">
        <v>131</v>
      </c>
      <c r="NK262" s="2" t="s">
        <v>134</v>
      </c>
      <c r="NL262" s="2" t="s">
        <v>134</v>
      </c>
      <c r="NM262" s="2" t="s">
        <v>142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140</v>
      </c>
      <c r="NV262" s="2" t="s">
        <v>131</v>
      </c>
      <c r="NW262" s="2" t="s">
        <v>185</v>
      </c>
      <c r="NX262" s="2" t="s">
        <v>1165</v>
      </c>
      <c r="NY262" s="2" t="s">
        <v>142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140</v>
      </c>
      <c r="OH262" s="2" t="s">
        <v>187</v>
      </c>
      <c r="OI262" s="2" t="s">
        <v>2906</v>
      </c>
      <c r="OJ262" s="2" t="s">
        <v>1032</v>
      </c>
      <c r="OK262" s="2" t="s">
        <v>142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134</v>
      </c>
      <c r="OT262" s="2" t="s">
        <v>134</v>
      </c>
      <c r="OU262" s="2" t="s">
        <v>134</v>
      </c>
      <c r="OV262" s="2" t="s">
        <v>134</v>
      </c>
      <c r="OW262" s="2" t="s">
        <v>134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161</v>
      </c>
      <c r="PF262" s="2" t="s">
        <v>131</v>
      </c>
      <c r="PG262" s="2" t="s">
        <v>134</v>
      </c>
      <c r="PH262" s="2" t="s">
        <v>134</v>
      </c>
      <c r="PI262" s="2" t="s">
        <v>142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176</v>
      </c>
      <c r="PR262" s="2" t="s">
        <v>131</v>
      </c>
      <c r="PS262" s="2" t="s">
        <v>134</v>
      </c>
      <c r="PT262" s="2" t="s">
        <v>134</v>
      </c>
      <c r="PU262" s="2" t="s">
        <v>142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161</v>
      </c>
      <c r="QD262" s="2" t="s">
        <v>144</v>
      </c>
      <c r="QE262" s="2" t="s">
        <v>134</v>
      </c>
      <c r="QF262" s="2" t="s">
        <v>134</v>
      </c>
      <c r="QG262" s="2" t="s">
        <v>142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184</v>
      </c>
      <c r="QP262" s="2" t="s">
        <v>131</v>
      </c>
      <c r="QQ262" s="2" t="s">
        <v>134</v>
      </c>
      <c r="QR262" s="2" t="s">
        <v>134</v>
      </c>
      <c r="QS262" s="2" t="s">
        <v>142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134</v>
      </c>
      <c r="RB262" s="2" t="s">
        <v>134</v>
      </c>
      <c r="RC262" s="2" t="s">
        <v>134</v>
      </c>
      <c r="RD262" s="2" t="s">
        <v>134</v>
      </c>
      <c r="RE262" s="2" t="s">
        <v>134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134</v>
      </c>
      <c r="RN262" s="2" t="s">
        <v>134</v>
      </c>
      <c r="RO262" s="2" t="s">
        <v>134</v>
      </c>
      <c r="RP262" s="2" t="s">
        <v>134</v>
      </c>
      <c r="RQ262" s="2" t="s">
        <v>134</v>
      </c>
      <c r="RR262" s="2" t="s">
        <v>134</v>
      </c>
      <c r="RS262" s="4"/>
      <c r="RT262" s="8"/>
      <c r="RU262" s="4"/>
      <c r="RV262" s="8"/>
      <c r="RW262" s="7"/>
      <c r="RX262" s="7"/>
      <c r="RY262" s="2" t="s">
        <v>161</v>
      </c>
      <c r="RZ262" s="2" t="s">
        <v>131</v>
      </c>
      <c r="SA262" s="2" t="s">
        <v>134</v>
      </c>
      <c r="SB262" s="2" t="s">
        <v>134</v>
      </c>
      <c r="SC262" s="2" t="s">
        <v>142</v>
      </c>
      <c r="SD262" s="2" t="s">
        <v>134</v>
      </c>
      <c r="SE262" s="4"/>
      <c r="SF262" s="8"/>
      <c r="SG262" s="4"/>
      <c r="SH262" s="8"/>
      <c r="SI262" s="7"/>
      <c r="SJ262" s="7"/>
      <c r="SK262" s="2" t="s">
        <v>140</v>
      </c>
      <c r="SL262" s="2" t="s">
        <v>144</v>
      </c>
      <c r="SM262" s="2" t="s">
        <v>2908</v>
      </c>
      <c r="SN262" s="2" t="s">
        <v>1774</v>
      </c>
      <c r="SO262" s="2" t="s">
        <v>142</v>
      </c>
      <c r="SP262" s="2" t="s">
        <v>134</v>
      </c>
    </row>
    <row r="263">
      <c r="A263" s="2" t="s">
        <v>2912</v>
      </c>
      <c r="B263" s="2" t="s">
        <v>123</v>
      </c>
      <c r="C263" s="2" t="s">
        <v>2804</v>
      </c>
      <c r="D263" s="2" t="s">
        <v>2038</v>
      </c>
      <c r="E263" s="2" t="s">
        <v>2039</v>
      </c>
      <c r="F263" s="2" t="s">
        <v>2898</v>
      </c>
      <c r="G263" s="2" t="s">
        <v>2898</v>
      </c>
      <c r="H263" s="2" t="s">
        <v>2898</v>
      </c>
      <c r="I263" s="2" t="s">
        <v>2899</v>
      </c>
      <c r="J263" s="2" t="s">
        <v>2304</v>
      </c>
      <c r="K263" s="2" t="s">
        <v>498</v>
      </c>
      <c r="L263" s="3">
        <v>16.56</v>
      </c>
      <c r="M263" s="3">
        <v>17.39</v>
      </c>
      <c r="N263" s="3">
        <v>34.99</v>
      </c>
      <c r="O263" s="2" t="s">
        <v>131</v>
      </c>
      <c r="P263" s="2" t="s">
        <v>289</v>
      </c>
      <c r="Q263" s="2" t="s">
        <v>133</v>
      </c>
      <c r="R263" s="2" t="s">
        <v>134</v>
      </c>
      <c r="S263" s="2" t="s">
        <v>2913</v>
      </c>
      <c r="T263" s="2" t="s">
        <v>1062</v>
      </c>
      <c r="U263" s="2" t="s">
        <v>832</v>
      </c>
      <c r="V263" s="2" t="s">
        <v>747</v>
      </c>
      <c r="W263" s="2" t="s">
        <v>835</v>
      </c>
      <c r="X263" s="2" t="s">
        <v>421</v>
      </c>
      <c r="Y263" s="2" t="s">
        <v>2901</v>
      </c>
      <c r="Z263" s="4">
        <v>1091</v>
      </c>
      <c r="AA263" s="4">
        <f>=ROUNDDOWN(14.1688311688312,0)</f>
      </c>
      <c r="AB263" s="5">
        <v>77</v>
      </c>
      <c r="AC263" s="2" t="s">
        <v>1373</v>
      </c>
      <c r="AD263" s="4">
        <v>320</v>
      </c>
      <c r="AE263" s="4">
        <v>1672</v>
      </c>
      <c r="AF263" s="6">
        <v>69</v>
      </c>
      <c r="AG263" s="6">
        <v>77</v>
      </c>
      <c r="AH263" s="7">
        <v>0.8525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>
        <v>0</v>
      </c>
      <c r="AP263" s="4">
        <v>1724</v>
      </c>
      <c r="AQ263" s="8">
        <v>34056.17</v>
      </c>
      <c r="AR263" s="4"/>
      <c r="AS263" s="8"/>
      <c r="AT263" s="7"/>
      <c r="AU263" s="7"/>
      <c r="AV263" s="4">
        <v>2718</v>
      </c>
      <c r="AW263" s="8">
        <v>69754.67</v>
      </c>
      <c r="AX263" s="4" t="s">
        <v>134</v>
      </c>
      <c r="AY263" s="8" t="s">
        <v>134</v>
      </c>
      <c r="AZ263" s="7" t="s">
        <v>134</v>
      </c>
      <c r="BA263" s="7" t="s">
        <v>134</v>
      </c>
      <c r="BB263" s="7">
        <v>0.4882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>
        <v>0.2754</v>
      </c>
      <c r="BJ263" s="4">
        <v>1724</v>
      </c>
      <c r="BK263" s="8">
        <v>34056.17</v>
      </c>
      <c r="BL263" s="2" t="s">
        <v>2200</v>
      </c>
      <c r="BM263" s="7">
        <v>1</v>
      </c>
      <c r="BN263" s="7">
        <v>1</v>
      </c>
      <c r="BO263" s="4">
        <v>801</v>
      </c>
      <c r="BP263" s="8">
        <v>16949.16</v>
      </c>
      <c r="BQ263" s="4"/>
      <c r="BR263" s="8"/>
      <c r="BS263" s="7"/>
      <c r="BT263" s="7"/>
      <c r="BU263" s="2" t="s">
        <v>140</v>
      </c>
      <c r="BV263" s="2" t="s">
        <v>131</v>
      </c>
      <c r="BW263" s="2" t="s">
        <v>134</v>
      </c>
      <c r="BX263" s="2" t="s">
        <v>1846</v>
      </c>
      <c r="BY263" s="2" t="s">
        <v>142</v>
      </c>
      <c r="BZ263" s="2" t="s">
        <v>134</v>
      </c>
      <c r="CA263" s="4">
        <v>119</v>
      </c>
      <c r="CB263" s="8">
        <v>2521.61</v>
      </c>
      <c r="CC263" s="4"/>
      <c r="CD263" s="8"/>
      <c r="CE263" s="7"/>
      <c r="CF263" s="7"/>
      <c r="CG263" s="2" t="s">
        <v>140</v>
      </c>
      <c r="CH263" s="2" t="s">
        <v>131</v>
      </c>
      <c r="CI263" s="2" t="s">
        <v>913</v>
      </c>
      <c r="CJ263" s="2" t="s">
        <v>2914</v>
      </c>
      <c r="CK263" s="2" t="s">
        <v>142</v>
      </c>
      <c r="CL263" s="2" t="s">
        <v>134</v>
      </c>
      <c r="CM263" s="4">
        <v>95</v>
      </c>
      <c r="CN263" s="8">
        <v>1685.3</v>
      </c>
      <c r="CO263" s="4"/>
      <c r="CP263" s="8"/>
      <c r="CQ263" s="7"/>
      <c r="CR263" s="7"/>
      <c r="CS263" s="2" t="s">
        <v>140</v>
      </c>
      <c r="CT263" s="2" t="s">
        <v>131</v>
      </c>
      <c r="CU263" s="2" t="s">
        <v>1526</v>
      </c>
      <c r="CV263" s="2" t="s">
        <v>919</v>
      </c>
      <c r="CW263" s="2" t="s">
        <v>142</v>
      </c>
      <c r="CX263" s="2" t="s">
        <v>134</v>
      </c>
      <c r="CY263" s="4">
        <v>406</v>
      </c>
      <c r="CZ263" s="8">
        <v>7413.56</v>
      </c>
      <c r="DA263" s="4"/>
      <c r="DB263" s="8"/>
      <c r="DC263" s="7"/>
      <c r="DD263" s="7"/>
      <c r="DE263" s="2" t="s">
        <v>140</v>
      </c>
      <c r="DF263" s="2" t="s">
        <v>131</v>
      </c>
      <c r="DG263" s="2" t="s">
        <v>2903</v>
      </c>
      <c r="DH263" s="2" t="s">
        <v>1523</v>
      </c>
      <c r="DI263" s="2" t="s">
        <v>142</v>
      </c>
      <c r="DJ263" s="2" t="s">
        <v>134</v>
      </c>
      <c r="DK263" s="4">
        <v>69</v>
      </c>
      <c r="DL263" s="8">
        <v>1273.74</v>
      </c>
      <c r="DM263" s="4"/>
      <c r="DN263" s="8"/>
      <c r="DO263" s="7"/>
      <c r="DP263" s="7"/>
      <c r="DQ263" s="2" t="s">
        <v>140</v>
      </c>
      <c r="DR263" s="2" t="s">
        <v>131</v>
      </c>
      <c r="DS263" s="2" t="s">
        <v>320</v>
      </c>
      <c r="DT263" s="2" t="s">
        <v>862</v>
      </c>
      <c r="DU263" s="2" t="s">
        <v>142</v>
      </c>
      <c r="DV263" s="2" t="s">
        <v>134</v>
      </c>
      <c r="DW263" s="4">
        <v>77</v>
      </c>
      <c r="DX263" s="8">
        <v>1430.38</v>
      </c>
      <c r="DY263" s="4"/>
      <c r="DZ263" s="8"/>
      <c r="EA263" s="7"/>
      <c r="EB263" s="7"/>
      <c r="EC263" s="2" t="s">
        <v>140</v>
      </c>
      <c r="ED263" s="2" t="s">
        <v>131</v>
      </c>
      <c r="EE263" s="2" t="s">
        <v>1101</v>
      </c>
      <c r="EF263" s="2" t="s">
        <v>2191</v>
      </c>
      <c r="EG263" s="2" t="s">
        <v>142</v>
      </c>
      <c r="EH263" s="2" t="s">
        <v>134</v>
      </c>
      <c r="EI263" s="4">
        <v>96</v>
      </c>
      <c r="EJ263" s="8">
        <v>1626.16</v>
      </c>
      <c r="EK263" s="4"/>
      <c r="EL263" s="8"/>
      <c r="EM263" s="7"/>
      <c r="EN263" s="7"/>
      <c r="EO263" s="2" t="s">
        <v>140</v>
      </c>
      <c r="EP263" s="2" t="s">
        <v>131</v>
      </c>
      <c r="EQ263" s="2" t="s">
        <v>1102</v>
      </c>
      <c r="ER263" s="2" t="s">
        <v>2915</v>
      </c>
      <c r="ES263" s="2" t="s">
        <v>142</v>
      </c>
      <c r="ET263" s="2" t="s">
        <v>134</v>
      </c>
      <c r="EU263" s="4">
        <v>18</v>
      </c>
      <c r="EV263" s="8">
        <v>367.11</v>
      </c>
      <c r="EW263" s="4"/>
      <c r="EX263" s="8"/>
      <c r="EY263" s="7"/>
      <c r="EZ263" s="7"/>
      <c r="FA263" s="2" t="s">
        <v>140</v>
      </c>
      <c r="FB263" s="2" t="s">
        <v>131</v>
      </c>
      <c r="FC263" s="2" t="s">
        <v>2904</v>
      </c>
      <c r="FD263" s="2" t="s">
        <v>928</v>
      </c>
      <c r="FE263" s="2" t="s">
        <v>142</v>
      </c>
      <c r="FF263" s="2" t="s">
        <v>134</v>
      </c>
      <c r="FG263" s="4">
        <v>16</v>
      </c>
      <c r="FH263" s="8">
        <v>292.16</v>
      </c>
      <c r="FI263" s="4"/>
      <c r="FJ263" s="8"/>
      <c r="FK263" s="7"/>
      <c r="FL263" s="7"/>
      <c r="FM263" s="2" t="s">
        <v>140</v>
      </c>
      <c r="FN263" s="2" t="s">
        <v>131</v>
      </c>
      <c r="FO263" s="2" t="s">
        <v>1075</v>
      </c>
      <c r="FP263" s="2" t="s">
        <v>2916</v>
      </c>
      <c r="FQ263" s="2" t="s">
        <v>142</v>
      </c>
      <c r="FR263" s="2" t="s">
        <v>134</v>
      </c>
      <c r="FS263" s="4">
        <v>19</v>
      </c>
      <c r="FT263" s="8">
        <v>346.75</v>
      </c>
      <c r="FU263" s="4"/>
      <c r="FV263" s="8"/>
      <c r="FW263" s="7"/>
      <c r="FX263" s="7"/>
      <c r="FY263" s="2" t="s">
        <v>140</v>
      </c>
      <c r="FZ263" s="2" t="s">
        <v>131</v>
      </c>
      <c r="GA263" s="2" t="s">
        <v>801</v>
      </c>
      <c r="GB263" s="2" t="s">
        <v>2917</v>
      </c>
      <c r="GC263" s="2" t="s">
        <v>142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134</v>
      </c>
      <c r="GL263" s="2" t="s">
        <v>134</v>
      </c>
      <c r="GM263" s="2" t="s">
        <v>134</v>
      </c>
      <c r="GN263" s="2" t="s">
        <v>134</v>
      </c>
      <c r="GO263" s="2" t="s">
        <v>134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140</v>
      </c>
      <c r="GX263" s="2" t="s">
        <v>131</v>
      </c>
      <c r="GY263" s="2" t="s">
        <v>2087</v>
      </c>
      <c r="GZ263" s="2" t="s">
        <v>1401</v>
      </c>
      <c r="HA263" s="2" t="s">
        <v>142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140</v>
      </c>
      <c r="HJ263" s="2" t="s">
        <v>131</v>
      </c>
      <c r="HK263" s="2" t="s">
        <v>260</v>
      </c>
      <c r="HL263" s="2" t="s">
        <v>2649</v>
      </c>
      <c r="HM263" s="2" t="s">
        <v>142</v>
      </c>
      <c r="HN263" s="2" t="s">
        <v>134</v>
      </c>
      <c r="HO263" s="4">
        <v>8</v>
      </c>
      <c r="HP263" s="8">
        <v>150.24</v>
      </c>
      <c r="HQ263" s="4"/>
      <c r="HR263" s="8"/>
      <c r="HS263" s="7"/>
      <c r="HT263" s="7"/>
      <c r="HU263" s="2" t="s">
        <v>140</v>
      </c>
      <c r="HV263" s="2" t="s">
        <v>131</v>
      </c>
      <c r="HW263" s="2" t="s">
        <v>1050</v>
      </c>
      <c r="HX263" s="2" t="s">
        <v>1267</v>
      </c>
      <c r="HY263" s="2" t="s">
        <v>142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140</v>
      </c>
      <c r="IH263" s="2" t="s">
        <v>144</v>
      </c>
      <c r="II263" s="2" t="s">
        <v>1248</v>
      </c>
      <c r="IJ263" s="2" t="s">
        <v>1097</v>
      </c>
      <c r="IK263" s="2" t="s">
        <v>142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161</v>
      </c>
      <c r="IT263" s="2" t="s">
        <v>131</v>
      </c>
      <c r="IU263" s="2" t="s">
        <v>134</v>
      </c>
      <c r="IV263" s="2" t="s">
        <v>134</v>
      </c>
      <c r="IW263" s="2" t="s">
        <v>142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140</v>
      </c>
      <c r="JF263" s="2" t="s">
        <v>131</v>
      </c>
      <c r="JG263" s="2" t="s">
        <v>170</v>
      </c>
      <c r="JH263" s="2" t="s">
        <v>134</v>
      </c>
      <c r="JI263" s="2" t="s">
        <v>142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140</v>
      </c>
      <c r="JR263" s="2" t="s">
        <v>144</v>
      </c>
      <c r="JS263" s="2" t="s">
        <v>185</v>
      </c>
      <c r="JT263" s="2" t="s">
        <v>296</v>
      </c>
      <c r="JU263" s="2" t="s">
        <v>142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140</v>
      </c>
      <c r="KD263" s="2" t="s">
        <v>131</v>
      </c>
      <c r="KE263" s="2" t="s">
        <v>174</v>
      </c>
      <c r="KF263" s="2" t="s">
        <v>134</v>
      </c>
      <c r="KG263" s="2" t="s">
        <v>142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176</v>
      </c>
      <c r="KP263" s="2" t="s">
        <v>131</v>
      </c>
      <c r="KQ263" s="2" t="s">
        <v>134</v>
      </c>
      <c r="KR263" s="2" t="s">
        <v>134</v>
      </c>
      <c r="KS263" s="2" t="s">
        <v>142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184</v>
      </c>
      <c r="LB263" s="2" t="s">
        <v>131</v>
      </c>
      <c r="LC263" s="2" t="s">
        <v>134</v>
      </c>
      <c r="LD263" s="2" t="s">
        <v>134</v>
      </c>
      <c r="LE263" s="2" t="s">
        <v>142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134</v>
      </c>
      <c r="LN263" s="2" t="s">
        <v>134</v>
      </c>
      <c r="LO263" s="2" t="s">
        <v>134</v>
      </c>
      <c r="LP263" s="2" t="s">
        <v>134</v>
      </c>
      <c r="LQ263" s="2" t="s">
        <v>134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134</v>
      </c>
      <c r="LZ263" s="2" t="s">
        <v>134</v>
      </c>
      <c r="MA263" s="2" t="s">
        <v>134</v>
      </c>
      <c r="MB263" s="2" t="s">
        <v>134</v>
      </c>
      <c r="MC263" s="2" t="s">
        <v>134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436</v>
      </c>
      <c r="ML263" s="2" t="s">
        <v>131</v>
      </c>
      <c r="MM263" s="2" t="s">
        <v>134</v>
      </c>
      <c r="MN263" s="2" t="s">
        <v>134</v>
      </c>
      <c r="MO263" s="2" t="s">
        <v>142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134</v>
      </c>
      <c r="MX263" s="2" t="s">
        <v>134</v>
      </c>
      <c r="MY263" s="2" t="s">
        <v>134</v>
      </c>
      <c r="MZ263" s="2" t="s">
        <v>134</v>
      </c>
      <c r="NA263" s="2" t="s">
        <v>134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184</v>
      </c>
      <c r="NJ263" s="2" t="s">
        <v>131</v>
      </c>
      <c r="NK263" s="2" t="s">
        <v>134</v>
      </c>
      <c r="NL263" s="2" t="s">
        <v>134</v>
      </c>
      <c r="NM263" s="2" t="s">
        <v>142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140</v>
      </c>
      <c r="NV263" s="2" t="s">
        <v>131</v>
      </c>
      <c r="NW263" s="2" t="s">
        <v>185</v>
      </c>
      <c r="NX263" s="2" t="s">
        <v>524</v>
      </c>
      <c r="NY263" s="2" t="s">
        <v>142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140</v>
      </c>
      <c r="OH263" s="2" t="s">
        <v>187</v>
      </c>
      <c r="OI263" s="2" t="s">
        <v>2906</v>
      </c>
      <c r="OJ263" s="2" t="s">
        <v>1010</v>
      </c>
      <c r="OK263" s="2" t="s">
        <v>142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134</v>
      </c>
      <c r="OT263" s="2" t="s">
        <v>134</v>
      </c>
      <c r="OU263" s="2" t="s">
        <v>134</v>
      </c>
      <c r="OV263" s="2" t="s">
        <v>134</v>
      </c>
      <c r="OW263" s="2" t="s">
        <v>134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161</v>
      </c>
      <c r="PF263" s="2" t="s">
        <v>131</v>
      </c>
      <c r="PG263" s="2" t="s">
        <v>134</v>
      </c>
      <c r="PH263" s="2" t="s">
        <v>134</v>
      </c>
      <c r="PI263" s="2" t="s">
        <v>142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176</v>
      </c>
      <c r="PR263" s="2" t="s">
        <v>131</v>
      </c>
      <c r="PS263" s="2" t="s">
        <v>134</v>
      </c>
      <c r="PT263" s="2" t="s">
        <v>134</v>
      </c>
      <c r="PU263" s="2" t="s">
        <v>142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161</v>
      </c>
      <c r="QD263" s="2" t="s">
        <v>144</v>
      </c>
      <c r="QE263" s="2" t="s">
        <v>134</v>
      </c>
      <c r="QF263" s="2" t="s">
        <v>134</v>
      </c>
      <c r="QG263" s="2" t="s">
        <v>142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184</v>
      </c>
      <c r="QP263" s="2" t="s">
        <v>131</v>
      </c>
      <c r="QQ263" s="2" t="s">
        <v>134</v>
      </c>
      <c r="QR263" s="2" t="s">
        <v>134</v>
      </c>
      <c r="QS263" s="2" t="s">
        <v>142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134</v>
      </c>
      <c r="RB263" s="2" t="s">
        <v>134</v>
      </c>
      <c r="RC263" s="2" t="s">
        <v>134</v>
      </c>
      <c r="RD263" s="2" t="s">
        <v>134</v>
      </c>
      <c r="RE263" s="2" t="s">
        <v>134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134</v>
      </c>
      <c r="RN263" s="2" t="s">
        <v>134</v>
      </c>
      <c r="RO263" s="2" t="s">
        <v>134</v>
      </c>
      <c r="RP263" s="2" t="s">
        <v>134</v>
      </c>
      <c r="RQ263" s="2" t="s">
        <v>134</v>
      </c>
      <c r="RR263" s="2" t="s">
        <v>134</v>
      </c>
      <c r="RS263" s="4"/>
      <c r="RT263" s="8"/>
      <c r="RU263" s="4"/>
      <c r="RV263" s="8"/>
      <c r="RW263" s="7"/>
      <c r="RX263" s="7"/>
      <c r="RY263" s="2" t="s">
        <v>161</v>
      </c>
      <c r="RZ263" s="2" t="s">
        <v>131</v>
      </c>
      <c r="SA263" s="2" t="s">
        <v>134</v>
      </c>
      <c r="SB263" s="2" t="s">
        <v>134</v>
      </c>
      <c r="SC263" s="2" t="s">
        <v>142</v>
      </c>
      <c r="SD263" s="2" t="s">
        <v>134</v>
      </c>
      <c r="SE263" s="4"/>
      <c r="SF263" s="8"/>
      <c r="SG263" s="4"/>
      <c r="SH263" s="8"/>
      <c r="SI263" s="7"/>
      <c r="SJ263" s="7"/>
      <c r="SK263" s="2" t="s">
        <v>140</v>
      </c>
      <c r="SL263" s="2" t="s">
        <v>144</v>
      </c>
      <c r="SM263" s="2" t="s">
        <v>134</v>
      </c>
      <c r="SN263" s="2" t="s">
        <v>134</v>
      </c>
      <c r="SO263" s="2" t="s">
        <v>142</v>
      </c>
      <c r="SP263" s="2" t="s">
        <v>134</v>
      </c>
    </row>
    <row r="264">
      <c r="A264" s="2" t="s">
        <v>2918</v>
      </c>
      <c r="B264" s="2" t="s">
        <v>123</v>
      </c>
      <c r="C264" s="2" t="s">
        <v>2804</v>
      </c>
      <c r="D264" s="2" t="s">
        <v>2038</v>
      </c>
      <c r="E264" s="2" t="s">
        <v>2039</v>
      </c>
      <c r="F264" s="2" t="s">
        <v>2898</v>
      </c>
      <c r="G264" s="2" t="s">
        <v>2898</v>
      </c>
      <c r="H264" s="2" t="s">
        <v>2898</v>
      </c>
      <c r="I264" s="2" t="s">
        <v>2899</v>
      </c>
      <c r="J264" s="2" t="s">
        <v>2066</v>
      </c>
      <c r="K264" s="2" t="s">
        <v>498</v>
      </c>
      <c r="L264" s="3">
        <v>30.24</v>
      </c>
      <c r="M264" s="3">
        <v>31.75</v>
      </c>
      <c r="N264" s="3">
        <v>64.99</v>
      </c>
      <c r="O264" s="2" t="s">
        <v>131</v>
      </c>
      <c r="P264" s="2" t="s">
        <v>289</v>
      </c>
      <c r="Q264" s="2" t="s">
        <v>133</v>
      </c>
      <c r="R264" s="2" t="s">
        <v>134</v>
      </c>
      <c r="S264" s="2" t="s">
        <v>2913</v>
      </c>
      <c r="T264" s="2" t="s">
        <v>1062</v>
      </c>
      <c r="U264" s="2" t="s">
        <v>832</v>
      </c>
      <c r="V264" s="2" t="s">
        <v>747</v>
      </c>
      <c r="W264" s="2" t="s">
        <v>835</v>
      </c>
      <c r="X264" s="2" t="s">
        <v>421</v>
      </c>
      <c r="Y264" s="2" t="s">
        <v>2901</v>
      </c>
      <c r="Z264" s="4">
        <v>524</v>
      </c>
      <c r="AA264" s="4">
        <f>=ROUNDDOWN(10.6938775510204,0)</f>
      </c>
      <c r="AB264" s="5">
        <v>49</v>
      </c>
      <c r="AC264" s="2" t="s">
        <v>1373</v>
      </c>
      <c r="AD264" s="4">
        <v>140</v>
      </c>
      <c r="AE264" s="4">
        <v>972</v>
      </c>
      <c r="AF264" s="6">
        <v>69</v>
      </c>
      <c r="AG264" s="6">
        <v>77</v>
      </c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>
        <v>0</v>
      </c>
      <c r="AP264" s="4">
        <v>994</v>
      </c>
      <c r="AQ264" s="8">
        <v>35698.5</v>
      </c>
      <c r="AR264" s="4"/>
      <c r="AS264" s="8"/>
      <c r="AT264" s="7"/>
      <c r="AU264" s="7"/>
      <c r="AV264" s="4" t="s">
        <v>134</v>
      </c>
      <c r="AW264" s="8" t="s">
        <v>134</v>
      </c>
      <c r="AX264" s="4" t="s">
        <v>134</v>
      </c>
      <c r="AY264" s="8" t="s">
        <v>134</v>
      </c>
      <c r="AZ264" s="7" t="s">
        <v>134</v>
      </c>
      <c r="BA264" s="7" t="s">
        <v>134</v>
      </c>
      <c r="BB264" s="7">
        <v>0.5118</v>
      </c>
      <c r="BC264" s="4" t="s">
        <v>134</v>
      </c>
      <c r="BD264" s="8" t="s">
        <v>134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 t="s">
        <v>134</v>
      </c>
      <c r="BJ264" s="4">
        <v>994</v>
      </c>
      <c r="BK264" s="8">
        <v>35698.5</v>
      </c>
      <c r="BL264" s="2" t="s">
        <v>2200</v>
      </c>
      <c r="BM264" s="7">
        <v>1</v>
      </c>
      <c r="BN264" s="7">
        <v>1</v>
      </c>
      <c r="BO264" s="4">
        <v>361</v>
      </c>
      <c r="BP264" s="8">
        <v>13949.04</v>
      </c>
      <c r="BQ264" s="4"/>
      <c r="BR264" s="8"/>
      <c r="BS264" s="7"/>
      <c r="BT264" s="7"/>
      <c r="BU264" s="2" t="s">
        <v>140</v>
      </c>
      <c r="BV264" s="2" t="s">
        <v>131</v>
      </c>
      <c r="BW264" s="2" t="s">
        <v>134</v>
      </c>
      <c r="BX264" s="2" t="s">
        <v>1846</v>
      </c>
      <c r="BY264" s="2" t="s">
        <v>142</v>
      </c>
      <c r="BZ264" s="2" t="s">
        <v>134</v>
      </c>
      <c r="CA264" s="4">
        <v>75</v>
      </c>
      <c r="CB264" s="8">
        <v>2834.25</v>
      </c>
      <c r="CC264" s="4"/>
      <c r="CD264" s="8"/>
      <c r="CE264" s="7"/>
      <c r="CF264" s="7"/>
      <c r="CG264" s="2" t="s">
        <v>140</v>
      </c>
      <c r="CH264" s="2" t="s">
        <v>131</v>
      </c>
      <c r="CI264" s="2" t="s">
        <v>913</v>
      </c>
      <c r="CJ264" s="2" t="s">
        <v>1079</v>
      </c>
      <c r="CK264" s="2" t="s">
        <v>142</v>
      </c>
      <c r="CL264" s="2" t="s">
        <v>134</v>
      </c>
      <c r="CM264" s="4">
        <v>67</v>
      </c>
      <c r="CN264" s="8">
        <v>2377.16</v>
      </c>
      <c r="CO264" s="4"/>
      <c r="CP264" s="8"/>
      <c r="CQ264" s="7"/>
      <c r="CR264" s="7"/>
      <c r="CS264" s="2" t="s">
        <v>140</v>
      </c>
      <c r="CT264" s="2" t="s">
        <v>131</v>
      </c>
      <c r="CU264" s="2" t="s">
        <v>1526</v>
      </c>
      <c r="CV264" s="2" t="s">
        <v>1365</v>
      </c>
      <c r="CW264" s="2" t="s">
        <v>142</v>
      </c>
      <c r="CX264" s="2" t="s">
        <v>134</v>
      </c>
      <c r="CY264" s="4">
        <v>178</v>
      </c>
      <c r="CZ264" s="8">
        <v>5934.52</v>
      </c>
      <c r="DA264" s="4"/>
      <c r="DB264" s="8"/>
      <c r="DC264" s="7"/>
      <c r="DD264" s="7"/>
      <c r="DE264" s="2" t="s">
        <v>140</v>
      </c>
      <c r="DF264" s="2" t="s">
        <v>131</v>
      </c>
      <c r="DG264" s="2" t="s">
        <v>2903</v>
      </c>
      <c r="DH264" s="2" t="s">
        <v>885</v>
      </c>
      <c r="DI264" s="2" t="s">
        <v>142</v>
      </c>
      <c r="DJ264" s="2" t="s">
        <v>134</v>
      </c>
      <c r="DK264" s="4">
        <v>80</v>
      </c>
      <c r="DL264" s="8">
        <v>2952.8</v>
      </c>
      <c r="DM264" s="4"/>
      <c r="DN264" s="8"/>
      <c r="DO264" s="7"/>
      <c r="DP264" s="7"/>
      <c r="DQ264" s="2" t="s">
        <v>140</v>
      </c>
      <c r="DR264" s="2" t="s">
        <v>131</v>
      </c>
      <c r="DS264" s="2" t="s">
        <v>320</v>
      </c>
      <c r="DT264" s="2" t="s">
        <v>862</v>
      </c>
      <c r="DU264" s="2" t="s">
        <v>142</v>
      </c>
      <c r="DV264" s="2" t="s">
        <v>134</v>
      </c>
      <c r="DW264" s="4">
        <v>87</v>
      </c>
      <c r="DX264" s="8">
        <v>2959.78</v>
      </c>
      <c r="DY264" s="4"/>
      <c r="DZ264" s="8"/>
      <c r="EA264" s="7"/>
      <c r="EB264" s="7"/>
      <c r="EC264" s="2" t="s">
        <v>140</v>
      </c>
      <c r="ED264" s="2" t="s">
        <v>131</v>
      </c>
      <c r="EE264" s="2" t="s">
        <v>1101</v>
      </c>
      <c r="EF264" s="2" t="s">
        <v>886</v>
      </c>
      <c r="EG264" s="2" t="s">
        <v>142</v>
      </c>
      <c r="EH264" s="2" t="s">
        <v>134</v>
      </c>
      <c r="EI264" s="4">
        <v>88</v>
      </c>
      <c r="EJ264" s="8">
        <v>2681.76</v>
      </c>
      <c r="EK264" s="4"/>
      <c r="EL264" s="8"/>
      <c r="EM264" s="7"/>
      <c r="EN264" s="7"/>
      <c r="EO264" s="2" t="s">
        <v>140</v>
      </c>
      <c r="EP264" s="2" t="s">
        <v>131</v>
      </c>
      <c r="EQ264" s="2" t="s">
        <v>1102</v>
      </c>
      <c r="ER264" s="2" t="s">
        <v>915</v>
      </c>
      <c r="ES264" s="2" t="s">
        <v>142</v>
      </c>
      <c r="ET264" s="2" t="s">
        <v>134</v>
      </c>
      <c r="EU264" s="4">
        <v>20</v>
      </c>
      <c r="EV264" s="8">
        <v>729.35</v>
      </c>
      <c r="EW264" s="4"/>
      <c r="EX264" s="8"/>
      <c r="EY264" s="7"/>
      <c r="EZ264" s="7"/>
      <c r="FA264" s="2" t="s">
        <v>140</v>
      </c>
      <c r="FB264" s="2" t="s">
        <v>131</v>
      </c>
      <c r="FC264" s="2" t="s">
        <v>2904</v>
      </c>
      <c r="FD264" s="2" t="s">
        <v>928</v>
      </c>
      <c r="FE264" s="2" t="s">
        <v>142</v>
      </c>
      <c r="FF264" s="2" t="s">
        <v>134</v>
      </c>
      <c r="FG264" s="4">
        <v>16</v>
      </c>
      <c r="FH264" s="8">
        <v>536.25</v>
      </c>
      <c r="FI264" s="4"/>
      <c r="FJ264" s="8"/>
      <c r="FK264" s="7"/>
      <c r="FL264" s="7"/>
      <c r="FM264" s="2" t="s">
        <v>140</v>
      </c>
      <c r="FN264" s="2" t="s">
        <v>131</v>
      </c>
      <c r="FO264" s="2" t="s">
        <v>1075</v>
      </c>
      <c r="FP264" s="2" t="s">
        <v>379</v>
      </c>
      <c r="FQ264" s="2" t="s">
        <v>142</v>
      </c>
      <c r="FR264" s="2" t="s">
        <v>134</v>
      </c>
      <c r="FS264" s="4">
        <v>19</v>
      </c>
      <c r="FT264" s="8">
        <v>640.69</v>
      </c>
      <c r="FU264" s="4"/>
      <c r="FV264" s="8"/>
      <c r="FW264" s="7"/>
      <c r="FX264" s="7"/>
      <c r="FY264" s="2" t="s">
        <v>140</v>
      </c>
      <c r="FZ264" s="2" t="s">
        <v>131</v>
      </c>
      <c r="GA264" s="2" t="s">
        <v>1077</v>
      </c>
      <c r="GB264" s="2" t="s">
        <v>2917</v>
      </c>
      <c r="GC264" s="2" t="s">
        <v>142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134</v>
      </c>
      <c r="GL264" s="2" t="s">
        <v>134</v>
      </c>
      <c r="GM264" s="2" t="s">
        <v>134</v>
      </c>
      <c r="GN264" s="2" t="s">
        <v>134</v>
      </c>
      <c r="GO264" s="2" t="s">
        <v>134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140</v>
      </c>
      <c r="GX264" s="2" t="s">
        <v>131</v>
      </c>
      <c r="GY264" s="2" t="s">
        <v>2087</v>
      </c>
      <c r="GZ264" s="2" t="s">
        <v>1721</v>
      </c>
      <c r="HA264" s="2" t="s">
        <v>142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140</v>
      </c>
      <c r="HJ264" s="2" t="s">
        <v>131</v>
      </c>
      <c r="HK264" s="2" t="s">
        <v>260</v>
      </c>
      <c r="HL264" s="2" t="s">
        <v>1022</v>
      </c>
      <c r="HM264" s="2" t="s">
        <v>142</v>
      </c>
      <c r="HN264" s="2" t="s">
        <v>134</v>
      </c>
      <c r="HO264" s="4">
        <v>3</v>
      </c>
      <c r="HP264" s="8">
        <v>102.9</v>
      </c>
      <c r="HQ264" s="4"/>
      <c r="HR264" s="8"/>
      <c r="HS264" s="7"/>
      <c r="HT264" s="7"/>
      <c r="HU264" s="2" t="s">
        <v>140</v>
      </c>
      <c r="HV264" s="2" t="s">
        <v>131</v>
      </c>
      <c r="HW264" s="2" t="s">
        <v>213</v>
      </c>
      <c r="HX264" s="2" t="s">
        <v>1368</v>
      </c>
      <c r="HY264" s="2" t="s">
        <v>142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140</v>
      </c>
      <c r="IH264" s="2" t="s">
        <v>144</v>
      </c>
      <c r="II264" s="2" t="s">
        <v>1248</v>
      </c>
      <c r="IJ264" s="2" t="s">
        <v>2919</v>
      </c>
      <c r="IK264" s="2" t="s">
        <v>142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161</v>
      </c>
      <c r="IT264" s="2" t="s">
        <v>131</v>
      </c>
      <c r="IU264" s="2" t="s">
        <v>134</v>
      </c>
      <c r="IV264" s="2" t="s">
        <v>134</v>
      </c>
      <c r="IW264" s="2" t="s">
        <v>142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140</v>
      </c>
      <c r="JF264" s="2" t="s">
        <v>131</v>
      </c>
      <c r="JG264" s="2" t="s">
        <v>170</v>
      </c>
      <c r="JH264" s="2" t="s">
        <v>134</v>
      </c>
      <c r="JI264" s="2" t="s">
        <v>142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140</v>
      </c>
      <c r="JR264" s="2" t="s">
        <v>144</v>
      </c>
      <c r="JS264" s="2" t="s">
        <v>185</v>
      </c>
      <c r="JT264" s="2" t="s">
        <v>2920</v>
      </c>
      <c r="JU264" s="2" t="s">
        <v>142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140</v>
      </c>
      <c r="KD264" s="2" t="s">
        <v>131</v>
      </c>
      <c r="KE264" s="2" t="s">
        <v>174</v>
      </c>
      <c r="KF264" s="2" t="s">
        <v>134</v>
      </c>
      <c r="KG264" s="2" t="s">
        <v>142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176</v>
      </c>
      <c r="KP264" s="2" t="s">
        <v>131</v>
      </c>
      <c r="KQ264" s="2" t="s">
        <v>134</v>
      </c>
      <c r="KR264" s="2" t="s">
        <v>134</v>
      </c>
      <c r="KS264" s="2" t="s">
        <v>142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184</v>
      </c>
      <c r="LB264" s="2" t="s">
        <v>131</v>
      </c>
      <c r="LC264" s="2" t="s">
        <v>134</v>
      </c>
      <c r="LD264" s="2" t="s">
        <v>134</v>
      </c>
      <c r="LE264" s="2" t="s">
        <v>142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134</v>
      </c>
      <c r="LN264" s="2" t="s">
        <v>134</v>
      </c>
      <c r="LO264" s="2" t="s">
        <v>134</v>
      </c>
      <c r="LP264" s="2" t="s">
        <v>134</v>
      </c>
      <c r="LQ264" s="2" t="s">
        <v>134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134</v>
      </c>
      <c r="LZ264" s="2" t="s">
        <v>134</v>
      </c>
      <c r="MA264" s="2" t="s">
        <v>134</v>
      </c>
      <c r="MB264" s="2" t="s">
        <v>134</v>
      </c>
      <c r="MC264" s="2" t="s">
        <v>134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436</v>
      </c>
      <c r="ML264" s="2" t="s">
        <v>131</v>
      </c>
      <c r="MM264" s="2" t="s">
        <v>134</v>
      </c>
      <c r="MN264" s="2" t="s">
        <v>134</v>
      </c>
      <c r="MO264" s="2" t="s">
        <v>142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134</v>
      </c>
      <c r="MX264" s="2" t="s">
        <v>134</v>
      </c>
      <c r="MY264" s="2" t="s">
        <v>134</v>
      </c>
      <c r="MZ264" s="2" t="s">
        <v>134</v>
      </c>
      <c r="NA264" s="2" t="s">
        <v>134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184</v>
      </c>
      <c r="NJ264" s="2" t="s">
        <v>131</v>
      </c>
      <c r="NK264" s="2" t="s">
        <v>134</v>
      </c>
      <c r="NL264" s="2" t="s">
        <v>134</v>
      </c>
      <c r="NM264" s="2" t="s">
        <v>142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140</v>
      </c>
      <c r="NV264" s="2" t="s">
        <v>131</v>
      </c>
      <c r="NW264" s="2" t="s">
        <v>185</v>
      </c>
      <c r="NX264" s="2" t="s">
        <v>1321</v>
      </c>
      <c r="NY264" s="2" t="s">
        <v>142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140</v>
      </c>
      <c r="OH264" s="2" t="s">
        <v>187</v>
      </c>
      <c r="OI264" s="2" t="s">
        <v>2906</v>
      </c>
      <c r="OJ264" s="2" t="s">
        <v>1010</v>
      </c>
      <c r="OK264" s="2" t="s">
        <v>142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134</v>
      </c>
      <c r="OT264" s="2" t="s">
        <v>134</v>
      </c>
      <c r="OU264" s="2" t="s">
        <v>134</v>
      </c>
      <c r="OV264" s="2" t="s">
        <v>134</v>
      </c>
      <c r="OW264" s="2" t="s">
        <v>134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161</v>
      </c>
      <c r="PF264" s="2" t="s">
        <v>131</v>
      </c>
      <c r="PG264" s="2" t="s">
        <v>134</v>
      </c>
      <c r="PH264" s="2" t="s">
        <v>134</v>
      </c>
      <c r="PI264" s="2" t="s">
        <v>142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176</v>
      </c>
      <c r="PR264" s="2" t="s">
        <v>131</v>
      </c>
      <c r="PS264" s="2" t="s">
        <v>134</v>
      </c>
      <c r="PT264" s="2" t="s">
        <v>134</v>
      </c>
      <c r="PU264" s="2" t="s">
        <v>142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161</v>
      </c>
      <c r="QD264" s="2" t="s">
        <v>144</v>
      </c>
      <c r="QE264" s="2" t="s">
        <v>134</v>
      </c>
      <c r="QF264" s="2" t="s">
        <v>134</v>
      </c>
      <c r="QG264" s="2" t="s">
        <v>142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184</v>
      </c>
      <c r="QP264" s="2" t="s">
        <v>131</v>
      </c>
      <c r="QQ264" s="2" t="s">
        <v>134</v>
      </c>
      <c r="QR264" s="2" t="s">
        <v>134</v>
      </c>
      <c r="QS264" s="2" t="s">
        <v>142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134</v>
      </c>
      <c r="RB264" s="2" t="s">
        <v>134</v>
      </c>
      <c r="RC264" s="2" t="s">
        <v>134</v>
      </c>
      <c r="RD264" s="2" t="s">
        <v>134</v>
      </c>
      <c r="RE264" s="2" t="s">
        <v>134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134</v>
      </c>
      <c r="RN264" s="2" t="s">
        <v>134</v>
      </c>
      <c r="RO264" s="2" t="s">
        <v>134</v>
      </c>
      <c r="RP264" s="2" t="s">
        <v>134</v>
      </c>
      <c r="RQ264" s="2" t="s">
        <v>134</v>
      </c>
      <c r="RR264" s="2" t="s">
        <v>134</v>
      </c>
      <c r="RS264" s="4"/>
      <c r="RT264" s="8"/>
      <c r="RU264" s="4"/>
      <c r="RV264" s="8"/>
      <c r="RW264" s="7"/>
      <c r="RX264" s="7"/>
      <c r="RY264" s="2" t="s">
        <v>161</v>
      </c>
      <c r="RZ264" s="2" t="s">
        <v>131</v>
      </c>
      <c r="SA264" s="2" t="s">
        <v>134</v>
      </c>
      <c r="SB264" s="2" t="s">
        <v>134</v>
      </c>
      <c r="SC264" s="2" t="s">
        <v>142</v>
      </c>
      <c r="SD264" s="2" t="s">
        <v>134</v>
      </c>
      <c r="SE264" s="4"/>
      <c r="SF264" s="8"/>
      <c r="SG264" s="4"/>
      <c r="SH264" s="8"/>
      <c r="SI264" s="7"/>
      <c r="SJ264" s="7"/>
      <c r="SK264" s="2" t="s">
        <v>140</v>
      </c>
      <c r="SL264" s="2" t="s">
        <v>144</v>
      </c>
      <c r="SM264" s="2" t="s">
        <v>134</v>
      </c>
      <c r="SN264" s="2" t="s">
        <v>134</v>
      </c>
      <c r="SO264" s="2" t="s">
        <v>142</v>
      </c>
      <c r="SP264" s="2" t="s">
        <v>134</v>
      </c>
    </row>
    <row r="265">
      <c r="A265" s="2" t="s">
        <v>2921</v>
      </c>
      <c r="B265" s="2" t="s">
        <v>123</v>
      </c>
      <c r="C265" s="2" t="s">
        <v>2804</v>
      </c>
      <c r="D265" s="2" t="s">
        <v>2038</v>
      </c>
      <c r="E265" s="2" t="s">
        <v>2039</v>
      </c>
      <c r="F265" s="2" t="s">
        <v>2898</v>
      </c>
      <c r="G265" s="2" t="s">
        <v>2898</v>
      </c>
      <c r="H265" s="2" t="s">
        <v>2898</v>
      </c>
      <c r="I265" s="2" t="s">
        <v>2922</v>
      </c>
      <c r="J265" s="2" t="s">
        <v>2304</v>
      </c>
      <c r="K265" s="2" t="s">
        <v>130</v>
      </c>
      <c r="L265" s="3">
        <v>16.56</v>
      </c>
      <c r="M265" s="3">
        <v>17.39</v>
      </c>
      <c r="N265" s="3">
        <v>34.99</v>
      </c>
      <c r="O265" s="2" t="s">
        <v>131</v>
      </c>
      <c r="P265" s="2" t="s">
        <v>132</v>
      </c>
      <c r="Q265" s="2" t="s">
        <v>133</v>
      </c>
      <c r="R265" s="2" t="s">
        <v>134</v>
      </c>
      <c r="S265" s="2" t="s">
        <v>2923</v>
      </c>
      <c r="T265" s="2" t="s">
        <v>1062</v>
      </c>
      <c r="U265" s="2" t="s">
        <v>832</v>
      </c>
      <c r="V265" s="2" t="s">
        <v>747</v>
      </c>
      <c r="W265" s="2" t="s">
        <v>835</v>
      </c>
      <c r="X265" s="2" t="s">
        <v>421</v>
      </c>
      <c r="Y265" s="2" t="s">
        <v>2195</v>
      </c>
      <c r="Z265" s="4">
        <v>1265</v>
      </c>
      <c r="AA265" s="4">
        <f>=ROUNDDOWN(20.0793650793651,0)</f>
      </c>
      <c r="AB265" s="5">
        <v>63</v>
      </c>
      <c r="AC265" s="2" t="s">
        <v>1373</v>
      </c>
      <c r="AD265" s="4">
        <v>220</v>
      </c>
      <c r="AE265" s="4">
        <v>1212</v>
      </c>
      <c r="AF265" s="6">
        <v>69</v>
      </c>
      <c r="AG265" s="6">
        <v>77</v>
      </c>
      <c r="AH265" s="7">
        <v>0.8142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>
        <v>0</v>
      </c>
      <c r="AP265" s="4">
        <v>1513</v>
      </c>
      <c r="AQ265" s="8">
        <v>29923.69</v>
      </c>
      <c r="AR265" s="4"/>
      <c r="AS265" s="8"/>
      <c r="AT265" s="7"/>
      <c r="AU265" s="7"/>
      <c r="AV265" s="4">
        <v>2527</v>
      </c>
      <c r="AW265" s="8">
        <v>66548.2</v>
      </c>
      <c r="AX265" s="4" t="s">
        <v>134</v>
      </c>
      <c r="AY265" s="8" t="s">
        <v>134</v>
      </c>
      <c r="AZ265" s="7" t="s">
        <v>134</v>
      </c>
      <c r="BA265" s="7" t="s">
        <v>134</v>
      </c>
      <c r="BB265" s="7">
        <v>0.4497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0.2628</v>
      </c>
      <c r="BJ265" s="4">
        <v>1513</v>
      </c>
      <c r="BK265" s="8">
        <v>29923.69</v>
      </c>
      <c r="BL265" s="2" t="s">
        <v>2924</v>
      </c>
      <c r="BM265" s="7">
        <v>1</v>
      </c>
      <c r="BN265" s="7">
        <v>1</v>
      </c>
      <c r="BO265" s="4">
        <v>630</v>
      </c>
      <c r="BP265" s="8">
        <v>13330.8</v>
      </c>
      <c r="BQ265" s="4"/>
      <c r="BR265" s="8"/>
      <c r="BS265" s="7"/>
      <c r="BT265" s="7"/>
      <c r="BU265" s="2" t="s">
        <v>140</v>
      </c>
      <c r="BV265" s="2" t="s">
        <v>131</v>
      </c>
      <c r="BW265" s="2" t="s">
        <v>134</v>
      </c>
      <c r="BX265" s="2" t="s">
        <v>1302</v>
      </c>
      <c r="BY265" s="2" t="s">
        <v>142</v>
      </c>
      <c r="BZ265" s="2" t="s">
        <v>134</v>
      </c>
      <c r="CA265" s="4">
        <v>183</v>
      </c>
      <c r="CB265" s="8">
        <v>3877.77</v>
      </c>
      <c r="CC265" s="4"/>
      <c r="CD265" s="8"/>
      <c r="CE265" s="7"/>
      <c r="CF265" s="7"/>
      <c r="CG265" s="2" t="s">
        <v>140</v>
      </c>
      <c r="CH265" s="2" t="s">
        <v>131</v>
      </c>
      <c r="CI265" s="2" t="s">
        <v>1147</v>
      </c>
      <c r="CJ265" s="2" t="s">
        <v>2166</v>
      </c>
      <c r="CK265" s="2" t="s">
        <v>142</v>
      </c>
      <c r="CL265" s="2" t="s">
        <v>134</v>
      </c>
      <c r="CM265" s="4">
        <v>86</v>
      </c>
      <c r="CN265" s="8">
        <v>1525.64</v>
      </c>
      <c r="CO265" s="4"/>
      <c r="CP265" s="8"/>
      <c r="CQ265" s="7"/>
      <c r="CR265" s="7"/>
      <c r="CS265" s="2" t="s">
        <v>140</v>
      </c>
      <c r="CT265" s="2" t="s">
        <v>131</v>
      </c>
      <c r="CU265" s="2" t="s">
        <v>2925</v>
      </c>
      <c r="CV265" s="2" t="s">
        <v>2486</v>
      </c>
      <c r="CW265" s="2" t="s">
        <v>142</v>
      </c>
      <c r="CX265" s="2" t="s">
        <v>134</v>
      </c>
      <c r="CY265" s="4">
        <v>352</v>
      </c>
      <c r="CZ265" s="8">
        <v>6427.52</v>
      </c>
      <c r="DA265" s="4"/>
      <c r="DB265" s="8"/>
      <c r="DC265" s="7"/>
      <c r="DD265" s="7"/>
      <c r="DE265" s="2" t="s">
        <v>140</v>
      </c>
      <c r="DF265" s="2" t="s">
        <v>131</v>
      </c>
      <c r="DG265" s="2" t="s">
        <v>2925</v>
      </c>
      <c r="DH265" s="2" t="s">
        <v>2926</v>
      </c>
      <c r="DI265" s="2" t="s">
        <v>142</v>
      </c>
      <c r="DJ265" s="2" t="s">
        <v>134</v>
      </c>
      <c r="DK265" s="4">
        <v>83</v>
      </c>
      <c r="DL265" s="8">
        <v>1532.18</v>
      </c>
      <c r="DM265" s="4"/>
      <c r="DN265" s="8"/>
      <c r="DO265" s="7"/>
      <c r="DP265" s="7"/>
      <c r="DQ265" s="2" t="s">
        <v>140</v>
      </c>
      <c r="DR265" s="2" t="s">
        <v>131</v>
      </c>
      <c r="DS265" s="2" t="s">
        <v>2169</v>
      </c>
      <c r="DT265" s="2" t="s">
        <v>1076</v>
      </c>
      <c r="DU265" s="2" t="s">
        <v>142</v>
      </c>
      <c r="DV265" s="2" t="s">
        <v>134</v>
      </c>
      <c r="DW265" s="4">
        <v>80</v>
      </c>
      <c r="DX265" s="8">
        <v>1517.64</v>
      </c>
      <c r="DY265" s="4"/>
      <c r="DZ265" s="8"/>
      <c r="EA265" s="7"/>
      <c r="EB265" s="7"/>
      <c r="EC265" s="2" t="s">
        <v>140</v>
      </c>
      <c r="ED265" s="2" t="s">
        <v>131</v>
      </c>
      <c r="EE265" s="2" t="s">
        <v>1101</v>
      </c>
      <c r="EF265" s="2" t="s">
        <v>2927</v>
      </c>
      <c r="EG265" s="2" t="s">
        <v>142</v>
      </c>
      <c r="EH265" s="2" t="s">
        <v>134</v>
      </c>
      <c r="EI265" s="4">
        <v>61</v>
      </c>
      <c r="EJ265" s="8">
        <v>999.96</v>
      </c>
      <c r="EK265" s="4"/>
      <c r="EL265" s="8"/>
      <c r="EM265" s="7"/>
      <c r="EN265" s="7"/>
      <c r="EO265" s="2" t="s">
        <v>140</v>
      </c>
      <c r="EP265" s="2" t="s">
        <v>131</v>
      </c>
      <c r="EQ265" s="2" t="s">
        <v>2925</v>
      </c>
      <c r="ER265" s="2" t="s">
        <v>1075</v>
      </c>
      <c r="ES265" s="2" t="s">
        <v>142</v>
      </c>
      <c r="ET265" s="2" t="s">
        <v>134</v>
      </c>
      <c r="EU265" s="4">
        <v>5</v>
      </c>
      <c r="EV265" s="8">
        <v>88.64</v>
      </c>
      <c r="EW265" s="4"/>
      <c r="EX265" s="8"/>
      <c r="EY265" s="7"/>
      <c r="EZ265" s="7"/>
      <c r="FA265" s="2" t="s">
        <v>140</v>
      </c>
      <c r="FB265" s="2" t="s">
        <v>131</v>
      </c>
      <c r="FC265" s="2" t="s">
        <v>2928</v>
      </c>
      <c r="FD265" s="2" t="s">
        <v>2926</v>
      </c>
      <c r="FE265" s="2" t="s">
        <v>142</v>
      </c>
      <c r="FF265" s="2" t="s">
        <v>134</v>
      </c>
      <c r="FG265" s="4">
        <v>4</v>
      </c>
      <c r="FH265" s="8">
        <v>73.04</v>
      </c>
      <c r="FI265" s="4"/>
      <c r="FJ265" s="8"/>
      <c r="FK265" s="7"/>
      <c r="FL265" s="7"/>
      <c r="FM265" s="2" t="s">
        <v>140</v>
      </c>
      <c r="FN265" s="2" t="s">
        <v>131</v>
      </c>
      <c r="FO265" s="2" t="s">
        <v>357</v>
      </c>
      <c r="FP265" s="2" t="s">
        <v>756</v>
      </c>
      <c r="FQ265" s="2" t="s">
        <v>142</v>
      </c>
      <c r="FR265" s="2" t="s">
        <v>134</v>
      </c>
      <c r="FS265" s="4">
        <v>12</v>
      </c>
      <c r="FT265" s="8">
        <v>231.24</v>
      </c>
      <c r="FU265" s="4"/>
      <c r="FV265" s="8"/>
      <c r="FW265" s="7"/>
      <c r="FX265" s="7"/>
      <c r="FY265" s="2" t="s">
        <v>140</v>
      </c>
      <c r="FZ265" s="2" t="s">
        <v>131</v>
      </c>
      <c r="GA265" s="2" t="s">
        <v>1077</v>
      </c>
      <c r="GB265" s="2" t="s">
        <v>2929</v>
      </c>
      <c r="GC265" s="2" t="s">
        <v>142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161</v>
      </c>
      <c r="GL265" s="2" t="s">
        <v>131</v>
      </c>
      <c r="GM265" s="2" t="s">
        <v>134</v>
      </c>
      <c r="GN265" s="2" t="s">
        <v>134</v>
      </c>
      <c r="GO265" s="2" t="s">
        <v>142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140</v>
      </c>
      <c r="GX265" s="2" t="s">
        <v>131</v>
      </c>
      <c r="GY265" s="2" t="s">
        <v>2087</v>
      </c>
      <c r="GZ265" s="2" t="s">
        <v>1405</v>
      </c>
      <c r="HA265" s="2" t="s">
        <v>142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140</v>
      </c>
      <c r="HJ265" s="2" t="s">
        <v>131</v>
      </c>
      <c r="HK265" s="2" t="s">
        <v>2925</v>
      </c>
      <c r="HL265" s="2" t="s">
        <v>2098</v>
      </c>
      <c r="HM265" s="2" t="s">
        <v>142</v>
      </c>
      <c r="HN265" s="2" t="s">
        <v>134</v>
      </c>
      <c r="HO265" s="4">
        <v>15</v>
      </c>
      <c r="HP265" s="8">
        <v>281.7</v>
      </c>
      <c r="HQ265" s="4"/>
      <c r="HR265" s="8"/>
      <c r="HS265" s="7"/>
      <c r="HT265" s="7"/>
      <c r="HU265" s="2" t="s">
        <v>140</v>
      </c>
      <c r="HV265" s="2" t="s">
        <v>131</v>
      </c>
      <c r="HW265" s="2" t="s">
        <v>213</v>
      </c>
      <c r="HX265" s="2" t="s">
        <v>925</v>
      </c>
      <c r="HY265" s="2" t="s">
        <v>142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176</v>
      </c>
      <c r="IH265" s="2" t="s">
        <v>131</v>
      </c>
      <c r="II265" s="2" t="s">
        <v>134</v>
      </c>
      <c r="IJ265" s="2" t="s">
        <v>134</v>
      </c>
      <c r="IK265" s="2" t="s">
        <v>142</v>
      </c>
      <c r="IL265" s="2" t="s">
        <v>168</v>
      </c>
      <c r="IM265" s="4"/>
      <c r="IN265" s="8"/>
      <c r="IO265" s="4"/>
      <c r="IP265" s="8"/>
      <c r="IQ265" s="7"/>
      <c r="IR265" s="7"/>
      <c r="IS265" s="2" t="s">
        <v>161</v>
      </c>
      <c r="IT265" s="2" t="s">
        <v>131</v>
      </c>
      <c r="IU265" s="2" t="s">
        <v>134</v>
      </c>
      <c r="IV265" s="2" t="s">
        <v>134</v>
      </c>
      <c r="IW265" s="2" t="s">
        <v>142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140</v>
      </c>
      <c r="JF265" s="2" t="s">
        <v>131</v>
      </c>
      <c r="JG265" s="2" t="s">
        <v>170</v>
      </c>
      <c r="JH265" s="2" t="s">
        <v>134</v>
      </c>
      <c r="JI265" s="2" t="s">
        <v>142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140</v>
      </c>
      <c r="JR265" s="2" t="s">
        <v>144</v>
      </c>
      <c r="JS265" s="2" t="s">
        <v>185</v>
      </c>
      <c r="JT265" s="2" t="s">
        <v>569</v>
      </c>
      <c r="JU265" s="2" t="s">
        <v>142</v>
      </c>
      <c r="JV265" s="2" t="s">
        <v>134</v>
      </c>
      <c r="JW265" s="4">
        <v>2</v>
      </c>
      <c r="JX265" s="8">
        <v>37.56</v>
      </c>
      <c r="JY265" s="4"/>
      <c r="JZ265" s="8"/>
      <c r="KA265" s="7"/>
      <c r="KB265" s="7"/>
      <c r="KC265" s="2" t="s">
        <v>140</v>
      </c>
      <c r="KD265" s="2" t="s">
        <v>131</v>
      </c>
      <c r="KE265" s="2" t="s">
        <v>2930</v>
      </c>
      <c r="KF265" s="2" t="s">
        <v>2284</v>
      </c>
      <c r="KG265" s="2" t="s">
        <v>142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176</v>
      </c>
      <c r="KP265" s="2" t="s">
        <v>131</v>
      </c>
      <c r="KQ265" s="2" t="s">
        <v>134</v>
      </c>
      <c r="KR265" s="2" t="s">
        <v>134</v>
      </c>
      <c r="KS265" s="2" t="s">
        <v>142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140</v>
      </c>
      <c r="LB265" s="2" t="s">
        <v>144</v>
      </c>
      <c r="LC265" s="2" t="s">
        <v>1163</v>
      </c>
      <c r="LD265" s="2" t="s">
        <v>134</v>
      </c>
      <c r="LE265" s="2" t="s">
        <v>142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134</v>
      </c>
      <c r="LN265" s="2" t="s">
        <v>134</v>
      </c>
      <c r="LO265" s="2" t="s">
        <v>134</v>
      </c>
      <c r="LP265" s="2" t="s">
        <v>134</v>
      </c>
      <c r="LQ265" s="2" t="s">
        <v>134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134</v>
      </c>
      <c r="LZ265" s="2" t="s">
        <v>134</v>
      </c>
      <c r="MA265" s="2" t="s">
        <v>134</v>
      </c>
      <c r="MB265" s="2" t="s">
        <v>134</v>
      </c>
      <c r="MC265" s="2" t="s">
        <v>134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436</v>
      </c>
      <c r="ML265" s="2" t="s">
        <v>131</v>
      </c>
      <c r="MM265" s="2" t="s">
        <v>134</v>
      </c>
      <c r="MN265" s="2" t="s">
        <v>134</v>
      </c>
      <c r="MO265" s="2" t="s">
        <v>142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134</v>
      </c>
      <c r="MX265" s="2" t="s">
        <v>134</v>
      </c>
      <c r="MY265" s="2" t="s">
        <v>134</v>
      </c>
      <c r="MZ265" s="2" t="s">
        <v>134</v>
      </c>
      <c r="NA265" s="2" t="s">
        <v>134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184</v>
      </c>
      <c r="NJ265" s="2" t="s">
        <v>131</v>
      </c>
      <c r="NK265" s="2" t="s">
        <v>134</v>
      </c>
      <c r="NL265" s="2" t="s">
        <v>134</v>
      </c>
      <c r="NM265" s="2" t="s">
        <v>142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140</v>
      </c>
      <c r="NV265" s="2" t="s">
        <v>131</v>
      </c>
      <c r="NW265" s="2" t="s">
        <v>185</v>
      </c>
      <c r="NX265" s="2" t="s">
        <v>669</v>
      </c>
      <c r="NY265" s="2" t="s">
        <v>142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140</v>
      </c>
      <c r="OH265" s="2" t="s">
        <v>144</v>
      </c>
      <c r="OI265" s="2" t="s">
        <v>1724</v>
      </c>
      <c r="OJ265" s="2" t="s">
        <v>376</v>
      </c>
      <c r="OK265" s="2" t="s">
        <v>142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134</v>
      </c>
      <c r="OT265" s="2" t="s">
        <v>134</v>
      </c>
      <c r="OU265" s="2" t="s">
        <v>134</v>
      </c>
      <c r="OV265" s="2" t="s">
        <v>134</v>
      </c>
      <c r="OW265" s="2" t="s">
        <v>134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161</v>
      </c>
      <c r="PF265" s="2" t="s">
        <v>131</v>
      </c>
      <c r="PG265" s="2" t="s">
        <v>134</v>
      </c>
      <c r="PH265" s="2" t="s">
        <v>134</v>
      </c>
      <c r="PI265" s="2" t="s">
        <v>142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176</v>
      </c>
      <c r="PR265" s="2" t="s">
        <v>131</v>
      </c>
      <c r="PS265" s="2" t="s">
        <v>134</v>
      </c>
      <c r="PT265" s="2" t="s">
        <v>134</v>
      </c>
      <c r="PU265" s="2" t="s">
        <v>142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161</v>
      </c>
      <c r="QD265" s="2" t="s">
        <v>144</v>
      </c>
      <c r="QE265" s="2" t="s">
        <v>134</v>
      </c>
      <c r="QF265" s="2" t="s">
        <v>134</v>
      </c>
      <c r="QG265" s="2" t="s">
        <v>142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184</v>
      </c>
      <c r="QP265" s="2" t="s">
        <v>131</v>
      </c>
      <c r="QQ265" s="2" t="s">
        <v>134</v>
      </c>
      <c r="QR265" s="2" t="s">
        <v>134</v>
      </c>
      <c r="QS265" s="2" t="s">
        <v>142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134</v>
      </c>
      <c r="RB265" s="2" t="s">
        <v>134</v>
      </c>
      <c r="RC265" s="2" t="s">
        <v>134</v>
      </c>
      <c r="RD265" s="2" t="s">
        <v>134</v>
      </c>
      <c r="RE265" s="2" t="s">
        <v>134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134</v>
      </c>
      <c r="RN265" s="2" t="s">
        <v>134</v>
      </c>
      <c r="RO265" s="2" t="s">
        <v>134</v>
      </c>
      <c r="RP265" s="2" t="s">
        <v>134</v>
      </c>
      <c r="RQ265" s="2" t="s">
        <v>134</v>
      </c>
      <c r="RR265" s="2" t="s">
        <v>134</v>
      </c>
      <c r="RS265" s="4"/>
      <c r="RT265" s="8"/>
      <c r="RU265" s="4"/>
      <c r="RV265" s="8"/>
      <c r="RW265" s="7"/>
      <c r="RX265" s="7"/>
      <c r="RY265" s="2" t="s">
        <v>161</v>
      </c>
      <c r="RZ265" s="2" t="s">
        <v>131</v>
      </c>
      <c r="SA265" s="2" t="s">
        <v>134</v>
      </c>
      <c r="SB265" s="2" t="s">
        <v>134</v>
      </c>
      <c r="SC265" s="2" t="s">
        <v>142</v>
      </c>
      <c r="SD265" s="2" t="s">
        <v>134</v>
      </c>
      <c r="SE265" s="4"/>
      <c r="SF265" s="8"/>
      <c r="SG265" s="4"/>
      <c r="SH265" s="8"/>
      <c r="SI265" s="7"/>
      <c r="SJ265" s="7"/>
      <c r="SK265" s="2" t="s">
        <v>176</v>
      </c>
      <c r="SL265" s="2" t="s">
        <v>144</v>
      </c>
      <c r="SM265" s="2" t="s">
        <v>134</v>
      </c>
      <c r="SN265" s="2" t="s">
        <v>134</v>
      </c>
      <c r="SO265" s="2" t="s">
        <v>142</v>
      </c>
      <c r="SP265" s="2" t="s">
        <v>134</v>
      </c>
    </row>
    <row r="266">
      <c r="A266" s="2" t="s">
        <v>2931</v>
      </c>
      <c r="B266" s="2" t="s">
        <v>123</v>
      </c>
      <c r="C266" s="2" t="s">
        <v>2804</v>
      </c>
      <c r="D266" s="2" t="s">
        <v>2038</v>
      </c>
      <c r="E266" s="2" t="s">
        <v>2039</v>
      </c>
      <c r="F266" s="2" t="s">
        <v>2898</v>
      </c>
      <c r="G266" s="2" t="s">
        <v>2898</v>
      </c>
      <c r="H266" s="2" t="s">
        <v>2898</v>
      </c>
      <c r="I266" s="2" t="s">
        <v>2922</v>
      </c>
      <c r="J266" s="2" t="s">
        <v>2066</v>
      </c>
      <c r="K266" s="2" t="s">
        <v>130</v>
      </c>
      <c r="L266" s="3">
        <v>30.24</v>
      </c>
      <c r="M266" s="3">
        <v>31.75</v>
      </c>
      <c r="N266" s="3">
        <v>64.99</v>
      </c>
      <c r="O266" s="2" t="s">
        <v>131</v>
      </c>
      <c r="P266" s="2" t="s">
        <v>132</v>
      </c>
      <c r="Q266" s="2" t="s">
        <v>133</v>
      </c>
      <c r="R266" s="2" t="s">
        <v>134</v>
      </c>
      <c r="S266" s="2" t="s">
        <v>2923</v>
      </c>
      <c r="T266" s="2" t="s">
        <v>1062</v>
      </c>
      <c r="U266" s="2" t="s">
        <v>832</v>
      </c>
      <c r="V266" s="2" t="s">
        <v>747</v>
      </c>
      <c r="W266" s="2" t="s">
        <v>835</v>
      </c>
      <c r="X266" s="2" t="s">
        <v>421</v>
      </c>
      <c r="Y266" s="2" t="s">
        <v>2195</v>
      </c>
      <c r="Z266" s="4">
        <v>689</v>
      </c>
      <c r="AA266" s="4">
        <f>=ROUNDDOWN(19.6857142857143,0)</f>
      </c>
      <c r="AB266" s="5">
        <v>35</v>
      </c>
      <c r="AC266" s="2" t="s">
        <v>1373</v>
      </c>
      <c r="AD266" s="4">
        <v>132</v>
      </c>
      <c r="AE266" s="4">
        <v>744</v>
      </c>
      <c r="AF266" s="6">
        <v>69</v>
      </c>
      <c r="AG266" s="6">
        <v>77</v>
      </c>
      <c r="AH266" s="7">
        <v>0.9836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>
        <v>0</v>
      </c>
      <c r="AP266" s="4">
        <v>1014</v>
      </c>
      <c r="AQ266" s="8">
        <v>36624.51</v>
      </c>
      <c r="AR266" s="4"/>
      <c r="AS266" s="8"/>
      <c r="AT266" s="7"/>
      <c r="AU266" s="7"/>
      <c r="AV266" s="4" t="s">
        <v>134</v>
      </c>
      <c r="AW266" s="8" t="s">
        <v>134</v>
      </c>
      <c r="AX266" s="4" t="s">
        <v>134</v>
      </c>
      <c r="AY266" s="8" t="s">
        <v>134</v>
      </c>
      <c r="AZ266" s="7" t="s">
        <v>134</v>
      </c>
      <c r="BA266" s="7" t="s">
        <v>134</v>
      </c>
      <c r="BB266" s="7">
        <v>0.5503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 t="s">
        <v>134</v>
      </c>
      <c r="BJ266" s="4">
        <v>1014</v>
      </c>
      <c r="BK266" s="8">
        <v>36624.51</v>
      </c>
      <c r="BL266" s="2" t="s">
        <v>2932</v>
      </c>
      <c r="BM266" s="7">
        <v>1</v>
      </c>
      <c r="BN266" s="7">
        <v>1</v>
      </c>
      <c r="BO266" s="4">
        <v>350</v>
      </c>
      <c r="BP266" s="8">
        <v>13524</v>
      </c>
      <c r="BQ266" s="4"/>
      <c r="BR266" s="8"/>
      <c r="BS266" s="7"/>
      <c r="BT266" s="7"/>
      <c r="BU266" s="2" t="s">
        <v>140</v>
      </c>
      <c r="BV266" s="2" t="s">
        <v>131</v>
      </c>
      <c r="BW266" s="2" t="s">
        <v>134</v>
      </c>
      <c r="BX266" s="2" t="s">
        <v>1302</v>
      </c>
      <c r="BY266" s="2" t="s">
        <v>142</v>
      </c>
      <c r="BZ266" s="2" t="s">
        <v>134</v>
      </c>
      <c r="CA266" s="4">
        <v>120</v>
      </c>
      <c r="CB266" s="8">
        <v>4534.8</v>
      </c>
      <c r="CC266" s="4"/>
      <c r="CD266" s="8"/>
      <c r="CE266" s="7"/>
      <c r="CF266" s="7"/>
      <c r="CG266" s="2" t="s">
        <v>140</v>
      </c>
      <c r="CH266" s="2" t="s">
        <v>131</v>
      </c>
      <c r="CI266" s="2" t="s">
        <v>1147</v>
      </c>
      <c r="CJ266" s="2" t="s">
        <v>2933</v>
      </c>
      <c r="CK266" s="2" t="s">
        <v>142</v>
      </c>
      <c r="CL266" s="2" t="s">
        <v>134</v>
      </c>
      <c r="CM266" s="4">
        <v>64</v>
      </c>
      <c r="CN266" s="8">
        <v>2270.72</v>
      </c>
      <c r="CO266" s="4"/>
      <c r="CP266" s="8"/>
      <c r="CQ266" s="7"/>
      <c r="CR266" s="7"/>
      <c r="CS266" s="2" t="s">
        <v>140</v>
      </c>
      <c r="CT266" s="2" t="s">
        <v>131</v>
      </c>
      <c r="CU266" s="2" t="s">
        <v>2925</v>
      </c>
      <c r="CV266" s="2" t="s">
        <v>2283</v>
      </c>
      <c r="CW266" s="2" t="s">
        <v>142</v>
      </c>
      <c r="CX266" s="2" t="s">
        <v>134</v>
      </c>
      <c r="CY266" s="4">
        <v>186</v>
      </c>
      <c r="CZ266" s="8">
        <v>6201.24</v>
      </c>
      <c r="DA266" s="4"/>
      <c r="DB266" s="8"/>
      <c r="DC266" s="7"/>
      <c r="DD266" s="7"/>
      <c r="DE266" s="2" t="s">
        <v>140</v>
      </c>
      <c r="DF266" s="2" t="s">
        <v>131</v>
      </c>
      <c r="DG266" s="2" t="s">
        <v>2925</v>
      </c>
      <c r="DH266" s="2" t="s">
        <v>2926</v>
      </c>
      <c r="DI266" s="2" t="s">
        <v>142</v>
      </c>
      <c r="DJ266" s="2" t="s">
        <v>134</v>
      </c>
      <c r="DK266" s="4">
        <v>86</v>
      </c>
      <c r="DL266" s="8">
        <v>3174.26</v>
      </c>
      <c r="DM266" s="4"/>
      <c r="DN266" s="8"/>
      <c r="DO266" s="7"/>
      <c r="DP266" s="7"/>
      <c r="DQ266" s="2" t="s">
        <v>140</v>
      </c>
      <c r="DR266" s="2" t="s">
        <v>131</v>
      </c>
      <c r="DS266" s="2" t="s">
        <v>2169</v>
      </c>
      <c r="DT266" s="2" t="s">
        <v>1076</v>
      </c>
      <c r="DU266" s="2" t="s">
        <v>142</v>
      </c>
      <c r="DV266" s="2" t="s">
        <v>134</v>
      </c>
      <c r="DW266" s="4">
        <v>83</v>
      </c>
      <c r="DX266" s="8">
        <v>2867.12</v>
      </c>
      <c r="DY266" s="4"/>
      <c r="DZ266" s="8"/>
      <c r="EA266" s="7"/>
      <c r="EB266" s="7"/>
      <c r="EC266" s="2" t="s">
        <v>140</v>
      </c>
      <c r="ED266" s="2" t="s">
        <v>131</v>
      </c>
      <c r="EE266" s="2" t="s">
        <v>1101</v>
      </c>
      <c r="EF266" s="2" t="s">
        <v>1307</v>
      </c>
      <c r="EG266" s="2" t="s">
        <v>142</v>
      </c>
      <c r="EH266" s="2" t="s">
        <v>134</v>
      </c>
      <c r="EI266" s="4">
        <v>65</v>
      </c>
      <c r="EJ266" s="8">
        <v>2008.43</v>
      </c>
      <c r="EK266" s="4"/>
      <c r="EL266" s="8"/>
      <c r="EM266" s="7"/>
      <c r="EN266" s="7"/>
      <c r="EO266" s="2" t="s">
        <v>140</v>
      </c>
      <c r="EP266" s="2" t="s">
        <v>131</v>
      </c>
      <c r="EQ266" s="2" t="s">
        <v>2925</v>
      </c>
      <c r="ER266" s="2" t="s">
        <v>1075</v>
      </c>
      <c r="ES266" s="2" t="s">
        <v>142</v>
      </c>
      <c r="ET266" s="2" t="s">
        <v>134</v>
      </c>
      <c r="EU266" s="4">
        <v>22</v>
      </c>
      <c r="EV266" s="8">
        <v>772.24</v>
      </c>
      <c r="EW266" s="4"/>
      <c r="EX266" s="8"/>
      <c r="EY266" s="7"/>
      <c r="EZ266" s="7"/>
      <c r="FA266" s="2" t="s">
        <v>140</v>
      </c>
      <c r="FB266" s="2" t="s">
        <v>131</v>
      </c>
      <c r="FC266" s="2" t="s">
        <v>2928</v>
      </c>
      <c r="FD266" s="2" t="s">
        <v>2934</v>
      </c>
      <c r="FE266" s="2" t="s">
        <v>142</v>
      </c>
      <c r="FF266" s="2" t="s">
        <v>134</v>
      </c>
      <c r="FG266" s="4">
        <v>17</v>
      </c>
      <c r="FH266" s="8">
        <v>551.91</v>
      </c>
      <c r="FI266" s="4"/>
      <c r="FJ266" s="8"/>
      <c r="FK266" s="7"/>
      <c r="FL266" s="7"/>
      <c r="FM266" s="2" t="s">
        <v>140</v>
      </c>
      <c r="FN266" s="2" t="s">
        <v>131</v>
      </c>
      <c r="FO266" s="2" t="s">
        <v>357</v>
      </c>
      <c r="FP266" s="2" t="s">
        <v>756</v>
      </c>
      <c r="FQ266" s="2" t="s">
        <v>142</v>
      </c>
      <c r="FR266" s="2" t="s">
        <v>134</v>
      </c>
      <c r="FS266" s="4">
        <v>12</v>
      </c>
      <c r="FT266" s="8">
        <v>425.93</v>
      </c>
      <c r="FU266" s="4"/>
      <c r="FV266" s="8"/>
      <c r="FW266" s="7"/>
      <c r="FX266" s="7"/>
      <c r="FY266" s="2" t="s">
        <v>140</v>
      </c>
      <c r="FZ266" s="2" t="s">
        <v>131</v>
      </c>
      <c r="GA266" s="2" t="s">
        <v>1077</v>
      </c>
      <c r="GB266" s="2" t="s">
        <v>934</v>
      </c>
      <c r="GC266" s="2" t="s">
        <v>142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161</v>
      </c>
      <c r="GL266" s="2" t="s">
        <v>131</v>
      </c>
      <c r="GM266" s="2" t="s">
        <v>134</v>
      </c>
      <c r="GN266" s="2" t="s">
        <v>134</v>
      </c>
      <c r="GO266" s="2" t="s">
        <v>142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140</v>
      </c>
      <c r="GX266" s="2" t="s">
        <v>131</v>
      </c>
      <c r="GY266" s="2" t="s">
        <v>2087</v>
      </c>
      <c r="GZ266" s="2" t="s">
        <v>2170</v>
      </c>
      <c r="HA266" s="2" t="s">
        <v>142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140</v>
      </c>
      <c r="HJ266" s="2" t="s">
        <v>131</v>
      </c>
      <c r="HK266" s="2" t="s">
        <v>2925</v>
      </c>
      <c r="HL266" s="2" t="s">
        <v>134</v>
      </c>
      <c r="HM266" s="2" t="s">
        <v>142</v>
      </c>
      <c r="HN266" s="2" t="s">
        <v>134</v>
      </c>
      <c r="HO266" s="4">
        <v>8</v>
      </c>
      <c r="HP266" s="8">
        <v>274.4</v>
      </c>
      <c r="HQ266" s="4"/>
      <c r="HR266" s="8"/>
      <c r="HS266" s="7"/>
      <c r="HT266" s="7"/>
      <c r="HU266" s="2" t="s">
        <v>140</v>
      </c>
      <c r="HV266" s="2" t="s">
        <v>131</v>
      </c>
      <c r="HW266" s="2" t="s">
        <v>1050</v>
      </c>
      <c r="HX266" s="2" t="s">
        <v>213</v>
      </c>
      <c r="HY266" s="2" t="s">
        <v>142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176</v>
      </c>
      <c r="IH266" s="2" t="s">
        <v>131</v>
      </c>
      <c r="II266" s="2" t="s">
        <v>134</v>
      </c>
      <c r="IJ266" s="2" t="s">
        <v>134</v>
      </c>
      <c r="IK266" s="2" t="s">
        <v>142</v>
      </c>
      <c r="IL266" s="2" t="s">
        <v>168</v>
      </c>
      <c r="IM266" s="4"/>
      <c r="IN266" s="8"/>
      <c r="IO266" s="4"/>
      <c r="IP266" s="8"/>
      <c r="IQ266" s="7"/>
      <c r="IR266" s="7"/>
      <c r="IS266" s="2" t="s">
        <v>161</v>
      </c>
      <c r="IT266" s="2" t="s">
        <v>131</v>
      </c>
      <c r="IU266" s="2" t="s">
        <v>134</v>
      </c>
      <c r="IV266" s="2" t="s">
        <v>134</v>
      </c>
      <c r="IW266" s="2" t="s">
        <v>142</v>
      </c>
      <c r="IX266" s="2" t="s">
        <v>134</v>
      </c>
      <c r="IY266" s="4">
        <v>1</v>
      </c>
      <c r="IZ266" s="8">
        <v>19.46</v>
      </c>
      <c r="JA266" s="4"/>
      <c r="JB266" s="8"/>
      <c r="JC266" s="7"/>
      <c r="JD266" s="7"/>
      <c r="JE266" s="2" t="s">
        <v>140</v>
      </c>
      <c r="JF266" s="2" t="s">
        <v>131</v>
      </c>
      <c r="JG266" s="2" t="s">
        <v>170</v>
      </c>
      <c r="JH266" s="2" t="s">
        <v>2935</v>
      </c>
      <c r="JI266" s="2" t="s">
        <v>142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140</v>
      </c>
      <c r="JR266" s="2" t="s">
        <v>144</v>
      </c>
      <c r="JS266" s="2" t="s">
        <v>185</v>
      </c>
      <c r="JT266" s="2" t="s">
        <v>2115</v>
      </c>
      <c r="JU266" s="2" t="s">
        <v>142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140</v>
      </c>
      <c r="KD266" s="2" t="s">
        <v>131</v>
      </c>
      <c r="KE266" s="2" t="s">
        <v>174</v>
      </c>
      <c r="KF266" s="2" t="s">
        <v>134</v>
      </c>
      <c r="KG266" s="2" t="s">
        <v>142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176</v>
      </c>
      <c r="KP266" s="2" t="s">
        <v>131</v>
      </c>
      <c r="KQ266" s="2" t="s">
        <v>134</v>
      </c>
      <c r="KR266" s="2" t="s">
        <v>134</v>
      </c>
      <c r="KS266" s="2" t="s">
        <v>142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140</v>
      </c>
      <c r="LB266" s="2" t="s">
        <v>144</v>
      </c>
      <c r="LC266" s="2" t="s">
        <v>1163</v>
      </c>
      <c r="LD266" s="2" t="s">
        <v>134</v>
      </c>
      <c r="LE266" s="2" t="s">
        <v>142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134</v>
      </c>
      <c r="LN266" s="2" t="s">
        <v>134</v>
      </c>
      <c r="LO266" s="2" t="s">
        <v>134</v>
      </c>
      <c r="LP266" s="2" t="s">
        <v>134</v>
      </c>
      <c r="LQ266" s="2" t="s">
        <v>134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134</v>
      </c>
      <c r="LZ266" s="2" t="s">
        <v>134</v>
      </c>
      <c r="MA266" s="2" t="s">
        <v>134</v>
      </c>
      <c r="MB266" s="2" t="s">
        <v>134</v>
      </c>
      <c r="MC266" s="2" t="s">
        <v>134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436</v>
      </c>
      <c r="ML266" s="2" t="s">
        <v>131</v>
      </c>
      <c r="MM266" s="2" t="s">
        <v>134</v>
      </c>
      <c r="MN266" s="2" t="s">
        <v>134</v>
      </c>
      <c r="MO266" s="2" t="s">
        <v>142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134</v>
      </c>
      <c r="MX266" s="2" t="s">
        <v>134</v>
      </c>
      <c r="MY266" s="2" t="s">
        <v>134</v>
      </c>
      <c r="MZ266" s="2" t="s">
        <v>134</v>
      </c>
      <c r="NA266" s="2" t="s">
        <v>134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184</v>
      </c>
      <c r="NJ266" s="2" t="s">
        <v>131</v>
      </c>
      <c r="NK266" s="2" t="s">
        <v>134</v>
      </c>
      <c r="NL266" s="2" t="s">
        <v>134</v>
      </c>
      <c r="NM266" s="2" t="s">
        <v>142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140</v>
      </c>
      <c r="NV266" s="2" t="s">
        <v>131</v>
      </c>
      <c r="NW266" s="2" t="s">
        <v>185</v>
      </c>
      <c r="NX266" s="2" t="s">
        <v>1183</v>
      </c>
      <c r="NY266" s="2" t="s">
        <v>142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140</v>
      </c>
      <c r="OH266" s="2" t="s">
        <v>187</v>
      </c>
      <c r="OI266" s="2" t="s">
        <v>1724</v>
      </c>
      <c r="OJ266" s="2" t="s">
        <v>376</v>
      </c>
      <c r="OK266" s="2" t="s">
        <v>142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134</v>
      </c>
      <c r="OT266" s="2" t="s">
        <v>134</v>
      </c>
      <c r="OU266" s="2" t="s">
        <v>134</v>
      </c>
      <c r="OV266" s="2" t="s">
        <v>134</v>
      </c>
      <c r="OW266" s="2" t="s">
        <v>134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161</v>
      </c>
      <c r="PF266" s="2" t="s">
        <v>131</v>
      </c>
      <c r="PG266" s="2" t="s">
        <v>134</v>
      </c>
      <c r="PH266" s="2" t="s">
        <v>134</v>
      </c>
      <c r="PI266" s="2" t="s">
        <v>142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176</v>
      </c>
      <c r="PR266" s="2" t="s">
        <v>131</v>
      </c>
      <c r="PS266" s="2" t="s">
        <v>134</v>
      </c>
      <c r="PT266" s="2" t="s">
        <v>134</v>
      </c>
      <c r="PU266" s="2" t="s">
        <v>142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161</v>
      </c>
      <c r="QD266" s="2" t="s">
        <v>144</v>
      </c>
      <c r="QE266" s="2" t="s">
        <v>134</v>
      </c>
      <c r="QF266" s="2" t="s">
        <v>134</v>
      </c>
      <c r="QG266" s="2" t="s">
        <v>142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184</v>
      </c>
      <c r="QP266" s="2" t="s">
        <v>131</v>
      </c>
      <c r="QQ266" s="2" t="s">
        <v>134</v>
      </c>
      <c r="QR266" s="2" t="s">
        <v>134</v>
      </c>
      <c r="QS266" s="2" t="s">
        <v>142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134</v>
      </c>
      <c r="RB266" s="2" t="s">
        <v>134</v>
      </c>
      <c r="RC266" s="2" t="s">
        <v>134</v>
      </c>
      <c r="RD266" s="2" t="s">
        <v>134</v>
      </c>
      <c r="RE266" s="2" t="s">
        <v>134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134</v>
      </c>
      <c r="RN266" s="2" t="s">
        <v>134</v>
      </c>
      <c r="RO266" s="2" t="s">
        <v>134</v>
      </c>
      <c r="RP266" s="2" t="s">
        <v>134</v>
      </c>
      <c r="RQ266" s="2" t="s">
        <v>134</v>
      </c>
      <c r="RR266" s="2" t="s">
        <v>134</v>
      </c>
      <c r="RS266" s="4"/>
      <c r="RT266" s="8"/>
      <c r="RU266" s="4"/>
      <c r="RV266" s="8"/>
      <c r="RW266" s="7"/>
      <c r="RX266" s="7"/>
      <c r="RY266" s="2" t="s">
        <v>161</v>
      </c>
      <c r="RZ266" s="2" t="s">
        <v>131</v>
      </c>
      <c r="SA266" s="2" t="s">
        <v>134</v>
      </c>
      <c r="SB266" s="2" t="s">
        <v>134</v>
      </c>
      <c r="SC266" s="2" t="s">
        <v>142</v>
      </c>
      <c r="SD266" s="2" t="s">
        <v>134</v>
      </c>
      <c r="SE266" s="4"/>
      <c r="SF266" s="8"/>
      <c r="SG266" s="4"/>
      <c r="SH266" s="8"/>
      <c r="SI266" s="7"/>
      <c r="SJ266" s="7"/>
      <c r="SK266" s="2" t="s">
        <v>176</v>
      </c>
      <c r="SL266" s="2" t="s">
        <v>144</v>
      </c>
      <c r="SM266" s="2" t="s">
        <v>134</v>
      </c>
      <c r="SN266" s="2" t="s">
        <v>134</v>
      </c>
      <c r="SO266" s="2" t="s">
        <v>142</v>
      </c>
      <c r="SP266" s="2" t="s">
        <v>134</v>
      </c>
    </row>
    <row r="267">
      <c r="A267" s="2" t="s">
        <v>2936</v>
      </c>
      <c r="B267" s="2" t="s">
        <v>123</v>
      </c>
      <c r="C267" s="2" t="s">
        <v>2804</v>
      </c>
      <c r="D267" s="2" t="s">
        <v>2038</v>
      </c>
      <c r="E267" s="2" t="s">
        <v>2039</v>
      </c>
      <c r="F267" s="2" t="s">
        <v>2898</v>
      </c>
      <c r="G267" s="2" t="s">
        <v>2898</v>
      </c>
      <c r="H267" s="2" t="s">
        <v>2898</v>
      </c>
      <c r="I267" s="2" t="s">
        <v>2899</v>
      </c>
      <c r="J267" s="2" t="s">
        <v>2304</v>
      </c>
      <c r="K267" s="2" t="s">
        <v>2529</v>
      </c>
      <c r="L267" s="3">
        <v>16.56</v>
      </c>
      <c r="M267" s="3">
        <v>17.39</v>
      </c>
      <c r="N267" s="3">
        <v>34.99</v>
      </c>
      <c r="O267" s="2" t="s">
        <v>131</v>
      </c>
      <c r="P267" s="2" t="s">
        <v>963</v>
      </c>
      <c r="Q267" s="2" t="s">
        <v>133</v>
      </c>
      <c r="R267" s="2" t="s">
        <v>134</v>
      </c>
      <c r="S267" s="2" t="s">
        <v>2937</v>
      </c>
      <c r="T267" s="2" t="s">
        <v>1062</v>
      </c>
      <c r="U267" s="2" t="s">
        <v>832</v>
      </c>
      <c r="V267" s="2" t="s">
        <v>747</v>
      </c>
      <c r="W267" s="2" t="s">
        <v>835</v>
      </c>
      <c r="X267" s="2" t="s">
        <v>421</v>
      </c>
      <c r="Y267" s="2" t="s">
        <v>2938</v>
      </c>
      <c r="Z267" s="4">
        <v>450</v>
      </c>
      <c r="AA267" s="4">
        <f>=ROUNDDOWN(14.5161290322581,0)</f>
      </c>
      <c r="AB267" s="5">
        <v>31</v>
      </c>
      <c r="AC267" s="2" t="s">
        <v>2939</v>
      </c>
      <c r="AD267" s="4">
        <v>520</v>
      </c>
      <c r="AE267" s="4">
        <v>520</v>
      </c>
      <c r="AF267" s="6">
        <v>69</v>
      </c>
      <c r="AG267" s="6"/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>
        <v>0</v>
      </c>
      <c r="AP267" s="4">
        <v>94</v>
      </c>
      <c r="AQ267" s="8">
        <v>1727.82</v>
      </c>
      <c r="AR267" s="4"/>
      <c r="AS267" s="8"/>
      <c r="AT267" s="7"/>
      <c r="AU267" s="7"/>
      <c r="AV267" s="4">
        <v>155</v>
      </c>
      <c r="AW267" s="8">
        <v>3746.04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>
        <v>0.4612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>
        <v>0.0148</v>
      </c>
      <c r="BJ267" s="4">
        <v>94</v>
      </c>
      <c r="BK267" s="8">
        <v>1727.82</v>
      </c>
      <c r="BL267" s="2" t="s">
        <v>2940</v>
      </c>
      <c r="BM267" s="7">
        <v>1</v>
      </c>
      <c r="BN267" s="7">
        <v>1</v>
      </c>
      <c r="BO267" s="4">
        <v>39</v>
      </c>
      <c r="BP267" s="8">
        <v>742.56</v>
      </c>
      <c r="BQ267" s="4"/>
      <c r="BR267" s="8"/>
      <c r="BS267" s="7"/>
      <c r="BT267" s="7"/>
      <c r="BU267" s="2" t="s">
        <v>140</v>
      </c>
      <c r="BV267" s="2" t="s">
        <v>131</v>
      </c>
      <c r="BW267" s="2" t="s">
        <v>134</v>
      </c>
      <c r="BX267" s="2" t="s">
        <v>2660</v>
      </c>
      <c r="BY267" s="2" t="s">
        <v>142</v>
      </c>
      <c r="BZ267" s="2" t="s">
        <v>134</v>
      </c>
      <c r="CA267" s="4"/>
      <c r="CB267" s="8"/>
      <c r="CC267" s="4"/>
      <c r="CD267" s="8"/>
      <c r="CE267" s="7"/>
      <c r="CF267" s="7"/>
      <c r="CG267" s="2" t="s">
        <v>176</v>
      </c>
      <c r="CH267" s="2" t="s">
        <v>131</v>
      </c>
      <c r="CI267" s="2" t="s">
        <v>134</v>
      </c>
      <c r="CJ267" s="2" t="s">
        <v>134</v>
      </c>
      <c r="CK267" s="2" t="s">
        <v>142</v>
      </c>
      <c r="CL267" s="2" t="s">
        <v>134</v>
      </c>
      <c r="CM267" s="4"/>
      <c r="CN267" s="8"/>
      <c r="CO267" s="4"/>
      <c r="CP267" s="8"/>
      <c r="CQ267" s="7"/>
      <c r="CR267" s="7"/>
      <c r="CS267" s="2" t="s">
        <v>140</v>
      </c>
      <c r="CT267" s="2" t="s">
        <v>131</v>
      </c>
      <c r="CU267" s="2" t="s">
        <v>319</v>
      </c>
      <c r="CV267" s="2" t="s">
        <v>134</v>
      </c>
      <c r="CW267" s="2" t="s">
        <v>142</v>
      </c>
      <c r="CX267" s="2" t="s">
        <v>134</v>
      </c>
      <c r="CY267" s="4">
        <v>33</v>
      </c>
      <c r="CZ267" s="8">
        <v>602.58</v>
      </c>
      <c r="DA267" s="4"/>
      <c r="DB267" s="8"/>
      <c r="DC267" s="7"/>
      <c r="DD267" s="7"/>
      <c r="DE267" s="2" t="s">
        <v>140</v>
      </c>
      <c r="DF267" s="2" t="s">
        <v>131</v>
      </c>
      <c r="DG267" s="2" t="s">
        <v>2941</v>
      </c>
      <c r="DH267" s="2" t="s">
        <v>2942</v>
      </c>
      <c r="DI267" s="2" t="s">
        <v>142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811</v>
      </c>
      <c r="DR267" s="2" t="s">
        <v>131</v>
      </c>
      <c r="DS267" s="2" t="s">
        <v>134</v>
      </c>
      <c r="DT267" s="2" t="s">
        <v>134</v>
      </c>
      <c r="DU267" s="2" t="s">
        <v>142</v>
      </c>
      <c r="DV267" s="2" t="s">
        <v>134</v>
      </c>
      <c r="DW267" s="4"/>
      <c r="DX267" s="8"/>
      <c r="DY267" s="4"/>
      <c r="DZ267" s="8"/>
      <c r="EA267" s="7"/>
      <c r="EB267" s="7"/>
      <c r="EC267" s="2" t="s">
        <v>436</v>
      </c>
      <c r="ED267" s="2" t="s">
        <v>131</v>
      </c>
      <c r="EE267" s="2" t="s">
        <v>134</v>
      </c>
      <c r="EF267" s="2" t="s">
        <v>134</v>
      </c>
      <c r="EG267" s="2" t="s">
        <v>142</v>
      </c>
      <c r="EH267" s="2" t="s">
        <v>134</v>
      </c>
      <c r="EI267" s="4">
        <v>21</v>
      </c>
      <c r="EJ267" s="8">
        <v>365.19</v>
      </c>
      <c r="EK267" s="4"/>
      <c r="EL267" s="8"/>
      <c r="EM267" s="7"/>
      <c r="EN267" s="7"/>
      <c r="EO267" s="2" t="s">
        <v>140</v>
      </c>
      <c r="EP267" s="2" t="s">
        <v>131</v>
      </c>
      <c r="EQ267" s="2" t="s">
        <v>1691</v>
      </c>
      <c r="ER267" s="2" t="s">
        <v>2935</v>
      </c>
      <c r="ES267" s="2" t="s">
        <v>142</v>
      </c>
      <c r="ET267" s="2" t="s">
        <v>134</v>
      </c>
      <c r="EU267" s="4"/>
      <c r="EV267" s="8"/>
      <c r="EW267" s="4"/>
      <c r="EX267" s="8"/>
      <c r="EY267" s="7"/>
      <c r="EZ267" s="7"/>
      <c r="FA267" s="2" t="s">
        <v>140</v>
      </c>
      <c r="FB267" s="2" t="s">
        <v>131</v>
      </c>
      <c r="FC267" s="2" t="s">
        <v>2388</v>
      </c>
      <c r="FD267" s="2" t="s">
        <v>134</v>
      </c>
      <c r="FE267" s="2" t="s">
        <v>142</v>
      </c>
      <c r="FF267" s="2" t="s">
        <v>134</v>
      </c>
      <c r="FG267" s="4"/>
      <c r="FH267" s="8"/>
      <c r="FI267" s="4"/>
      <c r="FJ267" s="8"/>
      <c r="FK267" s="7"/>
      <c r="FL267" s="7"/>
      <c r="FM267" s="2" t="s">
        <v>176</v>
      </c>
      <c r="FN267" s="2" t="s">
        <v>131</v>
      </c>
      <c r="FO267" s="2" t="s">
        <v>134</v>
      </c>
      <c r="FP267" s="2" t="s">
        <v>134</v>
      </c>
      <c r="FQ267" s="2" t="s">
        <v>142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161</v>
      </c>
      <c r="FZ267" s="2" t="s">
        <v>131</v>
      </c>
      <c r="GA267" s="2" t="s">
        <v>134</v>
      </c>
      <c r="GB267" s="2" t="s">
        <v>134</v>
      </c>
      <c r="GC267" s="2" t="s">
        <v>142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134</v>
      </c>
      <c r="GL267" s="2" t="s">
        <v>134</v>
      </c>
      <c r="GM267" s="2" t="s">
        <v>134</v>
      </c>
      <c r="GN267" s="2" t="s">
        <v>134</v>
      </c>
      <c r="GO267" s="2" t="s">
        <v>134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184</v>
      </c>
      <c r="GX267" s="2" t="s">
        <v>131</v>
      </c>
      <c r="GY267" s="2" t="s">
        <v>134</v>
      </c>
      <c r="GZ267" s="2" t="s">
        <v>134</v>
      </c>
      <c r="HA267" s="2" t="s">
        <v>142</v>
      </c>
      <c r="HB267" s="2" t="s">
        <v>134</v>
      </c>
      <c r="HC267" s="4">
        <v>1</v>
      </c>
      <c r="HD267" s="8">
        <v>17.49</v>
      </c>
      <c r="HE267" s="4"/>
      <c r="HF267" s="8"/>
      <c r="HG267" s="7"/>
      <c r="HH267" s="7"/>
      <c r="HI267" s="2" t="s">
        <v>140</v>
      </c>
      <c r="HJ267" s="2" t="s">
        <v>131</v>
      </c>
      <c r="HK267" s="2" t="s">
        <v>171</v>
      </c>
      <c r="HL267" s="2" t="s">
        <v>2943</v>
      </c>
      <c r="HM267" s="2" t="s">
        <v>142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143</v>
      </c>
      <c r="HV267" s="2" t="s">
        <v>131</v>
      </c>
      <c r="HW267" s="2" t="s">
        <v>134</v>
      </c>
      <c r="HX267" s="2" t="s">
        <v>134</v>
      </c>
      <c r="HY267" s="2" t="s">
        <v>142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176</v>
      </c>
      <c r="IH267" s="2" t="s">
        <v>131</v>
      </c>
      <c r="II267" s="2" t="s">
        <v>134</v>
      </c>
      <c r="IJ267" s="2" t="s">
        <v>134</v>
      </c>
      <c r="IK267" s="2" t="s">
        <v>142</v>
      </c>
      <c r="IL267" s="2" t="s">
        <v>168</v>
      </c>
      <c r="IM267" s="4"/>
      <c r="IN267" s="8"/>
      <c r="IO267" s="4"/>
      <c r="IP267" s="8"/>
      <c r="IQ267" s="7"/>
      <c r="IR267" s="7"/>
      <c r="IS267" s="2" t="s">
        <v>161</v>
      </c>
      <c r="IT267" s="2" t="s">
        <v>131</v>
      </c>
      <c r="IU267" s="2" t="s">
        <v>134</v>
      </c>
      <c r="IV267" s="2" t="s">
        <v>134</v>
      </c>
      <c r="IW267" s="2" t="s">
        <v>142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140</v>
      </c>
      <c r="JF267" s="2" t="s">
        <v>131</v>
      </c>
      <c r="JG267" s="2" t="s">
        <v>171</v>
      </c>
      <c r="JH267" s="2" t="s">
        <v>134</v>
      </c>
      <c r="JI267" s="2" t="s">
        <v>142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176</v>
      </c>
      <c r="JR267" s="2" t="s">
        <v>131</v>
      </c>
      <c r="JS267" s="2" t="s">
        <v>134</v>
      </c>
      <c r="JT267" s="2" t="s">
        <v>134</v>
      </c>
      <c r="JU267" s="2" t="s">
        <v>142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176</v>
      </c>
      <c r="KD267" s="2" t="s">
        <v>131</v>
      </c>
      <c r="KE267" s="2" t="s">
        <v>134</v>
      </c>
      <c r="KF267" s="2" t="s">
        <v>134</v>
      </c>
      <c r="KG267" s="2" t="s">
        <v>142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176</v>
      </c>
      <c r="KP267" s="2" t="s">
        <v>131</v>
      </c>
      <c r="KQ267" s="2" t="s">
        <v>134</v>
      </c>
      <c r="KR267" s="2" t="s">
        <v>134</v>
      </c>
      <c r="KS267" s="2" t="s">
        <v>142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184</v>
      </c>
      <c r="LB267" s="2" t="s">
        <v>131</v>
      </c>
      <c r="LC267" s="2" t="s">
        <v>134</v>
      </c>
      <c r="LD267" s="2" t="s">
        <v>134</v>
      </c>
      <c r="LE267" s="2" t="s">
        <v>142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161</v>
      </c>
      <c r="LN267" s="2" t="s">
        <v>131</v>
      </c>
      <c r="LO267" s="2" t="s">
        <v>134</v>
      </c>
      <c r="LP267" s="2" t="s">
        <v>134</v>
      </c>
      <c r="LQ267" s="2" t="s">
        <v>142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134</v>
      </c>
      <c r="LZ267" s="2" t="s">
        <v>134</v>
      </c>
      <c r="MA267" s="2" t="s">
        <v>134</v>
      </c>
      <c r="MB267" s="2" t="s">
        <v>134</v>
      </c>
      <c r="MC267" s="2" t="s">
        <v>134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161</v>
      </c>
      <c r="ML267" s="2" t="s">
        <v>131</v>
      </c>
      <c r="MM267" s="2" t="s">
        <v>134</v>
      </c>
      <c r="MN267" s="2" t="s">
        <v>134</v>
      </c>
      <c r="MO267" s="2" t="s">
        <v>142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134</v>
      </c>
      <c r="MX267" s="2" t="s">
        <v>134</v>
      </c>
      <c r="MY267" s="2" t="s">
        <v>134</v>
      </c>
      <c r="MZ267" s="2" t="s">
        <v>134</v>
      </c>
      <c r="NA267" s="2" t="s">
        <v>134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184</v>
      </c>
      <c r="NJ267" s="2" t="s">
        <v>131</v>
      </c>
      <c r="NK267" s="2" t="s">
        <v>134</v>
      </c>
      <c r="NL267" s="2" t="s">
        <v>134</v>
      </c>
      <c r="NM267" s="2" t="s">
        <v>142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161</v>
      </c>
      <c r="NV267" s="2" t="s">
        <v>131</v>
      </c>
      <c r="NW267" s="2" t="s">
        <v>134</v>
      </c>
      <c r="NX267" s="2" t="s">
        <v>134</v>
      </c>
      <c r="NY267" s="2" t="s">
        <v>142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134</v>
      </c>
      <c r="OH267" s="2" t="s">
        <v>134</v>
      </c>
      <c r="OI267" s="2" t="s">
        <v>134</v>
      </c>
      <c r="OJ267" s="2" t="s">
        <v>134</v>
      </c>
      <c r="OK267" s="2" t="s">
        <v>134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161</v>
      </c>
      <c r="OT267" s="2" t="s">
        <v>131</v>
      </c>
      <c r="OU267" s="2" t="s">
        <v>134</v>
      </c>
      <c r="OV267" s="2" t="s">
        <v>134</v>
      </c>
      <c r="OW267" s="2" t="s">
        <v>142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161</v>
      </c>
      <c r="PF267" s="2" t="s">
        <v>131</v>
      </c>
      <c r="PG267" s="2" t="s">
        <v>134</v>
      </c>
      <c r="PH267" s="2" t="s">
        <v>134</v>
      </c>
      <c r="PI267" s="2" t="s">
        <v>142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176</v>
      </c>
      <c r="PR267" s="2" t="s">
        <v>131</v>
      </c>
      <c r="PS267" s="2" t="s">
        <v>134</v>
      </c>
      <c r="PT267" s="2" t="s">
        <v>134</v>
      </c>
      <c r="PU267" s="2" t="s">
        <v>142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161</v>
      </c>
      <c r="QD267" s="2" t="s">
        <v>131</v>
      </c>
      <c r="QE267" s="2" t="s">
        <v>134</v>
      </c>
      <c r="QF267" s="2" t="s">
        <v>134</v>
      </c>
      <c r="QG267" s="2" t="s">
        <v>142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184</v>
      </c>
      <c r="QP267" s="2" t="s">
        <v>131</v>
      </c>
      <c r="QQ267" s="2" t="s">
        <v>134</v>
      </c>
      <c r="QR267" s="2" t="s">
        <v>134</v>
      </c>
      <c r="QS267" s="2" t="s">
        <v>142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161</v>
      </c>
      <c r="RB267" s="2" t="s">
        <v>131</v>
      </c>
      <c r="RC267" s="2" t="s">
        <v>134</v>
      </c>
      <c r="RD267" s="2" t="s">
        <v>134</v>
      </c>
      <c r="RE267" s="2" t="s">
        <v>142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161</v>
      </c>
      <c r="RN267" s="2" t="s">
        <v>131</v>
      </c>
      <c r="RO267" s="2" t="s">
        <v>134</v>
      </c>
      <c r="RP267" s="2" t="s">
        <v>134</v>
      </c>
      <c r="RQ267" s="2" t="s">
        <v>142</v>
      </c>
      <c r="RR267" s="2" t="s">
        <v>134</v>
      </c>
      <c r="RS267" s="4"/>
      <c r="RT267" s="8"/>
      <c r="RU267" s="4"/>
      <c r="RV267" s="8"/>
      <c r="RW267" s="7"/>
      <c r="RX267" s="7"/>
      <c r="RY267" s="2" t="s">
        <v>977</v>
      </c>
      <c r="RZ267" s="2" t="s">
        <v>131</v>
      </c>
      <c r="SA267" s="2" t="s">
        <v>134</v>
      </c>
      <c r="SB267" s="2" t="s">
        <v>134</v>
      </c>
      <c r="SC267" s="2" t="s">
        <v>142</v>
      </c>
      <c r="SD267" s="2" t="s">
        <v>134</v>
      </c>
      <c r="SE267" s="4"/>
      <c r="SF267" s="8"/>
      <c r="SG267" s="4"/>
      <c r="SH267" s="8"/>
      <c r="SI267" s="7"/>
      <c r="SJ267" s="7"/>
      <c r="SK267" s="2" t="s">
        <v>134</v>
      </c>
      <c r="SL267" s="2" t="s">
        <v>134</v>
      </c>
      <c r="SM267" s="2" t="s">
        <v>134</v>
      </c>
      <c r="SN267" s="2" t="s">
        <v>134</v>
      </c>
      <c r="SO267" s="2" t="s">
        <v>134</v>
      </c>
      <c r="SP267" s="2" t="s">
        <v>134</v>
      </c>
    </row>
    <row r="268">
      <c r="A268" s="2" t="s">
        <v>2944</v>
      </c>
      <c r="B268" s="2" t="s">
        <v>123</v>
      </c>
      <c r="C268" s="2" t="s">
        <v>2804</v>
      </c>
      <c r="D268" s="2" t="s">
        <v>2038</v>
      </c>
      <c r="E268" s="2" t="s">
        <v>2039</v>
      </c>
      <c r="F268" s="2" t="s">
        <v>2898</v>
      </c>
      <c r="G268" s="2" t="s">
        <v>2898</v>
      </c>
      <c r="H268" s="2" t="s">
        <v>2898</v>
      </c>
      <c r="I268" s="2" t="s">
        <v>2899</v>
      </c>
      <c r="J268" s="2" t="s">
        <v>2066</v>
      </c>
      <c r="K268" s="2" t="s">
        <v>2529</v>
      </c>
      <c r="L268" s="3">
        <v>30.24</v>
      </c>
      <c r="M268" s="3">
        <v>31.75</v>
      </c>
      <c r="N268" s="3">
        <v>64.99</v>
      </c>
      <c r="O268" s="2" t="s">
        <v>131</v>
      </c>
      <c r="P268" s="2" t="s">
        <v>963</v>
      </c>
      <c r="Q268" s="2" t="s">
        <v>133</v>
      </c>
      <c r="R268" s="2" t="s">
        <v>134</v>
      </c>
      <c r="S268" s="2" t="s">
        <v>2937</v>
      </c>
      <c r="T268" s="2" t="s">
        <v>1062</v>
      </c>
      <c r="U268" s="2" t="s">
        <v>832</v>
      </c>
      <c r="V268" s="2" t="s">
        <v>747</v>
      </c>
      <c r="W268" s="2" t="s">
        <v>835</v>
      </c>
      <c r="X268" s="2" t="s">
        <v>421</v>
      </c>
      <c r="Y268" s="2" t="s">
        <v>2938</v>
      </c>
      <c r="Z268" s="4">
        <v>288</v>
      </c>
      <c r="AA268" s="4">
        <f>=ROUNDDOWN(15.1578947368421,0)</f>
      </c>
      <c r="AB268" s="5">
        <v>19</v>
      </c>
      <c r="AC268" s="2" t="s">
        <v>2939</v>
      </c>
      <c r="AD268" s="4">
        <v>340</v>
      </c>
      <c r="AE268" s="4">
        <v>340</v>
      </c>
      <c r="AF268" s="6">
        <v>69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>
        <v>0</v>
      </c>
      <c r="AP268" s="4">
        <v>61</v>
      </c>
      <c r="AQ268" s="8">
        <v>2018.22</v>
      </c>
      <c r="AR268" s="4"/>
      <c r="AS268" s="8"/>
      <c r="AT268" s="7"/>
      <c r="AU268" s="7"/>
      <c r="AV268" s="4" t="s">
        <v>134</v>
      </c>
      <c r="AW268" s="8" t="s">
        <v>134</v>
      </c>
      <c r="AX268" s="4" t="s">
        <v>134</v>
      </c>
      <c r="AY268" s="8" t="s">
        <v>134</v>
      </c>
      <c r="AZ268" s="7" t="s">
        <v>134</v>
      </c>
      <c r="BA268" s="7" t="s">
        <v>134</v>
      </c>
      <c r="BB268" s="7">
        <v>0.5388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 t="s">
        <v>134</v>
      </c>
      <c r="BJ268" s="4">
        <v>61</v>
      </c>
      <c r="BK268" s="8">
        <v>2018.22</v>
      </c>
      <c r="BL268" s="2" t="s">
        <v>2940</v>
      </c>
      <c r="BM268" s="7">
        <v>1</v>
      </c>
      <c r="BN268" s="7">
        <v>1</v>
      </c>
      <c r="BO268" s="4">
        <v>13</v>
      </c>
      <c r="BP268" s="8">
        <v>452.14</v>
      </c>
      <c r="BQ268" s="4"/>
      <c r="BR268" s="8"/>
      <c r="BS268" s="7"/>
      <c r="BT268" s="7"/>
      <c r="BU268" s="2" t="s">
        <v>140</v>
      </c>
      <c r="BV268" s="2" t="s">
        <v>131</v>
      </c>
      <c r="BW268" s="2" t="s">
        <v>134</v>
      </c>
      <c r="BX268" s="2" t="s">
        <v>2660</v>
      </c>
      <c r="BY268" s="2" t="s">
        <v>142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176</v>
      </c>
      <c r="CH268" s="2" t="s">
        <v>131</v>
      </c>
      <c r="CI268" s="2" t="s">
        <v>134</v>
      </c>
      <c r="CJ268" s="2" t="s">
        <v>134</v>
      </c>
      <c r="CK268" s="2" t="s">
        <v>142</v>
      </c>
      <c r="CL268" s="2" t="s">
        <v>134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131</v>
      </c>
      <c r="CU268" s="2" t="s">
        <v>319</v>
      </c>
      <c r="CV268" s="2" t="s">
        <v>134</v>
      </c>
      <c r="CW268" s="2" t="s">
        <v>142</v>
      </c>
      <c r="CX268" s="2" t="s">
        <v>134</v>
      </c>
      <c r="CY268" s="4">
        <v>26</v>
      </c>
      <c r="CZ268" s="8">
        <v>866.84</v>
      </c>
      <c r="DA268" s="4"/>
      <c r="DB268" s="8"/>
      <c r="DC268" s="7"/>
      <c r="DD268" s="7"/>
      <c r="DE268" s="2" t="s">
        <v>140</v>
      </c>
      <c r="DF268" s="2" t="s">
        <v>131</v>
      </c>
      <c r="DG268" s="2" t="s">
        <v>2941</v>
      </c>
      <c r="DH268" s="2" t="s">
        <v>2942</v>
      </c>
      <c r="DI268" s="2" t="s">
        <v>142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811</v>
      </c>
      <c r="DR268" s="2" t="s">
        <v>131</v>
      </c>
      <c r="DS268" s="2" t="s">
        <v>134</v>
      </c>
      <c r="DT268" s="2" t="s">
        <v>134</v>
      </c>
      <c r="DU268" s="2" t="s">
        <v>142</v>
      </c>
      <c r="DV268" s="2" t="s">
        <v>134</v>
      </c>
      <c r="DW268" s="4"/>
      <c r="DX268" s="8"/>
      <c r="DY268" s="4"/>
      <c r="DZ268" s="8"/>
      <c r="EA268" s="7"/>
      <c r="EB268" s="7"/>
      <c r="EC268" s="2" t="s">
        <v>436</v>
      </c>
      <c r="ED268" s="2" t="s">
        <v>131</v>
      </c>
      <c r="EE268" s="2" t="s">
        <v>134</v>
      </c>
      <c r="EF268" s="2" t="s">
        <v>134</v>
      </c>
      <c r="EG268" s="2" t="s">
        <v>142</v>
      </c>
      <c r="EH268" s="2" t="s">
        <v>134</v>
      </c>
      <c r="EI268" s="4">
        <v>21</v>
      </c>
      <c r="EJ268" s="8">
        <v>666.75</v>
      </c>
      <c r="EK268" s="4"/>
      <c r="EL268" s="8"/>
      <c r="EM268" s="7"/>
      <c r="EN268" s="7"/>
      <c r="EO268" s="2" t="s">
        <v>140</v>
      </c>
      <c r="EP268" s="2" t="s">
        <v>131</v>
      </c>
      <c r="EQ268" s="2" t="s">
        <v>1691</v>
      </c>
      <c r="ER268" s="2" t="s">
        <v>2945</v>
      </c>
      <c r="ES268" s="2" t="s">
        <v>142</v>
      </c>
      <c r="ET268" s="2" t="s">
        <v>134</v>
      </c>
      <c r="EU268" s="4"/>
      <c r="EV268" s="8"/>
      <c r="EW268" s="4"/>
      <c r="EX268" s="8"/>
      <c r="EY268" s="7"/>
      <c r="EZ268" s="7"/>
      <c r="FA268" s="2" t="s">
        <v>140</v>
      </c>
      <c r="FB268" s="2" t="s">
        <v>131</v>
      </c>
      <c r="FC268" s="2" t="s">
        <v>2388</v>
      </c>
      <c r="FD268" s="2" t="s">
        <v>134</v>
      </c>
      <c r="FE268" s="2" t="s">
        <v>142</v>
      </c>
      <c r="FF268" s="2" t="s">
        <v>134</v>
      </c>
      <c r="FG268" s="4"/>
      <c r="FH268" s="8"/>
      <c r="FI268" s="4"/>
      <c r="FJ268" s="8"/>
      <c r="FK268" s="7"/>
      <c r="FL268" s="7"/>
      <c r="FM268" s="2" t="s">
        <v>176</v>
      </c>
      <c r="FN268" s="2" t="s">
        <v>131</v>
      </c>
      <c r="FO268" s="2" t="s">
        <v>134</v>
      </c>
      <c r="FP268" s="2" t="s">
        <v>134</v>
      </c>
      <c r="FQ268" s="2" t="s">
        <v>142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161</v>
      </c>
      <c r="FZ268" s="2" t="s">
        <v>131</v>
      </c>
      <c r="GA268" s="2" t="s">
        <v>134</v>
      </c>
      <c r="GB268" s="2" t="s">
        <v>134</v>
      </c>
      <c r="GC268" s="2" t="s">
        <v>142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134</v>
      </c>
      <c r="GL268" s="2" t="s">
        <v>134</v>
      </c>
      <c r="GM268" s="2" t="s">
        <v>134</v>
      </c>
      <c r="GN268" s="2" t="s">
        <v>134</v>
      </c>
      <c r="GO268" s="2" t="s">
        <v>134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184</v>
      </c>
      <c r="GX268" s="2" t="s">
        <v>131</v>
      </c>
      <c r="GY268" s="2" t="s">
        <v>134</v>
      </c>
      <c r="GZ268" s="2" t="s">
        <v>134</v>
      </c>
      <c r="HA268" s="2" t="s">
        <v>142</v>
      </c>
      <c r="HB268" s="2" t="s">
        <v>134</v>
      </c>
      <c r="HC268" s="4">
        <v>1</v>
      </c>
      <c r="HD268" s="8">
        <v>32.49</v>
      </c>
      <c r="HE268" s="4"/>
      <c r="HF268" s="8"/>
      <c r="HG268" s="7"/>
      <c r="HH268" s="7"/>
      <c r="HI268" s="2" t="s">
        <v>140</v>
      </c>
      <c r="HJ268" s="2" t="s">
        <v>131</v>
      </c>
      <c r="HK268" s="2" t="s">
        <v>171</v>
      </c>
      <c r="HL268" s="2" t="s">
        <v>2943</v>
      </c>
      <c r="HM268" s="2" t="s">
        <v>142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143</v>
      </c>
      <c r="HV268" s="2" t="s">
        <v>131</v>
      </c>
      <c r="HW268" s="2" t="s">
        <v>134</v>
      </c>
      <c r="HX268" s="2" t="s">
        <v>134</v>
      </c>
      <c r="HY268" s="2" t="s">
        <v>142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176</v>
      </c>
      <c r="IH268" s="2" t="s">
        <v>131</v>
      </c>
      <c r="II268" s="2" t="s">
        <v>134</v>
      </c>
      <c r="IJ268" s="2" t="s">
        <v>134</v>
      </c>
      <c r="IK268" s="2" t="s">
        <v>142</v>
      </c>
      <c r="IL268" s="2" t="s">
        <v>168</v>
      </c>
      <c r="IM268" s="4"/>
      <c r="IN268" s="8"/>
      <c r="IO268" s="4"/>
      <c r="IP268" s="8"/>
      <c r="IQ268" s="7"/>
      <c r="IR268" s="7"/>
      <c r="IS268" s="2" t="s">
        <v>161</v>
      </c>
      <c r="IT268" s="2" t="s">
        <v>131</v>
      </c>
      <c r="IU268" s="2" t="s">
        <v>134</v>
      </c>
      <c r="IV268" s="2" t="s">
        <v>134</v>
      </c>
      <c r="IW268" s="2" t="s">
        <v>142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140</v>
      </c>
      <c r="JF268" s="2" t="s">
        <v>131</v>
      </c>
      <c r="JG268" s="2" t="s">
        <v>171</v>
      </c>
      <c r="JH268" s="2" t="s">
        <v>134</v>
      </c>
      <c r="JI268" s="2" t="s">
        <v>142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176</v>
      </c>
      <c r="JR268" s="2" t="s">
        <v>131</v>
      </c>
      <c r="JS268" s="2" t="s">
        <v>134</v>
      </c>
      <c r="JT268" s="2" t="s">
        <v>134</v>
      </c>
      <c r="JU268" s="2" t="s">
        <v>142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176</v>
      </c>
      <c r="KD268" s="2" t="s">
        <v>131</v>
      </c>
      <c r="KE268" s="2" t="s">
        <v>134</v>
      </c>
      <c r="KF268" s="2" t="s">
        <v>134</v>
      </c>
      <c r="KG268" s="2" t="s">
        <v>142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176</v>
      </c>
      <c r="KP268" s="2" t="s">
        <v>131</v>
      </c>
      <c r="KQ268" s="2" t="s">
        <v>134</v>
      </c>
      <c r="KR268" s="2" t="s">
        <v>134</v>
      </c>
      <c r="KS268" s="2" t="s">
        <v>142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184</v>
      </c>
      <c r="LB268" s="2" t="s">
        <v>131</v>
      </c>
      <c r="LC268" s="2" t="s">
        <v>134</v>
      </c>
      <c r="LD268" s="2" t="s">
        <v>134</v>
      </c>
      <c r="LE268" s="2" t="s">
        <v>142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161</v>
      </c>
      <c r="LN268" s="2" t="s">
        <v>131</v>
      </c>
      <c r="LO268" s="2" t="s">
        <v>134</v>
      </c>
      <c r="LP268" s="2" t="s">
        <v>134</v>
      </c>
      <c r="LQ268" s="2" t="s">
        <v>142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134</v>
      </c>
      <c r="LZ268" s="2" t="s">
        <v>134</v>
      </c>
      <c r="MA268" s="2" t="s">
        <v>134</v>
      </c>
      <c r="MB268" s="2" t="s">
        <v>134</v>
      </c>
      <c r="MC268" s="2" t="s">
        <v>134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161</v>
      </c>
      <c r="ML268" s="2" t="s">
        <v>131</v>
      </c>
      <c r="MM268" s="2" t="s">
        <v>134</v>
      </c>
      <c r="MN268" s="2" t="s">
        <v>134</v>
      </c>
      <c r="MO268" s="2" t="s">
        <v>142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134</v>
      </c>
      <c r="MY268" s="2" t="s">
        <v>134</v>
      </c>
      <c r="MZ268" s="2" t="s">
        <v>134</v>
      </c>
      <c r="NA268" s="2" t="s">
        <v>134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184</v>
      </c>
      <c r="NJ268" s="2" t="s">
        <v>131</v>
      </c>
      <c r="NK268" s="2" t="s">
        <v>134</v>
      </c>
      <c r="NL268" s="2" t="s">
        <v>134</v>
      </c>
      <c r="NM268" s="2" t="s">
        <v>142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161</v>
      </c>
      <c r="NV268" s="2" t="s">
        <v>131</v>
      </c>
      <c r="NW268" s="2" t="s">
        <v>134</v>
      </c>
      <c r="NX268" s="2" t="s">
        <v>134</v>
      </c>
      <c r="NY268" s="2" t="s">
        <v>142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134</v>
      </c>
      <c r="OH268" s="2" t="s">
        <v>134</v>
      </c>
      <c r="OI268" s="2" t="s">
        <v>134</v>
      </c>
      <c r="OJ268" s="2" t="s">
        <v>134</v>
      </c>
      <c r="OK268" s="2" t="s">
        <v>134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161</v>
      </c>
      <c r="OT268" s="2" t="s">
        <v>131</v>
      </c>
      <c r="OU268" s="2" t="s">
        <v>134</v>
      </c>
      <c r="OV268" s="2" t="s">
        <v>134</v>
      </c>
      <c r="OW268" s="2" t="s">
        <v>142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161</v>
      </c>
      <c r="PF268" s="2" t="s">
        <v>131</v>
      </c>
      <c r="PG268" s="2" t="s">
        <v>134</v>
      </c>
      <c r="PH268" s="2" t="s">
        <v>134</v>
      </c>
      <c r="PI268" s="2" t="s">
        <v>142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176</v>
      </c>
      <c r="PR268" s="2" t="s">
        <v>131</v>
      </c>
      <c r="PS268" s="2" t="s">
        <v>134</v>
      </c>
      <c r="PT268" s="2" t="s">
        <v>134</v>
      </c>
      <c r="PU268" s="2" t="s">
        <v>142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161</v>
      </c>
      <c r="QD268" s="2" t="s">
        <v>131</v>
      </c>
      <c r="QE268" s="2" t="s">
        <v>134</v>
      </c>
      <c r="QF268" s="2" t="s">
        <v>134</v>
      </c>
      <c r="QG268" s="2" t="s">
        <v>142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184</v>
      </c>
      <c r="QP268" s="2" t="s">
        <v>131</v>
      </c>
      <c r="QQ268" s="2" t="s">
        <v>134</v>
      </c>
      <c r="QR268" s="2" t="s">
        <v>134</v>
      </c>
      <c r="QS268" s="2" t="s">
        <v>142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161</v>
      </c>
      <c r="RB268" s="2" t="s">
        <v>131</v>
      </c>
      <c r="RC268" s="2" t="s">
        <v>134</v>
      </c>
      <c r="RD268" s="2" t="s">
        <v>134</v>
      </c>
      <c r="RE268" s="2" t="s">
        <v>142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161</v>
      </c>
      <c r="RN268" s="2" t="s">
        <v>131</v>
      </c>
      <c r="RO268" s="2" t="s">
        <v>134</v>
      </c>
      <c r="RP268" s="2" t="s">
        <v>134</v>
      </c>
      <c r="RQ268" s="2" t="s">
        <v>142</v>
      </c>
      <c r="RR268" s="2" t="s">
        <v>134</v>
      </c>
      <c r="RS268" s="4"/>
      <c r="RT268" s="8"/>
      <c r="RU268" s="4"/>
      <c r="RV268" s="8"/>
      <c r="RW268" s="7"/>
      <c r="RX268" s="7"/>
      <c r="RY268" s="2" t="s">
        <v>977</v>
      </c>
      <c r="RZ268" s="2" t="s">
        <v>131</v>
      </c>
      <c r="SA268" s="2" t="s">
        <v>134</v>
      </c>
      <c r="SB268" s="2" t="s">
        <v>134</v>
      </c>
      <c r="SC268" s="2" t="s">
        <v>142</v>
      </c>
      <c r="SD268" s="2" t="s">
        <v>134</v>
      </c>
      <c r="SE268" s="4"/>
      <c r="SF268" s="8"/>
      <c r="SG268" s="4"/>
      <c r="SH268" s="8"/>
      <c r="SI268" s="7"/>
      <c r="SJ268" s="7"/>
      <c r="SK268" s="2" t="s">
        <v>134</v>
      </c>
      <c r="SL268" s="2" t="s">
        <v>134</v>
      </c>
      <c r="SM268" s="2" t="s">
        <v>134</v>
      </c>
      <c r="SN268" s="2" t="s">
        <v>134</v>
      </c>
      <c r="SO268" s="2" t="s">
        <v>134</v>
      </c>
      <c r="SP268" s="2" t="s">
        <v>134</v>
      </c>
    </row>
    <row r="269">
      <c r="A269" s="2" t="s">
        <v>2946</v>
      </c>
      <c r="B269" s="2" t="s">
        <v>123</v>
      </c>
      <c r="C269" s="2" t="s">
        <v>2804</v>
      </c>
      <c r="D269" s="2" t="s">
        <v>2038</v>
      </c>
      <c r="E269" s="2" t="s">
        <v>2039</v>
      </c>
      <c r="F269" s="2" t="s">
        <v>2898</v>
      </c>
      <c r="G269" s="2" t="s">
        <v>2898</v>
      </c>
      <c r="H269" s="2" t="s">
        <v>2898</v>
      </c>
      <c r="I269" s="2" t="s">
        <v>2899</v>
      </c>
      <c r="J269" s="2" t="s">
        <v>2304</v>
      </c>
      <c r="K269" s="2" t="s">
        <v>329</v>
      </c>
      <c r="L269" s="3">
        <v>16.56</v>
      </c>
      <c r="M269" s="3">
        <v>17.39</v>
      </c>
      <c r="N269" s="3">
        <v>34.99</v>
      </c>
      <c r="O269" s="2" t="s">
        <v>131</v>
      </c>
      <c r="P269" s="2" t="s">
        <v>963</v>
      </c>
      <c r="Q269" s="2" t="s">
        <v>133</v>
      </c>
      <c r="R269" s="2" t="s">
        <v>134</v>
      </c>
      <c r="S269" s="2" t="s">
        <v>2947</v>
      </c>
      <c r="T269" s="2" t="s">
        <v>1062</v>
      </c>
      <c r="U269" s="2" t="s">
        <v>832</v>
      </c>
      <c r="V269" s="2" t="s">
        <v>747</v>
      </c>
      <c r="W269" s="2" t="s">
        <v>835</v>
      </c>
      <c r="X269" s="2" t="s">
        <v>421</v>
      </c>
      <c r="Y269" s="2" t="s">
        <v>2938</v>
      </c>
      <c r="Z269" s="4">
        <v>576</v>
      </c>
      <c r="AA269" s="4">
        <f>=ROUNDDOWN(41.1428571428571,0)</f>
      </c>
      <c r="AB269" s="5">
        <v>14</v>
      </c>
      <c r="AC269" s="2" t="s">
        <v>134</v>
      </c>
      <c r="AD269" s="4"/>
      <c r="AE269" s="4"/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>
        <v>0</v>
      </c>
      <c r="AP269" s="4">
        <v>48</v>
      </c>
      <c r="AQ269" s="8">
        <v>881.71</v>
      </c>
      <c r="AR269" s="4"/>
      <c r="AS269" s="8"/>
      <c r="AT269" s="7"/>
      <c r="AU269" s="7"/>
      <c r="AV269" s="4">
        <v>75</v>
      </c>
      <c r="AW269" s="8">
        <v>1762.51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>
        <v>0.5003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>
        <v>0.007</v>
      </c>
      <c r="BJ269" s="4">
        <v>48</v>
      </c>
      <c r="BK269" s="8">
        <v>881.71</v>
      </c>
      <c r="BL269" s="2" t="s">
        <v>2948</v>
      </c>
      <c r="BM269" s="7">
        <v>1</v>
      </c>
      <c r="BN269" s="7">
        <v>1</v>
      </c>
      <c r="BO269" s="4">
        <v>19</v>
      </c>
      <c r="BP269" s="8">
        <v>361.76</v>
      </c>
      <c r="BQ269" s="4"/>
      <c r="BR269" s="8"/>
      <c r="BS269" s="7"/>
      <c r="BT269" s="7"/>
      <c r="BU269" s="2" t="s">
        <v>140</v>
      </c>
      <c r="BV269" s="2" t="s">
        <v>131</v>
      </c>
      <c r="BW269" s="2" t="s">
        <v>134</v>
      </c>
      <c r="BX269" s="2" t="s">
        <v>1118</v>
      </c>
      <c r="BY269" s="2" t="s">
        <v>142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176</v>
      </c>
      <c r="CH269" s="2" t="s">
        <v>131</v>
      </c>
      <c r="CI269" s="2" t="s">
        <v>134</v>
      </c>
      <c r="CJ269" s="2" t="s">
        <v>134</v>
      </c>
      <c r="CK269" s="2" t="s">
        <v>142</v>
      </c>
      <c r="CL269" s="2" t="s">
        <v>134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131</v>
      </c>
      <c r="CU269" s="2" t="s">
        <v>319</v>
      </c>
      <c r="CV269" s="2" t="s">
        <v>134</v>
      </c>
      <c r="CW269" s="2" t="s">
        <v>142</v>
      </c>
      <c r="CX269" s="2" t="s">
        <v>134</v>
      </c>
      <c r="CY269" s="4">
        <v>18</v>
      </c>
      <c r="CZ269" s="8">
        <v>328.68</v>
      </c>
      <c r="DA269" s="4"/>
      <c r="DB269" s="8"/>
      <c r="DC269" s="7"/>
      <c r="DD269" s="7"/>
      <c r="DE269" s="2" t="s">
        <v>140</v>
      </c>
      <c r="DF269" s="2" t="s">
        <v>131</v>
      </c>
      <c r="DG269" s="2" t="s">
        <v>2941</v>
      </c>
      <c r="DH269" s="2" t="s">
        <v>2942</v>
      </c>
      <c r="DI269" s="2" t="s">
        <v>142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811</v>
      </c>
      <c r="DR269" s="2" t="s">
        <v>131</v>
      </c>
      <c r="DS269" s="2" t="s">
        <v>134</v>
      </c>
      <c r="DT269" s="2" t="s">
        <v>134</v>
      </c>
      <c r="DU269" s="2" t="s">
        <v>142</v>
      </c>
      <c r="DV269" s="2" t="s">
        <v>134</v>
      </c>
      <c r="DW269" s="4"/>
      <c r="DX269" s="8"/>
      <c r="DY269" s="4"/>
      <c r="DZ269" s="8"/>
      <c r="EA269" s="7"/>
      <c r="EB269" s="7"/>
      <c r="EC269" s="2" t="s">
        <v>436</v>
      </c>
      <c r="ED269" s="2" t="s">
        <v>131</v>
      </c>
      <c r="EE269" s="2" t="s">
        <v>134</v>
      </c>
      <c r="EF269" s="2" t="s">
        <v>134</v>
      </c>
      <c r="EG269" s="2" t="s">
        <v>142</v>
      </c>
      <c r="EH269" s="2" t="s">
        <v>134</v>
      </c>
      <c r="EI269" s="4">
        <v>9</v>
      </c>
      <c r="EJ269" s="8">
        <v>156.51</v>
      </c>
      <c r="EK269" s="4"/>
      <c r="EL269" s="8"/>
      <c r="EM269" s="7"/>
      <c r="EN269" s="7"/>
      <c r="EO269" s="2" t="s">
        <v>140</v>
      </c>
      <c r="EP269" s="2" t="s">
        <v>131</v>
      </c>
      <c r="EQ269" s="2" t="s">
        <v>1691</v>
      </c>
      <c r="ER269" s="2" t="s">
        <v>1199</v>
      </c>
      <c r="ES269" s="2" t="s">
        <v>142</v>
      </c>
      <c r="ET269" s="2" t="s">
        <v>134</v>
      </c>
      <c r="EU269" s="4">
        <v>2</v>
      </c>
      <c r="EV269" s="8">
        <v>34.76</v>
      </c>
      <c r="EW269" s="4"/>
      <c r="EX269" s="8"/>
      <c r="EY269" s="7"/>
      <c r="EZ269" s="7"/>
      <c r="FA269" s="2" t="s">
        <v>140</v>
      </c>
      <c r="FB269" s="2" t="s">
        <v>131</v>
      </c>
      <c r="FC269" s="2" t="s">
        <v>2388</v>
      </c>
      <c r="FD269" s="2" t="s">
        <v>568</v>
      </c>
      <c r="FE269" s="2" t="s">
        <v>142</v>
      </c>
      <c r="FF269" s="2" t="s">
        <v>134</v>
      </c>
      <c r="FG269" s="4"/>
      <c r="FH269" s="8"/>
      <c r="FI269" s="4"/>
      <c r="FJ269" s="8"/>
      <c r="FK269" s="7"/>
      <c r="FL269" s="7"/>
      <c r="FM269" s="2" t="s">
        <v>176</v>
      </c>
      <c r="FN269" s="2" t="s">
        <v>131</v>
      </c>
      <c r="FO269" s="2" t="s">
        <v>134</v>
      </c>
      <c r="FP269" s="2" t="s">
        <v>134</v>
      </c>
      <c r="FQ269" s="2" t="s">
        <v>142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161</v>
      </c>
      <c r="FZ269" s="2" t="s">
        <v>131</v>
      </c>
      <c r="GA269" s="2" t="s">
        <v>134</v>
      </c>
      <c r="GB269" s="2" t="s">
        <v>134</v>
      </c>
      <c r="GC269" s="2" t="s">
        <v>142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134</v>
      </c>
      <c r="GL269" s="2" t="s">
        <v>134</v>
      </c>
      <c r="GM269" s="2" t="s">
        <v>134</v>
      </c>
      <c r="GN269" s="2" t="s">
        <v>134</v>
      </c>
      <c r="GO269" s="2" t="s">
        <v>134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184</v>
      </c>
      <c r="GX269" s="2" t="s">
        <v>131</v>
      </c>
      <c r="GY269" s="2" t="s">
        <v>134</v>
      </c>
      <c r="GZ269" s="2" t="s">
        <v>134</v>
      </c>
      <c r="HA269" s="2" t="s">
        <v>142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140</v>
      </c>
      <c r="HJ269" s="2" t="s">
        <v>131</v>
      </c>
      <c r="HK269" s="2" t="s">
        <v>171</v>
      </c>
      <c r="HL269" s="2" t="s">
        <v>134</v>
      </c>
      <c r="HM269" s="2" t="s">
        <v>142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143</v>
      </c>
      <c r="HV269" s="2" t="s">
        <v>131</v>
      </c>
      <c r="HW269" s="2" t="s">
        <v>134</v>
      </c>
      <c r="HX269" s="2" t="s">
        <v>134</v>
      </c>
      <c r="HY269" s="2" t="s">
        <v>142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176</v>
      </c>
      <c r="IH269" s="2" t="s">
        <v>131</v>
      </c>
      <c r="II269" s="2" t="s">
        <v>134</v>
      </c>
      <c r="IJ269" s="2" t="s">
        <v>134</v>
      </c>
      <c r="IK269" s="2" t="s">
        <v>142</v>
      </c>
      <c r="IL269" s="2" t="s">
        <v>168</v>
      </c>
      <c r="IM269" s="4"/>
      <c r="IN269" s="8"/>
      <c r="IO269" s="4"/>
      <c r="IP269" s="8"/>
      <c r="IQ269" s="7"/>
      <c r="IR269" s="7"/>
      <c r="IS269" s="2" t="s">
        <v>161</v>
      </c>
      <c r="IT269" s="2" t="s">
        <v>131</v>
      </c>
      <c r="IU269" s="2" t="s">
        <v>134</v>
      </c>
      <c r="IV269" s="2" t="s">
        <v>134</v>
      </c>
      <c r="IW269" s="2" t="s">
        <v>142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140</v>
      </c>
      <c r="JF269" s="2" t="s">
        <v>131</v>
      </c>
      <c r="JG269" s="2" t="s">
        <v>171</v>
      </c>
      <c r="JH269" s="2" t="s">
        <v>134</v>
      </c>
      <c r="JI269" s="2" t="s">
        <v>142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176</v>
      </c>
      <c r="JR269" s="2" t="s">
        <v>131</v>
      </c>
      <c r="JS269" s="2" t="s">
        <v>134</v>
      </c>
      <c r="JT269" s="2" t="s">
        <v>134</v>
      </c>
      <c r="JU269" s="2" t="s">
        <v>142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176</v>
      </c>
      <c r="KD269" s="2" t="s">
        <v>131</v>
      </c>
      <c r="KE269" s="2" t="s">
        <v>134</v>
      </c>
      <c r="KF269" s="2" t="s">
        <v>134</v>
      </c>
      <c r="KG269" s="2" t="s">
        <v>142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176</v>
      </c>
      <c r="KP269" s="2" t="s">
        <v>131</v>
      </c>
      <c r="KQ269" s="2" t="s">
        <v>134</v>
      </c>
      <c r="KR269" s="2" t="s">
        <v>134</v>
      </c>
      <c r="KS269" s="2" t="s">
        <v>142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184</v>
      </c>
      <c r="LB269" s="2" t="s">
        <v>131</v>
      </c>
      <c r="LC269" s="2" t="s">
        <v>134</v>
      </c>
      <c r="LD269" s="2" t="s">
        <v>134</v>
      </c>
      <c r="LE269" s="2" t="s">
        <v>142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161</v>
      </c>
      <c r="LN269" s="2" t="s">
        <v>131</v>
      </c>
      <c r="LO269" s="2" t="s">
        <v>134</v>
      </c>
      <c r="LP269" s="2" t="s">
        <v>134</v>
      </c>
      <c r="LQ269" s="2" t="s">
        <v>142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134</v>
      </c>
      <c r="LZ269" s="2" t="s">
        <v>134</v>
      </c>
      <c r="MA269" s="2" t="s">
        <v>134</v>
      </c>
      <c r="MB269" s="2" t="s">
        <v>134</v>
      </c>
      <c r="MC269" s="2" t="s">
        <v>134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161</v>
      </c>
      <c r="ML269" s="2" t="s">
        <v>131</v>
      </c>
      <c r="MM269" s="2" t="s">
        <v>134</v>
      </c>
      <c r="MN269" s="2" t="s">
        <v>134</v>
      </c>
      <c r="MO269" s="2" t="s">
        <v>142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134</v>
      </c>
      <c r="MY269" s="2" t="s">
        <v>134</v>
      </c>
      <c r="MZ269" s="2" t="s">
        <v>134</v>
      </c>
      <c r="NA269" s="2" t="s">
        <v>134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184</v>
      </c>
      <c r="NJ269" s="2" t="s">
        <v>131</v>
      </c>
      <c r="NK269" s="2" t="s">
        <v>134</v>
      </c>
      <c r="NL269" s="2" t="s">
        <v>134</v>
      </c>
      <c r="NM269" s="2" t="s">
        <v>142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161</v>
      </c>
      <c r="NV269" s="2" t="s">
        <v>131</v>
      </c>
      <c r="NW269" s="2" t="s">
        <v>134</v>
      </c>
      <c r="NX269" s="2" t="s">
        <v>134</v>
      </c>
      <c r="NY269" s="2" t="s">
        <v>142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134</v>
      </c>
      <c r="OI269" s="2" t="s">
        <v>134</v>
      </c>
      <c r="OJ269" s="2" t="s">
        <v>134</v>
      </c>
      <c r="OK269" s="2" t="s">
        <v>134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161</v>
      </c>
      <c r="OT269" s="2" t="s">
        <v>131</v>
      </c>
      <c r="OU269" s="2" t="s">
        <v>134</v>
      </c>
      <c r="OV269" s="2" t="s">
        <v>134</v>
      </c>
      <c r="OW269" s="2" t="s">
        <v>142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161</v>
      </c>
      <c r="PF269" s="2" t="s">
        <v>131</v>
      </c>
      <c r="PG269" s="2" t="s">
        <v>134</v>
      </c>
      <c r="PH269" s="2" t="s">
        <v>134</v>
      </c>
      <c r="PI269" s="2" t="s">
        <v>142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176</v>
      </c>
      <c r="PR269" s="2" t="s">
        <v>131</v>
      </c>
      <c r="PS269" s="2" t="s">
        <v>134</v>
      </c>
      <c r="PT269" s="2" t="s">
        <v>134</v>
      </c>
      <c r="PU269" s="2" t="s">
        <v>142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161</v>
      </c>
      <c r="QD269" s="2" t="s">
        <v>131</v>
      </c>
      <c r="QE269" s="2" t="s">
        <v>134</v>
      </c>
      <c r="QF269" s="2" t="s">
        <v>134</v>
      </c>
      <c r="QG269" s="2" t="s">
        <v>142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184</v>
      </c>
      <c r="QP269" s="2" t="s">
        <v>131</v>
      </c>
      <c r="QQ269" s="2" t="s">
        <v>134</v>
      </c>
      <c r="QR269" s="2" t="s">
        <v>134</v>
      </c>
      <c r="QS269" s="2" t="s">
        <v>142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161</v>
      </c>
      <c r="RB269" s="2" t="s">
        <v>131</v>
      </c>
      <c r="RC269" s="2" t="s">
        <v>134</v>
      </c>
      <c r="RD269" s="2" t="s">
        <v>134</v>
      </c>
      <c r="RE269" s="2" t="s">
        <v>142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161</v>
      </c>
      <c r="RN269" s="2" t="s">
        <v>131</v>
      </c>
      <c r="RO269" s="2" t="s">
        <v>134</v>
      </c>
      <c r="RP269" s="2" t="s">
        <v>134</v>
      </c>
      <c r="RQ269" s="2" t="s">
        <v>142</v>
      </c>
      <c r="RR269" s="2" t="s">
        <v>134</v>
      </c>
      <c r="RS269" s="4"/>
      <c r="RT269" s="8"/>
      <c r="RU269" s="4"/>
      <c r="RV269" s="8"/>
      <c r="RW269" s="7"/>
      <c r="RX269" s="7"/>
      <c r="RY269" s="2" t="s">
        <v>977</v>
      </c>
      <c r="RZ269" s="2" t="s">
        <v>131</v>
      </c>
      <c r="SA269" s="2" t="s">
        <v>134</v>
      </c>
      <c r="SB269" s="2" t="s">
        <v>134</v>
      </c>
      <c r="SC269" s="2" t="s">
        <v>142</v>
      </c>
      <c r="SD269" s="2" t="s">
        <v>134</v>
      </c>
      <c r="SE269" s="4"/>
      <c r="SF269" s="8"/>
      <c r="SG269" s="4"/>
      <c r="SH269" s="8"/>
      <c r="SI269" s="7"/>
      <c r="SJ269" s="7"/>
      <c r="SK269" s="2" t="s">
        <v>134</v>
      </c>
      <c r="SL269" s="2" t="s">
        <v>134</v>
      </c>
      <c r="SM269" s="2" t="s">
        <v>134</v>
      </c>
      <c r="SN269" s="2" t="s">
        <v>134</v>
      </c>
      <c r="SO269" s="2" t="s">
        <v>134</v>
      </c>
      <c r="SP269" s="2" t="s">
        <v>134</v>
      </c>
    </row>
    <row r="270">
      <c r="A270" s="2" t="s">
        <v>2949</v>
      </c>
      <c r="B270" s="2" t="s">
        <v>123</v>
      </c>
      <c r="C270" s="2" t="s">
        <v>2804</v>
      </c>
      <c r="D270" s="2" t="s">
        <v>2038</v>
      </c>
      <c r="E270" s="2" t="s">
        <v>2039</v>
      </c>
      <c r="F270" s="2" t="s">
        <v>2898</v>
      </c>
      <c r="G270" s="2" t="s">
        <v>2898</v>
      </c>
      <c r="H270" s="2" t="s">
        <v>2898</v>
      </c>
      <c r="I270" s="2" t="s">
        <v>2899</v>
      </c>
      <c r="J270" s="2" t="s">
        <v>2066</v>
      </c>
      <c r="K270" s="2" t="s">
        <v>329</v>
      </c>
      <c r="L270" s="3">
        <v>30.24</v>
      </c>
      <c r="M270" s="3">
        <v>31.75</v>
      </c>
      <c r="N270" s="3">
        <v>64.99</v>
      </c>
      <c r="O270" s="2" t="s">
        <v>131</v>
      </c>
      <c r="P270" s="2" t="s">
        <v>963</v>
      </c>
      <c r="Q270" s="2" t="s">
        <v>133</v>
      </c>
      <c r="R270" s="2" t="s">
        <v>134</v>
      </c>
      <c r="S270" s="2" t="s">
        <v>2947</v>
      </c>
      <c r="T270" s="2" t="s">
        <v>1062</v>
      </c>
      <c r="U270" s="2" t="s">
        <v>832</v>
      </c>
      <c r="V270" s="2" t="s">
        <v>747</v>
      </c>
      <c r="W270" s="2" t="s">
        <v>835</v>
      </c>
      <c r="X270" s="2" t="s">
        <v>421</v>
      </c>
      <c r="Y270" s="2" t="s">
        <v>2938</v>
      </c>
      <c r="Z270" s="4">
        <v>347</v>
      </c>
      <c r="AA270" s="4">
        <f>=ROUNDDOWN(31.5454545454545,0)</f>
      </c>
      <c r="AB270" s="5">
        <v>11</v>
      </c>
      <c r="AC270" s="2" t="s">
        <v>134</v>
      </c>
      <c r="AD270" s="4"/>
      <c r="AE270" s="4"/>
      <c r="AF270" s="6">
        <v>69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>
        <v>0</v>
      </c>
      <c r="AP270" s="4">
        <v>27</v>
      </c>
      <c r="AQ270" s="8">
        <v>880.8</v>
      </c>
      <c r="AR270" s="4"/>
      <c r="AS270" s="8"/>
      <c r="AT270" s="7"/>
      <c r="AU270" s="7"/>
      <c r="AV270" s="4" t="s">
        <v>134</v>
      </c>
      <c r="AW270" s="8" t="s">
        <v>134</v>
      </c>
      <c r="AX270" s="4" t="s">
        <v>134</v>
      </c>
      <c r="AY270" s="8" t="s">
        <v>134</v>
      </c>
      <c r="AZ270" s="7" t="s">
        <v>134</v>
      </c>
      <c r="BA270" s="7" t="s">
        <v>134</v>
      </c>
      <c r="BB270" s="7">
        <v>0.4997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 t="s">
        <v>134</v>
      </c>
      <c r="BJ270" s="4">
        <v>27</v>
      </c>
      <c r="BK270" s="8">
        <v>880.8</v>
      </c>
      <c r="BL270" s="2" t="s">
        <v>2950</v>
      </c>
      <c r="BM270" s="7">
        <v>1</v>
      </c>
      <c r="BN270" s="7">
        <v>1</v>
      </c>
      <c r="BO270" s="4">
        <v>2</v>
      </c>
      <c r="BP270" s="8">
        <v>69.56</v>
      </c>
      <c r="BQ270" s="4"/>
      <c r="BR270" s="8"/>
      <c r="BS270" s="7"/>
      <c r="BT270" s="7"/>
      <c r="BU270" s="2" t="s">
        <v>140</v>
      </c>
      <c r="BV270" s="2" t="s">
        <v>131</v>
      </c>
      <c r="BW270" s="2" t="s">
        <v>134</v>
      </c>
      <c r="BX270" s="2" t="s">
        <v>299</v>
      </c>
      <c r="BY270" s="2" t="s">
        <v>142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176</v>
      </c>
      <c r="CH270" s="2" t="s">
        <v>131</v>
      </c>
      <c r="CI270" s="2" t="s">
        <v>134</v>
      </c>
      <c r="CJ270" s="2" t="s">
        <v>134</v>
      </c>
      <c r="CK270" s="2" t="s">
        <v>142</v>
      </c>
      <c r="CL270" s="2" t="s">
        <v>134</v>
      </c>
      <c r="CM270" s="4"/>
      <c r="CN270" s="8"/>
      <c r="CO270" s="4"/>
      <c r="CP270" s="8"/>
      <c r="CQ270" s="7"/>
      <c r="CR270" s="7"/>
      <c r="CS270" s="2" t="s">
        <v>140</v>
      </c>
      <c r="CT270" s="2" t="s">
        <v>131</v>
      </c>
      <c r="CU270" s="2" t="s">
        <v>319</v>
      </c>
      <c r="CV270" s="2" t="s">
        <v>134</v>
      </c>
      <c r="CW270" s="2" t="s">
        <v>142</v>
      </c>
      <c r="CX270" s="2" t="s">
        <v>134</v>
      </c>
      <c r="CY270" s="4">
        <v>11</v>
      </c>
      <c r="CZ270" s="8">
        <v>366.74</v>
      </c>
      <c r="DA270" s="4"/>
      <c r="DB270" s="8"/>
      <c r="DC270" s="7"/>
      <c r="DD270" s="7"/>
      <c r="DE270" s="2" t="s">
        <v>140</v>
      </c>
      <c r="DF270" s="2" t="s">
        <v>131</v>
      </c>
      <c r="DG270" s="2" t="s">
        <v>2941</v>
      </c>
      <c r="DH270" s="2" t="s">
        <v>2942</v>
      </c>
      <c r="DI270" s="2" t="s">
        <v>142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811</v>
      </c>
      <c r="DR270" s="2" t="s">
        <v>131</v>
      </c>
      <c r="DS270" s="2" t="s">
        <v>134</v>
      </c>
      <c r="DT270" s="2" t="s">
        <v>134</v>
      </c>
      <c r="DU270" s="2" t="s">
        <v>142</v>
      </c>
      <c r="DV270" s="2" t="s">
        <v>134</v>
      </c>
      <c r="DW270" s="4"/>
      <c r="DX270" s="8"/>
      <c r="DY270" s="4"/>
      <c r="DZ270" s="8"/>
      <c r="EA270" s="7"/>
      <c r="EB270" s="7"/>
      <c r="EC270" s="2" t="s">
        <v>436</v>
      </c>
      <c r="ED270" s="2" t="s">
        <v>131</v>
      </c>
      <c r="EE270" s="2" t="s">
        <v>134</v>
      </c>
      <c r="EF270" s="2" t="s">
        <v>134</v>
      </c>
      <c r="EG270" s="2" t="s">
        <v>142</v>
      </c>
      <c r="EH270" s="2" t="s">
        <v>134</v>
      </c>
      <c r="EI270" s="4">
        <v>12</v>
      </c>
      <c r="EJ270" s="8">
        <v>381</v>
      </c>
      <c r="EK270" s="4"/>
      <c r="EL270" s="8"/>
      <c r="EM270" s="7"/>
      <c r="EN270" s="7"/>
      <c r="EO270" s="2" t="s">
        <v>140</v>
      </c>
      <c r="EP270" s="2" t="s">
        <v>131</v>
      </c>
      <c r="EQ270" s="2" t="s">
        <v>1691</v>
      </c>
      <c r="ER270" s="2" t="s">
        <v>2942</v>
      </c>
      <c r="ES270" s="2" t="s">
        <v>142</v>
      </c>
      <c r="ET270" s="2" t="s">
        <v>134</v>
      </c>
      <c r="EU270" s="4">
        <v>2</v>
      </c>
      <c r="EV270" s="8">
        <v>63.5</v>
      </c>
      <c r="EW270" s="4"/>
      <c r="EX270" s="8"/>
      <c r="EY270" s="7"/>
      <c r="EZ270" s="7"/>
      <c r="FA270" s="2" t="s">
        <v>140</v>
      </c>
      <c r="FB270" s="2" t="s">
        <v>131</v>
      </c>
      <c r="FC270" s="2" t="s">
        <v>2388</v>
      </c>
      <c r="FD270" s="2" t="s">
        <v>568</v>
      </c>
      <c r="FE270" s="2" t="s">
        <v>142</v>
      </c>
      <c r="FF270" s="2" t="s">
        <v>134</v>
      </c>
      <c r="FG270" s="4"/>
      <c r="FH270" s="8"/>
      <c r="FI270" s="4"/>
      <c r="FJ270" s="8"/>
      <c r="FK270" s="7"/>
      <c r="FL270" s="7"/>
      <c r="FM270" s="2" t="s">
        <v>176</v>
      </c>
      <c r="FN270" s="2" t="s">
        <v>131</v>
      </c>
      <c r="FO270" s="2" t="s">
        <v>134</v>
      </c>
      <c r="FP270" s="2" t="s">
        <v>134</v>
      </c>
      <c r="FQ270" s="2" t="s">
        <v>142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161</v>
      </c>
      <c r="FZ270" s="2" t="s">
        <v>131</v>
      </c>
      <c r="GA270" s="2" t="s">
        <v>134</v>
      </c>
      <c r="GB270" s="2" t="s">
        <v>134</v>
      </c>
      <c r="GC270" s="2" t="s">
        <v>142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134</v>
      </c>
      <c r="GL270" s="2" t="s">
        <v>134</v>
      </c>
      <c r="GM270" s="2" t="s">
        <v>134</v>
      </c>
      <c r="GN270" s="2" t="s">
        <v>134</v>
      </c>
      <c r="GO270" s="2" t="s">
        <v>134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184</v>
      </c>
      <c r="GX270" s="2" t="s">
        <v>131</v>
      </c>
      <c r="GY270" s="2" t="s">
        <v>134</v>
      </c>
      <c r="GZ270" s="2" t="s">
        <v>134</v>
      </c>
      <c r="HA270" s="2" t="s">
        <v>142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140</v>
      </c>
      <c r="HJ270" s="2" t="s">
        <v>131</v>
      </c>
      <c r="HK270" s="2" t="s">
        <v>171</v>
      </c>
      <c r="HL270" s="2" t="s">
        <v>134</v>
      </c>
      <c r="HM270" s="2" t="s">
        <v>142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143</v>
      </c>
      <c r="HV270" s="2" t="s">
        <v>131</v>
      </c>
      <c r="HW270" s="2" t="s">
        <v>134</v>
      </c>
      <c r="HX270" s="2" t="s">
        <v>134</v>
      </c>
      <c r="HY270" s="2" t="s">
        <v>142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176</v>
      </c>
      <c r="IH270" s="2" t="s">
        <v>131</v>
      </c>
      <c r="II270" s="2" t="s">
        <v>134</v>
      </c>
      <c r="IJ270" s="2" t="s">
        <v>134</v>
      </c>
      <c r="IK270" s="2" t="s">
        <v>142</v>
      </c>
      <c r="IL270" s="2" t="s">
        <v>168</v>
      </c>
      <c r="IM270" s="4"/>
      <c r="IN270" s="8"/>
      <c r="IO270" s="4"/>
      <c r="IP270" s="8"/>
      <c r="IQ270" s="7"/>
      <c r="IR270" s="7"/>
      <c r="IS270" s="2" t="s">
        <v>161</v>
      </c>
      <c r="IT270" s="2" t="s">
        <v>131</v>
      </c>
      <c r="IU270" s="2" t="s">
        <v>134</v>
      </c>
      <c r="IV270" s="2" t="s">
        <v>134</v>
      </c>
      <c r="IW270" s="2" t="s">
        <v>142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140</v>
      </c>
      <c r="JF270" s="2" t="s">
        <v>131</v>
      </c>
      <c r="JG270" s="2" t="s">
        <v>171</v>
      </c>
      <c r="JH270" s="2" t="s">
        <v>134</v>
      </c>
      <c r="JI270" s="2" t="s">
        <v>142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176</v>
      </c>
      <c r="JR270" s="2" t="s">
        <v>131</v>
      </c>
      <c r="JS270" s="2" t="s">
        <v>134</v>
      </c>
      <c r="JT270" s="2" t="s">
        <v>134</v>
      </c>
      <c r="JU270" s="2" t="s">
        <v>142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176</v>
      </c>
      <c r="KD270" s="2" t="s">
        <v>131</v>
      </c>
      <c r="KE270" s="2" t="s">
        <v>134</v>
      </c>
      <c r="KF270" s="2" t="s">
        <v>134</v>
      </c>
      <c r="KG270" s="2" t="s">
        <v>142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176</v>
      </c>
      <c r="KP270" s="2" t="s">
        <v>131</v>
      </c>
      <c r="KQ270" s="2" t="s">
        <v>134</v>
      </c>
      <c r="KR270" s="2" t="s">
        <v>134</v>
      </c>
      <c r="KS270" s="2" t="s">
        <v>142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184</v>
      </c>
      <c r="LB270" s="2" t="s">
        <v>131</v>
      </c>
      <c r="LC270" s="2" t="s">
        <v>134</v>
      </c>
      <c r="LD270" s="2" t="s">
        <v>134</v>
      </c>
      <c r="LE270" s="2" t="s">
        <v>142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161</v>
      </c>
      <c r="LN270" s="2" t="s">
        <v>131</v>
      </c>
      <c r="LO270" s="2" t="s">
        <v>134</v>
      </c>
      <c r="LP270" s="2" t="s">
        <v>134</v>
      </c>
      <c r="LQ270" s="2" t="s">
        <v>142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134</v>
      </c>
      <c r="LZ270" s="2" t="s">
        <v>134</v>
      </c>
      <c r="MA270" s="2" t="s">
        <v>134</v>
      </c>
      <c r="MB270" s="2" t="s">
        <v>134</v>
      </c>
      <c r="MC270" s="2" t="s">
        <v>134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161</v>
      </c>
      <c r="ML270" s="2" t="s">
        <v>131</v>
      </c>
      <c r="MM270" s="2" t="s">
        <v>134</v>
      </c>
      <c r="MN270" s="2" t="s">
        <v>134</v>
      </c>
      <c r="MO270" s="2" t="s">
        <v>142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134</v>
      </c>
      <c r="MX270" s="2" t="s">
        <v>134</v>
      </c>
      <c r="MY270" s="2" t="s">
        <v>134</v>
      </c>
      <c r="MZ270" s="2" t="s">
        <v>134</v>
      </c>
      <c r="NA270" s="2" t="s">
        <v>134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184</v>
      </c>
      <c r="NJ270" s="2" t="s">
        <v>131</v>
      </c>
      <c r="NK270" s="2" t="s">
        <v>134</v>
      </c>
      <c r="NL270" s="2" t="s">
        <v>134</v>
      </c>
      <c r="NM270" s="2" t="s">
        <v>142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161</v>
      </c>
      <c r="NV270" s="2" t="s">
        <v>131</v>
      </c>
      <c r="NW270" s="2" t="s">
        <v>134</v>
      </c>
      <c r="NX270" s="2" t="s">
        <v>134</v>
      </c>
      <c r="NY270" s="2" t="s">
        <v>142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134</v>
      </c>
      <c r="OH270" s="2" t="s">
        <v>134</v>
      </c>
      <c r="OI270" s="2" t="s">
        <v>134</v>
      </c>
      <c r="OJ270" s="2" t="s">
        <v>134</v>
      </c>
      <c r="OK270" s="2" t="s">
        <v>134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161</v>
      </c>
      <c r="OT270" s="2" t="s">
        <v>131</v>
      </c>
      <c r="OU270" s="2" t="s">
        <v>134</v>
      </c>
      <c r="OV270" s="2" t="s">
        <v>134</v>
      </c>
      <c r="OW270" s="2" t="s">
        <v>142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161</v>
      </c>
      <c r="PF270" s="2" t="s">
        <v>131</v>
      </c>
      <c r="PG270" s="2" t="s">
        <v>134</v>
      </c>
      <c r="PH270" s="2" t="s">
        <v>134</v>
      </c>
      <c r="PI270" s="2" t="s">
        <v>142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176</v>
      </c>
      <c r="PR270" s="2" t="s">
        <v>131</v>
      </c>
      <c r="PS270" s="2" t="s">
        <v>134</v>
      </c>
      <c r="PT270" s="2" t="s">
        <v>134</v>
      </c>
      <c r="PU270" s="2" t="s">
        <v>142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161</v>
      </c>
      <c r="QD270" s="2" t="s">
        <v>131</v>
      </c>
      <c r="QE270" s="2" t="s">
        <v>134</v>
      </c>
      <c r="QF270" s="2" t="s">
        <v>134</v>
      </c>
      <c r="QG270" s="2" t="s">
        <v>142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184</v>
      </c>
      <c r="QP270" s="2" t="s">
        <v>131</v>
      </c>
      <c r="QQ270" s="2" t="s">
        <v>134</v>
      </c>
      <c r="QR270" s="2" t="s">
        <v>134</v>
      </c>
      <c r="QS270" s="2" t="s">
        <v>142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161</v>
      </c>
      <c r="RB270" s="2" t="s">
        <v>131</v>
      </c>
      <c r="RC270" s="2" t="s">
        <v>134</v>
      </c>
      <c r="RD270" s="2" t="s">
        <v>134</v>
      </c>
      <c r="RE270" s="2" t="s">
        <v>142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161</v>
      </c>
      <c r="RN270" s="2" t="s">
        <v>131</v>
      </c>
      <c r="RO270" s="2" t="s">
        <v>134</v>
      </c>
      <c r="RP270" s="2" t="s">
        <v>134</v>
      </c>
      <c r="RQ270" s="2" t="s">
        <v>142</v>
      </c>
      <c r="RR270" s="2" t="s">
        <v>134</v>
      </c>
      <c r="RS270" s="4"/>
      <c r="RT270" s="8"/>
      <c r="RU270" s="4"/>
      <c r="RV270" s="8"/>
      <c r="RW270" s="7"/>
      <c r="RX270" s="7"/>
      <c r="RY270" s="2" t="s">
        <v>977</v>
      </c>
      <c r="RZ270" s="2" t="s">
        <v>131</v>
      </c>
      <c r="SA270" s="2" t="s">
        <v>134</v>
      </c>
      <c r="SB270" s="2" t="s">
        <v>134</v>
      </c>
      <c r="SC270" s="2" t="s">
        <v>142</v>
      </c>
      <c r="SD270" s="2" t="s">
        <v>134</v>
      </c>
      <c r="SE270" s="4"/>
      <c r="SF270" s="8"/>
      <c r="SG270" s="4"/>
      <c r="SH270" s="8"/>
      <c r="SI270" s="7"/>
      <c r="SJ270" s="7"/>
      <c r="SK270" s="2" t="s">
        <v>134</v>
      </c>
      <c r="SL270" s="2" t="s">
        <v>134</v>
      </c>
      <c r="SM270" s="2" t="s">
        <v>134</v>
      </c>
      <c r="SN270" s="2" t="s">
        <v>134</v>
      </c>
      <c r="SO270" s="2" t="s">
        <v>134</v>
      </c>
      <c r="SP270" s="2" t="s">
        <v>134</v>
      </c>
    </row>
    <row r="271">
      <c r="A271" s="2" t="s">
        <v>2951</v>
      </c>
      <c r="B271" s="2" t="s">
        <v>123</v>
      </c>
      <c r="C271" s="2" t="s">
        <v>2804</v>
      </c>
      <c r="D271" s="2" t="s">
        <v>2038</v>
      </c>
      <c r="E271" s="2" t="s">
        <v>2039</v>
      </c>
      <c r="F271" s="2" t="s">
        <v>2952</v>
      </c>
      <c r="G271" s="2" t="s">
        <v>2952</v>
      </c>
      <c r="H271" s="2" t="s">
        <v>2952</v>
      </c>
      <c r="I271" s="2" t="s">
        <v>2953</v>
      </c>
      <c r="J271" s="2" t="s">
        <v>2640</v>
      </c>
      <c r="K271" s="2" t="s">
        <v>130</v>
      </c>
      <c r="L271" s="3">
        <v>21.6</v>
      </c>
      <c r="M271" s="3">
        <v>22.68</v>
      </c>
      <c r="N271" s="3">
        <v>44.99</v>
      </c>
      <c r="O271" s="2" t="s">
        <v>131</v>
      </c>
      <c r="P271" s="2" t="s">
        <v>2954</v>
      </c>
      <c r="Q271" s="2" t="s">
        <v>133</v>
      </c>
      <c r="R271" s="2" t="s">
        <v>134</v>
      </c>
      <c r="S271" s="2" t="s">
        <v>2955</v>
      </c>
      <c r="T271" s="2" t="s">
        <v>1062</v>
      </c>
      <c r="U271" s="2" t="s">
        <v>2956</v>
      </c>
      <c r="V271" s="2" t="s">
        <v>747</v>
      </c>
      <c r="W271" s="2" t="s">
        <v>835</v>
      </c>
      <c r="X271" s="2" t="s">
        <v>2957</v>
      </c>
      <c r="Y271" s="2" t="s">
        <v>1230</v>
      </c>
      <c r="Z271" s="4">
        <v>8</v>
      </c>
      <c r="AA271" s="4">
        <f>=ROUNDDOWN(0.707964601769912,0)</f>
      </c>
      <c r="AB271" s="5">
        <v>11.3</v>
      </c>
      <c r="AC271" s="2" t="s">
        <v>134</v>
      </c>
      <c r="AD271" s="4"/>
      <c r="AE271" s="4"/>
      <c r="AF271" s="6">
        <v>69</v>
      </c>
      <c r="AG271" s="6"/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>
        <v>0</v>
      </c>
      <c r="AP271" s="4">
        <v>273</v>
      </c>
      <c r="AQ271" s="8">
        <v>6154.52</v>
      </c>
      <c r="AR271" s="4"/>
      <c r="AS271" s="8"/>
      <c r="AT271" s="7"/>
      <c r="AU271" s="7"/>
      <c r="AV271" s="4">
        <v>273</v>
      </c>
      <c r="AW271" s="8">
        <v>6154.52</v>
      </c>
      <c r="AX271" s="4"/>
      <c r="AY271" s="8"/>
      <c r="AZ271" s="7"/>
      <c r="BA271" s="7"/>
      <c r="BB271" s="7">
        <v>1</v>
      </c>
      <c r="BC271" s="4">
        <v>484</v>
      </c>
      <c r="BD271" s="8">
        <v>10576.22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0.5819</v>
      </c>
      <c r="BJ271" s="4">
        <v>273</v>
      </c>
      <c r="BK271" s="8">
        <v>6154.52</v>
      </c>
      <c r="BL271" s="2" t="s">
        <v>2958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2959</v>
      </c>
      <c r="BV271" s="2" t="s">
        <v>144</v>
      </c>
      <c r="BW271" s="2" t="s">
        <v>134</v>
      </c>
      <c r="BX271" s="2" t="s">
        <v>1214</v>
      </c>
      <c r="BY271" s="2" t="s">
        <v>142</v>
      </c>
      <c r="BZ271" s="2" t="s">
        <v>134</v>
      </c>
      <c r="CA271" s="4">
        <v>74</v>
      </c>
      <c r="CB271" s="8">
        <v>1477.04</v>
      </c>
      <c r="CC271" s="4"/>
      <c r="CD271" s="8"/>
      <c r="CE271" s="7"/>
      <c r="CF271" s="7"/>
      <c r="CG271" s="2" t="s">
        <v>140</v>
      </c>
      <c r="CH271" s="2" t="s">
        <v>131</v>
      </c>
      <c r="CI271" s="2" t="s">
        <v>913</v>
      </c>
      <c r="CJ271" s="2" t="s">
        <v>1138</v>
      </c>
      <c r="CK271" s="2" t="s">
        <v>168</v>
      </c>
      <c r="CL271" s="2" t="s">
        <v>134</v>
      </c>
      <c r="CM271" s="4">
        <v>59</v>
      </c>
      <c r="CN271" s="8">
        <v>1395.35</v>
      </c>
      <c r="CO271" s="4"/>
      <c r="CP271" s="8"/>
      <c r="CQ271" s="7"/>
      <c r="CR271" s="7"/>
      <c r="CS271" s="2" t="s">
        <v>140</v>
      </c>
      <c r="CT271" s="2" t="s">
        <v>131</v>
      </c>
      <c r="CU271" s="2" t="s">
        <v>2960</v>
      </c>
      <c r="CV271" s="2" t="s">
        <v>2650</v>
      </c>
      <c r="CW271" s="2" t="s">
        <v>142</v>
      </c>
      <c r="CX271" s="2" t="s">
        <v>134</v>
      </c>
      <c r="CY271" s="4">
        <v>38</v>
      </c>
      <c r="CZ271" s="8">
        <v>935.18</v>
      </c>
      <c r="DA271" s="4"/>
      <c r="DB271" s="8"/>
      <c r="DC271" s="7"/>
      <c r="DD271" s="7"/>
      <c r="DE271" s="2" t="s">
        <v>140</v>
      </c>
      <c r="DF271" s="2" t="s">
        <v>131</v>
      </c>
      <c r="DG271" s="2" t="s">
        <v>1010</v>
      </c>
      <c r="DH271" s="2" t="s">
        <v>2961</v>
      </c>
      <c r="DI271" s="2" t="s">
        <v>142</v>
      </c>
      <c r="DJ271" s="2" t="s">
        <v>134</v>
      </c>
      <c r="DK271" s="4">
        <v>11</v>
      </c>
      <c r="DL271" s="8">
        <v>243.43</v>
      </c>
      <c r="DM271" s="4"/>
      <c r="DN271" s="8"/>
      <c r="DO271" s="7"/>
      <c r="DP271" s="7"/>
      <c r="DQ271" s="2" t="s">
        <v>140</v>
      </c>
      <c r="DR271" s="2" t="s">
        <v>131</v>
      </c>
      <c r="DS271" s="2" t="s">
        <v>918</v>
      </c>
      <c r="DT271" s="2" t="s">
        <v>1827</v>
      </c>
      <c r="DU271" s="2" t="s">
        <v>142</v>
      </c>
      <c r="DV271" s="2" t="s">
        <v>134</v>
      </c>
      <c r="DW271" s="4">
        <v>48</v>
      </c>
      <c r="DX271" s="8">
        <v>1142.88</v>
      </c>
      <c r="DY271" s="4"/>
      <c r="DZ271" s="8"/>
      <c r="EA271" s="7"/>
      <c r="EB271" s="7"/>
      <c r="EC271" s="2" t="s">
        <v>140</v>
      </c>
      <c r="ED271" s="2" t="s">
        <v>131</v>
      </c>
      <c r="EE271" s="2" t="s">
        <v>1101</v>
      </c>
      <c r="EF271" s="2" t="s">
        <v>886</v>
      </c>
      <c r="EG271" s="2" t="s">
        <v>142</v>
      </c>
      <c r="EH271" s="2" t="s">
        <v>134</v>
      </c>
      <c r="EI271" s="4">
        <v>8</v>
      </c>
      <c r="EJ271" s="8">
        <v>156.38</v>
      </c>
      <c r="EK271" s="4"/>
      <c r="EL271" s="8"/>
      <c r="EM271" s="7"/>
      <c r="EN271" s="7"/>
      <c r="EO271" s="2" t="s">
        <v>140</v>
      </c>
      <c r="EP271" s="2" t="s">
        <v>131</v>
      </c>
      <c r="EQ271" s="2" t="s">
        <v>1447</v>
      </c>
      <c r="ER271" s="2" t="s">
        <v>1144</v>
      </c>
      <c r="ES271" s="2" t="s">
        <v>142</v>
      </c>
      <c r="ET271" s="2" t="s">
        <v>134</v>
      </c>
      <c r="EU271" s="4">
        <v>6</v>
      </c>
      <c r="EV271" s="8">
        <v>159.54</v>
      </c>
      <c r="EW271" s="4"/>
      <c r="EX271" s="8"/>
      <c r="EY271" s="7"/>
      <c r="EZ271" s="7"/>
      <c r="FA271" s="2" t="s">
        <v>140</v>
      </c>
      <c r="FB271" s="2" t="s">
        <v>131</v>
      </c>
      <c r="FC271" s="2" t="s">
        <v>1230</v>
      </c>
      <c r="FD271" s="2" t="s">
        <v>356</v>
      </c>
      <c r="FE271" s="2" t="s">
        <v>142</v>
      </c>
      <c r="FF271" s="2" t="s">
        <v>134</v>
      </c>
      <c r="FG271" s="4">
        <v>6</v>
      </c>
      <c r="FH271" s="8">
        <v>109.74</v>
      </c>
      <c r="FI271" s="4"/>
      <c r="FJ271" s="8"/>
      <c r="FK271" s="7"/>
      <c r="FL271" s="7"/>
      <c r="FM271" s="2" t="s">
        <v>140</v>
      </c>
      <c r="FN271" s="2" t="s">
        <v>131</v>
      </c>
      <c r="FO271" s="2" t="s">
        <v>1075</v>
      </c>
      <c r="FP271" s="2" t="s">
        <v>2167</v>
      </c>
      <c r="FQ271" s="2" t="s">
        <v>142</v>
      </c>
      <c r="FR271" s="2" t="s">
        <v>134</v>
      </c>
      <c r="FS271" s="4">
        <v>23</v>
      </c>
      <c r="FT271" s="8">
        <v>534.98</v>
      </c>
      <c r="FU271" s="4"/>
      <c r="FV271" s="8"/>
      <c r="FW271" s="7"/>
      <c r="FX271" s="7"/>
      <c r="FY271" s="2" t="s">
        <v>140</v>
      </c>
      <c r="FZ271" s="2" t="s">
        <v>131</v>
      </c>
      <c r="GA271" s="2" t="s">
        <v>1002</v>
      </c>
      <c r="GB271" s="2" t="s">
        <v>256</v>
      </c>
      <c r="GC271" s="2" t="s">
        <v>142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161</v>
      </c>
      <c r="GL271" s="2" t="s">
        <v>131</v>
      </c>
      <c r="GM271" s="2" t="s">
        <v>134</v>
      </c>
      <c r="GN271" s="2" t="s">
        <v>134</v>
      </c>
      <c r="GO271" s="2" t="s">
        <v>142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161</v>
      </c>
      <c r="GX271" s="2" t="s">
        <v>131</v>
      </c>
      <c r="GY271" s="2" t="s">
        <v>134</v>
      </c>
      <c r="GZ271" s="2" t="s">
        <v>134</v>
      </c>
      <c r="HA271" s="2" t="s">
        <v>142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140</v>
      </c>
      <c r="HJ271" s="2" t="s">
        <v>131</v>
      </c>
      <c r="HK271" s="2" t="s">
        <v>1102</v>
      </c>
      <c r="HL271" s="2" t="s">
        <v>1144</v>
      </c>
      <c r="HM271" s="2" t="s">
        <v>142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161</v>
      </c>
      <c r="HV271" s="2" t="s">
        <v>131</v>
      </c>
      <c r="HW271" s="2" t="s">
        <v>134</v>
      </c>
      <c r="HX271" s="2" t="s">
        <v>134</v>
      </c>
      <c r="HY271" s="2" t="s">
        <v>142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140</v>
      </c>
      <c r="IH271" s="2" t="s">
        <v>131</v>
      </c>
      <c r="II271" s="2" t="s">
        <v>1248</v>
      </c>
      <c r="IJ271" s="2" t="s">
        <v>2962</v>
      </c>
      <c r="IK271" s="2" t="s">
        <v>142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161</v>
      </c>
      <c r="IT271" s="2" t="s">
        <v>131</v>
      </c>
      <c r="IU271" s="2" t="s">
        <v>134</v>
      </c>
      <c r="IV271" s="2" t="s">
        <v>134</v>
      </c>
      <c r="IW271" s="2" t="s">
        <v>142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140</v>
      </c>
      <c r="JF271" s="2" t="s">
        <v>131</v>
      </c>
      <c r="JG271" s="2" t="s">
        <v>1308</v>
      </c>
      <c r="JH271" s="2" t="s">
        <v>134</v>
      </c>
      <c r="JI271" s="2" t="s">
        <v>142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140</v>
      </c>
      <c r="JR271" s="2" t="s">
        <v>144</v>
      </c>
      <c r="JS271" s="2" t="s">
        <v>185</v>
      </c>
      <c r="JT271" s="2" t="s">
        <v>932</v>
      </c>
      <c r="JU271" s="2" t="s">
        <v>142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140</v>
      </c>
      <c r="KD271" s="2" t="s">
        <v>131</v>
      </c>
      <c r="KE271" s="2" t="s">
        <v>174</v>
      </c>
      <c r="KF271" s="2" t="s">
        <v>134</v>
      </c>
      <c r="KG271" s="2" t="s">
        <v>142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176</v>
      </c>
      <c r="KP271" s="2" t="s">
        <v>131</v>
      </c>
      <c r="KQ271" s="2" t="s">
        <v>134</v>
      </c>
      <c r="KR271" s="2" t="s">
        <v>134</v>
      </c>
      <c r="KS271" s="2" t="s">
        <v>142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140</v>
      </c>
      <c r="LB271" s="2" t="s">
        <v>144</v>
      </c>
      <c r="LC271" s="2" t="s">
        <v>1347</v>
      </c>
      <c r="LD271" s="2" t="s">
        <v>134</v>
      </c>
      <c r="LE271" s="2" t="s">
        <v>142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134</v>
      </c>
      <c r="LN271" s="2" t="s">
        <v>134</v>
      </c>
      <c r="LO271" s="2" t="s">
        <v>134</v>
      </c>
      <c r="LP271" s="2" t="s">
        <v>134</v>
      </c>
      <c r="LQ271" s="2" t="s">
        <v>134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134</v>
      </c>
      <c r="LZ271" s="2" t="s">
        <v>134</v>
      </c>
      <c r="MA271" s="2" t="s">
        <v>134</v>
      </c>
      <c r="MB271" s="2" t="s">
        <v>134</v>
      </c>
      <c r="MC271" s="2" t="s">
        <v>134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436</v>
      </c>
      <c r="ML271" s="2" t="s">
        <v>131</v>
      </c>
      <c r="MM271" s="2" t="s">
        <v>134</v>
      </c>
      <c r="MN271" s="2" t="s">
        <v>134</v>
      </c>
      <c r="MO271" s="2" t="s">
        <v>142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134</v>
      </c>
      <c r="MY271" s="2" t="s">
        <v>134</v>
      </c>
      <c r="MZ271" s="2" t="s">
        <v>134</v>
      </c>
      <c r="NA271" s="2" t="s">
        <v>134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184</v>
      </c>
      <c r="NJ271" s="2" t="s">
        <v>131</v>
      </c>
      <c r="NK271" s="2" t="s">
        <v>134</v>
      </c>
      <c r="NL271" s="2" t="s">
        <v>134</v>
      </c>
      <c r="NM271" s="2" t="s">
        <v>142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140</v>
      </c>
      <c r="NV271" s="2" t="s">
        <v>131</v>
      </c>
      <c r="NW271" s="2" t="s">
        <v>185</v>
      </c>
      <c r="NX271" s="2" t="s">
        <v>460</v>
      </c>
      <c r="NY271" s="2" t="s">
        <v>142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140</v>
      </c>
      <c r="OH271" s="2" t="s">
        <v>187</v>
      </c>
      <c r="OI271" s="2" t="s">
        <v>923</v>
      </c>
      <c r="OJ271" s="2" t="s">
        <v>2963</v>
      </c>
      <c r="OK271" s="2" t="s">
        <v>142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134</v>
      </c>
      <c r="OT271" s="2" t="s">
        <v>134</v>
      </c>
      <c r="OU271" s="2" t="s">
        <v>134</v>
      </c>
      <c r="OV271" s="2" t="s">
        <v>134</v>
      </c>
      <c r="OW271" s="2" t="s">
        <v>134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161</v>
      </c>
      <c r="PF271" s="2" t="s">
        <v>131</v>
      </c>
      <c r="PG271" s="2" t="s">
        <v>134</v>
      </c>
      <c r="PH271" s="2" t="s">
        <v>134</v>
      </c>
      <c r="PI271" s="2" t="s">
        <v>142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161</v>
      </c>
      <c r="PR271" s="2" t="s">
        <v>131</v>
      </c>
      <c r="PS271" s="2" t="s">
        <v>134</v>
      </c>
      <c r="PT271" s="2" t="s">
        <v>134</v>
      </c>
      <c r="PU271" s="2" t="s">
        <v>142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161</v>
      </c>
      <c r="QD271" s="2" t="s">
        <v>144</v>
      </c>
      <c r="QE271" s="2" t="s">
        <v>134</v>
      </c>
      <c r="QF271" s="2" t="s">
        <v>134</v>
      </c>
      <c r="QG271" s="2" t="s">
        <v>142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184</v>
      </c>
      <c r="QP271" s="2" t="s">
        <v>131</v>
      </c>
      <c r="QQ271" s="2" t="s">
        <v>134</v>
      </c>
      <c r="QR271" s="2" t="s">
        <v>134</v>
      </c>
      <c r="QS271" s="2" t="s">
        <v>142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134</v>
      </c>
      <c r="RB271" s="2" t="s">
        <v>134</v>
      </c>
      <c r="RC271" s="2" t="s">
        <v>134</v>
      </c>
      <c r="RD271" s="2" t="s">
        <v>134</v>
      </c>
      <c r="RE271" s="2" t="s">
        <v>134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134</v>
      </c>
      <c r="RN271" s="2" t="s">
        <v>134</v>
      </c>
      <c r="RO271" s="2" t="s">
        <v>134</v>
      </c>
      <c r="RP271" s="2" t="s">
        <v>134</v>
      </c>
      <c r="RQ271" s="2" t="s">
        <v>134</v>
      </c>
      <c r="RR271" s="2" t="s">
        <v>134</v>
      </c>
      <c r="RS271" s="4"/>
      <c r="RT271" s="8"/>
      <c r="RU271" s="4"/>
      <c r="RV271" s="8"/>
      <c r="RW271" s="7"/>
      <c r="RX271" s="7"/>
      <c r="RY271" s="2" t="s">
        <v>161</v>
      </c>
      <c r="RZ271" s="2" t="s">
        <v>131</v>
      </c>
      <c r="SA271" s="2" t="s">
        <v>134</v>
      </c>
      <c r="SB271" s="2" t="s">
        <v>134</v>
      </c>
      <c r="SC271" s="2" t="s">
        <v>142</v>
      </c>
      <c r="SD271" s="2" t="s">
        <v>134</v>
      </c>
      <c r="SE271" s="4"/>
      <c r="SF271" s="8"/>
      <c r="SG271" s="4"/>
      <c r="SH271" s="8"/>
      <c r="SI271" s="7"/>
      <c r="SJ271" s="7"/>
      <c r="SK271" s="2" t="s">
        <v>176</v>
      </c>
      <c r="SL271" s="2" t="s">
        <v>144</v>
      </c>
      <c r="SM271" s="2" t="s">
        <v>134</v>
      </c>
      <c r="SN271" s="2" t="s">
        <v>134</v>
      </c>
      <c r="SO271" s="2" t="s">
        <v>142</v>
      </c>
      <c r="SP271" s="2" t="s">
        <v>134</v>
      </c>
    </row>
    <row r="272">
      <c r="A272" s="2" t="s">
        <v>2964</v>
      </c>
      <c r="B272" s="2" t="s">
        <v>123</v>
      </c>
      <c r="C272" s="2" t="s">
        <v>2804</v>
      </c>
      <c r="D272" s="2" t="s">
        <v>2038</v>
      </c>
      <c r="E272" s="2" t="s">
        <v>2039</v>
      </c>
      <c r="F272" s="2" t="s">
        <v>2952</v>
      </c>
      <c r="G272" s="2" t="s">
        <v>2952</v>
      </c>
      <c r="H272" s="2" t="s">
        <v>2952</v>
      </c>
      <c r="I272" s="2" t="s">
        <v>2953</v>
      </c>
      <c r="J272" s="2" t="s">
        <v>2640</v>
      </c>
      <c r="K272" s="2" t="s">
        <v>792</v>
      </c>
      <c r="L272" s="3">
        <v>21.6</v>
      </c>
      <c r="M272" s="3">
        <v>22.68</v>
      </c>
      <c r="N272" s="3">
        <v>44.99</v>
      </c>
      <c r="O272" s="2" t="s">
        <v>131</v>
      </c>
      <c r="P272" s="2" t="s">
        <v>2954</v>
      </c>
      <c r="Q272" s="2" t="s">
        <v>133</v>
      </c>
      <c r="R272" s="2" t="s">
        <v>134</v>
      </c>
      <c r="S272" s="2" t="s">
        <v>2955</v>
      </c>
      <c r="T272" s="2" t="s">
        <v>1062</v>
      </c>
      <c r="U272" s="2" t="s">
        <v>2956</v>
      </c>
      <c r="V272" s="2" t="s">
        <v>747</v>
      </c>
      <c r="W272" s="2" t="s">
        <v>835</v>
      </c>
      <c r="X272" s="2" t="s">
        <v>834</v>
      </c>
      <c r="Y272" s="2" t="s">
        <v>1230</v>
      </c>
      <c r="Z272" s="4">
        <v>159</v>
      </c>
      <c r="AA272" s="4">
        <f>=ROUNDDOWN(40.7692307692308,0)</f>
      </c>
      <c r="AB272" s="5">
        <v>3.9</v>
      </c>
      <c r="AC272" s="2" t="s">
        <v>134</v>
      </c>
      <c r="AD272" s="4"/>
      <c r="AE272" s="4"/>
      <c r="AF272" s="6">
        <v>69</v>
      </c>
      <c r="AG272" s="6"/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>
        <v>0</v>
      </c>
      <c r="AP272" s="4">
        <v>211</v>
      </c>
      <c r="AQ272" s="8">
        <v>4421.7</v>
      </c>
      <c r="AR272" s="4"/>
      <c r="AS272" s="8"/>
      <c r="AT272" s="7"/>
      <c r="AU272" s="7"/>
      <c r="AV272" s="4">
        <v>211</v>
      </c>
      <c r="AW272" s="8">
        <v>4421.7</v>
      </c>
      <c r="AX272" s="4"/>
      <c r="AY272" s="8"/>
      <c r="AZ272" s="7"/>
      <c r="BA272" s="7"/>
      <c r="BB272" s="7">
        <v>1</v>
      </c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>
        <v>0.4181</v>
      </c>
      <c r="BJ272" s="4">
        <v>211</v>
      </c>
      <c r="BK272" s="8">
        <v>4421.7</v>
      </c>
      <c r="BL272" s="2" t="s">
        <v>2958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2959</v>
      </c>
      <c r="BV272" s="2" t="s">
        <v>144</v>
      </c>
      <c r="BW272" s="2" t="s">
        <v>134</v>
      </c>
      <c r="BX272" s="2" t="s">
        <v>134</v>
      </c>
      <c r="BY272" s="2" t="s">
        <v>142</v>
      </c>
      <c r="BZ272" s="2" t="s">
        <v>134</v>
      </c>
      <c r="CA272" s="4">
        <v>97</v>
      </c>
      <c r="CB272" s="8">
        <v>1936.12</v>
      </c>
      <c r="CC272" s="4"/>
      <c r="CD272" s="8"/>
      <c r="CE272" s="7"/>
      <c r="CF272" s="7"/>
      <c r="CG272" s="2" t="s">
        <v>140</v>
      </c>
      <c r="CH272" s="2" t="s">
        <v>131</v>
      </c>
      <c r="CI272" s="2" t="s">
        <v>913</v>
      </c>
      <c r="CJ272" s="2" t="s">
        <v>2965</v>
      </c>
      <c r="CK272" s="2" t="s">
        <v>168</v>
      </c>
      <c r="CL272" s="2" t="s">
        <v>134</v>
      </c>
      <c r="CM272" s="4">
        <v>25</v>
      </c>
      <c r="CN272" s="8">
        <v>591.25</v>
      </c>
      <c r="CO272" s="4"/>
      <c r="CP272" s="8"/>
      <c r="CQ272" s="7"/>
      <c r="CR272" s="7"/>
      <c r="CS272" s="2" t="s">
        <v>140</v>
      </c>
      <c r="CT272" s="2" t="s">
        <v>131</v>
      </c>
      <c r="CU272" s="2" t="s">
        <v>2960</v>
      </c>
      <c r="CV272" s="2" t="s">
        <v>2966</v>
      </c>
      <c r="CW272" s="2" t="s">
        <v>142</v>
      </c>
      <c r="CX272" s="2" t="s">
        <v>134</v>
      </c>
      <c r="CY272" s="4">
        <v>43</v>
      </c>
      <c r="CZ272" s="8">
        <v>1058.23</v>
      </c>
      <c r="DA272" s="4"/>
      <c r="DB272" s="8"/>
      <c r="DC272" s="7"/>
      <c r="DD272" s="7"/>
      <c r="DE272" s="2" t="s">
        <v>140</v>
      </c>
      <c r="DF272" s="2" t="s">
        <v>131</v>
      </c>
      <c r="DG272" s="2" t="s">
        <v>1010</v>
      </c>
      <c r="DH272" s="2" t="s">
        <v>2967</v>
      </c>
      <c r="DI272" s="2" t="s">
        <v>142</v>
      </c>
      <c r="DJ272" s="2" t="s">
        <v>134</v>
      </c>
      <c r="DK272" s="4">
        <v>2</v>
      </c>
      <c r="DL272" s="8">
        <v>44.26</v>
      </c>
      <c r="DM272" s="4"/>
      <c r="DN272" s="8"/>
      <c r="DO272" s="7"/>
      <c r="DP272" s="7"/>
      <c r="DQ272" s="2" t="s">
        <v>140</v>
      </c>
      <c r="DR272" s="2" t="s">
        <v>131</v>
      </c>
      <c r="DS272" s="2" t="s">
        <v>918</v>
      </c>
      <c r="DT272" s="2" t="s">
        <v>935</v>
      </c>
      <c r="DU272" s="2" t="s">
        <v>142</v>
      </c>
      <c r="DV272" s="2" t="s">
        <v>134</v>
      </c>
      <c r="DW272" s="4">
        <v>9</v>
      </c>
      <c r="DX272" s="8">
        <v>214.29</v>
      </c>
      <c r="DY272" s="4"/>
      <c r="DZ272" s="8"/>
      <c r="EA272" s="7"/>
      <c r="EB272" s="7"/>
      <c r="EC272" s="2" t="s">
        <v>140</v>
      </c>
      <c r="ED272" s="2" t="s">
        <v>131</v>
      </c>
      <c r="EE272" s="2" t="s">
        <v>1101</v>
      </c>
      <c r="EF272" s="2" t="s">
        <v>2156</v>
      </c>
      <c r="EG272" s="2" t="s">
        <v>142</v>
      </c>
      <c r="EH272" s="2" t="s">
        <v>134</v>
      </c>
      <c r="EI272" s="4">
        <v>24</v>
      </c>
      <c r="EJ272" s="8">
        <v>333.6</v>
      </c>
      <c r="EK272" s="4"/>
      <c r="EL272" s="8"/>
      <c r="EM272" s="7"/>
      <c r="EN272" s="7"/>
      <c r="EO272" s="2" t="s">
        <v>140</v>
      </c>
      <c r="EP272" s="2" t="s">
        <v>131</v>
      </c>
      <c r="EQ272" s="2" t="s">
        <v>1447</v>
      </c>
      <c r="ER272" s="2" t="s">
        <v>1144</v>
      </c>
      <c r="ES272" s="2" t="s">
        <v>168</v>
      </c>
      <c r="ET272" s="2" t="s">
        <v>134</v>
      </c>
      <c r="EU272" s="4">
        <v>4</v>
      </c>
      <c r="EV272" s="8">
        <v>123.19</v>
      </c>
      <c r="EW272" s="4"/>
      <c r="EX272" s="8"/>
      <c r="EY272" s="7"/>
      <c r="EZ272" s="7"/>
      <c r="FA272" s="2" t="s">
        <v>140</v>
      </c>
      <c r="FB272" s="2" t="s">
        <v>131</v>
      </c>
      <c r="FC272" s="2" t="s">
        <v>1230</v>
      </c>
      <c r="FD272" s="2" t="s">
        <v>1068</v>
      </c>
      <c r="FE272" s="2" t="s">
        <v>142</v>
      </c>
      <c r="FF272" s="2" t="s">
        <v>134</v>
      </c>
      <c r="FG272" s="4">
        <v>3</v>
      </c>
      <c r="FH272" s="8">
        <v>27.72</v>
      </c>
      <c r="FI272" s="4"/>
      <c r="FJ272" s="8"/>
      <c r="FK272" s="7"/>
      <c r="FL272" s="7"/>
      <c r="FM272" s="2" t="s">
        <v>140</v>
      </c>
      <c r="FN272" s="2" t="s">
        <v>131</v>
      </c>
      <c r="FO272" s="2" t="s">
        <v>1075</v>
      </c>
      <c r="FP272" s="2" t="s">
        <v>2968</v>
      </c>
      <c r="FQ272" s="2" t="s">
        <v>142</v>
      </c>
      <c r="FR272" s="2" t="s">
        <v>134</v>
      </c>
      <c r="FS272" s="4">
        <v>4</v>
      </c>
      <c r="FT272" s="8">
        <v>93.04</v>
      </c>
      <c r="FU272" s="4"/>
      <c r="FV272" s="8"/>
      <c r="FW272" s="7"/>
      <c r="FX272" s="7"/>
      <c r="FY272" s="2" t="s">
        <v>140</v>
      </c>
      <c r="FZ272" s="2" t="s">
        <v>131</v>
      </c>
      <c r="GA272" s="2" t="s">
        <v>1002</v>
      </c>
      <c r="GB272" s="2" t="s">
        <v>1319</v>
      </c>
      <c r="GC272" s="2" t="s">
        <v>142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161</v>
      </c>
      <c r="GL272" s="2" t="s">
        <v>131</v>
      </c>
      <c r="GM272" s="2" t="s">
        <v>134</v>
      </c>
      <c r="GN272" s="2" t="s">
        <v>134</v>
      </c>
      <c r="GO272" s="2" t="s">
        <v>142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161</v>
      </c>
      <c r="GX272" s="2" t="s">
        <v>131</v>
      </c>
      <c r="GY272" s="2" t="s">
        <v>134</v>
      </c>
      <c r="GZ272" s="2" t="s">
        <v>134</v>
      </c>
      <c r="HA272" s="2" t="s">
        <v>142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140</v>
      </c>
      <c r="HJ272" s="2" t="s">
        <v>131</v>
      </c>
      <c r="HK272" s="2" t="s">
        <v>1102</v>
      </c>
      <c r="HL272" s="2" t="s">
        <v>739</v>
      </c>
      <c r="HM272" s="2" t="s">
        <v>142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161</v>
      </c>
      <c r="HV272" s="2" t="s">
        <v>131</v>
      </c>
      <c r="HW272" s="2" t="s">
        <v>134</v>
      </c>
      <c r="HX272" s="2" t="s">
        <v>134</v>
      </c>
      <c r="HY272" s="2" t="s">
        <v>142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140</v>
      </c>
      <c r="IH272" s="2" t="s">
        <v>131</v>
      </c>
      <c r="II272" s="2" t="s">
        <v>1248</v>
      </c>
      <c r="IJ272" s="2" t="s">
        <v>2969</v>
      </c>
      <c r="IK272" s="2" t="s">
        <v>142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161</v>
      </c>
      <c r="IT272" s="2" t="s">
        <v>131</v>
      </c>
      <c r="IU272" s="2" t="s">
        <v>134</v>
      </c>
      <c r="IV272" s="2" t="s">
        <v>134</v>
      </c>
      <c r="IW272" s="2" t="s">
        <v>142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140</v>
      </c>
      <c r="JF272" s="2" t="s">
        <v>131</v>
      </c>
      <c r="JG272" s="2" t="s">
        <v>1308</v>
      </c>
      <c r="JH272" s="2" t="s">
        <v>134</v>
      </c>
      <c r="JI272" s="2" t="s">
        <v>142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140</v>
      </c>
      <c r="JR272" s="2" t="s">
        <v>144</v>
      </c>
      <c r="JS272" s="2" t="s">
        <v>185</v>
      </c>
      <c r="JT272" s="2" t="s">
        <v>2970</v>
      </c>
      <c r="JU272" s="2" t="s">
        <v>142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140</v>
      </c>
      <c r="KD272" s="2" t="s">
        <v>131</v>
      </c>
      <c r="KE272" s="2" t="s">
        <v>174</v>
      </c>
      <c r="KF272" s="2" t="s">
        <v>2839</v>
      </c>
      <c r="KG272" s="2" t="s">
        <v>142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176</v>
      </c>
      <c r="KP272" s="2" t="s">
        <v>131</v>
      </c>
      <c r="KQ272" s="2" t="s">
        <v>134</v>
      </c>
      <c r="KR272" s="2" t="s">
        <v>134</v>
      </c>
      <c r="KS272" s="2" t="s">
        <v>142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140</v>
      </c>
      <c r="LB272" s="2" t="s">
        <v>144</v>
      </c>
      <c r="LC272" s="2" t="s">
        <v>1347</v>
      </c>
      <c r="LD272" s="2" t="s">
        <v>134</v>
      </c>
      <c r="LE272" s="2" t="s">
        <v>142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134</v>
      </c>
      <c r="LN272" s="2" t="s">
        <v>134</v>
      </c>
      <c r="LO272" s="2" t="s">
        <v>134</v>
      </c>
      <c r="LP272" s="2" t="s">
        <v>134</v>
      </c>
      <c r="LQ272" s="2" t="s">
        <v>134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134</v>
      </c>
      <c r="LZ272" s="2" t="s">
        <v>134</v>
      </c>
      <c r="MA272" s="2" t="s">
        <v>134</v>
      </c>
      <c r="MB272" s="2" t="s">
        <v>134</v>
      </c>
      <c r="MC272" s="2" t="s">
        <v>134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436</v>
      </c>
      <c r="ML272" s="2" t="s">
        <v>131</v>
      </c>
      <c r="MM272" s="2" t="s">
        <v>134</v>
      </c>
      <c r="MN272" s="2" t="s">
        <v>134</v>
      </c>
      <c r="MO272" s="2" t="s">
        <v>142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134</v>
      </c>
      <c r="MY272" s="2" t="s">
        <v>134</v>
      </c>
      <c r="MZ272" s="2" t="s">
        <v>134</v>
      </c>
      <c r="NA272" s="2" t="s">
        <v>134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184</v>
      </c>
      <c r="NJ272" s="2" t="s">
        <v>131</v>
      </c>
      <c r="NK272" s="2" t="s">
        <v>134</v>
      </c>
      <c r="NL272" s="2" t="s">
        <v>134</v>
      </c>
      <c r="NM272" s="2" t="s">
        <v>142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140</v>
      </c>
      <c r="NV272" s="2" t="s">
        <v>131</v>
      </c>
      <c r="NW272" s="2" t="s">
        <v>185</v>
      </c>
      <c r="NX272" s="2" t="s">
        <v>1633</v>
      </c>
      <c r="NY272" s="2" t="s">
        <v>142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140</v>
      </c>
      <c r="OH272" s="2" t="s">
        <v>187</v>
      </c>
      <c r="OI272" s="2" t="s">
        <v>923</v>
      </c>
      <c r="OJ272" s="2" t="s">
        <v>2148</v>
      </c>
      <c r="OK272" s="2" t="s">
        <v>142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134</v>
      </c>
      <c r="OT272" s="2" t="s">
        <v>134</v>
      </c>
      <c r="OU272" s="2" t="s">
        <v>134</v>
      </c>
      <c r="OV272" s="2" t="s">
        <v>134</v>
      </c>
      <c r="OW272" s="2" t="s">
        <v>134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161</v>
      </c>
      <c r="PF272" s="2" t="s">
        <v>131</v>
      </c>
      <c r="PG272" s="2" t="s">
        <v>134</v>
      </c>
      <c r="PH272" s="2" t="s">
        <v>134</v>
      </c>
      <c r="PI272" s="2" t="s">
        <v>142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161</v>
      </c>
      <c r="PR272" s="2" t="s">
        <v>131</v>
      </c>
      <c r="PS272" s="2" t="s">
        <v>134</v>
      </c>
      <c r="PT272" s="2" t="s">
        <v>134</v>
      </c>
      <c r="PU272" s="2" t="s">
        <v>142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161</v>
      </c>
      <c r="QD272" s="2" t="s">
        <v>144</v>
      </c>
      <c r="QE272" s="2" t="s">
        <v>134</v>
      </c>
      <c r="QF272" s="2" t="s">
        <v>134</v>
      </c>
      <c r="QG272" s="2" t="s">
        <v>142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184</v>
      </c>
      <c r="QP272" s="2" t="s">
        <v>131</v>
      </c>
      <c r="QQ272" s="2" t="s">
        <v>134</v>
      </c>
      <c r="QR272" s="2" t="s">
        <v>134</v>
      </c>
      <c r="QS272" s="2" t="s">
        <v>142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134</v>
      </c>
      <c r="RB272" s="2" t="s">
        <v>134</v>
      </c>
      <c r="RC272" s="2" t="s">
        <v>134</v>
      </c>
      <c r="RD272" s="2" t="s">
        <v>134</v>
      </c>
      <c r="RE272" s="2" t="s">
        <v>134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134</v>
      </c>
      <c r="RN272" s="2" t="s">
        <v>134</v>
      </c>
      <c r="RO272" s="2" t="s">
        <v>134</v>
      </c>
      <c r="RP272" s="2" t="s">
        <v>134</v>
      </c>
      <c r="RQ272" s="2" t="s">
        <v>134</v>
      </c>
      <c r="RR272" s="2" t="s">
        <v>134</v>
      </c>
      <c r="RS272" s="4"/>
      <c r="RT272" s="8"/>
      <c r="RU272" s="4"/>
      <c r="RV272" s="8"/>
      <c r="RW272" s="7"/>
      <c r="RX272" s="7"/>
      <c r="RY272" s="2" t="s">
        <v>161</v>
      </c>
      <c r="RZ272" s="2" t="s">
        <v>131</v>
      </c>
      <c r="SA272" s="2" t="s">
        <v>134</v>
      </c>
      <c r="SB272" s="2" t="s">
        <v>134</v>
      </c>
      <c r="SC272" s="2" t="s">
        <v>142</v>
      </c>
      <c r="SD272" s="2" t="s">
        <v>134</v>
      </c>
      <c r="SE272" s="4"/>
      <c r="SF272" s="8"/>
      <c r="SG272" s="4"/>
      <c r="SH272" s="8"/>
      <c r="SI272" s="7"/>
      <c r="SJ272" s="7"/>
      <c r="SK272" s="2" t="s">
        <v>176</v>
      </c>
      <c r="SL272" s="2" t="s">
        <v>144</v>
      </c>
      <c r="SM272" s="2" t="s">
        <v>134</v>
      </c>
      <c r="SN272" s="2" t="s">
        <v>134</v>
      </c>
      <c r="SO272" s="2" t="s">
        <v>142</v>
      </c>
      <c r="SP272" s="2" t="s">
        <v>134</v>
      </c>
    </row>
    <row r="273">
      <c r="A273" s="2" t="s">
        <v>2971</v>
      </c>
      <c r="B273" s="2" t="s">
        <v>123</v>
      </c>
      <c r="C273" s="2" t="s">
        <v>2804</v>
      </c>
      <c r="D273" s="2" t="s">
        <v>2038</v>
      </c>
      <c r="E273" s="2" t="s">
        <v>2039</v>
      </c>
      <c r="F273" s="2" t="s">
        <v>2972</v>
      </c>
      <c r="G273" s="2" t="s">
        <v>2972</v>
      </c>
      <c r="H273" s="2" t="s">
        <v>2972</v>
      </c>
      <c r="I273" s="2" t="s">
        <v>2973</v>
      </c>
      <c r="J273" s="2" t="s">
        <v>2044</v>
      </c>
      <c r="K273" s="2" t="s">
        <v>792</v>
      </c>
      <c r="L273" s="3">
        <v>12.88</v>
      </c>
      <c r="M273" s="3">
        <v>13.52</v>
      </c>
      <c r="N273" s="3">
        <v>27.99</v>
      </c>
      <c r="O273" s="2" t="s">
        <v>274</v>
      </c>
      <c r="P273" s="2" t="s">
        <v>275</v>
      </c>
      <c r="Q273" s="2" t="s">
        <v>133</v>
      </c>
      <c r="R273" s="2" t="s">
        <v>134</v>
      </c>
      <c r="S273" s="2" t="s">
        <v>2851</v>
      </c>
      <c r="T273" s="2" t="s">
        <v>134</v>
      </c>
      <c r="U273" s="2" t="s">
        <v>832</v>
      </c>
      <c r="V273" s="2" t="s">
        <v>747</v>
      </c>
      <c r="W273" s="2" t="s">
        <v>834</v>
      </c>
      <c r="X273" s="2" t="s">
        <v>134</v>
      </c>
      <c r="Y273" s="2" t="s">
        <v>732</v>
      </c>
      <c r="Z273" s="4"/>
      <c r="AA273" s="4">
        <f>=ROUNDDOWN({0},0)</f>
      </c>
      <c r="AB273" s="5">
        <v>19.2</v>
      </c>
      <c r="AC273" s="2" t="s">
        <v>134</v>
      </c>
      <c r="AD273" s="4"/>
      <c r="AE273" s="4"/>
      <c r="AF273" s="6">
        <v>69</v>
      </c>
      <c r="AG273" s="6"/>
      <c r="AH273" s="7">
        <v>0.694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>
        <v>0</v>
      </c>
      <c r="AP273" s="4">
        <v>173</v>
      </c>
      <c r="AQ273" s="8">
        <v>1752.47</v>
      </c>
      <c r="AR273" s="4"/>
      <c r="AS273" s="8"/>
      <c r="AT273" s="7"/>
      <c r="AU273" s="7"/>
      <c r="AV273" s="4">
        <v>173</v>
      </c>
      <c r="AW273" s="8">
        <v>1752.47</v>
      </c>
      <c r="AX273" s="4"/>
      <c r="AY273" s="8"/>
      <c r="AZ273" s="7"/>
      <c r="BA273" s="7"/>
      <c r="BB273" s="7">
        <v>1</v>
      </c>
      <c r="BC273" s="4">
        <v>173</v>
      </c>
      <c r="BD273" s="8">
        <v>1752.47</v>
      </c>
      <c r="BE273" s="4"/>
      <c r="BF273" s="8"/>
      <c r="BG273" s="7"/>
      <c r="BH273" s="7"/>
      <c r="BI273" s="7">
        <v>1</v>
      </c>
      <c r="BJ273" s="4">
        <v>173</v>
      </c>
      <c r="BK273" s="8">
        <v>1752.47</v>
      </c>
      <c r="BL273" s="2" t="s">
        <v>2974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578</v>
      </c>
      <c r="BV273" s="2" t="s">
        <v>144</v>
      </c>
      <c r="BW273" s="2" t="s">
        <v>134</v>
      </c>
      <c r="BX273" s="2" t="s">
        <v>2975</v>
      </c>
      <c r="BY273" s="2" t="s">
        <v>142</v>
      </c>
      <c r="BZ273" s="2" t="s">
        <v>134</v>
      </c>
      <c r="CA273" s="4">
        <v>21</v>
      </c>
      <c r="CB273" s="8">
        <v>135.66</v>
      </c>
      <c r="CC273" s="4"/>
      <c r="CD273" s="8"/>
      <c r="CE273" s="7"/>
      <c r="CF273" s="7"/>
      <c r="CG273" s="2" t="s">
        <v>140</v>
      </c>
      <c r="CH273" s="2" t="s">
        <v>144</v>
      </c>
      <c r="CI273" s="2" t="s">
        <v>728</v>
      </c>
      <c r="CJ273" s="2" t="s">
        <v>2469</v>
      </c>
      <c r="CK273" s="2" t="s">
        <v>168</v>
      </c>
      <c r="CL273" s="2" t="s">
        <v>134</v>
      </c>
      <c r="CM273" s="4">
        <v>68</v>
      </c>
      <c r="CN273" s="8">
        <v>902.36</v>
      </c>
      <c r="CO273" s="4"/>
      <c r="CP273" s="8"/>
      <c r="CQ273" s="7"/>
      <c r="CR273" s="7"/>
      <c r="CS273" s="2" t="s">
        <v>140</v>
      </c>
      <c r="CT273" s="2" t="s">
        <v>144</v>
      </c>
      <c r="CU273" s="2" t="s">
        <v>2470</v>
      </c>
      <c r="CV273" s="2" t="s">
        <v>2496</v>
      </c>
      <c r="CW273" s="2" t="s">
        <v>142</v>
      </c>
      <c r="CX273" s="2" t="s">
        <v>134</v>
      </c>
      <c r="CY273" s="4">
        <v>81</v>
      </c>
      <c r="CZ273" s="8">
        <v>690.12</v>
      </c>
      <c r="DA273" s="4"/>
      <c r="DB273" s="8"/>
      <c r="DC273" s="7"/>
      <c r="DD273" s="7"/>
      <c r="DE273" s="2" t="s">
        <v>140</v>
      </c>
      <c r="DF273" s="2" t="s">
        <v>144</v>
      </c>
      <c r="DG273" s="2" t="s">
        <v>1435</v>
      </c>
      <c r="DH273" s="2" t="s">
        <v>1184</v>
      </c>
      <c r="DI273" s="2" t="s">
        <v>142</v>
      </c>
      <c r="DJ273" s="2" t="s">
        <v>134</v>
      </c>
      <c r="DK273" s="4"/>
      <c r="DL273" s="8"/>
      <c r="DM273" s="4"/>
      <c r="DN273" s="8"/>
      <c r="DO273" s="7"/>
      <c r="DP273" s="7"/>
      <c r="DQ273" s="2" t="s">
        <v>140</v>
      </c>
      <c r="DR273" s="2" t="s">
        <v>144</v>
      </c>
      <c r="DS273" s="2" t="s">
        <v>600</v>
      </c>
      <c r="DT273" s="2" t="s">
        <v>521</v>
      </c>
      <c r="DU273" s="2" t="s">
        <v>142</v>
      </c>
      <c r="DV273" s="2" t="s">
        <v>134</v>
      </c>
      <c r="DW273" s="4"/>
      <c r="DX273" s="8"/>
      <c r="DY273" s="4"/>
      <c r="DZ273" s="8"/>
      <c r="EA273" s="7"/>
      <c r="EB273" s="7"/>
      <c r="EC273" s="2" t="s">
        <v>140</v>
      </c>
      <c r="ED273" s="2" t="s">
        <v>144</v>
      </c>
      <c r="EE273" s="2" t="s">
        <v>2081</v>
      </c>
      <c r="EF273" s="2" t="s">
        <v>2424</v>
      </c>
      <c r="EG273" s="2" t="s">
        <v>142</v>
      </c>
      <c r="EH273" s="2" t="s">
        <v>134</v>
      </c>
      <c r="EI273" s="4">
        <v>3</v>
      </c>
      <c r="EJ273" s="8">
        <v>24.33</v>
      </c>
      <c r="EK273" s="4"/>
      <c r="EL273" s="8"/>
      <c r="EM273" s="7"/>
      <c r="EN273" s="7"/>
      <c r="EO273" s="2" t="s">
        <v>140</v>
      </c>
      <c r="EP273" s="2" t="s">
        <v>144</v>
      </c>
      <c r="EQ273" s="2" t="s">
        <v>1184</v>
      </c>
      <c r="ER273" s="2" t="s">
        <v>779</v>
      </c>
      <c r="ES273" s="2" t="s">
        <v>168</v>
      </c>
      <c r="ET273" s="2" t="s">
        <v>134</v>
      </c>
      <c r="EU273" s="4"/>
      <c r="EV273" s="8"/>
      <c r="EW273" s="4"/>
      <c r="EX273" s="8"/>
      <c r="EY273" s="7"/>
      <c r="EZ273" s="7"/>
      <c r="FA273" s="2" t="s">
        <v>140</v>
      </c>
      <c r="FB273" s="2" t="s">
        <v>144</v>
      </c>
      <c r="FC273" s="2" t="s">
        <v>141</v>
      </c>
      <c r="FD273" s="2" t="s">
        <v>434</v>
      </c>
      <c r="FE273" s="2" t="s">
        <v>142</v>
      </c>
      <c r="FF273" s="2" t="s">
        <v>134</v>
      </c>
      <c r="FG273" s="4"/>
      <c r="FH273" s="8"/>
      <c r="FI273" s="4"/>
      <c r="FJ273" s="8"/>
      <c r="FK273" s="7"/>
      <c r="FL273" s="7"/>
      <c r="FM273" s="2" t="s">
        <v>161</v>
      </c>
      <c r="FN273" s="2" t="s">
        <v>144</v>
      </c>
      <c r="FO273" s="2" t="s">
        <v>134</v>
      </c>
      <c r="FP273" s="2" t="s">
        <v>134</v>
      </c>
      <c r="FQ273" s="2" t="s">
        <v>142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176</v>
      </c>
      <c r="FZ273" s="2" t="s">
        <v>144</v>
      </c>
      <c r="GA273" s="2" t="s">
        <v>134</v>
      </c>
      <c r="GB273" s="2" t="s">
        <v>134</v>
      </c>
      <c r="GC273" s="2" t="s">
        <v>142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134</v>
      </c>
      <c r="GL273" s="2" t="s">
        <v>134</v>
      </c>
      <c r="GM273" s="2" t="s">
        <v>134</v>
      </c>
      <c r="GN273" s="2" t="s">
        <v>134</v>
      </c>
      <c r="GO273" s="2" t="s">
        <v>134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184</v>
      </c>
      <c r="GX273" s="2" t="s">
        <v>144</v>
      </c>
      <c r="GY273" s="2" t="s">
        <v>134</v>
      </c>
      <c r="GZ273" s="2" t="s">
        <v>134</v>
      </c>
      <c r="HA273" s="2" t="s">
        <v>142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140</v>
      </c>
      <c r="HJ273" s="2" t="s">
        <v>144</v>
      </c>
      <c r="HK273" s="2" t="s">
        <v>141</v>
      </c>
      <c r="HL273" s="2" t="s">
        <v>751</v>
      </c>
      <c r="HM273" s="2" t="s">
        <v>142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161</v>
      </c>
      <c r="HV273" s="2" t="s">
        <v>144</v>
      </c>
      <c r="HW273" s="2" t="s">
        <v>134</v>
      </c>
      <c r="HX273" s="2" t="s">
        <v>134</v>
      </c>
      <c r="HY273" s="2" t="s">
        <v>142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140</v>
      </c>
      <c r="IH273" s="2" t="s">
        <v>144</v>
      </c>
      <c r="II273" s="2" t="s">
        <v>1395</v>
      </c>
      <c r="IJ273" s="2" t="s">
        <v>384</v>
      </c>
      <c r="IK273" s="2" t="s">
        <v>142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161</v>
      </c>
      <c r="IT273" s="2" t="s">
        <v>144</v>
      </c>
      <c r="IU273" s="2" t="s">
        <v>2474</v>
      </c>
      <c r="IV273" s="2" t="s">
        <v>134</v>
      </c>
      <c r="IW273" s="2" t="s">
        <v>142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134</v>
      </c>
      <c r="JF273" s="2" t="s">
        <v>134</v>
      </c>
      <c r="JG273" s="2" t="s">
        <v>134</v>
      </c>
      <c r="JH273" s="2" t="s">
        <v>134</v>
      </c>
      <c r="JI273" s="2" t="s">
        <v>134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140</v>
      </c>
      <c r="JR273" s="2" t="s">
        <v>144</v>
      </c>
      <c r="JS273" s="2" t="s">
        <v>2053</v>
      </c>
      <c r="JT273" s="2" t="s">
        <v>134</v>
      </c>
      <c r="JU273" s="2" t="s">
        <v>142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161</v>
      </c>
      <c r="KD273" s="2" t="s">
        <v>144</v>
      </c>
      <c r="KE273" s="2" t="s">
        <v>134</v>
      </c>
      <c r="KF273" s="2" t="s">
        <v>134</v>
      </c>
      <c r="KG273" s="2" t="s">
        <v>142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176</v>
      </c>
      <c r="KP273" s="2" t="s">
        <v>144</v>
      </c>
      <c r="KQ273" s="2" t="s">
        <v>134</v>
      </c>
      <c r="KR273" s="2" t="s">
        <v>134</v>
      </c>
      <c r="KS273" s="2" t="s">
        <v>142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140</v>
      </c>
      <c r="LB273" s="2" t="s">
        <v>144</v>
      </c>
      <c r="LC273" s="2" t="s">
        <v>2976</v>
      </c>
      <c r="LD273" s="2" t="s">
        <v>2677</v>
      </c>
      <c r="LE273" s="2" t="s">
        <v>142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134</v>
      </c>
      <c r="LN273" s="2" t="s">
        <v>134</v>
      </c>
      <c r="LO273" s="2" t="s">
        <v>134</v>
      </c>
      <c r="LP273" s="2" t="s">
        <v>134</v>
      </c>
      <c r="LQ273" s="2" t="s">
        <v>134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134</v>
      </c>
      <c r="LZ273" s="2" t="s">
        <v>134</v>
      </c>
      <c r="MA273" s="2" t="s">
        <v>134</v>
      </c>
      <c r="MB273" s="2" t="s">
        <v>134</v>
      </c>
      <c r="MC273" s="2" t="s">
        <v>134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161</v>
      </c>
      <c r="ML273" s="2" t="s">
        <v>144</v>
      </c>
      <c r="MM273" s="2" t="s">
        <v>134</v>
      </c>
      <c r="MN273" s="2" t="s">
        <v>134</v>
      </c>
      <c r="MO273" s="2" t="s">
        <v>142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134</v>
      </c>
      <c r="MY273" s="2" t="s">
        <v>134</v>
      </c>
      <c r="MZ273" s="2" t="s">
        <v>134</v>
      </c>
      <c r="NA273" s="2" t="s">
        <v>134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184</v>
      </c>
      <c r="NJ273" s="2" t="s">
        <v>144</v>
      </c>
      <c r="NK273" s="2" t="s">
        <v>134</v>
      </c>
      <c r="NL273" s="2" t="s">
        <v>134</v>
      </c>
      <c r="NM273" s="2" t="s">
        <v>142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140</v>
      </c>
      <c r="NV273" s="2" t="s">
        <v>144</v>
      </c>
      <c r="NW273" s="2" t="s">
        <v>185</v>
      </c>
      <c r="NX273" s="2" t="s">
        <v>134</v>
      </c>
      <c r="NY273" s="2" t="s">
        <v>142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140</v>
      </c>
      <c r="OH273" s="2" t="s">
        <v>144</v>
      </c>
      <c r="OI273" s="2" t="s">
        <v>1184</v>
      </c>
      <c r="OJ273" s="2" t="s">
        <v>2557</v>
      </c>
      <c r="OK273" s="2" t="s">
        <v>168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134</v>
      </c>
      <c r="OT273" s="2" t="s">
        <v>134</v>
      </c>
      <c r="OU273" s="2" t="s">
        <v>134</v>
      </c>
      <c r="OV273" s="2" t="s">
        <v>134</v>
      </c>
      <c r="OW273" s="2" t="s">
        <v>134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161</v>
      </c>
      <c r="PF273" s="2" t="s">
        <v>144</v>
      </c>
      <c r="PG273" s="2" t="s">
        <v>134</v>
      </c>
      <c r="PH273" s="2" t="s">
        <v>134</v>
      </c>
      <c r="PI273" s="2" t="s">
        <v>142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134</v>
      </c>
      <c r="PR273" s="2" t="s">
        <v>134</v>
      </c>
      <c r="PS273" s="2" t="s">
        <v>134</v>
      </c>
      <c r="PT273" s="2" t="s">
        <v>134</v>
      </c>
      <c r="PU273" s="2" t="s">
        <v>134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161</v>
      </c>
      <c r="QD273" s="2" t="s">
        <v>144</v>
      </c>
      <c r="QE273" s="2" t="s">
        <v>134</v>
      </c>
      <c r="QF273" s="2" t="s">
        <v>134</v>
      </c>
      <c r="QG273" s="2" t="s">
        <v>142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184</v>
      </c>
      <c r="QP273" s="2" t="s">
        <v>144</v>
      </c>
      <c r="QQ273" s="2" t="s">
        <v>134</v>
      </c>
      <c r="QR273" s="2" t="s">
        <v>134</v>
      </c>
      <c r="QS273" s="2" t="s">
        <v>142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134</v>
      </c>
      <c r="RB273" s="2" t="s">
        <v>134</v>
      </c>
      <c r="RC273" s="2" t="s">
        <v>134</v>
      </c>
      <c r="RD273" s="2" t="s">
        <v>134</v>
      </c>
      <c r="RE273" s="2" t="s">
        <v>134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134</v>
      </c>
      <c r="RN273" s="2" t="s">
        <v>134</v>
      </c>
      <c r="RO273" s="2" t="s">
        <v>134</v>
      </c>
      <c r="RP273" s="2" t="s">
        <v>134</v>
      </c>
      <c r="RQ273" s="2" t="s">
        <v>134</v>
      </c>
      <c r="RR273" s="2" t="s">
        <v>134</v>
      </c>
      <c r="RS273" s="4"/>
      <c r="RT273" s="8"/>
      <c r="RU273" s="4"/>
      <c r="RV273" s="8"/>
      <c r="RW273" s="7"/>
      <c r="RX273" s="7"/>
      <c r="RY273" s="2" t="s">
        <v>161</v>
      </c>
      <c r="RZ273" s="2" t="s">
        <v>144</v>
      </c>
      <c r="SA273" s="2" t="s">
        <v>134</v>
      </c>
      <c r="SB273" s="2" t="s">
        <v>134</v>
      </c>
      <c r="SC273" s="2" t="s">
        <v>142</v>
      </c>
      <c r="SD273" s="2" t="s">
        <v>134</v>
      </c>
      <c r="SE273" s="4"/>
      <c r="SF273" s="8"/>
      <c r="SG273" s="4"/>
      <c r="SH273" s="8"/>
      <c r="SI273" s="7"/>
      <c r="SJ273" s="7"/>
      <c r="SK273" s="2" t="s">
        <v>140</v>
      </c>
      <c r="SL273" s="2" t="s">
        <v>144</v>
      </c>
      <c r="SM273" s="2" t="s">
        <v>134</v>
      </c>
      <c r="SN273" s="2" t="s">
        <v>134</v>
      </c>
      <c r="SO273" s="2" t="s">
        <v>142</v>
      </c>
      <c r="SP273" s="2" t="s">
        <v>134</v>
      </c>
    </row>
    <row r="274">
      <c r="A274" s="2" t="s">
        <v>2977</v>
      </c>
      <c r="B274" s="2" t="s">
        <v>123</v>
      </c>
      <c r="C274" s="2" t="s">
        <v>2804</v>
      </c>
      <c r="D274" s="2" t="s">
        <v>2038</v>
      </c>
      <c r="E274" s="2" t="s">
        <v>2039</v>
      </c>
      <c r="F274" s="2" t="s">
        <v>2978</v>
      </c>
      <c r="G274" s="2" t="s">
        <v>2979</v>
      </c>
      <c r="H274" s="2" t="s">
        <v>2980</v>
      </c>
      <c r="I274" s="2" t="s">
        <v>2981</v>
      </c>
      <c r="J274" s="2" t="s">
        <v>2304</v>
      </c>
      <c r="K274" s="2" t="s">
        <v>803</v>
      </c>
      <c r="L274" s="3">
        <v>19.2</v>
      </c>
      <c r="M274" s="3">
        <v>20.16</v>
      </c>
      <c r="N274" s="3">
        <v>39.99</v>
      </c>
      <c r="O274" s="2" t="s">
        <v>274</v>
      </c>
      <c r="P274" s="2" t="s">
        <v>275</v>
      </c>
      <c r="Q274" s="2" t="s">
        <v>133</v>
      </c>
      <c r="R274" s="2" t="s">
        <v>134</v>
      </c>
      <c r="S274" s="2" t="s">
        <v>134</v>
      </c>
      <c r="T274" s="2" t="s">
        <v>134</v>
      </c>
      <c r="U274" s="2" t="s">
        <v>134</v>
      </c>
      <c r="V274" s="2" t="s">
        <v>747</v>
      </c>
      <c r="W274" s="2" t="s">
        <v>136</v>
      </c>
      <c r="X274" s="2" t="s">
        <v>134</v>
      </c>
      <c r="Y274" s="2" t="s">
        <v>2292</v>
      </c>
      <c r="Z274" s="4"/>
      <c r="AA274" s="4">
        <f>=ROUNDDOWN({0},0)</f>
      </c>
      <c r="AB274" s="5">
        <v>2.1</v>
      </c>
      <c r="AC274" s="2" t="s">
        <v>134</v>
      </c>
      <c r="AD274" s="4"/>
      <c r="AE274" s="4"/>
      <c r="AF274" s="6"/>
      <c r="AG274" s="6"/>
      <c r="AH274" s="7">
        <v>0.0929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>
        <v>0</v>
      </c>
      <c r="AP274" s="4">
        <v>5</v>
      </c>
      <c r="AQ274" s="8">
        <v>91.1</v>
      </c>
      <c r="AR274" s="4"/>
      <c r="AS274" s="8"/>
      <c r="AT274" s="7"/>
      <c r="AU274" s="7"/>
      <c r="AV274" s="4">
        <v>5</v>
      </c>
      <c r="AW274" s="8">
        <v>91.1</v>
      </c>
      <c r="AX274" s="4"/>
      <c r="AY274" s="8"/>
      <c r="AZ274" s="7"/>
      <c r="BA274" s="7"/>
      <c r="BB274" s="7">
        <v>1</v>
      </c>
      <c r="BC274" s="4">
        <v>5</v>
      </c>
      <c r="BD274" s="8">
        <v>91.1</v>
      </c>
      <c r="BE274" s="4"/>
      <c r="BF274" s="8"/>
      <c r="BG274" s="7"/>
      <c r="BH274" s="7"/>
      <c r="BI274" s="7">
        <v>1</v>
      </c>
      <c r="BJ274" s="4">
        <v>5</v>
      </c>
      <c r="BK274" s="8">
        <v>91.1</v>
      </c>
      <c r="BL274" s="2" t="s">
        <v>2982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578</v>
      </c>
      <c r="BV274" s="2" t="s">
        <v>144</v>
      </c>
      <c r="BW274" s="2" t="s">
        <v>134</v>
      </c>
      <c r="BX274" s="2" t="s">
        <v>1329</v>
      </c>
      <c r="BY274" s="2" t="s">
        <v>142</v>
      </c>
      <c r="BZ274" s="2" t="s">
        <v>134</v>
      </c>
      <c r="CA274" s="4"/>
      <c r="CB274" s="8"/>
      <c r="CC274" s="4"/>
      <c r="CD274" s="8"/>
      <c r="CE274" s="7"/>
      <c r="CF274" s="7"/>
      <c r="CG274" s="2" t="s">
        <v>140</v>
      </c>
      <c r="CH274" s="2" t="s">
        <v>144</v>
      </c>
      <c r="CI274" s="2" t="s">
        <v>145</v>
      </c>
      <c r="CJ274" s="2" t="s">
        <v>1505</v>
      </c>
      <c r="CK274" s="2" t="s">
        <v>168</v>
      </c>
      <c r="CL274" s="2" t="s">
        <v>134</v>
      </c>
      <c r="CM274" s="4">
        <v>4</v>
      </c>
      <c r="CN274" s="8">
        <v>79</v>
      </c>
      <c r="CO274" s="4"/>
      <c r="CP274" s="8"/>
      <c r="CQ274" s="7"/>
      <c r="CR274" s="7"/>
      <c r="CS274" s="2" t="s">
        <v>140</v>
      </c>
      <c r="CT274" s="2" t="s">
        <v>144</v>
      </c>
      <c r="CU274" s="2" t="s">
        <v>353</v>
      </c>
      <c r="CV274" s="2" t="s">
        <v>1858</v>
      </c>
      <c r="CW274" s="2" t="s">
        <v>142</v>
      </c>
      <c r="CX274" s="2" t="s">
        <v>134</v>
      </c>
      <c r="CY274" s="4">
        <v>1</v>
      </c>
      <c r="CZ274" s="8">
        <v>12.1</v>
      </c>
      <c r="DA274" s="4"/>
      <c r="DB274" s="8"/>
      <c r="DC274" s="7"/>
      <c r="DD274" s="7"/>
      <c r="DE274" s="2" t="s">
        <v>140</v>
      </c>
      <c r="DF274" s="2" t="s">
        <v>144</v>
      </c>
      <c r="DG274" s="2" t="s">
        <v>221</v>
      </c>
      <c r="DH274" s="2" t="s">
        <v>351</v>
      </c>
      <c r="DI274" s="2" t="s">
        <v>142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140</v>
      </c>
      <c r="DR274" s="2" t="s">
        <v>144</v>
      </c>
      <c r="DS274" s="2" t="s">
        <v>151</v>
      </c>
      <c r="DT274" s="2" t="s">
        <v>152</v>
      </c>
      <c r="DU274" s="2" t="s">
        <v>142</v>
      </c>
      <c r="DV274" s="2" t="s">
        <v>134</v>
      </c>
      <c r="DW274" s="4"/>
      <c r="DX274" s="8"/>
      <c r="DY274" s="4"/>
      <c r="DZ274" s="8"/>
      <c r="EA274" s="7"/>
      <c r="EB274" s="7"/>
      <c r="EC274" s="2" t="s">
        <v>143</v>
      </c>
      <c r="ED274" s="2" t="s">
        <v>144</v>
      </c>
      <c r="EE274" s="2" t="s">
        <v>2295</v>
      </c>
      <c r="EF274" s="2" t="s">
        <v>351</v>
      </c>
      <c r="EG274" s="2" t="s">
        <v>142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140</v>
      </c>
      <c r="EP274" s="2" t="s">
        <v>144</v>
      </c>
      <c r="EQ274" s="2" t="s">
        <v>163</v>
      </c>
      <c r="ER274" s="2" t="s">
        <v>1858</v>
      </c>
      <c r="ES274" s="2" t="s">
        <v>142</v>
      </c>
      <c r="ET274" s="2" t="s">
        <v>134</v>
      </c>
      <c r="EU274" s="4"/>
      <c r="EV274" s="8"/>
      <c r="EW274" s="4"/>
      <c r="EX274" s="8"/>
      <c r="EY274" s="7"/>
      <c r="EZ274" s="7"/>
      <c r="FA274" s="2" t="s">
        <v>140</v>
      </c>
      <c r="FB274" s="2" t="s">
        <v>144</v>
      </c>
      <c r="FC274" s="2" t="s">
        <v>1891</v>
      </c>
      <c r="FD274" s="2" t="s">
        <v>308</v>
      </c>
      <c r="FE274" s="2" t="s">
        <v>142</v>
      </c>
      <c r="FF274" s="2" t="s">
        <v>134</v>
      </c>
      <c r="FG274" s="4"/>
      <c r="FH274" s="8"/>
      <c r="FI274" s="4"/>
      <c r="FJ274" s="8"/>
      <c r="FK274" s="7"/>
      <c r="FL274" s="7"/>
      <c r="FM274" s="2" t="s">
        <v>161</v>
      </c>
      <c r="FN274" s="2" t="s">
        <v>144</v>
      </c>
      <c r="FO274" s="2" t="s">
        <v>134</v>
      </c>
      <c r="FP274" s="2" t="s">
        <v>134</v>
      </c>
      <c r="FQ274" s="2" t="s">
        <v>142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140</v>
      </c>
      <c r="FZ274" s="2" t="s">
        <v>144</v>
      </c>
      <c r="GA274" s="2" t="s">
        <v>1002</v>
      </c>
      <c r="GB274" s="2" t="s">
        <v>338</v>
      </c>
      <c r="GC274" s="2" t="s">
        <v>142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134</v>
      </c>
      <c r="GL274" s="2" t="s">
        <v>134</v>
      </c>
      <c r="GM274" s="2" t="s">
        <v>134</v>
      </c>
      <c r="GN274" s="2" t="s">
        <v>134</v>
      </c>
      <c r="GO274" s="2" t="s">
        <v>134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184</v>
      </c>
      <c r="GX274" s="2" t="s">
        <v>144</v>
      </c>
      <c r="GY274" s="2" t="s">
        <v>134</v>
      </c>
      <c r="GZ274" s="2" t="s">
        <v>134</v>
      </c>
      <c r="HA274" s="2" t="s">
        <v>142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140</v>
      </c>
      <c r="HJ274" s="2" t="s">
        <v>144</v>
      </c>
      <c r="HK274" s="2" t="s">
        <v>1891</v>
      </c>
      <c r="HL274" s="2" t="s">
        <v>463</v>
      </c>
      <c r="HM274" s="2" t="s">
        <v>142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161</v>
      </c>
      <c r="HV274" s="2" t="s">
        <v>144</v>
      </c>
      <c r="HW274" s="2" t="s">
        <v>134</v>
      </c>
      <c r="HX274" s="2" t="s">
        <v>134</v>
      </c>
      <c r="HY274" s="2" t="s">
        <v>142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140</v>
      </c>
      <c r="IH274" s="2" t="s">
        <v>144</v>
      </c>
      <c r="II274" s="2" t="s">
        <v>1862</v>
      </c>
      <c r="IJ274" s="2" t="s">
        <v>1505</v>
      </c>
      <c r="IK274" s="2" t="s">
        <v>142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161</v>
      </c>
      <c r="IT274" s="2" t="s">
        <v>144</v>
      </c>
      <c r="IU274" s="2" t="s">
        <v>1008</v>
      </c>
      <c r="IV274" s="2" t="s">
        <v>134</v>
      </c>
      <c r="IW274" s="2" t="s">
        <v>142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134</v>
      </c>
      <c r="JF274" s="2" t="s">
        <v>134</v>
      </c>
      <c r="JG274" s="2" t="s">
        <v>134</v>
      </c>
      <c r="JH274" s="2" t="s">
        <v>134</v>
      </c>
      <c r="JI274" s="2" t="s">
        <v>134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140</v>
      </c>
      <c r="JR274" s="2" t="s">
        <v>144</v>
      </c>
      <c r="JS274" s="2" t="s">
        <v>2740</v>
      </c>
      <c r="JT274" s="2" t="s">
        <v>2460</v>
      </c>
      <c r="JU274" s="2" t="s">
        <v>142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161</v>
      </c>
      <c r="KD274" s="2" t="s">
        <v>144</v>
      </c>
      <c r="KE274" s="2" t="s">
        <v>134</v>
      </c>
      <c r="KF274" s="2" t="s">
        <v>134</v>
      </c>
      <c r="KG274" s="2" t="s">
        <v>142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176</v>
      </c>
      <c r="KP274" s="2" t="s">
        <v>144</v>
      </c>
      <c r="KQ274" s="2" t="s">
        <v>134</v>
      </c>
      <c r="KR274" s="2" t="s">
        <v>134</v>
      </c>
      <c r="KS274" s="2" t="s">
        <v>142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140</v>
      </c>
      <c r="LB274" s="2" t="s">
        <v>144</v>
      </c>
      <c r="LC274" s="2" t="s">
        <v>2983</v>
      </c>
      <c r="LD274" s="2" t="s">
        <v>2984</v>
      </c>
      <c r="LE274" s="2" t="s">
        <v>142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134</v>
      </c>
      <c r="LN274" s="2" t="s">
        <v>134</v>
      </c>
      <c r="LO274" s="2" t="s">
        <v>134</v>
      </c>
      <c r="LP274" s="2" t="s">
        <v>134</v>
      </c>
      <c r="LQ274" s="2" t="s">
        <v>134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134</v>
      </c>
      <c r="LZ274" s="2" t="s">
        <v>134</v>
      </c>
      <c r="MA274" s="2" t="s">
        <v>134</v>
      </c>
      <c r="MB274" s="2" t="s">
        <v>134</v>
      </c>
      <c r="MC274" s="2" t="s">
        <v>134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161</v>
      </c>
      <c r="ML274" s="2" t="s">
        <v>144</v>
      </c>
      <c r="MM274" s="2" t="s">
        <v>134</v>
      </c>
      <c r="MN274" s="2" t="s">
        <v>134</v>
      </c>
      <c r="MO274" s="2" t="s">
        <v>142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134</v>
      </c>
      <c r="MX274" s="2" t="s">
        <v>134</v>
      </c>
      <c r="MY274" s="2" t="s">
        <v>134</v>
      </c>
      <c r="MZ274" s="2" t="s">
        <v>134</v>
      </c>
      <c r="NA274" s="2" t="s">
        <v>134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184</v>
      </c>
      <c r="NJ274" s="2" t="s">
        <v>144</v>
      </c>
      <c r="NK274" s="2" t="s">
        <v>134</v>
      </c>
      <c r="NL274" s="2" t="s">
        <v>134</v>
      </c>
      <c r="NM274" s="2" t="s">
        <v>142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140</v>
      </c>
      <c r="NV274" s="2" t="s">
        <v>144</v>
      </c>
      <c r="NW274" s="2" t="s">
        <v>185</v>
      </c>
      <c r="NX274" s="2" t="s">
        <v>134</v>
      </c>
      <c r="NY274" s="2" t="s">
        <v>142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140</v>
      </c>
      <c r="OH274" s="2" t="s">
        <v>144</v>
      </c>
      <c r="OI274" s="2" t="s">
        <v>167</v>
      </c>
      <c r="OJ274" s="2" t="s">
        <v>177</v>
      </c>
      <c r="OK274" s="2" t="s">
        <v>142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134</v>
      </c>
      <c r="OT274" s="2" t="s">
        <v>134</v>
      </c>
      <c r="OU274" s="2" t="s">
        <v>134</v>
      </c>
      <c r="OV274" s="2" t="s">
        <v>134</v>
      </c>
      <c r="OW274" s="2" t="s">
        <v>134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161</v>
      </c>
      <c r="PF274" s="2" t="s">
        <v>144</v>
      </c>
      <c r="PG274" s="2" t="s">
        <v>134</v>
      </c>
      <c r="PH274" s="2" t="s">
        <v>134</v>
      </c>
      <c r="PI274" s="2" t="s">
        <v>142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134</v>
      </c>
      <c r="PR274" s="2" t="s">
        <v>134</v>
      </c>
      <c r="PS274" s="2" t="s">
        <v>134</v>
      </c>
      <c r="PT274" s="2" t="s">
        <v>134</v>
      </c>
      <c r="PU274" s="2" t="s">
        <v>134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140</v>
      </c>
      <c r="QD274" s="2" t="s">
        <v>144</v>
      </c>
      <c r="QE274" s="2" t="s">
        <v>191</v>
      </c>
      <c r="QF274" s="2" t="s">
        <v>134</v>
      </c>
      <c r="QG274" s="2" t="s">
        <v>142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184</v>
      </c>
      <c r="QP274" s="2" t="s">
        <v>144</v>
      </c>
      <c r="QQ274" s="2" t="s">
        <v>134</v>
      </c>
      <c r="QR274" s="2" t="s">
        <v>134</v>
      </c>
      <c r="QS274" s="2" t="s">
        <v>142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134</v>
      </c>
      <c r="RB274" s="2" t="s">
        <v>134</v>
      </c>
      <c r="RC274" s="2" t="s">
        <v>134</v>
      </c>
      <c r="RD274" s="2" t="s">
        <v>134</v>
      </c>
      <c r="RE274" s="2" t="s">
        <v>134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134</v>
      </c>
      <c r="RN274" s="2" t="s">
        <v>134</v>
      </c>
      <c r="RO274" s="2" t="s">
        <v>134</v>
      </c>
      <c r="RP274" s="2" t="s">
        <v>134</v>
      </c>
      <c r="RQ274" s="2" t="s">
        <v>134</v>
      </c>
      <c r="RR274" s="2" t="s">
        <v>134</v>
      </c>
      <c r="RS274" s="4"/>
      <c r="RT274" s="8"/>
      <c r="RU274" s="4"/>
      <c r="RV274" s="8"/>
      <c r="RW274" s="7"/>
      <c r="RX274" s="7"/>
      <c r="RY274" s="2" t="s">
        <v>161</v>
      </c>
      <c r="RZ274" s="2" t="s">
        <v>144</v>
      </c>
      <c r="SA274" s="2" t="s">
        <v>134</v>
      </c>
      <c r="SB274" s="2" t="s">
        <v>134</v>
      </c>
      <c r="SC274" s="2" t="s">
        <v>142</v>
      </c>
      <c r="SD274" s="2" t="s">
        <v>134</v>
      </c>
      <c r="SE274" s="4"/>
      <c r="SF274" s="8"/>
      <c r="SG274" s="4"/>
      <c r="SH274" s="8"/>
      <c r="SI274" s="7"/>
      <c r="SJ274" s="7"/>
      <c r="SK274" s="2" t="s">
        <v>140</v>
      </c>
      <c r="SL274" s="2" t="s">
        <v>144</v>
      </c>
      <c r="SM274" s="2" t="s">
        <v>193</v>
      </c>
      <c r="SN274" s="2" t="s">
        <v>2532</v>
      </c>
      <c r="SO274" s="2" t="s">
        <v>142</v>
      </c>
      <c r="SP274" s="2" t="s">
        <v>134</v>
      </c>
    </row>
    <row r="275">
      <c r="A275" s="2" t="s">
        <v>2985</v>
      </c>
      <c r="B275" s="2" t="s">
        <v>123</v>
      </c>
      <c r="C275" s="2" t="s">
        <v>2804</v>
      </c>
      <c r="D275" s="2" t="s">
        <v>2731</v>
      </c>
      <c r="E275" s="2" t="s">
        <v>2732</v>
      </c>
      <c r="F275" s="2" t="s">
        <v>2986</v>
      </c>
      <c r="G275" s="2" t="s">
        <v>134</v>
      </c>
      <c r="H275" s="2" t="s">
        <v>134</v>
      </c>
      <c r="I275" s="2" t="s">
        <v>2987</v>
      </c>
      <c r="J275" s="2" t="s">
        <v>2640</v>
      </c>
      <c r="K275" s="2" t="s">
        <v>329</v>
      </c>
      <c r="L275" s="3">
        <v>17.5</v>
      </c>
      <c r="M275" s="3">
        <v>18.38</v>
      </c>
      <c r="N275" s="3"/>
      <c r="O275" s="2" t="s">
        <v>274</v>
      </c>
      <c r="P275" s="2" t="s">
        <v>1660</v>
      </c>
      <c r="Q275" s="2" t="s">
        <v>133</v>
      </c>
      <c r="R275" s="2" t="s">
        <v>26</v>
      </c>
      <c r="S275" s="2" t="s">
        <v>134</v>
      </c>
      <c r="T275" s="2" t="s">
        <v>134</v>
      </c>
      <c r="U275" s="2" t="s">
        <v>134</v>
      </c>
      <c r="V275" s="2" t="s">
        <v>1815</v>
      </c>
      <c r="W275" s="2" t="s">
        <v>134</v>
      </c>
      <c r="X275" s="2" t="s">
        <v>134</v>
      </c>
      <c r="Y275" s="2" t="s">
        <v>2988</v>
      </c>
      <c r="Z275" s="4"/>
      <c r="AA275" s="4">
        <f>=ROUNDDOWN({0},0)</f>
      </c>
      <c r="AB275" s="5">
        <v>0.3</v>
      </c>
      <c r="AC275" s="2" t="s">
        <v>134</v>
      </c>
      <c r="AD275" s="4"/>
      <c r="AE275" s="4"/>
      <c r="AF275" s="6"/>
      <c r="AG275" s="6"/>
      <c r="AH275" s="7">
        <v>0.694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/>
      <c r="BJ275" s="4"/>
      <c r="BK275" s="8"/>
      <c r="BL275" s="2" t="s">
        <v>134</v>
      </c>
      <c r="BM275" s="7"/>
      <c r="BN275" s="7"/>
      <c r="BO275" s="4"/>
      <c r="BP275" s="8"/>
      <c r="BQ275" s="4"/>
      <c r="BR275" s="8"/>
      <c r="BS275" s="7"/>
      <c r="BT275" s="7"/>
      <c r="BU275" s="2" t="s">
        <v>134</v>
      </c>
      <c r="BV275" s="2" t="s">
        <v>134</v>
      </c>
      <c r="BW275" s="2" t="s">
        <v>134</v>
      </c>
      <c r="BX275" s="2" t="s">
        <v>134</v>
      </c>
      <c r="BY275" s="2" t="s">
        <v>134</v>
      </c>
      <c r="BZ275" s="2" t="s">
        <v>134</v>
      </c>
      <c r="CA275" s="4"/>
      <c r="CB275" s="8"/>
      <c r="CC275" s="4"/>
      <c r="CD275" s="8"/>
      <c r="CE275" s="7"/>
      <c r="CF275" s="7"/>
      <c r="CG275" s="2" t="s">
        <v>134</v>
      </c>
      <c r="CH275" s="2" t="s">
        <v>134</v>
      </c>
      <c r="CI275" s="2" t="s">
        <v>134</v>
      </c>
      <c r="CJ275" s="2" t="s">
        <v>134</v>
      </c>
      <c r="CK275" s="2" t="s">
        <v>134</v>
      </c>
      <c r="CL275" s="2" t="s">
        <v>134</v>
      </c>
      <c r="CM275" s="4"/>
      <c r="CN275" s="8"/>
      <c r="CO275" s="4"/>
      <c r="CP275" s="8"/>
      <c r="CQ275" s="7"/>
      <c r="CR275" s="7"/>
      <c r="CS275" s="2" t="s">
        <v>134</v>
      </c>
      <c r="CT275" s="2" t="s">
        <v>134</v>
      </c>
      <c r="CU275" s="2" t="s">
        <v>134</v>
      </c>
      <c r="CV275" s="2" t="s">
        <v>134</v>
      </c>
      <c r="CW275" s="2" t="s">
        <v>134</v>
      </c>
      <c r="CX275" s="2" t="s">
        <v>134</v>
      </c>
      <c r="CY275" s="4"/>
      <c r="CZ275" s="8"/>
      <c r="DA275" s="4"/>
      <c r="DB275" s="8"/>
      <c r="DC275" s="7"/>
      <c r="DD275" s="7"/>
      <c r="DE275" s="2" t="s">
        <v>134</v>
      </c>
      <c r="DF275" s="2" t="s">
        <v>134</v>
      </c>
      <c r="DG275" s="2" t="s">
        <v>134</v>
      </c>
      <c r="DH275" s="2" t="s">
        <v>134</v>
      </c>
      <c r="DI275" s="2" t="s">
        <v>134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134</v>
      </c>
      <c r="DR275" s="2" t="s">
        <v>134</v>
      </c>
      <c r="DS275" s="2" t="s">
        <v>134</v>
      </c>
      <c r="DT275" s="2" t="s">
        <v>134</v>
      </c>
      <c r="DU275" s="2" t="s">
        <v>134</v>
      </c>
      <c r="DV275" s="2" t="s">
        <v>134</v>
      </c>
      <c r="DW275" s="4"/>
      <c r="DX275" s="8"/>
      <c r="DY275" s="4"/>
      <c r="DZ275" s="8"/>
      <c r="EA275" s="7"/>
      <c r="EB275" s="7"/>
      <c r="EC275" s="2" t="s">
        <v>134</v>
      </c>
      <c r="ED275" s="2" t="s">
        <v>134</v>
      </c>
      <c r="EE275" s="2" t="s">
        <v>134</v>
      </c>
      <c r="EF275" s="2" t="s">
        <v>134</v>
      </c>
      <c r="EG275" s="2" t="s">
        <v>134</v>
      </c>
      <c r="EH275" s="2" t="s">
        <v>134</v>
      </c>
      <c r="EI275" s="4"/>
      <c r="EJ275" s="8"/>
      <c r="EK275" s="4"/>
      <c r="EL275" s="8"/>
      <c r="EM275" s="7"/>
      <c r="EN275" s="7"/>
      <c r="EO275" s="2" t="s">
        <v>134</v>
      </c>
      <c r="EP275" s="2" t="s">
        <v>134</v>
      </c>
      <c r="EQ275" s="2" t="s">
        <v>134</v>
      </c>
      <c r="ER275" s="2" t="s">
        <v>134</v>
      </c>
      <c r="ES275" s="2" t="s">
        <v>134</v>
      </c>
      <c r="ET275" s="2" t="s">
        <v>134</v>
      </c>
      <c r="EU275" s="4"/>
      <c r="EV275" s="8"/>
      <c r="EW275" s="4"/>
      <c r="EX275" s="8"/>
      <c r="EY275" s="7"/>
      <c r="EZ275" s="7"/>
      <c r="FA275" s="2" t="s">
        <v>134</v>
      </c>
      <c r="FB275" s="2" t="s">
        <v>134</v>
      </c>
      <c r="FC275" s="2" t="s">
        <v>134</v>
      </c>
      <c r="FD275" s="2" t="s">
        <v>134</v>
      </c>
      <c r="FE275" s="2" t="s">
        <v>134</v>
      </c>
      <c r="FF275" s="2" t="s">
        <v>134</v>
      </c>
      <c r="FG275" s="4"/>
      <c r="FH275" s="8"/>
      <c r="FI275" s="4"/>
      <c r="FJ275" s="8"/>
      <c r="FK275" s="7"/>
      <c r="FL275" s="7"/>
      <c r="FM275" s="2" t="s">
        <v>134</v>
      </c>
      <c r="FN275" s="2" t="s">
        <v>134</v>
      </c>
      <c r="FO275" s="2" t="s">
        <v>134</v>
      </c>
      <c r="FP275" s="2" t="s">
        <v>134</v>
      </c>
      <c r="FQ275" s="2" t="s">
        <v>134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134</v>
      </c>
      <c r="FZ275" s="2" t="s">
        <v>134</v>
      </c>
      <c r="GA275" s="2" t="s">
        <v>134</v>
      </c>
      <c r="GB275" s="2" t="s">
        <v>134</v>
      </c>
      <c r="GC275" s="2" t="s">
        <v>134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140</v>
      </c>
      <c r="GL275" s="2" t="s">
        <v>131</v>
      </c>
      <c r="GM275" s="2" t="s">
        <v>1283</v>
      </c>
      <c r="GN275" s="2" t="s">
        <v>1849</v>
      </c>
      <c r="GO275" s="2" t="s">
        <v>142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134</v>
      </c>
      <c r="GX275" s="2" t="s">
        <v>134</v>
      </c>
      <c r="GY275" s="2" t="s">
        <v>134</v>
      </c>
      <c r="GZ275" s="2" t="s">
        <v>134</v>
      </c>
      <c r="HA275" s="2" t="s">
        <v>134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134</v>
      </c>
      <c r="HJ275" s="2" t="s">
        <v>134</v>
      </c>
      <c r="HK275" s="2" t="s">
        <v>134</v>
      </c>
      <c r="HL275" s="2" t="s">
        <v>134</v>
      </c>
      <c r="HM275" s="2" t="s">
        <v>134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134</v>
      </c>
      <c r="HV275" s="2" t="s">
        <v>134</v>
      </c>
      <c r="HW275" s="2" t="s">
        <v>134</v>
      </c>
      <c r="HX275" s="2" t="s">
        <v>134</v>
      </c>
      <c r="HY275" s="2" t="s">
        <v>134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134</v>
      </c>
      <c r="IH275" s="2" t="s">
        <v>134</v>
      </c>
      <c r="II275" s="2" t="s">
        <v>134</v>
      </c>
      <c r="IJ275" s="2" t="s">
        <v>134</v>
      </c>
      <c r="IK275" s="2" t="s">
        <v>134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134</v>
      </c>
      <c r="IT275" s="2" t="s">
        <v>134</v>
      </c>
      <c r="IU275" s="2" t="s">
        <v>134</v>
      </c>
      <c r="IV275" s="2" t="s">
        <v>134</v>
      </c>
      <c r="IW275" s="2" t="s">
        <v>134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134</v>
      </c>
      <c r="JF275" s="2" t="s">
        <v>134</v>
      </c>
      <c r="JG275" s="2" t="s">
        <v>134</v>
      </c>
      <c r="JH275" s="2" t="s">
        <v>134</v>
      </c>
      <c r="JI275" s="2" t="s">
        <v>134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134</v>
      </c>
      <c r="JR275" s="2" t="s">
        <v>134</v>
      </c>
      <c r="JS275" s="2" t="s">
        <v>134</v>
      </c>
      <c r="JT275" s="2" t="s">
        <v>134</v>
      </c>
      <c r="JU275" s="2" t="s">
        <v>134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134</v>
      </c>
      <c r="KD275" s="2" t="s">
        <v>134</v>
      </c>
      <c r="KE275" s="2" t="s">
        <v>134</v>
      </c>
      <c r="KF275" s="2" t="s">
        <v>134</v>
      </c>
      <c r="KG275" s="2" t="s">
        <v>134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134</v>
      </c>
      <c r="KP275" s="2" t="s">
        <v>134</v>
      </c>
      <c r="KQ275" s="2" t="s">
        <v>134</v>
      </c>
      <c r="KR275" s="2" t="s">
        <v>134</v>
      </c>
      <c r="KS275" s="2" t="s">
        <v>134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134</v>
      </c>
      <c r="LB275" s="2" t="s">
        <v>134</v>
      </c>
      <c r="LC275" s="2" t="s">
        <v>134</v>
      </c>
      <c r="LD275" s="2" t="s">
        <v>134</v>
      </c>
      <c r="LE275" s="2" t="s">
        <v>134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134</v>
      </c>
      <c r="LN275" s="2" t="s">
        <v>134</v>
      </c>
      <c r="LO275" s="2" t="s">
        <v>134</v>
      </c>
      <c r="LP275" s="2" t="s">
        <v>134</v>
      </c>
      <c r="LQ275" s="2" t="s">
        <v>134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134</v>
      </c>
      <c r="LZ275" s="2" t="s">
        <v>134</v>
      </c>
      <c r="MA275" s="2" t="s">
        <v>134</v>
      </c>
      <c r="MB275" s="2" t="s">
        <v>134</v>
      </c>
      <c r="MC275" s="2" t="s">
        <v>134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134</v>
      </c>
      <c r="ML275" s="2" t="s">
        <v>134</v>
      </c>
      <c r="MM275" s="2" t="s">
        <v>134</v>
      </c>
      <c r="MN275" s="2" t="s">
        <v>134</v>
      </c>
      <c r="MO275" s="2" t="s">
        <v>134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134</v>
      </c>
      <c r="MY275" s="2" t="s">
        <v>134</v>
      </c>
      <c r="MZ275" s="2" t="s">
        <v>134</v>
      </c>
      <c r="NA275" s="2" t="s">
        <v>134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134</v>
      </c>
      <c r="NK275" s="2" t="s">
        <v>134</v>
      </c>
      <c r="NL275" s="2" t="s">
        <v>134</v>
      </c>
      <c r="NM275" s="2" t="s">
        <v>134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134</v>
      </c>
      <c r="NV275" s="2" t="s">
        <v>134</v>
      </c>
      <c r="NW275" s="2" t="s">
        <v>134</v>
      </c>
      <c r="NX275" s="2" t="s">
        <v>134</v>
      </c>
      <c r="NY275" s="2" t="s">
        <v>134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134</v>
      </c>
      <c r="OI275" s="2" t="s">
        <v>134</v>
      </c>
      <c r="OJ275" s="2" t="s">
        <v>134</v>
      </c>
      <c r="OK275" s="2" t="s">
        <v>134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134</v>
      </c>
      <c r="OT275" s="2" t="s">
        <v>134</v>
      </c>
      <c r="OU275" s="2" t="s">
        <v>134</v>
      </c>
      <c r="OV275" s="2" t="s">
        <v>134</v>
      </c>
      <c r="OW275" s="2" t="s">
        <v>134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134</v>
      </c>
      <c r="PG275" s="2" t="s">
        <v>134</v>
      </c>
      <c r="PH275" s="2" t="s">
        <v>134</v>
      </c>
      <c r="PI275" s="2" t="s">
        <v>134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134</v>
      </c>
      <c r="PR275" s="2" t="s">
        <v>134</v>
      </c>
      <c r="PS275" s="2" t="s">
        <v>134</v>
      </c>
      <c r="PT275" s="2" t="s">
        <v>134</v>
      </c>
      <c r="PU275" s="2" t="s">
        <v>134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134</v>
      </c>
      <c r="QD275" s="2" t="s">
        <v>134</v>
      </c>
      <c r="QE275" s="2" t="s">
        <v>134</v>
      </c>
      <c r="QF275" s="2" t="s">
        <v>134</v>
      </c>
      <c r="QG275" s="2" t="s">
        <v>134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134</v>
      </c>
      <c r="QP275" s="2" t="s">
        <v>134</v>
      </c>
      <c r="QQ275" s="2" t="s">
        <v>134</v>
      </c>
      <c r="QR275" s="2" t="s">
        <v>134</v>
      </c>
      <c r="QS275" s="2" t="s">
        <v>134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134</v>
      </c>
      <c r="RB275" s="2" t="s">
        <v>134</v>
      </c>
      <c r="RC275" s="2" t="s">
        <v>134</v>
      </c>
      <c r="RD275" s="2" t="s">
        <v>134</v>
      </c>
      <c r="RE275" s="2" t="s">
        <v>134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134</v>
      </c>
      <c r="RN275" s="2" t="s">
        <v>134</v>
      </c>
      <c r="RO275" s="2" t="s">
        <v>134</v>
      </c>
      <c r="RP275" s="2" t="s">
        <v>134</v>
      </c>
      <c r="RQ275" s="2" t="s">
        <v>134</v>
      </c>
      <c r="RR275" s="2" t="s">
        <v>134</v>
      </c>
      <c r="RS275" s="4"/>
      <c r="RT275" s="8"/>
      <c r="RU275" s="4"/>
      <c r="RV275" s="8"/>
      <c r="RW275" s="7"/>
      <c r="RX275" s="7"/>
      <c r="RY275" s="2" t="s">
        <v>134</v>
      </c>
      <c r="RZ275" s="2" t="s">
        <v>134</v>
      </c>
      <c r="SA275" s="2" t="s">
        <v>134</v>
      </c>
      <c r="SB275" s="2" t="s">
        <v>134</v>
      </c>
      <c r="SC275" s="2" t="s">
        <v>134</v>
      </c>
      <c r="SD275" s="2" t="s">
        <v>134</v>
      </c>
      <c r="SE275" s="4"/>
      <c r="SF275" s="8"/>
      <c r="SG275" s="4"/>
      <c r="SH275" s="8"/>
      <c r="SI275" s="7"/>
      <c r="SJ275" s="7"/>
      <c r="SK275" s="2" t="s">
        <v>134</v>
      </c>
      <c r="SL275" s="2" t="s">
        <v>134</v>
      </c>
      <c r="SM275" s="2" t="s">
        <v>134</v>
      </c>
      <c r="SN275" s="2" t="s">
        <v>134</v>
      </c>
      <c r="SO275" s="2" t="s">
        <v>134</v>
      </c>
      <c r="SP275" s="2" t="s">
        <v>134</v>
      </c>
    </row>
    <row r="276">
      <c r="A276" s="2" t="s">
        <v>2989</v>
      </c>
      <c r="B276" s="2" t="s">
        <v>123</v>
      </c>
      <c r="C276" s="2" t="s">
        <v>2804</v>
      </c>
      <c r="D276" s="2" t="s">
        <v>2731</v>
      </c>
      <c r="E276" s="2" t="s">
        <v>2732</v>
      </c>
      <c r="F276" s="2" t="s">
        <v>2986</v>
      </c>
      <c r="G276" s="2" t="s">
        <v>134</v>
      </c>
      <c r="H276" s="2" t="s">
        <v>134</v>
      </c>
      <c r="I276" s="2" t="s">
        <v>2987</v>
      </c>
      <c r="J276" s="2" t="s">
        <v>2640</v>
      </c>
      <c r="K276" s="2" t="s">
        <v>130</v>
      </c>
      <c r="L276" s="3">
        <v>17.5</v>
      </c>
      <c r="M276" s="3">
        <v>18.38</v>
      </c>
      <c r="N276" s="3"/>
      <c r="O276" s="2" t="s">
        <v>274</v>
      </c>
      <c r="P276" s="2" t="s">
        <v>1660</v>
      </c>
      <c r="Q276" s="2" t="s">
        <v>133</v>
      </c>
      <c r="R276" s="2" t="s">
        <v>26</v>
      </c>
      <c r="S276" s="2" t="s">
        <v>134</v>
      </c>
      <c r="T276" s="2" t="s">
        <v>134</v>
      </c>
      <c r="U276" s="2" t="s">
        <v>134</v>
      </c>
      <c r="V276" s="2" t="s">
        <v>1815</v>
      </c>
      <c r="W276" s="2" t="s">
        <v>134</v>
      </c>
      <c r="X276" s="2" t="s">
        <v>134</v>
      </c>
      <c r="Y276" s="2" t="s">
        <v>2988</v>
      </c>
      <c r="Z276" s="4"/>
      <c r="AA276" s="4">
        <f>=ROUNDDOWN({0},0)</f>
      </c>
      <c r="AB276" s="5">
        <v>0.2</v>
      </c>
      <c r="AC276" s="2" t="s">
        <v>134</v>
      </c>
      <c r="AD276" s="4"/>
      <c r="AE276" s="4"/>
      <c r="AF276" s="6"/>
      <c r="AG276" s="6"/>
      <c r="AH276" s="7">
        <v>0.694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/>
      <c r="BJ276" s="4"/>
      <c r="BK276" s="8"/>
      <c r="BL276" s="2" t="s">
        <v>134</v>
      </c>
      <c r="BM276" s="7"/>
      <c r="BN276" s="7"/>
      <c r="BO276" s="4"/>
      <c r="BP276" s="8"/>
      <c r="BQ276" s="4"/>
      <c r="BR276" s="8"/>
      <c r="BS276" s="7"/>
      <c r="BT276" s="7"/>
      <c r="BU276" s="2" t="s">
        <v>134</v>
      </c>
      <c r="BV276" s="2" t="s">
        <v>134</v>
      </c>
      <c r="BW276" s="2" t="s">
        <v>134</v>
      </c>
      <c r="BX276" s="2" t="s">
        <v>134</v>
      </c>
      <c r="BY276" s="2" t="s">
        <v>134</v>
      </c>
      <c r="BZ276" s="2" t="s">
        <v>134</v>
      </c>
      <c r="CA276" s="4"/>
      <c r="CB276" s="8"/>
      <c r="CC276" s="4"/>
      <c r="CD276" s="8"/>
      <c r="CE276" s="7"/>
      <c r="CF276" s="7"/>
      <c r="CG276" s="2" t="s">
        <v>134</v>
      </c>
      <c r="CH276" s="2" t="s">
        <v>134</v>
      </c>
      <c r="CI276" s="2" t="s">
        <v>134</v>
      </c>
      <c r="CJ276" s="2" t="s">
        <v>134</v>
      </c>
      <c r="CK276" s="2" t="s">
        <v>134</v>
      </c>
      <c r="CL276" s="2" t="s">
        <v>134</v>
      </c>
      <c r="CM276" s="4"/>
      <c r="CN276" s="8"/>
      <c r="CO276" s="4"/>
      <c r="CP276" s="8"/>
      <c r="CQ276" s="7"/>
      <c r="CR276" s="7"/>
      <c r="CS276" s="2" t="s">
        <v>134</v>
      </c>
      <c r="CT276" s="2" t="s">
        <v>134</v>
      </c>
      <c r="CU276" s="2" t="s">
        <v>134</v>
      </c>
      <c r="CV276" s="2" t="s">
        <v>134</v>
      </c>
      <c r="CW276" s="2" t="s">
        <v>134</v>
      </c>
      <c r="CX276" s="2" t="s">
        <v>134</v>
      </c>
      <c r="CY276" s="4"/>
      <c r="CZ276" s="8"/>
      <c r="DA276" s="4"/>
      <c r="DB276" s="8"/>
      <c r="DC276" s="7"/>
      <c r="DD276" s="7"/>
      <c r="DE276" s="2" t="s">
        <v>134</v>
      </c>
      <c r="DF276" s="2" t="s">
        <v>134</v>
      </c>
      <c r="DG276" s="2" t="s">
        <v>134</v>
      </c>
      <c r="DH276" s="2" t="s">
        <v>134</v>
      </c>
      <c r="DI276" s="2" t="s">
        <v>134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134</v>
      </c>
      <c r="DR276" s="2" t="s">
        <v>134</v>
      </c>
      <c r="DS276" s="2" t="s">
        <v>134</v>
      </c>
      <c r="DT276" s="2" t="s">
        <v>134</v>
      </c>
      <c r="DU276" s="2" t="s">
        <v>134</v>
      </c>
      <c r="DV276" s="2" t="s">
        <v>134</v>
      </c>
      <c r="DW276" s="4"/>
      <c r="DX276" s="8"/>
      <c r="DY276" s="4"/>
      <c r="DZ276" s="8"/>
      <c r="EA276" s="7"/>
      <c r="EB276" s="7"/>
      <c r="EC276" s="2" t="s">
        <v>134</v>
      </c>
      <c r="ED276" s="2" t="s">
        <v>134</v>
      </c>
      <c r="EE276" s="2" t="s">
        <v>134</v>
      </c>
      <c r="EF276" s="2" t="s">
        <v>134</v>
      </c>
      <c r="EG276" s="2" t="s">
        <v>134</v>
      </c>
      <c r="EH276" s="2" t="s">
        <v>134</v>
      </c>
      <c r="EI276" s="4"/>
      <c r="EJ276" s="8"/>
      <c r="EK276" s="4"/>
      <c r="EL276" s="8"/>
      <c r="EM276" s="7"/>
      <c r="EN276" s="7"/>
      <c r="EO276" s="2" t="s">
        <v>134</v>
      </c>
      <c r="EP276" s="2" t="s">
        <v>134</v>
      </c>
      <c r="EQ276" s="2" t="s">
        <v>134</v>
      </c>
      <c r="ER276" s="2" t="s">
        <v>134</v>
      </c>
      <c r="ES276" s="2" t="s">
        <v>134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134</v>
      </c>
      <c r="FB276" s="2" t="s">
        <v>134</v>
      </c>
      <c r="FC276" s="2" t="s">
        <v>134</v>
      </c>
      <c r="FD276" s="2" t="s">
        <v>134</v>
      </c>
      <c r="FE276" s="2" t="s">
        <v>134</v>
      </c>
      <c r="FF276" s="2" t="s">
        <v>134</v>
      </c>
      <c r="FG276" s="4"/>
      <c r="FH276" s="8"/>
      <c r="FI276" s="4"/>
      <c r="FJ276" s="8"/>
      <c r="FK276" s="7"/>
      <c r="FL276" s="7"/>
      <c r="FM276" s="2" t="s">
        <v>134</v>
      </c>
      <c r="FN276" s="2" t="s">
        <v>134</v>
      </c>
      <c r="FO276" s="2" t="s">
        <v>134</v>
      </c>
      <c r="FP276" s="2" t="s">
        <v>134</v>
      </c>
      <c r="FQ276" s="2" t="s">
        <v>134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134</v>
      </c>
      <c r="FZ276" s="2" t="s">
        <v>134</v>
      </c>
      <c r="GA276" s="2" t="s">
        <v>134</v>
      </c>
      <c r="GB276" s="2" t="s">
        <v>134</v>
      </c>
      <c r="GC276" s="2" t="s">
        <v>134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140</v>
      </c>
      <c r="GL276" s="2" t="s">
        <v>131</v>
      </c>
      <c r="GM276" s="2" t="s">
        <v>1283</v>
      </c>
      <c r="GN276" s="2" t="s">
        <v>1849</v>
      </c>
      <c r="GO276" s="2" t="s">
        <v>142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134</v>
      </c>
      <c r="GX276" s="2" t="s">
        <v>134</v>
      </c>
      <c r="GY276" s="2" t="s">
        <v>134</v>
      </c>
      <c r="GZ276" s="2" t="s">
        <v>134</v>
      </c>
      <c r="HA276" s="2" t="s">
        <v>134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134</v>
      </c>
      <c r="HJ276" s="2" t="s">
        <v>134</v>
      </c>
      <c r="HK276" s="2" t="s">
        <v>134</v>
      </c>
      <c r="HL276" s="2" t="s">
        <v>134</v>
      </c>
      <c r="HM276" s="2" t="s">
        <v>134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134</v>
      </c>
      <c r="HV276" s="2" t="s">
        <v>134</v>
      </c>
      <c r="HW276" s="2" t="s">
        <v>134</v>
      </c>
      <c r="HX276" s="2" t="s">
        <v>134</v>
      </c>
      <c r="HY276" s="2" t="s">
        <v>134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134</v>
      </c>
      <c r="IH276" s="2" t="s">
        <v>134</v>
      </c>
      <c r="II276" s="2" t="s">
        <v>134</v>
      </c>
      <c r="IJ276" s="2" t="s">
        <v>134</v>
      </c>
      <c r="IK276" s="2" t="s">
        <v>134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134</v>
      </c>
      <c r="IT276" s="2" t="s">
        <v>134</v>
      </c>
      <c r="IU276" s="2" t="s">
        <v>134</v>
      </c>
      <c r="IV276" s="2" t="s">
        <v>134</v>
      </c>
      <c r="IW276" s="2" t="s">
        <v>134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134</v>
      </c>
      <c r="JF276" s="2" t="s">
        <v>134</v>
      </c>
      <c r="JG276" s="2" t="s">
        <v>134</v>
      </c>
      <c r="JH276" s="2" t="s">
        <v>134</v>
      </c>
      <c r="JI276" s="2" t="s">
        <v>134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134</v>
      </c>
      <c r="JR276" s="2" t="s">
        <v>134</v>
      </c>
      <c r="JS276" s="2" t="s">
        <v>134</v>
      </c>
      <c r="JT276" s="2" t="s">
        <v>134</v>
      </c>
      <c r="JU276" s="2" t="s">
        <v>134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134</v>
      </c>
      <c r="KQ276" s="2" t="s">
        <v>134</v>
      </c>
      <c r="KR276" s="2" t="s">
        <v>134</v>
      </c>
      <c r="KS276" s="2" t="s">
        <v>134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134</v>
      </c>
      <c r="LB276" s="2" t="s">
        <v>134</v>
      </c>
      <c r="LC276" s="2" t="s">
        <v>134</v>
      </c>
      <c r="LD276" s="2" t="s">
        <v>134</v>
      </c>
      <c r="LE276" s="2" t="s">
        <v>134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134</v>
      </c>
      <c r="LN276" s="2" t="s">
        <v>134</v>
      </c>
      <c r="LO276" s="2" t="s">
        <v>134</v>
      </c>
      <c r="LP276" s="2" t="s">
        <v>134</v>
      </c>
      <c r="LQ276" s="2" t="s">
        <v>134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134</v>
      </c>
      <c r="LZ276" s="2" t="s">
        <v>134</v>
      </c>
      <c r="MA276" s="2" t="s">
        <v>134</v>
      </c>
      <c r="MB276" s="2" t="s">
        <v>134</v>
      </c>
      <c r="MC276" s="2" t="s">
        <v>134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134</v>
      </c>
      <c r="MM276" s="2" t="s">
        <v>134</v>
      </c>
      <c r="MN276" s="2" t="s">
        <v>134</v>
      </c>
      <c r="MO276" s="2" t="s">
        <v>134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134</v>
      </c>
      <c r="MX276" s="2" t="s">
        <v>134</v>
      </c>
      <c r="MY276" s="2" t="s">
        <v>134</v>
      </c>
      <c r="MZ276" s="2" t="s">
        <v>134</v>
      </c>
      <c r="NA276" s="2" t="s">
        <v>134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134</v>
      </c>
      <c r="NV276" s="2" t="s">
        <v>134</v>
      </c>
      <c r="NW276" s="2" t="s">
        <v>134</v>
      </c>
      <c r="NX276" s="2" t="s">
        <v>134</v>
      </c>
      <c r="NY276" s="2" t="s">
        <v>134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134</v>
      </c>
      <c r="OI276" s="2" t="s">
        <v>134</v>
      </c>
      <c r="OJ276" s="2" t="s">
        <v>134</v>
      </c>
      <c r="OK276" s="2" t="s">
        <v>134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134</v>
      </c>
      <c r="OT276" s="2" t="s">
        <v>134</v>
      </c>
      <c r="OU276" s="2" t="s">
        <v>134</v>
      </c>
      <c r="OV276" s="2" t="s">
        <v>134</v>
      </c>
      <c r="OW276" s="2" t="s">
        <v>134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134</v>
      </c>
      <c r="PS276" s="2" t="s">
        <v>134</v>
      </c>
      <c r="PT276" s="2" t="s">
        <v>134</v>
      </c>
      <c r="PU276" s="2" t="s">
        <v>134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134</v>
      </c>
      <c r="QP276" s="2" t="s">
        <v>134</v>
      </c>
      <c r="QQ276" s="2" t="s">
        <v>134</v>
      </c>
      <c r="QR276" s="2" t="s">
        <v>134</v>
      </c>
      <c r="QS276" s="2" t="s">
        <v>134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134</v>
      </c>
      <c r="RB276" s="2" t="s">
        <v>134</v>
      </c>
      <c r="RC276" s="2" t="s">
        <v>134</v>
      </c>
      <c r="RD276" s="2" t="s">
        <v>134</v>
      </c>
      <c r="RE276" s="2" t="s">
        <v>134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134</v>
      </c>
      <c r="RN276" s="2" t="s">
        <v>134</v>
      </c>
      <c r="RO276" s="2" t="s">
        <v>134</v>
      </c>
      <c r="RP276" s="2" t="s">
        <v>134</v>
      </c>
      <c r="RQ276" s="2" t="s">
        <v>134</v>
      </c>
      <c r="RR276" s="2" t="s">
        <v>134</v>
      </c>
      <c r="RS276" s="4"/>
      <c r="RT276" s="8"/>
      <c r="RU276" s="4"/>
      <c r="RV276" s="8"/>
      <c r="RW276" s="7"/>
      <c r="RX276" s="7"/>
      <c r="RY276" s="2" t="s">
        <v>134</v>
      </c>
      <c r="RZ276" s="2" t="s">
        <v>134</v>
      </c>
      <c r="SA276" s="2" t="s">
        <v>134</v>
      </c>
      <c r="SB276" s="2" t="s">
        <v>134</v>
      </c>
      <c r="SC276" s="2" t="s">
        <v>134</v>
      </c>
      <c r="SD276" s="2" t="s">
        <v>134</v>
      </c>
      <c r="SE276" s="4"/>
      <c r="SF276" s="8"/>
      <c r="SG276" s="4"/>
      <c r="SH276" s="8"/>
      <c r="SI276" s="7"/>
      <c r="SJ276" s="7"/>
      <c r="SK276" s="2" t="s">
        <v>134</v>
      </c>
      <c r="SL276" s="2" t="s">
        <v>134</v>
      </c>
      <c r="SM276" s="2" t="s">
        <v>134</v>
      </c>
      <c r="SN276" s="2" t="s">
        <v>134</v>
      </c>
      <c r="SO276" s="2" t="s">
        <v>134</v>
      </c>
      <c r="SP276" s="2" t="s">
        <v>134</v>
      </c>
    </row>
    <row r="277">
      <c r="A277" s="2" t="s">
        <v>2990</v>
      </c>
      <c r="B277" s="2" t="s">
        <v>123</v>
      </c>
      <c r="C277" s="2" t="s">
        <v>2804</v>
      </c>
      <c r="D277" s="2" t="s">
        <v>2731</v>
      </c>
      <c r="E277" s="2" t="s">
        <v>2732</v>
      </c>
      <c r="F277" s="2" t="s">
        <v>2986</v>
      </c>
      <c r="G277" s="2" t="s">
        <v>134</v>
      </c>
      <c r="H277" s="2" t="s">
        <v>134</v>
      </c>
      <c r="I277" s="2" t="s">
        <v>2987</v>
      </c>
      <c r="J277" s="2" t="s">
        <v>2640</v>
      </c>
      <c r="K277" s="2" t="s">
        <v>273</v>
      </c>
      <c r="L277" s="3">
        <v>17.5</v>
      </c>
      <c r="M277" s="3">
        <v>18.38</v>
      </c>
      <c r="N277" s="3"/>
      <c r="O277" s="2" t="s">
        <v>274</v>
      </c>
      <c r="P277" s="2" t="s">
        <v>1660</v>
      </c>
      <c r="Q277" s="2" t="s">
        <v>133</v>
      </c>
      <c r="R277" s="2" t="s">
        <v>26</v>
      </c>
      <c r="S277" s="2" t="s">
        <v>134</v>
      </c>
      <c r="T277" s="2" t="s">
        <v>134</v>
      </c>
      <c r="U277" s="2" t="s">
        <v>134</v>
      </c>
      <c r="V277" s="2" t="s">
        <v>1815</v>
      </c>
      <c r="W277" s="2" t="s">
        <v>134</v>
      </c>
      <c r="X277" s="2" t="s">
        <v>134</v>
      </c>
      <c r="Y277" s="2" t="s">
        <v>2988</v>
      </c>
      <c r="Z277" s="4"/>
      <c r="AA277" s="4">
        <f>=ROUNDDOWN({0},0)</f>
      </c>
      <c r="AB277" s="5">
        <v>0.2</v>
      </c>
      <c r="AC277" s="2" t="s">
        <v>134</v>
      </c>
      <c r="AD277" s="4"/>
      <c r="AE277" s="4"/>
      <c r="AF277" s="6"/>
      <c r="AG277" s="6"/>
      <c r="AH277" s="7">
        <v>0.694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/>
      <c r="BJ277" s="4"/>
      <c r="BK277" s="8"/>
      <c r="BL277" s="2" t="s">
        <v>134</v>
      </c>
      <c r="BM277" s="7"/>
      <c r="BN277" s="7"/>
      <c r="BO277" s="4"/>
      <c r="BP277" s="8"/>
      <c r="BQ277" s="4"/>
      <c r="BR277" s="8"/>
      <c r="BS277" s="7"/>
      <c r="BT277" s="7"/>
      <c r="BU277" s="2" t="s">
        <v>134</v>
      </c>
      <c r="BV277" s="2" t="s">
        <v>134</v>
      </c>
      <c r="BW277" s="2" t="s">
        <v>134</v>
      </c>
      <c r="BX277" s="2" t="s">
        <v>134</v>
      </c>
      <c r="BY277" s="2" t="s">
        <v>134</v>
      </c>
      <c r="BZ277" s="2" t="s">
        <v>134</v>
      </c>
      <c r="CA277" s="4"/>
      <c r="CB277" s="8"/>
      <c r="CC277" s="4"/>
      <c r="CD277" s="8"/>
      <c r="CE277" s="7"/>
      <c r="CF277" s="7"/>
      <c r="CG277" s="2" t="s">
        <v>134</v>
      </c>
      <c r="CH277" s="2" t="s">
        <v>134</v>
      </c>
      <c r="CI277" s="2" t="s">
        <v>134</v>
      </c>
      <c r="CJ277" s="2" t="s">
        <v>134</v>
      </c>
      <c r="CK277" s="2" t="s">
        <v>134</v>
      </c>
      <c r="CL277" s="2" t="s">
        <v>134</v>
      </c>
      <c r="CM277" s="4"/>
      <c r="CN277" s="8"/>
      <c r="CO277" s="4"/>
      <c r="CP277" s="8"/>
      <c r="CQ277" s="7"/>
      <c r="CR277" s="7"/>
      <c r="CS277" s="2" t="s">
        <v>134</v>
      </c>
      <c r="CT277" s="2" t="s">
        <v>134</v>
      </c>
      <c r="CU277" s="2" t="s">
        <v>134</v>
      </c>
      <c r="CV277" s="2" t="s">
        <v>134</v>
      </c>
      <c r="CW277" s="2" t="s">
        <v>134</v>
      </c>
      <c r="CX277" s="2" t="s">
        <v>134</v>
      </c>
      <c r="CY277" s="4"/>
      <c r="CZ277" s="8"/>
      <c r="DA277" s="4"/>
      <c r="DB277" s="8"/>
      <c r="DC277" s="7"/>
      <c r="DD277" s="7"/>
      <c r="DE277" s="2" t="s">
        <v>134</v>
      </c>
      <c r="DF277" s="2" t="s">
        <v>134</v>
      </c>
      <c r="DG277" s="2" t="s">
        <v>134</v>
      </c>
      <c r="DH277" s="2" t="s">
        <v>134</v>
      </c>
      <c r="DI277" s="2" t="s">
        <v>134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134</v>
      </c>
      <c r="DR277" s="2" t="s">
        <v>134</v>
      </c>
      <c r="DS277" s="2" t="s">
        <v>134</v>
      </c>
      <c r="DT277" s="2" t="s">
        <v>134</v>
      </c>
      <c r="DU277" s="2" t="s">
        <v>134</v>
      </c>
      <c r="DV277" s="2" t="s">
        <v>134</v>
      </c>
      <c r="DW277" s="4"/>
      <c r="DX277" s="8"/>
      <c r="DY277" s="4"/>
      <c r="DZ277" s="8"/>
      <c r="EA277" s="7"/>
      <c r="EB277" s="7"/>
      <c r="EC277" s="2" t="s">
        <v>134</v>
      </c>
      <c r="ED277" s="2" t="s">
        <v>134</v>
      </c>
      <c r="EE277" s="2" t="s">
        <v>134</v>
      </c>
      <c r="EF277" s="2" t="s">
        <v>134</v>
      </c>
      <c r="EG277" s="2" t="s">
        <v>134</v>
      </c>
      <c r="EH277" s="2" t="s">
        <v>134</v>
      </c>
      <c r="EI277" s="4"/>
      <c r="EJ277" s="8"/>
      <c r="EK277" s="4"/>
      <c r="EL277" s="8"/>
      <c r="EM277" s="7"/>
      <c r="EN277" s="7"/>
      <c r="EO277" s="2" t="s">
        <v>134</v>
      </c>
      <c r="EP277" s="2" t="s">
        <v>134</v>
      </c>
      <c r="EQ277" s="2" t="s">
        <v>134</v>
      </c>
      <c r="ER277" s="2" t="s">
        <v>134</v>
      </c>
      <c r="ES277" s="2" t="s">
        <v>134</v>
      </c>
      <c r="ET277" s="2" t="s">
        <v>134</v>
      </c>
      <c r="EU277" s="4"/>
      <c r="EV277" s="8"/>
      <c r="EW277" s="4"/>
      <c r="EX277" s="8"/>
      <c r="EY277" s="7"/>
      <c r="EZ277" s="7"/>
      <c r="FA277" s="2" t="s">
        <v>134</v>
      </c>
      <c r="FB277" s="2" t="s">
        <v>134</v>
      </c>
      <c r="FC277" s="2" t="s">
        <v>134</v>
      </c>
      <c r="FD277" s="2" t="s">
        <v>134</v>
      </c>
      <c r="FE277" s="2" t="s">
        <v>134</v>
      </c>
      <c r="FF277" s="2" t="s">
        <v>134</v>
      </c>
      <c r="FG277" s="4"/>
      <c r="FH277" s="8"/>
      <c r="FI277" s="4"/>
      <c r="FJ277" s="8"/>
      <c r="FK277" s="7"/>
      <c r="FL277" s="7"/>
      <c r="FM277" s="2" t="s">
        <v>134</v>
      </c>
      <c r="FN277" s="2" t="s">
        <v>134</v>
      </c>
      <c r="FO277" s="2" t="s">
        <v>134</v>
      </c>
      <c r="FP277" s="2" t="s">
        <v>134</v>
      </c>
      <c r="FQ277" s="2" t="s">
        <v>134</v>
      </c>
      <c r="FR277" s="2" t="s">
        <v>134</v>
      </c>
      <c r="FS277" s="4"/>
      <c r="FT277" s="8"/>
      <c r="FU277" s="4"/>
      <c r="FV277" s="8"/>
      <c r="FW277" s="7"/>
      <c r="FX277" s="7"/>
      <c r="FY277" s="2" t="s">
        <v>134</v>
      </c>
      <c r="FZ277" s="2" t="s">
        <v>134</v>
      </c>
      <c r="GA277" s="2" t="s">
        <v>134</v>
      </c>
      <c r="GB277" s="2" t="s">
        <v>134</v>
      </c>
      <c r="GC277" s="2" t="s">
        <v>134</v>
      </c>
      <c r="GD277" s="2" t="s">
        <v>134</v>
      </c>
      <c r="GE277" s="4"/>
      <c r="GF277" s="8"/>
      <c r="GG277" s="4"/>
      <c r="GH277" s="8"/>
      <c r="GI277" s="7"/>
      <c r="GJ277" s="7"/>
      <c r="GK277" s="2" t="s">
        <v>140</v>
      </c>
      <c r="GL277" s="2" t="s">
        <v>131</v>
      </c>
      <c r="GM277" s="2" t="s">
        <v>1283</v>
      </c>
      <c r="GN277" s="2" t="s">
        <v>2380</v>
      </c>
      <c r="GO277" s="2" t="s">
        <v>142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134</v>
      </c>
      <c r="GX277" s="2" t="s">
        <v>134</v>
      </c>
      <c r="GY277" s="2" t="s">
        <v>134</v>
      </c>
      <c r="GZ277" s="2" t="s">
        <v>134</v>
      </c>
      <c r="HA277" s="2" t="s">
        <v>134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134</v>
      </c>
      <c r="HJ277" s="2" t="s">
        <v>134</v>
      </c>
      <c r="HK277" s="2" t="s">
        <v>134</v>
      </c>
      <c r="HL277" s="2" t="s">
        <v>134</v>
      </c>
      <c r="HM277" s="2" t="s">
        <v>134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134</v>
      </c>
      <c r="HV277" s="2" t="s">
        <v>134</v>
      </c>
      <c r="HW277" s="2" t="s">
        <v>134</v>
      </c>
      <c r="HX277" s="2" t="s">
        <v>134</v>
      </c>
      <c r="HY277" s="2" t="s">
        <v>134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134</v>
      </c>
      <c r="IH277" s="2" t="s">
        <v>134</v>
      </c>
      <c r="II277" s="2" t="s">
        <v>134</v>
      </c>
      <c r="IJ277" s="2" t="s">
        <v>134</v>
      </c>
      <c r="IK277" s="2" t="s">
        <v>134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134</v>
      </c>
      <c r="IT277" s="2" t="s">
        <v>134</v>
      </c>
      <c r="IU277" s="2" t="s">
        <v>134</v>
      </c>
      <c r="IV277" s="2" t="s">
        <v>134</v>
      </c>
      <c r="IW277" s="2" t="s">
        <v>134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134</v>
      </c>
      <c r="JF277" s="2" t="s">
        <v>134</v>
      </c>
      <c r="JG277" s="2" t="s">
        <v>134</v>
      </c>
      <c r="JH277" s="2" t="s">
        <v>134</v>
      </c>
      <c r="JI277" s="2" t="s">
        <v>134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134</v>
      </c>
      <c r="JR277" s="2" t="s">
        <v>134</v>
      </c>
      <c r="JS277" s="2" t="s">
        <v>134</v>
      </c>
      <c r="JT277" s="2" t="s">
        <v>134</v>
      </c>
      <c r="JU277" s="2" t="s">
        <v>134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134</v>
      </c>
      <c r="KE277" s="2" t="s">
        <v>134</v>
      </c>
      <c r="KF277" s="2" t="s">
        <v>134</v>
      </c>
      <c r="KG277" s="2" t="s">
        <v>134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134</v>
      </c>
      <c r="KP277" s="2" t="s">
        <v>134</v>
      </c>
      <c r="KQ277" s="2" t="s">
        <v>134</v>
      </c>
      <c r="KR277" s="2" t="s">
        <v>134</v>
      </c>
      <c r="KS277" s="2" t="s">
        <v>134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134</v>
      </c>
      <c r="LB277" s="2" t="s">
        <v>134</v>
      </c>
      <c r="LC277" s="2" t="s">
        <v>134</v>
      </c>
      <c r="LD277" s="2" t="s">
        <v>134</v>
      </c>
      <c r="LE277" s="2" t="s">
        <v>134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134</v>
      </c>
      <c r="LN277" s="2" t="s">
        <v>134</v>
      </c>
      <c r="LO277" s="2" t="s">
        <v>134</v>
      </c>
      <c r="LP277" s="2" t="s">
        <v>134</v>
      </c>
      <c r="LQ277" s="2" t="s">
        <v>134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134</v>
      </c>
      <c r="LZ277" s="2" t="s">
        <v>134</v>
      </c>
      <c r="MA277" s="2" t="s">
        <v>134</v>
      </c>
      <c r="MB277" s="2" t="s">
        <v>134</v>
      </c>
      <c r="MC277" s="2" t="s">
        <v>134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134</v>
      </c>
      <c r="MM277" s="2" t="s">
        <v>134</v>
      </c>
      <c r="MN277" s="2" t="s">
        <v>134</v>
      </c>
      <c r="MO277" s="2" t="s">
        <v>134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134</v>
      </c>
      <c r="MY277" s="2" t="s">
        <v>134</v>
      </c>
      <c r="MZ277" s="2" t="s">
        <v>134</v>
      </c>
      <c r="NA277" s="2" t="s">
        <v>134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134</v>
      </c>
      <c r="NK277" s="2" t="s">
        <v>134</v>
      </c>
      <c r="NL277" s="2" t="s">
        <v>134</v>
      </c>
      <c r="NM277" s="2" t="s">
        <v>134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134</v>
      </c>
      <c r="NV277" s="2" t="s">
        <v>134</v>
      </c>
      <c r="NW277" s="2" t="s">
        <v>134</v>
      </c>
      <c r="NX277" s="2" t="s">
        <v>134</v>
      </c>
      <c r="NY277" s="2" t="s">
        <v>134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134</v>
      </c>
      <c r="OI277" s="2" t="s">
        <v>134</v>
      </c>
      <c r="OJ277" s="2" t="s">
        <v>134</v>
      </c>
      <c r="OK277" s="2" t="s">
        <v>134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134</v>
      </c>
      <c r="OT277" s="2" t="s">
        <v>134</v>
      </c>
      <c r="OU277" s="2" t="s">
        <v>134</v>
      </c>
      <c r="OV277" s="2" t="s">
        <v>134</v>
      </c>
      <c r="OW277" s="2" t="s">
        <v>134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134</v>
      </c>
      <c r="PG277" s="2" t="s">
        <v>134</v>
      </c>
      <c r="PH277" s="2" t="s">
        <v>134</v>
      </c>
      <c r="PI277" s="2" t="s">
        <v>134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134</v>
      </c>
      <c r="PS277" s="2" t="s">
        <v>134</v>
      </c>
      <c r="PT277" s="2" t="s">
        <v>134</v>
      </c>
      <c r="PU277" s="2" t="s">
        <v>134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134</v>
      </c>
      <c r="QD277" s="2" t="s">
        <v>134</v>
      </c>
      <c r="QE277" s="2" t="s">
        <v>134</v>
      </c>
      <c r="QF277" s="2" t="s">
        <v>134</v>
      </c>
      <c r="QG277" s="2" t="s">
        <v>134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134</v>
      </c>
      <c r="RB277" s="2" t="s">
        <v>134</v>
      </c>
      <c r="RC277" s="2" t="s">
        <v>134</v>
      </c>
      <c r="RD277" s="2" t="s">
        <v>134</v>
      </c>
      <c r="RE277" s="2" t="s">
        <v>134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134</v>
      </c>
      <c r="RN277" s="2" t="s">
        <v>134</v>
      </c>
      <c r="RO277" s="2" t="s">
        <v>134</v>
      </c>
      <c r="RP277" s="2" t="s">
        <v>134</v>
      </c>
      <c r="RQ277" s="2" t="s">
        <v>134</v>
      </c>
      <c r="RR277" s="2" t="s">
        <v>134</v>
      </c>
      <c r="RS277" s="4"/>
      <c r="RT277" s="8"/>
      <c r="RU277" s="4"/>
      <c r="RV277" s="8"/>
      <c r="RW277" s="7"/>
      <c r="RX277" s="7"/>
      <c r="RY277" s="2" t="s">
        <v>134</v>
      </c>
      <c r="RZ277" s="2" t="s">
        <v>134</v>
      </c>
      <c r="SA277" s="2" t="s">
        <v>134</v>
      </c>
      <c r="SB277" s="2" t="s">
        <v>134</v>
      </c>
      <c r="SC277" s="2" t="s">
        <v>134</v>
      </c>
      <c r="SD277" s="2" t="s">
        <v>134</v>
      </c>
      <c r="SE277" s="4"/>
      <c r="SF277" s="8"/>
      <c r="SG277" s="4"/>
      <c r="SH277" s="8"/>
      <c r="SI277" s="7"/>
      <c r="SJ277" s="7"/>
      <c r="SK277" s="2" t="s">
        <v>134</v>
      </c>
      <c r="SL277" s="2" t="s">
        <v>134</v>
      </c>
      <c r="SM277" s="2" t="s">
        <v>134</v>
      </c>
      <c r="SN277" s="2" t="s">
        <v>134</v>
      </c>
      <c r="SO277" s="2" t="s">
        <v>134</v>
      </c>
      <c r="SP277" s="2" t="s">
        <v>134</v>
      </c>
    </row>
    <row r="278">
      <c r="A278" s="2" t="s">
        <v>2991</v>
      </c>
      <c r="B278" s="2" t="s">
        <v>123</v>
      </c>
      <c r="C278" s="2" t="s">
        <v>2804</v>
      </c>
      <c r="D278" s="2" t="s">
        <v>125</v>
      </c>
      <c r="E278" s="2" t="s">
        <v>126</v>
      </c>
      <c r="F278" s="2" t="s">
        <v>2992</v>
      </c>
      <c r="G278" s="2" t="s">
        <v>2526</v>
      </c>
      <c r="H278" s="2" t="s">
        <v>2993</v>
      </c>
      <c r="I278" s="2" t="s">
        <v>1385</v>
      </c>
      <c r="J278" s="2" t="s">
        <v>234</v>
      </c>
      <c r="K278" s="2" t="s">
        <v>418</v>
      </c>
      <c r="L278" s="3">
        <v>20</v>
      </c>
      <c r="M278" s="3">
        <v>21</v>
      </c>
      <c r="N278" s="3">
        <v>39.99</v>
      </c>
      <c r="O278" s="2" t="s">
        <v>766</v>
      </c>
      <c r="P278" s="2" t="s">
        <v>275</v>
      </c>
      <c r="Q278" s="2" t="s">
        <v>133</v>
      </c>
      <c r="R278" s="2" t="s">
        <v>134</v>
      </c>
      <c r="S278" s="2" t="s">
        <v>2994</v>
      </c>
      <c r="T278" s="2" t="s">
        <v>134</v>
      </c>
      <c r="U278" s="2" t="s">
        <v>134</v>
      </c>
      <c r="V278" s="2" t="s">
        <v>1361</v>
      </c>
      <c r="W278" s="2" t="s">
        <v>834</v>
      </c>
      <c r="X278" s="2" t="s">
        <v>134</v>
      </c>
      <c r="Y278" s="2" t="s">
        <v>237</v>
      </c>
      <c r="Z278" s="4"/>
      <c r="AA278" s="4">
        <f>=ROUNDDOWN({0},0)</f>
      </c>
      <c r="AB278" s="5"/>
      <c r="AC278" s="2" t="s">
        <v>134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/>
      <c r="BJ278" s="4"/>
      <c r="BK278" s="8"/>
      <c r="BL278" s="2" t="s">
        <v>134</v>
      </c>
      <c r="BM278" s="7"/>
      <c r="BN278" s="7"/>
      <c r="BO278" s="4"/>
      <c r="BP278" s="8"/>
      <c r="BQ278" s="4"/>
      <c r="BR278" s="8"/>
      <c r="BS278" s="7"/>
      <c r="BT278" s="7"/>
      <c r="BU278" s="2" t="s">
        <v>140</v>
      </c>
      <c r="BV278" s="2" t="s">
        <v>144</v>
      </c>
      <c r="BW278" s="2" t="s">
        <v>134</v>
      </c>
      <c r="BX278" s="2" t="s">
        <v>1316</v>
      </c>
      <c r="BY278" s="2" t="s">
        <v>142</v>
      </c>
      <c r="BZ278" s="2" t="s">
        <v>134</v>
      </c>
      <c r="CA278" s="4"/>
      <c r="CB278" s="8"/>
      <c r="CC278" s="4"/>
      <c r="CD278" s="8"/>
      <c r="CE278" s="7"/>
      <c r="CF278" s="7"/>
      <c r="CG278" s="2" t="s">
        <v>161</v>
      </c>
      <c r="CH278" s="2" t="s">
        <v>144</v>
      </c>
      <c r="CI278" s="2" t="s">
        <v>134</v>
      </c>
      <c r="CJ278" s="2" t="s">
        <v>134</v>
      </c>
      <c r="CK278" s="2" t="s">
        <v>142</v>
      </c>
      <c r="CL278" s="2" t="s">
        <v>134</v>
      </c>
      <c r="CM278" s="4"/>
      <c r="CN278" s="8"/>
      <c r="CO278" s="4"/>
      <c r="CP278" s="8"/>
      <c r="CQ278" s="7"/>
      <c r="CR278" s="7"/>
      <c r="CS278" s="2" t="s">
        <v>140</v>
      </c>
      <c r="CT278" s="2" t="s">
        <v>144</v>
      </c>
      <c r="CU278" s="2" t="s">
        <v>729</v>
      </c>
      <c r="CV278" s="2" t="s">
        <v>665</v>
      </c>
      <c r="CW278" s="2" t="s">
        <v>142</v>
      </c>
      <c r="CX278" s="2" t="s">
        <v>134</v>
      </c>
      <c r="CY278" s="4"/>
      <c r="CZ278" s="8"/>
      <c r="DA278" s="4"/>
      <c r="DB278" s="8"/>
      <c r="DC278" s="7"/>
      <c r="DD278" s="7"/>
      <c r="DE278" s="2" t="s">
        <v>140</v>
      </c>
      <c r="DF278" s="2" t="s">
        <v>144</v>
      </c>
      <c r="DG278" s="2" t="s">
        <v>1023</v>
      </c>
      <c r="DH278" s="2" t="s">
        <v>533</v>
      </c>
      <c r="DI278" s="2" t="s">
        <v>142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161</v>
      </c>
      <c r="DR278" s="2" t="s">
        <v>144</v>
      </c>
      <c r="DS278" s="2" t="s">
        <v>134</v>
      </c>
      <c r="DT278" s="2" t="s">
        <v>134</v>
      </c>
      <c r="DU278" s="2" t="s">
        <v>142</v>
      </c>
      <c r="DV278" s="2" t="s">
        <v>134</v>
      </c>
      <c r="DW278" s="4"/>
      <c r="DX278" s="8"/>
      <c r="DY278" s="4"/>
      <c r="DZ278" s="8"/>
      <c r="EA278" s="7"/>
      <c r="EB278" s="7"/>
      <c r="EC278" s="2" t="s">
        <v>140</v>
      </c>
      <c r="ED278" s="2" t="s">
        <v>144</v>
      </c>
      <c r="EE278" s="2" t="s">
        <v>592</v>
      </c>
      <c r="EF278" s="2" t="s">
        <v>1588</v>
      </c>
      <c r="EG278" s="2" t="s">
        <v>142</v>
      </c>
      <c r="EH278" s="2" t="s">
        <v>134</v>
      </c>
      <c r="EI278" s="4"/>
      <c r="EJ278" s="8"/>
      <c r="EK278" s="4"/>
      <c r="EL278" s="8"/>
      <c r="EM278" s="7"/>
      <c r="EN278" s="7"/>
      <c r="EO278" s="2" t="s">
        <v>140</v>
      </c>
      <c r="EP278" s="2" t="s">
        <v>144</v>
      </c>
      <c r="EQ278" s="2" t="s">
        <v>2995</v>
      </c>
      <c r="ER278" s="2" t="s">
        <v>1550</v>
      </c>
      <c r="ES278" s="2" t="s">
        <v>142</v>
      </c>
      <c r="ET278" s="2" t="s">
        <v>134</v>
      </c>
      <c r="EU278" s="4"/>
      <c r="EV278" s="8"/>
      <c r="EW278" s="4"/>
      <c r="EX278" s="8"/>
      <c r="EY278" s="7"/>
      <c r="EZ278" s="7"/>
      <c r="FA278" s="2" t="s">
        <v>140</v>
      </c>
      <c r="FB278" s="2" t="s">
        <v>144</v>
      </c>
      <c r="FC278" s="2" t="s">
        <v>2996</v>
      </c>
      <c r="FD278" s="2" t="s">
        <v>1570</v>
      </c>
      <c r="FE278" s="2" t="s">
        <v>142</v>
      </c>
      <c r="FF278" s="2" t="s">
        <v>134</v>
      </c>
      <c r="FG278" s="4"/>
      <c r="FH278" s="8"/>
      <c r="FI278" s="4"/>
      <c r="FJ278" s="8"/>
      <c r="FK278" s="7"/>
      <c r="FL278" s="7"/>
      <c r="FM278" s="2" t="s">
        <v>134</v>
      </c>
      <c r="FN278" s="2" t="s">
        <v>134</v>
      </c>
      <c r="FO278" s="2" t="s">
        <v>134</v>
      </c>
      <c r="FP278" s="2" t="s">
        <v>134</v>
      </c>
      <c r="FQ278" s="2" t="s">
        <v>134</v>
      </c>
      <c r="FR278" s="2" t="s">
        <v>134</v>
      </c>
      <c r="FS278" s="4"/>
      <c r="FT278" s="8"/>
      <c r="FU278" s="4"/>
      <c r="FV278" s="8"/>
      <c r="FW278" s="7"/>
      <c r="FX278" s="7"/>
      <c r="FY278" s="2" t="s">
        <v>134</v>
      </c>
      <c r="FZ278" s="2" t="s">
        <v>134</v>
      </c>
      <c r="GA278" s="2" t="s">
        <v>134</v>
      </c>
      <c r="GB278" s="2" t="s">
        <v>134</v>
      </c>
      <c r="GC278" s="2" t="s">
        <v>134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134</v>
      </c>
      <c r="GL278" s="2" t="s">
        <v>134</v>
      </c>
      <c r="GM278" s="2" t="s">
        <v>134</v>
      </c>
      <c r="GN278" s="2" t="s">
        <v>134</v>
      </c>
      <c r="GO278" s="2" t="s">
        <v>134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140</v>
      </c>
      <c r="GX278" s="2" t="s">
        <v>144</v>
      </c>
      <c r="GY278" s="2" t="s">
        <v>2831</v>
      </c>
      <c r="GZ278" s="2" t="s">
        <v>2997</v>
      </c>
      <c r="HA278" s="2" t="s">
        <v>142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140</v>
      </c>
      <c r="HJ278" s="2" t="s">
        <v>144</v>
      </c>
      <c r="HK278" s="2" t="s">
        <v>321</v>
      </c>
      <c r="HL278" s="2" t="s">
        <v>508</v>
      </c>
      <c r="HM278" s="2" t="s">
        <v>142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134</v>
      </c>
      <c r="HV278" s="2" t="s">
        <v>134</v>
      </c>
      <c r="HW278" s="2" t="s">
        <v>134</v>
      </c>
      <c r="HX278" s="2" t="s">
        <v>134</v>
      </c>
      <c r="HY278" s="2" t="s">
        <v>134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140</v>
      </c>
      <c r="IH278" s="2" t="s">
        <v>144</v>
      </c>
      <c r="II278" s="2" t="s">
        <v>380</v>
      </c>
      <c r="IJ278" s="2" t="s">
        <v>2124</v>
      </c>
      <c r="IK278" s="2" t="s">
        <v>142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140</v>
      </c>
      <c r="IT278" s="2" t="s">
        <v>144</v>
      </c>
      <c r="IU278" s="2" t="s">
        <v>169</v>
      </c>
      <c r="IV278" s="2" t="s">
        <v>134</v>
      </c>
      <c r="IW278" s="2" t="s">
        <v>142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134</v>
      </c>
      <c r="JF278" s="2" t="s">
        <v>134</v>
      </c>
      <c r="JG278" s="2" t="s">
        <v>134</v>
      </c>
      <c r="JH278" s="2" t="s">
        <v>134</v>
      </c>
      <c r="JI278" s="2" t="s">
        <v>134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184</v>
      </c>
      <c r="JR278" s="2" t="s">
        <v>144</v>
      </c>
      <c r="JS278" s="2" t="s">
        <v>134</v>
      </c>
      <c r="JT278" s="2" t="s">
        <v>134</v>
      </c>
      <c r="JU278" s="2" t="s">
        <v>142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134</v>
      </c>
      <c r="KD278" s="2" t="s">
        <v>134</v>
      </c>
      <c r="KE278" s="2" t="s">
        <v>134</v>
      </c>
      <c r="KF278" s="2" t="s">
        <v>134</v>
      </c>
      <c r="KG278" s="2" t="s">
        <v>134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176</v>
      </c>
      <c r="KP278" s="2" t="s">
        <v>144</v>
      </c>
      <c r="KQ278" s="2" t="s">
        <v>134</v>
      </c>
      <c r="KR278" s="2" t="s">
        <v>134</v>
      </c>
      <c r="KS278" s="2" t="s">
        <v>142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176</v>
      </c>
      <c r="LB278" s="2" t="s">
        <v>144</v>
      </c>
      <c r="LC278" s="2" t="s">
        <v>134</v>
      </c>
      <c r="LD278" s="2" t="s">
        <v>134</v>
      </c>
      <c r="LE278" s="2" t="s">
        <v>142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134</v>
      </c>
      <c r="LN278" s="2" t="s">
        <v>134</v>
      </c>
      <c r="LO278" s="2" t="s">
        <v>134</v>
      </c>
      <c r="LP278" s="2" t="s">
        <v>134</v>
      </c>
      <c r="LQ278" s="2" t="s">
        <v>134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134</v>
      </c>
      <c r="LZ278" s="2" t="s">
        <v>134</v>
      </c>
      <c r="MA278" s="2" t="s">
        <v>134</v>
      </c>
      <c r="MB278" s="2" t="s">
        <v>134</v>
      </c>
      <c r="MC278" s="2" t="s">
        <v>134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161</v>
      </c>
      <c r="ML278" s="2" t="s">
        <v>144</v>
      </c>
      <c r="MM278" s="2" t="s">
        <v>134</v>
      </c>
      <c r="MN278" s="2" t="s">
        <v>134</v>
      </c>
      <c r="MO278" s="2" t="s">
        <v>142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134</v>
      </c>
      <c r="MY278" s="2" t="s">
        <v>134</v>
      </c>
      <c r="MZ278" s="2" t="s">
        <v>134</v>
      </c>
      <c r="NA278" s="2" t="s">
        <v>134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184</v>
      </c>
      <c r="NJ278" s="2" t="s">
        <v>144</v>
      </c>
      <c r="NK278" s="2" t="s">
        <v>134</v>
      </c>
      <c r="NL278" s="2" t="s">
        <v>134</v>
      </c>
      <c r="NM278" s="2" t="s">
        <v>142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134</v>
      </c>
      <c r="NV278" s="2" t="s">
        <v>134</v>
      </c>
      <c r="NW278" s="2" t="s">
        <v>134</v>
      </c>
      <c r="NX278" s="2" t="s">
        <v>134</v>
      </c>
      <c r="NY278" s="2" t="s">
        <v>134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140</v>
      </c>
      <c r="OH278" s="2" t="s">
        <v>144</v>
      </c>
      <c r="OI278" s="2" t="s">
        <v>670</v>
      </c>
      <c r="OJ278" s="2" t="s">
        <v>2833</v>
      </c>
      <c r="OK278" s="2" t="s">
        <v>142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134</v>
      </c>
      <c r="OT278" s="2" t="s">
        <v>134</v>
      </c>
      <c r="OU278" s="2" t="s">
        <v>134</v>
      </c>
      <c r="OV278" s="2" t="s">
        <v>134</v>
      </c>
      <c r="OW278" s="2" t="s">
        <v>134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161</v>
      </c>
      <c r="PF278" s="2" t="s">
        <v>144</v>
      </c>
      <c r="PG278" s="2" t="s">
        <v>134</v>
      </c>
      <c r="PH278" s="2" t="s">
        <v>134</v>
      </c>
      <c r="PI278" s="2" t="s">
        <v>142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134</v>
      </c>
      <c r="PR278" s="2" t="s">
        <v>134</v>
      </c>
      <c r="PS278" s="2" t="s">
        <v>134</v>
      </c>
      <c r="PT278" s="2" t="s">
        <v>134</v>
      </c>
      <c r="PU278" s="2" t="s">
        <v>134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134</v>
      </c>
      <c r="QD278" s="2" t="s">
        <v>134</v>
      </c>
      <c r="QE278" s="2" t="s">
        <v>134</v>
      </c>
      <c r="QF278" s="2" t="s">
        <v>134</v>
      </c>
      <c r="QG278" s="2" t="s">
        <v>134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184</v>
      </c>
      <c r="QP278" s="2" t="s">
        <v>144</v>
      </c>
      <c r="QQ278" s="2" t="s">
        <v>134</v>
      </c>
      <c r="QR278" s="2" t="s">
        <v>134</v>
      </c>
      <c r="QS278" s="2" t="s">
        <v>142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134</v>
      </c>
      <c r="RB278" s="2" t="s">
        <v>134</v>
      </c>
      <c r="RC278" s="2" t="s">
        <v>134</v>
      </c>
      <c r="RD278" s="2" t="s">
        <v>134</v>
      </c>
      <c r="RE278" s="2" t="s">
        <v>134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134</v>
      </c>
      <c r="RN278" s="2" t="s">
        <v>134</v>
      </c>
      <c r="RO278" s="2" t="s">
        <v>134</v>
      </c>
      <c r="RP278" s="2" t="s">
        <v>134</v>
      </c>
      <c r="RQ278" s="2" t="s">
        <v>134</v>
      </c>
      <c r="RR278" s="2" t="s">
        <v>134</v>
      </c>
      <c r="RS278" s="4"/>
      <c r="RT278" s="8"/>
      <c r="RU278" s="4"/>
      <c r="RV278" s="8"/>
      <c r="RW278" s="7"/>
      <c r="RX278" s="7"/>
      <c r="RY278" s="2" t="s">
        <v>161</v>
      </c>
      <c r="RZ278" s="2" t="s">
        <v>131</v>
      </c>
      <c r="SA278" s="2" t="s">
        <v>134</v>
      </c>
      <c r="SB278" s="2" t="s">
        <v>134</v>
      </c>
      <c r="SC278" s="2" t="s">
        <v>142</v>
      </c>
      <c r="SD278" s="2" t="s">
        <v>134</v>
      </c>
      <c r="SE278" s="4"/>
      <c r="SF278" s="8"/>
      <c r="SG278" s="4"/>
      <c r="SH278" s="8"/>
      <c r="SI278" s="7"/>
      <c r="SJ278" s="7"/>
      <c r="SK278" s="2" t="s">
        <v>161</v>
      </c>
      <c r="SL278" s="2" t="s">
        <v>144</v>
      </c>
      <c r="SM278" s="2" t="s">
        <v>134</v>
      </c>
      <c r="SN278" s="2" t="s">
        <v>134</v>
      </c>
      <c r="SO278" s="2" t="s">
        <v>142</v>
      </c>
      <c r="SP278" s="2" t="s">
        <v>134</v>
      </c>
    </row>
    <row r="279">
      <c r="A279" s="2" t="s">
        <v>2998</v>
      </c>
      <c r="B279" s="2" t="s">
        <v>123</v>
      </c>
      <c r="C279" s="2" t="s">
        <v>2804</v>
      </c>
      <c r="D279" s="2" t="s">
        <v>125</v>
      </c>
      <c r="E279" s="2" t="s">
        <v>126</v>
      </c>
      <c r="F279" s="2" t="s">
        <v>2992</v>
      </c>
      <c r="G279" s="2" t="s">
        <v>2526</v>
      </c>
      <c r="H279" s="2" t="s">
        <v>2993</v>
      </c>
      <c r="I279" s="2" t="s">
        <v>1385</v>
      </c>
      <c r="J279" s="2" t="s">
        <v>234</v>
      </c>
      <c r="K279" s="2" t="s">
        <v>273</v>
      </c>
      <c r="L279" s="3">
        <v>20</v>
      </c>
      <c r="M279" s="3">
        <v>21</v>
      </c>
      <c r="N279" s="3">
        <v>39.99</v>
      </c>
      <c r="O279" s="2" t="s">
        <v>131</v>
      </c>
      <c r="P279" s="2" t="s">
        <v>275</v>
      </c>
      <c r="Q279" s="2" t="s">
        <v>133</v>
      </c>
      <c r="R279" s="2" t="s">
        <v>134</v>
      </c>
      <c r="S279" s="2" t="s">
        <v>2994</v>
      </c>
      <c r="T279" s="2" t="s">
        <v>134</v>
      </c>
      <c r="U279" s="2" t="s">
        <v>134</v>
      </c>
      <c r="V279" s="2" t="s">
        <v>1361</v>
      </c>
      <c r="W279" s="2" t="s">
        <v>834</v>
      </c>
      <c r="X279" s="2" t="s">
        <v>134</v>
      </c>
      <c r="Y279" s="2" t="s">
        <v>237</v>
      </c>
      <c r="Z279" s="4"/>
      <c r="AA279" s="4">
        <f>=ROUNDDOWN({0},0)</f>
      </c>
      <c r="AB279" s="5"/>
      <c r="AC279" s="2" t="s">
        <v>134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/>
      <c r="BJ279" s="4"/>
      <c r="BK279" s="8"/>
      <c r="BL279" s="2" t="s">
        <v>134</v>
      </c>
      <c r="BM279" s="7"/>
      <c r="BN279" s="7"/>
      <c r="BO279" s="4"/>
      <c r="BP279" s="8"/>
      <c r="BQ279" s="4"/>
      <c r="BR279" s="8"/>
      <c r="BS279" s="7"/>
      <c r="BT279" s="7"/>
      <c r="BU279" s="2" t="s">
        <v>140</v>
      </c>
      <c r="BV279" s="2" t="s">
        <v>144</v>
      </c>
      <c r="BW279" s="2" t="s">
        <v>134</v>
      </c>
      <c r="BX279" s="2" t="s">
        <v>1428</v>
      </c>
      <c r="BY279" s="2" t="s">
        <v>142</v>
      </c>
      <c r="BZ279" s="2" t="s">
        <v>134</v>
      </c>
      <c r="CA279" s="4"/>
      <c r="CB279" s="8"/>
      <c r="CC279" s="4"/>
      <c r="CD279" s="8"/>
      <c r="CE279" s="7"/>
      <c r="CF279" s="7"/>
      <c r="CG279" s="2" t="s">
        <v>161</v>
      </c>
      <c r="CH279" s="2" t="s">
        <v>144</v>
      </c>
      <c r="CI279" s="2" t="s">
        <v>134</v>
      </c>
      <c r="CJ279" s="2" t="s">
        <v>134</v>
      </c>
      <c r="CK279" s="2" t="s">
        <v>142</v>
      </c>
      <c r="CL279" s="2" t="s">
        <v>134</v>
      </c>
      <c r="CM279" s="4"/>
      <c r="CN279" s="8"/>
      <c r="CO279" s="4"/>
      <c r="CP279" s="8"/>
      <c r="CQ279" s="7"/>
      <c r="CR279" s="7"/>
      <c r="CS279" s="2" t="s">
        <v>140</v>
      </c>
      <c r="CT279" s="2" t="s">
        <v>144</v>
      </c>
      <c r="CU279" s="2" t="s">
        <v>729</v>
      </c>
      <c r="CV279" s="2" t="s">
        <v>534</v>
      </c>
      <c r="CW279" s="2" t="s">
        <v>142</v>
      </c>
      <c r="CX279" s="2" t="s">
        <v>134</v>
      </c>
      <c r="CY279" s="4"/>
      <c r="CZ279" s="8"/>
      <c r="DA279" s="4"/>
      <c r="DB279" s="8"/>
      <c r="DC279" s="7"/>
      <c r="DD279" s="7"/>
      <c r="DE279" s="2" t="s">
        <v>140</v>
      </c>
      <c r="DF279" s="2" t="s">
        <v>144</v>
      </c>
      <c r="DG279" s="2" t="s">
        <v>1023</v>
      </c>
      <c r="DH279" s="2" t="s">
        <v>2122</v>
      </c>
      <c r="DI279" s="2" t="s">
        <v>142</v>
      </c>
      <c r="DJ279" s="2" t="s">
        <v>134</v>
      </c>
      <c r="DK279" s="4"/>
      <c r="DL279" s="8"/>
      <c r="DM279" s="4"/>
      <c r="DN279" s="8"/>
      <c r="DO279" s="7"/>
      <c r="DP279" s="7"/>
      <c r="DQ279" s="2" t="s">
        <v>176</v>
      </c>
      <c r="DR279" s="2" t="s">
        <v>144</v>
      </c>
      <c r="DS279" s="2" t="s">
        <v>134</v>
      </c>
      <c r="DT279" s="2" t="s">
        <v>134</v>
      </c>
      <c r="DU279" s="2" t="s">
        <v>142</v>
      </c>
      <c r="DV279" s="2" t="s">
        <v>134</v>
      </c>
      <c r="DW279" s="4"/>
      <c r="DX279" s="8"/>
      <c r="DY279" s="4"/>
      <c r="DZ279" s="8"/>
      <c r="EA279" s="7"/>
      <c r="EB279" s="7"/>
      <c r="EC279" s="2" t="s">
        <v>140</v>
      </c>
      <c r="ED279" s="2" t="s">
        <v>144</v>
      </c>
      <c r="EE279" s="2" t="s">
        <v>592</v>
      </c>
      <c r="EF279" s="2" t="s">
        <v>714</v>
      </c>
      <c r="EG279" s="2" t="s">
        <v>142</v>
      </c>
      <c r="EH279" s="2" t="s">
        <v>134</v>
      </c>
      <c r="EI279" s="4"/>
      <c r="EJ279" s="8"/>
      <c r="EK279" s="4"/>
      <c r="EL279" s="8"/>
      <c r="EM279" s="7"/>
      <c r="EN279" s="7"/>
      <c r="EO279" s="2" t="s">
        <v>140</v>
      </c>
      <c r="EP279" s="2" t="s">
        <v>144</v>
      </c>
      <c r="EQ279" s="2" t="s">
        <v>2995</v>
      </c>
      <c r="ER279" s="2" t="s">
        <v>590</v>
      </c>
      <c r="ES279" s="2" t="s">
        <v>142</v>
      </c>
      <c r="ET279" s="2" t="s">
        <v>134</v>
      </c>
      <c r="EU279" s="4"/>
      <c r="EV279" s="8"/>
      <c r="EW279" s="4"/>
      <c r="EX279" s="8"/>
      <c r="EY279" s="7"/>
      <c r="EZ279" s="7"/>
      <c r="FA279" s="2" t="s">
        <v>140</v>
      </c>
      <c r="FB279" s="2" t="s">
        <v>144</v>
      </c>
      <c r="FC279" s="2" t="s">
        <v>2996</v>
      </c>
      <c r="FD279" s="2" t="s">
        <v>2145</v>
      </c>
      <c r="FE279" s="2" t="s">
        <v>142</v>
      </c>
      <c r="FF279" s="2" t="s">
        <v>134</v>
      </c>
      <c r="FG279" s="4"/>
      <c r="FH279" s="8"/>
      <c r="FI279" s="4"/>
      <c r="FJ279" s="8"/>
      <c r="FK279" s="7"/>
      <c r="FL279" s="7"/>
      <c r="FM279" s="2" t="s">
        <v>161</v>
      </c>
      <c r="FN279" s="2" t="s">
        <v>144</v>
      </c>
      <c r="FO279" s="2" t="s">
        <v>134</v>
      </c>
      <c r="FP279" s="2" t="s">
        <v>134</v>
      </c>
      <c r="FQ279" s="2" t="s">
        <v>142</v>
      </c>
      <c r="FR279" s="2" t="s">
        <v>134</v>
      </c>
      <c r="FS279" s="4"/>
      <c r="FT279" s="8"/>
      <c r="FU279" s="4"/>
      <c r="FV279" s="8"/>
      <c r="FW279" s="7"/>
      <c r="FX279" s="7"/>
      <c r="FY279" s="2" t="s">
        <v>161</v>
      </c>
      <c r="FZ279" s="2" t="s">
        <v>144</v>
      </c>
      <c r="GA279" s="2" t="s">
        <v>134</v>
      </c>
      <c r="GB279" s="2" t="s">
        <v>134</v>
      </c>
      <c r="GC279" s="2" t="s">
        <v>142</v>
      </c>
      <c r="GD279" s="2" t="s">
        <v>134</v>
      </c>
      <c r="GE279" s="4"/>
      <c r="GF279" s="8"/>
      <c r="GG279" s="4"/>
      <c r="GH279" s="8"/>
      <c r="GI279" s="7"/>
      <c r="GJ279" s="7"/>
      <c r="GK279" s="2" t="s">
        <v>134</v>
      </c>
      <c r="GL279" s="2" t="s">
        <v>134</v>
      </c>
      <c r="GM279" s="2" t="s">
        <v>134</v>
      </c>
      <c r="GN279" s="2" t="s">
        <v>134</v>
      </c>
      <c r="GO279" s="2" t="s">
        <v>134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140</v>
      </c>
      <c r="GX279" s="2" t="s">
        <v>144</v>
      </c>
      <c r="GY279" s="2" t="s">
        <v>2831</v>
      </c>
      <c r="GZ279" s="2" t="s">
        <v>162</v>
      </c>
      <c r="HA279" s="2" t="s">
        <v>142</v>
      </c>
      <c r="HB279" s="2" t="s">
        <v>134</v>
      </c>
      <c r="HC279" s="4"/>
      <c r="HD279" s="8"/>
      <c r="HE279" s="4"/>
      <c r="HF279" s="8"/>
      <c r="HG279" s="7"/>
      <c r="HH279" s="7"/>
      <c r="HI279" s="2" t="s">
        <v>140</v>
      </c>
      <c r="HJ279" s="2" t="s">
        <v>144</v>
      </c>
      <c r="HK279" s="2" t="s">
        <v>321</v>
      </c>
      <c r="HL279" s="2" t="s">
        <v>533</v>
      </c>
      <c r="HM279" s="2" t="s">
        <v>142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161</v>
      </c>
      <c r="HV279" s="2" t="s">
        <v>131</v>
      </c>
      <c r="HW279" s="2" t="s">
        <v>134</v>
      </c>
      <c r="HX279" s="2" t="s">
        <v>134</v>
      </c>
      <c r="HY279" s="2" t="s">
        <v>142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140</v>
      </c>
      <c r="IH279" s="2" t="s">
        <v>144</v>
      </c>
      <c r="II279" s="2" t="s">
        <v>380</v>
      </c>
      <c r="IJ279" s="2" t="s">
        <v>2788</v>
      </c>
      <c r="IK279" s="2" t="s">
        <v>142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140</v>
      </c>
      <c r="IT279" s="2" t="s">
        <v>144</v>
      </c>
      <c r="IU279" s="2" t="s">
        <v>382</v>
      </c>
      <c r="IV279" s="2" t="s">
        <v>134</v>
      </c>
      <c r="IW279" s="2" t="s">
        <v>142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134</v>
      </c>
      <c r="JF279" s="2" t="s">
        <v>134</v>
      </c>
      <c r="JG279" s="2" t="s">
        <v>134</v>
      </c>
      <c r="JH279" s="2" t="s">
        <v>134</v>
      </c>
      <c r="JI279" s="2" t="s">
        <v>134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184</v>
      </c>
      <c r="JR279" s="2" t="s">
        <v>144</v>
      </c>
      <c r="JS279" s="2" t="s">
        <v>134</v>
      </c>
      <c r="JT279" s="2" t="s">
        <v>134</v>
      </c>
      <c r="JU279" s="2" t="s">
        <v>142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161</v>
      </c>
      <c r="KD279" s="2" t="s">
        <v>131</v>
      </c>
      <c r="KE279" s="2" t="s">
        <v>134</v>
      </c>
      <c r="KF279" s="2" t="s">
        <v>134</v>
      </c>
      <c r="KG279" s="2" t="s">
        <v>142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176</v>
      </c>
      <c r="KP279" s="2" t="s">
        <v>144</v>
      </c>
      <c r="KQ279" s="2" t="s">
        <v>134</v>
      </c>
      <c r="KR279" s="2" t="s">
        <v>134</v>
      </c>
      <c r="KS279" s="2" t="s">
        <v>142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176</v>
      </c>
      <c r="LB279" s="2" t="s">
        <v>144</v>
      </c>
      <c r="LC279" s="2" t="s">
        <v>134</v>
      </c>
      <c r="LD279" s="2" t="s">
        <v>134</v>
      </c>
      <c r="LE279" s="2" t="s">
        <v>142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134</v>
      </c>
      <c r="LN279" s="2" t="s">
        <v>134</v>
      </c>
      <c r="LO279" s="2" t="s">
        <v>134</v>
      </c>
      <c r="LP279" s="2" t="s">
        <v>134</v>
      </c>
      <c r="LQ279" s="2" t="s">
        <v>134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134</v>
      </c>
      <c r="LZ279" s="2" t="s">
        <v>134</v>
      </c>
      <c r="MA279" s="2" t="s">
        <v>134</v>
      </c>
      <c r="MB279" s="2" t="s">
        <v>134</v>
      </c>
      <c r="MC279" s="2" t="s">
        <v>134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161</v>
      </c>
      <c r="ML279" s="2" t="s">
        <v>144</v>
      </c>
      <c r="MM279" s="2" t="s">
        <v>134</v>
      </c>
      <c r="MN279" s="2" t="s">
        <v>134</v>
      </c>
      <c r="MO279" s="2" t="s">
        <v>142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134</v>
      </c>
      <c r="MX279" s="2" t="s">
        <v>134</v>
      </c>
      <c r="MY279" s="2" t="s">
        <v>134</v>
      </c>
      <c r="MZ279" s="2" t="s">
        <v>134</v>
      </c>
      <c r="NA279" s="2" t="s">
        <v>134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184</v>
      </c>
      <c r="NJ279" s="2" t="s">
        <v>144</v>
      </c>
      <c r="NK279" s="2" t="s">
        <v>134</v>
      </c>
      <c r="NL279" s="2" t="s">
        <v>134</v>
      </c>
      <c r="NM279" s="2" t="s">
        <v>142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161</v>
      </c>
      <c r="NV279" s="2" t="s">
        <v>131</v>
      </c>
      <c r="NW279" s="2" t="s">
        <v>134</v>
      </c>
      <c r="NX279" s="2" t="s">
        <v>134</v>
      </c>
      <c r="NY279" s="2" t="s">
        <v>142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140</v>
      </c>
      <c r="OH279" s="2" t="s">
        <v>144</v>
      </c>
      <c r="OI279" s="2" t="s">
        <v>670</v>
      </c>
      <c r="OJ279" s="2" t="s">
        <v>1475</v>
      </c>
      <c r="OK279" s="2" t="s">
        <v>142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134</v>
      </c>
      <c r="OT279" s="2" t="s">
        <v>134</v>
      </c>
      <c r="OU279" s="2" t="s">
        <v>134</v>
      </c>
      <c r="OV279" s="2" t="s">
        <v>134</v>
      </c>
      <c r="OW279" s="2" t="s">
        <v>134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161</v>
      </c>
      <c r="PF279" s="2" t="s">
        <v>144</v>
      </c>
      <c r="PG279" s="2" t="s">
        <v>134</v>
      </c>
      <c r="PH279" s="2" t="s">
        <v>134</v>
      </c>
      <c r="PI279" s="2" t="s">
        <v>142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134</v>
      </c>
      <c r="PR279" s="2" t="s">
        <v>134</v>
      </c>
      <c r="PS279" s="2" t="s">
        <v>134</v>
      </c>
      <c r="PT279" s="2" t="s">
        <v>134</v>
      </c>
      <c r="PU279" s="2" t="s">
        <v>134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184</v>
      </c>
      <c r="QP279" s="2" t="s">
        <v>144</v>
      </c>
      <c r="QQ279" s="2" t="s">
        <v>134</v>
      </c>
      <c r="QR279" s="2" t="s">
        <v>134</v>
      </c>
      <c r="QS279" s="2" t="s">
        <v>142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134</v>
      </c>
      <c r="RB279" s="2" t="s">
        <v>134</v>
      </c>
      <c r="RC279" s="2" t="s">
        <v>134</v>
      </c>
      <c r="RD279" s="2" t="s">
        <v>134</v>
      </c>
      <c r="RE279" s="2" t="s">
        <v>134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134</v>
      </c>
      <c r="RN279" s="2" t="s">
        <v>134</v>
      </c>
      <c r="RO279" s="2" t="s">
        <v>134</v>
      </c>
      <c r="RP279" s="2" t="s">
        <v>134</v>
      </c>
      <c r="RQ279" s="2" t="s">
        <v>134</v>
      </c>
      <c r="RR279" s="2" t="s">
        <v>134</v>
      </c>
      <c r="RS279" s="4"/>
      <c r="RT279" s="8"/>
      <c r="RU279" s="4"/>
      <c r="RV279" s="8"/>
      <c r="RW279" s="7"/>
      <c r="RX279" s="7"/>
      <c r="RY279" s="2" t="s">
        <v>161</v>
      </c>
      <c r="RZ279" s="2" t="s">
        <v>144</v>
      </c>
      <c r="SA279" s="2" t="s">
        <v>134</v>
      </c>
      <c r="SB279" s="2" t="s">
        <v>134</v>
      </c>
      <c r="SC279" s="2" t="s">
        <v>142</v>
      </c>
      <c r="SD279" s="2" t="s">
        <v>134</v>
      </c>
      <c r="SE279" s="4"/>
      <c r="SF279" s="8"/>
      <c r="SG279" s="4"/>
      <c r="SH279" s="8"/>
      <c r="SI279" s="7"/>
      <c r="SJ279" s="7"/>
      <c r="SK279" s="2" t="s">
        <v>140</v>
      </c>
      <c r="SL279" s="2" t="s">
        <v>144</v>
      </c>
      <c r="SM279" s="2" t="s">
        <v>411</v>
      </c>
      <c r="SN279" s="2" t="s">
        <v>1595</v>
      </c>
      <c r="SO279" s="2" t="s">
        <v>142</v>
      </c>
      <c r="SP279" s="2" t="s">
        <v>134</v>
      </c>
    </row>
    <row r="280">
      <c r="A280" s="2" t="s">
        <v>2999</v>
      </c>
      <c r="B280" s="2" t="s">
        <v>123</v>
      </c>
      <c r="C280" s="2" t="s">
        <v>3000</v>
      </c>
      <c r="D280" s="2" t="s">
        <v>125</v>
      </c>
      <c r="E280" s="2" t="s">
        <v>126</v>
      </c>
      <c r="F280" s="2" t="s">
        <v>3001</v>
      </c>
      <c r="G280" s="2" t="s">
        <v>3001</v>
      </c>
      <c r="H280" s="2" t="s">
        <v>3001</v>
      </c>
      <c r="I280" s="2" t="s">
        <v>3002</v>
      </c>
      <c r="J280" s="2" t="s">
        <v>234</v>
      </c>
      <c r="K280" s="2" t="s">
        <v>803</v>
      </c>
      <c r="L280" s="3">
        <v>22.33</v>
      </c>
      <c r="M280" s="3">
        <v>23.45</v>
      </c>
      <c r="N280" s="3">
        <v>46.99</v>
      </c>
      <c r="O280" s="2" t="s">
        <v>131</v>
      </c>
      <c r="P280" s="2" t="s">
        <v>235</v>
      </c>
      <c r="Q280" s="2" t="s">
        <v>133</v>
      </c>
      <c r="R280" s="2" t="s">
        <v>134</v>
      </c>
      <c r="S280" s="2" t="s">
        <v>3003</v>
      </c>
      <c r="T280" s="2" t="s">
        <v>1062</v>
      </c>
      <c r="U280" s="2" t="s">
        <v>832</v>
      </c>
      <c r="V280" s="2" t="s">
        <v>1361</v>
      </c>
      <c r="W280" s="2" t="s">
        <v>3004</v>
      </c>
      <c r="X280" s="2" t="s">
        <v>3005</v>
      </c>
      <c r="Y280" s="2" t="s">
        <v>3006</v>
      </c>
      <c r="Z280" s="4">
        <v>965</v>
      </c>
      <c r="AA280" s="4">
        <f>=ROUNDDOWN(5.81325301204819,0)</f>
      </c>
      <c r="AB280" s="5">
        <v>166</v>
      </c>
      <c r="AC280" s="2" t="s">
        <v>3007</v>
      </c>
      <c r="AD280" s="4">
        <v>120</v>
      </c>
      <c r="AE280" s="4">
        <v>3520</v>
      </c>
      <c r="AF280" s="6">
        <v>69</v>
      </c>
      <c r="AG280" s="6">
        <v>77</v>
      </c>
      <c r="AH280" s="7">
        <v>0.9016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>
        <v>0</v>
      </c>
      <c r="AP280" s="4">
        <v>3141</v>
      </c>
      <c r="AQ280" s="8">
        <v>82773.47</v>
      </c>
      <c r="AR280" s="4"/>
      <c r="AS280" s="8"/>
      <c r="AT280" s="7"/>
      <c r="AU280" s="7"/>
      <c r="AV280" s="4">
        <v>3141</v>
      </c>
      <c r="AW280" s="8">
        <v>82773.47</v>
      </c>
      <c r="AX280" s="4"/>
      <c r="AY280" s="8"/>
      <c r="AZ280" s="7"/>
      <c r="BA280" s="7"/>
      <c r="BB280" s="7">
        <v>1</v>
      </c>
      <c r="BC280" s="4">
        <v>3967</v>
      </c>
      <c r="BD280" s="8">
        <v>104279.95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0.7938</v>
      </c>
      <c r="BJ280" s="4">
        <v>3141</v>
      </c>
      <c r="BK280" s="8">
        <v>82773.47</v>
      </c>
      <c r="BL280" s="2" t="s">
        <v>3008</v>
      </c>
      <c r="BM280" s="7">
        <v>1</v>
      </c>
      <c r="BN280" s="7">
        <v>1</v>
      </c>
      <c r="BO280" s="4">
        <v>1964</v>
      </c>
      <c r="BP280" s="8">
        <v>53067.28</v>
      </c>
      <c r="BQ280" s="4"/>
      <c r="BR280" s="8"/>
      <c r="BS280" s="7"/>
      <c r="BT280" s="7"/>
      <c r="BU280" s="2" t="s">
        <v>140</v>
      </c>
      <c r="BV280" s="2" t="s">
        <v>131</v>
      </c>
      <c r="BW280" s="2" t="s">
        <v>134</v>
      </c>
      <c r="BX280" s="2" t="s">
        <v>1266</v>
      </c>
      <c r="BY280" s="2" t="s">
        <v>142</v>
      </c>
      <c r="BZ280" s="2" t="s">
        <v>134</v>
      </c>
      <c r="CA280" s="4">
        <v>54</v>
      </c>
      <c r="CB280" s="8">
        <v>1399.14</v>
      </c>
      <c r="CC280" s="4"/>
      <c r="CD280" s="8"/>
      <c r="CE280" s="7"/>
      <c r="CF280" s="7"/>
      <c r="CG280" s="2" t="s">
        <v>140</v>
      </c>
      <c r="CH280" s="2" t="s">
        <v>131</v>
      </c>
      <c r="CI280" s="2" t="s">
        <v>409</v>
      </c>
      <c r="CJ280" s="2" t="s">
        <v>1291</v>
      </c>
      <c r="CK280" s="2" t="s">
        <v>142</v>
      </c>
      <c r="CL280" s="2" t="s">
        <v>134</v>
      </c>
      <c r="CM280" s="4">
        <v>221</v>
      </c>
      <c r="CN280" s="8">
        <v>5770.31</v>
      </c>
      <c r="CO280" s="4"/>
      <c r="CP280" s="8"/>
      <c r="CQ280" s="7"/>
      <c r="CR280" s="7"/>
      <c r="CS280" s="2" t="s">
        <v>140</v>
      </c>
      <c r="CT280" s="2" t="s">
        <v>131</v>
      </c>
      <c r="CU280" s="2" t="s">
        <v>3009</v>
      </c>
      <c r="CV280" s="2" t="s">
        <v>3010</v>
      </c>
      <c r="CW280" s="2" t="s">
        <v>142</v>
      </c>
      <c r="CX280" s="2" t="s">
        <v>134</v>
      </c>
      <c r="CY280" s="4">
        <v>396</v>
      </c>
      <c r="CZ280" s="8">
        <v>9749.52</v>
      </c>
      <c r="DA280" s="4"/>
      <c r="DB280" s="8"/>
      <c r="DC280" s="7"/>
      <c r="DD280" s="7"/>
      <c r="DE280" s="2" t="s">
        <v>140</v>
      </c>
      <c r="DF280" s="2" t="s">
        <v>131</v>
      </c>
      <c r="DG280" s="2" t="s">
        <v>3011</v>
      </c>
      <c r="DH280" s="2" t="s">
        <v>3012</v>
      </c>
      <c r="DI280" s="2" t="s">
        <v>142</v>
      </c>
      <c r="DJ280" s="2" t="s">
        <v>134</v>
      </c>
      <c r="DK280" s="4">
        <v>191</v>
      </c>
      <c r="DL280" s="8">
        <v>5191.38</v>
      </c>
      <c r="DM280" s="4"/>
      <c r="DN280" s="8"/>
      <c r="DO280" s="7"/>
      <c r="DP280" s="7"/>
      <c r="DQ280" s="2" t="s">
        <v>140</v>
      </c>
      <c r="DR280" s="2" t="s">
        <v>131</v>
      </c>
      <c r="DS280" s="2" t="s">
        <v>3013</v>
      </c>
      <c r="DT280" s="2" t="s">
        <v>3014</v>
      </c>
      <c r="DU280" s="2" t="s">
        <v>142</v>
      </c>
      <c r="DV280" s="2" t="s">
        <v>134</v>
      </c>
      <c r="DW280" s="4">
        <v>38</v>
      </c>
      <c r="DX280" s="8">
        <v>947.17</v>
      </c>
      <c r="DY280" s="4"/>
      <c r="DZ280" s="8"/>
      <c r="EA280" s="7"/>
      <c r="EB280" s="7"/>
      <c r="EC280" s="2" t="s">
        <v>140</v>
      </c>
      <c r="ED280" s="2" t="s">
        <v>131</v>
      </c>
      <c r="EE280" s="2" t="s">
        <v>847</v>
      </c>
      <c r="EF280" s="2" t="s">
        <v>401</v>
      </c>
      <c r="EG280" s="2" t="s">
        <v>142</v>
      </c>
      <c r="EH280" s="2" t="s">
        <v>134</v>
      </c>
      <c r="EI280" s="4">
        <v>175</v>
      </c>
      <c r="EJ280" s="8">
        <v>3908.2</v>
      </c>
      <c r="EK280" s="4"/>
      <c r="EL280" s="8"/>
      <c r="EM280" s="7"/>
      <c r="EN280" s="7"/>
      <c r="EO280" s="2" t="s">
        <v>140</v>
      </c>
      <c r="EP280" s="2" t="s">
        <v>131</v>
      </c>
      <c r="EQ280" s="2" t="s">
        <v>3015</v>
      </c>
      <c r="ER280" s="2" t="s">
        <v>2499</v>
      </c>
      <c r="ES280" s="2" t="s">
        <v>142</v>
      </c>
      <c r="ET280" s="2" t="s">
        <v>134</v>
      </c>
      <c r="EU280" s="4">
        <v>17</v>
      </c>
      <c r="EV280" s="8">
        <v>478.66</v>
      </c>
      <c r="EW280" s="4"/>
      <c r="EX280" s="8"/>
      <c r="EY280" s="7"/>
      <c r="EZ280" s="7"/>
      <c r="FA280" s="2" t="s">
        <v>140</v>
      </c>
      <c r="FB280" s="2" t="s">
        <v>131</v>
      </c>
      <c r="FC280" s="2" t="s">
        <v>953</v>
      </c>
      <c r="FD280" s="2" t="s">
        <v>2721</v>
      </c>
      <c r="FE280" s="2" t="s">
        <v>142</v>
      </c>
      <c r="FF280" s="2" t="s">
        <v>134</v>
      </c>
      <c r="FG280" s="4">
        <v>28</v>
      </c>
      <c r="FH280" s="8">
        <v>732.76</v>
      </c>
      <c r="FI280" s="4"/>
      <c r="FJ280" s="8"/>
      <c r="FK280" s="7"/>
      <c r="FL280" s="7"/>
      <c r="FM280" s="2" t="s">
        <v>140</v>
      </c>
      <c r="FN280" s="2" t="s">
        <v>131</v>
      </c>
      <c r="FO280" s="2" t="s">
        <v>3016</v>
      </c>
      <c r="FP280" s="2" t="s">
        <v>3017</v>
      </c>
      <c r="FQ280" s="2" t="s">
        <v>142</v>
      </c>
      <c r="FR280" s="2" t="s">
        <v>134</v>
      </c>
      <c r="FS280" s="4">
        <v>36</v>
      </c>
      <c r="FT280" s="8">
        <v>908.06</v>
      </c>
      <c r="FU280" s="4"/>
      <c r="FV280" s="8"/>
      <c r="FW280" s="7"/>
      <c r="FX280" s="7"/>
      <c r="FY280" s="2" t="s">
        <v>140</v>
      </c>
      <c r="FZ280" s="2" t="s">
        <v>131</v>
      </c>
      <c r="GA280" s="2" t="s">
        <v>1077</v>
      </c>
      <c r="GB280" s="2" t="s">
        <v>669</v>
      </c>
      <c r="GC280" s="2" t="s">
        <v>142</v>
      </c>
      <c r="GD280" s="2" t="s">
        <v>134</v>
      </c>
      <c r="GE280" s="4"/>
      <c r="GF280" s="8"/>
      <c r="GG280" s="4"/>
      <c r="GH280" s="8"/>
      <c r="GI280" s="7"/>
      <c r="GJ280" s="7"/>
      <c r="GK280" s="2" t="s">
        <v>161</v>
      </c>
      <c r="GL280" s="2" t="s">
        <v>131</v>
      </c>
      <c r="GM280" s="2" t="s">
        <v>134</v>
      </c>
      <c r="GN280" s="2" t="s">
        <v>134</v>
      </c>
      <c r="GO280" s="2" t="s">
        <v>142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161</v>
      </c>
      <c r="GX280" s="2" t="s">
        <v>131</v>
      </c>
      <c r="GY280" s="2" t="s">
        <v>134</v>
      </c>
      <c r="GZ280" s="2" t="s">
        <v>134</v>
      </c>
      <c r="HA280" s="2" t="s">
        <v>142</v>
      </c>
      <c r="HB280" s="2" t="s">
        <v>134</v>
      </c>
      <c r="HC280" s="4">
        <v>1</v>
      </c>
      <c r="HD280" s="8">
        <v>42.99</v>
      </c>
      <c r="HE280" s="4"/>
      <c r="HF280" s="8"/>
      <c r="HG280" s="7"/>
      <c r="HH280" s="7"/>
      <c r="HI280" s="2" t="s">
        <v>140</v>
      </c>
      <c r="HJ280" s="2" t="s">
        <v>131</v>
      </c>
      <c r="HK280" s="2" t="s">
        <v>3011</v>
      </c>
      <c r="HL280" s="2" t="s">
        <v>3012</v>
      </c>
      <c r="HM280" s="2" t="s">
        <v>142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143</v>
      </c>
      <c r="HV280" s="2" t="s">
        <v>131</v>
      </c>
      <c r="HW280" s="2" t="s">
        <v>134</v>
      </c>
      <c r="HX280" s="2" t="s">
        <v>134</v>
      </c>
      <c r="HY280" s="2" t="s">
        <v>142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184</v>
      </c>
      <c r="IH280" s="2" t="s">
        <v>131</v>
      </c>
      <c r="II280" s="2" t="s">
        <v>134</v>
      </c>
      <c r="IJ280" s="2" t="s">
        <v>134</v>
      </c>
      <c r="IK280" s="2" t="s">
        <v>142</v>
      </c>
      <c r="IL280" s="2" t="s">
        <v>168</v>
      </c>
      <c r="IM280" s="4"/>
      <c r="IN280" s="8"/>
      <c r="IO280" s="4"/>
      <c r="IP280" s="8"/>
      <c r="IQ280" s="7"/>
      <c r="IR280" s="7"/>
      <c r="IS280" s="2" t="s">
        <v>161</v>
      </c>
      <c r="IT280" s="2" t="s">
        <v>131</v>
      </c>
      <c r="IU280" s="2" t="s">
        <v>134</v>
      </c>
      <c r="IV280" s="2" t="s">
        <v>134</v>
      </c>
      <c r="IW280" s="2" t="s">
        <v>142</v>
      </c>
      <c r="IX280" s="2" t="s">
        <v>134</v>
      </c>
      <c r="IY280" s="4">
        <v>14</v>
      </c>
      <c r="IZ280" s="8">
        <v>431.74</v>
      </c>
      <c r="JA280" s="4"/>
      <c r="JB280" s="8"/>
      <c r="JC280" s="7"/>
      <c r="JD280" s="7"/>
      <c r="JE280" s="2" t="s">
        <v>140</v>
      </c>
      <c r="JF280" s="2" t="s">
        <v>131</v>
      </c>
      <c r="JG280" s="2" t="s">
        <v>170</v>
      </c>
      <c r="JH280" s="2" t="s">
        <v>1199</v>
      </c>
      <c r="JI280" s="2" t="s">
        <v>142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140</v>
      </c>
      <c r="JR280" s="2" t="s">
        <v>144</v>
      </c>
      <c r="JS280" s="2" t="s">
        <v>3018</v>
      </c>
      <c r="JT280" s="2" t="s">
        <v>1096</v>
      </c>
      <c r="JU280" s="2" t="s">
        <v>142</v>
      </c>
      <c r="JV280" s="2" t="s">
        <v>134</v>
      </c>
      <c r="JW280" s="4">
        <v>1</v>
      </c>
      <c r="JX280" s="8">
        <v>25.32</v>
      </c>
      <c r="JY280" s="4"/>
      <c r="JZ280" s="8"/>
      <c r="KA280" s="7"/>
      <c r="KB280" s="7"/>
      <c r="KC280" s="2" t="s">
        <v>140</v>
      </c>
      <c r="KD280" s="2" t="s">
        <v>131</v>
      </c>
      <c r="KE280" s="2" t="s">
        <v>174</v>
      </c>
      <c r="KF280" s="2" t="s">
        <v>3019</v>
      </c>
      <c r="KG280" s="2" t="s">
        <v>142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176</v>
      </c>
      <c r="KP280" s="2" t="s">
        <v>131</v>
      </c>
      <c r="KQ280" s="2" t="s">
        <v>134</v>
      </c>
      <c r="KR280" s="2" t="s">
        <v>134</v>
      </c>
      <c r="KS280" s="2" t="s">
        <v>142</v>
      </c>
      <c r="KT280" s="2" t="s">
        <v>134</v>
      </c>
      <c r="KU280" s="4">
        <v>5</v>
      </c>
      <c r="KV280" s="8">
        <v>120.94</v>
      </c>
      <c r="KW280" s="4"/>
      <c r="KX280" s="8"/>
      <c r="KY280" s="7"/>
      <c r="KZ280" s="7"/>
      <c r="LA280" s="2" t="s">
        <v>140</v>
      </c>
      <c r="LB280" s="2" t="s">
        <v>144</v>
      </c>
      <c r="LC280" s="2" t="s">
        <v>2887</v>
      </c>
      <c r="LD280" s="2" t="s">
        <v>2706</v>
      </c>
      <c r="LE280" s="2" t="s">
        <v>142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134</v>
      </c>
      <c r="LN280" s="2" t="s">
        <v>134</v>
      </c>
      <c r="LO280" s="2" t="s">
        <v>134</v>
      </c>
      <c r="LP280" s="2" t="s">
        <v>134</v>
      </c>
      <c r="LQ280" s="2" t="s">
        <v>134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134</v>
      </c>
      <c r="LZ280" s="2" t="s">
        <v>134</v>
      </c>
      <c r="MA280" s="2" t="s">
        <v>134</v>
      </c>
      <c r="MB280" s="2" t="s">
        <v>134</v>
      </c>
      <c r="MC280" s="2" t="s">
        <v>134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140</v>
      </c>
      <c r="ML280" s="2" t="s">
        <v>144</v>
      </c>
      <c r="MM280" s="2" t="s">
        <v>210</v>
      </c>
      <c r="MN280" s="2" t="s">
        <v>344</v>
      </c>
      <c r="MO280" s="2" t="s">
        <v>142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134</v>
      </c>
      <c r="MX280" s="2" t="s">
        <v>134</v>
      </c>
      <c r="MY280" s="2" t="s">
        <v>134</v>
      </c>
      <c r="MZ280" s="2" t="s">
        <v>134</v>
      </c>
      <c r="NA280" s="2" t="s">
        <v>134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184</v>
      </c>
      <c r="NJ280" s="2" t="s">
        <v>131</v>
      </c>
      <c r="NK280" s="2" t="s">
        <v>134</v>
      </c>
      <c r="NL280" s="2" t="s">
        <v>134</v>
      </c>
      <c r="NM280" s="2" t="s">
        <v>142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140</v>
      </c>
      <c r="NV280" s="2" t="s">
        <v>131</v>
      </c>
      <c r="NW280" s="2" t="s">
        <v>185</v>
      </c>
      <c r="NX280" s="2" t="s">
        <v>302</v>
      </c>
      <c r="NY280" s="2" t="s">
        <v>142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140</v>
      </c>
      <c r="OH280" s="2" t="s">
        <v>187</v>
      </c>
      <c r="OI280" s="2" t="s">
        <v>3009</v>
      </c>
      <c r="OJ280" s="2" t="s">
        <v>3020</v>
      </c>
      <c r="OK280" s="2" t="s">
        <v>142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134</v>
      </c>
      <c r="OT280" s="2" t="s">
        <v>134</v>
      </c>
      <c r="OU280" s="2" t="s">
        <v>134</v>
      </c>
      <c r="OV280" s="2" t="s">
        <v>134</v>
      </c>
      <c r="OW280" s="2" t="s">
        <v>134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161</v>
      </c>
      <c r="PF280" s="2" t="s">
        <v>131</v>
      </c>
      <c r="PG280" s="2" t="s">
        <v>134</v>
      </c>
      <c r="PH280" s="2" t="s">
        <v>134</v>
      </c>
      <c r="PI280" s="2" t="s">
        <v>142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140</v>
      </c>
      <c r="PR280" s="2" t="s">
        <v>131</v>
      </c>
      <c r="PS280" s="2" t="s">
        <v>1549</v>
      </c>
      <c r="PT280" s="2" t="s">
        <v>134</v>
      </c>
      <c r="PU280" s="2" t="s">
        <v>142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161</v>
      </c>
      <c r="QD280" s="2" t="s">
        <v>144</v>
      </c>
      <c r="QE280" s="2" t="s">
        <v>134</v>
      </c>
      <c r="QF280" s="2" t="s">
        <v>134</v>
      </c>
      <c r="QG280" s="2" t="s">
        <v>142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184</v>
      </c>
      <c r="QP280" s="2" t="s">
        <v>131</v>
      </c>
      <c r="QQ280" s="2" t="s">
        <v>134</v>
      </c>
      <c r="QR280" s="2" t="s">
        <v>134</v>
      </c>
      <c r="QS280" s="2" t="s">
        <v>142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134</v>
      </c>
      <c r="RB280" s="2" t="s">
        <v>134</v>
      </c>
      <c r="RC280" s="2" t="s">
        <v>134</v>
      </c>
      <c r="RD280" s="2" t="s">
        <v>134</v>
      </c>
      <c r="RE280" s="2" t="s">
        <v>134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161</v>
      </c>
      <c r="RN280" s="2" t="s">
        <v>131</v>
      </c>
      <c r="RO280" s="2" t="s">
        <v>134</v>
      </c>
      <c r="RP280" s="2" t="s">
        <v>134</v>
      </c>
      <c r="RQ280" s="2" t="s">
        <v>142</v>
      </c>
      <c r="RR280" s="2" t="s">
        <v>134</v>
      </c>
      <c r="RS280" s="4"/>
      <c r="RT280" s="8"/>
      <c r="RU280" s="4"/>
      <c r="RV280" s="8"/>
      <c r="RW280" s="7"/>
      <c r="RX280" s="7"/>
      <c r="RY280" s="2" t="s">
        <v>161</v>
      </c>
      <c r="RZ280" s="2" t="s">
        <v>131</v>
      </c>
      <c r="SA280" s="2" t="s">
        <v>134</v>
      </c>
      <c r="SB280" s="2" t="s">
        <v>134</v>
      </c>
      <c r="SC280" s="2" t="s">
        <v>142</v>
      </c>
      <c r="SD280" s="2" t="s">
        <v>134</v>
      </c>
      <c r="SE280" s="4"/>
      <c r="SF280" s="8"/>
      <c r="SG280" s="4"/>
      <c r="SH280" s="8"/>
      <c r="SI280" s="7"/>
      <c r="SJ280" s="7"/>
      <c r="SK280" s="2" t="s">
        <v>176</v>
      </c>
      <c r="SL280" s="2" t="s">
        <v>144</v>
      </c>
      <c r="SM280" s="2" t="s">
        <v>134</v>
      </c>
      <c r="SN280" s="2" t="s">
        <v>134</v>
      </c>
      <c r="SO280" s="2" t="s">
        <v>142</v>
      </c>
      <c r="SP280" s="2" t="s">
        <v>134</v>
      </c>
    </row>
    <row r="281">
      <c r="A281" s="2" t="s">
        <v>3021</v>
      </c>
      <c r="B281" s="2" t="s">
        <v>123</v>
      </c>
      <c r="C281" s="2" t="s">
        <v>3000</v>
      </c>
      <c r="D281" s="2" t="s">
        <v>125</v>
      </c>
      <c r="E281" s="2" t="s">
        <v>126</v>
      </c>
      <c r="F281" s="2" t="s">
        <v>3001</v>
      </c>
      <c r="G281" s="2" t="s">
        <v>3001</v>
      </c>
      <c r="H281" s="2" t="s">
        <v>3001</v>
      </c>
      <c r="I281" s="2" t="s">
        <v>3002</v>
      </c>
      <c r="J281" s="2" t="s">
        <v>234</v>
      </c>
      <c r="K281" s="2" t="s">
        <v>3022</v>
      </c>
      <c r="L281" s="3">
        <v>22.33</v>
      </c>
      <c r="M281" s="3">
        <v>23.45</v>
      </c>
      <c r="N281" s="3">
        <v>46.99</v>
      </c>
      <c r="O281" s="2" t="s">
        <v>131</v>
      </c>
      <c r="P281" s="2" t="s">
        <v>395</v>
      </c>
      <c r="Q281" s="2" t="s">
        <v>133</v>
      </c>
      <c r="R281" s="2" t="s">
        <v>134</v>
      </c>
      <c r="S281" s="2" t="s">
        <v>3023</v>
      </c>
      <c r="T281" s="2" t="s">
        <v>1062</v>
      </c>
      <c r="U281" s="2" t="s">
        <v>832</v>
      </c>
      <c r="V281" s="2" t="s">
        <v>1361</v>
      </c>
      <c r="W281" s="2" t="s">
        <v>3004</v>
      </c>
      <c r="X281" s="2" t="s">
        <v>3005</v>
      </c>
      <c r="Y281" s="2" t="s">
        <v>3024</v>
      </c>
      <c r="Z281" s="4">
        <v>842</v>
      </c>
      <c r="AA281" s="4">
        <f>=ROUNDDOWN(21.5897435897436,0)</f>
      </c>
      <c r="AB281" s="5">
        <v>39</v>
      </c>
      <c r="AC281" s="2" t="s">
        <v>3025</v>
      </c>
      <c r="AD281" s="4">
        <v>600</v>
      </c>
      <c r="AE281" s="4">
        <v>600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>
        <v>0</v>
      </c>
      <c r="AP281" s="4">
        <v>826</v>
      </c>
      <c r="AQ281" s="8">
        <v>21506.48</v>
      </c>
      <c r="AR281" s="4"/>
      <c r="AS281" s="8"/>
      <c r="AT281" s="7"/>
      <c r="AU281" s="7"/>
      <c r="AV281" s="4">
        <v>826</v>
      </c>
      <c r="AW281" s="8">
        <v>21506.48</v>
      </c>
      <c r="AX281" s="4"/>
      <c r="AY281" s="8"/>
      <c r="AZ281" s="7"/>
      <c r="BA281" s="7"/>
      <c r="BB281" s="7">
        <v>1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>
        <v>0.2062</v>
      </c>
      <c r="BJ281" s="4">
        <v>826</v>
      </c>
      <c r="BK281" s="8">
        <v>21506.48</v>
      </c>
      <c r="BL281" s="2" t="s">
        <v>3026</v>
      </c>
      <c r="BM281" s="7">
        <v>1</v>
      </c>
      <c r="BN281" s="7">
        <v>1</v>
      </c>
      <c r="BO281" s="4">
        <v>349</v>
      </c>
      <c r="BP281" s="8">
        <v>9429.98</v>
      </c>
      <c r="BQ281" s="4"/>
      <c r="BR281" s="8"/>
      <c r="BS281" s="7"/>
      <c r="BT281" s="7"/>
      <c r="BU281" s="2" t="s">
        <v>140</v>
      </c>
      <c r="BV281" s="2" t="s">
        <v>131</v>
      </c>
      <c r="BW281" s="2" t="s">
        <v>134</v>
      </c>
      <c r="BX281" s="2" t="s">
        <v>1349</v>
      </c>
      <c r="BY281" s="2" t="s">
        <v>142</v>
      </c>
      <c r="BZ281" s="2" t="s">
        <v>134</v>
      </c>
      <c r="CA281" s="4">
        <v>22</v>
      </c>
      <c r="CB281" s="8">
        <v>593.78</v>
      </c>
      <c r="CC281" s="4"/>
      <c r="CD281" s="8"/>
      <c r="CE281" s="7"/>
      <c r="CF281" s="7"/>
      <c r="CG281" s="2" t="s">
        <v>140</v>
      </c>
      <c r="CH281" s="2" t="s">
        <v>131</v>
      </c>
      <c r="CI281" s="2" t="s">
        <v>1147</v>
      </c>
      <c r="CJ281" s="2" t="s">
        <v>1084</v>
      </c>
      <c r="CK281" s="2" t="s">
        <v>142</v>
      </c>
      <c r="CL281" s="2" t="s">
        <v>134</v>
      </c>
      <c r="CM281" s="4">
        <v>134</v>
      </c>
      <c r="CN281" s="8">
        <v>3498.74</v>
      </c>
      <c r="CO281" s="4"/>
      <c r="CP281" s="8"/>
      <c r="CQ281" s="7"/>
      <c r="CR281" s="7"/>
      <c r="CS281" s="2" t="s">
        <v>140</v>
      </c>
      <c r="CT281" s="2" t="s">
        <v>131</v>
      </c>
      <c r="CU281" s="2" t="s">
        <v>1096</v>
      </c>
      <c r="CV281" s="2" t="s">
        <v>2818</v>
      </c>
      <c r="CW281" s="2" t="s">
        <v>142</v>
      </c>
      <c r="CX281" s="2" t="s">
        <v>134</v>
      </c>
      <c r="CY281" s="4">
        <v>124</v>
      </c>
      <c r="CZ281" s="8">
        <v>3052.88</v>
      </c>
      <c r="DA281" s="4"/>
      <c r="DB281" s="8"/>
      <c r="DC281" s="7"/>
      <c r="DD281" s="7"/>
      <c r="DE281" s="2" t="s">
        <v>140</v>
      </c>
      <c r="DF281" s="2" t="s">
        <v>131</v>
      </c>
      <c r="DG281" s="2" t="s">
        <v>1096</v>
      </c>
      <c r="DH281" s="2" t="s">
        <v>3027</v>
      </c>
      <c r="DI281" s="2" t="s">
        <v>142</v>
      </c>
      <c r="DJ281" s="2" t="s">
        <v>134</v>
      </c>
      <c r="DK281" s="4">
        <v>69</v>
      </c>
      <c r="DL281" s="8">
        <v>1875.42</v>
      </c>
      <c r="DM281" s="4"/>
      <c r="DN281" s="8"/>
      <c r="DO281" s="7"/>
      <c r="DP281" s="7"/>
      <c r="DQ281" s="2" t="s">
        <v>140</v>
      </c>
      <c r="DR281" s="2" t="s">
        <v>131</v>
      </c>
      <c r="DS281" s="2" t="s">
        <v>1096</v>
      </c>
      <c r="DT281" s="2" t="s">
        <v>926</v>
      </c>
      <c r="DU281" s="2" t="s">
        <v>142</v>
      </c>
      <c r="DV281" s="2" t="s">
        <v>134</v>
      </c>
      <c r="DW281" s="4">
        <v>25</v>
      </c>
      <c r="DX281" s="8">
        <v>624.53</v>
      </c>
      <c r="DY281" s="4"/>
      <c r="DZ281" s="8"/>
      <c r="EA281" s="7"/>
      <c r="EB281" s="7"/>
      <c r="EC281" s="2" t="s">
        <v>140</v>
      </c>
      <c r="ED281" s="2" t="s">
        <v>131</v>
      </c>
      <c r="EE281" s="2" t="s">
        <v>756</v>
      </c>
      <c r="EF281" s="2" t="s">
        <v>886</v>
      </c>
      <c r="EG281" s="2" t="s">
        <v>142</v>
      </c>
      <c r="EH281" s="2" t="s">
        <v>134</v>
      </c>
      <c r="EI281" s="4">
        <v>58</v>
      </c>
      <c r="EJ281" s="8">
        <v>1244.47</v>
      </c>
      <c r="EK281" s="4"/>
      <c r="EL281" s="8"/>
      <c r="EM281" s="7"/>
      <c r="EN281" s="7"/>
      <c r="EO281" s="2" t="s">
        <v>140</v>
      </c>
      <c r="EP281" s="2" t="s">
        <v>131</v>
      </c>
      <c r="EQ281" s="2" t="s">
        <v>1096</v>
      </c>
      <c r="ER281" s="2" t="s">
        <v>2650</v>
      </c>
      <c r="ES281" s="2" t="s">
        <v>142</v>
      </c>
      <c r="ET281" s="2" t="s">
        <v>134</v>
      </c>
      <c r="EU281" s="4">
        <v>3</v>
      </c>
      <c r="EV281" s="8">
        <v>85.96</v>
      </c>
      <c r="EW281" s="4"/>
      <c r="EX281" s="8"/>
      <c r="EY281" s="7"/>
      <c r="EZ281" s="7"/>
      <c r="FA281" s="2" t="s">
        <v>140</v>
      </c>
      <c r="FB281" s="2" t="s">
        <v>131</v>
      </c>
      <c r="FC281" s="2" t="s">
        <v>953</v>
      </c>
      <c r="FD281" s="2" t="s">
        <v>2721</v>
      </c>
      <c r="FE281" s="2" t="s">
        <v>142</v>
      </c>
      <c r="FF281" s="2" t="s">
        <v>134</v>
      </c>
      <c r="FG281" s="4">
        <v>4</v>
      </c>
      <c r="FH281" s="8">
        <v>104.68</v>
      </c>
      <c r="FI281" s="4"/>
      <c r="FJ281" s="8"/>
      <c r="FK281" s="7"/>
      <c r="FL281" s="7"/>
      <c r="FM281" s="2" t="s">
        <v>140</v>
      </c>
      <c r="FN281" s="2" t="s">
        <v>131</v>
      </c>
      <c r="FO281" s="2" t="s">
        <v>1075</v>
      </c>
      <c r="FP281" s="2" t="s">
        <v>3028</v>
      </c>
      <c r="FQ281" s="2" t="s">
        <v>142</v>
      </c>
      <c r="FR281" s="2" t="s">
        <v>134</v>
      </c>
      <c r="FS281" s="4">
        <v>24</v>
      </c>
      <c r="FT281" s="8">
        <v>602.34</v>
      </c>
      <c r="FU281" s="4"/>
      <c r="FV281" s="8"/>
      <c r="FW281" s="7"/>
      <c r="FX281" s="7"/>
      <c r="FY281" s="2" t="s">
        <v>140</v>
      </c>
      <c r="FZ281" s="2" t="s">
        <v>131</v>
      </c>
      <c r="GA281" s="2" t="s">
        <v>1077</v>
      </c>
      <c r="GB281" s="2" t="s">
        <v>669</v>
      </c>
      <c r="GC281" s="2" t="s">
        <v>142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161</v>
      </c>
      <c r="GL281" s="2" t="s">
        <v>131</v>
      </c>
      <c r="GM281" s="2" t="s">
        <v>134</v>
      </c>
      <c r="GN281" s="2" t="s">
        <v>134</v>
      </c>
      <c r="GO281" s="2" t="s">
        <v>142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161</v>
      </c>
      <c r="GX281" s="2" t="s">
        <v>131</v>
      </c>
      <c r="GY281" s="2" t="s">
        <v>134</v>
      </c>
      <c r="GZ281" s="2" t="s">
        <v>134</v>
      </c>
      <c r="HA281" s="2" t="s">
        <v>142</v>
      </c>
      <c r="HB281" s="2" t="s">
        <v>134</v>
      </c>
      <c r="HC281" s="4">
        <v>2</v>
      </c>
      <c r="HD281" s="8">
        <v>85.98</v>
      </c>
      <c r="HE281" s="4"/>
      <c r="HF281" s="8"/>
      <c r="HG281" s="7"/>
      <c r="HH281" s="7"/>
      <c r="HI281" s="2" t="s">
        <v>140</v>
      </c>
      <c r="HJ281" s="2" t="s">
        <v>131</v>
      </c>
      <c r="HK281" s="2" t="s">
        <v>1096</v>
      </c>
      <c r="HL281" s="2" t="s">
        <v>3029</v>
      </c>
      <c r="HM281" s="2" t="s">
        <v>142</v>
      </c>
      <c r="HN281" s="2" t="s">
        <v>134</v>
      </c>
      <c r="HO281" s="4">
        <v>6</v>
      </c>
      <c r="HP281" s="8">
        <v>151.92</v>
      </c>
      <c r="HQ281" s="4"/>
      <c r="HR281" s="8"/>
      <c r="HS281" s="7"/>
      <c r="HT281" s="7"/>
      <c r="HU281" s="2" t="s">
        <v>140</v>
      </c>
      <c r="HV281" s="2" t="s">
        <v>131</v>
      </c>
      <c r="HW281" s="2" t="s">
        <v>3030</v>
      </c>
      <c r="HX281" s="2" t="s">
        <v>1681</v>
      </c>
      <c r="HY281" s="2" t="s">
        <v>142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184</v>
      </c>
      <c r="IH281" s="2" t="s">
        <v>131</v>
      </c>
      <c r="II281" s="2" t="s">
        <v>134</v>
      </c>
      <c r="IJ281" s="2" t="s">
        <v>134</v>
      </c>
      <c r="IK281" s="2" t="s">
        <v>142</v>
      </c>
      <c r="IL281" s="2" t="s">
        <v>168</v>
      </c>
      <c r="IM281" s="4"/>
      <c r="IN281" s="8"/>
      <c r="IO281" s="4"/>
      <c r="IP281" s="8"/>
      <c r="IQ281" s="7"/>
      <c r="IR281" s="7"/>
      <c r="IS281" s="2" t="s">
        <v>161</v>
      </c>
      <c r="IT281" s="2" t="s">
        <v>131</v>
      </c>
      <c r="IU281" s="2" t="s">
        <v>134</v>
      </c>
      <c r="IV281" s="2" t="s">
        <v>134</v>
      </c>
      <c r="IW281" s="2" t="s">
        <v>142</v>
      </c>
      <c r="IX281" s="2" t="s">
        <v>134</v>
      </c>
      <c r="IY281" s="4">
        <v>1</v>
      </c>
      <c r="IZ281" s="8">
        <v>36.09</v>
      </c>
      <c r="JA281" s="4"/>
      <c r="JB281" s="8"/>
      <c r="JC281" s="7"/>
      <c r="JD281" s="7"/>
      <c r="JE281" s="2" t="s">
        <v>140</v>
      </c>
      <c r="JF281" s="2" t="s">
        <v>131</v>
      </c>
      <c r="JG281" s="2" t="s">
        <v>170</v>
      </c>
      <c r="JH281" s="2" t="s">
        <v>3031</v>
      </c>
      <c r="JI281" s="2" t="s">
        <v>142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140</v>
      </c>
      <c r="JR281" s="2" t="s">
        <v>144</v>
      </c>
      <c r="JS281" s="2" t="s">
        <v>1096</v>
      </c>
      <c r="JT281" s="2" t="s">
        <v>3032</v>
      </c>
      <c r="JU281" s="2" t="s">
        <v>142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140</v>
      </c>
      <c r="KD281" s="2" t="s">
        <v>131</v>
      </c>
      <c r="KE281" s="2" t="s">
        <v>174</v>
      </c>
      <c r="KF281" s="2" t="s">
        <v>134</v>
      </c>
      <c r="KG281" s="2" t="s">
        <v>142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176</v>
      </c>
      <c r="KP281" s="2" t="s">
        <v>131</v>
      </c>
      <c r="KQ281" s="2" t="s">
        <v>134</v>
      </c>
      <c r="KR281" s="2" t="s">
        <v>134</v>
      </c>
      <c r="KS281" s="2" t="s">
        <v>142</v>
      </c>
      <c r="KT281" s="2" t="s">
        <v>134</v>
      </c>
      <c r="KU281" s="4">
        <v>5</v>
      </c>
      <c r="KV281" s="8">
        <v>119.71</v>
      </c>
      <c r="KW281" s="4"/>
      <c r="KX281" s="8"/>
      <c r="KY281" s="7"/>
      <c r="KZ281" s="7"/>
      <c r="LA281" s="2" t="s">
        <v>140</v>
      </c>
      <c r="LB281" s="2" t="s">
        <v>144</v>
      </c>
      <c r="LC281" s="2" t="s">
        <v>2887</v>
      </c>
      <c r="LD281" s="2" t="s">
        <v>2706</v>
      </c>
      <c r="LE281" s="2" t="s">
        <v>142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134</v>
      </c>
      <c r="LN281" s="2" t="s">
        <v>134</v>
      </c>
      <c r="LO281" s="2" t="s">
        <v>134</v>
      </c>
      <c r="LP281" s="2" t="s">
        <v>134</v>
      </c>
      <c r="LQ281" s="2" t="s">
        <v>134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134</v>
      </c>
      <c r="LZ281" s="2" t="s">
        <v>134</v>
      </c>
      <c r="MA281" s="2" t="s">
        <v>134</v>
      </c>
      <c r="MB281" s="2" t="s">
        <v>134</v>
      </c>
      <c r="MC281" s="2" t="s">
        <v>134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140</v>
      </c>
      <c r="ML281" s="2" t="s">
        <v>144</v>
      </c>
      <c r="MM281" s="2" t="s">
        <v>213</v>
      </c>
      <c r="MN281" s="2" t="s">
        <v>134</v>
      </c>
      <c r="MO281" s="2" t="s">
        <v>142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134</v>
      </c>
      <c r="MY281" s="2" t="s">
        <v>134</v>
      </c>
      <c r="MZ281" s="2" t="s">
        <v>134</v>
      </c>
      <c r="NA281" s="2" t="s">
        <v>134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184</v>
      </c>
      <c r="NJ281" s="2" t="s">
        <v>131</v>
      </c>
      <c r="NK281" s="2" t="s">
        <v>134</v>
      </c>
      <c r="NL281" s="2" t="s">
        <v>134</v>
      </c>
      <c r="NM281" s="2" t="s">
        <v>142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140</v>
      </c>
      <c r="NV281" s="2" t="s">
        <v>131</v>
      </c>
      <c r="NW281" s="2" t="s">
        <v>185</v>
      </c>
      <c r="NX281" s="2" t="s">
        <v>336</v>
      </c>
      <c r="NY281" s="2" t="s">
        <v>142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140</v>
      </c>
      <c r="OH281" s="2" t="s">
        <v>187</v>
      </c>
      <c r="OI281" s="2" t="s">
        <v>3027</v>
      </c>
      <c r="OJ281" s="2" t="s">
        <v>2818</v>
      </c>
      <c r="OK281" s="2" t="s">
        <v>142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134</v>
      </c>
      <c r="OT281" s="2" t="s">
        <v>134</v>
      </c>
      <c r="OU281" s="2" t="s">
        <v>134</v>
      </c>
      <c r="OV281" s="2" t="s">
        <v>134</v>
      </c>
      <c r="OW281" s="2" t="s">
        <v>134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161</v>
      </c>
      <c r="PF281" s="2" t="s">
        <v>131</v>
      </c>
      <c r="PG281" s="2" t="s">
        <v>134</v>
      </c>
      <c r="PH281" s="2" t="s">
        <v>134</v>
      </c>
      <c r="PI281" s="2" t="s">
        <v>142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140</v>
      </c>
      <c r="PR281" s="2" t="s">
        <v>131</v>
      </c>
      <c r="PS281" s="2" t="s">
        <v>1549</v>
      </c>
      <c r="PT281" s="2" t="s">
        <v>134</v>
      </c>
      <c r="PU281" s="2" t="s">
        <v>142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161</v>
      </c>
      <c r="QD281" s="2" t="s">
        <v>144</v>
      </c>
      <c r="QE281" s="2" t="s">
        <v>134</v>
      </c>
      <c r="QF281" s="2" t="s">
        <v>134</v>
      </c>
      <c r="QG281" s="2" t="s">
        <v>142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184</v>
      </c>
      <c r="QP281" s="2" t="s">
        <v>131</v>
      </c>
      <c r="QQ281" s="2" t="s">
        <v>134</v>
      </c>
      <c r="QR281" s="2" t="s">
        <v>134</v>
      </c>
      <c r="QS281" s="2" t="s">
        <v>142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134</v>
      </c>
      <c r="RB281" s="2" t="s">
        <v>134</v>
      </c>
      <c r="RC281" s="2" t="s">
        <v>134</v>
      </c>
      <c r="RD281" s="2" t="s">
        <v>134</v>
      </c>
      <c r="RE281" s="2" t="s">
        <v>134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161</v>
      </c>
      <c r="RN281" s="2" t="s">
        <v>131</v>
      </c>
      <c r="RO281" s="2" t="s">
        <v>134</v>
      </c>
      <c r="RP281" s="2" t="s">
        <v>134</v>
      </c>
      <c r="RQ281" s="2" t="s">
        <v>142</v>
      </c>
      <c r="RR281" s="2" t="s">
        <v>134</v>
      </c>
      <c r="RS281" s="4"/>
      <c r="RT281" s="8"/>
      <c r="RU281" s="4"/>
      <c r="RV281" s="8"/>
      <c r="RW281" s="7"/>
      <c r="RX281" s="7"/>
      <c r="RY281" s="2" t="s">
        <v>161</v>
      </c>
      <c r="RZ281" s="2" t="s">
        <v>131</v>
      </c>
      <c r="SA281" s="2" t="s">
        <v>134</v>
      </c>
      <c r="SB281" s="2" t="s">
        <v>134</v>
      </c>
      <c r="SC281" s="2" t="s">
        <v>142</v>
      </c>
      <c r="SD281" s="2" t="s">
        <v>134</v>
      </c>
      <c r="SE281" s="4"/>
      <c r="SF281" s="8"/>
      <c r="SG281" s="4"/>
      <c r="SH281" s="8"/>
      <c r="SI281" s="7"/>
      <c r="SJ281" s="7"/>
      <c r="SK281" s="2" t="s">
        <v>176</v>
      </c>
      <c r="SL281" s="2" t="s">
        <v>144</v>
      </c>
      <c r="SM281" s="2" t="s">
        <v>134</v>
      </c>
      <c r="SN281" s="2" t="s">
        <v>134</v>
      </c>
      <c r="SO281" s="2" t="s">
        <v>142</v>
      </c>
      <c r="SP281" s="2" t="s">
        <v>134</v>
      </c>
    </row>
    <row r="282">
      <c r="A282" s="2" t="s">
        <v>3033</v>
      </c>
      <c r="B282" s="2" t="s">
        <v>123</v>
      </c>
      <c r="C282" s="2" t="s">
        <v>3000</v>
      </c>
      <c r="D282" s="2" t="s">
        <v>125</v>
      </c>
      <c r="E282" s="2" t="s">
        <v>126</v>
      </c>
      <c r="F282" s="2" t="s">
        <v>3001</v>
      </c>
      <c r="G282" s="2" t="s">
        <v>3001</v>
      </c>
      <c r="H282" s="2" t="s">
        <v>3001</v>
      </c>
      <c r="I282" s="2" t="s">
        <v>3002</v>
      </c>
      <c r="J282" s="2" t="s">
        <v>234</v>
      </c>
      <c r="K282" s="2" t="s">
        <v>3034</v>
      </c>
      <c r="L282" s="3">
        <v>22.33</v>
      </c>
      <c r="M282" s="3">
        <v>23.45</v>
      </c>
      <c r="N282" s="3">
        <v>46.99</v>
      </c>
      <c r="O282" s="2" t="s">
        <v>131</v>
      </c>
      <c r="P282" s="2" t="s">
        <v>963</v>
      </c>
      <c r="Q282" s="2" t="s">
        <v>133</v>
      </c>
      <c r="R282" s="2" t="s">
        <v>134</v>
      </c>
      <c r="S282" s="2" t="s">
        <v>3035</v>
      </c>
      <c r="T282" s="2" t="s">
        <v>1062</v>
      </c>
      <c r="U282" s="2" t="s">
        <v>832</v>
      </c>
      <c r="V282" s="2" t="s">
        <v>1361</v>
      </c>
      <c r="W282" s="2" t="s">
        <v>3004</v>
      </c>
      <c r="X282" s="2" t="s">
        <v>3005</v>
      </c>
      <c r="Y282" s="2" t="s">
        <v>134</v>
      </c>
      <c r="Z282" s="4"/>
      <c r="AA282" s="4">
        <f>=ROUNDDOWN({0},0)</f>
      </c>
      <c r="AB282" s="5"/>
      <c r="AC282" s="2" t="s">
        <v>2374</v>
      </c>
      <c r="AD282" s="4">
        <v>700</v>
      </c>
      <c r="AE282" s="4">
        <v>700</v>
      </c>
      <c r="AF282" s="6">
        <v>69</v>
      </c>
      <c r="AG282" s="6"/>
      <c r="AH282" s="7">
        <v>0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/>
      <c r="BJ282" s="4"/>
      <c r="BK282" s="8"/>
      <c r="BL282" s="2" t="s">
        <v>134</v>
      </c>
      <c r="BM282" s="7"/>
      <c r="BN282" s="7"/>
      <c r="BO282" s="4"/>
      <c r="BP282" s="8"/>
      <c r="BQ282" s="4"/>
      <c r="BR282" s="8"/>
      <c r="BS282" s="7"/>
      <c r="BT282" s="7"/>
      <c r="BU282" s="2" t="s">
        <v>161</v>
      </c>
      <c r="BV282" s="2" t="s">
        <v>131</v>
      </c>
      <c r="BW282" s="2" t="s">
        <v>134</v>
      </c>
      <c r="BX282" s="2" t="s">
        <v>134</v>
      </c>
      <c r="BY282" s="2" t="s">
        <v>142</v>
      </c>
      <c r="BZ282" s="2" t="s">
        <v>134</v>
      </c>
      <c r="CA282" s="4"/>
      <c r="CB282" s="8"/>
      <c r="CC282" s="4"/>
      <c r="CD282" s="8"/>
      <c r="CE282" s="7"/>
      <c r="CF282" s="7"/>
      <c r="CG282" s="2" t="s">
        <v>161</v>
      </c>
      <c r="CH282" s="2" t="s">
        <v>131</v>
      </c>
      <c r="CI282" s="2" t="s">
        <v>134</v>
      </c>
      <c r="CJ282" s="2" t="s">
        <v>134</v>
      </c>
      <c r="CK282" s="2" t="s">
        <v>142</v>
      </c>
      <c r="CL282" s="2" t="s">
        <v>134</v>
      </c>
      <c r="CM282" s="4"/>
      <c r="CN282" s="8"/>
      <c r="CO282" s="4"/>
      <c r="CP282" s="8"/>
      <c r="CQ282" s="7"/>
      <c r="CR282" s="7"/>
      <c r="CS282" s="2" t="s">
        <v>436</v>
      </c>
      <c r="CT282" s="2" t="s">
        <v>131</v>
      </c>
      <c r="CU282" s="2" t="s">
        <v>134</v>
      </c>
      <c r="CV282" s="2" t="s">
        <v>134</v>
      </c>
      <c r="CW282" s="2" t="s">
        <v>142</v>
      </c>
      <c r="CX282" s="2" t="s">
        <v>134</v>
      </c>
      <c r="CY282" s="4"/>
      <c r="CZ282" s="8"/>
      <c r="DA282" s="4"/>
      <c r="DB282" s="8"/>
      <c r="DC282" s="7"/>
      <c r="DD282" s="7"/>
      <c r="DE282" s="2" t="s">
        <v>161</v>
      </c>
      <c r="DF282" s="2" t="s">
        <v>131</v>
      </c>
      <c r="DG282" s="2" t="s">
        <v>134</v>
      </c>
      <c r="DH282" s="2" t="s">
        <v>134</v>
      </c>
      <c r="DI282" s="2" t="s">
        <v>142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811</v>
      </c>
      <c r="DR282" s="2" t="s">
        <v>131</v>
      </c>
      <c r="DS282" s="2" t="s">
        <v>134</v>
      </c>
      <c r="DT282" s="2" t="s">
        <v>134</v>
      </c>
      <c r="DU282" s="2" t="s">
        <v>142</v>
      </c>
      <c r="DV282" s="2" t="s">
        <v>134</v>
      </c>
      <c r="DW282" s="4"/>
      <c r="DX282" s="8"/>
      <c r="DY282" s="4"/>
      <c r="DZ282" s="8"/>
      <c r="EA282" s="7"/>
      <c r="EB282" s="7"/>
      <c r="EC282" s="2" t="s">
        <v>436</v>
      </c>
      <c r="ED282" s="2" t="s">
        <v>131</v>
      </c>
      <c r="EE282" s="2" t="s">
        <v>134</v>
      </c>
      <c r="EF282" s="2" t="s">
        <v>134</v>
      </c>
      <c r="EG282" s="2" t="s">
        <v>142</v>
      </c>
      <c r="EH282" s="2" t="s">
        <v>134</v>
      </c>
      <c r="EI282" s="4"/>
      <c r="EJ282" s="8"/>
      <c r="EK282" s="4"/>
      <c r="EL282" s="8"/>
      <c r="EM282" s="7"/>
      <c r="EN282" s="7"/>
      <c r="EO282" s="2" t="s">
        <v>161</v>
      </c>
      <c r="EP282" s="2" t="s">
        <v>131</v>
      </c>
      <c r="EQ282" s="2" t="s">
        <v>134</v>
      </c>
      <c r="ER282" s="2" t="s">
        <v>134</v>
      </c>
      <c r="ES282" s="2" t="s">
        <v>142</v>
      </c>
      <c r="ET282" s="2" t="s">
        <v>134</v>
      </c>
      <c r="EU282" s="4"/>
      <c r="EV282" s="8"/>
      <c r="EW282" s="4"/>
      <c r="EX282" s="8"/>
      <c r="EY282" s="7"/>
      <c r="EZ282" s="7"/>
      <c r="FA282" s="2" t="s">
        <v>140</v>
      </c>
      <c r="FB282" s="2" t="s">
        <v>131</v>
      </c>
      <c r="FC282" s="2" t="s">
        <v>134</v>
      </c>
      <c r="FD282" s="2" t="s">
        <v>134</v>
      </c>
      <c r="FE282" s="2" t="s">
        <v>142</v>
      </c>
      <c r="FF282" s="2" t="s">
        <v>134</v>
      </c>
      <c r="FG282" s="4"/>
      <c r="FH282" s="8"/>
      <c r="FI282" s="4"/>
      <c r="FJ282" s="8"/>
      <c r="FK282" s="7"/>
      <c r="FL282" s="7"/>
      <c r="FM282" s="2" t="s">
        <v>140</v>
      </c>
      <c r="FN282" s="2" t="s">
        <v>131</v>
      </c>
      <c r="FO282" s="2" t="s">
        <v>134</v>
      </c>
      <c r="FP282" s="2" t="s">
        <v>134</v>
      </c>
      <c r="FQ282" s="2" t="s">
        <v>142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161</v>
      </c>
      <c r="FZ282" s="2" t="s">
        <v>131</v>
      </c>
      <c r="GA282" s="2" t="s">
        <v>134</v>
      </c>
      <c r="GB282" s="2" t="s">
        <v>134</v>
      </c>
      <c r="GC282" s="2" t="s">
        <v>142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134</v>
      </c>
      <c r="GL282" s="2" t="s">
        <v>134</v>
      </c>
      <c r="GM282" s="2" t="s">
        <v>134</v>
      </c>
      <c r="GN282" s="2" t="s">
        <v>134</v>
      </c>
      <c r="GO282" s="2" t="s">
        <v>134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161</v>
      </c>
      <c r="GX282" s="2" t="s">
        <v>131</v>
      </c>
      <c r="GY282" s="2" t="s">
        <v>134</v>
      </c>
      <c r="GZ282" s="2" t="s">
        <v>134</v>
      </c>
      <c r="HA282" s="2" t="s">
        <v>142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140</v>
      </c>
      <c r="HJ282" s="2" t="s">
        <v>131</v>
      </c>
      <c r="HK282" s="2" t="s">
        <v>134</v>
      </c>
      <c r="HL282" s="2" t="s">
        <v>134</v>
      </c>
      <c r="HM282" s="2" t="s">
        <v>142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161</v>
      </c>
      <c r="HV282" s="2" t="s">
        <v>131</v>
      </c>
      <c r="HW282" s="2" t="s">
        <v>134</v>
      </c>
      <c r="HX282" s="2" t="s">
        <v>134</v>
      </c>
      <c r="HY282" s="2" t="s">
        <v>142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184</v>
      </c>
      <c r="IH282" s="2" t="s">
        <v>131</v>
      </c>
      <c r="II282" s="2" t="s">
        <v>134</v>
      </c>
      <c r="IJ282" s="2" t="s">
        <v>134</v>
      </c>
      <c r="IK282" s="2" t="s">
        <v>142</v>
      </c>
      <c r="IL282" s="2" t="s">
        <v>168</v>
      </c>
      <c r="IM282" s="4"/>
      <c r="IN282" s="8"/>
      <c r="IO282" s="4"/>
      <c r="IP282" s="8"/>
      <c r="IQ282" s="7"/>
      <c r="IR282" s="7"/>
      <c r="IS282" s="2" t="s">
        <v>161</v>
      </c>
      <c r="IT282" s="2" t="s">
        <v>131</v>
      </c>
      <c r="IU282" s="2" t="s">
        <v>134</v>
      </c>
      <c r="IV282" s="2" t="s">
        <v>134</v>
      </c>
      <c r="IW282" s="2" t="s">
        <v>142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140</v>
      </c>
      <c r="JF282" s="2" t="s">
        <v>131</v>
      </c>
      <c r="JG282" s="2" t="s">
        <v>134</v>
      </c>
      <c r="JH282" s="2" t="s">
        <v>134</v>
      </c>
      <c r="JI282" s="2" t="s">
        <v>142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161</v>
      </c>
      <c r="JR282" s="2" t="s">
        <v>131</v>
      </c>
      <c r="JS282" s="2" t="s">
        <v>134</v>
      </c>
      <c r="JT282" s="2" t="s">
        <v>134</v>
      </c>
      <c r="JU282" s="2" t="s">
        <v>142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161</v>
      </c>
      <c r="KD282" s="2" t="s">
        <v>131</v>
      </c>
      <c r="KE282" s="2" t="s">
        <v>134</v>
      </c>
      <c r="KF282" s="2" t="s">
        <v>134</v>
      </c>
      <c r="KG282" s="2" t="s">
        <v>142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161</v>
      </c>
      <c r="KP282" s="2" t="s">
        <v>131</v>
      </c>
      <c r="KQ282" s="2" t="s">
        <v>134</v>
      </c>
      <c r="KR282" s="2" t="s">
        <v>134</v>
      </c>
      <c r="KS282" s="2" t="s">
        <v>142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161</v>
      </c>
      <c r="LB282" s="2" t="s">
        <v>131</v>
      </c>
      <c r="LC282" s="2" t="s">
        <v>134</v>
      </c>
      <c r="LD282" s="2" t="s">
        <v>134</v>
      </c>
      <c r="LE282" s="2" t="s">
        <v>142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161</v>
      </c>
      <c r="LN282" s="2" t="s">
        <v>131</v>
      </c>
      <c r="LO282" s="2" t="s">
        <v>134</v>
      </c>
      <c r="LP282" s="2" t="s">
        <v>134</v>
      </c>
      <c r="LQ282" s="2" t="s">
        <v>142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134</v>
      </c>
      <c r="LZ282" s="2" t="s">
        <v>134</v>
      </c>
      <c r="MA282" s="2" t="s">
        <v>134</v>
      </c>
      <c r="MB282" s="2" t="s">
        <v>134</v>
      </c>
      <c r="MC282" s="2" t="s">
        <v>134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161</v>
      </c>
      <c r="ML282" s="2" t="s">
        <v>131</v>
      </c>
      <c r="MM282" s="2" t="s">
        <v>134</v>
      </c>
      <c r="MN282" s="2" t="s">
        <v>134</v>
      </c>
      <c r="MO282" s="2" t="s">
        <v>142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134</v>
      </c>
      <c r="MY282" s="2" t="s">
        <v>134</v>
      </c>
      <c r="MZ282" s="2" t="s">
        <v>134</v>
      </c>
      <c r="NA282" s="2" t="s">
        <v>134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184</v>
      </c>
      <c r="NJ282" s="2" t="s">
        <v>131</v>
      </c>
      <c r="NK282" s="2" t="s">
        <v>134</v>
      </c>
      <c r="NL282" s="2" t="s">
        <v>134</v>
      </c>
      <c r="NM282" s="2" t="s">
        <v>142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161</v>
      </c>
      <c r="NV282" s="2" t="s">
        <v>131</v>
      </c>
      <c r="NW282" s="2" t="s">
        <v>134</v>
      </c>
      <c r="NX282" s="2" t="s">
        <v>134</v>
      </c>
      <c r="NY282" s="2" t="s">
        <v>142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134</v>
      </c>
      <c r="OH282" s="2" t="s">
        <v>134</v>
      </c>
      <c r="OI282" s="2" t="s">
        <v>134</v>
      </c>
      <c r="OJ282" s="2" t="s">
        <v>134</v>
      </c>
      <c r="OK282" s="2" t="s">
        <v>134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161</v>
      </c>
      <c r="OT282" s="2" t="s">
        <v>131</v>
      </c>
      <c r="OU282" s="2" t="s">
        <v>134</v>
      </c>
      <c r="OV282" s="2" t="s">
        <v>134</v>
      </c>
      <c r="OW282" s="2" t="s">
        <v>142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161</v>
      </c>
      <c r="PF282" s="2" t="s">
        <v>131</v>
      </c>
      <c r="PG282" s="2" t="s">
        <v>134</v>
      </c>
      <c r="PH282" s="2" t="s">
        <v>134</v>
      </c>
      <c r="PI282" s="2" t="s">
        <v>142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161</v>
      </c>
      <c r="PR282" s="2" t="s">
        <v>131</v>
      </c>
      <c r="PS282" s="2" t="s">
        <v>134</v>
      </c>
      <c r="PT282" s="2" t="s">
        <v>134</v>
      </c>
      <c r="PU282" s="2" t="s">
        <v>142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161</v>
      </c>
      <c r="QD282" s="2" t="s">
        <v>131</v>
      </c>
      <c r="QE282" s="2" t="s">
        <v>134</v>
      </c>
      <c r="QF282" s="2" t="s">
        <v>134</v>
      </c>
      <c r="QG282" s="2" t="s">
        <v>142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184</v>
      </c>
      <c r="QP282" s="2" t="s">
        <v>131</v>
      </c>
      <c r="QQ282" s="2" t="s">
        <v>134</v>
      </c>
      <c r="QR282" s="2" t="s">
        <v>134</v>
      </c>
      <c r="QS282" s="2" t="s">
        <v>142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161</v>
      </c>
      <c r="RB282" s="2" t="s">
        <v>131</v>
      </c>
      <c r="RC282" s="2" t="s">
        <v>134</v>
      </c>
      <c r="RD282" s="2" t="s">
        <v>134</v>
      </c>
      <c r="RE282" s="2" t="s">
        <v>142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161</v>
      </c>
      <c r="RN282" s="2" t="s">
        <v>131</v>
      </c>
      <c r="RO282" s="2" t="s">
        <v>134</v>
      </c>
      <c r="RP282" s="2" t="s">
        <v>134</v>
      </c>
      <c r="RQ282" s="2" t="s">
        <v>142</v>
      </c>
      <c r="RR282" s="2" t="s">
        <v>134</v>
      </c>
      <c r="RS282" s="4"/>
      <c r="RT282" s="8"/>
      <c r="RU282" s="4"/>
      <c r="RV282" s="8"/>
      <c r="RW282" s="7"/>
      <c r="RX282" s="7"/>
      <c r="RY282" s="2" t="s">
        <v>977</v>
      </c>
      <c r="RZ282" s="2" t="s">
        <v>131</v>
      </c>
      <c r="SA282" s="2" t="s">
        <v>134</v>
      </c>
      <c r="SB282" s="2" t="s">
        <v>134</v>
      </c>
      <c r="SC282" s="2" t="s">
        <v>142</v>
      </c>
      <c r="SD282" s="2" t="s">
        <v>134</v>
      </c>
      <c r="SE282" s="4"/>
      <c r="SF282" s="8"/>
      <c r="SG282" s="4"/>
      <c r="SH282" s="8"/>
      <c r="SI282" s="7"/>
      <c r="SJ282" s="7"/>
      <c r="SK282" s="2" t="s">
        <v>134</v>
      </c>
      <c r="SL282" s="2" t="s">
        <v>134</v>
      </c>
      <c r="SM282" s="2" t="s">
        <v>134</v>
      </c>
      <c r="SN282" s="2" t="s">
        <v>134</v>
      </c>
      <c r="SO282" s="2" t="s">
        <v>134</v>
      </c>
      <c r="SP282" s="2" t="s">
        <v>134</v>
      </c>
    </row>
    <row r="283">
      <c r="A283" s="2" t="s">
        <v>3036</v>
      </c>
      <c r="B283" s="2" t="s">
        <v>123</v>
      </c>
      <c r="C283" s="2" t="s">
        <v>3000</v>
      </c>
      <c r="D283" s="2" t="s">
        <v>125</v>
      </c>
      <c r="E283" s="2" t="s">
        <v>126</v>
      </c>
      <c r="F283" s="2" t="s">
        <v>3037</v>
      </c>
      <c r="G283" s="2" t="s">
        <v>3037</v>
      </c>
      <c r="H283" s="2" t="s">
        <v>3037</v>
      </c>
      <c r="I283" s="2" t="s">
        <v>1946</v>
      </c>
      <c r="J283" s="2" t="s">
        <v>234</v>
      </c>
      <c r="K283" s="2" t="s">
        <v>448</v>
      </c>
      <c r="L283" s="3">
        <v>17.6</v>
      </c>
      <c r="M283" s="3">
        <v>18.48</v>
      </c>
      <c r="N283" s="3">
        <v>39.99</v>
      </c>
      <c r="O283" s="2" t="s">
        <v>131</v>
      </c>
      <c r="P283" s="2" t="s">
        <v>395</v>
      </c>
      <c r="Q283" s="2" t="s">
        <v>133</v>
      </c>
      <c r="R283" s="2" t="s">
        <v>134</v>
      </c>
      <c r="S283" s="2" t="s">
        <v>3038</v>
      </c>
      <c r="T283" s="2" t="s">
        <v>134</v>
      </c>
      <c r="U283" s="2" t="s">
        <v>134</v>
      </c>
      <c r="V283" s="2" t="s">
        <v>1361</v>
      </c>
      <c r="W283" s="2" t="s">
        <v>834</v>
      </c>
      <c r="X283" s="2" t="s">
        <v>134</v>
      </c>
      <c r="Y283" s="2" t="s">
        <v>237</v>
      </c>
      <c r="Z283" s="4">
        <v>1002</v>
      </c>
      <c r="AA283" s="4">
        <f>=ROUNDDOWN(21.7826086956522,0)</f>
      </c>
      <c r="AB283" s="5">
        <v>46</v>
      </c>
      <c r="AC283" s="2" t="s">
        <v>3039</v>
      </c>
      <c r="AD283" s="4">
        <v>200</v>
      </c>
      <c r="AE283" s="4">
        <v>400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>
        <v>0</v>
      </c>
      <c r="AP283" s="4">
        <v>1217</v>
      </c>
      <c r="AQ283" s="8">
        <v>23115.25</v>
      </c>
      <c r="AR283" s="4"/>
      <c r="AS283" s="8"/>
      <c r="AT283" s="7"/>
      <c r="AU283" s="7"/>
      <c r="AV283" s="4">
        <v>1217</v>
      </c>
      <c r="AW283" s="8">
        <v>23115.25</v>
      </c>
      <c r="AX283" s="4"/>
      <c r="AY283" s="8"/>
      <c r="AZ283" s="7"/>
      <c r="BA283" s="7"/>
      <c r="BB283" s="7">
        <v>1</v>
      </c>
      <c r="BC283" s="4">
        <v>2262</v>
      </c>
      <c r="BD283" s="8">
        <v>42837.72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0.5396</v>
      </c>
      <c r="BJ283" s="4">
        <v>1217</v>
      </c>
      <c r="BK283" s="8">
        <v>23115.25</v>
      </c>
      <c r="BL283" s="2" t="s">
        <v>3040</v>
      </c>
      <c r="BM283" s="7">
        <v>1</v>
      </c>
      <c r="BN283" s="7">
        <v>1</v>
      </c>
      <c r="BO283" s="4">
        <v>520</v>
      </c>
      <c r="BP283" s="8">
        <v>9958</v>
      </c>
      <c r="BQ283" s="4"/>
      <c r="BR283" s="8"/>
      <c r="BS283" s="7"/>
      <c r="BT283" s="7"/>
      <c r="BU283" s="2" t="s">
        <v>140</v>
      </c>
      <c r="BV283" s="2" t="s">
        <v>131</v>
      </c>
      <c r="BW283" s="2" t="s">
        <v>134</v>
      </c>
      <c r="BX283" s="2" t="s">
        <v>239</v>
      </c>
      <c r="BY283" s="2" t="s">
        <v>142</v>
      </c>
      <c r="BZ283" s="2" t="s">
        <v>134</v>
      </c>
      <c r="CA283" s="4">
        <v>141</v>
      </c>
      <c r="CB283" s="8">
        <v>2820</v>
      </c>
      <c r="CC283" s="4"/>
      <c r="CD283" s="8"/>
      <c r="CE283" s="7"/>
      <c r="CF283" s="7"/>
      <c r="CG283" s="2" t="s">
        <v>140</v>
      </c>
      <c r="CH283" s="2" t="s">
        <v>131</v>
      </c>
      <c r="CI283" s="2" t="s">
        <v>1857</v>
      </c>
      <c r="CJ283" s="2" t="s">
        <v>591</v>
      </c>
      <c r="CK283" s="2" t="s">
        <v>142</v>
      </c>
      <c r="CL283" s="2" t="s">
        <v>134</v>
      </c>
      <c r="CM283" s="4">
        <v>247</v>
      </c>
      <c r="CN283" s="8">
        <v>4509.98</v>
      </c>
      <c r="CO283" s="4"/>
      <c r="CP283" s="8"/>
      <c r="CQ283" s="7"/>
      <c r="CR283" s="7"/>
      <c r="CS283" s="2" t="s">
        <v>140</v>
      </c>
      <c r="CT283" s="2" t="s">
        <v>131</v>
      </c>
      <c r="CU283" s="2" t="s">
        <v>242</v>
      </c>
      <c r="CV283" s="2" t="s">
        <v>3041</v>
      </c>
      <c r="CW283" s="2" t="s">
        <v>142</v>
      </c>
      <c r="CX283" s="2" t="s">
        <v>134</v>
      </c>
      <c r="CY283" s="4">
        <v>137</v>
      </c>
      <c r="CZ283" s="8">
        <v>2531.76</v>
      </c>
      <c r="DA283" s="4"/>
      <c r="DB283" s="8"/>
      <c r="DC283" s="7"/>
      <c r="DD283" s="7"/>
      <c r="DE283" s="2" t="s">
        <v>140</v>
      </c>
      <c r="DF283" s="2" t="s">
        <v>131</v>
      </c>
      <c r="DG283" s="2" t="s">
        <v>242</v>
      </c>
      <c r="DH283" s="2" t="s">
        <v>2459</v>
      </c>
      <c r="DI283" s="2" t="s">
        <v>142</v>
      </c>
      <c r="DJ283" s="2" t="s">
        <v>134</v>
      </c>
      <c r="DK283" s="4">
        <v>39</v>
      </c>
      <c r="DL283" s="8">
        <v>755.43</v>
      </c>
      <c r="DM283" s="4"/>
      <c r="DN283" s="8"/>
      <c r="DO283" s="7"/>
      <c r="DP283" s="7"/>
      <c r="DQ283" s="2" t="s">
        <v>140</v>
      </c>
      <c r="DR283" s="2" t="s">
        <v>131</v>
      </c>
      <c r="DS283" s="2" t="s">
        <v>600</v>
      </c>
      <c r="DT283" s="2" t="s">
        <v>580</v>
      </c>
      <c r="DU283" s="2" t="s">
        <v>142</v>
      </c>
      <c r="DV283" s="2" t="s">
        <v>134</v>
      </c>
      <c r="DW283" s="4">
        <v>91</v>
      </c>
      <c r="DX283" s="8">
        <v>1765.4</v>
      </c>
      <c r="DY283" s="4"/>
      <c r="DZ283" s="8"/>
      <c r="EA283" s="7"/>
      <c r="EB283" s="7"/>
      <c r="EC283" s="2" t="s">
        <v>140</v>
      </c>
      <c r="ED283" s="2" t="s">
        <v>131</v>
      </c>
      <c r="EE283" s="2" t="s">
        <v>242</v>
      </c>
      <c r="EF283" s="2" t="s">
        <v>697</v>
      </c>
      <c r="EG283" s="2" t="s">
        <v>142</v>
      </c>
      <c r="EH283" s="2" t="s">
        <v>134</v>
      </c>
      <c r="EI283" s="4">
        <v>28</v>
      </c>
      <c r="EJ283" s="8">
        <v>458.95</v>
      </c>
      <c r="EK283" s="4"/>
      <c r="EL283" s="8"/>
      <c r="EM283" s="7"/>
      <c r="EN283" s="7"/>
      <c r="EO283" s="2" t="s">
        <v>140</v>
      </c>
      <c r="EP283" s="2" t="s">
        <v>131</v>
      </c>
      <c r="EQ283" s="2" t="s">
        <v>242</v>
      </c>
      <c r="ER283" s="2" t="s">
        <v>3042</v>
      </c>
      <c r="ES283" s="2" t="s">
        <v>142</v>
      </c>
      <c r="ET283" s="2" t="s">
        <v>134</v>
      </c>
      <c r="EU283" s="4">
        <v>6</v>
      </c>
      <c r="EV283" s="8">
        <v>128.03</v>
      </c>
      <c r="EW283" s="4"/>
      <c r="EX283" s="8"/>
      <c r="EY283" s="7"/>
      <c r="EZ283" s="7"/>
      <c r="FA283" s="2" t="s">
        <v>140</v>
      </c>
      <c r="FB283" s="2" t="s">
        <v>131</v>
      </c>
      <c r="FC283" s="2" t="s">
        <v>242</v>
      </c>
      <c r="FD283" s="2" t="s">
        <v>1503</v>
      </c>
      <c r="FE283" s="2" t="s">
        <v>142</v>
      </c>
      <c r="FF283" s="2" t="s">
        <v>134</v>
      </c>
      <c r="FG283" s="4">
        <v>2</v>
      </c>
      <c r="FH283" s="8">
        <v>38.8</v>
      </c>
      <c r="FI283" s="4"/>
      <c r="FJ283" s="8"/>
      <c r="FK283" s="7"/>
      <c r="FL283" s="7"/>
      <c r="FM283" s="2" t="s">
        <v>140</v>
      </c>
      <c r="FN283" s="2" t="s">
        <v>131</v>
      </c>
      <c r="FO283" s="2" t="s">
        <v>539</v>
      </c>
      <c r="FP283" s="2" t="s">
        <v>2761</v>
      </c>
      <c r="FQ283" s="2" t="s">
        <v>142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143</v>
      </c>
      <c r="FZ283" s="2" t="s">
        <v>131</v>
      </c>
      <c r="GA283" s="2" t="s">
        <v>134</v>
      </c>
      <c r="GB283" s="2" t="s">
        <v>134</v>
      </c>
      <c r="GC283" s="2" t="s">
        <v>142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134</v>
      </c>
      <c r="GL283" s="2" t="s">
        <v>134</v>
      </c>
      <c r="GM283" s="2" t="s">
        <v>134</v>
      </c>
      <c r="GN283" s="2" t="s">
        <v>134</v>
      </c>
      <c r="GO283" s="2" t="s">
        <v>134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161</v>
      </c>
      <c r="GX283" s="2" t="s">
        <v>131</v>
      </c>
      <c r="GY283" s="2" t="s">
        <v>134</v>
      </c>
      <c r="GZ283" s="2" t="s">
        <v>134</v>
      </c>
      <c r="HA283" s="2" t="s">
        <v>142</v>
      </c>
      <c r="HB283" s="2" t="s">
        <v>134</v>
      </c>
      <c r="HC283" s="4">
        <v>2</v>
      </c>
      <c r="HD283" s="8">
        <v>74.98</v>
      </c>
      <c r="HE283" s="4"/>
      <c r="HF283" s="8"/>
      <c r="HG283" s="7"/>
      <c r="HH283" s="7"/>
      <c r="HI283" s="2" t="s">
        <v>140</v>
      </c>
      <c r="HJ283" s="2" t="s">
        <v>131</v>
      </c>
      <c r="HK283" s="2" t="s">
        <v>242</v>
      </c>
      <c r="HL283" s="2" t="s">
        <v>3042</v>
      </c>
      <c r="HM283" s="2" t="s">
        <v>142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143</v>
      </c>
      <c r="HV283" s="2" t="s">
        <v>131</v>
      </c>
      <c r="HW283" s="2" t="s">
        <v>134</v>
      </c>
      <c r="HX283" s="2" t="s">
        <v>134</v>
      </c>
      <c r="HY283" s="2" t="s">
        <v>142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184</v>
      </c>
      <c r="IH283" s="2" t="s">
        <v>131</v>
      </c>
      <c r="II283" s="2" t="s">
        <v>134</v>
      </c>
      <c r="IJ283" s="2" t="s">
        <v>134</v>
      </c>
      <c r="IK283" s="2" t="s">
        <v>142</v>
      </c>
      <c r="IL283" s="2" t="s">
        <v>168</v>
      </c>
      <c r="IM283" s="4">
        <v>2</v>
      </c>
      <c r="IN283" s="8">
        <v>36.96</v>
      </c>
      <c r="IO283" s="4"/>
      <c r="IP283" s="8"/>
      <c r="IQ283" s="7"/>
      <c r="IR283" s="7"/>
      <c r="IS283" s="2" t="s">
        <v>140</v>
      </c>
      <c r="IT283" s="2" t="s">
        <v>131</v>
      </c>
      <c r="IU283" s="2" t="s">
        <v>382</v>
      </c>
      <c r="IV283" s="2" t="s">
        <v>3043</v>
      </c>
      <c r="IW283" s="2" t="s">
        <v>142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140</v>
      </c>
      <c r="JF283" s="2" t="s">
        <v>131</v>
      </c>
      <c r="JG283" s="2" t="s">
        <v>170</v>
      </c>
      <c r="JH283" s="2" t="s">
        <v>134</v>
      </c>
      <c r="JI283" s="2" t="s">
        <v>142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140</v>
      </c>
      <c r="JR283" s="2" t="s">
        <v>144</v>
      </c>
      <c r="JS283" s="2" t="s">
        <v>1871</v>
      </c>
      <c r="JT283" s="2" t="s">
        <v>2397</v>
      </c>
      <c r="JU283" s="2" t="s">
        <v>142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140</v>
      </c>
      <c r="KD283" s="2" t="s">
        <v>131</v>
      </c>
      <c r="KE283" s="2" t="s">
        <v>853</v>
      </c>
      <c r="KF283" s="2" t="s">
        <v>134</v>
      </c>
      <c r="KG283" s="2" t="s">
        <v>142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176</v>
      </c>
      <c r="KP283" s="2" t="s">
        <v>131</v>
      </c>
      <c r="KQ283" s="2" t="s">
        <v>177</v>
      </c>
      <c r="KR283" s="2" t="s">
        <v>134</v>
      </c>
      <c r="KS283" s="2" t="s">
        <v>142</v>
      </c>
      <c r="KT283" s="2" t="s">
        <v>134</v>
      </c>
      <c r="KU283" s="4">
        <v>2</v>
      </c>
      <c r="KV283" s="8">
        <v>36.96</v>
      </c>
      <c r="KW283" s="4"/>
      <c r="KX283" s="8"/>
      <c r="KY283" s="7"/>
      <c r="KZ283" s="7"/>
      <c r="LA283" s="2" t="s">
        <v>140</v>
      </c>
      <c r="LB283" s="2" t="s">
        <v>144</v>
      </c>
      <c r="LC283" s="2" t="s">
        <v>1011</v>
      </c>
      <c r="LD283" s="2" t="s">
        <v>386</v>
      </c>
      <c r="LE283" s="2" t="s">
        <v>142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134</v>
      </c>
      <c r="LN283" s="2" t="s">
        <v>134</v>
      </c>
      <c r="LO283" s="2" t="s">
        <v>134</v>
      </c>
      <c r="LP283" s="2" t="s">
        <v>134</v>
      </c>
      <c r="LQ283" s="2" t="s">
        <v>134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134</v>
      </c>
      <c r="LZ283" s="2" t="s">
        <v>134</v>
      </c>
      <c r="MA283" s="2" t="s">
        <v>134</v>
      </c>
      <c r="MB283" s="2" t="s">
        <v>134</v>
      </c>
      <c r="MC283" s="2" t="s">
        <v>134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140</v>
      </c>
      <c r="ML283" s="2" t="s">
        <v>144</v>
      </c>
      <c r="MM283" s="2" t="s">
        <v>182</v>
      </c>
      <c r="MN283" s="2" t="s">
        <v>224</v>
      </c>
      <c r="MO283" s="2" t="s">
        <v>142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134</v>
      </c>
      <c r="MY283" s="2" t="s">
        <v>134</v>
      </c>
      <c r="MZ283" s="2" t="s">
        <v>134</v>
      </c>
      <c r="NA283" s="2" t="s">
        <v>134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184</v>
      </c>
      <c r="NJ283" s="2" t="s">
        <v>131</v>
      </c>
      <c r="NK283" s="2" t="s">
        <v>134</v>
      </c>
      <c r="NL283" s="2" t="s">
        <v>134</v>
      </c>
      <c r="NM283" s="2" t="s">
        <v>142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140</v>
      </c>
      <c r="NV283" s="2" t="s">
        <v>131</v>
      </c>
      <c r="NW283" s="2" t="s">
        <v>185</v>
      </c>
      <c r="NX283" s="2" t="s">
        <v>1480</v>
      </c>
      <c r="NY283" s="2" t="s">
        <v>142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140</v>
      </c>
      <c r="OH283" s="2" t="s">
        <v>187</v>
      </c>
      <c r="OI283" s="2" t="s">
        <v>268</v>
      </c>
      <c r="OJ283" s="2" t="s">
        <v>3044</v>
      </c>
      <c r="OK283" s="2" t="s">
        <v>142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134</v>
      </c>
      <c r="OT283" s="2" t="s">
        <v>134</v>
      </c>
      <c r="OU283" s="2" t="s">
        <v>134</v>
      </c>
      <c r="OV283" s="2" t="s">
        <v>134</v>
      </c>
      <c r="OW283" s="2" t="s">
        <v>134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161</v>
      </c>
      <c r="PF283" s="2" t="s">
        <v>131</v>
      </c>
      <c r="PG283" s="2" t="s">
        <v>134</v>
      </c>
      <c r="PH283" s="2" t="s">
        <v>134</v>
      </c>
      <c r="PI283" s="2" t="s">
        <v>142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140</v>
      </c>
      <c r="PR283" s="2" t="s">
        <v>131</v>
      </c>
      <c r="PS283" s="2" t="s">
        <v>1549</v>
      </c>
      <c r="PT283" s="2" t="s">
        <v>134</v>
      </c>
      <c r="PU283" s="2" t="s">
        <v>142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140</v>
      </c>
      <c r="QD283" s="2" t="s">
        <v>144</v>
      </c>
      <c r="QE283" s="2" t="s">
        <v>149</v>
      </c>
      <c r="QF283" s="2" t="s">
        <v>222</v>
      </c>
      <c r="QG283" s="2" t="s">
        <v>142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184</v>
      </c>
      <c r="QP283" s="2" t="s">
        <v>131</v>
      </c>
      <c r="QQ283" s="2" t="s">
        <v>134</v>
      </c>
      <c r="QR283" s="2" t="s">
        <v>134</v>
      </c>
      <c r="QS283" s="2" t="s">
        <v>142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134</v>
      </c>
      <c r="RB283" s="2" t="s">
        <v>134</v>
      </c>
      <c r="RC283" s="2" t="s">
        <v>134</v>
      </c>
      <c r="RD283" s="2" t="s">
        <v>134</v>
      </c>
      <c r="RE283" s="2" t="s">
        <v>134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134</v>
      </c>
      <c r="RN283" s="2" t="s">
        <v>134</v>
      </c>
      <c r="RO283" s="2" t="s">
        <v>134</v>
      </c>
      <c r="RP283" s="2" t="s">
        <v>134</v>
      </c>
      <c r="RQ283" s="2" t="s">
        <v>134</v>
      </c>
      <c r="RR283" s="2" t="s">
        <v>134</v>
      </c>
      <c r="RS283" s="4"/>
      <c r="RT283" s="8"/>
      <c r="RU283" s="4"/>
      <c r="RV283" s="8"/>
      <c r="RW283" s="7"/>
      <c r="RX283" s="7"/>
      <c r="RY283" s="2" t="s">
        <v>161</v>
      </c>
      <c r="RZ283" s="2" t="s">
        <v>131</v>
      </c>
      <c r="SA283" s="2" t="s">
        <v>134</v>
      </c>
      <c r="SB283" s="2" t="s">
        <v>134</v>
      </c>
      <c r="SC283" s="2" t="s">
        <v>142</v>
      </c>
      <c r="SD283" s="2" t="s">
        <v>134</v>
      </c>
      <c r="SE283" s="4"/>
      <c r="SF283" s="8"/>
      <c r="SG283" s="4"/>
      <c r="SH283" s="8"/>
      <c r="SI283" s="7"/>
      <c r="SJ283" s="7"/>
      <c r="SK283" s="2" t="s">
        <v>140</v>
      </c>
      <c r="SL283" s="2" t="s">
        <v>144</v>
      </c>
      <c r="SM283" s="2" t="s">
        <v>270</v>
      </c>
      <c r="SN283" s="2" t="s">
        <v>585</v>
      </c>
      <c r="SO283" s="2" t="s">
        <v>142</v>
      </c>
      <c r="SP283" s="2" t="s">
        <v>134</v>
      </c>
    </row>
    <row r="284">
      <c r="A284" s="2" t="s">
        <v>3045</v>
      </c>
      <c r="B284" s="2" t="s">
        <v>123</v>
      </c>
      <c r="C284" s="2" t="s">
        <v>3000</v>
      </c>
      <c r="D284" s="2" t="s">
        <v>125</v>
      </c>
      <c r="E284" s="2" t="s">
        <v>126</v>
      </c>
      <c r="F284" s="2" t="s">
        <v>3037</v>
      </c>
      <c r="G284" s="2" t="s">
        <v>3037</v>
      </c>
      <c r="H284" s="2" t="s">
        <v>3037</v>
      </c>
      <c r="I284" s="2" t="s">
        <v>1946</v>
      </c>
      <c r="J284" s="2" t="s">
        <v>234</v>
      </c>
      <c r="K284" s="2" t="s">
        <v>394</v>
      </c>
      <c r="L284" s="3">
        <v>17.6</v>
      </c>
      <c r="M284" s="3">
        <v>18.48</v>
      </c>
      <c r="N284" s="3">
        <v>39.99</v>
      </c>
      <c r="O284" s="2" t="s">
        <v>131</v>
      </c>
      <c r="P284" s="2" t="s">
        <v>395</v>
      </c>
      <c r="Q284" s="2" t="s">
        <v>133</v>
      </c>
      <c r="R284" s="2" t="s">
        <v>134</v>
      </c>
      <c r="S284" s="2" t="s">
        <v>3046</v>
      </c>
      <c r="T284" s="2" t="s">
        <v>134</v>
      </c>
      <c r="U284" s="2" t="s">
        <v>134</v>
      </c>
      <c r="V284" s="2" t="s">
        <v>1361</v>
      </c>
      <c r="W284" s="2" t="s">
        <v>834</v>
      </c>
      <c r="X284" s="2" t="s">
        <v>134</v>
      </c>
      <c r="Y284" s="2" t="s">
        <v>237</v>
      </c>
      <c r="Z284" s="4">
        <v>585</v>
      </c>
      <c r="AA284" s="4">
        <f>=ROUNDDOWN(21.6666666666667,0)</f>
      </c>
      <c r="AB284" s="5">
        <v>27</v>
      </c>
      <c r="AC284" s="2" t="s">
        <v>3039</v>
      </c>
      <c r="AD284" s="4">
        <v>152</v>
      </c>
      <c r="AE284" s="4">
        <v>304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>
        <v>0</v>
      </c>
      <c r="AP284" s="4">
        <v>715</v>
      </c>
      <c r="AQ284" s="8">
        <v>13429.41</v>
      </c>
      <c r="AR284" s="4"/>
      <c r="AS284" s="8"/>
      <c r="AT284" s="7"/>
      <c r="AU284" s="7"/>
      <c r="AV284" s="4">
        <v>715</v>
      </c>
      <c r="AW284" s="8">
        <v>13429.41</v>
      </c>
      <c r="AX284" s="4"/>
      <c r="AY284" s="8"/>
      <c r="AZ284" s="7"/>
      <c r="BA284" s="7"/>
      <c r="BB284" s="7">
        <v>1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>
        <v>0.3135</v>
      </c>
      <c r="BJ284" s="4">
        <v>715</v>
      </c>
      <c r="BK284" s="8">
        <v>13429.41</v>
      </c>
      <c r="BL284" s="2" t="s">
        <v>2268</v>
      </c>
      <c r="BM284" s="7">
        <v>1</v>
      </c>
      <c r="BN284" s="7">
        <v>1</v>
      </c>
      <c r="BO284" s="4">
        <v>313</v>
      </c>
      <c r="BP284" s="8">
        <v>5993.95</v>
      </c>
      <c r="BQ284" s="4"/>
      <c r="BR284" s="8"/>
      <c r="BS284" s="7"/>
      <c r="BT284" s="7"/>
      <c r="BU284" s="2" t="s">
        <v>140</v>
      </c>
      <c r="BV284" s="2" t="s">
        <v>131</v>
      </c>
      <c r="BW284" s="2" t="s">
        <v>134</v>
      </c>
      <c r="BX284" s="2" t="s">
        <v>641</v>
      </c>
      <c r="BY284" s="2" t="s">
        <v>142</v>
      </c>
      <c r="BZ284" s="2" t="s">
        <v>134</v>
      </c>
      <c r="CA284" s="4">
        <v>50</v>
      </c>
      <c r="CB284" s="8">
        <v>1000</v>
      </c>
      <c r="CC284" s="4"/>
      <c r="CD284" s="8"/>
      <c r="CE284" s="7"/>
      <c r="CF284" s="7"/>
      <c r="CG284" s="2" t="s">
        <v>140</v>
      </c>
      <c r="CH284" s="2" t="s">
        <v>131</v>
      </c>
      <c r="CI284" s="2" t="s">
        <v>1857</v>
      </c>
      <c r="CJ284" s="2" t="s">
        <v>1504</v>
      </c>
      <c r="CK284" s="2" t="s">
        <v>142</v>
      </c>
      <c r="CL284" s="2" t="s">
        <v>134</v>
      </c>
      <c r="CM284" s="4">
        <v>157</v>
      </c>
      <c r="CN284" s="8">
        <v>2865.15</v>
      </c>
      <c r="CO284" s="4"/>
      <c r="CP284" s="8"/>
      <c r="CQ284" s="7"/>
      <c r="CR284" s="7"/>
      <c r="CS284" s="2" t="s">
        <v>140</v>
      </c>
      <c r="CT284" s="2" t="s">
        <v>131</v>
      </c>
      <c r="CU284" s="2" t="s">
        <v>451</v>
      </c>
      <c r="CV284" s="2" t="s">
        <v>1475</v>
      </c>
      <c r="CW284" s="2" t="s">
        <v>142</v>
      </c>
      <c r="CX284" s="2" t="s">
        <v>134</v>
      </c>
      <c r="CY284" s="4">
        <v>26</v>
      </c>
      <c r="CZ284" s="8">
        <v>480.48</v>
      </c>
      <c r="DA284" s="4"/>
      <c r="DB284" s="8"/>
      <c r="DC284" s="7"/>
      <c r="DD284" s="7"/>
      <c r="DE284" s="2" t="s">
        <v>140</v>
      </c>
      <c r="DF284" s="2" t="s">
        <v>131</v>
      </c>
      <c r="DG284" s="2" t="s">
        <v>658</v>
      </c>
      <c r="DH284" s="2" t="s">
        <v>752</v>
      </c>
      <c r="DI284" s="2" t="s">
        <v>142</v>
      </c>
      <c r="DJ284" s="2" t="s">
        <v>134</v>
      </c>
      <c r="DK284" s="4">
        <v>31</v>
      </c>
      <c r="DL284" s="8">
        <v>600.47</v>
      </c>
      <c r="DM284" s="4"/>
      <c r="DN284" s="8"/>
      <c r="DO284" s="7"/>
      <c r="DP284" s="7"/>
      <c r="DQ284" s="2" t="s">
        <v>140</v>
      </c>
      <c r="DR284" s="2" t="s">
        <v>131</v>
      </c>
      <c r="DS284" s="2" t="s">
        <v>600</v>
      </c>
      <c r="DT284" s="2" t="s">
        <v>3047</v>
      </c>
      <c r="DU284" s="2" t="s">
        <v>142</v>
      </c>
      <c r="DV284" s="2" t="s">
        <v>134</v>
      </c>
      <c r="DW284" s="4">
        <v>56</v>
      </c>
      <c r="DX284" s="8">
        <v>1086.4</v>
      </c>
      <c r="DY284" s="4"/>
      <c r="DZ284" s="8"/>
      <c r="EA284" s="7"/>
      <c r="EB284" s="7"/>
      <c r="EC284" s="2" t="s">
        <v>140</v>
      </c>
      <c r="ED284" s="2" t="s">
        <v>131</v>
      </c>
      <c r="EE284" s="2" t="s">
        <v>371</v>
      </c>
      <c r="EF284" s="2" t="s">
        <v>503</v>
      </c>
      <c r="EG284" s="2" t="s">
        <v>142</v>
      </c>
      <c r="EH284" s="2" t="s">
        <v>134</v>
      </c>
      <c r="EI284" s="4">
        <v>70</v>
      </c>
      <c r="EJ284" s="8">
        <v>1165.16</v>
      </c>
      <c r="EK284" s="4"/>
      <c r="EL284" s="8"/>
      <c r="EM284" s="7"/>
      <c r="EN284" s="7"/>
      <c r="EO284" s="2" t="s">
        <v>140</v>
      </c>
      <c r="EP284" s="2" t="s">
        <v>131</v>
      </c>
      <c r="EQ284" s="2" t="s">
        <v>253</v>
      </c>
      <c r="ER284" s="2" t="s">
        <v>752</v>
      </c>
      <c r="ES284" s="2" t="s">
        <v>142</v>
      </c>
      <c r="ET284" s="2" t="s">
        <v>134</v>
      </c>
      <c r="EU284" s="4">
        <v>5</v>
      </c>
      <c r="EV284" s="8">
        <v>103.84</v>
      </c>
      <c r="EW284" s="4"/>
      <c r="EX284" s="8"/>
      <c r="EY284" s="7"/>
      <c r="EZ284" s="7"/>
      <c r="FA284" s="2" t="s">
        <v>140</v>
      </c>
      <c r="FB284" s="2" t="s">
        <v>131</v>
      </c>
      <c r="FC284" s="2" t="s">
        <v>611</v>
      </c>
      <c r="FD284" s="2" t="s">
        <v>662</v>
      </c>
      <c r="FE284" s="2" t="s">
        <v>142</v>
      </c>
      <c r="FF284" s="2" t="s">
        <v>134</v>
      </c>
      <c r="FG284" s="4">
        <v>5</v>
      </c>
      <c r="FH284" s="8">
        <v>97</v>
      </c>
      <c r="FI284" s="4"/>
      <c r="FJ284" s="8"/>
      <c r="FK284" s="7"/>
      <c r="FL284" s="7"/>
      <c r="FM284" s="2" t="s">
        <v>140</v>
      </c>
      <c r="FN284" s="2" t="s">
        <v>131</v>
      </c>
      <c r="FO284" s="2" t="s">
        <v>539</v>
      </c>
      <c r="FP284" s="2" t="s">
        <v>2679</v>
      </c>
      <c r="FQ284" s="2" t="s">
        <v>142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143</v>
      </c>
      <c r="FZ284" s="2" t="s">
        <v>131</v>
      </c>
      <c r="GA284" s="2" t="s">
        <v>134</v>
      </c>
      <c r="GB284" s="2" t="s">
        <v>134</v>
      </c>
      <c r="GC284" s="2" t="s">
        <v>142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134</v>
      </c>
      <c r="GL284" s="2" t="s">
        <v>134</v>
      </c>
      <c r="GM284" s="2" t="s">
        <v>134</v>
      </c>
      <c r="GN284" s="2" t="s">
        <v>134</v>
      </c>
      <c r="GO284" s="2" t="s">
        <v>134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161</v>
      </c>
      <c r="GX284" s="2" t="s">
        <v>131</v>
      </c>
      <c r="GY284" s="2" t="s">
        <v>134</v>
      </c>
      <c r="GZ284" s="2" t="s">
        <v>134</v>
      </c>
      <c r="HA284" s="2" t="s">
        <v>142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140</v>
      </c>
      <c r="HJ284" s="2" t="s">
        <v>131</v>
      </c>
      <c r="HK284" s="2" t="s">
        <v>242</v>
      </c>
      <c r="HL284" s="2" t="s">
        <v>610</v>
      </c>
      <c r="HM284" s="2" t="s">
        <v>142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161</v>
      </c>
      <c r="HV284" s="2" t="s">
        <v>131</v>
      </c>
      <c r="HW284" s="2" t="s">
        <v>134</v>
      </c>
      <c r="HX284" s="2" t="s">
        <v>134</v>
      </c>
      <c r="HY284" s="2" t="s">
        <v>142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184</v>
      </c>
      <c r="IH284" s="2" t="s">
        <v>131</v>
      </c>
      <c r="II284" s="2" t="s">
        <v>134</v>
      </c>
      <c r="IJ284" s="2" t="s">
        <v>134</v>
      </c>
      <c r="IK284" s="2" t="s">
        <v>142</v>
      </c>
      <c r="IL284" s="2" t="s">
        <v>168</v>
      </c>
      <c r="IM284" s="4">
        <v>2</v>
      </c>
      <c r="IN284" s="8">
        <v>36.96</v>
      </c>
      <c r="IO284" s="4"/>
      <c r="IP284" s="8"/>
      <c r="IQ284" s="7"/>
      <c r="IR284" s="7"/>
      <c r="IS284" s="2" t="s">
        <v>140</v>
      </c>
      <c r="IT284" s="2" t="s">
        <v>131</v>
      </c>
      <c r="IU284" s="2" t="s">
        <v>382</v>
      </c>
      <c r="IV284" s="2" t="s">
        <v>508</v>
      </c>
      <c r="IW284" s="2" t="s">
        <v>142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140</v>
      </c>
      <c r="JF284" s="2" t="s">
        <v>131</v>
      </c>
      <c r="JG284" s="2" t="s">
        <v>170</v>
      </c>
      <c r="JH284" s="2" t="s">
        <v>134</v>
      </c>
      <c r="JI284" s="2" t="s">
        <v>142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140</v>
      </c>
      <c r="JR284" s="2" t="s">
        <v>144</v>
      </c>
      <c r="JS284" s="2" t="s">
        <v>172</v>
      </c>
      <c r="JT284" s="2" t="s">
        <v>2416</v>
      </c>
      <c r="JU284" s="2" t="s">
        <v>142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140</v>
      </c>
      <c r="KD284" s="2" t="s">
        <v>131</v>
      </c>
      <c r="KE284" s="2" t="s">
        <v>853</v>
      </c>
      <c r="KF284" s="2" t="s">
        <v>134</v>
      </c>
      <c r="KG284" s="2" t="s">
        <v>142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176</v>
      </c>
      <c r="KP284" s="2" t="s">
        <v>131</v>
      </c>
      <c r="KQ284" s="2" t="s">
        <v>134</v>
      </c>
      <c r="KR284" s="2" t="s">
        <v>134</v>
      </c>
      <c r="KS284" s="2" t="s">
        <v>142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140</v>
      </c>
      <c r="LB284" s="2" t="s">
        <v>144</v>
      </c>
      <c r="LC284" s="2" t="s">
        <v>1011</v>
      </c>
      <c r="LD284" s="2" t="s">
        <v>2132</v>
      </c>
      <c r="LE284" s="2" t="s">
        <v>142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134</v>
      </c>
      <c r="LN284" s="2" t="s">
        <v>134</v>
      </c>
      <c r="LO284" s="2" t="s">
        <v>134</v>
      </c>
      <c r="LP284" s="2" t="s">
        <v>134</v>
      </c>
      <c r="LQ284" s="2" t="s">
        <v>134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134</v>
      </c>
      <c r="LZ284" s="2" t="s">
        <v>134</v>
      </c>
      <c r="MA284" s="2" t="s">
        <v>134</v>
      </c>
      <c r="MB284" s="2" t="s">
        <v>134</v>
      </c>
      <c r="MC284" s="2" t="s">
        <v>134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140</v>
      </c>
      <c r="ML284" s="2" t="s">
        <v>144</v>
      </c>
      <c r="MM284" s="2" t="s">
        <v>213</v>
      </c>
      <c r="MN284" s="2" t="s">
        <v>134</v>
      </c>
      <c r="MO284" s="2" t="s">
        <v>142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134</v>
      </c>
      <c r="MX284" s="2" t="s">
        <v>134</v>
      </c>
      <c r="MY284" s="2" t="s">
        <v>134</v>
      </c>
      <c r="MZ284" s="2" t="s">
        <v>134</v>
      </c>
      <c r="NA284" s="2" t="s">
        <v>134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184</v>
      </c>
      <c r="NJ284" s="2" t="s">
        <v>131</v>
      </c>
      <c r="NK284" s="2" t="s">
        <v>134</v>
      </c>
      <c r="NL284" s="2" t="s">
        <v>134</v>
      </c>
      <c r="NM284" s="2" t="s">
        <v>142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140</v>
      </c>
      <c r="NV284" s="2" t="s">
        <v>131</v>
      </c>
      <c r="NW284" s="2" t="s">
        <v>185</v>
      </c>
      <c r="NX284" s="2" t="s">
        <v>801</v>
      </c>
      <c r="NY284" s="2" t="s">
        <v>142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140</v>
      </c>
      <c r="OH284" s="2" t="s">
        <v>187</v>
      </c>
      <c r="OI284" s="2" t="s">
        <v>670</v>
      </c>
      <c r="OJ284" s="2" t="s">
        <v>679</v>
      </c>
      <c r="OK284" s="2" t="s">
        <v>142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134</v>
      </c>
      <c r="OT284" s="2" t="s">
        <v>134</v>
      </c>
      <c r="OU284" s="2" t="s">
        <v>134</v>
      </c>
      <c r="OV284" s="2" t="s">
        <v>134</v>
      </c>
      <c r="OW284" s="2" t="s">
        <v>134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161</v>
      </c>
      <c r="PF284" s="2" t="s">
        <v>131</v>
      </c>
      <c r="PG284" s="2" t="s">
        <v>134</v>
      </c>
      <c r="PH284" s="2" t="s">
        <v>134</v>
      </c>
      <c r="PI284" s="2" t="s">
        <v>142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140</v>
      </c>
      <c r="PR284" s="2" t="s">
        <v>131</v>
      </c>
      <c r="PS284" s="2" t="s">
        <v>1549</v>
      </c>
      <c r="PT284" s="2" t="s">
        <v>134</v>
      </c>
      <c r="PU284" s="2" t="s">
        <v>142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161</v>
      </c>
      <c r="QD284" s="2" t="s">
        <v>144</v>
      </c>
      <c r="QE284" s="2" t="s">
        <v>134</v>
      </c>
      <c r="QF284" s="2" t="s">
        <v>134</v>
      </c>
      <c r="QG284" s="2" t="s">
        <v>142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184</v>
      </c>
      <c r="QP284" s="2" t="s">
        <v>131</v>
      </c>
      <c r="QQ284" s="2" t="s">
        <v>134</v>
      </c>
      <c r="QR284" s="2" t="s">
        <v>134</v>
      </c>
      <c r="QS284" s="2" t="s">
        <v>142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134</v>
      </c>
      <c r="RB284" s="2" t="s">
        <v>134</v>
      </c>
      <c r="RC284" s="2" t="s">
        <v>134</v>
      </c>
      <c r="RD284" s="2" t="s">
        <v>134</v>
      </c>
      <c r="RE284" s="2" t="s">
        <v>134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134</v>
      </c>
      <c r="RN284" s="2" t="s">
        <v>134</v>
      </c>
      <c r="RO284" s="2" t="s">
        <v>134</v>
      </c>
      <c r="RP284" s="2" t="s">
        <v>134</v>
      </c>
      <c r="RQ284" s="2" t="s">
        <v>134</v>
      </c>
      <c r="RR284" s="2" t="s">
        <v>134</v>
      </c>
      <c r="RS284" s="4"/>
      <c r="RT284" s="8"/>
      <c r="RU284" s="4"/>
      <c r="RV284" s="8"/>
      <c r="RW284" s="7"/>
      <c r="RX284" s="7"/>
      <c r="RY284" s="2" t="s">
        <v>161</v>
      </c>
      <c r="RZ284" s="2" t="s">
        <v>131</v>
      </c>
      <c r="SA284" s="2" t="s">
        <v>134</v>
      </c>
      <c r="SB284" s="2" t="s">
        <v>134</v>
      </c>
      <c r="SC284" s="2" t="s">
        <v>142</v>
      </c>
      <c r="SD284" s="2" t="s">
        <v>134</v>
      </c>
      <c r="SE284" s="4"/>
      <c r="SF284" s="8"/>
      <c r="SG284" s="4"/>
      <c r="SH284" s="8"/>
      <c r="SI284" s="7"/>
      <c r="SJ284" s="7"/>
      <c r="SK284" s="2" t="s">
        <v>140</v>
      </c>
      <c r="SL284" s="2" t="s">
        <v>144</v>
      </c>
      <c r="SM284" s="2" t="s">
        <v>411</v>
      </c>
      <c r="SN284" s="2" t="s">
        <v>469</v>
      </c>
      <c r="SO284" s="2" t="s">
        <v>142</v>
      </c>
      <c r="SP284" s="2" t="s">
        <v>134</v>
      </c>
    </row>
    <row r="285">
      <c r="A285" s="2" t="s">
        <v>3048</v>
      </c>
      <c r="B285" s="2" t="s">
        <v>123</v>
      </c>
      <c r="C285" s="2" t="s">
        <v>3000</v>
      </c>
      <c r="D285" s="2" t="s">
        <v>125</v>
      </c>
      <c r="E285" s="2" t="s">
        <v>126</v>
      </c>
      <c r="F285" s="2" t="s">
        <v>3037</v>
      </c>
      <c r="G285" s="2" t="s">
        <v>3037</v>
      </c>
      <c r="H285" s="2" t="s">
        <v>3037</v>
      </c>
      <c r="I285" s="2" t="s">
        <v>1946</v>
      </c>
      <c r="J285" s="2" t="s">
        <v>234</v>
      </c>
      <c r="K285" s="2" t="s">
        <v>549</v>
      </c>
      <c r="L285" s="3">
        <v>17.6</v>
      </c>
      <c r="M285" s="3">
        <v>18.48</v>
      </c>
      <c r="N285" s="3">
        <v>39.99</v>
      </c>
      <c r="O285" s="2" t="s">
        <v>131</v>
      </c>
      <c r="P285" s="2" t="s">
        <v>395</v>
      </c>
      <c r="Q285" s="2" t="s">
        <v>133</v>
      </c>
      <c r="R285" s="2" t="s">
        <v>134</v>
      </c>
      <c r="S285" s="2" t="s">
        <v>3049</v>
      </c>
      <c r="T285" s="2" t="s">
        <v>134</v>
      </c>
      <c r="U285" s="2" t="s">
        <v>134</v>
      </c>
      <c r="V285" s="2" t="s">
        <v>1361</v>
      </c>
      <c r="W285" s="2" t="s">
        <v>834</v>
      </c>
      <c r="X285" s="2" t="s">
        <v>134</v>
      </c>
      <c r="Y285" s="2" t="s">
        <v>237</v>
      </c>
      <c r="Z285" s="4">
        <v>325</v>
      </c>
      <c r="AA285" s="4">
        <f>=ROUNDDOWN(27.0833333333333,0)</f>
      </c>
      <c r="AB285" s="5">
        <v>12</v>
      </c>
      <c r="AC285" s="2" t="s">
        <v>134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>
        <v>0</v>
      </c>
      <c r="AP285" s="4">
        <v>330</v>
      </c>
      <c r="AQ285" s="8">
        <v>6293.06</v>
      </c>
      <c r="AR285" s="4"/>
      <c r="AS285" s="8"/>
      <c r="AT285" s="7"/>
      <c r="AU285" s="7"/>
      <c r="AV285" s="4">
        <v>330</v>
      </c>
      <c r="AW285" s="8">
        <v>6293.06</v>
      </c>
      <c r="AX285" s="4"/>
      <c r="AY285" s="8"/>
      <c r="AZ285" s="7"/>
      <c r="BA285" s="7"/>
      <c r="BB285" s="7">
        <v>1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0.1469</v>
      </c>
      <c r="BJ285" s="4">
        <v>330</v>
      </c>
      <c r="BK285" s="8">
        <v>6293.06</v>
      </c>
      <c r="BL285" s="2" t="s">
        <v>3050</v>
      </c>
      <c r="BM285" s="7">
        <v>1</v>
      </c>
      <c r="BN285" s="7">
        <v>1</v>
      </c>
      <c r="BO285" s="4">
        <v>104</v>
      </c>
      <c r="BP285" s="8">
        <v>1991.6</v>
      </c>
      <c r="BQ285" s="4"/>
      <c r="BR285" s="8"/>
      <c r="BS285" s="7"/>
      <c r="BT285" s="7"/>
      <c r="BU285" s="2" t="s">
        <v>140</v>
      </c>
      <c r="BV285" s="2" t="s">
        <v>131</v>
      </c>
      <c r="BW285" s="2" t="s">
        <v>134</v>
      </c>
      <c r="BX285" s="2" t="s">
        <v>641</v>
      </c>
      <c r="BY285" s="2" t="s">
        <v>142</v>
      </c>
      <c r="BZ285" s="2" t="s">
        <v>134</v>
      </c>
      <c r="CA285" s="4">
        <v>54</v>
      </c>
      <c r="CB285" s="8">
        <v>1080</v>
      </c>
      <c r="CC285" s="4"/>
      <c r="CD285" s="8"/>
      <c r="CE285" s="7"/>
      <c r="CF285" s="7"/>
      <c r="CG285" s="2" t="s">
        <v>140</v>
      </c>
      <c r="CH285" s="2" t="s">
        <v>131</v>
      </c>
      <c r="CI285" s="2" t="s">
        <v>1857</v>
      </c>
      <c r="CJ285" s="2" t="s">
        <v>591</v>
      </c>
      <c r="CK285" s="2" t="s">
        <v>142</v>
      </c>
      <c r="CL285" s="2" t="s">
        <v>134</v>
      </c>
      <c r="CM285" s="4">
        <v>67</v>
      </c>
      <c r="CN285" s="8">
        <v>1224.02</v>
      </c>
      <c r="CO285" s="4"/>
      <c r="CP285" s="8"/>
      <c r="CQ285" s="7"/>
      <c r="CR285" s="7"/>
      <c r="CS285" s="2" t="s">
        <v>140</v>
      </c>
      <c r="CT285" s="2" t="s">
        <v>131</v>
      </c>
      <c r="CU285" s="2" t="s">
        <v>451</v>
      </c>
      <c r="CV285" s="2" t="s">
        <v>1797</v>
      </c>
      <c r="CW285" s="2" t="s">
        <v>142</v>
      </c>
      <c r="CX285" s="2" t="s">
        <v>134</v>
      </c>
      <c r="CY285" s="4">
        <v>27</v>
      </c>
      <c r="CZ285" s="8">
        <v>498.96</v>
      </c>
      <c r="DA285" s="4"/>
      <c r="DB285" s="8"/>
      <c r="DC285" s="7"/>
      <c r="DD285" s="7"/>
      <c r="DE285" s="2" t="s">
        <v>140</v>
      </c>
      <c r="DF285" s="2" t="s">
        <v>131</v>
      </c>
      <c r="DG285" s="2" t="s">
        <v>658</v>
      </c>
      <c r="DH285" s="2" t="s">
        <v>752</v>
      </c>
      <c r="DI285" s="2" t="s">
        <v>142</v>
      </c>
      <c r="DJ285" s="2" t="s">
        <v>134</v>
      </c>
      <c r="DK285" s="4">
        <v>21</v>
      </c>
      <c r="DL285" s="8">
        <v>406.77</v>
      </c>
      <c r="DM285" s="4"/>
      <c r="DN285" s="8"/>
      <c r="DO285" s="7"/>
      <c r="DP285" s="7"/>
      <c r="DQ285" s="2" t="s">
        <v>140</v>
      </c>
      <c r="DR285" s="2" t="s">
        <v>131</v>
      </c>
      <c r="DS285" s="2" t="s">
        <v>600</v>
      </c>
      <c r="DT285" s="2" t="s">
        <v>2496</v>
      </c>
      <c r="DU285" s="2" t="s">
        <v>142</v>
      </c>
      <c r="DV285" s="2" t="s">
        <v>134</v>
      </c>
      <c r="DW285" s="4">
        <v>37</v>
      </c>
      <c r="DX285" s="8">
        <v>717.8</v>
      </c>
      <c r="DY285" s="4"/>
      <c r="DZ285" s="8"/>
      <c r="EA285" s="7"/>
      <c r="EB285" s="7"/>
      <c r="EC285" s="2" t="s">
        <v>140</v>
      </c>
      <c r="ED285" s="2" t="s">
        <v>131</v>
      </c>
      <c r="EE285" s="2" t="s">
        <v>371</v>
      </c>
      <c r="EF285" s="2" t="s">
        <v>463</v>
      </c>
      <c r="EG285" s="2" t="s">
        <v>142</v>
      </c>
      <c r="EH285" s="2" t="s">
        <v>134</v>
      </c>
      <c r="EI285" s="4">
        <v>12</v>
      </c>
      <c r="EJ285" s="8">
        <v>203.28</v>
      </c>
      <c r="EK285" s="4"/>
      <c r="EL285" s="8"/>
      <c r="EM285" s="7"/>
      <c r="EN285" s="7"/>
      <c r="EO285" s="2" t="s">
        <v>140</v>
      </c>
      <c r="EP285" s="2" t="s">
        <v>131</v>
      </c>
      <c r="EQ285" s="2" t="s">
        <v>253</v>
      </c>
      <c r="ER285" s="2" t="s">
        <v>258</v>
      </c>
      <c r="ES285" s="2" t="s">
        <v>142</v>
      </c>
      <c r="ET285" s="2" t="s">
        <v>134</v>
      </c>
      <c r="EU285" s="4">
        <v>1</v>
      </c>
      <c r="EV285" s="8">
        <v>19.4</v>
      </c>
      <c r="EW285" s="4"/>
      <c r="EX285" s="8"/>
      <c r="EY285" s="7"/>
      <c r="EZ285" s="7"/>
      <c r="FA285" s="2" t="s">
        <v>140</v>
      </c>
      <c r="FB285" s="2" t="s">
        <v>131</v>
      </c>
      <c r="FC285" s="2" t="s">
        <v>611</v>
      </c>
      <c r="FD285" s="2" t="s">
        <v>662</v>
      </c>
      <c r="FE285" s="2" t="s">
        <v>142</v>
      </c>
      <c r="FF285" s="2" t="s">
        <v>134</v>
      </c>
      <c r="FG285" s="4">
        <v>3</v>
      </c>
      <c r="FH285" s="8">
        <v>58.2</v>
      </c>
      <c r="FI285" s="4"/>
      <c r="FJ285" s="8"/>
      <c r="FK285" s="7"/>
      <c r="FL285" s="7"/>
      <c r="FM285" s="2" t="s">
        <v>140</v>
      </c>
      <c r="FN285" s="2" t="s">
        <v>131</v>
      </c>
      <c r="FO285" s="2" t="s">
        <v>539</v>
      </c>
      <c r="FP285" s="2" t="s">
        <v>1166</v>
      </c>
      <c r="FQ285" s="2" t="s">
        <v>142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143</v>
      </c>
      <c r="FZ285" s="2" t="s">
        <v>131</v>
      </c>
      <c r="GA285" s="2" t="s">
        <v>134</v>
      </c>
      <c r="GB285" s="2" t="s">
        <v>134</v>
      </c>
      <c r="GC285" s="2" t="s">
        <v>142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134</v>
      </c>
      <c r="GL285" s="2" t="s">
        <v>134</v>
      </c>
      <c r="GM285" s="2" t="s">
        <v>134</v>
      </c>
      <c r="GN285" s="2" t="s">
        <v>134</v>
      </c>
      <c r="GO285" s="2" t="s">
        <v>134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161</v>
      </c>
      <c r="GX285" s="2" t="s">
        <v>131</v>
      </c>
      <c r="GY285" s="2" t="s">
        <v>134</v>
      </c>
      <c r="GZ285" s="2" t="s">
        <v>134</v>
      </c>
      <c r="HA285" s="2" t="s">
        <v>142</v>
      </c>
      <c r="HB285" s="2" t="s">
        <v>134</v>
      </c>
      <c r="HC285" s="4">
        <v>1</v>
      </c>
      <c r="HD285" s="8">
        <v>37.59</v>
      </c>
      <c r="HE285" s="4"/>
      <c r="HF285" s="8"/>
      <c r="HG285" s="7"/>
      <c r="HH285" s="7"/>
      <c r="HI285" s="2" t="s">
        <v>140</v>
      </c>
      <c r="HJ285" s="2" t="s">
        <v>131</v>
      </c>
      <c r="HK285" s="2" t="s">
        <v>242</v>
      </c>
      <c r="HL285" s="2" t="s">
        <v>2276</v>
      </c>
      <c r="HM285" s="2" t="s">
        <v>142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161</v>
      </c>
      <c r="HV285" s="2" t="s">
        <v>131</v>
      </c>
      <c r="HW285" s="2" t="s">
        <v>134</v>
      </c>
      <c r="HX285" s="2" t="s">
        <v>134</v>
      </c>
      <c r="HY285" s="2" t="s">
        <v>142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184</v>
      </c>
      <c r="IH285" s="2" t="s">
        <v>131</v>
      </c>
      <c r="II285" s="2" t="s">
        <v>134</v>
      </c>
      <c r="IJ285" s="2" t="s">
        <v>134</v>
      </c>
      <c r="IK285" s="2" t="s">
        <v>142</v>
      </c>
      <c r="IL285" s="2" t="s">
        <v>168</v>
      </c>
      <c r="IM285" s="4">
        <v>3</v>
      </c>
      <c r="IN285" s="8">
        <v>55.44</v>
      </c>
      <c r="IO285" s="4"/>
      <c r="IP285" s="8"/>
      <c r="IQ285" s="7"/>
      <c r="IR285" s="7"/>
      <c r="IS285" s="2" t="s">
        <v>140</v>
      </c>
      <c r="IT285" s="2" t="s">
        <v>131</v>
      </c>
      <c r="IU285" s="2" t="s">
        <v>382</v>
      </c>
      <c r="IV285" s="2" t="s">
        <v>772</v>
      </c>
      <c r="IW285" s="2" t="s">
        <v>142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140</v>
      </c>
      <c r="JF285" s="2" t="s">
        <v>131</v>
      </c>
      <c r="JG285" s="2" t="s">
        <v>170</v>
      </c>
      <c r="JH285" s="2" t="s">
        <v>1373</v>
      </c>
      <c r="JI285" s="2" t="s">
        <v>142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140</v>
      </c>
      <c r="JR285" s="2" t="s">
        <v>144</v>
      </c>
      <c r="JS285" s="2" t="s">
        <v>172</v>
      </c>
      <c r="JT285" s="2" t="s">
        <v>1515</v>
      </c>
      <c r="JU285" s="2" t="s">
        <v>142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140</v>
      </c>
      <c r="KD285" s="2" t="s">
        <v>131</v>
      </c>
      <c r="KE285" s="2" t="s">
        <v>853</v>
      </c>
      <c r="KF285" s="2" t="s">
        <v>134</v>
      </c>
      <c r="KG285" s="2" t="s">
        <v>142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176</v>
      </c>
      <c r="KP285" s="2" t="s">
        <v>131</v>
      </c>
      <c r="KQ285" s="2" t="s">
        <v>134</v>
      </c>
      <c r="KR285" s="2" t="s">
        <v>134</v>
      </c>
      <c r="KS285" s="2" t="s">
        <v>142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140</v>
      </c>
      <c r="LB285" s="2" t="s">
        <v>144</v>
      </c>
      <c r="LC285" s="2" t="s">
        <v>1008</v>
      </c>
      <c r="LD285" s="2" t="s">
        <v>435</v>
      </c>
      <c r="LE285" s="2" t="s">
        <v>142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134</v>
      </c>
      <c r="LN285" s="2" t="s">
        <v>134</v>
      </c>
      <c r="LO285" s="2" t="s">
        <v>134</v>
      </c>
      <c r="LP285" s="2" t="s">
        <v>134</v>
      </c>
      <c r="LQ285" s="2" t="s">
        <v>134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134</v>
      </c>
      <c r="LZ285" s="2" t="s">
        <v>134</v>
      </c>
      <c r="MA285" s="2" t="s">
        <v>134</v>
      </c>
      <c r="MB285" s="2" t="s">
        <v>134</v>
      </c>
      <c r="MC285" s="2" t="s">
        <v>134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140</v>
      </c>
      <c r="ML285" s="2" t="s">
        <v>144</v>
      </c>
      <c r="MM285" s="2" t="s">
        <v>213</v>
      </c>
      <c r="MN285" s="2" t="s">
        <v>134</v>
      </c>
      <c r="MO285" s="2" t="s">
        <v>142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134</v>
      </c>
      <c r="MY285" s="2" t="s">
        <v>134</v>
      </c>
      <c r="MZ285" s="2" t="s">
        <v>134</v>
      </c>
      <c r="NA285" s="2" t="s">
        <v>134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184</v>
      </c>
      <c r="NJ285" s="2" t="s">
        <v>131</v>
      </c>
      <c r="NK285" s="2" t="s">
        <v>134</v>
      </c>
      <c r="NL285" s="2" t="s">
        <v>134</v>
      </c>
      <c r="NM285" s="2" t="s">
        <v>142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140</v>
      </c>
      <c r="NV285" s="2" t="s">
        <v>131</v>
      </c>
      <c r="NW285" s="2" t="s">
        <v>185</v>
      </c>
      <c r="NX285" s="2" t="s">
        <v>336</v>
      </c>
      <c r="NY285" s="2" t="s">
        <v>142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140</v>
      </c>
      <c r="OH285" s="2" t="s">
        <v>187</v>
      </c>
      <c r="OI285" s="2" t="s">
        <v>670</v>
      </c>
      <c r="OJ285" s="2" t="s">
        <v>679</v>
      </c>
      <c r="OK285" s="2" t="s">
        <v>142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134</v>
      </c>
      <c r="OT285" s="2" t="s">
        <v>134</v>
      </c>
      <c r="OU285" s="2" t="s">
        <v>134</v>
      </c>
      <c r="OV285" s="2" t="s">
        <v>134</v>
      </c>
      <c r="OW285" s="2" t="s">
        <v>134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161</v>
      </c>
      <c r="PF285" s="2" t="s">
        <v>131</v>
      </c>
      <c r="PG285" s="2" t="s">
        <v>134</v>
      </c>
      <c r="PH285" s="2" t="s">
        <v>134</v>
      </c>
      <c r="PI285" s="2" t="s">
        <v>142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140</v>
      </c>
      <c r="PR285" s="2" t="s">
        <v>131</v>
      </c>
      <c r="PS285" s="2" t="s">
        <v>1549</v>
      </c>
      <c r="PT285" s="2" t="s">
        <v>134</v>
      </c>
      <c r="PU285" s="2" t="s">
        <v>142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161</v>
      </c>
      <c r="QD285" s="2" t="s">
        <v>144</v>
      </c>
      <c r="QE285" s="2" t="s">
        <v>134</v>
      </c>
      <c r="QF285" s="2" t="s">
        <v>134</v>
      </c>
      <c r="QG285" s="2" t="s">
        <v>142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184</v>
      </c>
      <c r="QP285" s="2" t="s">
        <v>131</v>
      </c>
      <c r="QQ285" s="2" t="s">
        <v>134</v>
      </c>
      <c r="QR285" s="2" t="s">
        <v>134</v>
      </c>
      <c r="QS285" s="2" t="s">
        <v>142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134</v>
      </c>
      <c r="RB285" s="2" t="s">
        <v>134</v>
      </c>
      <c r="RC285" s="2" t="s">
        <v>134</v>
      </c>
      <c r="RD285" s="2" t="s">
        <v>134</v>
      </c>
      <c r="RE285" s="2" t="s">
        <v>134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134</v>
      </c>
      <c r="RN285" s="2" t="s">
        <v>134</v>
      </c>
      <c r="RO285" s="2" t="s">
        <v>134</v>
      </c>
      <c r="RP285" s="2" t="s">
        <v>134</v>
      </c>
      <c r="RQ285" s="2" t="s">
        <v>134</v>
      </c>
      <c r="RR285" s="2" t="s">
        <v>134</v>
      </c>
      <c r="RS285" s="4"/>
      <c r="RT285" s="8"/>
      <c r="RU285" s="4"/>
      <c r="RV285" s="8"/>
      <c r="RW285" s="7"/>
      <c r="RX285" s="7"/>
      <c r="RY285" s="2" t="s">
        <v>161</v>
      </c>
      <c r="RZ285" s="2" t="s">
        <v>131</v>
      </c>
      <c r="SA285" s="2" t="s">
        <v>134</v>
      </c>
      <c r="SB285" s="2" t="s">
        <v>134</v>
      </c>
      <c r="SC285" s="2" t="s">
        <v>142</v>
      </c>
      <c r="SD285" s="2" t="s">
        <v>134</v>
      </c>
      <c r="SE285" s="4"/>
      <c r="SF285" s="8"/>
      <c r="SG285" s="4"/>
      <c r="SH285" s="8"/>
      <c r="SI285" s="7"/>
      <c r="SJ285" s="7"/>
      <c r="SK285" s="2" t="s">
        <v>140</v>
      </c>
      <c r="SL285" s="2" t="s">
        <v>144</v>
      </c>
      <c r="SM285" s="2" t="s">
        <v>411</v>
      </c>
      <c r="SN285" s="2" t="s">
        <v>141</v>
      </c>
      <c r="SO285" s="2" t="s">
        <v>142</v>
      </c>
      <c r="SP285" s="2" t="s">
        <v>134</v>
      </c>
    </row>
    <row r="286">
      <c r="A286" s="2" t="s">
        <v>3051</v>
      </c>
      <c r="B286" s="2" t="s">
        <v>123</v>
      </c>
      <c r="C286" s="2" t="s">
        <v>3000</v>
      </c>
      <c r="D286" s="2" t="s">
        <v>125</v>
      </c>
      <c r="E286" s="2" t="s">
        <v>126</v>
      </c>
      <c r="F286" s="2" t="s">
        <v>3052</v>
      </c>
      <c r="G286" s="2" t="s">
        <v>3052</v>
      </c>
      <c r="H286" s="2" t="s">
        <v>3052</v>
      </c>
      <c r="I286" s="2" t="s">
        <v>3053</v>
      </c>
      <c r="J286" s="2" t="s">
        <v>234</v>
      </c>
      <c r="K286" s="2" t="s">
        <v>394</v>
      </c>
      <c r="L286" s="3">
        <v>24</v>
      </c>
      <c r="M286" s="3">
        <v>25.2</v>
      </c>
      <c r="N286" s="3">
        <v>49.99</v>
      </c>
      <c r="O286" s="2" t="s">
        <v>131</v>
      </c>
      <c r="P286" s="2" t="s">
        <v>275</v>
      </c>
      <c r="Q286" s="2" t="s">
        <v>133</v>
      </c>
      <c r="R286" s="2" t="s">
        <v>134</v>
      </c>
      <c r="S286" s="2" t="s">
        <v>3054</v>
      </c>
      <c r="T286" s="2" t="s">
        <v>1062</v>
      </c>
      <c r="U286" s="2" t="s">
        <v>832</v>
      </c>
      <c r="V286" s="2" t="s">
        <v>747</v>
      </c>
      <c r="W286" s="2" t="s">
        <v>3055</v>
      </c>
      <c r="X286" s="2" t="s">
        <v>835</v>
      </c>
      <c r="Y286" s="2" t="s">
        <v>1380</v>
      </c>
      <c r="Z286" s="4">
        <v>79</v>
      </c>
      <c r="AA286" s="4">
        <f>=ROUNDDOWN(5.64285714285714,0)</f>
      </c>
      <c r="AB286" s="5">
        <v>14</v>
      </c>
      <c r="AC286" s="2" t="s">
        <v>3056</v>
      </c>
      <c r="AD286" s="4">
        <v>232</v>
      </c>
      <c r="AE286" s="4">
        <v>232</v>
      </c>
      <c r="AF286" s="6">
        <v>67</v>
      </c>
      <c r="AG286" s="6"/>
      <c r="AH286" s="7">
        <v>0.8142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>
        <v>0</v>
      </c>
      <c r="AP286" s="4">
        <v>301</v>
      </c>
      <c r="AQ286" s="8">
        <v>7992.74</v>
      </c>
      <c r="AR286" s="4"/>
      <c r="AS286" s="8"/>
      <c r="AT286" s="7"/>
      <c r="AU286" s="7"/>
      <c r="AV286" s="4">
        <v>301</v>
      </c>
      <c r="AW286" s="8">
        <v>7992.74</v>
      </c>
      <c r="AX286" s="4"/>
      <c r="AY286" s="8"/>
      <c r="AZ286" s="7"/>
      <c r="BA286" s="7"/>
      <c r="BB286" s="7">
        <v>1</v>
      </c>
      <c r="BC286" s="4">
        <v>782</v>
      </c>
      <c r="BD286" s="8">
        <v>20593.34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0.3881</v>
      </c>
      <c r="BJ286" s="4">
        <v>301</v>
      </c>
      <c r="BK286" s="8">
        <v>7992.74</v>
      </c>
      <c r="BL286" s="2" t="s">
        <v>3057</v>
      </c>
      <c r="BM286" s="7">
        <v>1</v>
      </c>
      <c r="BN286" s="7">
        <v>1</v>
      </c>
      <c r="BO286" s="4">
        <v>161</v>
      </c>
      <c r="BP286" s="8">
        <v>4443.6</v>
      </c>
      <c r="BQ286" s="4"/>
      <c r="BR286" s="8"/>
      <c r="BS286" s="7"/>
      <c r="BT286" s="7"/>
      <c r="BU286" s="2" t="s">
        <v>140</v>
      </c>
      <c r="BV286" s="2" t="s">
        <v>131</v>
      </c>
      <c r="BW286" s="2" t="s">
        <v>134</v>
      </c>
      <c r="BX286" s="2" t="s">
        <v>852</v>
      </c>
      <c r="BY286" s="2" t="s">
        <v>142</v>
      </c>
      <c r="BZ286" s="2" t="s">
        <v>134</v>
      </c>
      <c r="CA286" s="4">
        <v>13</v>
      </c>
      <c r="CB286" s="8">
        <v>353.86</v>
      </c>
      <c r="CC286" s="4"/>
      <c r="CD286" s="8"/>
      <c r="CE286" s="7"/>
      <c r="CF286" s="7"/>
      <c r="CG286" s="2" t="s">
        <v>140</v>
      </c>
      <c r="CH286" s="2" t="s">
        <v>131</v>
      </c>
      <c r="CI286" s="2" t="s">
        <v>409</v>
      </c>
      <c r="CJ286" s="2" t="s">
        <v>2165</v>
      </c>
      <c r="CK286" s="2" t="s">
        <v>142</v>
      </c>
      <c r="CL286" s="2" t="s">
        <v>134</v>
      </c>
      <c r="CM286" s="4">
        <v>26</v>
      </c>
      <c r="CN286" s="8">
        <v>624</v>
      </c>
      <c r="CO286" s="4"/>
      <c r="CP286" s="8"/>
      <c r="CQ286" s="7"/>
      <c r="CR286" s="7"/>
      <c r="CS286" s="2" t="s">
        <v>140</v>
      </c>
      <c r="CT286" s="2" t="s">
        <v>131</v>
      </c>
      <c r="CU286" s="2" t="s">
        <v>1674</v>
      </c>
      <c r="CV286" s="2" t="s">
        <v>1662</v>
      </c>
      <c r="CW286" s="2" t="s">
        <v>142</v>
      </c>
      <c r="CX286" s="2" t="s">
        <v>134</v>
      </c>
      <c r="CY286" s="4">
        <v>29</v>
      </c>
      <c r="CZ286" s="8">
        <v>767.34</v>
      </c>
      <c r="DA286" s="4"/>
      <c r="DB286" s="8"/>
      <c r="DC286" s="7"/>
      <c r="DD286" s="7"/>
      <c r="DE286" s="2" t="s">
        <v>140</v>
      </c>
      <c r="DF286" s="2" t="s">
        <v>131</v>
      </c>
      <c r="DG286" s="2" t="s">
        <v>1132</v>
      </c>
      <c r="DH286" s="2" t="s">
        <v>683</v>
      </c>
      <c r="DI286" s="2" t="s">
        <v>142</v>
      </c>
      <c r="DJ286" s="2" t="s">
        <v>134</v>
      </c>
      <c r="DK286" s="4">
        <v>28</v>
      </c>
      <c r="DL286" s="8">
        <v>762.16</v>
      </c>
      <c r="DM286" s="4"/>
      <c r="DN286" s="8"/>
      <c r="DO286" s="7"/>
      <c r="DP286" s="7"/>
      <c r="DQ286" s="2" t="s">
        <v>140</v>
      </c>
      <c r="DR286" s="2" t="s">
        <v>131</v>
      </c>
      <c r="DS286" s="2" t="s">
        <v>3058</v>
      </c>
      <c r="DT286" s="2" t="s">
        <v>1682</v>
      </c>
      <c r="DU286" s="2" t="s">
        <v>142</v>
      </c>
      <c r="DV286" s="2" t="s">
        <v>134</v>
      </c>
      <c r="DW286" s="4"/>
      <c r="DX286" s="8"/>
      <c r="DY286" s="4"/>
      <c r="DZ286" s="8"/>
      <c r="EA286" s="7"/>
      <c r="EB286" s="7"/>
      <c r="EC286" s="2" t="s">
        <v>1196</v>
      </c>
      <c r="ED286" s="2" t="s">
        <v>131</v>
      </c>
      <c r="EE286" s="2" t="s">
        <v>134</v>
      </c>
      <c r="EF286" s="2" t="s">
        <v>134</v>
      </c>
      <c r="EG286" s="2" t="s">
        <v>142</v>
      </c>
      <c r="EH286" s="2" t="s">
        <v>134</v>
      </c>
      <c r="EI286" s="4">
        <v>34</v>
      </c>
      <c r="EJ286" s="8">
        <v>778.68</v>
      </c>
      <c r="EK286" s="4"/>
      <c r="EL286" s="8"/>
      <c r="EM286" s="7"/>
      <c r="EN286" s="7"/>
      <c r="EO286" s="2" t="s">
        <v>140</v>
      </c>
      <c r="EP286" s="2" t="s">
        <v>131</v>
      </c>
      <c r="EQ286" s="2" t="s">
        <v>1675</v>
      </c>
      <c r="ER286" s="2" t="s">
        <v>3059</v>
      </c>
      <c r="ES286" s="2" t="s">
        <v>142</v>
      </c>
      <c r="ET286" s="2" t="s">
        <v>134</v>
      </c>
      <c r="EU286" s="4">
        <v>3</v>
      </c>
      <c r="EV286" s="8">
        <v>77.12</v>
      </c>
      <c r="EW286" s="4"/>
      <c r="EX286" s="8"/>
      <c r="EY286" s="7"/>
      <c r="EZ286" s="7"/>
      <c r="FA286" s="2" t="s">
        <v>140</v>
      </c>
      <c r="FB286" s="2" t="s">
        <v>131</v>
      </c>
      <c r="FC286" s="2" t="s">
        <v>1380</v>
      </c>
      <c r="FD286" s="2" t="s">
        <v>1123</v>
      </c>
      <c r="FE286" s="2" t="s">
        <v>142</v>
      </c>
      <c r="FF286" s="2" t="s">
        <v>134</v>
      </c>
      <c r="FG286" s="4"/>
      <c r="FH286" s="8"/>
      <c r="FI286" s="4"/>
      <c r="FJ286" s="8"/>
      <c r="FK286" s="7"/>
      <c r="FL286" s="7"/>
      <c r="FM286" s="2" t="s">
        <v>176</v>
      </c>
      <c r="FN286" s="2" t="s">
        <v>131</v>
      </c>
      <c r="FO286" s="2" t="s">
        <v>134</v>
      </c>
      <c r="FP286" s="2" t="s">
        <v>134</v>
      </c>
      <c r="FQ286" s="2" t="s">
        <v>142</v>
      </c>
      <c r="FR286" s="2" t="s">
        <v>134</v>
      </c>
      <c r="FS286" s="4">
        <v>6</v>
      </c>
      <c r="FT286" s="8">
        <v>158.76</v>
      </c>
      <c r="FU286" s="4"/>
      <c r="FV286" s="8"/>
      <c r="FW286" s="7"/>
      <c r="FX286" s="7"/>
      <c r="FY286" s="2" t="s">
        <v>140</v>
      </c>
      <c r="FZ286" s="2" t="s">
        <v>131</v>
      </c>
      <c r="GA286" s="2" t="s">
        <v>1681</v>
      </c>
      <c r="GB286" s="2" t="s">
        <v>3060</v>
      </c>
      <c r="GC286" s="2" t="s">
        <v>142</v>
      </c>
      <c r="GD286" s="2" t="s">
        <v>134</v>
      </c>
      <c r="GE286" s="4"/>
      <c r="GF286" s="8"/>
      <c r="GG286" s="4"/>
      <c r="GH286" s="8"/>
      <c r="GI286" s="7"/>
      <c r="GJ286" s="7"/>
      <c r="GK286" s="2" t="s">
        <v>134</v>
      </c>
      <c r="GL286" s="2" t="s">
        <v>134</v>
      </c>
      <c r="GM286" s="2" t="s">
        <v>134</v>
      </c>
      <c r="GN286" s="2" t="s">
        <v>134</v>
      </c>
      <c r="GO286" s="2" t="s">
        <v>134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161</v>
      </c>
      <c r="GX286" s="2" t="s">
        <v>131</v>
      </c>
      <c r="GY286" s="2" t="s">
        <v>134</v>
      </c>
      <c r="GZ286" s="2" t="s">
        <v>134</v>
      </c>
      <c r="HA286" s="2" t="s">
        <v>142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140</v>
      </c>
      <c r="HJ286" s="2" t="s">
        <v>131</v>
      </c>
      <c r="HK286" s="2" t="s">
        <v>3061</v>
      </c>
      <c r="HL286" s="2" t="s">
        <v>134</v>
      </c>
      <c r="HM286" s="2" t="s">
        <v>142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140</v>
      </c>
      <c r="HV286" s="2" t="s">
        <v>131</v>
      </c>
      <c r="HW286" s="2" t="s">
        <v>1050</v>
      </c>
      <c r="HX286" s="2" t="s">
        <v>3062</v>
      </c>
      <c r="HY286" s="2" t="s">
        <v>142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184</v>
      </c>
      <c r="IH286" s="2" t="s">
        <v>131</v>
      </c>
      <c r="II286" s="2" t="s">
        <v>134</v>
      </c>
      <c r="IJ286" s="2" t="s">
        <v>134</v>
      </c>
      <c r="IK286" s="2" t="s">
        <v>142</v>
      </c>
      <c r="IL286" s="2" t="s">
        <v>168</v>
      </c>
      <c r="IM286" s="4"/>
      <c r="IN286" s="8"/>
      <c r="IO286" s="4"/>
      <c r="IP286" s="8"/>
      <c r="IQ286" s="7"/>
      <c r="IR286" s="7"/>
      <c r="IS286" s="2" t="s">
        <v>161</v>
      </c>
      <c r="IT286" s="2" t="s">
        <v>131</v>
      </c>
      <c r="IU286" s="2" t="s">
        <v>134</v>
      </c>
      <c r="IV286" s="2" t="s">
        <v>134</v>
      </c>
      <c r="IW286" s="2" t="s">
        <v>142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140</v>
      </c>
      <c r="JF286" s="2" t="s">
        <v>131</v>
      </c>
      <c r="JG286" s="2" t="s">
        <v>170</v>
      </c>
      <c r="JH286" s="2" t="s">
        <v>134</v>
      </c>
      <c r="JI286" s="2" t="s">
        <v>142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140</v>
      </c>
      <c r="JR286" s="2" t="s">
        <v>144</v>
      </c>
      <c r="JS286" s="2" t="s">
        <v>1052</v>
      </c>
      <c r="JT286" s="2" t="s">
        <v>134</v>
      </c>
      <c r="JU286" s="2" t="s">
        <v>142</v>
      </c>
      <c r="JV286" s="2" t="s">
        <v>134</v>
      </c>
      <c r="JW286" s="4">
        <v>1</v>
      </c>
      <c r="JX286" s="8">
        <v>27.22</v>
      </c>
      <c r="JY286" s="4"/>
      <c r="JZ286" s="8"/>
      <c r="KA286" s="7"/>
      <c r="KB286" s="7"/>
      <c r="KC286" s="2" t="s">
        <v>140</v>
      </c>
      <c r="KD286" s="2" t="s">
        <v>131</v>
      </c>
      <c r="KE286" s="2" t="s">
        <v>853</v>
      </c>
      <c r="KF286" s="2" t="s">
        <v>3063</v>
      </c>
      <c r="KG286" s="2" t="s">
        <v>142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176</v>
      </c>
      <c r="KP286" s="2" t="s">
        <v>131</v>
      </c>
      <c r="KQ286" s="2" t="s">
        <v>134</v>
      </c>
      <c r="KR286" s="2" t="s">
        <v>134</v>
      </c>
      <c r="KS286" s="2" t="s">
        <v>142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140</v>
      </c>
      <c r="LB286" s="2" t="s">
        <v>144</v>
      </c>
      <c r="LC286" s="2" t="s">
        <v>1128</v>
      </c>
      <c r="LD286" s="2" t="s">
        <v>134</v>
      </c>
      <c r="LE286" s="2" t="s">
        <v>142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134</v>
      </c>
      <c r="LN286" s="2" t="s">
        <v>134</v>
      </c>
      <c r="LO286" s="2" t="s">
        <v>134</v>
      </c>
      <c r="LP286" s="2" t="s">
        <v>134</v>
      </c>
      <c r="LQ286" s="2" t="s">
        <v>134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134</v>
      </c>
      <c r="LZ286" s="2" t="s">
        <v>134</v>
      </c>
      <c r="MA286" s="2" t="s">
        <v>134</v>
      </c>
      <c r="MB286" s="2" t="s">
        <v>134</v>
      </c>
      <c r="MC286" s="2" t="s">
        <v>134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161</v>
      </c>
      <c r="ML286" s="2" t="s">
        <v>131</v>
      </c>
      <c r="MM286" s="2" t="s">
        <v>134</v>
      </c>
      <c r="MN286" s="2" t="s">
        <v>134</v>
      </c>
      <c r="MO286" s="2" t="s">
        <v>142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134</v>
      </c>
      <c r="MY286" s="2" t="s">
        <v>134</v>
      </c>
      <c r="MZ286" s="2" t="s">
        <v>134</v>
      </c>
      <c r="NA286" s="2" t="s">
        <v>134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184</v>
      </c>
      <c r="NJ286" s="2" t="s">
        <v>131</v>
      </c>
      <c r="NK286" s="2" t="s">
        <v>134</v>
      </c>
      <c r="NL286" s="2" t="s">
        <v>134</v>
      </c>
      <c r="NM286" s="2" t="s">
        <v>142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161</v>
      </c>
      <c r="NV286" s="2" t="s">
        <v>131</v>
      </c>
      <c r="NW286" s="2" t="s">
        <v>134</v>
      </c>
      <c r="NX286" s="2" t="s">
        <v>134</v>
      </c>
      <c r="NY286" s="2" t="s">
        <v>142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140</v>
      </c>
      <c r="OH286" s="2" t="s">
        <v>187</v>
      </c>
      <c r="OI286" s="2" t="s">
        <v>3061</v>
      </c>
      <c r="OJ286" s="2" t="s">
        <v>1166</v>
      </c>
      <c r="OK286" s="2" t="s">
        <v>142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161</v>
      </c>
      <c r="OT286" s="2" t="s">
        <v>131</v>
      </c>
      <c r="OU286" s="2" t="s">
        <v>134</v>
      </c>
      <c r="OV286" s="2" t="s">
        <v>134</v>
      </c>
      <c r="OW286" s="2" t="s">
        <v>142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161</v>
      </c>
      <c r="PF286" s="2" t="s">
        <v>131</v>
      </c>
      <c r="PG286" s="2" t="s">
        <v>134</v>
      </c>
      <c r="PH286" s="2" t="s">
        <v>134</v>
      </c>
      <c r="PI286" s="2" t="s">
        <v>142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140</v>
      </c>
      <c r="PR286" s="2" t="s">
        <v>131</v>
      </c>
      <c r="PS286" s="2" t="s">
        <v>1549</v>
      </c>
      <c r="PT286" s="2" t="s">
        <v>134</v>
      </c>
      <c r="PU286" s="2" t="s">
        <v>142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184</v>
      </c>
      <c r="QP286" s="2" t="s">
        <v>131</v>
      </c>
      <c r="QQ286" s="2" t="s">
        <v>134</v>
      </c>
      <c r="QR286" s="2" t="s">
        <v>134</v>
      </c>
      <c r="QS286" s="2" t="s">
        <v>142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134</v>
      </c>
      <c r="RB286" s="2" t="s">
        <v>134</v>
      </c>
      <c r="RC286" s="2" t="s">
        <v>134</v>
      </c>
      <c r="RD286" s="2" t="s">
        <v>134</v>
      </c>
      <c r="RE286" s="2" t="s">
        <v>134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161</v>
      </c>
      <c r="RN286" s="2" t="s">
        <v>131</v>
      </c>
      <c r="RO286" s="2" t="s">
        <v>134</v>
      </c>
      <c r="RP286" s="2" t="s">
        <v>134</v>
      </c>
      <c r="RQ286" s="2" t="s">
        <v>142</v>
      </c>
      <c r="RR286" s="2" t="s">
        <v>134</v>
      </c>
      <c r="RS286" s="4"/>
      <c r="RT286" s="8"/>
      <c r="RU286" s="4"/>
      <c r="RV286" s="8"/>
      <c r="RW286" s="7"/>
      <c r="RX286" s="7"/>
      <c r="RY286" s="2" t="s">
        <v>161</v>
      </c>
      <c r="RZ286" s="2" t="s">
        <v>131</v>
      </c>
      <c r="SA286" s="2" t="s">
        <v>134</v>
      </c>
      <c r="SB286" s="2" t="s">
        <v>134</v>
      </c>
      <c r="SC286" s="2" t="s">
        <v>142</v>
      </c>
      <c r="SD286" s="2" t="s">
        <v>134</v>
      </c>
      <c r="SE286" s="4"/>
      <c r="SF286" s="8"/>
      <c r="SG286" s="4"/>
      <c r="SH286" s="8"/>
      <c r="SI286" s="7"/>
      <c r="SJ286" s="7"/>
      <c r="SK286" s="2" t="s">
        <v>134</v>
      </c>
      <c r="SL286" s="2" t="s">
        <v>134</v>
      </c>
      <c r="SM286" s="2" t="s">
        <v>134</v>
      </c>
      <c r="SN286" s="2" t="s">
        <v>134</v>
      </c>
      <c r="SO286" s="2" t="s">
        <v>134</v>
      </c>
      <c r="SP286" s="2" t="s">
        <v>134</v>
      </c>
    </row>
    <row r="287">
      <c r="A287" s="2" t="s">
        <v>3064</v>
      </c>
      <c r="B287" s="2" t="s">
        <v>123</v>
      </c>
      <c r="C287" s="2" t="s">
        <v>3000</v>
      </c>
      <c r="D287" s="2" t="s">
        <v>125</v>
      </c>
      <c r="E287" s="2" t="s">
        <v>126</v>
      </c>
      <c r="F287" s="2" t="s">
        <v>3052</v>
      </c>
      <c r="G287" s="2" t="s">
        <v>3052</v>
      </c>
      <c r="H287" s="2" t="s">
        <v>3052</v>
      </c>
      <c r="I287" s="2" t="s">
        <v>3053</v>
      </c>
      <c r="J287" s="2" t="s">
        <v>234</v>
      </c>
      <c r="K287" s="2" t="s">
        <v>3022</v>
      </c>
      <c r="L287" s="3">
        <v>24</v>
      </c>
      <c r="M287" s="3">
        <v>25.2</v>
      </c>
      <c r="N287" s="3">
        <v>49.99</v>
      </c>
      <c r="O287" s="2" t="s">
        <v>131</v>
      </c>
      <c r="P287" s="2" t="s">
        <v>275</v>
      </c>
      <c r="Q287" s="2" t="s">
        <v>133</v>
      </c>
      <c r="R287" s="2" t="s">
        <v>134</v>
      </c>
      <c r="S287" s="2" t="s">
        <v>3065</v>
      </c>
      <c r="T287" s="2" t="s">
        <v>1062</v>
      </c>
      <c r="U287" s="2" t="s">
        <v>832</v>
      </c>
      <c r="V287" s="2" t="s">
        <v>747</v>
      </c>
      <c r="W287" s="2" t="s">
        <v>3055</v>
      </c>
      <c r="X287" s="2" t="s">
        <v>835</v>
      </c>
      <c r="Y287" s="2" t="s">
        <v>1380</v>
      </c>
      <c r="Z287" s="4">
        <v>187</v>
      </c>
      <c r="AA287" s="4">
        <f>=ROUNDDOWN(15.5833333333333,0)</f>
      </c>
      <c r="AB287" s="5">
        <v>12</v>
      </c>
      <c r="AC287" s="2" t="s">
        <v>3066</v>
      </c>
      <c r="AD287" s="4">
        <v>132</v>
      </c>
      <c r="AE287" s="4">
        <v>132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>
        <v>0</v>
      </c>
      <c r="AP287" s="4">
        <v>247</v>
      </c>
      <c r="AQ287" s="8">
        <v>6509.36</v>
      </c>
      <c r="AR287" s="4"/>
      <c r="AS287" s="8"/>
      <c r="AT287" s="7"/>
      <c r="AU287" s="7"/>
      <c r="AV287" s="4">
        <v>247</v>
      </c>
      <c r="AW287" s="8">
        <v>6509.36</v>
      </c>
      <c r="AX287" s="4"/>
      <c r="AY287" s="8"/>
      <c r="AZ287" s="7"/>
      <c r="BA287" s="7"/>
      <c r="BB287" s="7">
        <v>1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0.3161</v>
      </c>
      <c r="BJ287" s="4">
        <v>247</v>
      </c>
      <c r="BK287" s="8">
        <v>6509.36</v>
      </c>
      <c r="BL287" s="2" t="s">
        <v>3067</v>
      </c>
      <c r="BM287" s="7">
        <v>1</v>
      </c>
      <c r="BN287" s="7">
        <v>1</v>
      </c>
      <c r="BO287" s="4">
        <v>97</v>
      </c>
      <c r="BP287" s="8">
        <v>2677.2</v>
      </c>
      <c r="BQ287" s="4"/>
      <c r="BR287" s="8"/>
      <c r="BS287" s="7"/>
      <c r="BT287" s="7"/>
      <c r="BU287" s="2" t="s">
        <v>140</v>
      </c>
      <c r="BV287" s="2" t="s">
        <v>131</v>
      </c>
      <c r="BW287" s="2" t="s">
        <v>134</v>
      </c>
      <c r="BX287" s="2" t="s">
        <v>852</v>
      </c>
      <c r="BY287" s="2" t="s">
        <v>142</v>
      </c>
      <c r="BZ287" s="2" t="s">
        <v>134</v>
      </c>
      <c r="CA287" s="4">
        <v>7</v>
      </c>
      <c r="CB287" s="8">
        <v>190.54</v>
      </c>
      <c r="CC287" s="4"/>
      <c r="CD287" s="8"/>
      <c r="CE287" s="7"/>
      <c r="CF287" s="7"/>
      <c r="CG287" s="2" t="s">
        <v>140</v>
      </c>
      <c r="CH287" s="2" t="s">
        <v>131</v>
      </c>
      <c r="CI287" s="2" t="s">
        <v>409</v>
      </c>
      <c r="CJ287" s="2" t="s">
        <v>3068</v>
      </c>
      <c r="CK287" s="2" t="s">
        <v>142</v>
      </c>
      <c r="CL287" s="2" t="s">
        <v>134</v>
      </c>
      <c r="CM287" s="4">
        <v>51</v>
      </c>
      <c r="CN287" s="8">
        <v>1224</v>
      </c>
      <c r="CO287" s="4"/>
      <c r="CP287" s="8"/>
      <c r="CQ287" s="7"/>
      <c r="CR287" s="7"/>
      <c r="CS287" s="2" t="s">
        <v>140</v>
      </c>
      <c r="CT287" s="2" t="s">
        <v>131</v>
      </c>
      <c r="CU287" s="2" t="s">
        <v>1674</v>
      </c>
      <c r="CV287" s="2" t="s">
        <v>3069</v>
      </c>
      <c r="CW287" s="2" t="s">
        <v>142</v>
      </c>
      <c r="CX287" s="2" t="s">
        <v>134</v>
      </c>
      <c r="CY287" s="4">
        <v>12</v>
      </c>
      <c r="CZ287" s="8">
        <v>317.52</v>
      </c>
      <c r="DA287" s="4"/>
      <c r="DB287" s="8"/>
      <c r="DC287" s="7"/>
      <c r="DD287" s="7"/>
      <c r="DE287" s="2" t="s">
        <v>140</v>
      </c>
      <c r="DF287" s="2" t="s">
        <v>131</v>
      </c>
      <c r="DG287" s="2" t="s">
        <v>1132</v>
      </c>
      <c r="DH287" s="2" t="s">
        <v>577</v>
      </c>
      <c r="DI287" s="2" t="s">
        <v>142</v>
      </c>
      <c r="DJ287" s="2" t="s">
        <v>134</v>
      </c>
      <c r="DK287" s="4">
        <v>31</v>
      </c>
      <c r="DL287" s="8">
        <v>843.82</v>
      </c>
      <c r="DM287" s="4"/>
      <c r="DN287" s="8"/>
      <c r="DO287" s="7"/>
      <c r="DP287" s="7"/>
      <c r="DQ287" s="2" t="s">
        <v>140</v>
      </c>
      <c r="DR287" s="2" t="s">
        <v>131</v>
      </c>
      <c r="DS287" s="2" t="s">
        <v>1122</v>
      </c>
      <c r="DT287" s="2" t="s">
        <v>3070</v>
      </c>
      <c r="DU287" s="2" t="s">
        <v>142</v>
      </c>
      <c r="DV287" s="2" t="s">
        <v>134</v>
      </c>
      <c r="DW287" s="4"/>
      <c r="DX287" s="8"/>
      <c r="DY287" s="4"/>
      <c r="DZ287" s="8"/>
      <c r="EA287" s="7"/>
      <c r="EB287" s="7"/>
      <c r="EC287" s="2" t="s">
        <v>1196</v>
      </c>
      <c r="ED287" s="2" t="s">
        <v>131</v>
      </c>
      <c r="EE287" s="2" t="s">
        <v>134</v>
      </c>
      <c r="EF287" s="2" t="s">
        <v>134</v>
      </c>
      <c r="EG287" s="2" t="s">
        <v>142</v>
      </c>
      <c r="EH287" s="2" t="s">
        <v>134</v>
      </c>
      <c r="EI287" s="4">
        <v>19</v>
      </c>
      <c r="EJ287" s="8">
        <v>422.1</v>
      </c>
      <c r="EK287" s="4"/>
      <c r="EL287" s="8"/>
      <c r="EM287" s="7"/>
      <c r="EN287" s="7"/>
      <c r="EO287" s="2" t="s">
        <v>140</v>
      </c>
      <c r="EP287" s="2" t="s">
        <v>131</v>
      </c>
      <c r="EQ287" s="2" t="s">
        <v>1675</v>
      </c>
      <c r="ER287" s="2" t="s">
        <v>3071</v>
      </c>
      <c r="ES287" s="2" t="s">
        <v>142</v>
      </c>
      <c r="ET287" s="2" t="s">
        <v>134</v>
      </c>
      <c r="EU287" s="4">
        <v>21</v>
      </c>
      <c r="EV287" s="8">
        <v>594.52</v>
      </c>
      <c r="EW287" s="4"/>
      <c r="EX287" s="8"/>
      <c r="EY287" s="7"/>
      <c r="EZ287" s="7"/>
      <c r="FA287" s="2" t="s">
        <v>140</v>
      </c>
      <c r="FB287" s="2" t="s">
        <v>131</v>
      </c>
      <c r="FC287" s="2" t="s">
        <v>1380</v>
      </c>
      <c r="FD287" s="2" t="s">
        <v>2511</v>
      </c>
      <c r="FE287" s="2" t="s">
        <v>142</v>
      </c>
      <c r="FF287" s="2" t="s">
        <v>134</v>
      </c>
      <c r="FG287" s="4"/>
      <c r="FH287" s="8"/>
      <c r="FI287" s="4"/>
      <c r="FJ287" s="8"/>
      <c r="FK287" s="7"/>
      <c r="FL287" s="7"/>
      <c r="FM287" s="2" t="s">
        <v>176</v>
      </c>
      <c r="FN287" s="2" t="s">
        <v>131</v>
      </c>
      <c r="FO287" s="2" t="s">
        <v>134</v>
      </c>
      <c r="FP287" s="2" t="s">
        <v>134</v>
      </c>
      <c r="FQ287" s="2" t="s">
        <v>142</v>
      </c>
      <c r="FR287" s="2" t="s">
        <v>134</v>
      </c>
      <c r="FS287" s="4">
        <v>7</v>
      </c>
      <c r="FT287" s="8">
        <v>185.22</v>
      </c>
      <c r="FU287" s="4"/>
      <c r="FV287" s="8"/>
      <c r="FW287" s="7"/>
      <c r="FX287" s="7"/>
      <c r="FY287" s="2" t="s">
        <v>140</v>
      </c>
      <c r="FZ287" s="2" t="s">
        <v>131</v>
      </c>
      <c r="GA287" s="2" t="s">
        <v>1681</v>
      </c>
      <c r="GB287" s="2" t="s">
        <v>1690</v>
      </c>
      <c r="GC287" s="2" t="s">
        <v>142</v>
      </c>
      <c r="GD287" s="2" t="s">
        <v>134</v>
      </c>
      <c r="GE287" s="4"/>
      <c r="GF287" s="8"/>
      <c r="GG287" s="4"/>
      <c r="GH287" s="8"/>
      <c r="GI287" s="7"/>
      <c r="GJ287" s="7"/>
      <c r="GK287" s="2" t="s">
        <v>134</v>
      </c>
      <c r="GL287" s="2" t="s">
        <v>134</v>
      </c>
      <c r="GM287" s="2" t="s">
        <v>134</v>
      </c>
      <c r="GN287" s="2" t="s">
        <v>134</v>
      </c>
      <c r="GO287" s="2" t="s">
        <v>134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161</v>
      </c>
      <c r="GX287" s="2" t="s">
        <v>131</v>
      </c>
      <c r="GY287" s="2" t="s">
        <v>134</v>
      </c>
      <c r="GZ287" s="2" t="s">
        <v>134</v>
      </c>
      <c r="HA287" s="2" t="s">
        <v>142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140</v>
      </c>
      <c r="HJ287" s="2" t="s">
        <v>131</v>
      </c>
      <c r="HK287" s="2" t="s">
        <v>3061</v>
      </c>
      <c r="HL287" s="2" t="s">
        <v>134</v>
      </c>
      <c r="HM287" s="2" t="s">
        <v>142</v>
      </c>
      <c r="HN287" s="2" t="s">
        <v>134</v>
      </c>
      <c r="HO287" s="4">
        <v>2</v>
      </c>
      <c r="HP287" s="8">
        <v>54.44</v>
      </c>
      <c r="HQ287" s="4"/>
      <c r="HR287" s="8"/>
      <c r="HS287" s="7"/>
      <c r="HT287" s="7"/>
      <c r="HU287" s="2" t="s">
        <v>140</v>
      </c>
      <c r="HV287" s="2" t="s">
        <v>131</v>
      </c>
      <c r="HW287" s="2" t="s">
        <v>3030</v>
      </c>
      <c r="HX287" s="2" t="s">
        <v>3072</v>
      </c>
      <c r="HY287" s="2" t="s">
        <v>142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184</v>
      </c>
      <c r="IH287" s="2" t="s">
        <v>131</v>
      </c>
      <c r="II287" s="2" t="s">
        <v>134</v>
      </c>
      <c r="IJ287" s="2" t="s">
        <v>134</v>
      </c>
      <c r="IK287" s="2" t="s">
        <v>142</v>
      </c>
      <c r="IL287" s="2" t="s">
        <v>168</v>
      </c>
      <c r="IM287" s="4"/>
      <c r="IN287" s="8"/>
      <c r="IO287" s="4"/>
      <c r="IP287" s="8"/>
      <c r="IQ287" s="7"/>
      <c r="IR287" s="7"/>
      <c r="IS287" s="2" t="s">
        <v>161</v>
      </c>
      <c r="IT287" s="2" t="s">
        <v>131</v>
      </c>
      <c r="IU287" s="2" t="s">
        <v>134</v>
      </c>
      <c r="IV287" s="2" t="s">
        <v>134</v>
      </c>
      <c r="IW287" s="2" t="s">
        <v>142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140</v>
      </c>
      <c r="JF287" s="2" t="s">
        <v>131</v>
      </c>
      <c r="JG287" s="2" t="s">
        <v>170</v>
      </c>
      <c r="JH287" s="2" t="s">
        <v>134</v>
      </c>
      <c r="JI287" s="2" t="s">
        <v>142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140</v>
      </c>
      <c r="JR287" s="2" t="s">
        <v>144</v>
      </c>
      <c r="JS287" s="2" t="s">
        <v>1052</v>
      </c>
      <c r="JT287" s="2" t="s">
        <v>134</v>
      </c>
      <c r="JU287" s="2" t="s">
        <v>142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140</v>
      </c>
      <c r="KD287" s="2" t="s">
        <v>131</v>
      </c>
      <c r="KE287" s="2" t="s">
        <v>853</v>
      </c>
      <c r="KF287" s="2" t="s">
        <v>134</v>
      </c>
      <c r="KG287" s="2" t="s">
        <v>142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176</v>
      </c>
      <c r="KP287" s="2" t="s">
        <v>131</v>
      </c>
      <c r="KQ287" s="2" t="s">
        <v>134</v>
      </c>
      <c r="KR287" s="2" t="s">
        <v>134</v>
      </c>
      <c r="KS287" s="2" t="s">
        <v>142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140</v>
      </c>
      <c r="LB287" s="2" t="s">
        <v>144</v>
      </c>
      <c r="LC287" s="2" t="s">
        <v>1128</v>
      </c>
      <c r="LD287" s="2" t="s">
        <v>3062</v>
      </c>
      <c r="LE287" s="2" t="s">
        <v>142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134</v>
      </c>
      <c r="LN287" s="2" t="s">
        <v>134</v>
      </c>
      <c r="LO287" s="2" t="s">
        <v>134</v>
      </c>
      <c r="LP287" s="2" t="s">
        <v>134</v>
      </c>
      <c r="LQ287" s="2" t="s">
        <v>134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134</v>
      </c>
      <c r="LZ287" s="2" t="s">
        <v>134</v>
      </c>
      <c r="MA287" s="2" t="s">
        <v>134</v>
      </c>
      <c r="MB287" s="2" t="s">
        <v>134</v>
      </c>
      <c r="MC287" s="2" t="s">
        <v>134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161</v>
      </c>
      <c r="ML287" s="2" t="s">
        <v>131</v>
      </c>
      <c r="MM287" s="2" t="s">
        <v>134</v>
      </c>
      <c r="MN287" s="2" t="s">
        <v>134</v>
      </c>
      <c r="MO287" s="2" t="s">
        <v>142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134</v>
      </c>
      <c r="MX287" s="2" t="s">
        <v>134</v>
      </c>
      <c r="MY287" s="2" t="s">
        <v>134</v>
      </c>
      <c r="MZ287" s="2" t="s">
        <v>134</v>
      </c>
      <c r="NA287" s="2" t="s">
        <v>134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184</v>
      </c>
      <c r="NJ287" s="2" t="s">
        <v>131</v>
      </c>
      <c r="NK287" s="2" t="s">
        <v>134</v>
      </c>
      <c r="NL287" s="2" t="s">
        <v>134</v>
      </c>
      <c r="NM287" s="2" t="s">
        <v>142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161</v>
      </c>
      <c r="NV287" s="2" t="s">
        <v>131</v>
      </c>
      <c r="NW287" s="2" t="s">
        <v>134</v>
      </c>
      <c r="NX287" s="2" t="s">
        <v>134</v>
      </c>
      <c r="NY287" s="2" t="s">
        <v>142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140</v>
      </c>
      <c r="OH287" s="2" t="s">
        <v>187</v>
      </c>
      <c r="OI287" s="2" t="s">
        <v>3061</v>
      </c>
      <c r="OJ287" s="2" t="s">
        <v>494</v>
      </c>
      <c r="OK287" s="2" t="s">
        <v>142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161</v>
      </c>
      <c r="OT287" s="2" t="s">
        <v>131</v>
      </c>
      <c r="OU287" s="2" t="s">
        <v>134</v>
      </c>
      <c r="OV287" s="2" t="s">
        <v>134</v>
      </c>
      <c r="OW287" s="2" t="s">
        <v>142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161</v>
      </c>
      <c r="PF287" s="2" t="s">
        <v>131</v>
      </c>
      <c r="PG287" s="2" t="s">
        <v>134</v>
      </c>
      <c r="PH287" s="2" t="s">
        <v>134</v>
      </c>
      <c r="PI287" s="2" t="s">
        <v>142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140</v>
      </c>
      <c r="PR287" s="2" t="s">
        <v>131</v>
      </c>
      <c r="PS287" s="2" t="s">
        <v>1549</v>
      </c>
      <c r="PT287" s="2" t="s">
        <v>134</v>
      </c>
      <c r="PU287" s="2" t="s">
        <v>142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184</v>
      </c>
      <c r="QP287" s="2" t="s">
        <v>131</v>
      </c>
      <c r="QQ287" s="2" t="s">
        <v>134</v>
      </c>
      <c r="QR287" s="2" t="s">
        <v>134</v>
      </c>
      <c r="QS287" s="2" t="s">
        <v>142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134</v>
      </c>
      <c r="RB287" s="2" t="s">
        <v>134</v>
      </c>
      <c r="RC287" s="2" t="s">
        <v>134</v>
      </c>
      <c r="RD287" s="2" t="s">
        <v>134</v>
      </c>
      <c r="RE287" s="2" t="s">
        <v>134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161</v>
      </c>
      <c r="RN287" s="2" t="s">
        <v>131</v>
      </c>
      <c r="RO287" s="2" t="s">
        <v>134</v>
      </c>
      <c r="RP287" s="2" t="s">
        <v>134</v>
      </c>
      <c r="RQ287" s="2" t="s">
        <v>142</v>
      </c>
      <c r="RR287" s="2" t="s">
        <v>134</v>
      </c>
      <c r="RS287" s="4"/>
      <c r="RT287" s="8"/>
      <c r="RU287" s="4"/>
      <c r="RV287" s="8"/>
      <c r="RW287" s="7"/>
      <c r="RX287" s="7"/>
      <c r="RY287" s="2" t="s">
        <v>161</v>
      </c>
      <c r="RZ287" s="2" t="s">
        <v>131</v>
      </c>
      <c r="SA287" s="2" t="s">
        <v>134</v>
      </c>
      <c r="SB287" s="2" t="s">
        <v>134</v>
      </c>
      <c r="SC287" s="2" t="s">
        <v>142</v>
      </c>
      <c r="SD287" s="2" t="s">
        <v>134</v>
      </c>
      <c r="SE287" s="4"/>
      <c r="SF287" s="8"/>
      <c r="SG287" s="4"/>
      <c r="SH287" s="8"/>
      <c r="SI287" s="7"/>
      <c r="SJ287" s="7"/>
      <c r="SK287" s="2" t="s">
        <v>134</v>
      </c>
      <c r="SL287" s="2" t="s">
        <v>134</v>
      </c>
      <c r="SM287" s="2" t="s">
        <v>134</v>
      </c>
      <c r="SN287" s="2" t="s">
        <v>134</v>
      </c>
      <c r="SO287" s="2" t="s">
        <v>134</v>
      </c>
      <c r="SP287" s="2" t="s">
        <v>134</v>
      </c>
    </row>
    <row r="288">
      <c r="A288" s="2" t="s">
        <v>3073</v>
      </c>
      <c r="B288" s="2" t="s">
        <v>123</v>
      </c>
      <c r="C288" s="2" t="s">
        <v>3000</v>
      </c>
      <c r="D288" s="2" t="s">
        <v>125</v>
      </c>
      <c r="E288" s="2" t="s">
        <v>126</v>
      </c>
      <c r="F288" s="2" t="s">
        <v>3052</v>
      </c>
      <c r="G288" s="2" t="s">
        <v>3052</v>
      </c>
      <c r="H288" s="2" t="s">
        <v>3052</v>
      </c>
      <c r="I288" s="2" t="s">
        <v>3053</v>
      </c>
      <c r="J288" s="2" t="s">
        <v>234</v>
      </c>
      <c r="K288" s="2" t="s">
        <v>803</v>
      </c>
      <c r="L288" s="3">
        <v>24</v>
      </c>
      <c r="M288" s="3">
        <v>25.2</v>
      </c>
      <c r="N288" s="3">
        <v>49.99</v>
      </c>
      <c r="O288" s="2" t="s">
        <v>131</v>
      </c>
      <c r="P288" s="2" t="s">
        <v>275</v>
      </c>
      <c r="Q288" s="2" t="s">
        <v>133</v>
      </c>
      <c r="R288" s="2" t="s">
        <v>134</v>
      </c>
      <c r="S288" s="2" t="s">
        <v>3074</v>
      </c>
      <c r="T288" s="2" t="s">
        <v>1062</v>
      </c>
      <c r="U288" s="2" t="s">
        <v>832</v>
      </c>
      <c r="V288" s="2" t="s">
        <v>747</v>
      </c>
      <c r="W288" s="2" t="s">
        <v>3055</v>
      </c>
      <c r="X288" s="2" t="s">
        <v>835</v>
      </c>
      <c r="Y288" s="2" t="s">
        <v>1380</v>
      </c>
      <c r="Z288" s="4">
        <v>34</v>
      </c>
      <c r="AA288" s="4">
        <f>=ROUNDDOWN(2.42857142857143,0)</f>
      </c>
      <c r="AB288" s="5">
        <v>14</v>
      </c>
      <c r="AC288" s="2" t="s">
        <v>1701</v>
      </c>
      <c r="AD288" s="4">
        <v>260</v>
      </c>
      <c r="AE288" s="4">
        <v>260</v>
      </c>
      <c r="AF288" s="6">
        <v>67</v>
      </c>
      <c r="AG288" s="6"/>
      <c r="AH288" s="7">
        <v>0.8743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>
        <v>0</v>
      </c>
      <c r="AP288" s="4">
        <v>234</v>
      </c>
      <c r="AQ288" s="8">
        <v>6091.24</v>
      </c>
      <c r="AR288" s="4"/>
      <c r="AS288" s="8"/>
      <c r="AT288" s="7"/>
      <c r="AU288" s="7"/>
      <c r="AV288" s="4">
        <v>234</v>
      </c>
      <c r="AW288" s="8">
        <v>6091.24</v>
      </c>
      <c r="AX288" s="4"/>
      <c r="AY288" s="8"/>
      <c r="AZ288" s="7"/>
      <c r="BA288" s="7"/>
      <c r="BB288" s="7">
        <v>1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>
        <v>0.2958</v>
      </c>
      <c r="BJ288" s="4">
        <v>234</v>
      </c>
      <c r="BK288" s="8">
        <v>6091.24</v>
      </c>
      <c r="BL288" s="2" t="s">
        <v>3067</v>
      </c>
      <c r="BM288" s="7">
        <v>1</v>
      </c>
      <c r="BN288" s="7">
        <v>1</v>
      </c>
      <c r="BO288" s="4">
        <v>86</v>
      </c>
      <c r="BP288" s="8">
        <v>2373.6</v>
      </c>
      <c r="BQ288" s="4"/>
      <c r="BR288" s="8"/>
      <c r="BS288" s="7"/>
      <c r="BT288" s="7"/>
      <c r="BU288" s="2" t="s">
        <v>140</v>
      </c>
      <c r="BV288" s="2" t="s">
        <v>131</v>
      </c>
      <c r="BW288" s="2" t="s">
        <v>134</v>
      </c>
      <c r="BX288" s="2" t="s">
        <v>852</v>
      </c>
      <c r="BY288" s="2" t="s">
        <v>142</v>
      </c>
      <c r="BZ288" s="2" t="s">
        <v>134</v>
      </c>
      <c r="CA288" s="4">
        <v>7</v>
      </c>
      <c r="CB288" s="8">
        <v>190.54</v>
      </c>
      <c r="CC288" s="4"/>
      <c r="CD288" s="8"/>
      <c r="CE288" s="7"/>
      <c r="CF288" s="7"/>
      <c r="CG288" s="2" t="s">
        <v>140</v>
      </c>
      <c r="CH288" s="2" t="s">
        <v>131</v>
      </c>
      <c r="CI288" s="2" t="s">
        <v>409</v>
      </c>
      <c r="CJ288" s="2" t="s">
        <v>1042</v>
      </c>
      <c r="CK288" s="2" t="s">
        <v>142</v>
      </c>
      <c r="CL288" s="2" t="s">
        <v>134</v>
      </c>
      <c r="CM288" s="4">
        <v>12</v>
      </c>
      <c r="CN288" s="8">
        <v>288</v>
      </c>
      <c r="CO288" s="4"/>
      <c r="CP288" s="8"/>
      <c r="CQ288" s="7"/>
      <c r="CR288" s="7"/>
      <c r="CS288" s="2" t="s">
        <v>140</v>
      </c>
      <c r="CT288" s="2" t="s">
        <v>131</v>
      </c>
      <c r="CU288" s="2" t="s">
        <v>1674</v>
      </c>
      <c r="CV288" s="2" t="s">
        <v>3075</v>
      </c>
      <c r="CW288" s="2" t="s">
        <v>142</v>
      </c>
      <c r="CX288" s="2" t="s">
        <v>134</v>
      </c>
      <c r="CY288" s="4">
        <v>7</v>
      </c>
      <c r="CZ288" s="8">
        <v>185.22</v>
      </c>
      <c r="DA288" s="4"/>
      <c r="DB288" s="8"/>
      <c r="DC288" s="7"/>
      <c r="DD288" s="7"/>
      <c r="DE288" s="2" t="s">
        <v>140</v>
      </c>
      <c r="DF288" s="2" t="s">
        <v>131</v>
      </c>
      <c r="DG288" s="2" t="s">
        <v>1132</v>
      </c>
      <c r="DH288" s="2" t="s">
        <v>301</v>
      </c>
      <c r="DI288" s="2" t="s">
        <v>142</v>
      </c>
      <c r="DJ288" s="2" t="s">
        <v>134</v>
      </c>
      <c r="DK288" s="4">
        <v>22</v>
      </c>
      <c r="DL288" s="8">
        <v>598.84</v>
      </c>
      <c r="DM288" s="4"/>
      <c r="DN288" s="8"/>
      <c r="DO288" s="7"/>
      <c r="DP288" s="7"/>
      <c r="DQ288" s="2" t="s">
        <v>140</v>
      </c>
      <c r="DR288" s="2" t="s">
        <v>131</v>
      </c>
      <c r="DS288" s="2" t="s">
        <v>1122</v>
      </c>
      <c r="DT288" s="2" t="s">
        <v>3069</v>
      </c>
      <c r="DU288" s="2" t="s">
        <v>142</v>
      </c>
      <c r="DV288" s="2" t="s">
        <v>134</v>
      </c>
      <c r="DW288" s="4"/>
      <c r="DX288" s="8"/>
      <c r="DY288" s="4"/>
      <c r="DZ288" s="8"/>
      <c r="EA288" s="7"/>
      <c r="EB288" s="7"/>
      <c r="EC288" s="2" t="s">
        <v>1196</v>
      </c>
      <c r="ED288" s="2" t="s">
        <v>131</v>
      </c>
      <c r="EE288" s="2" t="s">
        <v>134</v>
      </c>
      <c r="EF288" s="2" t="s">
        <v>134</v>
      </c>
      <c r="EG288" s="2" t="s">
        <v>142</v>
      </c>
      <c r="EH288" s="2" t="s">
        <v>134</v>
      </c>
      <c r="EI288" s="4">
        <v>38</v>
      </c>
      <c r="EJ288" s="8">
        <v>841.3</v>
      </c>
      <c r="EK288" s="4"/>
      <c r="EL288" s="8"/>
      <c r="EM288" s="7"/>
      <c r="EN288" s="7"/>
      <c r="EO288" s="2" t="s">
        <v>140</v>
      </c>
      <c r="EP288" s="2" t="s">
        <v>131</v>
      </c>
      <c r="EQ288" s="2" t="s">
        <v>1675</v>
      </c>
      <c r="ER288" s="2" t="s">
        <v>3076</v>
      </c>
      <c r="ES288" s="2" t="s">
        <v>142</v>
      </c>
      <c r="ET288" s="2" t="s">
        <v>134</v>
      </c>
      <c r="EU288" s="4">
        <v>54</v>
      </c>
      <c r="EV288" s="8">
        <v>1400.54</v>
      </c>
      <c r="EW288" s="4"/>
      <c r="EX288" s="8"/>
      <c r="EY288" s="7"/>
      <c r="EZ288" s="7"/>
      <c r="FA288" s="2" t="s">
        <v>140</v>
      </c>
      <c r="FB288" s="2" t="s">
        <v>131</v>
      </c>
      <c r="FC288" s="2" t="s">
        <v>1380</v>
      </c>
      <c r="FD288" s="2" t="s">
        <v>1380</v>
      </c>
      <c r="FE288" s="2" t="s">
        <v>142</v>
      </c>
      <c r="FF288" s="2" t="s">
        <v>134</v>
      </c>
      <c r="FG288" s="4"/>
      <c r="FH288" s="8"/>
      <c r="FI288" s="4"/>
      <c r="FJ288" s="8"/>
      <c r="FK288" s="7"/>
      <c r="FL288" s="7"/>
      <c r="FM288" s="2" t="s">
        <v>176</v>
      </c>
      <c r="FN288" s="2" t="s">
        <v>131</v>
      </c>
      <c r="FO288" s="2" t="s">
        <v>134</v>
      </c>
      <c r="FP288" s="2" t="s">
        <v>134</v>
      </c>
      <c r="FQ288" s="2" t="s">
        <v>142</v>
      </c>
      <c r="FR288" s="2" t="s">
        <v>134</v>
      </c>
      <c r="FS288" s="4">
        <v>6</v>
      </c>
      <c r="FT288" s="8">
        <v>158.76</v>
      </c>
      <c r="FU288" s="4"/>
      <c r="FV288" s="8"/>
      <c r="FW288" s="7"/>
      <c r="FX288" s="7"/>
      <c r="FY288" s="2" t="s">
        <v>140</v>
      </c>
      <c r="FZ288" s="2" t="s">
        <v>131</v>
      </c>
      <c r="GA288" s="2" t="s">
        <v>1681</v>
      </c>
      <c r="GB288" s="2" t="s">
        <v>3063</v>
      </c>
      <c r="GC288" s="2" t="s">
        <v>142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134</v>
      </c>
      <c r="GL288" s="2" t="s">
        <v>134</v>
      </c>
      <c r="GM288" s="2" t="s">
        <v>134</v>
      </c>
      <c r="GN288" s="2" t="s">
        <v>134</v>
      </c>
      <c r="GO288" s="2" t="s">
        <v>134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161</v>
      </c>
      <c r="GX288" s="2" t="s">
        <v>131</v>
      </c>
      <c r="GY288" s="2" t="s">
        <v>134</v>
      </c>
      <c r="GZ288" s="2" t="s">
        <v>134</v>
      </c>
      <c r="HA288" s="2" t="s">
        <v>142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140</v>
      </c>
      <c r="HJ288" s="2" t="s">
        <v>131</v>
      </c>
      <c r="HK288" s="2" t="s">
        <v>1380</v>
      </c>
      <c r="HL288" s="2" t="s">
        <v>1166</v>
      </c>
      <c r="HM288" s="2" t="s">
        <v>142</v>
      </c>
      <c r="HN288" s="2" t="s">
        <v>134</v>
      </c>
      <c r="HO288" s="4">
        <v>2</v>
      </c>
      <c r="HP288" s="8">
        <v>54.44</v>
      </c>
      <c r="HQ288" s="4"/>
      <c r="HR288" s="8"/>
      <c r="HS288" s="7"/>
      <c r="HT288" s="7"/>
      <c r="HU288" s="2" t="s">
        <v>140</v>
      </c>
      <c r="HV288" s="2" t="s">
        <v>131</v>
      </c>
      <c r="HW288" s="2" t="s">
        <v>3030</v>
      </c>
      <c r="HX288" s="2" t="s">
        <v>3071</v>
      </c>
      <c r="HY288" s="2" t="s">
        <v>142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184</v>
      </c>
      <c r="IH288" s="2" t="s">
        <v>131</v>
      </c>
      <c r="II288" s="2" t="s">
        <v>134</v>
      </c>
      <c r="IJ288" s="2" t="s">
        <v>134</v>
      </c>
      <c r="IK288" s="2" t="s">
        <v>142</v>
      </c>
      <c r="IL288" s="2" t="s">
        <v>168</v>
      </c>
      <c r="IM288" s="4"/>
      <c r="IN288" s="8"/>
      <c r="IO288" s="4"/>
      <c r="IP288" s="8"/>
      <c r="IQ288" s="7"/>
      <c r="IR288" s="7"/>
      <c r="IS288" s="2" t="s">
        <v>161</v>
      </c>
      <c r="IT288" s="2" t="s">
        <v>131</v>
      </c>
      <c r="IU288" s="2" t="s">
        <v>134</v>
      </c>
      <c r="IV288" s="2" t="s">
        <v>134</v>
      </c>
      <c r="IW288" s="2" t="s">
        <v>142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140</v>
      </c>
      <c r="JF288" s="2" t="s">
        <v>131</v>
      </c>
      <c r="JG288" s="2" t="s">
        <v>170</v>
      </c>
      <c r="JH288" s="2" t="s">
        <v>134</v>
      </c>
      <c r="JI288" s="2" t="s">
        <v>142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140</v>
      </c>
      <c r="JR288" s="2" t="s">
        <v>144</v>
      </c>
      <c r="JS288" s="2" t="s">
        <v>1052</v>
      </c>
      <c r="JT288" s="2" t="s">
        <v>134</v>
      </c>
      <c r="JU288" s="2" t="s">
        <v>142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140</v>
      </c>
      <c r="KD288" s="2" t="s">
        <v>131</v>
      </c>
      <c r="KE288" s="2" t="s">
        <v>853</v>
      </c>
      <c r="KF288" s="2" t="s">
        <v>134</v>
      </c>
      <c r="KG288" s="2" t="s">
        <v>142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176</v>
      </c>
      <c r="KP288" s="2" t="s">
        <v>131</v>
      </c>
      <c r="KQ288" s="2" t="s">
        <v>134</v>
      </c>
      <c r="KR288" s="2" t="s">
        <v>134</v>
      </c>
      <c r="KS288" s="2" t="s">
        <v>142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140</v>
      </c>
      <c r="LB288" s="2" t="s">
        <v>144</v>
      </c>
      <c r="LC288" s="2" t="s">
        <v>1128</v>
      </c>
      <c r="LD288" s="2" t="s">
        <v>1148</v>
      </c>
      <c r="LE288" s="2" t="s">
        <v>142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134</v>
      </c>
      <c r="LN288" s="2" t="s">
        <v>134</v>
      </c>
      <c r="LO288" s="2" t="s">
        <v>134</v>
      </c>
      <c r="LP288" s="2" t="s">
        <v>134</v>
      </c>
      <c r="LQ288" s="2" t="s">
        <v>134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134</v>
      </c>
      <c r="LZ288" s="2" t="s">
        <v>134</v>
      </c>
      <c r="MA288" s="2" t="s">
        <v>134</v>
      </c>
      <c r="MB288" s="2" t="s">
        <v>134</v>
      </c>
      <c r="MC288" s="2" t="s">
        <v>134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161</v>
      </c>
      <c r="ML288" s="2" t="s">
        <v>131</v>
      </c>
      <c r="MM288" s="2" t="s">
        <v>134</v>
      </c>
      <c r="MN288" s="2" t="s">
        <v>134</v>
      </c>
      <c r="MO288" s="2" t="s">
        <v>142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134</v>
      </c>
      <c r="MX288" s="2" t="s">
        <v>134</v>
      </c>
      <c r="MY288" s="2" t="s">
        <v>134</v>
      </c>
      <c r="MZ288" s="2" t="s">
        <v>134</v>
      </c>
      <c r="NA288" s="2" t="s">
        <v>134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184</v>
      </c>
      <c r="NJ288" s="2" t="s">
        <v>131</v>
      </c>
      <c r="NK288" s="2" t="s">
        <v>134</v>
      </c>
      <c r="NL288" s="2" t="s">
        <v>134</v>
      </c>
      <c r="NM288" s="2" t="s">
        <v>142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161</v>
      </c>
      <c r="NV288" s="2" t="s">
        <v>131</v>
      </c>
      <c r="NW288" s="2" t="s">
        <v>134</v>
      </c>
      <c r="NX288" s="2" t="s">
        <v>134</v>
      </c>
      <c r="NY288" s="2" t="s">
        <v>142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140</v>
      </c>
      <c r="OH288" s="2" t="s">
        <v>187</v>
      </c>
      <c r="OI288" s="2" t="s">
        <v>1380</v>
      </c>
      <c r="OJ288" s="2" t="s">
        <v>1192</v>
      </c>
      <c r="OK288" s="2" t="s">
        <v>142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161</v>
      </c>
      <c r="OT288" s="2" t="s">
        <v>131</v>
      </c>
      <c r="OU288" s="2" t="s">
        <v>134</v>
      </c>
      <c r="OV288" s="2" t="s">
        <v>134</v>
      </c>
      <c r="OW288" s="2" t="s">
        <v>142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161</v>
      </c>
      <c r="PF288" s="2" t="s">
        <v>131</v>
      </c>
      <c r="PG288" s="2" t="s">
        <v>134</v>
      </c>
      <c r="PH288" s="2" t="s">
        <v>134</v>
      </c>
      <c r="PI288" s="2" t="s">
        <v>142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140</v>
      </c>
      <c r="PR288" s="2" t="s">
        <v>131</v>
      </c>
      <c r="PS288" s="2" t="s">
        <v>1549</v>
      </c>
      <c r="PT288" s="2" t="s">
        <v>134</v>
      </c>
      <c r="PU288" s="2" t="s">
        <v>142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184</v>
      </c>
      <c r="QP288" s="2" t="s">
        <v>131</v>
      </c>
      <c r="QQ288" s="2" t="s">
        <v>134</v>
      </c>
      <c r="QR288" s="2" t="s">
        <v>134</v>
      </c>
      <c r="QS288" s="2" t="s">
        <v>142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134</v>
      </c>
      <c r="RB288" s="2" t="s">
        <v>134</v>
      </c>
      <c r="RC288" s="2" t="s">
        <v>134</v>
      </c>
      <c r="RD288" s="2" t="s">
        <v>134</v>
      </c>
      <c r="RE288" s="2" t="s">
        <v>134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161</v>
      </c>
      <c r="RN288" s="2" t="s">
        <v>131</v>
      </c>
      <c r="RO288" s="2" t="s">
        <v>134</v>
      </c>
      <c r="RP288" s="2" t="s">
        <v>134</v>
      </c>
      <c r="RQ288" s="2" t="s">
        <v>142</v>
      </c>
      <c r="RR288" s="2" t="s">
        <v>134</v>
      </c>
      <c r="RS288" s="4"/>
      <c r="RT288" s="8"/>
      <c r="RU288" s="4"/>
      <c r="RV288" s="8"/>
      <c r="RW288" s="7"/>
      <c r="RX288" s="7"/>
      <c r="RY288" s="2" t="s">
        <v>161</v>
      </c>
      <c r="RZ288" s="2" t="s">
        <v>131</v>
      </c>
      <c r="SA288" s="2" t="s">
        <v>134</v>
      </c>
      <c r="SB288" s="2" t="s">
        <v>134</v>
      </c>
      <c r="SC288" s="2" t="s">
        <v>142</v>
      </c>
      <c r="SD288" s="2" t="s">
        <v>134</v>
      </c>
      <c r="SE288" s="4"/>
      <c r="SF288" s="8"/>
      <c r="SG288" s="4"/>
      <c r="SH288" s="8"/>
      <c r="SI288" s="7"/>
      <c r="SJ288" s="7"/>
      <c r="SK288" s="2" t="s">
        <v>134</v>
      </c>
      <c r="SL288" s="2" t="s">
        <v>134</v>
      </c>
      <c r="SM288" s="2" t="s">
        <v>134</v>
      </c>
      <c r="SN288" s="2" t="s">
        <v>134</v>
      </c>
      <c r="SO288" s="2" t="s">
        <v>134</v>
      </c>
      <c r="SP288" s="2" t="s">
        <v>134</v>
      </c>
    </row>
    <row r="289">
      <c r="A289" s="2" t="s">
        <v>3077</v>
      </c>
      <c r="B289" s="2" t="s">
        <v>123</v>
      </c>
      <c r="C289" s="2" t="s">
        <v>3000</v>
      </c>
      <c r="D289" s="2" t="s">
        <v>125</v>
      </c>
      <c r="E289" s="2" t="s">
        <v>126</v>
      </c>
      <c r="F289" s="2" t="s">
        <v>2783</v>
      </c>
      <c r="G289" s="2" t="s">
        <v>2783</v>
      </c>
      <c r="H289" s="2" t="s">
        <v>2783</v>
      </c>
      <c r="I289" s="2" t="s">
        <v>3078</v>
      </c>
      <c r="J289" s="2" t="s">
        <v>234</v>
      </c>
      <c r="K289" s="2" t="s">
        <v>3079</v>
      </c>
      <c r="L289" s="3">
        <v>24</v>
      </c>
      <c r="M289" s="3">
        <v>25.2</v>
      </c>
      <c r="N289" s="3">
        <v>49.99</v>
      </c>
      <c r="O289" s="2" t="s">
        <v>131</v>
      </c>
      <c r="P289" s="2" t="s">
        <v>275</v>
      </c>
      <c r="Q289" s="2" t="s">
        <v>133</v>
      </c>
      <c r="R289" s="2" t="s">
        <v>134</v>
      </c>
      <c r="S289" s="2" t="s">
        <v>3080</v>
      </c>
      <c r="T289" s="2" t="s">
        <v>134</v>
      </c>
      <c r="U289" s="2" t="s">
        <v>832</v>
      </c>
      <c r="V289" s="2" t="s">
        <v>135</v>
      </c>
      <c r="W289" s="2" t="s">
        <v>1191</v>
      </c>
      <c r="X289" s="2" t="s">
        <v>1934</v>
      </c>
      <c r="Y289" s="2" t="s">
        <v>2352</v>
      </c>
      <c r="Z289" s="4">
        <v>247</v>
      </c>
      <c r="AA289" s="4">
        <f>=ROUNDDOWN(28.7209302325581,0)</f>
      </c>
      <c r="AB289" s="5">
        <v>8.6</v>
      </c>
      <c r="AC289" s="2" t="s">
        <v>134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</v>
      </c>
      <c r="AP289" s="4">
        <v>238</v>
      </c>
      <c r="AQ289" s="8">
        <v>6438.14</v>
      </c>
      <c r="AR289" s="4"/>
      <c r="AS289" s="8"/>
      <c r="AT289" s="7"/>
      <c r="AU289" s="7"/>
      <c r="AV289" s="4">
        <v>238</v>
      </c>
      <c r="AW289" s="8">
        <v>6438.14</v>
      </c>
      <c r="AX289" s="4"/>
      <c r="AY289" s="8"/>
      <c r="AZ289" s="7"/>
      <c r="BA289" s="7"/>
      <c r="BB289" s="7">
        <v>1</v>
      </c>
      <c r="BC289" s="4">
        <v>461</v>
      </c>
      <c r="BD289" s="8">
        <v>12441.53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>
        <v>0.5175</v>
      </c>
      <c r="BJ289" s="4">
        <v>238</v>
      </c>
      <c r="BK289" s="8">
        <v>6438.14</v>
      </c>
      <c r="BL289" s="2" t="s">
        <v>3081</v>
      </c>
      <c r="BM289" s="7">
        <v>1</v>
      </c>
      <c r="BN289" s="7">
        <v>1</v>
      </c>
      <c r="BO289" s="4">
        <v>131</v>
      </c>
      <c r="BP289" s="8">
        <v>3615.6</v>
      </c>
      <c r="BQ289" s="4"/>
      <c r="BR289" s="8"/>
      <c r="BS289" s="7"/>
      <c r="BT289" s="7"/>
      <c r="BU289" s="2" t="s">
        <v>140</v>
      </c>
      <c r="BV289" s="2" t="s">
        <v>131</v>
      </c>
      <c r="BW289" s="2" t="s">
        <v>134</v>
      </c>
      <c r="BX289" s="2" t="s">
        <v>852</v>
      </c>
      <c r="BY289" s="2" t="s">
        <v>142</v>
      </c>
      <c r="BZ289" s="2" t="s">
        <v>134</v>
      </c>
      <c r="CA289" s="4">
        <v>10</v>
      </c>
      <c r="CB289" s="8">
        <v>272.2</v>
      </c>
      <c r="CC289" s="4"/>
      <c r="CD289" s="8"/>
      <c r="CE289" s="7"/>
      <c r="CF289" s="7"/>
      <c r="CG289" s="2" t="s">
        <v>140</v>
      </c>
      <c r="CH289" s="2" t="s">
        <v>187</v>
      </c>
      <c r="CI289" s="2" t="s">
        <v>409</v>
      </c>
      <c r="CJ289" s="2" t="s">
        <v>3082</v>
      </c>
      <c r="CK289" s="2" t="s">
        <v>142</v>
      </c>
      <c r="CL289" s="2" t="s">
        <v>134</v>
      </c>
      <c r="CM289" s="4">
        <v>8</v>
      </c>
      <c r="CN289" s="8">
        <v>217.76</v>
      </c>
      <c r="CO289" s="4"/>
      <c r="CP289" s="8"/>
      <c r="CQ289" s="7"/>
      <c r="CR289" s="7"/>
      <c r="CS289" s="2" t="s">
        <v>140</v>
      </c>
      <c r="CT289" s="2" t="s">
        <v>131</v>
      </c>
      <c r="CU289" s="2" t="s">
        <v>1159</v>
      </c>
      <c r="CV289" s="2" t="s">
        <v>1120</v>
      </c>
      <c r="CW289" s="2" t="s">
        <v>142</v>
      </c>
      <c r="CX289" s="2" t="s">
        <v>134</v>
      </c>
      <c r="CY289" s="4">
        <v>12</v>
      </c>
      <c r="CZ289" s="8">
        <v>317.52</v>
      </c>
      <c r="DA289" s="4"/>
      <c r="DB289" s="8"/>
      <c r="DC289" s="7"/>
      <c r="DD289" s="7"/>
      <c r="DE289" s="2" t="s">
        <v>140</v>
      </c>
      <c r="DF289" s="2" t="s">
        <v>131</v>
      </c>
      <c r="DG289" s="2" t="s">
        <v>540</v>
      </c>
      <c r="DH289" s="2" t="s">
        <v>1331</v>
      </c>
      <c r="DI289" s="2" t="s">
        <v>142</v>
      </c>
      <c r="DJ289" s="2" t="s">
        <v>134</v>
      </c>
      <c r="DK289" s="4">
        <v>23</v>
      </c>
      <c r="DL289" s="8">
        <v>626.06</v>
      </c>
      <c r="DM289" s="4"/>
      <c r="DN289" s="8"/>
      <c r="DO289" s="7"/>
      <c r="DP289" s="7"/>
      <c r="DQ289" s="2" t="s">
        <v>140</v>
      </c>
      <c r="DR289" s="2" t="s">
        <v>131</v>
      </c>
      <c r="DS289" s="2" t="s">
        <v>1122</v>
      </c>
      <c r="DT289" s="2" t="s">
        <v>1123</v>
      </c>
      <c r="DU289" s="2" t="s">
        <v>142</v>
      </c>
      <c r="DV289" s="2" t="s">
        <v>134</v>
      </c>
      <c r="DW289" s="4">
        <v>20</v>
      </c>
      <c r="DX289" s="8">
        <v>529.2</v>
      </c>
      <c r="DY289" s="4"/>
      <c r="DZ289" s="8"/>
      <c r="EA289" s="7"/>
      <c r="EB289" s="7"/>
      <c r="EC289" s="2" t="s">
        <v>140</v>
      </c>
      <c r="ED289" s="2" t="s">
        <v>131</v>
      </c>
      <c r="EE289" s="2" t="s">
        <v>3083</v>
      </c>
      <c r="EF289" s="2" t="s">
        <v>596</v>
      </c>
      <c r="EG289" s="2" t="s">
        <v>142</v>
      </c>
      <c r="EH289" s="2" t="s">
        <v>134</v>
      </c>
      <c r="EI289" s="4">
        <v>18</v>
      </c>
      <c r="EJ289" s="8">
        <v>382.22</v>
      </c>
      <c r="EK289" s="4"/>
      <c r="EL289" s="8"/>
      <c r="EM289" s="7"/>
      <c r="EN289" s="7"/>
      <c r="EO289" s="2" t="s">
        <v>140</v>
      </c>
      <c r="EP289" s="2" t="s">
        <v>131</v>
      </c>
      <c r="EQ289" s="2" t="s">
        <v>250</v>
      </c>
      <c r="ER289" s="2" t="s">
        <v>3084</v>
      </c>
      <c r="ES289" s="2" t="s">
        <v>142</v>
      </c>
      <c r="ET289" s="2" t="s">
        <v>134</v>
      </c>
      <c r="EU289" s="4">
        <v>2</v>
      </c>
      <c r="EV289" s="8">
        <v>58.8</v>
      </c>
      <c r="EW289" s="4"/>
      <c r="EX289" s="8"/>
      <c r="EY289" s="7"/>
      <c r="EZ289" s="7"/>
      <c r="FA289" s="2" t="s">
        <v>140</v>
      </c>
      <c r="FB289" s="2" t="s">
        <v>131</v>
      </c>
      <c r="FC289" s="2" t="s">
        <v>2352</v>
      </c>
      <c r="FD289" s="2" t="s">
        <v>2155</v>
      </c>
      <c r="FE289" s="2" t="s">
        <v>142</v>
      </c>
      <c r="FF289" s="2" t="s">
        <v>134</v>
      </c>
      <c r="FG289" s="4"/>
      <c r="FH289" s="8"/>
      <c r="FI289" s="4"/>
      <c r="FJ289" s="8"/>
      <c r="FK289" s="7"/>
      <c r="FL289" s="7"/>
      <c r="FM289" s="2" t="s">
        <v>140</v>
      </c>
      <c r="FN289" s="2" t="s">
        <v>131</v>
      </c>
      <c r="FO289" s="2" t="s">
        <v>974</v>
      </c>
      <c r="FP289" s="2" t="s">
        <v>134</v>
      </c>
      <c r="FQ289" s="2" t="s">
        <v>142</v>
      </c>
      <c r="FR289" s="2" t="s">
        <v>134</v>
      </c>
      <c r="FS289" s="4">
        <v>5</v>
      </c>
      <c r="FT289" s="8">
        <v>132.3</v>
      </c>
      <c r="FU289" s="4"/>
      <c r="FV289" s="8"/>
      <c r="FW289" s="7"/>
      <c r="FX289" s="7"/>
      <c r="FY289" s="2" t="s">
        <v>140</v>
      </c>
      <c r="FZ289" s="2" t="s">
        <v>131</v>
      </c>
      <c r="GA289" s="2" t="s">
        <v>1681</v>
      </c>
      <c r="GB289" s="2" t="s">
        <v>1185</v>
      </c>
      <c r="GC289" s="2" t="s">
        <v>142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134</v>
      </c>
      <c r="GL289" s="2" t="s">
        <v>134</v>
      </c>
      <c r="GM289" s="2" t="s">
        <v>134</v>
      </c>
      <c r="GN289" s="2" t="s">
        <v>134</v>
      </c>
      <c r="GO289" s="2" t="s">
        <v>134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161</v>
      </c>
      <c r="GX289" s="2" t="s">
        <v>131</v>
      </c>
      <c r="GY289" s="2" t="s">
        <v>134</v>
      </c>
      <c r="GZ289" s="2" t="s">
        <v>134</v>
      </c>
      <c r="HA289" s="2" t="s">
        <v>142</v>
      </c>
      <c r="HB289" s="2" t="s">
        <v>134</v>
      </c>
      <c r="HC289" s="4">
        <v>1</v>
      </c>
      <c r="HD289" s="8">
        <v>49.99</v>
      </c>
      <c r="HE289" s="4"/>
      <c r="HF289" s="8"/>
      <c r="HG289" s="7"/>
      <c r="HH289" s="7"/>
      <c r="HI289" s="2" t="s">
        <v>140</v>
      </c>
      <c r="HJ289" s="2" t="s">
        <v>131</v>
      </c>
      <c r="HK289" s="2" t="s">
        <v>3083</v>
      </c>
      <c r="HL289" s="2" t="s">
        <v>3085</v>
      </c>
      <c r="HM289" s="2" t="s">
        <v>142</v>
      </c>
      <c r="HN289" s="2" t="s">
        <v>134</v>
      </c>
      <c r="HO289" s="4">
        <v>4</v>
      </c>
      <c r="HP289" s="8">
        <v>108.88</v>
      </c>
      <c r="HQ289" s="4"/>
      <c r="HR289" s="8"/>
      <c r="HS289" s="7"/>
      <c r="HT289" s="7"/>
      <c r="HU289" s="2" t="s">
        <v>140</v>
      </c>
      <c r="HV289" s="2" t="s">
        <v>131</v>
      </c>
      <c r="HW289" s="2" t="s">
        <v>1050</v>
      </c>
      <c r="HX289" s="2" t="s">
        <v>3086</v>
      </c>
      <c r="HY289" s="2" t="s">
        <v>142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184</v>
      </c>
      <c r="IH289" s="2" t="s">
        <v>131</v>
      </c>
      <c r="II289" s="2" t="s">
        <v>134</v>
      </c>
      <c r="IJ289" s="2" t="s">
        <v>134</v>
      </c>
      <c r="IK289" s="2" t="s">
        <v>142</v>
      </c>
      <c r="IL289" s="2" t="s">
        <v>168</v>
      </c>
      <c r="IM289" s="4"/>
      <c r="IN289" s="8"/>
      <c r="IO289" s="4"/>
      <c r="IP289" s="8"/>
      <c r="IQ289" s="7"/>
      <c r="IR289" s="7"/>
      <c r="IS289" s="2" t="s">
        <v>161</v>
      </c>
      <c r="IT289" s="2" t="s">
        <v>131</v>
      </c>
      <c r="IU289" s="2" t="s">
        <v>134</v>
      </c>
      <c r="IV289" s="2" t="s">
        <v>134</v>
      </c>
      <c r="IW289" s="2" t="s">
        <v>142</v>
      </c>
      <c r="IX289" s="2" t="s">
        <v>134</v>
      </c>
      <c r="IY289" s="4">
        <v>1</v>
      </c>
      <c r="IZ289" s="8">
        <v>49.99</v>
      </c>
      <c r="JA289" s="4"/>
      <c r="JB289" s="8"/>
      <c r="JC289" s="7"/>
      <c r="JD289" s="7"/>
      <c r="JE289" s="2" t="s">
        <v>140</v>
      </c>
      <c r="JF289" s="2" t="s">
        <v>131</v>
      </c>
      <c r="JG289" s="2" t="s">
        <v>170</v>
      </c>
      <c r="JH289" s="2" t="s">
        <v>3087</v>
      </c>
      <c r="JI289" s="2" t="s">
        <v>142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140</v>
      </c>
      <c r="JR289" s="2" t="s">
        <v>144</v>
      </c>
      <c r="JS289" s="2" t="s">
        <v>1052</v>
      </c>
      <c r="JT289" s="2" t="s">
        <v>134</v>
      </c>
      <c r="JU289" s="2" t="s">
        <v>142</v>
      </c>
      <c r="JV289" s="2" t="s">
        <v>134</v>
      </c>
      <c r="JW289" s="4">
        <v>1</v>
      </c>
      <c r="JX289" s="8">
        <v>27.22</v>
      </c>
      <c r="JY289" s="4"/>
      <c r="JZ289" s="8"/>
      <c r="KA289" s="7"/>
      <c r="KB289" s="7"/>
      <c r="KC289" s="2" t="s">
        <v>140</v>
      </c>
      <c r="KD289" s="2" t="s">
        <v>131</v>
      </c>
      <c r="KE289" s="2" t="s">
        <v>853</v>
      </c>
      <c r="KF289" s="2" t="s">
        <v>716</v>
      </c>
      <c r="KG289" s="2" t="s">
        <v>142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176</v>
      </c>
      <c r="KP289" s="2" t="s">
        <v>131</v>
      </c>
      <c r="KQ289" s="2" t="s">
        <v>134</v>
      </c>
      <c r="KR289" s="2" t="s">
        <v>134</v>
      </c>
      <c r="KS289" s="2" t="s">
        <v>142</v>
      </c>
      <c r="KT289" s="2" t="s">
        <v>134</v>
      </c>
      <c r="KU289" s="4">
        <v>2</v>
      </c>
      <c r="KV289" s="8">
        <v>50.4</v>
      </c>
      <c r="KW289" s="4"/>
      <c r="KX289" s="8"/>
      <c r="KY289" s="7"/>
      <c r="KZ289" s="7"/>
      <c r="LA289" s="2" t="s">
        <v>140</v>
      </c>
      <c r="LB289" s="2" t="s">
        <v>144</v>
      </c>
      <c r="LC289" s="2" t="s">
        <v>1163</v>
      </c>
      <c r="LD289" s="2" t="s">
        <v>3088</v>
      </c>
      <c r="LE289" s="2" t="s">
        <v>142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134</v>
      </c>
      <c r="LN289" s="2" t="s">
        <v>134</v>
      </c>
      <c r="LO289" s="2" t="s">
        <v>134</v>
      </c>
      <c r="LP289" s="2" t="s">
        <v>134</v>
      </c>
      <c r="LQ289" s="2" t="s">
        <v>134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134</v>
      </c>
      <c r="LZ289" s="2" t="s">
        <v>134</v>
      </c>
      <c r="MA289" s="2" t="s">
        <v>134</v>
      </c>
      <c r="MB289" s="2" t="s">
        <v>134</v>
      </c>
      <c r="MC289" s="2" t="s">
        <v>134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161</v>
      </c>
      <c r="ML289" s="2" t="s">
        <v>131</v>
      </c>
      <c r="MM289" s="2" t="s">
        <v>134</v>
      </c>
      <c r="MN289" s="2" t="s">
        <v>134</v>
      </c>
      <c r="MO289" s="2" t="s">
        <v>142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134</v>
      </c>
      <c r="MY289" s="2" t="s">
        <v>134</v>
      </c>
      <c r="MZ289" s="2" t="s">
        <v>134</v>
      </c>
      <c r="NA289" s="2" t="s">
        <v>134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184</v>
      </c>
      <c r="NJ289" s="2" t="s">
        <v>131</v>
      </c>
      <c r="NK289" s="2" t="s">
        <v>134</v>
      </c>
      <c r="NL289" s="2" t="s">
        <v>134</v>
      </c>
      <c r="NM289" s="2" t="s">
        <v>142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161</v>
      </c>
      <c r="NV289" s="2" t="s">
        <v>131</v>
      </c>
      <c r="NW289" s="2" t="s">
        <v>134</v>
      </c>
      <c r="NX289" s="2" t="s">
        <v>134</v>
      </c>
      <c r="NY289" s="2" t="s">
        <v>142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140</v>
      </c>
      <c r="OH289" s="2" t="s">
        <v>187</v>
      </c>
      <c r="OI289" s="2" t="s">
        <v>3089</v>
      </c>
      <c r="OJ289" s="2" t="s">
        <v>1677</v>
      </c>
      <c r="OK289" s="2" t="s">
        <v>142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161</v>
      </c>
      <c r="OT289" s="2" t="s">
        <v>131</v>
      </c>
      <c r="OU289" s="2" t="s">
        <v>134</v>
      </c>
      <c r="OV289" s="2" t="s">
        <v>134</v>
      </c>
      <c r="OW289" s="2" t="s">
        <v>142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161</v>
      </c>
      <c r="PF289" s="2" t="s">
        <v>131</v>
      </c>
      <c r="PG289" s="2" t="s">
        <v>134</v>
      </c>
      <c r="PH289" s="2" t="s">
        <v>134</v>
      </c>
      <c r="PI289" s="2" t="s">
        <v>142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140</v>
      </c>
      <c r="PR289" s="2" t="s">
        <v>131</v>
      </c>
      <c r="PS289" s="2" t="s">
        <v>1549</v>
      </c>
      <c r="PT289" s="2" t="s">
        <v>134</v>
      </c>
      <c r="PU289" s="2" t="s">
        <v>142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184</v>
      </c>
      <c r="QP289" s="2" t="s">
        <v>131</v>
      </c>
      <c r="QQ289" s="2" t="s">
        <v>134</v>
      </c>
      <c r="QR289" s="2" t="s">
        <v>134</v>
      </c>
      <c r="QS289" s="2" t="s">
        <v>142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134</v>
      </c>
      <c r="RB289" s="2" t="s">
        <v>134</v>
      </c>
      <c r="RC289" s="2" t="s">
        <v>134</v>
      </c>
      <c r="RD289" s="2" t="s">
        <v>134</v>
      </c>
      <c r="RE289" s="2" t="s">
        <v>134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161</v>
      </c>
      <c r="RN289" s="2" t="s">
        <v>131</v>
      </c>
      <c r="RO289" s="2" t="s">
        <v>134</v>
      </c>
      <c r="RP289" s="2" t="s">
        <v>134</v>
      </c>
      <c r="RQ289" s="2" t="s">
        <v>142</v>
      </c>
      <c r="RR289" s="2" t="s">
        <v>134</v>
      </c>
      <c r="RS289" s="4"/>
      <c r="RT289" s="8"/>
      <c r="RU289" s="4"/>
      <c r="RV289" s="8"/>
      <c r="RW289" s="7"/>
      <c r="RX289" s="7"/>
      <c r="RY289" s="2" t="s">
        <v>161</v>
      </c>
      <c r="RZ289" s="2" t="s">
        <v>131</v>
      </c>
      <c r="SA289" s="2" t="s">
        <v>134</v>
      </c>
      <c r="SB289" s="2" t="s">
        <v>134</v>
      </c>
      <c r="SC289" s="2" t="s">
        <v>142</v>
      </c>
      <c r="SD289" s="2" t="s">
        <v>134</v>
      </c>
      <c r="SE289" s="4"/>
      <c r="SF289" s="8"/>
      <c r="SG289" s="4"/>
      <c r="SH289" s="8"/>
      <c r="SI289" s="7"/>
      <c r="SJ289" s="7"/>
      <c r="SK289" s="2" t="s">
        <v>134</v>
      </c>
      <c r="SL289" s="2" t="s">
        <v>134</v>
      </c>
      <c r="SM289" s="2" t="s">
        <v>134</v>
      </c>
      <c r="SN289" s="2" t="s">
        <v>134</v>
      </c>
      <c r="SO289" s="2" t="s">
        <v>134</v>
      </c>
      <c r="SP289" s="2" t="s">
        <v>134</v>
      </c>
    </row>
    <row r="290">
      <c r="A290" s="2" t="s">
        <v>3090</v>
      </c>
      <c r="B290" s="2" t="s">
        <v>123</v>
      </c>
      <c r="C290" s="2" t="s">
        <v>3000</v>
      </c>
      <c r="D290" s="2" t="s">
        <v>125</v>
      </c>
      <c r="E290" s="2" t="s">
        <v>126</v>
      </c>
      <c r="F290" s="2" t="s">
        <v>2783</v>
      </c>
      <c r="G290" s="2" t="s">
        <v>2783</v>
      </c>
      <c r="H290" s="2" t="s">
        <v>2783</v>
      </c>
      <c r="I290" s="2" t="s">
        <v>3078</v>
      </c>
      <c r="J290" s="2" t="s">
        <v>234</v>
      </c>
      <c r="K290" s="2" t="s">
        <v>3091</v>
      </c>
      <c r="L290" s="3">
        <v>24</v>
      </c>
      <c r="M290" s="3">
        <v>25.2</v>
      </c>
      <c r="N290" s="3">
        <v>49.99</v>
      </c>
      <c r="O290" s="2" t="s">
        <v>131</v>
      </c>
      <c r="P290" s="2" t="s">
        <v>395</v>
      </c>
      <c r="Q290" s="2" t="s">
        <v>133</v>
      </c>
      <c r="R290" s="2" t="s">
        <v>134</v>
      </c>
      <c r="S290" s="2" t="s">
        <v>3092</v>
      </c>
      <c r="T290" s="2" t="s">
        <v>134</v>
      </c>
      <c r="U290" s="2" t="s">
        <v>832</v>
      </c>
      <c r="V290" s="2" t="s">
        <v>135</v>
      </c>
      <c r="W290" s="2" t="s">
        <v>1191</v>
      </c>
      <c r="X290" s="2" t="s">
        <v>1934</v>
      </c>
      <c r="Y290" s="2" t="s">
        <v>2352</v>
      </c>
      <c r="Z290" s="4">
        <v>240</v>
      </c>
      <c r="AA290" s="4">
        <f>=ROUNDDOWN(20,0)</f>
      </c>
      <c r="AB290" s="5">
        <v>12</v>
      </c>
      <c r="AC290" s="2" t="s">
        <v>3056</v>
      </c>
      <c r="AD290" s="4">
        <v>100</v>
      </c>
      <c r="AE290" s="4">
        <v>200</v>
      </c>
      <c r="AF290" s="6">
        <v>67</v>
      </c>
      <c r="AG290" s="6"/>
      <c r="AH290" s="7">
        <v>0.5519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</v>
      </c>
      <c r="AP290" s="4">
        <v>223</v>
      </c>
      <c r="AQ290" s="8">
        <v>6003.39</v>
      </c>
      <c r="AR290" s="4"/>
      <c r="AS290" s="8"/>
      <c r="AT290" s="7"/>
      <c r="AU290" s="7"/>
      <c r="AV290" s="4">
        <v>223</v>
      </c>
      <c r="AW290" s="8">
        <v>6003.39</v>
      </c>
      <c r="AX290" s="4"/>
      <c r="AY290" s="8"/>
      <c r="AZ290" s="7"/>
      <c r="BA290" s="7"/>
      <c r="BB290" s="7">
        <v>1</v>
      </c>
      <c r="BC290" s="4" t="s">
        <v>134</v>
      </c>
      <c r="BD290" s="8" t="s">
        <v>134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>
        <v>0.4825</v>
      </c>
      <c r="BJ290" s="4">
        <v>223</v>
      </c>
      <c r="BK290" s="8">
        <v>6003.39</v>
      </c>
      <c r="BL290" s="2" t="s">
        <v>3093</v>
      </c>
      <c r="BM290" s="7">
        <v>1</v>
      </c>
      <c r="BN290" s="7">
        <v>1</v>
      </c>
      <c r="BO290" s="4">
        <v>144</v>
      </c>
      <c r="BP290" s="8">
        <v>3974.4</v>
      </c>
      <c r="BQ290" s="4"/>
      <c r="BR290" s="8"/>
      <c r="BS290" s="7"/>
      <c r="BT290" s="7"/>
      <c r="BU290" s="2" t="s">
        <v>140</v>
      </c>
      <c r="BV290" s="2" t="s">
        <v>131</v>
      </c>
      <c r="BW290" s="2" t="s">
        <v>134</v>
      </c>
      <c r="BX290" s="2" t="s">
        <v>852</v>
      </c>
      <c r="BY290" s="2" t="s">
        <v>142</v>
      </c>
      <c r="BZ290" s="2" t="s">
        <v>134</v>
      </c>
      <c r="CA290" s="4">
        <v>1</v>
      </c>
      <c r="CB290" s="8">
        <v>27.22</v>
      </c>
      <c r="CC290" s="4"/>
      <c r="CD290" s="8"/>
      <c r="CE290" s="7"/>
      <c r="CF290" s="7"/>
      <c r="CG290" s="2" t="s">
        <v>140</v>
      </c>
      <c r="CH290" s="2" t="s">
        <v>187</v>
      </c>
      <c r="CI290" s="2" t="s">
        <v>409</v>
      </c>
      <c r="CJ290" s="2" t="s">
        <v>190</v>
      </c>
      <c r="CK290" s="2" t="s">
        <v>142</v>
      </c>
      <c r="CL290" s="2" t="s">
        <v>134</v>
      </c>
      <c r="CM290" s="4">
        <v>9</v>
      </c>
      <c r="CN290" s="8">
        <v>244.98</v>
      </c>
      <c r="CO290" s="4"/>
      <c r="CP290" s="8"/>
      <c r="CQ290" s="7"/>
      <c r="CR290" s="7"/>
      <c r="CS290" s="2" t="s">
        <v>140</v>
      </c>
      <c r="CT290" s="2" t="s">
        <v>131</v>
      </c>
      <c r="CU290" s="2" t="s">
        <v>1159</v>
      </c>
      <c r="CV290" s="2" t="s">
        <v>2155</v>
      </c>
      <c r="CW290" s="2" t="s">
        <v>142</v>
      </c>
      <c r="CX290" s="2" t="s">
        <v>134</v>
      </c>
      <c r="CY290" s="4">
        <v>17</v>
      </c>
      <c r="CZ290" s="8">
        <v>449.82</v>
      </c>
      <c r="DA290" s="4"/>
      <c r="DB290" s="8"/>
      <c r="DC290" s="7"/>
      <c r="DD290" s="7"/>
      <c r="DE290" s="2" t="s">
        <v>140</v>
      </c>
      <c r="DF290" s="2" t="s">
        <v>131</v>
      </c>
      <c r="DG290" s="2" t="s">
        <v>540</v>
      </c>
      <c r="DH290" s="2" t="s">
        <v>3061</v>
      </c>
      <c r="DI290" s="2" t="s">
        <v>142</v>
      </c>
      <c r="DJ290" s="2" t="s">
        <v>134</v>
      </c>
      <c r="DK290" s="4">
        <v>21</v>
      </c>
      <c r="DL290" s="8">
        <v>571.62</v>
      </c>
      <c r="DM290" s="4"/>
      <c r="DN290" s="8"/>
      <c r="DO290" s="7"/>
      <c r="DP290" s="7"/>
      <c r="DQ290" s="2" t="s">
        <v>140</v>
      </c>
      <c r="DR290" s="2" t="s">
        <v>131</v>
      </c>
      <c r="DS290" s="2" t="s">
        <v>1122</v>
      </c>
      <c r="DT290" s="2" t="s">
        <v>344</v>
      </c>
      <c r="DU290" s="2" t="s">
        <v>142</v>
      </c>
      <c r="DV290" s="2" t="s">
        <v>134</v>
      </c>
      <c r="DW290" s="4">
        <v>2</v>
      </c>
      <c r="DX290" s="8">
        <v>52.92</v>
      </c>
      <c r="DY290" s="4"/>
      <c r="DZ290" s="8"/>
      <c r="EA290" s="7"/>
      <c r="EB290" s="7"/>
      <c r="EC290" s="2" t="s">
        <v>140</v>
      </c>
      <c r="ED290" s="2" t="s">
        <v>131</v>
      </c>
      <c r="EE290" s="2" t="s">
        <v>3083</v>
      </c>
      <c r="EF290" s="2" t="s">
        <v>205</v>
      </c>
      <c r="EG290" s="2" t="s">
        <v>142</v>
      </c>
      <c r="EH290" s="2" t="s">
        <v>134</v>
      </c>
      <c r="EI290" s="4">
        <v>23</v>
      </c>
      <c r="EJ290" s="8">
        <v>492.66</v>
      </c>
      <c r="EK290" s="4"/>
      <c r="EL290" s="8"/>
      <c r="EM290" s="7"/>
      <c r="EN290" s="7"/>
      <c r="EO290" s="2" t="s">
        <v>140</v>
      </c>
      <c r="EP290" s="2" t="s">
        <v>131</v>
      </c>
      <c r="EQ290" s="2" t="s">
        <v>250</v>
      </c>
      <c r="ER290" s="2" t="s">
        <v>1194</v>
      </c>
      <c r="ES290" s="2" t="s">
        <v>142</v>
      </c>
      <c r="ET290" s="2" t="s">
        <v>134</v>
      </c>
      <c r="EU290" s="4">
        <v>1</v>
      </c>
      <c r="EV290" s="8">
        <v>26.46</v>
      </c>
      <c r="EW290" s="4"/>
      <c r="EX290" s="8"/>
      <c r="EY290" s="7"/>
      <c r="EZ290" s="7"/>
      <c r="FA290" s="2" t="s">
        <v>140</v>
      </c>
      <c r="FB290" s="2" t="s">
        <v>131</v>
      </c>
      <c r="FC290" s="2" t="s">
        <v>2352</v>
      </c>
      <c r="FD290" s="2" t="s">
        <v>1053</v>
      </c>
      <c r="FE290" s="2" t="s">
        <v>142</v>
      </c>
      <c r="FF290" s="2" t="s">
        <v>134</v>
      </c>
      <c r="FG290" s="4">
        <v>1</v>
      </c>
      <c r="FH290" s="8">
        <v>26.46</v>
      </c>
      <c r="FI290" s="4"/>
      <c r="FJ290" s="8"/>
      <c r="FK290" s="7"/>
      <c r="FL290" s="7"/>
      <c r="FM290" s="2" t="s">
        <v>140</v>
      </c>
      <c r="FN290" s="2" t="s">
        <v>131</v>
      </c>
      <c r="FO290" s="2" t="s">
        <v>974</v>
      </c>
      <c r="FP290" s="2" t="s">
        <v>319</v>
      </c>
      <c r="FQ290" s="2" t="s">
        <v>142</v>
      </c>
      <c r="FR290" s="2" t="s">
        <v>134</v>
      </c>
      <c r="FS290" s="4">
        <v>1</v>
      </c>
      <c r="FT290" s="8">
        <v>26.46</v>
      </c>
      <c r="FU290" s="4"/>
      <c r="FV290" s="8"/>
      <c r="FW290" s="7"/>
      <c r="FX290" s="7"/>
      <c r="FY290" s="2" t="s">
        <v>140</v>
      </c>
      <c r="FZ290" s="2" t="s">
        <v>131</v>
      </c>
      <c r="GA290" s="2" t="s">
        <v>458</v>
      </c>
      <c r="GB290" s="2" t="s">
        <v>3094</v>
      </c>
      <c r="GC290" s="2" t="s">
        <v>142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161</v>
      </c>
      <c r="GL290" s="2" t="s">
        <v>131</v>
      </c>
      <c r="GM290" s="2" t="s">
        <v>134</v>
      </c>
      <c r="GN290" s="2" t="s">
        <v>134</v>
      </c>
      <c r="GO290" s="2" t="s">
        <v>142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161</v>
      </c>
      <c r="GX290" s="2" t="s">
        <v>131</v>
      </c>
      <c r="GY290" s="2" t="s">
        <v>134</v>
      </c>
      <c r="GZ290" s="2" t="s">
        <v>134</v>
      </c>
      <c r="HA290" s="2" t="s">
        <v>142</v>
      </c>
      <c r="HB290" s="2" t="s">
        <v>134</v>
      </c>
      <c r="HC290" s="4">
        <v>1</v>
      </c>
      <c r="HD290" s="8">
        <v>59.99</v>
      </c>
      <c r="HE290" s="4"/>
      <c r="HF290" s="8"/>
      <c r="HG290" s="7"/>
      <c r="HH290" s="7"/>
      <c r="HI290" s="2" t="s">
        <v>140</v>
      </c>
      <c r="HJ290" s="2" t="s">
        <v>131</v>
      </c>
      <c r="HK290" s="2" t="s">
        <v>3083</v>
      </c>
      <c r="HL290" s="2" t="s">
        <v>543</v>
      </c>
      <c r="HM290" s="2" t="s">
        <v>142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140</v>
      </c>
      <c r="HV290" s="2" t="s">
        <v>131</v>
      </c>
      <c r="HW290" s="2" t="s">
        <v>1050</v>
      </c>
      <c r="HX290" s="2" t="s">
        <v>3095</v>
      </c>
      <c r="HY290" s="2" t="s">
        <v>142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184</v>
      </c>
      <c r="IH290" s="2" t="s">
        <v>131</v>
      </c>
      <c r="II290" s="2" t="s">
        <v>134</v>
      </c>
      <c r="IJ290" s="2" t="s">
        <v>134</v>
      </c>
      <c r="IK290" s="2" t="s">
        <v>142</v>
      </c>
      <c r="IL290" s="2" t="s">
        <v>168</v>
      </c>
      <c r="IM290" s="4"/>
      <c r="IN290" s="8"/>
      <c r="IO290" s="4"/>
      <c r="IP290" s="8"/>
      <c r="IQ290" s="7"/>
      <c r="IR290" s="7"/>
      <c r="IS290" s="2" t="s">
        <v>161</v>
      </c>
      <c r="IT290" s="2" t="s">
        <v>131</v>
      </c>
      <c r="IU290" s="2" t="s">
        <v>134</v>
      </c>
      <c r="IV290" s="2" t="s">
        <v>134</v>
      </c>
      <c r="IW290" s="2" t="s">
        <v>142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140</v>
      </c>
      <c r="JF290" s="2" t="s">
        <v>131</v>
      </c>
      <c r="JG290" s="2" t="s">
        <v>666</v>
      </c>
      <c r="JH290" s="2" t="s">
        <v>134</v>
      </c>
      <c r="JI290" s="2" t="s">
        <v>142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140</v>
      </c>
      <c r="JR290" s="2" t="s">
        <v>144</v>
      </c>
      <c r="JS290" s="2" t="s">
        <v>1052</v>
      </c>
      <c r="JT290" s="2" t="s">
        <v>134</v>
      </c>
      <c r="JU290" s="2" t="s">
        <v>142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140</v>
      </c>
      <c r="KD290" s="2" t="s">
        <v>131</v>
      </c>
      <c r="KE290" s="2" t="s">
        <v>853</v>
      </c>
      <c r="KF290" s="2" t="s">
        <v>134</v>
      </c>
      <c r="KG290" s="2" t="s">
        <v>142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176</v>
      </c>
      <c r="KP290" s="2" t="s">
        <v>131</v>
      </c>
      <c r="KQ290" s="2" t="s">
        <v>134</v>
      </c>
      <c r="KR290" s="2" t="s">
        <v>134</v>
      </c>
      <c r="KS290" s="2" t="s">
        <v>142</v>
      </c>
      <c r="KT290" s="2" t="s">
        <v>134</v>
      </c>
      <c r="KU290" s="4">
        <v>2</v>
      </c>
      <c r="KV290" s="8">
        <v>50.4</v>
      </c>
      <c r="KW290" s="4"/>
      <c r="KX290" s="8"/>
      <c r="KY290" s="7"/>
      <c r="KZ290" s="7"/>
      <c r="LA290" s="2" t="s">
        <v>140</v>
      </c>
      <c r="LB290" s="2" t="s">
        <v>144</v>
      </c>
      <c r="LC290" s="2" t="s">
        <v>1163</v>
      </c>
      <c r="LD290" s="2" t="s">
        <v>1129</v>
      </c>
      <c r="LE290" s="2" t="s">
        <v>142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134</v>
      </c>
      <c r="LN290" s="2" t="s">
        <v>134</v>
      </c>
      <c r="LO290" s="2" t="s">
        <v>134</v>
      </c>
      <c r="LP290" s="2" t="s">
        <v>134</v>
      </c>
      <c r="LQ290" s="2" t="s">
        <v>134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134</v>
      </c>
      <c r="LZ290" s="2" t="s">
        <v>134</v>
      </c>
      <c r="MA290" s="2" t="s">
        <v>134</v>
      </c>
      <c r="MB290" s="2" t="s">
        <v>134</v>
      </c>
      <c r="MC290" s="2" t="s">
        <v>134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161</v>
      </c>
      <c r="ML290" s="2" t="s">
        <v>131</v>
      </c>
      <c r="MM290" s="2" t="s">
        <v>134</v>
      </c>
      <c r="MN290" s="2" t="s">
        <v>134</v>
      </c>
      <c r="MO290" s="2" t="s">
        <v>142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134</v>
      </c>
      <c r="MX290" s="2" t="s">
        <v>134</v>
      </c>
      <c r="MY290" s="2" t="s">
        <v>134</v>
      </c>
      <c r="MZ290" s="2" t="s">
        <v>134</v>
      </c>
      <c r="NA290" s="2" t="s">
        <v>134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184</v>
      </c>
      <c r="NJ290" s="2" t="s">
        <v>131</v>
      </c>
      <c r="NK290" s="2" t="s">
        <v>134</v>
      </c>
      <c r="NL290" s="2" t="s">
        <v>134</v>
      </c>
      <c r="NM290" s="2" t="s">
        <v>142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161</v>
      </c>
      <c r="NV290" s="2" t="s">
        <v>131</v>
      </c>
      <c r="NW290" s="2" t="s">
        <v>134</v>
      </c>
      <c r="NX290" s="2" t="s">
        <v>134</v>
      </c>
      <c r="NY290" s="2" t="s">
        <v>142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140</v>
      </c>
      <c r="OH290" s="2" t="s">
        <v>187</v>
      </c>
      <c r="OI290" s="2" t="s">
        <v>3089</v>
      </c>
      <c r="OJ290" s="2" t="s">
        <v>2920</v>
      </c>
      <c r="OK290" s="2" t="s">
        <v>142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161</v>
      </c>
      <c r="OT290" s="2" t="s">
        <v>131</v>
      </c>
      <c r="OU290" s="2" t="s">
        <v>134</v>
      </c>
      <c r="OV290" s="2" t="s">
        <v>134</v>
      </c>
      <c r="OW290" s="2" t="s">
        <v>142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161</v>
      </c>
      <c r="PF290" s="2" t="s">
        <v>131</v>
      </c>
      <c r="PG290" s="2" t="s">
        <v>134</v>
      </c>
      <c r="PH290" s="2" t="s">
        <v>134</v>
      </c>
      <c r="PI290" s="2" t="s">
        <v>142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140</v>
      </c>
      <c r="PR290" s="2" t="s">
        <v>131</v>
      </c>
      <c r="PS290" s="2" t="s">
        <v>1549</v>
      </c>
      <c r="PT290" s="2" t="s">
        <v>134</v>
      </c>
      <c r="PU290" s="2" t="s">
        <v>142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184</v>
      </c>
      <c r="QP290" s="2" t="s">
        <v>131</v>
      </c>
      <c r="QQ290" s="2" t="s">
        <v>134</v>
      </c>
      <c r="QR290" s="2" t="s">
        <v>134</v>
      </c>
      <c r="QS290" s="2" t="s">
        <v>142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134</v>
      </c>
      <c r="RB290" s="2" t="s">
        <v>134</v>
      </c>
      <c r="RC290" s="2" t="s">
        <v>134</v>
      </c>
      <c r="RD290" s="2" t="s">
        <v>134</v>
      </c>
      <c r="RE290" s="2" t="s">
        <v>134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161</v>
      </c>
      <c r="RN290" s="2" t="s">
        <v>131</v>
      </c>
      <c r="RO290" s="2" t="s">
        <v>134</v>
      </c>
      <c r="RP290" s="2" t="s">
        <v>134</v>
      </c>
      <c r="RQ290" s="2" t="s">
        <v>142</v>
      </c>
      <c r="RR290" s="2" t="s">
        <v>134</v>
      </c>
      <c r="RS290" s="4"/>
      <c r="RT290" s="8"/>
      <c r="RU290" s="4"/>
      <c r="RV290" s="8"/>
      <c r="RW290" s="7"/>
      <c r="RX290" s="7"/>
      <c r="RY290" s="2" t="s">
        <v>161</v>
      </c>
      <c r="RZ290" s="2" t="s">
        <v>131</v>
      </c>
      <c r="SA290" s="2" t="s">
        <v>134</v>
      </c>
      <c r="SB290" s="2" t="s">
        <v>134</v>
      </c>
      <c r="SC290" s="2" t="s">
        <v>142</v>
      </c>
      <c r="SD290" s="2" t="s">
        <v>134</v>
      </c>
      <c r="SE290" s="4"/>
      <c r="SF290" s="8"/>
      <c r="SG290" s="4"/>
      <c r="SH290" s="8"/>
      <c r="SI290" s="7"/>
      <c r="SJ290" s="7"/>
      <c r="SK290" s="2" t="s">
        <v>134</v>
      </c>
      <c r="SL290" s="2" t="s">
        <v>134</v>
      </c>
      <c r="SM290" s="2" t="s">
        <v>134</v>
      </c>
      <c r="SN290" s="2" t="s">
        <v>134</v>
      </c>
      <c r="SO290" s="2" t="s">
        <v>134</v>
      </c>
      <c r="SP290" s="2" t="s">
        <v>134</v>
      </c>
    </row>
    <row r="291">
      <c r="A291" s="2" t="s">
        <v>3096</v>
      </c>
      <c r="B291" s="2" t="s">
        <v>123</v>
      </c>
      <c r="C291" s="2" t="s">
        <v>3000</v>
      </c>
      <c r="D291" s="2" t="s">
        <v>125</v>
      </c>
      <c r="E291" s="2" t="s">
        <v>126</v>
      </c>
      <c r="F291" s="2" t="s">
        <v>3097</v>
      </c>
      <c r="G291" s="2" t="s">
        <v>3097</v>
      </c>
      <c r="H291" s="2" t="s">
        <v>3097</v>
      </c>
      <c r="I291" s="2" t="s">
        <v>3098</v>
      </c>
      <c r="J291" s="2" t="s">
        <v>234</v>
      </c>
      <c r="K291" s="2" t="s">
        <v>3099</v>
      </c>
      <c r="L291" s="3">
        <v>18.92</v>
      </c>
      <c r="M291" s="3">
        <v>19.87</v>
      </c>
      <c r="N291" s="3">
        <v>42.99</v>
      </c>
      <c r="O291" s="2" t="s">
        <v>131</v>
      </c>
      <c r="P291" s="2" t="s">
        <v>395</v>
      </c>
      <c r="Q291" s="2" t="s">
        <v>133</v>
      </c>
      <c r="R291" s="2" t="s">
        <v>134</v>
      </c>
      <c r="S291" s="2" t="s">
        <v>3100</v>
      </c>
      <c r="T291" s="2" t="s">
        <v>1062</v>
      </c>
      <c r="U291" s="2" t="s">
        <v>832</v>
      </c>
      <c r="V291" s="2" t="s">
        <v>1845</v>
      </c>
      <c r="W291" s="2" t="s">
        <v>834</v>
      </c>
      <c r="X291" s="2" t="s">
        <v>990</v>
      </c>
      <c r="Y291" s="2" t="s">
        <v>179</v>
      </c>
      <c r="Z291" s="4">
        <v>74</v>
      </c>
      <c r="AA291" s="4">
        <f>=ROUNDDOWN(3.08333333333333,0)</f>
      </c>
      <c r="AB291" s="5">
        <v>24</v>
      </c>
      <c r="AC291" s="2" t="s">
        <v>777</v>
      </c>
      <c r="AD291" s="4">
        <v>280</v>
      </c>
      <c r="AE291" s="4">
        <v>480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</v>
      </c>
      <c r="AP291" s="4">
        <v>562</v>
      </c>
      <c r="AQ291" s="8">
        <v>12055.53</v>
      </c>
      <c r="AR291" s="4"/>
      <c r="AS291" s="8"/>
      <c r="AT291" s="7"/>
      <c r="AU291" s="7"/>
      <c r="AV291" s="4">
        <v>562</v>
      </c>
      <c r="AW291" s="8">
        <v>12055.53</v>
      </c>
      <c r="AX291" s="4"/>
      <c r="AY291" s="8"/>
      <c r="AZ291" s="7"/>
      <c r="BA291" s="7"/>
      <c r="BB291" s="7">
        <v>1</v>
      </c>
      <c r="BC291" s="4">
        <v>562</v>
      </c>
      <c r="BD291" s="8">
        <v>12055.53</v>
      </c>
      <c r="BE291" s="4"/>
      <c r="BF291" s="8"/>
      <c r="BG291" s="7"/>
      <c r="BH291" s="7"/>
      <c r="BI291" s="7">
        <v>1</v>
      </c>
      <c r="BJ291" s="4">
        <v>562</v>
      </c>
      <c r="BK291" s="8">
        <v>12055.53</v>
      </c>
      <c r="BL291" s="2" t="s">
        <v>3101</v>
      </c>
      <c r="BM291" s="7">
        <v>1</v>
      </c>
      <c r="BN291" s="7">
        <v>1</v>
      </c>
      <c r="BO291" s="4">
        <v>323</v>
      </c>
      <c r="BP291" s="8">
        <v>7028.48</v>
      </c>
      <c r="BQ291" s="4"/>
      <c r="BR291" s="8"/>
      <c r="BS291" s="7"/>
      <c r="BT291" s="7"/>
      <c r="BU291" s="2" t="s">
        <v>140</v>
      </c>
      <c r="BV291" s="2" t="s">
        <v>131</v>
      </c>
      <c r="BW291" s="2" t="s">
        <v>134</v>
      </c>
      <c r="BX291" s="2" t="s">
        <v>3102</v>
      </c>
      <c r="BY291" s="2" t="s">
        <v>142</v>
      </c>
      <c r="BZ291" s="2" t="s">
        <v>134</v>
      </c>
      <c r="CA291" s="4">
        <v>20</v>
      </c>
      <c r="CB291" s="8">
        <v>417.2</v>
      </c>
      <c r="CC291" s="4"/>
      <c r="CD291" s="8"/>
      <c r="CE291" s="7"/>
      <c r="CF291" s="7"/>
      <c r="CG291" s="2" t="s">
        <v>140</v>
      </c>
      <c r="CH291" s="2" t="s">
        <v>131</v>
      </c>
      <c r="CI291" s="2" t="s">
        <v>409</v>
      </c>
      <c r="CJ291" s="2" t="s">
        <v>3103</v>
      </c>
      <c r="CK291" s="2" t="s">
        <v>142</v>
      </c>
      <c r="CL291" s="2" t="s">
        <v>134</v>
      </c>
      <c r="CM291" s="4">
        <v>39</v>
      </c>
      <c r="CN291" s="8">
        <v>814.71</v>
      </c>
      <c r="CO291" s="4"/>
      <c r="CP291" s="8"/>
      <c r="CQ291" s="7"/>
      <c r="CR291" s="7"/>
      <c r="CS291" s="2" t="s">
        <v>140</v>
      </c>
      <c r="CT291" s="2" t="s">
        <v>131</v>
      </c>
      <c r="CU291" s="2" t="s">
        <v>3104</v>
      </c>
      <c r="CV291" s="2" t="s">
        <v>861</v>
      </c>
      <c r="CW291" s="2" t="s">
        <v>142</v>
      </c>
      <c r="CX291" s="2" t="s">
        <v>134</v>
      </c>
      <c r="CY291" s="4">
        <v>40</v>
      </c>
      <c r="CZ291" s="8">
        <v>869.6</v>
      </c>
      <c r="DA291" s="4"/>
      <c r="DB291" s="8"/>
      <c r="DC291" s="7"/>
      <c r="DD291" s="7"/>
      <c r="DE291" s="2" t="s">
        <v>140</v>
      </c>
      <c r="DF291" s="2" t="s">
        <v>131</v>
      </c>
      <c r="DG291" s="2" t="s">
        <v>179</v>
      </c>
      <c r="DH291" s="2" t="s">
        <v>3105</v>
      </c>
      <c r="DI291" s="2" t="s">
        <v>142</v>
      </c>
      <c r="DJ291" s="2" t="s">
        <v>134</v>
      </c>
      <c r="DK291" s="4">
        <v>46</v>
      </c>
      <c r="DL291" s="8">
        <v>1000.04</v>
      </c>
      <c r="DM291" s="4"/>
      <c r="DN291" s="8"/>
      <c r="DO291" s="7"/>
      <c r="DP291" s="7"/>
      <c r="DQ291" s="2" t="s">
        <v>140</v>
      </c>
      <c r="DR291" s="2" t="s">
        <v>131</v>
      </c>
      <c r="DS291" s="2" t="s">
        <v>3013</v>
      </c>
      <c r="DT291" s="2" t="s">
        <v>3018</v>
      </c>
      <c r="DU291" s="2" t="s">
        <v>142</v>
      </c>
      <c r="DV291" s="2" t="s">
        <v>134</v>
      </c>
      <c r="DW291" s="4">
        <v>23</v>
      </c>
      <c r="DX291" s="8">
        <v>479.78</v>
      </c>
      <c r="DY291" s="4"/>
      <c r="DZ291" s="8"/>
      <c r="EA291" s="7"/>
      <c r="EB291" s="7"/>
      <c r="EC291" s="2" t="s">
        <v>140</v>
      </c>
      <c r="ED291" s="2" t="s">
        <v>131</v>
      </c>
      <c r="EE291" s="2" t="s">
        <v>756</v>
      </c>
      <c r="EF291" s="2" t="s">
        <v>886</v>
      </c>
      <c r="EG291" s="2" t="s">
        <v>142</v>
      </c>
      <c r="EH291" s="2" t="s">
        <v>134</v>
      </c>
      <c r="EI291" s="4">
        <v>42</v>
      </c>
      <c r="EJ291" s="8">
        <v>775.82</v>
      </c>
      <c r="EK291" s="4"/>
      <c r="EL291" s="8"/>
      <c r="EM291" s="7"/>
      <c r="EN291" s="7"/>
      <c r="EO291" s="2" t="s">
        <v>140</v>
      </c>
      <c r="EP291" s="2" t="s">
        <v>131</v>
      </c>
      <c r="EQ291" s="2" t="s">
        <v>889</v>
      </c>
      <c r="ER291" s="2" t="s">
        <v>1063</v>
      </c>
      <c r="ES291" s="2" t="s">
        <v>142</v>
      </c>
      <c r="ET291" s="2" t="s">
        <v>134</v>
      </c>
      <c r="EU291" s="4">
        <v>12</v>
      </c>
      <c r="EV291" s="8">
        <v>264.64</v>
      </c>
      <c r="EW291" s="4"/>
      <c r="EX291" s="8"/>
      <c r="EY291" s="7"/>
      <c r="EZ291" s="7"/>
      <c r="FA291" s="2" t="s">
        <v>140</v>
      </c>
      <c r="FB291" s="2" t="s">
        <v>131</v>
      </c>
      <c r="FC291" s="2" t="s">
        <v>2818</v>
      </c>
      <c r="FD291" s="2" t="s">
        <v>3106</v>
      </c>
      <c r="FE291" s="2" t="s">
        <v>142</v>
      </c>
      <c r="FF291" s="2" t="s">
        <v>134</v>
      </c>
      <c r="FG291" s="4">
        <v>6</v>
      </c>
      <c r="FH291" s="8">
        <v>125.58</v>
      </c>
      <c r="FI291" s="4"/>
      <c r="FJ291" s="8"/>
      <c r="FK291" s="7"/>
      <c r="FL291" s="7"/>
      <c r="FM291" s="2" t="s">
        <v>140</v>
      </c>
      <c r="FN291" s="2" t="s">
        <v>131</v>
      </c>
      <c r="FO291" s="2" t="s">
        <v>3107</v>
      </c>
      <c r="FP291" s="2" t="s">
        <v>2559</v>
      </c>
      <c r="FQ291" s="2" t="s">
        <v>142</v>
      </c>
      <c r="FR291" s="2" t="s">
        <v>134</v>
      </c>
      <c r="FS291" s="4">
        <v>5</v>
      </c>
      <c r="FT291" s="8">
        <v>104.3</v>
      </c>
      <c r="FU291" s="4"/>
      <c r="FV291" s="8"/>
      <c r="FW291" s="7"/>
      <c r="FX291" s="7"/>
      <c r="FY291" s="2" t="s">
        <v>140</v>
      </c>
      <c r="FZ291" s="2" t="s">
        <v>131</v>
      </c>
      <c r="GA291" s="2" t="s">
        <v>337</v>
      </c>
      <c r="GB291" s="2" t="s">
        <v>3108</v>
      </c>
      <c r="GC291" s="2" t="s">
        <v>142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161</v>
      </c>
      <c r="GL291" s="2" t="s">
        <v>131</v>
      </c>
      <c r="GM291" s="2" t="s">
        <v>134</v>
      </c>
      <c r="GN291" s="2" t="s">
        <v>134</v>
      </c>
      <c r="GO291" s="2" t="s">
        <v>142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161</v>
      </c>
      <c r="GX291" s="2" t="s">
        <v>131</v>
      </c>
      <c r="GY291" s="2" t="s">
        <v>134</v>
      </c>
      <c r="GZ291" s="2" t="s">
        <v>134</v>
      </c>
      <c r="HA291" s="2" t="s">
        <v>142</v>
      </c>
      <c r="HB291" s="2" t="s">
        <v>134</v>
      </c>
      <c r="HC291" s="4">
        <v>4</v>
      </c>
      <c r="HD291" s="8">
        <v>132.46</v>
      </c>
      <c r="HE291" s="4"/>
      <c r="HF291" s="8"/>
      <c r="HG291" s="7"/>
      <c r="HH291" s="7"/>
      <c r="HI291" s="2" t="s">
        <v>140</v>
      </c>
      <c r="HJ291" s="2" t="s">
        <v>131</v>
      </c>
      <c r="HK291" s="2" t="s">
        <v>179</v>
      </c>
      <c r="HL291" s="2" t="s">
        <v>2963</v>
      </c>
      <c r="HM291" s="2" t="s">
        <v>142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161</v>
      </c>
      <c r="HV291" s="2" t="s">
        <v>131</v>
      </c>
      <c r="HW291" s="2" t="s">
        <v>134</v>
      </c>
      <c r="HX291" s="2" t="s">
        <v>134</v>
      </c>
      <c r="HY291" s="2" t="s">
        <v>142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184</v>
      </c>
      <c r="IH291" s="2" t="s">
        <v>131</v>
      </c>
      <c r="II291" s="2" t="s">
        <v>134</v>
      </c>
      <c r="IJ291" s="2" t="s">
        <v>134</v>
      </c>
      <c r="IK291" s="2" t="s">
        <v>142</v>
      </c>
      <c r="IL291" s="2" t="s">
        <v>168</v>
      </c>
      <c r="IM291" s="4"/>
      <c r="IN291" s="8"/>
      <c r="IO291" s="4"/>
      <c r="IP291" s="8"/>
      <c r="IQ291" s="7"/>
      <c r="IR291" s="7"/>
      <c r="IS291" s="2" t="s">
        <v>161</v>
      </c>
      <c r="IT291" s="2" t="s">
        <v>131</v>
      </c>
      <c r="IU291" s="2" t="s">
        <v>134</v>
      </c>
      <c r="IV291" s="2" t="s">
        <v>134</v>
      </c>
      <c r="IW291" s="2" t="s">
        <v>142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140</v>
      </c>
      <c r="JF291" s="2" t="s">
        <v>131</v>
      </c>
      <c r="JG291" s="2" t="s">
        <v>170</v>
      </c>
      <c r="JH291" s="2" t="s">
        <v>134</v>
      </c>
      <c r="JI291" s="2" t="s">
        <v>142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140</v>
      </c>
      <c r="JR291" s="2" t="s">
        <v>144</v>
      </c>
      <c r="JS291" s="2" t="s">
        <v>876</v>
      </c>
      <c r="JT291" s="2" t="s">
        <v>185</v>
      </c>
      <c r="JU291" s="2" t="s">
        <v>142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140</v>
      </c>
      <c r="KD291" s="2" t="s">
        <v>131</v>
      </c>
      <c r="KE291" s="2" t="s">
        <v>174</v>
      </c>
      <c r="KF291" s="2" t="s">
        <v>134</v>
      </c>
      <c r="KG291" s="2" t="s">
        <v>142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176</v>
      </c>
      <c r="KP291" s="2" t="s">
        <v>131</v>
      </c>
      <c r="KQ291" s="2" t="s">
        <v>134</v>
      </c>
      <c r="KR291" s="2" t="s">
        <v>134</v>
      </c>
      <c r="KS291" s="2" t="s">
        <v>142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140</v>
      </c>
      <c r="LB291" s="2" t="s">
        <v>144</v>
      </c>
      <c r="LC291" s="2" t="s">
        <v>854</v>
      </c>
      <c r="LD291" s="2" t="s">
        <v>134</v>
      </c>
      <c r="LE291" s="2" t="s">
        <v>142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134</v>
      </c>
      <c r="LN291" s="2" t="s">
        <v>134</v>
      </c>
      <c r="LO291" s="2" t="s">
        <v>134</v>
      </c>
      <c r="LP291" s="2" t="s">
        <v>134</v>
      </c>
      <c r="LQ291" s="2" t="s">
        <v>134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134</v>
      </c>
      <c r="LZ291" s="2" t="s">
        <v>134</v>
      </c>
      <c r="MA291" s="2" t="s">
        <v>134</v>
      </c>
      <c r="MB291" s="2" t="s">
        <v>134</v>
      </c>
      <c r="MC291" s="2" t="s">
        <v>134</v>
      </c>
      <c r="MD291" s="2" t="s">
        <v>134</v>
      </c>
      <c r="ME291" s="4">
        <v>2</v>
      </c>
      <c r="MF291" s="8">
        <v>42.92</v>
      </c>
      <c r="MG291" s="4"/>
      <c r="MH291" s="8"/>
      <c r="MI291" s="7"/>
      <c r="MJ291" s="7"/>
      <c r="MK291" s="2" t="s">
        <v>140</v>
      </c>
      <c r="ML291" s="2" t="s">
        <v>144</v>
      </c>
      <c r="MM291" s="2" t="s">
        <v>213</v>
      </c>
      <c r="MN291" s="2" t="s">
        <v>3109</v>
      </c>
      <c r="MO291" s="2" t="s">
        <v>142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134</v>
      </c>
      <c r="MY291" s="2" t="s">
        <v>134</v>
      </c>
      <c r="MZ291" s="2" t="s">
        <v>134</v>
      </c>
      <c r="NA291" s="2" t="s">
        <v>134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184</v>
      </c>
      <c r="NJ291" s="2" t="s">
        <v>131</v>
      </c>
      <c r="NK291" s="2" t="s">
        <v>134</v>
      </c>
      <c r="NL291" s="2" t="s">
        <v>134</v>
      </c>
      <c r="NM291" s="2" t="s">
        <v>142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140</v>
      </c>
      <c r="NV291" s="2" t="s">
        <v>131</v>
      </c>
      <c r="NW291" s="2" t="s">
        <v>185</v>
      </c>
      <c r="NX291" s="2" t="s">
        <v>524</v>
      </c>
      <c r="NY291" s="2" t="s">
        <v>142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140</v>
      </c>
      <c r="OH291" s="2" t="s">
        <v>187</v>
      </c>
      <c r="OI291" s="2" t="s">
        <v>3105</v>
      </c>
      <c r="OJ291" s="2" t="s">
        <v>878</v>
      </c>
      <c r="OK291" s="2" t="s">
        <v>142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134</v>
      </c>
      <c r="OT291" s="2" t="s">
        <v>134</v>
      </c>
      <c r="OU291" s="2" t="s">
        <v>134</v>
      </c>
      <c r="OV291" s="2" t="s">
        <v>134</v>
      </c>
      <c r="OW291" s="2" t="s">
        <v>134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161</v>
      </c>
      <c r="PF291" s="2" t="s">
        <v>131</v>
      </c>
      <c r="PG291" s="2" t="s">
        <v>134</v>
      </c>
      <c r="PH291" s="2" t="s">
        <v>134</v>
      </c>
      <c r="PI291" s="2" t="s">
        <v>142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140</v>
      </c>
      <c r="PR291" s="2" t="s">
        <v>131</v>
      </c>
      <c r="PS291" s="2" t="s">
        <v>1549</v>
      </c>
      <c r="PT291" s="2" t="s">
        <v>134</v>
      </c>
      <c r="PU291" s="2" t="s">
        <v>142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161</v>
      </c>
      <c r="QD291" s="2" t="s">
        <v>144</v>
      </c>
      <c r="QE291" s="2" t="s">
        <v>134</v>
      </c>
      <c r="QF291" s="2" t="s">
        <v>134</v>
      </c>
      <c r="QG291" s="2" t="s">
        <v>142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184</v>
      </c>
      <c r="QP291" s="2" t="s">
        <v>131</v>
      </c>
      <c r="QQ291" s="2" t="s">
        <v>134</v>
      </c>
      <c r="QR291" s="2" t="s">
        <v>134</v>
      </c>
      <c r="QS291" s="2" t="s">
        <v>142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134</v>
      </c>
      <c r="RB291" s="2" t="s">
        <v>134</v>
      </c>
      <c r="RC291" s="2" t="s">
        <v>134</v>
      </c>
      <c r="RD291" s="2" t="s">
        <v>134</v>
      </c>
      <c r="RE291" s="2" t="s">
        <v>134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161</v>
      </c>
      <c r="RN291" s="2" t="s">
        <v>131</v>
      </c>
      <c r="RO291" s="2" t="s">
        <v>134</v>
      </c>
      <c r="RP291" s="2" t="s">
        <v>134</v>
      </c>
      <c r="RQ291" s="2" t="s">
        <v>142</v>
      </c>
      <c r="RR291" s="2" t="s">
        <v>134</v>
      </c>
      <c r="RS291" s="4"/>
      <c r="RT291" s="8"/>
      <c r="RU291" s="4"/>
      <c r="RV291" s="8"/>
      <c r="RW291" s="7"/>
      <c r="RX291" s="7"/>
      <c r="RY291" s="2" t="s">
        <v>161</v>
      </c>
      <c r="RZ291" s="2" t="s">
        <v>131</v>
      </c>
      <c r="SA291" s="2" t="s">
        <v>134</v>
      </c>
      <c r="SB291" s="2" t="s">
        <v>134</v>
      </c>
      <c r="SC291" s="2" t="s">
        <v>142</v>
      </c>
      <c r="SD291" s="2" t="s">
        <v>134</v>
      </c>
      <c r="SE291" s="4"/>
      <c r="SF291" s="8"/>
      <c r="SG291" s="4"/>
      <c r="SH291" s="8"/>
      <c r="SI291" s="7"/>
      <c r="SJ291" s="7"/>
      <c r="SK291" s="2" t="s">
        <v>176</v>
      </c>
      <c r="SL291" s="2" t="s">
        <v>144</v>
      </c>
      <c r="SM291" s="2" t="s">
        <v>134</v>
      </c>
      <c r="SN291" s="2" t="s">
        <v>134</v>
      </c>
      <c r="SO291" s="2" t="s">
        <v>142</v>
      </c>
      <c r="SP291" s="2" t="s">
        <v>134</v>
      </c>
    </row>
    <row r="292">
      <c r="A292" s="2" t="s">
        <v>3110</v>
      </c>
      <c r="B292" s="2" t="s">
        <v>123</v>
      </c>
      <c r="C292" s="2" t="s">
        <v>3000</v>
      </c>
      <c r="D292" s="2" t="s">
        <v>125</v>
      </c>
      <c r="E292" s="2" t="s">
        <v>126</v>
      </c>
      <c r="F292" s="2" t="s">
        <v>3111</v>
      </c>
      <c r="G292" s="2" t="s">
        <v>3111</v>
      </c>
      <c r="H292" s="2" t="s">
        <v>3111</v>
      </c>
      <c r="I292" s="2" t="s">
        <v>3053</v>
      </c>
      <c r="J292" s="2" t="s">
        <v>234</v>
      </c>
      <c r="K292" s="2" t="s">
        <v>3112</v>
      </c>
      <c r="L292" s="3">
        <v>24</v>
      </c>
      <c r="M292" s="3">
        <v>25.2</v>
      </c>
      <c r="N292" s="3">
        <v>49.99</v>
      </c>
      <c r="O292" s="2" t="s">
        <v>131</v>
      </c>
      <c r="P292" s="2" t="s">
        <v>275</v>
      </c>
      <c r="Q292" s="2" t="s">
        <v>133</v>
      </c>
      <c r="R292" s="2" t="s">
        <v>134</v>
      </c>
      <c r="S292" s="2" t="s">
        <v>3113</v>
      </c>
      <c r="T292" s="2" t="s">
        <v>1062</v>
      </c>
      <c r="U292" s="2" t="s">
        <v>832</v>
      </c>
      <c r="V292" s="2" t="s">
        <v>1361</v>
      </c>
      <c r="W292" s="2" t="s">
        <v>1934</v>
      </c>
      <c r="X292" s="2" t="s">
        <v>3004</v>
      </c>
      <c r="Y292" s="2" t="s">
        <v>3114</v>
      </c>
      <c r="Z292" s="4">
        <v>111</v>
      </c>
      <c r="AA292" s="4">
        <f>=ROUNDDOWN(10.0909090909091,0)</f>
      </c>
      <c r="AB292" s="5">
        <v>11</v>
      </c>
      <c r="AC292" s="2" t="s">
        <v>3115</v>
      </c>
      <c r="AD292" s="4">
        <v>200</v>
      </c>
      <c r="AE292" s="4">
        <v>200</v>
      </c>
      <c r="AF292" s="6">
        <v>62</v>
      </c>
      <c r="AG292" s="6"/>
      <c r="AH292" s="7">
        <v>0.4262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>
        <v>0</v>
      </c>
      <c r="AP292" s="4">
        <v>168</v>
      </c>
      <c r="AQ292" s="8">
        <v>4540.18</v>
      </c>
      <c r="AR292" s="4"/>
      <c r="AS292" s="8"/>
      <c r="AT292" s="7"/>
      <c r="AU292" s="7"/>
      <c r="AV292" s="4">
        <v>168</v>
      </c>
      <c r="AW292" s="8">
        <v>4540.18</v>
      </c>
      <c r="AX292" s="4"/>
      <c r="AY292" s="8"/>
      <c r="AZ292" s="7"/>
      <c r="BA292" s="7"/>
      <c r="BB292" s="7">
        <v>1</v>
      </c>
      <c r="BC292" s="4">
        <v>168</v>
      </c>
      <c r="BD292" s="8">
        <v>4540.18</v>
      </c>
      <c r="BE292" s="4"/>
      <c r="BF292" s="8"/>
      <c r="BG292" s="7"/>
      <c r="BH292" s="7"/>
      <c r="BI292" s="7">
        <v>1</v>
      </c>
      <c r="BJ292" s="4">
        <v>168</v>
      </c>
      <c r="BK292" s="8">
        <v>4540.18</v>
      </c>
      <c r="BL292" s="2" t="s">
        <v>3116</v>
      </c>
      <c r="BM292" s="7">
        <v>1</v>
      </c>
      <c r="BN292" s="7">
        <v>1</v>
      </c>
      <c r="BO292" s="4">
        <v>99</v>
      </c>
      <c r="BP292" s="8">
        <v>2732.4</v>
      </c>
      <c r="BQ292" s="4"/>
      <c r="BR292" s="8"/>
      <c r="BS292" s="7"/>
      <c r="BT292" s="7"/>
      <c r="BU292" s="2" t="s">
        <v>140</v>
      </c>
      <c r="BV292" s="2" t="s">
        <v>131</v>
      </c>
      <c r="BW292" s="2" t="s">
        <v>134</v>
      </c>
      <c r="BX292" s="2" t="s">
        <v>1148</v>
      </c>
      <c r="BY292" s="2" t="s">
        <v>142</v>
      </c>
      <c r="BZ292" s="2" t="s">
        <v>134</v>
      </c>
      <c r="CA292" s="4">
        <v>6</v>
      </c>
      <c r="CB292" s="8">
        <v>163.32</v>
      </c>
      <c r="CC292" s="4"/>
      <c r="CD292" s="8"/>
      <c r="CE292" s="7"/>
      <c r="CF292" s="7"/>
      <c r="CG292" s="2" t="s">
        <v>140</v>
      </c>
      <c r="CH292" s="2" t="s">
        <v>187</v>
      </c>
      <c r="CI292" s="2" t="s">
        <v>409</v>
      </c>
      <c r="CJ292" s="2" t="s">
        <v>3117</v>
      </c>
      <c r="CK292" s="2" t="s">
        <v>142</v>
      </c>
      <c r="CL292" s="2" t="s">
        <v>134</v>
      </c>
      <c r="CM292" s="4">
        <v>14</v>
      </c>
      <c r="CN292" s="8">
        <v>336</v>
      </c>
      <c r="CO292" s="4"/>
      <c r="CP292" s="8"/>
      <c r="CQ292" s="7"/>
      <c r="CR292" s="7"/>
      <c r="CS292" s="2" t="s">
        <v>140</v>
      </c>
      <c r="CT292" s="2" t="s">
        <v>131</v>
      </c>
      <c r="CU292" s="2" t="s">
        <v>1674</v>
      </c>
      <c r="CV292" s="2" t="s">
        <v>1675</v>
      </c>
      <c r="CW292" s="2" t="s">
        <v>142</v>
      </c>
      <c r="CX292" s="2" t="s">
        <v>134</v>
      </c>
      <c r="CY292" s="4">
        <v>12</v>
      </c>
      <c r="CZ292" s="8">
        <v>317.52</v>
      </c>
      <c r="DA292" s="4"/>
      <c r="DB292" s="8"/>
      <c r="DC292" s="7"/>
      <c r="DD292" s="7"/>
      <c r="DE292" s="2" t="s">
        <v>140</v>
      </c>
      <c r="DF292" s="2" t="s">
        <v>131</v>
      </c>
      <c r="DG292" s="2" t="s">
        <v>2760</v>
      </c>
      <c r="DH292" s="2" t="s">
        <v>1462</v>
      </c>
      <c r="DI292" s="2" t="s">
        <v>142</v>
      </c>
      <c r="DJ292" s="2" t="s">
        <v>134</v>
      </c>
      <c r="DK292" s="4">
        <v>19</v>
      </c>
      <c r="DL292" s="8">
        <v>517.18</v>
      </c>
      <c r="DM292" s="4"/>
      <c r="DN292" s="8"/>
      <c r="DO292" s="7"/>
      <c r="DP292" s="7"/>
      <c r="DQ292" s="2" t="s">
        <v>140</v>
      </c>
      <c r="DR292" s="2" t="s">
        <v>131</v>
      </c>
      <c r="DS292" s="2" t="s">
        <v>1122</v>
      </c>
      <c r="DT292" s="2" t="s">
        <v>2763</v>
      </c>
      <c r="DU292" s="2" t="s">
        <v>142</v>
      </c>
      <c r="DV292" s="2" t="s">
        <v>134</v>
      </c>
      <c r="DW292" s="4">
        <v>5</v>
      </c>
      <c r="DX292" s="8">
        <v>132.3</v>
      </c>
      <c r="DY292" s="4"/>
      <c r="DZ292" s="8"/>
      <c r="EA292" s="7"/>
      <c r="EB292" s="7"/>
      <c r="EC292" s="2" t="s">
        <v>140</v>
      </c>
      <c r="ED292" s="2" t="s">
        <v>131</v>
      </c>
      <c r="EE292" s="2" t="s">
        <v>2546</v>
      </c>
      <c r="EF292" s="2" t="s">
        <v>3089</v>
      </c>
      <c r="EG292" s="2" t="s">
        <v>142</v>
      </c>
      <c r="EH292" s="2" t="s">
        <v>134</v>
      </c>
      <c r="EI292" s="4">
        <v>6</v>
      </c>
      <c r="EJ292" s="8">
        <v>144.9</v>
      </c>
      <c r="EK292" s="4"/>
      <c r="EL292" s="8"/>
      <c r="EM292" s="7"/>
      <c r="EN292" s="7"/>
      <c r="EO292" s="2" t="s">
        <v>140</v>
      </c>
      <c r="EP292" s="2" t="s">
        <v>131</v>
      </c>
      <c r="EQ292" s="2" t="s">
        <v>1106</v>
      </c>
      <c r="ER292" s="2" t="s">
        <v>1291</v>
      </c>
      <c r="ES292" s="2" t="s">
        <v>142</v>
      </c>
      <c r="ET292" s="2" t="s">
        <v>134</v>
      </c>
      <c r="EU292" s="4">
        <v>7</v>
      </c>
      <c r="EV292" s="8">
        <v>196.56</v>
      </c>
      <c r="EW292" s="4"/>
      <c r="EX292" s="8"/>
      <c r="EY292" s="7"/>
      <c r="EZ292" s="7"/>
      <c r="FA292" s="2" t="s">
        <v>140</v>
      </c>
      <c r="FB292" s="2" t="s">
        <v>131</v>
      </c>
      <c r="FC292" s="2" t="s">
        <v>1159</v>
      </c>
      <c r="FD292" s="2" t="s">
        <v>1195</v>
      </c>
      <c r="FE292" s="2" t="s">
        <v>142</v>
      </c>
      <c r="FF292" s="2" t="s">
        <v>134</v>
      </c>
      <c r="FG292" s="4"/>
      <c r="FH292" s="8"/>
      <c r="FI292" s="4"/>
      <c r="FJ292" s="8"/>
      <c r="FK292" s="7"/>
      <c r="FL292" s="7"/>
      <c r="FM292" s="2" t="s">
        <v>176</v>
      </c>
      <c r="FN292" s="2" t="s">
        <v>131</v>
      </c>
      <c r="FO292" s="2" t="s">
        <v>134</v>
      </c>
      <c r="FP292" s="2" t="s">
        <v>134</v>
      </c>
      <c r="FQ292" s="2" t="s">
        <v>142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140</v>
      </c>
      <c r="FZ292" s="2" t="s">
        <v>131</v>
      </c>
      <c r="GA292" s="2" t="s">
        <v>1681</v>
      </c>
      <c r="GB292" s="2" t="s">
        <v>1333</v>
      </c>
      <c r="GC292" s="2" t="s">
        <v>142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134</v>
      </c>
      <c r="GL292" s="2" t="s">
        <v>134</v>
      </c>
      <c r="GM292" s="2" t="s">
        <v>134</v>
      </c>
      <c r="GN292" s="2" t="s">
        <v>134</v>
      </c>
      <c r="GO292" s="2" t="s">
        <v>134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161</v>
      </c>
      <c r="GX292" s="2" t="s">
        <v>131</v>
      </c>
      <c r="GY292" s="2" t="s">
        <v>134</v>
      </c>
      <c r="GZ292" s="2" t="s">
        <v>134</v>
      </c>
      <c r="HA292" s="2" t="s">
        <v>142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140</v>
      </c>
      <c r="HJ292" s="2" t="s">
        <v>131</v>
      </c>
      <c r="HK292" s="2" t="s">
        <v>2546</v>
      </c>
      <c r="HL292" s="2" t="s">
        <v>1414</v>
      </c>
      <c r="HM292" s="2" t="s">
        <v>142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143</v>
      </c>
      <c r="HV292" s="2" t="s">
        <v>131</v>
      </c>
      <c r="HW292" s="2" t="s">
        <v>134</v>
      </c>
      <c r="HX292" s="2" t="s">
        <v>134</v>
      </c>
      <c r="HY292" s="2" t="s">
        <v>142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184</v>
      </c>
      <c r="IH292" s="2" t="s">
        <v>131</v>
      </c>
      <c r="II292" s="2" t="s">
        <v>134</v>
      </c>
      <c r="IJ292" s="2" t="s">
        <v>134</v>
      </c>
      <c r="IK292" s="2" t="s">
        <v>142</v>
      </c>
      <c r="IL292" s="2" t="s">
        <v>168</v>
      </c>
      <c r="IM292" s="4"/>
      <c r="IN292" s="8"/>
      <c r="IO292" s="4"/>
      <c r="IP292" s="8"/>
      <c r="IQ292" s="7"/>
      <c r="IR292" s="7"/>
      <c r="IS292" s="2" t="s">
        <v>161</v>
      </c>
      <c r="IT292" s="2" t="s">
        <v>131</v>
      </c>
      <c r="IU292" s="2" t="s">
        <v>134</v>
      </c>
      <c r="IV292" s="2" t="s">
        <v>134</v>
      </c>
      <c r="IW292" s="2" t="s">
        <v>142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140</v>
      </c>
      <c r="JF292" s="2" t="s">
        <v>131</v>
      </c>
      <c r="JG292" s="2" t="s">
        <v>1308</v>
      </c>
      <c r="JH292" s="2" t="s">
        <v>134</v>
      </c>
      <c r="JI292" s="2" t="s">
        <v>142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140</v>
      </c>
      <c r="JR292" s="2" t="s">
        <v>144</v>
      </c>
      <c r="JS292" s="2" t="s">
        <v>1052</v>
      </c>
      <c r="JT292" s="2" t="s">
        <v>134</v>
      </c>
      <c r="JU292" s="2" t="s">
        <v>142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140</v>
      </c>
      <c r="KD292" s="2" t="s">
        <v>131</v>
      </c>
      <c r="KE292" s="2" t="s">
        <v>853</v>
      </c>
      <c r="KF292" s="2" t="s">
        <v>134</v>
      </c>
      <c r="KG292" s="2" t="s">
        <v>142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176</v>
      </c>
      <c r="KP292" s="2" t="s">
        <v>131</v>
      </c>
      <c r="KQ292" s="2" t="s">
        <v>134</v>
      </c>
      <c r="KR292" s="2" t="s">
        <v>134</v>
      </c>
      <c r="KS292" s="2" t="s">
        <v>142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140</v>
      </c>
      <c r="LB292" s="2" t="s">
        <v>144</v>
      </c>
      <c r="LC292" s="2" t="s">
        <v>1163</v>
      </c>
      <c r="LD292" s="2" t="s">
        <v>134</v>
      </c>
      <c r="LE292" s="2" t="s">
        <v>142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134</v>
      </c>
      <c r="LN292" s="2" t="s">
        <v>134</v>
      </c>
      <c r="LO292" s="2" t="s">
        <v>134</v>
      </c>
      <c r="LP292" s="2" t="s">
        <v>134</v>
      </c>
      <c r="LQ292" s="2" t="s">
        <v>134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134</v>
      </c>
      <c r="LZ292" s="2" t="s">
        <v>134</v>
      </c>
      <c r="MA292" s="2" t="s">
        <v>134</v>
      </c>
      <c r="MB292" s="2" t="s">
        <v>134</v>
      </c>
      <c r="MC292" s="2" t="s">
        <v>134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161</v>
      </c>
      <c r="ML292" s="2" t="s">
        <v>131</v>
      </c>
      <c r="MM292" s="2" t="s">
        <v>134</v>
      </c>
      <c r="MN292" s="2" t="s">
        <v>134</v>
      </c>
      <c r="MO292" s="2" t="s">
        <v>142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134</v>
      </c>
      <c r="MY292" s="2" t="s">
        <v>134</v>
      </c>
      <c r="MZ292" s="2" t="s">
        <v>134</v>
      </c>
      <c r="NA292" s="2" t="s">
        <v>134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184</v>
      </c>
      <c r="NJ292" s="2" t="s">
        <v>131</v>
      </c>
      <c r="NK292" s="2" t="s">
        <v>134</v>
      </c>
      <c r="NL292" s="2" t="s">
        <v>134</v>
      </c>
      <c r="NM292" s="2" t="s">
        <v>142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161</v>
      </c>
      <c r="NV292" s="2" t="s">
        <v>131</v>
      </c>
      <c r="NW292" s="2" t="s">
        <v>134</v>
      </c>
      <c r="NX292" s="2" t="s">
        <v>134</v>
      </c>
      <c r="NY292" s="2" t="s">
        <v>142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140</v>
      </c>
      <c r="OH292" s="2" t="s">
        <v>187</v>
      </c>
      <c r="OI292" s="2" t="s">
        <v>3089</v>
      </c>
      <c r="OJ292" s="2" t="s">
        <v>689</v>
      </c>
      <c r="OK292" s="2" t="s">
        <v>142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161</v>
      </c>
      <c r="OT292" s="2" t="s">
        <v>131</v>
      </c>
      <c r="OU292" s="2" t="s">
        <v>134</v>
      </c>
      <c r="OV292" s="2" t="s">
        <v>134</v>
      </c>
      <c r="OW292" s="2" t="s">
        <v>142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161</v>
      </c>
      <c r="PF292" s="2" t="s">
        <v>131</v>
      </c>
      <c r="PG292" s="2" t="s">
        <v>134</v>
      </c>
      <c r="PH292" s="2" t="s">
        <v>134</v>
      </c>
      <c r="PI292" s="2" t="s">
        <v>142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140</v>
      </c>
      <c r="PR292" s="2" t="s">
        <v>131</v>
      </c>
      <c r="PS292" s="2" t="s">
        <v>1549</v>
      </c>
      <c r="PT292" s="2" t="s">
        <v>134</v>
      </c>
      <c r="PU292" s="2" t="s">
        <v>142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184</v>
      </c>
      <c r="QP292" s="2" t="s">
        <v>131</v>
      </c>
      <c r="QQ292" s="2" t="s">
        <v>134</v>
      </c>
      <c r="QR292" s="2" t="s">
        <v>134</v>
      </c>
      <c r="QS292" s="2" t="s">
        <v>142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134</v>
      </c>
      <c r="RB292" s="2" t="s">
        <v>134</v>
      </c>
      <c r="RC292" s="2" t="s">
        <v>134</v>
      </c>
      <c r="RD292" s="2" t="s">
        <v>134</v>
      </c>
      <c r="RE292" s="2" t="s">
        <v>134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161</v>
      </c>
      <c r="RN292" s="2" t="s">
        <v>131</v>
      </c>
      <c r="RO292" s="2" t="s">
        <v>134</v>
      </c>
      <c r="RP292" s="2" t="s">
        <v>134</v>
      </c>
      <c r="RQ292" s="2" t="s">
        <v>142</v>
      </c>
      <c r="RR292" s="2" t="s">
        <v>134</v>
      </c>
      <c r="RS292" s="4"/>
      <c r="RT292" s="8"/>
      <c r="RU292" s="4"/>
      <c r="RV292" s="8"/>
      <c r="RW292" s="7"/>
      <c r="RX292" s="7"/>
      <c r="RY292" s="2" t="s">
        <v>161</v>
      </c>
      <c r="RZ292" s="2" t="s">
        <v>131</v>
      </c>
      <c r="SA292" s="2" t="s">
        <v>134</v>
      </c>
      <c r="SB292" s="2" t="s">
        <v>134</v>
      </c>
      <c r="SC292" s="2" t="s">
        <v>142</v>
      </c>
      <c r="SD292" s="2" t="s">
        <v>134</v>
      </c>
      <c r="SE292" s="4"/>
      <c r="SF292" s="8"/>
      <c r="SG292" s="4"/>
      <c r="SH292" s="8"/>
      <c r="SI292" s="7"/>
      <c r="SJ292" s="7"/>
      <c r="SK292" s="2" t="s">
        <v>134</v>
      </c>
      <c r="SL292" s="2" t="s">
        <v>134</v>
      </c>
      <c r="SM292" s="2" t="s">
        <v>134</v>
      </c>
      <c r="SN292" s="2" t="s">
        <v>134</v>
      </c>
      <c r="SO292" s="2" t="s">
        <v>134</v>
      </c>
      <c r="SP292" s="2" t="s">
        <v>134</v>
      </c>
    </row>
    <row r="293">
      <c r="A293" s="2" t="s">
        <v>3118</v>
      </c>
      <c r="B293" s="2" t="s">
        <v>123</v>
      </c>
      <c r="C293" s="2" t="s">
        <v>3000</v>
      </c>
      <c r="D293" s="2" t="s">
        <v>125</v>
      </c>
      <c r="E293" s="2" t="s">
        <v>126</v>
      </c>
      <c r="F293" s="2" t="s">
        <v>3119</v>
      </c>
      <c r="G293" s="2" t="s">
        <v>3119</v>
      </c>
      <c r="H293" s="2" t="s">
        <v>134</v>
      </c>
      <c r="I293" s="2" t="s">
        <v>1424</v>
      </c>
      <c r="J293" s="2" t="s">
        <v>234</v>
      </c>
      <c r="K293" s="2" t="s">
        <v>448</v>
      </c>
      <c r="L293" s="3">
        <v>16.5</v>
      </c>
      <c r="M293" s="3">
        <v>17.33</v>
      </c>
      <c r="N293" s="3">
        <v>39.99</v>
      </c>
      <c r="O293" s="2" t="s">
        <v>274</v>
      </c>
      <c r="P293" s="2" t="s">
        <v>275</v>
      </c>
      <c r="Q293" s="2" t="s">
        <v>133</v>
      </c>
      <c r="R293" s="2" t="s">
        <v>134</v>
      </c>
      <c r="S293" s="2" t="s">
        <v>3120</v>
      </c>
      <c r="T293" s="2" t="s">
        <v>134</v>
      </c>
      <c r="U293" s="2" t="s">
        <v>134</v>
      </c>
      <c r="V293" s="2" t="s">
        <v>420</v>
      </c>
      <c r="W293" s="2" t="s">
        <v>835</v>
      </c>
      <c r="X293" s="2" t="s">
        <v>134</v>
      </c>
      <c r="Y293" s="2" t="s">
        <v>237</v>
      </c>
      <c r="Z293" s="4"/>
      <c r="AA293" s="4">
        <f>=ROUNDDOWN({0},0)</f>
      </c>
      <c r="AB293" s="5"/>
      <c r="AC293" s="2" t="s">
        <v>134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134</v>
      </c>
      <c r="BM293" s="7"/>
      <c r="BN293" s="7"/>
      <c r="BO293" s="4"/>
      <c r="BP293" s="8"/>
      <c r="BQ293" s="4"/>
      <c r="BR293" s="8"/>
      <c r="BS293" s="7"/>
      <c r="BT293" s="7"/>
      <c r="BU293" s="2" t="s">
        <v>140</v>
      </c>
      <c r="BV293" s="2" t="s">
        <v>144</v>
      </c>
      <c r="BW293" s="2" t="s">
        <v>134</v>
      </c>
      <c r="BX293" s="2" t="s">
        <v>1794</v>
      </c>
      <c r="BY293" s="2" t="s">
        <v>142</v>
      </c>
      <c r="BZ293" s="2" t="s">
        <v>134</v>
      </c>
      <c r="CA293" s="4"/>
      <c r="CB293" s="8"/>
      <c r="CC293" s="4"/>
      <c r="CD293" s="8"/>
      <c r="CE293" s="7"/>
      <c r="CF293" s="7"/>
      <c r="CG293" s="2" t="s">
        <v>140</v>
      </c>
      <c r="CH293" s="2" t="s">
        <v>144</v>
      </c>
      <c r="CI293" s="2" t="s">
        <v>1857</v>
      </c>
      <c r="CJ293" s="2" t="s">
        <v>295</v>
      </c>
      <c r="CK293" s="2" t="s">
        <v>142</v>
      </c>
      <c r="CL293" s="2" t="s">
        <v>134</v>
      </c>
      <c r="CM293" s="4"/>
      <c r="CN293" s="8"/>
      <c r="CO293" s="4"/>
      <c r="CP293" s="8"/>
      <c r="CQ293" s="7"/>
      <c r="CR293" s="7"/>
      <c r="CS293" s="2" t="s">
        <v>140</v>
      </c>
      <c r="CT293" s="2" t="s">
        <v>144</v>
      </c>
      <c r="CU293" s="2" t="s">
        <v>451</v>
      </c>
      <c r="CV293" s="2" t="s">
        <v>734</v>
      </c>
      <c r="CW293" s="2" t="s">
        <v>142</v>
      </c>
      <c r="CX293" s="2" t="s">
        <v>134</v>
      </c>
      <c r="CY293" s="4"/>
      <c r="CZ293" s="8"/>
      <c r="DA293" s="4"/>
      <c r="DB293" s="8"/>
      <c r="DC293" s="7"/>
      <c r="DD293" s="7"/>
      <c r="DE293" s="2" t="s">
        <v>140</v>
      </c>
      <c r="DF293" s="2" t="s">
        <v>144</v>
      </c>
      <c r="DG293" s="2" t="s">
        <v>658</v>
      </c>
      <c r="DH293" s="2" t="s">
        <v>665</v>
      </c>
      <c r="DI293" s="2" t="s">
        <v>142</v>
      </c>
      <c r="DJ293" s="2" t="s">
        <v>134</v>
      </c>
      <c r="DK293" s="4"/>
      <c r="DL293" s="8"/>
      <c r="DM293" s="4"/>
      <c r="DN293" s="8"/>
      <c r="DO293" s="7"/>
      <c r="DP293" s="7"/>
      <c r="DQ293" s="2" t="s">
        <v>161</v>
      </c>
      <c r="DR293" s="2" t="s">
        <v>144</v>
      </c>
      <c r="DS293" s="2" t="s">
        <v>134</v>
      </c>
      <c r="DT293" s="2" t="s">
        <v>134</v>
      </c>
      <c r="DU293" s="2" t="s">
        <v>142</v>
      </c>
      <c r="DV293" s="2" t="s">
        <v>134</v>
      </c>
      <c r="DW293" s="4"/>
      <c r="DX293" s="8"/>
      <c r="DY293" s="4"/>
      <c r="DZ293" s="8"/>
      <c r="EA293" s="7"/>
      <c r="EB293" s="7"/>
      <c r="EC293" s="2" t="s">
        <v>140</v>
      </c>
      <c r="ED293" s="2" t="s">
        <v>144</v>
      </c>
      <c r="EE293" s="2" t="s">
        <v>371</v>
      </c>
      <c r="EF293" s="2" t="s">
        <v>1215</v>
      </c>
      <c r="EG293" s="2" t="s">
        <v>142</v>
      </c>
      <c r="EH293" s="2" t="s">
        <v>134</v>
      </c>
      <c r="EI293" s="4"/>
      <c r="EJ293" s="8"/>
      <c r="EK293" s="4"/>
      <c r="EL293" s="8"/>
      <c r="EM293" s="7"/>
      <c r="EN293" s="7"/>
      <c r="EO293" s="2" t="s">
        <v>140</v>
      </c>
      <c r="EP293" s="2" t="s">
        <v>144</v>
      </c>
      <c r="EQ293" s="2" t="s">
        <v>258</v>
      </c>
      <c r="ER293" s="2" t="s">
        <v>608</v>
      </c>
      <c r="ES293" s="2" t="s">
        <v>142</v>
      </c>
      <c r="ET293" s="2" t="s">
        <v>134</v>
      </c>
      <c r="EU293" s="4"/>
      <c r="EV293" s="8"/>
      <c r="EW293" s="4"/>
      <c r="EX293" s="8"/>
      <c r="EY293" s="7"/>
      <c r="EZ293" s="7"/>
      <c r="FA293" s="2" t="s">
        <v>140</v>
      </c>
      <c r="FB293" s="2" t="s">
        <v>144</v>
      </c>
      <c r="FC293" s="2" t="s">
        <v>3121</v>
      </c>
      <c r="FD293" s="2" t="s">
        <v>2151</v>
      </c>
      <c r="FE293" s="2" t="s">
        <v>142</v>
      </c>
      <c r="FF293" s="2" t="s">
        <v>134</v>
      </c>
      <c r="FG293" s="4"/>
      <c r="FH293" s="8"/>
      <c r="FI293" s="4"/>
      <c r="FJ293" s="8"/>
      <c r="FK293" s="7"/>
      <c r="FL293" s="7"/>
      <c r="FM293" s="2" t="s">
        <v>161</v>
      </c>
      <c r="FN293" s="2" t="s">
        <v>144</v>
      </c>
      <c r="FO293" s="2" t="s">
        <v>134</v>
      </c>
      <c r="FP293" s="2" t="s">
        <v>134</v>
      </c>
      <c r="FQ293" s="2" t="s">
        <v>142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161</v>
      </c>
      <c r="FZ293" s="2" t="s">
        <v>144</v>
      </c>
      <c r="GA293" s="2" t="s">
        <v>134</v>
      </c>
      <c r="GB293" s="2" t="s">
        <v>134</v>
      </c>
      <c r="GC293" s="2" t="s">
        <v>142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134</v>
      </c>
      <c r="GL293" s="2" t="s">
        <v>134</v>
      </c>
      <c r="GM293" s="2" t="s">
        <v>134</v>
      </c>
      <c r="GN293" s="2" t="s">
        <v>134</v>
      </c>
      <c r="GO293" s="2" t="s">
        <v>134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161</v>
      </c>
      <c r="GX293" s="2" t="s">
        <v>144</v>
      </c>
      <c r="GY293" s="2" t="s">
        <v>134</v>
      </c>
      <c r="GZ293" s="2" t="s">
        <v>134</v>
      </c>
      <c r="HA293" s="2" t="s">
        <v>142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140</v>
      </c>
      <c r="HJ293" s="2" t="s">
        <v>144</v>
      </c>
      <c r="HK293" s="2" t="s">
        <v>3121</v>
      </c>
      <c r="HL293" s="2" t="s">
        <v>403</v>
      </c>
      <c r="HM293" s="2" t="s">
        <v>142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134</v>
      </c>
      <c r="HV293" s="2" t="s">
        <v>134</v>
      </c>
      <c r="HW293" s="2" t="s">
        <v>134</v>
      </c>
      <c r="HX293" s="2" t="s">
        <v>134</v>
      </c>
      <c r="HY293" s="2" t="s">
        <v>134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184</v>
      </c>
      <c r="IH293" s="2" t="s">
        <v>144</v>
      </c>
      <c r="II293" s="2" t="s">
        <v>134</v>
      </c>
      <c r="IJ293" s="2" t="s">
        <v>134</v>
      </c>
      <c r="IK293" s="2" t="s">
        <v>142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140</v>
      </c>
      <c r="IT293" s="2" t="s">
        <v>144</v>
      </c>
      <c r="IU293" s="2" t="s">
        <v>382</v>
      </c>
      <c r="IV293" s="2" t="s">
        <v>445</v>
      </c>
      <c r="IW293" s="2" t="s">
        <v>142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134</v>
      </c>
      <c r="JF293" s="2" t="s">
        <v>134</v>
      </c>
      <c r="JG293" s="2" t="s">
        <v>134</v>
      </c>
      <c r="JH293" s="2" t="s">
        <v>134</v>
      </c>
      <c r="JI293" s="2" t="s">
        <v>134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184</v>
      </c>
      <c r="JR293" s="2" t="s">
        <v>144</v>
      </c>
      <c r="JS293" s="2" t="s">
        <v>134</v>
      </c>
      <c r="JT293" s="2" t="s">
        <v>134</v>
      </c>
      <c r="JU293" s="2" t="s">
        <v>142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161</v>
      </c>
      <c r="KD293" s="2" t="s">
        <v>131</v>
      </c>
      <c r="KE293" s="2" t="s">
        <v>134</v>
      </c>
      <c r="KF293" s="2" t="s">
        <v>134</v>
      </c>
      <c r="KG293" s="2" t="s">
        <v>142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176</v>
      </c>
      <c r="KP293" s="2" t="s">
        <v>144</v>
      </c>
      <c r="KQ293" s="2" t="s">
        <v>134</v>
      </c>
      <c r="KR293" s="2" t="s">
        <v>134</v>
      </c>
      <c r="KS293" s="2" t="s">
        <v>142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140</v>
      </c>
      <c r="LB293" s="2" t="s">
        <v>144</v>
      </c>
      <c r="LC293" s="2" t="s">
        <v>505</v>
      </c>
      <c r="LD293" s="2" t="s">
        <v>134</v>
      </c>
      <c r="LE293" s="2" t="s">
        <v>142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134</v>
      </c>
      <c r="LN293" s="2" t="s">
        <v>134</v>
      </c>
      <c r="LO293" s="2" t="s">
        <v>134</v>
      </c>
      <c r="LP293" s="2" t="s">
        <v>134</v>
      </c>
      <c r="LQ293" s="2" t="s">
        <v>134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134</v>
      </c>
      <c r="LZ293" s="2" t="s">
        <v>134</v>
      </c>
      <c r="MA293" s="2" t="s">
        <v>134</v>
      </c>
      <c r="MB293" s="2" t="s">
        <v>134</v>
      </c>
      <c r="MC293" s="2" t="s">
        <v>134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161</v>
      </c>
      <c r="ML293" s="2" t="s">
        <v>144</v>
      </c>
      <c r="MM293" s="2" t="s">
        <v>134</v>
      </c>
      <c r="MN293" s="2" t="s">
        <v>134</v>
      </c>
      <c r="MO293" s="2" t="s">
        <v>142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134</v>
      </c>
      <c r="MX293" s="2" t="s">
        <v>134</v>
      </c>
      <c r="MY293" s="2" t="s">
        <v>134</v>
      </c>
      <c r="MZ293" s="2" t="s">
        <v>134</v>
      </c>
      <c r="NA293" s="2" t="s">
        <v>134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184</v>
      </c>
      <c r="NJ293" s="2" t="s">
        <v>144</v>
      </c>
      <c r="NK293" s="2" t="s">
        <v>134</v>
      </c>
      <c r="NL293" s="2" t="s">
        <v>134</v>
      </c>
      <c r="NM293" s="2" t="s">
        <v>142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134</v>
      </c>
      <c r="NV293" s="2" t="s">
        <v>134</v>
      </c>
      <c r="NW293" s="2" t="s">
        <v>134</v>
      </c>
      <c r="NX293" s="2" t="s">
        <v>134</v>
      </c>
      <c r="NY293" s="2" t="s">
        <v>134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140</v>
      </c>
      <c r="OH293" s="2" t="s">
        <v>144</v>
      </c>
      <c r="OI293" s="2" t="s">
        <v>239</v>
      </c>
      <c r="OJ293" s="2" t="s">
        <v>734</v>
      </c>
      <c r="OK293" s="2" t="s">
        <v>142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134</v>
      </c>
      <c r="OT293" s="2" t="s">
        <v>134</v>
      </c>
      <c r="OU293" s="2" t="s">
        <v>134</v>
      </c>
      <c r="OV293" s="2" t="s">
        <v>134</v>
      </c>
      <c r="OW293" s="2" t="s">
        <v>134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161</v>
      </c>
      <c r="PF293" s="2" t="s">
        <v>144</v>
      </c>
      <c r="PG293" s="2" t="s">
        <v>134</v>
      </c>
      <c r="PH293" s="2" t="s">
        <v>134</v>
      </c>
      <c r="PI293" s="2" t="s">
        <v>142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134</v>
      </c>
      <c r="PS293" s="2" t="s">
        <v>134</v>
      </c>
      <c r="PT293" s="2" t="s">
        <v>134</v>
      </c>
      <c r="PU293" s="2" t="s">
        <v>134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140</v>
      </c>
      <c r="QD293" s="2" t="s">
        <v>144</v>
      </c>
      <c r="QE293" s="2" t="s">
        <v>149</v>
      </c>
      <c r="QF293" s="2" t="s">
        <v>1004</v>
      </c>
      <c r="QG293" s="2" t="s">
        <v>142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184</v>
      </c>
      <c r="QP293" s="2" t="s">
        <v>144</v>
      </c>
      <c r="QQ293" s="2" t="s">
        <v>134</v>
      </c>
      <c r="QR293" s="2" t="s">
        <v>134</v>
      </c>
      <c r="QS293" s="2" t="s">
        <v>142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134</v>
      </c>
      <c r="RB293" s="2" t="s">
        <v>134</v>
      </c>
      <c r="RC293" s="2" t="s">
        <v>134</v>
      </c>
      <c r="RD293" s="2" t="s">
        <v>134</v>
      </c>
      <c r="RE293" s="2" t="s">
        <v>134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134</v>
      </c>
      <c r="RN293" s="2" t="s">
        <v>134</v>
      </c>
      <c r="RO293" s="2" t="s">
        <v>134</v>
      </c>
      <c r="RP293" s="2" t="s">
        <v>134</v>
      </c>
      <c r="RQ293" s="2" t="s">
        <v>134</v>
      </c>
      <c r="RR293" s="2" t="s">
        <v>134</v>
      </c>
      <c r="RS293" s="4"/>
      <c r="RT293" s="8"/>
      <c r="RU293" s="4"/>
      <c r="RV293" s="8"/>
      <c r="RW293" s="7"/>
      <c r="RX293" s="7"/>
      <c r="RY293" s="2" t="s">
        <v>161</v>
      </c>
      <c r="RZ293" s="2" t="s">
        <v>144</v>
      </c>
      <c r="SA293" s="2" t="s">
        <v>134</v>
      </c>
      <c r="SB293" s="2" t="s">
        <v>134</v>
      </c>
      <c r="SC293" s="2" t="s">
        <v>142</v>
      </c>
      <c r="SD293" s="2" t="s">
        <v>134</v>
      </c>
      <c r="SE293" s="4"/>
      <c r="SF293" s="8"/>
      <c r="SG293" s="4"/>
      <c r="SH293" s="8"/>
      <c r="SI293" s="7"/>
      <c r="SJ293" s="7"/>
      <c r="SK293" s="2" t="s">
        <v>140</v>
      </c>
      <c r="SL293" s="2" t="s">
        <v>144</v>
      </c>
      <c r="SM293" s="2" t="s">
        <v>411</v>
      </c>
      <c r="SN293" s="2" t="s">
        <v>3122</v>
      </c>
      <c r="SO293" s="2" t="s">
        <v>142</v>
      </c>
      <c r="SP293" s="2" t="s">
        <v>134</v>
      </c>
    </row>
    <row r="294">
      <c r="A294" s="2" t="s">
        <v>3123</v>
      </c>
      <c r="B294" s="2" t="s">
        <v>123</v>
      </c>
      <c r="C294" s="2" t="s">
        <v>3000</v>
      </c>
      <c r="D294" s="2" t="s">
        <v>125</v>
      </c>
      <c r="E294" s="2" t="s">
        <v>126</v>
      </c>
      <c r="F294" s="2" t="s">
        <v>3124</v>
      </c>
      <c r="G294" s="2" t="s">
        <v>134</v>
      </c>
      <c r="H294" s="2" t="s">
        <v>134</v>
      </c>
      <c r="I294" s="2" t="s">
        <v>1424</v>
      </c>
      <c r="J294" s="2" t="s">
        <v>234</v>
      </c>
      <c r="K294" s="2" t="s">
        <v>3125</v>
      </c>
      <c r="L294" s="3">
        <v>18.2</v>
      </c>
      <c r="M294" s="3">
        <v>19.11</v>
      </c>
      <c r="N294" s="3">
        <v>39.99</v>
      </c>
      <c r="O294" s="2" t="s">
        <v>131</v>
      </c>
      <c r="P294" s="2" t="s">
        <v>275</v>
      </c>
      <c r="Q294" s="2" t="s">
        <v>133</v>
      </c>
      <c r="R294" s="2" t="s">
        <v>134</v>
      </c>
      <c r="S294" s="2" t="s">
        <v>3126</v>
      </c>
      <c r="T294" s="2" t="s">
        <v>134</v>
      </c>
      <c r="U294" s="2" t="s">
        <v>134</v>
      </c>
      <c r="V294" s="2" t="s">
        <v>135</v>
      </c>
      <c r="W294" s="2" t="s">
        <v>835</v>
      </c>
      <c r="X294" s="2" t="s">
        <v>134</v>
      </c>
      <c r="Y294" s="2" t="s">
        <v>237</v>
      </c>
      <c r="Z294" s="4"/>
      <c r="AA294" s="4">
        <f>=ROUNDDOWN({0},0)</f>
      </c>
      <c r="AB294" s="5"/>
      <c r="AC294" s="2" t="s">
        <v>134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134</v>
      </c>
      <c r="BM294" s="7"/>
      <c r="BN294" s="7"/>
      <c r="BO294" s="4"/>
      <c r="BP294" s="8"/>
      <c r="BQ294" s="4"/>
      <c r="BR294" s="8"/>
      <c r="BS294" s="7"/>
      <c r="BT294" s="7"/>
      <c r="BU294" s="2" t="s">
        <v>140</v>
      </c>
      <c r="BV294" s="2" t="s">
        <v>144</v>
      </c>
      <c r="BW294" s="2" t="s">
        <v>134</v>
      </c>
      <c r="BX294" s="2" t="s">
        <v>1985</v>
      </c>
      <c r="BY294" s="2" t="s">
        <v>142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140</v>
      </c>
      <c r="CH294" s="2" t="s">
        <v>144</v>
      </c>
      <c r="CI294" s="2" t="s">
        <v>1857</v>
      </c>
      <c r="CJ294" s="2" t="s">
        <v>2245</v>
      </c>
      <c r="CK294" s="2" t="s">
        <v>142</v>
      </c>
      <c r="CL294" s="2" t="s">
        <v>134</v>
      </c>
      <c r="CM294" s="4"/>
      <c r="CN294" s="8"/>
      <c r="CO294" s="4"/>
      <c r="CP294" s="8"/>
      <c r="CQ294" s="7"/>
      <c r="CR294" s="7"/>
      <c r="CS294" s="2" t="s">
        <v>140</v>
      </c>
      <c r="CT294" s="2" t="s">
        <v>144</v>
      </c>
      <c r="CU294" s="2" t="s">
        <v>729</v>
      </c>
      <c r="CV294" s="2" t="s">
        <v>730</v>
      </c>
      <c r="CW294" s="2" t="s">
        <v>142</v>
      </c>
      <c r="CX294" s="2" t="s">
        <v>134</v>
      </c>
      <c r="CY294" s="4"/>
      <c r="CZ294" s="8"/>
      <c r="DA294" s="4"/>
      <c r="DB294" s="8"/>
      <c r="DC294" s="7"/>
      <c r="DD294" s="7"/>
      <c r="DE294" s="2" t="s">
        <v>140</v>
      </c>
      <c r="DF294" s="2" t="s">
        <v>144</v>
      </c>
      <c r="DG294" s="2" t="s">
        <v>242</v>
      </c>
      <c r="DH294" s="2" t="s">
        <v>3127</v>
      </c>
      <c r="DI294" s="2" t="s">
        <v>142</v>
      </c>
      <c r="DJ294" s="2" t="s">
        <v>134</v>
      </c>
      <c r="DK294" s="4"/>
      <c r="DL294" s="8"/>
      <c r="DM294" s="4"/>
      <c r="DN294" s="8"/>
      <c r="DO294" s="7"/>
      <c r="DP294" s="7"/>
      <c r="DQ294" s="2" t="s">
        <v>161</v>
      </c>
      <c r="DR294" s="2" t="s">
        <v>144</v>
      </c>
      <c r="DS294" s="2" t="s">
        <v>134</v>
      </c>
      <c r="DT294" s="2" t="s">
        <v>134</v>
      </c>
      <c r="DU294" s="2" t="s">
        <v>142</v>
      </c>
      <c r="DV294" s="2" t="s">
        <v>134</v>
      </c>
      <c r="DW294" s="4"/>
      <c r="DX294" s="8"/>
      <c r="DY294" s="4"/>
      <c r="DZ294" s="8"/>
      <c r="EA294" s="7"/>
      <c r="EB294" s="7"/>
      <c r="EC294" s="2" t="s">
        <v>140</v>
      </c>
      <c r="ED294" s="2" t="s">
        <v>144</v>
      </c>
      <c r="EE294" s="2" t="s">
        <v>535</v>
      </c>
      <c r="EF294" s="2" t="s">
        <v>661</v>
      </c>
      <c r="EG294" s="2" t="s">
        <v>142</v>
      </c>
      <c r="EH294" s="2" t="s">
        <v>134</v>
      </c>
      <c r="EI294" s="4"/>
      <c r="EJ294" s="8"/>
      <c r="EK294" s="4"/>
      <c r="EL294" s="8"/>
      <c r="EM294" s="7"/>
      <c r="EN294" s="7"/>
      <c r="EO294" s="2" t="s">
        <v>140</v>
      </c>
      <c r="EP294" s="2" t="s">
        <v>144</v>
      </c>
      <c r="EQ294" s="2" t="s">
        <v>242</v>
      </c>
      <c r="ER294" s="2" t="s">
        <v>476</v>
      </c>
      <c r="ES294" s="2" t="s">
        <v>142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140</v>
      </c>
      <c r="FB294" s="2" t="s">
        <v>144</v>
      </c>
      <c r="FC294" s="2" t="s">
        <v>242</v>
      </c>
      <c r="FD294" s="2" t="s">
        <v>1430</v>
      </c>
      <c r="FE294" s="2" t="s">
        <v>142</v>
      </c>
      <c r="FF294" s="2" t="s">
        <v>134</v>
      </c>
      <c r="FG294" s="4"/>
      <c r="FH294" s="8"/>
      <c r="FI294" s="4"/>
      <c r="FJ294" s="8"/>
      <c r="FK294" s="7"/>
      <c r="FL294" s="7"/>
      <c r="FM294" s="2" t="s">
        <v>161</v>
      </c>
      <c r="FN294" s="2" t="s">
        <v>144</v>
      </c>
      <c r="FO294" s="2" t="s">
        <v>134</v>
      </c>
      <c r="FP294" s="2" t="s">
        <v>134</v>
      </c>
      <c r="FQ294" s="2" t="s">
        <v>142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161</v>
      </c>
      <c r="FZ294" s="2" t="s">
        <v>144</v>
      </c>
      <c r="GA294" s="2" t="s">
        <v>134</v>
      </c>
      <c r="GB294" s="2" t="s">
        <v>134</v>
      </c>
      <c r="GC294" s="2" t="s">
        <v>142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134</v>
      </c>
      <c r="GL294" s="2" t="s">
        <v>134</v>
      </c>
      <c r="GM294" s="2" t="s">
        <v>134</v>
      </c>
      <c r="GN294" s="2" t="s">
        <v>134</v>
      </c>
      <c r="GO294" s="2" t="s">
        <v>134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161</v>
      </c>
      <c r="GX294" s="2" t="s">
        <v>144</v>
      </c>
      <c r="GY294" s="2" t="s">
        <v>134</v>
      </c>
      <c r="GZ294" s="2" t="s">
        <v>134</v>
      </c>
      <c r="HA294" s="2" t="s">
        <v>142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140</v>
      </c>
      <c r="HJ294" s="2" t="s">
        <v>144</v>
      </c>
      <c r="HK294" s="2" t="s">
        <v>242</v>
      </c>
      <c r="HL294" s="2" t="s">
        <v>579</v>
      </c>
      <c r="HM294" s="2" t="s">
        <v>142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161</v>
      </c>
      <c r="HV294" s="2" t="s">
        <v>131</v>
      </c>
      <c r="HW294" s="2" t="s">
        <v>134</v>
      </c>
      <c r="HX294" s="2" t="s">
        <v>134</v>
      </c>
      <c r="HY294" s="2" t="s">
        <v>142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184</v>
      </c>
      <c r="IH294" s="2" t="s">
        <v>144</v>
      </c>
      <c r="II294" s="2" t="s">
        <v>134</v>
      </c>
      <c r="IJ294" s="2" t="s">
        <v>134</v>
      </c>
      <c r="IK294" s="2" t="s">
        <v>142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140</v>
      </c>
      <c r="IT294" s="2" t="s">
        <v>144</v>
      </c>
      <c r="IU294" s="2" t="s">
        <v>382</v>
      </c>
      <c r="IV294" s="2" t="s">
        <v>3128</v>
      </c>
      <c r="IW294" s="2" t="s">
        <v>142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134</v>
      </c>
      <c r="JF294" s="2" t="s">
        <v>134</v>
      </c>
      <c r="JG294" s="2" t="s">
        <v>134</v>
      </c>
      <c r="JH294" s="2" t="s">
        <v>134</v>
      </c>
      <c r="JI294" s="2" t="s">
        <v>134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184</v>
      </c>
      <c r="JR294" s="2" t="s">
        <v>144</v>
      </c>
      <c r="JS294" s="2" t="s">
        <v>134</v>
      </c>
      <c r="JT294" s="2" t="s">
        <v>134</v>
      </c>
      <c r="JU294" s="2" t="s">
        <v>142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161</v>
      </c>
      <c r="KD294" s="2" t="s">
        <v>131</v>
      </c>
      <c r="KE294" s="2" t="s">
        <v>134</v>
      </c>
      <c r="KF294" s="2" t="s">
        <v>134</v>
      </c>
      <c r="KG294" s="2" t="s">
        <v>142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140</v>
      </c>
      <c r="KP294" s="2" t="s">
        <v>144</v>
      </c>
      <c r="KQ294" s="2" t="s">
        <v>261</v>
      </c>
      <c r="KR294" s="2" t="s">
        <v>1023</v>
      </c>
      <c r="KS294" s="2" t="s">
        <v>142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176</v>
      </c>
      <c r="LB294" s="2" t="s">
        <v>144</v>
      </c>
      <c r="LC294" s="2" t="s">
        <v>134</v>
      </c>
      <c r="LD294" s="2" t="s">
        <v>134</v>
      </c>
      <c r="LE294" s="2" t="s">
        <v>142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134</v>
      </c>
      <c r="LN294" s="2" t="s">
        <v>134</v>
      </c>
      <c r="LO294" s="2" t="s">
        <v>134</v>
      </c>
      <c r="LP294" s="2" t="s">
        <v>134</v>
      </c>
      <c r="LQ294" s="2" t="s">
        <v>134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134</v>
      </c>
      <c r="LZ294" s="2" t="s">
        <v>134</v>
      </c>
      <c r="MA294" s="2" t="s">
        <v>134</v>
      </c>
      <c r="MB294" s="2" t="s">
        <v>134</v>
      </c>
      <c r="MC294" s="2" t="s">
        <v>134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161</v>
      </c>
      <c r="ML294" s="2" t="s">
        <v>144</v>
      </c>
      <c r="MM294" s="2" t="s">
        <v>134</v>
      </c>
      <c r="MN294" s="2" t="s">
        <v>134</v>
      </c>
      <c r="MO294" s="2" t="s">
        <v>142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134</v>
      </c>
      <c r="MY294" s="2" t="s">
        <v>134</v>
      </c>
      <c r="MZ294" s="2" t="s">
        <v>134</v>
      </c>
      <c r="NA294" s="2" t="s">
        <v>134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184</v>
      </c>
      <c r="NJ294" s="2" t="s">
        <v>144</v>
      </c>
      <c r="NK294" s="2" t="s">
        <v>134</v>
      </c>
      <c r="NL294" s="2" t="s">
        <v>134</v>
      </c>
      <c r="NM294" s="2" t="s">
        <v>142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161</v>
      </c>
      <c r="NV294" s="2" t="s">
        <v>131</v>
      </c>
      <c r="NW294" s="2" t="s">
        <v>134</v>
      </c>
      <c r="NX294" s="2" t="s">
        <v>134</v>
      </c>
      <c r="NY294" s="2" t="s">
        <v>142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140</v>
      </c>
      <c r="OH294" s="2" t="s">
        <v>144</v>
      </c>
      <c r="OI294" s="2" t="s">
        <v>268</v>
      </c>
      <c r="OJ294" s="2" t="s">
        <v>3129</v>
      </c>
      <c r="OK294" s="2" t="s">
        <v>142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134</v>
      </c>
      <c r="OT294" s="2" t="s">
        <v>134</v>
      </c>
      <c r="OU294" s="2" t="s">
        <v>134</v>
      </c>
      <c r="OV294" s="2" t="s">
        <v>134</v>
      </c>
      <c r="OW294" s="2" t="s">
        <v>134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161</v>
      </c>
      <c r="PF294" s="2" t="s">
        <v>144</v>
      </c>
      <c r="PG294" s="2" t="s">
        <v>134</v>
      </c>
      <c r="PH294" s="2" t="s">
        <v>134</v>
      </c>
      <c r="PI294" s="2" t="s">
        <v>142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134</v>
      </c>
      <c r="PR294" s="2" t="s">
        <v>134</v>
      </c>
      <c r="PS294" s="2" t="s">
        <v>134</v>
      </c>
      <c r="PT294" s="2" t="s">
        <v>134</v>
      </c>
      <c r="PU294" s="2" t="s">
        <v>134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140</v>
      </c>
      <c r="QD294" s="2" t="s">
        <v>144</v>
      </c>
      <c r="QE294" s="2" t="s">
        <v>149</v>
      </c>
      <c r="QF294" s="2" t="s">
        <v>134</v>
      </c>
      <c r="QG294" s="2" t="s">
        <v>142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184</v>
      </c>
      <c r="QP294" s="2" t="s">
        <v>144</v>
      </c>
      <c r="QQ294" s="2" t="s">
        <v>134</v>
      </c>
      <c r="QR294" s="2" t="s">
        <v>134</v>
      </c>
      <c r="QS294" s="2" t="s">
        <v>142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134</v>
      </c>
      <c r="RB294" s="2" t="s">
        <v>134</v>
      </c>
      <c r="RC294" s="2" t="s">
        <v>134</v>
      </c>
      <c r="RD294" s="2" t="s">
        <v>134</v>
      </c>
      <c r="RE294" s="2" t="s">
        <v>134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134</v>
      </c>
      <c r="RN294" s="2" t="s">
        <v>134</v>
      </c>
      <c r="RO294" s="2" t="s">
        <v>134</v>
      </c>
      <c r="RP294" s="2" t="s">
        <v>134</v>
      </c>
      <c r="RQ294" s="2" t="s">
        <v>134</v>
      </c>
      <c r="RR294" s="2" t="s">
        <v>134</v>
      </c>
      <c r="RS294" s="4"/>
      <c r="RT294" s="8"/>
      <c r="RU294" s="4"/>
      <c r="RV294" s="8"/>
      <c r="RW294" s="7"/>
      <c r="RX294" s="7"/>
      <c r="RY294" s="2" t="s">
        <v>161</v>
      </c>
      <c r="RZ294" s="2" t="s">
        <v>144</v>
      </c>
      <c r="SA294" s="2" t="s">
        <v>134</v>
      </c>
      <c r="SB294" s="2" t="s">
        <v>134</v>
      </c>
      <c r="SC294" s="2" t="s">
        <v>142</v>
      </c>
      <c r="SD294" s="2" t="s">
        <v>134</v>
      </c>
      <c r="SE294" s="4"/>
      <c r="SF294" s="8"/>
      <c r="SG294" s="4"/>
      <c r="SH294" s="8"/>
      <c r="SI294" s="7"/>
      <c r="SJ294" s="7"/>
      <c r="SK294" s="2" t="s">
        <v>140</v>
      </c>
      <c r="SL294" s="2" t="s">
        <v>144</v>
      </c>
      <c r="SM294" s="2" t="s">
        <v>411</v>
      </c>
      <c r="SN294" s="2" t="s">
        <v>2075</v>
      </c>
      <c r="SO294" s="2" t="s">
        <v>142</v>
      </c>
      <c r="SP294" s="2" t="s">
        <v>134</v>
      </c>
    </row>
    <row r="295">
      <c r="A295" s="2" t="s">
        <v>3130</v>
      </c>
      <c r="B295" s="2" t="s">
        <v>123</v>
      </c>
      <c r="C295" s="2" t="s">
        <v>3000</v>
      </c>
      <c r="D295" s="2" t="s">
        <v>125</v>
      </c>
      <c r="E295" s="2" t="s">
        <v>1660</v>
      </c>
      <c r="F295" s="2" t="s">
        <v>3131</v>
      </c>
      <c r="G295" s="2" t="s">
        <v>134</v>
      </c>
      <c r="H295" s="2" t="s">
        <v>134</v>
      </c>
      <c r="I295" s="2" t="s">
        <v>134</v>
      </c>
      <c r="J295" s="2" t="s">
        <v>234</v>
      </c>
      <c r="K295" s="2" t="s">
        <v>130</v>
      </c>
      <c r="L295" s="3">
        <v>11.81</v>
      </c>
      <c r="M295" s="3"/>
      <c r="N295" s="3"/>
      <c r="O295" s="2" t="s">
        <v>274</v>
      </c>
      <c r="P295" s="2" t="s">
        <v>134</v>
      </c>
      <c r="Q295" s="2" t="s">
        <v>134</v>
      </c>
      <c r="R295" s="2" t="s">
        <v>3132</v>
      </c>
      <c r="S295" s="2" t="s">
        <v>134</v>
      </c>
      <c r="T295" s="2" t="s">
        <v>134</v>
      </c>
      <c r="U295" s="2" t="s">
        <v>134</v>
      </c>
      <c r="V295" s="2" t="s">
        <v>134</v>
      </c>
      <c r="W295" s="2" t="s">
        <v>134</v>
      </c>
      <c r="X295" s="2" t="s">
        <v>134</v>
      </c>
      <c r="Y295" s="2" t="s">
        <v>134</v>
      </c>
      <c r="Z295" s="4"/>
      <c r="AA295" s="4">
        <f>=ROUNDDOWN({0},0)</f>
      </c>
      <c r="AB295" s="5">
        <v>0.2</v>
      </c>
      <c r="AC295" s="2" t="s">
        <v>134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134</v>
      </c>
      <c r="BM295" s="7"/>
      <c r="BN295" s="7"/>
      <c r="BO295" s="4"/>
      <c r="BP295" s="8"/>
      <c r="BQ295" s="4"/>
      <c r="BR295" s="8"/>
      <c r="BS295" s="7"/>
      <c r="BT295" s="7"/>
      <c r="BU295" s="2" t="s">
        <v>134</v>
      </c>
      <c r="BV295" s="2" t="s">
        <v>134</v>
      </c>
      <c r="BW295" s="2" t="s">
        <v>134</v>
      </c>
      <c r="BX295" s="2" t="s">
        <v>134</v>
      </c>
      <c r="BY295" s="2" t="s">
        <v>134</v>
      </c>
      <c r="BZ295" s="2" t="s">
        <v>134</v>
      </c>
      <c r="CA295" s="4"/>
      <c r="CB295" s="8"/>
      <c r="CC295" s="4"/>
      <c r="CD295" s="8"/>
      <c r="CE295" s="7"/>
      <c r="CF295" s="7"/>
      <c r="CG295" s="2" t="s">
        <v>134</v>
      </c>
      <c r="CH295" s="2" t="s">
        <v>134</v>
      </c>
      <c r="CI295" s="2" t="s">
        <v>134</v>
      </c>
      <c r="CJ295" s="2" t="s">
        <v>134</v>
      </c>
      <c r="CK295" s="2" t="s">
        <v>134</v>
      </c>
      <c r="CL295" s="2" t="s">
        <v>134</v>
      </c>
      <c r="CM295" s="4"/>
      <c r="CN295" s="8"/>
      <c r="CO295" s="4"/>
      <c r="CP295" s="8"/>
      <c r="CQ295" s="7"/>
      <c r="CR295" s="7"/>
      <c r="CS295" s="2" t="s">
        <v>134</v>
      </c>
      <c r="CT295" s="2" t="s">
        <v>134</v>
      </c>
      <c r="CU295" s="2" t="s">
        <v>134</v>
      </c>
      <c r="CV295" s="2" t="s">
        <v>134</v>
      </c>
      <c r="CW295" s="2" t="s">
        <v>134</v>
      </c>
      <c r="CX295" s="2" t="s">
        <v>134</v>
      </c>
      <c r="CY295" s="4"/>
      <c r="CZ295" s="8"/>
      <c r="DA295" s="4"/>
      <c r="DB295" s="8"/>
      <c r="DC295" s="7"/>
      <c r="DD295" s="7"/>
      <c r="DE295" s="2" t="s">
        <v>134</v>
      </c>
      <c r="DF295" s="2" t="s">
        <v>134</v>
      </c>
      <c r="DG295" s="2" t="s">
        <v>134</v>
      </c>
      <c r="DH295" s="2" t="s">
        <v>134</v>
      </c>
      <c r="DI295" s="2" t="s">
        <v>134</v>
      </c>
      <c r="DJ295" s="2" t="s">
        <v>134</v>
      </c>
      <c r="DK295" s="4"/>
      <c r="DL295" s="8"/>
      <c r="DM295" s="4"/>
      <c r="DN295" s="8"/>
      <c r="DO295" s="7"/>
      <c r="DP295" s="7"/>
      <c r="DQ295" s="2" t="s">
        <v>134</v>
      </c>
      <c r="DR295" s="2" t="s">
        <v>134</v>
      </c>
      <c r="DS295" s="2" t="s">
        <v>134</v>
      </c>
      <c r="DT295" s="2" t="s">
        <v>134</v>
      </c>
      <c r="DU295" s="2" t="s">
        <v>134</v>
      </c>
      <c r="DV295" s="2" t="s">
        <v>134</v>
      </c>
      <c r="DW295" s="4"/>
      <c r="DX295" s="8"/>
      <c r="DY295" s="4"/>
      <c r="DZ295" s="8"/>
      <c r="EA295" s="7"/>
      <c r="EB295" s="7"/>
      <c r="EC295" s="2" t="s">
        <v>134</v>
      </c>
      <c r="ED295" s="2" t="s">
        <v>134</v>
      </c>
      <c r="EE295" s="2" t="s">
        <v>134</v>
      </c>
      <c r="EF295" s="2" t="s">
        <v>134</v>
      </c>
      <c r="EG295" s="2" t="s">
        <v>134</v>
      </c>
      <c r="EH295" s="2" t="s">
        <v>134</v>
      </c>
      <c r="EI295" s="4"/>
      <c r="EJ295" s="8"/>
      <c r="EK295" s="4"/>
      <c r="EL295" s="8"/>
      <c r="EM295" s="7"/>
      <c r="EN295" s="7"/>
      <c r="EO295" s="2" t="s">
        <v>134</v>
      </c>
      <c r="EP295" s="2" t="s">
        <v>134</v>
      </c>
      <c r="EQ295" s="2" t="s">
        <v>134</v>
      </c>
      <c r="ER295" s="2" t="s">
        <v>134</v>
      </c>
      <c r="ES295" s="2" t="s">
        <v>134</v>
      </c>
      <c r="ET295" s="2" t="s">
        <v>134</v>
      </c>
      <c r="EU295" s="4"/>
      <c r="EV295" s="8"/>
      <c r="EW295" s="4"/>
      <c r="EX295" s="8"/>
      <c r="EY295" s="7"/>
      <c r="EZ295" s="7"/>
      <c r="FA295" s="2" t="s">
        <v>134</v>
      </c>
      <c r="FB295" s="2" t="s">
        <v>134</v>
      </c>
      <c r="FC295" s="2" t="s">
        <v>134</v>
      </c>
      <c r="FD295" s="2" t="s">
        <v>134</v>
      </c>
      <c r="FE295" s="2" t="s">
        <v>134</v>
      </c>
      <c r="FF295" s="2" t="s">
        <v>134</v>
      </c>
      <c r="FG295" s="4"/>
      <c r="FH295" s="8"/>
      <c r="FI295" s="4"/>
      <c r="FJ295" s="8"/>
      <c r="FK295" s="7"/>
      <c r="FL295" s="7"/>
      <c r="FM295" s="2" t="s">
        <v>134</v>
      </c>
      <c r="FN295" s="2" t="s">
        <v>134</v>
      </c>
      <c r="FO295" s="2" t="s">
        <v>134</v>
      </c>
      <c r="FP295" s="2" t="s">
        <v>134</v>
      </c>
      <c r="FQ295" s="2" t="s">
        <v>134</v>
      </c>
      <c r="FR295" s="2" t="s">
        <v>134</v>
      </c>
      <c r="FS295" s="4"/>
      <c r="FT295" s="8"/>
      <c r="FU295" s="4"/>
      <c r="FV295" s="8"/>
      <c r="FW295" s="7"/>
      <c r="FX295" s="7"/>
      <c r="FY295" s="2" t="s">
        <v>134</v>
      </c>
      <c r="FZ295" s="2" t="s">
        <v>134</v>
      </c>
      <c r="GA295" s="2" t="s">
        <v>134</v>
      </c>
      <c r="GB295" s="2" t="s">
        <v>134</v>
      </c>
      <c r="GC295" s="2" t="s">
        <v>134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134</v>
      </c>
      <c r="GL295" s="2" t="s">
        <v>134</v>
      </c>
      <c r="GM295" s="2" t="s">
        <v>134</v>
      </c>
      <c r="GN295" s="2" t="s">
        <v>134</v>
      </c>
      <c r="GO295" s="2" t="s">
        <v>134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134</v>
      </c>
      <c r="GX295" s="2" t="s">
        <v>134</v>
      </c>
      <c r="GY295" s="2" t="s">
        <v>134</v>
      </c>
      <c r="GZ295" s="2" t="s">
        <v>134</v>
      </c>
      <c r="HA295" s="2" t="s">
        <v>134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134</v>
      </c>
      <c r="HJ295" s="2" t="s">
        <v>134</v>
      </c>
      <c r="HK295" s="2" t="s">
        <v>134</v>
      </c>
      <c r="HL295" s="2" t="s">
        <v>134</v>
      </c>
      <c r="HM295" s="2" t="s">
        <v>134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134</v>
      </c>
      <c r="HV295" s="2" t="s">
        <v>134</v>
      </c>
      <c r="HW295" s="2" t="s">
        <v>134</v>
      </c>
      <c r="HX295" s="2" t="s">
        <v>134</v>
      </c>
      <c r="HY295" s="2" t="s">
        <v>134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134</v>
      </c>
      <c r="IH295" s="2" t="s">
        <v>134</v>
      </c>
      <c r="II295" s="2" t="s">
        <v>134</v>
      </c>
      <c r="IJ295" s="2" t="s">
        <v>134</v>
      </c>
      <c r="IK295" s="2" t="s">
        <v>134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134</v>
      </c>
      <c r="IT295" s="2" t="s">
        <v>134</v>
      </c>
      <c r="IU295" s="2" t="s">
        <v>134</v>
      </c>
      <c r="IV295" s="2" t="s">
        <v>134</v>
      </c>
      <c r="IW295" s="2" t="s">
        <v>134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134</v>
      </c>
      <c r="JF295" s="2" t="s">
        <v>134</v>
      </c>
      <c r="JG295" s="2" t="s">
        <v>134</v>
      </c>
      <c r="JH295" s="2" t="s">
        <v>134</v>
      </c>
      <c r="JI295" s="2" t="s">
        <v>134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134</v>
      </c>
      <c r="JR295" s="2" t="s">
        <v>134</v>
      </c>
      <c r="JS295" s="2" t="s">
        <v>134</v>
      </c>
      <c r="JT295" s="2" t="s">
        <v>134</v>
      </c>
      <c r="JU295" s="2" t="s">
        <v>134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134</v>
      </c>
      <c r="KE295" s="2" t="s">
        <v>134</v>
      </c>
      <c r="KF295" s="2" t="s">
        <v>134</v>
      </c>
      <c r="KG295" s="2" t="s">
        <v>134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134</v>
      </c>
      <c r="KQ295" s="2" t="s">
        <v>134</v>
      </c>
      <c r="KR295" s="2" t="s">
        <v>134</v>
      </c>
      <c r="KS295" s="2" t="s">
        <v>134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134</v>
      </c>
      <c r="LB295" s="2" t="s">
        <v>134</v>
      </c>
      <c r="LC295" s="2" t="s">
        <v>134</v>
      </c>
      <c r="LD295" s="2" t="s">
        <v>134</v>
      </c>
      <c r="LE295" s="2" t="s">
        <v>134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134</v>
      </c>
      <c r="LN295" s="2" t="s">
        <v>134</v>
      </c>
      <c r="LO295" s="2" t="s">
        <v>134</v>
      </c>
      <c r="LP295" s="2" t="s">
        <v>134</v>
      </c>
      <c r="LQ295" s="2" t="s">
        <v>134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134</v>
      </c>
      <c r="LZ295" s="2" t="s">
        <v>134</v>
      </c>
      <c r="MA295" s="2" t="s">
        <v>134</v>
      </c>
      <c r="MB295" s="2" t="s">
        <v>134</v>
      </c>
      <c r="MC295" s="2" t="s">
        <v>134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134</v>
      </c>
      <c r="MM295" s="2" t="s">
        <v>134</v>
      </c>
      <c r="MN295" s="2" t="s">
        <v>134</v>
      </c>
      <c r="MO295" s="2" t="s">
        <v>134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134</v>
      </c>
      <c r="MY295" s="2" t="s">
        <v>134</v>
      </c>
      <c r="MZ295" s="2" t="s">
        <v>134</v>
      </c>
      <c r="NA295" s="2" t="s">
        <v>134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134</v>
      </c>
      <c r="NV295" s="2" t="s">
        <v>134</v>
      </c>
      <c r="NW295" s="2" t="s">
        <v>134</v>
      </c>
      <c r="NX295" s="2" t="s">
        <v>134</v>
      </c>
      <c r="NY295" s="2" t="s">
        <v>134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134</v>
      </c>
      <c r="OI295" s="2" t="s">
        <v>134</v>
      </c>
      <c r="OJ295" s="2" t="s">
        <v>134</v>
      </c>
      <c r="OK295" s="2" t="s">
        <v>134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134</v>
      </c>
      <c r="OT295" s="2" t="s">
        <v>134</v>
      </c>
      <c r="OU295" s="2" t="s">
        <v>134</v>
      </c>
      <c r="OV295" s="2" t="s">
        <v>134</v>
      </c>
      <c r="OW295" s="2" t="s">
        <v>134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134</v>
      </c>
      <c r="PR295" s="2" t="s">
        <v>134</v>
      </c>
      <c r="PS295" s="2" t="s">
        <v>134</v>
      </c>
      <c r="PT295" s="2" t="s">
        <v>134</v>
      </c>
      <c r="PU295" s="2" t="s">
        <v>134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134</v>
      </c>
      <c r="QP295" s="2" t="s">
        <v>134</v>
      </c>
      <c r="QQ295" s="2" t="s">
        <v>134</v>
      </c>
      <c r="QR295" s="2" t="s">
        <v>134</v>
      </c>
      <c r="QS295" s="2" t="s">
        <v>134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134</v>
      </c>
      <c r="RB295" s="2" t="s">
        <v>134</v>
      </c>
      <c r="RC295" s="2" t="s">
        <v>134</v>
      </c>
      <c r="RD295" s="2" t="s">
        <v>134</v>
      </c>
      <c r="RE295" s="2" t="s">
        <v>134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134</v>
      </c>
      <c r="RN295" s="2" t="s">
        <v>134</v>
      </c>
      <c r="RO295" s="2" t="s">
        <v>134</v>
      </c>
      <c r="RP295" s="2" t="s">
        <v>134</v>
      </c>
      <c r="RQ295" s="2" t="s">
        <v>134</v>
      </c>
      <c r="RR295" s="2" t="s">
        <v>134</v>
      </c>
      <c r="RS295" s="4"/>
      <c r="RT295" s="8"/>
      <c r="RU295" s="4"/>
      <c r="RV295" s="8"/>
      <c r="RW295" s="7"/>
      <c r="RX295" s="7"/>
      <c r="RY295" s="2" t="s">
        <v>134</v>
      </c>
      <c r="RZ295" s="2" t="s">
        <v>134</v>
      </c>
      <c r="SA295" s="2" t="s">
        <v>134</v>
      </c>
      <c r="SB295" s="2" t="s">
        <v>134</v>
      </c>
      <c r="SC295" s="2" t="s">
        <v>134</v>
      </c>
      <c r="SD295" s="2" t="s">
        <v>134</v>
      </c>
      <c r="SE295" s="4"/>
      <c r="SF295" s="8"/>
      <c r="SG295" s="4"/>
      <c r="SH295" s="8"/>
      <c r="SI295" s="7"/>
      <c r="SJ295" s="7"/>
      <c r="SK295" s="2" t="s">
        <v>134</v>
      </c>
      <c r="SL295" s="2" t="s">
        <v>134</v>
      </c>
      <c r="SM295" s="2" t="s">
        <v>134</v>
      </c>
      <c r="SN295" s="2" t="s">
        <v>134</v>
      </c>
      <c r="SO295" s="2" t="s">
        <v>134</v>
      </c>
      <c r="SP295" s="2" t="s">
        <v>134</v>
      </c>
    </row>
    <row r="296">
      <c r="A296" s="2" t="s">
        <v>3133</v>
      </c>
      <c r="B296" s="2" t="s">
        <v>123</v>
      </c>
      <c r="C296" s="2" t="s">
        <v>3000</v>
      </c>
      <c r="D296" s="2" t="s">
        <v>125</v>
      </c>
      <c r="E296" s="2" t="s">
        <v>1660</v>
      </c>
      <c r="F296" s="2" t="s">
        <v>3134</v>
      </c>
      <c r="G296" s="2" t="s">
        <v>134</v>
      </c>
      <c r="H296" s="2" t="s">
        <v>134</v>
      </c>
      <c r="I296" s="2" t="s">
        <v>134</v>
      </c>
      <c r="J296" s="2" t="s">
        <v>234</v>
      </c>
      <c r="K296" s="2" t="s">
        <v>3135</v>
      </c>
      <c r="L296" s="3">
        <v>8.03</v>
      </c>
      <c r="M296" s="3"/>
      <c r="N296" s="3"/>
      <c r="O296" s="2" t="s">
        <v>274</v>
      </c>
      <c r="P296" s="2" t="s">
        <v>134</v>
      </c>
      <c r="Q296" s="2" t="s">
        <v>134</v>
      </c>
      <c r="R296" s="2" t="s">
        <v>3132</v>
      </c>
      <c r="S296" s="2" t="s">
        <v>134</v>
      </c>
      <c r="T296" s="2" t="s">
        <v>134</v>
      </c>
      <c r="U296" s="2" t="s">
        <v>134</v>
      </c>
      <c r="V296" s="2" t="s">
        <v>134</v>
      </c>
      <c r="W296" s="2" t="s">
        <v>134</v>
      </c>
      <c r="X296" s="2" t="s">
        <v>134</v>
      </c>
      <c r="Y296" s="2" t="s">
        <v>134</v>
      </c>
      <c r="Z296" s="4"/>
      <c r="AA296" s="4">
        <f>=ROUNDDOWN({0},0)</f>
      </c>
      <c r="AB296" s="5">
        <v>1.2</v>
      </c>
      <c r="AC296" s="2" t="s">
        <v>134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134</v>
      </c>
      <c r="BM296" s="7"/>
      <c r="BN296" s="7"/>
      <c r="BO296" s="4"/>
      <c r="BP296" s="8"/>
      <c r="BQ296" s="4"/>
      <c r="BR296" s="8"/>
      <c r="BS296" s="7"/>
      <c r="BT296" s="7"/>
      <c r="BU296" s="2" t="s">
        <v>134</v>
      </c>
      <c r="BV296" s="2" t="s">
        <v>134</v>
      </c>
      <c r="BW296" s="2" t="s">
        <v>134</v>
      </c>
      <c r="BX296" s="2" t="s">
        <v>134</v>
      </c>
      <c r="BY296" s="2" t="s">
        <v>134</v>
      </c>
      <c r="BZ296" s="2" t="s">
        <v>134</v>
      </c>
      <c r="CA296" s="4"/>
      <c r="CB296" s="8"/>
      <c r="CC296" s="4"/>
      <c r="CD296" s="8"/>
      <c r="CE296" s="7"/>
      <c r="CF296" s="7"/>
      <c r="CG296" s="2" t="s">
        <v>134</v>
      </c>
      <c r="CH296" s="2" t="s">
        <v>134</v>
      </c>
      <c r="CI296" s="2" t="s">
        <v>134</v>
      </c>
      <c r="CJ296" s="2" t="s">
        <v>134</v>
      </c>
      <c r="CK296" s="2" t="s">
        <v>134</v>
      </c>
      <c r="CL296" s="2" t="s">
        <v>134</v>
      </c>
      <c r="CM296" s="4"/>
      <c r="CN296" s="8"/>
      <c r="CO296" s="4"/>
      <c r="CP296" s="8"/>
      <c r="CQ296" s="7"/>
      <c r="CR296" s="7"/>
      <c r="CS296" s="2" t="s">
        <v>134</v>
      </c>
      <c r="CT296" s="2" t="s">
        <v>134</v>
      </c>
      <c r="CU296" s="2" t="s">
        <v>134</v>
      </c>
      <c r="CV296" s="2" t="s">
        <v>134</v>
      </c>
      <c r="CW296" s="2" t="s">
        <v>134</v>
      </c>
      <c r="CX296" s="2" t="s">
        <v>134</v>
      </c>
      <c r="CY296" s="4"/>
      <c r="CZ296" s="8"/>
      <c r="DA296" s="4"/>
      <c r="DB296" s="8"/>
      <c r="DC296" s="7"/>
      <c r="DD296" s="7"/>
      <c r="DE296" s="2" t="s">
        <v>134</v>
      </c>
      <c r="DF296" s="2" t="s">
        <v>134</v>
      </c>
      <c r="DG296" s="2" t="s">
        <v>134</v>
      </c>
      <c r="DH296" s="2" t="s">
        <v>134</v>
      </c>
      <c r="DI296" s="2" t="s">
        <v>134</v>
      </c>
      <c r="DJ296" s="2" t="s">
        <v>134</v>
      </c>
      <c r="DK296" s="4"/>
      <c r="DL296" s="8"/>
      <c r="DM296" s="4"/>
      <c r="DN296" s="8"/>
      <c r="DO296" s="7"/>
      <c r="DP296" s="7"/>
      <c r="DQ296" s="2" t="s">
        <v>134</v>
      </c>
      <c r="DR296" s="2" t="s">
        <v>134</v>
      </c>
      <c r="DS296" s="2" t="s">
        <v>134</v>
      </c>
      <c r="DT296" s="2" t="s">
        <v>134</v>
      </c>
      <c r="DU296" s="2" t="s">
        <v>134</v>
      </c>
      <c r="DV296" s="2" t="s">
        <v>134</v>
      </c>
      <c r="DW296" s="4"/>
      <c r="DX296" s="8"/>
      <c r="DY296" s="4"/>
      <c r="DZ296" s="8"/>
      <c r="EA296" s="7"/>
      <c r="EB296" s="7"/>
      <c r="EC296" s="2" t="s">
        <v>134</v>
      </c>
      <c r="ED296" s="2" t="s">
        <v>134</v>
      </c>
      <c r="EE296" s="2" t="s">
        <v>134</v>
      </c>
      <c r="EF296" s="2" t="s">
        <v>134</v>
      </c>
      <c r="EG296" s="2" t="s">
        <v>134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134</v>
      </c>
      <c r="EP296" s="2" t="s">
        <v>134</v>
      </c>
      <c r="EQ296" s="2" t="s">
        <v>134</v>
      </c>
      <c r="ER296" s="2" t="s">
        <v>134</v>
      </c>
      <c r="ES296" s="2" t="s">
        <v>134</v>
      </c>
      <c r="ET296" s="2" t="s">
        <v>134</v>
      </c>
      <c r="EU296" s="4"/>
      <c r="EV296" s="8"/>
      <c r="EW296" s="4"/>
      <c r="EX296" s="8"/>
      <c r="EY296" s="7"/>
      <c r="EZ296" s="7"/>
      <c r="FA296" s="2" t="s">
        <v>134</v>
      </c>
      <c r="FB296" s="2" t="s">
        <v>134</v>
      </c>
      <c r="FC296" s="2" t="s">
        <v>134</v>
      </c>
      <c r="FD296" s="2" t="s">
        <v>134</v>
      </c>
      <c r="FE296" s="2" t="s">
        <v>134</v>
      </c>
      <c r="FF296" s="2" t="s">
        <v>134</v>
      </c>
      <c r="FG296" s="4"/>
      <c r="FH296" s="8"/>
      <c r="FI296" s="4"/>
      <c r="FJ296" s="8"/>
      <c r="FK296" s="7"/>
      <c r="FL296" s="7"/>
      <c r="FM296" s="2" t="s">
        <v>134</v>
      </c>
      <c r="FN296" s="2" t="s">
        <v>134</v>
      </c>
      <c r="FO296" s="2" t="s">
        <v>134</v>
      </c>
      <c r="FP296" s="2" t="s">
        <v>134</v>
      </c>
      <c r="FQ296" s="2" t="s">
        <v>134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134</v>
      </c>
      <c r="FZ296" s="2" t="s">
        <v>134</v>
      </c>
      <c r="GA296" s="2" t="s">
        <v>134</v>
      </c>
      <c r="GB296" s="2" t="s">
        <v>134</v>
      </c>
      <c r="GC296" s="2" t="s">
        <v>134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134</v>
      </c>
      <c r="GL296" s="2" t="s">
        <v>134</v>
      </c>
      <c r="GM296" s="2" t="s">
        <v>134</v>
      </c>
      <c r="GN296" s="2" t="s">
        <v>134</v>
      </c>
      <c r="GO296" s="2" t="s">
        <v>134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134</v>
      </c>
      <c r="GX296" s="2" t="s">
        <v>134</v>
      </c>
      <c r="GY296" s="2" t="s">
        <v>134</v>
      </c>
      <c r="GZ296" s="2" t="s">
        <v>134</v>
      </c>
      <c r="HA296" s="2" t="s">
        <v>134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134</v>
      </c>
      <c r="HJ296" s="2" t="s">
        <v>134</v>
      </c>
      <c r="HK296" s="2" t="s">
        <v>134</v>
      </c>
      <c r="HL296" s="2" t="s">
        <v>134</v>
      </c>
      <c r="HM296" s="2" t="s">
        <v>134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134</v>
      </c>
      <c r="HV296" s="2" t="s">
        <v>134</v>
      </c>
      <c r="HW296" s="2" t="s">
        <v>134</v>
      </c>
      <c r="HX296" s="2" t="s">
        <v>134</v>
      </c>
      <c r="HY296" s="2" t="s">
        <v>134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134</v>
      </c>
      <c r="IH296" s="2" t="s">
        <v>134</v>
      </c>
      <c r="II296" s="2" t="s">
        <v>134</v>
      </c>
      <c r="IJ296" s="2" t="s">
        <v>134</v>
      </c>
      <c r="IK296" s="2" t="s">
        <v>134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134</v>
      </c>
      <c r="IT296" s="2" t="s">
        <v>134</v>
      </c>
      <c r="IU296" s="2" t="s">
        <v>134</v>
      </c>
      <c r="IV296" s="2" t="s">
        <v>134</v>
      </c>
      <c r="IW296" s="2" t="s">
        <v>134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134</v>
      </c>
      <c r="JF296" s="2" t="s">
        <v>134</v>
      </c>
      <c r="JG296" s="2" t="s">
        <v>134</v>
      </c>
      <c r="JH296" s="2" t="s">
        <v>134</v>
      </c>
      <c r="JI296" s="2" t="s">
        <v>134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134</v>
      </c>
      <c r="JR296" s="2" t="s">
        <v>134</v>
      </c>
      <c r="JS296" s="2" t="s">
        <v>134</v>
      </c>
      <c r="JT296" s="2" t="s">
        <v>134</v>
      </c>
      <c r="JU296" s="2" t="s">
        <v>134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134</v>
      </c>
      <c r="KE296" s="2" t="s">
        <v>134</v>
      </c>
      <c r="KF296" s="2" t="s">
        <v>134</v>
      </c>
      <c r="KG296" s="2" t="s">
        <v>134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134</v>
      </c>
      <c r="KQ296" s="2" t="s">
        <v>134</v>
      </c>
      <c r="KR296" s="2" t="s">
        <v>134</v>
      </c>
      <c r="KS296" s="2" t="s">
        <v>134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134</v>
      </c>
      <c r="LB296" s="2" t="s">
        <v>134</v>
      </c>
      <c r="LC296" s="2" t="s">
        <v>134</v>
      </c>
      <c r="LD296" s="2" t="s">
        <v>134</v>
      </c>
      <c r="LE296" s="2" t="s">
        <v>134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134</v>
      </c>
      <c r="LN296" s="2" t="s">
        <v>134</v>
      </c>
      <c r="LO296" s="2" t="s">
        <v>134</v>
      </c>
      <c r="LP296" s="2" t="s">
        <v>134</v>
      </c>
      <c r="LQ296" s="2" t="s">
        <v>134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134</v>
      </c>
      <c r="LZ296" s="2" t="s">
        <v>134</v>
      </c>
      <c r="MA296" s="2" t="s">
        <v>134</v>
      </c>
      <c r="MB296" s="2" t="s">
        <v>134</v>
      </c>
      <c r="MC296" s="2" t="s">
        <v>134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134</v>
      </c>
      <c r="MM296" s="2" t="s">
        <v>134</v>
      </c>
      <c r="MN296" s="2" t="s">
        <v>134</v>
      </c>
      <c r="MO296" s="2" t="s">
        <v>134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134</v>
      </c>
      <c r="MY296" s="2" t="s">
        <v>134</v>
      </c>
      <c r="MZ296" s="2" t="s">
        <v>134</v>
      </c>
      <c r="NA296" s="2" t="s">
        <v>134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134</v>
      </c>
      <c r="NV296" s="2" t="s">
        <v>134</v>
      </c>
      <c r="NW296" s="2" t="s">
        <v>134</v>
      </c>
      <c r="NX296" s="2" t="s">
        <v>134</v>
      </c>
      <c r="NY296" s="2" t="s">
        <v>134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134</v>
      </c>
      <c r="OT296" s="2" t="s">
        <v>134</v>
      </c>
      <c r="OU296" s="2" t="s">
        <v>134</v>
      </c>
      <c r="OV296" s="2" t="s">
        <v>134</v>
      </c>
      <c r="OW296" s="2" t="s">
        <v>134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134</v>
      </c>
      <c r="PR296" s="2" t="s">
        <v>134</v>
      </c>
      <c r="PS296" s="2" t="s">
        <v>134</v>
      </c>
      <c r="PT296" s="2" t="s">
        <v>134</v>
      </c>
      <c r="PU296" s="2" t="s">
        <v>134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134</v>
      </c>
      <c r="QP296" s="2" t="s">
        <v>134</v>
      </c>
      <c r="QQ296" s="2" t="s">
        <v>134</v>
      </c>
      <c r="QR296" s="2" t="s">
        <v>134</v>
      </c>
      <c r="QS296" s="2" t="s">
        <v>134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134</v>
      </c>
      <c r="RB296" s="2" t="s">
        <v>134</v>
      </c>
      <c r="RC296" s="2" t="s">
        <v>134</v>
      </c>
      <c r="RD296" s="2" t="s">
        <v>134</v>
      </c>
      <c r="RE296" s="2" t="s">
        <v>134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134</v>
      </c>
      <c r="RN296" s="2" t="s">
        <v>134</v>
      </c>
      <c r="RO296" s="2" t="s">
        <v>134</v>
      </c>
      <c r="RP296" s="2" t="s">
        <v>134</v>
      </c>
      <c r="RQ296" s="2" t="s">
        <v>134</v>
      </c>
      <c r="RR296" s="2" t="s">
        <v>134</v>
      </c>
      <c r="RS296" s="4"/>
      <c r="RT296" s="8"/>
      <c r="RU296" s="4"/>
      <c r="RV296" s="8"/>
      <c r="RW296" s="7"/>
      <c r="RX296" s="7"/>
      <c r="RY296" s="2" t="s">
        <v>134</v>
      </c>
      <c r="RZ296" s="2" t="s">
        <v>134</v>
      </c>
      <c r="SA296" s="2" t="s">
        <v>134</v>
      </c>
      <c r="SB296" s="2" t="s">
        <v>134</v>
      </c>
      <c r="SC296" s="2" t="s">
        <v>134</v>
      </c>
      <c r="SD296" s="2" t="s">
        <v>134</v>
      </c>
      <c r="SE296" s="4"/>
      <c r="SF296" s="8"/>
      <c r="SG296" s="4"/>
      <c r="SH296" s="8"/>
      <c r="SI296" s="7"/>
      <c r="SJ296" s="7"/>
      <c r="SK296" s="2" t="s">
        <v>134</v>
      </c>
      <c r="SL296" s="2" t="s">
        <v>134</v>
      </c>
      <c r="SM296" s="2" t="s">
        <v>134</v>
      </c>
      <c r="SN296" s="2" t="s">
        <v>134</v>
      </c>
      <c r="SO296" s="2" t="s">
        <v>134</v>
      </c>
      <c r="SP296" s="2" t="s">
        <v>134</v>
      </c>
    </row>
    <row r="297">
      <c r="A297" s="2" t="s">
        <v>3136</v>
      </c>
      <c r="B297" s="2" t="s">
        <v>123</v>
      </c>
      <c r="C297" s="2" t="s">
        <v>3000</v>
      </c>
      <c r="D297" s="2" t="s">
        <v>2038</v>
      </c>
      <c r="E297" s="2" t="s">
        <v>2039</v>
      </c>
      <c r="F297" s="2" t="s">
        <v>3137</v>
      </c>
      <c r="G297" s="2" t="s">
        <v>3137</v>
      </c>
      <c r="H297" s="2" t="s">
        <v>3137</v>
      </c>
      <c r="I297" s="2" t="s">
        <v>3138</v>
      </c>
      <c r="J297" s="2" t="s">
        <v>3139</v>
      </c>
      <c r="K297" s="2" t="s">
        <v>498</v>
      </c>
      <c r="L297" s="3">
        <v>22.5</v>
      </c>
      <c r="M297" s="3">
        <v>23.63</v>
      </c>
      <c r="N297" s="3">
        <v>49.99</v>
      </c>
      <c r="O297" s="2" t="s">
        <v>131</v>
      </c>
      <c r="P297" s="2" t="s">
        <v>197</v>
      </c>
      <c r="Q297" s="2" t="s">
        <v>133</v>
      </c>
      <c r="R297" s="2" t="s">
        <v>134</v>
      </c>
      <c r="S297" s="2" t="s">
        <v>3140</v>
      </c>
      <c r="T297" s="2" t="s">
        <v>1062</v>
      </c>
      <c r="U297" s="2" t="s">
        <v>832</v>
      </c>
      <c r="V297" s="2" t="s">
        <v>1361</v>
      </c>
      <c r="W297" s="2" t="s">
        <v>1934</v>
      </c>
      <c r="X297" s="2" t="s">
        <v>1191</v>
      </c>
      <c r="Y297" s="2" t="s">
        <v>1414</v>
      </c>
      <c r="Z297" s="4">
        <v>500</v>
      </c>
      <c r="AA297" s="4">
        <f>=ROUNDDOWN(8.92857142857143,0)</f>
      </c>
      <c r="AB297" s="5">
        <v>56</v>
      </c>
      <c r="AC297" s="2" t="s">
        <v>2629</v>
      </c>
      <c r="AD297" s="4">
        <v>660</v>
      </c>
      <c r="AE297" s="4">
        <v>1260</v>
      </c>
      <c r="AF297" s="6">
        <v>67</v>
      </c>
      <c r="AG297" s="6"/>
      <c r="AH297" s="7">
        <v>0.5464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>
        <v>0</v>
      </c>
      <c r="AP297" s="4">
        <v>549</v>
      </c>
      <c r="AQ297" s="8">
        <v>13457.68</v>
      </c>
      <c r="AR297" s="4"/>
      <c r="AS297" s="8"/>
      <c r="AT297" s="7"/>
      <c r="AU297" s="7"/>
      <c r="AV297" s="4">
        <v>2456</v>
      </c>
      <c r="AW297" s="8">
        <v>43009.43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0.3129</v>
      </c>
      <c r="BC297" s="4">
        <v>4804</v>
      </c>
      <c r="BD297" s="8">
        <v>84115.79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>
        <v>0.5113</v>
      </c>
      <c r="BJ297" s="4">
        <v>549</v>
      </c>
      <c r="BK297" s="8">
        <v>13457.68</v>
      </c>
      <c r="BL297" s="2" t="s">
        <v>3141</v>
      </c>
      <c r="BM297" s="7">
        <v>1</v>
      </c>
      <c r="BN297" s="7">
        <v>1</v>
      </c>
      <c r="BO297" s="4">
        <v>32</v>
      </c>
      <c r="BP297" s="8">
        <v>805.51</v>
      </c>
      <c r="BQ297" s="4"/>
      <c r="BR297" s="8"/>
      <c r="BS297" s="7"/>
      <c r="BT297" s="7"/>
      <c r="BU297" s="2" t="s">
        <v>140</v>
      </c>
      <c r="BV297" s="2" t="s">
        <v>131</v>
      </c>
      <c r="BW297" s="2" t="s">
        <v>134</v>
      </c>
      <c r="BX297" s="2" t="s">
        <v>433</v>
      </c>
      <c r="BY297" s="2" t="s">
        <v>142</v>
      </c>
      <c r="BZ297" s="2" t="s">
        <v>134</v>
      </c>
      <c r="CA297" s="4">
        <v>4</v>
      </c>
      <c r="CB297" s="8">
        <v>99.24</v>
      </c>
      <c r="CC297" s="4"/>
      <c r="CD297" s="8"/>
      <c r="CE297" s="7"/>
      <c r="CF297" s="7"/>
      <c r="CG297" s="2" t="s">
        <v>140</v>
      </c>
      <c r="CH297" s="2" t="s">
        <v>131</v>
      </c>
      <c r="CI297" s="2" t="s">
        <v>541</v>
      </c>
      <c r="CJ297" s="2" t="s">
        <v>467</v>
      </c>
      <c r="CK297" s="2" t="s">
        <v>142</v>
      </c>
      <c r="CL297" s="2" t="s">
        <v>134</v>
      </c>
      <c r="CM297" s="4">
        <v>181</v>
      </c>
      <c r="CN297" s="8">
        <v>4619.12</v>
      </c>
      <c r="CO297" s="4"/>
      <c r="CP297" s="8"/>
      <c r="CQ297" s="7"/>
      <c r="CR297" s="7"/>
      <c r="CS297" s="2" t="s">
        <v>140</v>
      </c>
      <c r="CT297" s="2" t="s">
        <v>131</v>
      </c>
      <c r="CU297" s="2" t="s">
        <v>3142</v>
      </c>
      <c r="CV297" s="2" t="s">
        <v>3143</v>
      </c>
      <c r="CW297" s="2" t="s">
        <v>142</v>
      </c>
      <c r="CX297" s="2" t="s">
        <v>134</v>
      </c>
      <c r="CY297" s="4">
        <v>104</v>
      </c>
      <c r="CZ297" s="8">
        <v>2580.24</v>
      </c>
      <c r="DA297" s="4"/>
      <c r="DB297" s="8"/>
      <c r="DC297" s="7"/>
      <c r="DD297" s="7"/>
      <c r="DE297" s="2" t="s">
        <v>140</v>
      </c>
      <c r="DF297" s="2" t="s">
        <v>131</v>
      </c>
      <c r="DG297" s="2" t="s">
        <v>3142</v>
      </c>
      <c r="DH297" s="2" t="s">
        <v>704</v>
      </c>
      <c r="DI297" s="2" t="s">
        <v>142</v>
      </c>
      <c r="DJ297" s="2" t="s">
        <v>134</v>
      </c>
      <c r="DK297" s="4">
        <v>76</v>
      </c>
      <c r="DL297" s="8">
        <v>1939.52</v>
      </c>
      <c r="DM297" s="4"/>
      <c r="DN297" s="8"/>
      <c r="DO297" s="7"/>
      <c r="DP297" s="7"/>
      <c r="DQ297" s="2" t="s">
        <v>140</v>
      </c>
      <c r="DR297" s="2" t="s">
        <v>131</v>
      </c>
      <c r="DS297" s="2" t="s">
        <v>3144</v>
      </c>
      <c r="DT297" s="2" t="s">
        <v>3143</v>
      </c>
      <c r="DU297" s="2" t="s">
        <v>142</v>
      </c>
      <c r="DV297" s="2" t="s">
        <v>134</v>
      </c>
      <c r="DW297" s="4"/>
      <c r="DX297" s="8"/>
      <c r="DY297" s="4"/>
      <c r="DZ297" s="8"/>
      <c r="EA297" s="7"/>
      <c r="EB297" s="7"/>
      <c r="EC297" s="2" t="s">
        <v>811</v>
      </c>
      <c r="ED297" s="2" t="s">
        <v>131</v>
      </c>
      <c r="EE297" s="2" t="s">
        <v>134</v>
      </c>
      <c r="EF297" s="2" t="s">
        <v>134</v>
      </c>
      <c r="EG297" s="2" t="s">
        <v>142</v>
      </c>
      <c r="EH297" s="2" t="s">
        <v>134</v>
      </c>
      <c r="EI297" s="4">
        <v>129</v>
      </c>
      <c r="EJ297" s="8">
        <v>2775.58</v>
      </c>
      <c r="EK297" s="4"/>
      <c r="EL297" s="8"/>
      <c r="EM297" s="7"/>
      <c r="EN297" s="7"/>
      <c r="EO297" s="2" t="s">
        <v>140</v>
      </c>
      <c r="EP297" s="2" t="s">
        <v>131</v>
      </c>
      <c r="EQ297" s="2" t="s">
        <v>1414</v>
      </c>
      <c r="ER297" s="2" t="s">
        <v>3145</v>
      </c>
      <c r="ES297" s="2" t="s">
        <v>142</v>
      </c>
      <c r="ET297" s="2" t="s">
        <v>134</v>
      </c>
      <c r="EU297" s="4">
        <v>13</v>
      </c>
      <c r="EV297" s="8">
        <v>362.35</v>
      </c>
      <c r="EW297" s="4"/>
      <c r="EX297" s="8"/>
      <c r="EY297" s="7"/>
      <c r="EZ297" s="7"/>
      <c r="FA297" s="2" t="s">
        <v>140</v>
      </c>
      <c r="FB297" s="2" t="s">
        <v>131</v>
      </c>
      <c r="FC297" s="2" t="s">
        <v>3142</v>
      </c>
      <c r="FD297" s="2" t="s">
        <v>704</v>
      </c>
      <c r="FE297" s="2" t="s">
        <v>142</v>
      </c>
      <c r="FF297" s="2" t="s">
        <v>134</v>
      </c>
      <c r="FG297" s="4"/>
      <c r="FH297" s="8"/>
      <c r="FI297" s="4"/>
      <c r="FJ297" s="8"/>
      <c r="FK297" s="7"/>
      <c r="FL297" s="7"/>
      <c r="FM297" s="2" t="s">
        <v>176</v>
      </c>
      <c r="FN297" s="2" t="s">
        <v>131</v>
      </c>
      <c r="FO297" s="2" t="s">
        <v>134</v>
      </c>
      <c r="FP297" s="2" t="s">
        <v>134</v>
      </c>
      <c r="FQ297" s="2" t="s">
        <v>142</v>
      </c>
      <c r="FR297" s="2" t="s">
        <v>134</v>
      </c>
      <c r="FS297" s="4">
        <v>5</v>
      </c>
      <c r="FT297" s="8">
        <v>124.05</v>
      </c>
      <c r="FU297" s="4"/>
      <c r="FV297" s="8"/>
      <c r="FW297" s="7"/>
      <c r="FX297" s="7"/>
      <c r="FY297" s="2" t="s">
        <v>140</v>
      </c>
      <c r="FZ297" s="2" t="s">
        <v>131</v>
      </c>
      <c r="GA297" s="2" t="s">
        <v>541</v>
      </c>
      <c r="GB297" s="2" t="s">
        <v>3087</v>
      </c>
      <c r="GC297" s="2" t="s">
        <v>142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134</v>
      </c>
      <c r="GL297" s="2" t="s">
        <v>134</v>
      </c>
      <c r="GM297" s="2" t="s">
        <v>134</v>
      </c>
      <c r="GN297" s="2" t="s">
        <v>134</v>
      </c>
      <c r="GO297" s="2" t="s">
        <v>134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161</v>
      </c>
      <c r="GX297" s="2" t="s">
        <v>131</v>
      </c>
      <c r="GY297" s="2" t="s">
        <v>134</v>
      </c>
      <c r="GZ297" s="2" t="s">
        <v>134</v>
      </c>
      <c r="HA297" s="2" t="s">
        <v>142</v>
      </c>
      <c r="HB297" s="2" t="s">
        <v>134</v>
      </c>
      <c r="HC297" s="4">
        <v>1</v>
      </c>
      <c r="HD297" s="8">
        <v>49.99</v>
      </c>
      <c r="HE297" s="4"/>
      <c r="HF297" s="8"/>
      <c r="HG297" s="7"/>
      <c r="HH297" s="7"/>
      <c r="HI297" s="2" t="s">
        <v>140</v>
      </c>
      <c r="HJ297" s="2" t="s">
        <v>131</v>
      </c>
      <c r="HK297" s="2" t="s">
        <v>3142</v>
      </c>
      <c r="HL297" s="2" t="s">
        <v>785</v>
      </c>
      <c r="HM297" s="2" t="s">
        <v>142</v>
      </c>
      <c r="HN297" s="2" t="s">
        <v>134</v>
      </c>
      <c r="HO297" s="4">
        <v>4</v>
      </c>
      <c r="HP297" s="8">
        <v>102.08</v>
      </c>
      <c r="HQ297" s="4"/>
      <c r="HR297" s="8"/>
      <c r="HS297" s="7"/>
      <c r="HT297" s="7"/>
      <c r="HU297" s="2" t="s">
        <v>140</v>
      </c>
      <c r="HV297" s="2" t="s">
        <v>131</v>
      </c>
      <c r="HW297" s="2" t="s">
        <v>852</v>
      </c>
      <c r="HX297" s="2" t="s">
        <v>716</v>
      </c>
      <c r="HY297" s="2" t="s">
        <v>142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184</v>
      </c>
      <c r="IH297" s="2" t="s">
        <v>131</v>
      </c>
      <c r="II297" s="2" t="s">
        <v>134</v>
      </c>
      <c r="IJ297" s="2" t="s">
        <v>134</v>
      </c>
      <c r="IK297" s="2" t="s">
        <v>142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161</v>
      </c>
      <c r="IT297" s="2" t="s">
        <v>131</v>
      </c>
      <c r="IU297" s="2" t="s">
        <v>134</v>
      </c>
      <c r="IV297" s="2" t="s">
        <v>134</v>
      </c>
      <c r="IW297" s="2" t="s">
        <v>142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140</v>
      </c>
      <c r="JF297" s="2" t="s">
        <v>131</v>
      </c>
      <c r="JG297" s="2" t="s">
        <v>541</v>
      </c>
      <c r="JH297" s="2" t="s">
        <v>134</v>
      </c>
      <c r="JI297" s="2" t="s">
        <v>142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140</v>
      </c>
      <c r="JR297" s="2" t="s">
        <v>144</v>
      </c>
      <c r="JS297" s="2" t="s">
        <v>134</v>
      </c>
      <c r="JT297" s="2" t="s">
        <v>134</v>
      </c>
      <c r="JU297" s="2" t="s">
        <v>142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176</v>
      </c>
      <c r="KD297" s="2" t="s">
        <v>131</v>
      </c>
      <c r="KE297" s="2" t="s">
        <v>134</v>
      </c>
      <c r="KF297" s="2" t="s">
        <v>134</v>
      </c>
      <c r="KG297" s="2" t="s">
        <v>142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176</v>
      </c>
      <c r="KP297" s="2" t="s">
        <v>131</v>
      </c>
      <c r="KQ297" s="2" t="s">
        <v>134</v>
      </c>
      <c r="KR297" s="2" t="s">
        <v>134</v>
      </c>
      <c r="KS297" s="2" t="s">
        <v>142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161</v>
      </c>
      <c r="LB297" s="2" t="s">
        <v>131</v>
      </c>
      <c r="LC297" s="2" t="s">
        <v>134</v>
      </c>
      <c r="LD297" s="2" t="s">
        <v>134</v>
      </c>
      <c r="LE297" s="2" t="s">
        <v>142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134</v>
      </c>
      <c r="LN297" s="2" t="s">
        <v>134</v>
      </c>
      <c r="LO297" s="2" t="s">
        <v>134</v>
      </c>
      <c r="LP297" s="2" t="s">
        <v>134</v>
      </c>
      <c r="LQ297" s="2" t="s">
        <v>134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134</v>
      </c>
      <c r="LZ297" s="2" t="s">
        <v>134</v>
      </c>
      <c r="MA297" s="2" t="s">
        <v>134</v>
      </c>
      <c r="MB297" s="2" t="s">
        <v>134</v>
      </c>
      <c r="MC297" s="2" t="s">
        <v>134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161</v>
      </c>
      <c r="ML297" s="2" t="s">
        <v>131</v>
      </c>
      <c r="MM297" s="2" t="s">
        <v>134</v>
      </c>
      <c r="MN297" s="2" t="s">
        <v>134</v>
      </c>
      <c r="MO297" s="2" t="s">
        <v>142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134</v>
      </c>
      <c r="MY297" s="2" t="s">
        <v>134</v>
      </c>
      <c r="MZ297" s="2" t="s">
        <v>134</v>
      </c>
      <c r="NA297" s="2" t="s">
        <v>134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184</v>
      </c>
      <c r="NJ297" s="2" t="s">
        <v>131</v>
      </c>
      <c r="NK297" s="2" t="s">
        <v>134</v>
      </c>
      <c r="NL297" s="2" t="s">
        <v>134</v>
      </c>
      <c r="NM297" s="2" t="s">
        <v>142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161</v>
      </c>
      <c r="NV297" s="2" t="s">
        <v>131</v>
      </c>
      <c r="NW297" s="2" t="s">
        <v>134</v>
      </c>
      <c r="NX297" s="2" t="s">
        <v>134</v>
      </c>
      <c r="NY297" s="2" t="s">
        <v>142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176</v>
      </c>
      <c r="OH297" s="2" t="s">
        <v>131</v>
      </c>
      <c r="OI297" s="2" t="s">
        <v>134</v>
      </c>
      <c r="OJ297" s="2" t="s">
        <v>134</v>
      </c>
      <c r="OK297" s="2" t="s">
        <v>142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161</v>
      </c>
      <c r="OT297" s="2" t="s">
        <v>131</v>
      </c>
      <c r="OU297" s="2" t="s">
        <v>134</v>
      </c>
      <c r="OV297" s="2" t="s">
        <v>134</v>
      </c>
      <c r="OW297" s="2" t="s">
        <v>142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161</v>
      </c>
      <c r="PF297" s="2" t="s">
        <v>131</v>
      </c>
      <c r="PG297" s="2" t="s">
        <v>134</v>
      </c>
      <c r="PH297" s="2" t="s">
        <v>134</v>
      </c>
      <c r="PI297" s="2" t="s">
        <v>142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176</v>
      </c>
      <c r="PR297" s="2" t="s">
        <v>131</v>
      </c>
      <c r="PS297" s="2" t="s">
        <v>134</v>
      </c>
      <c r="PT297" s="2" t="s">
        <v>134</v>
      </c>
      <c r="PU297" s="2" t="s">
        <v>142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184</v>
      </c>
      <c r="QP297" s="2" t="s">
        <v>131</v>
      </c>
      <c r="QQ297" s="2" t="s">
        <v>134</v>
      </c>
      <c r="QR297" s="2" t="s">
        <v>134</v>
      </c>
      <c r="QS297" s="2" t="s">
        <v>142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134</v>
      </c>
      <c r="RB297" s="2" t="s">
        <v>134</v>
      </c>
      <c r="RC297" s="2" t="s">
        <v>134</v>
      </c>
      <c r="RD297" s="2" t="s">
        <v>134</v>
      </c>
      <c r="RE297" s="2" t="s">
        <v>134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161</v>
      </c>
      <c r="RN297" s="2" t="s">
        <v>131</v>
      </c>
      <c r="RO297" s="2" t="s">
        <v>134</v>
      </c>
      <c r="RP297" s="2" t="s">
        <v>134</v>
      </c>
      <c r="RQ297" s="2" t="s">
        <v>142</v>
      </c>
      <c r="RR297" s="2" t="s">
        <v>134</v>
      </c>
      <c r="RS297" s="4"/>
      <c r="RT297" s="8"/>
      <c r="RU297" s="4"/>
      <c r="RV297" s="8"/>
      <c r="RW297" s="7"/>
      <c r="RX297" s="7"/>
      <c r="RY297" s="2" t="s">
        <v>161</v>
      </c>
      <c r="RZ297" s="2" t="s">
        <v>131</v>
      </c>
      <c r="SA297" s="2" t="s">
        <v>134</v>
      </c>
      <c r="SB297" s="2" t="s">
        <v>134</v>
      </c>
      <c r="SC297" s="2" t="s">
        <v>142</v>
      </c>
      <c r="SD297" s="2" t="s">
        <v>134</v>
      </c>
      <c r="SE297" s="4"/>
      <c r="SF297" s="8"/>
      <c r="SG297" s="4"/>
      <c r="SH297" s="8"/>
      <c r="SI297" s="7"/>
      <c r="SJ297" s="7"/>
      <c r="SK297" s="2" t="s">
        <v>134</v>
      </c>
      <c r="SL297" s="2" t="s">
        <v>134</v>
      </c>
      <c r="SM297" s="2" t="s">
        <v>134</v>
      </c>
      <c r="SN297" s="2" t="s">
        <v>134</v>
      </c>
      <c r="SO297" s="2" t="s">
        <v>134</v>
      </c>
      <c r="SP297" s="2" t="s">
        <v>134</v>
      </c>
    </row>
    <row r="298">
      <c r="A298" s="2" t="s">
        <v>3146</v>
      </c>
      <c r="B298" s="2" t="s">
        <v>123</v>
      </c>
      <c r="C298" s="2" t="s">
        <v>3000</v>
      </c>
      <c r="D298" s="2" t="s">
        <v>2038</v>
      </c>
      <c r="E298" s="2" t="s">
        <v>2039</v>
      </c>
      <c r="F298" s="2" t="s">
        <v>3137</v>
      </c>
      <c r="G298" s="2" t="s">
        <v>3137</v>
      </c>
      <c r="H298" s="2" t="s">
        <v>3137</v>
      </c>
      <c r="I298" s="2" t="s">
        <v>3138</v>
      </c>
      <c r="J298" s="2" t="s">
        <v>3147</v>
      </c>
      <c r="K298" s="2" t="s">
        <v>498</v>
      </c>
      <c r="L298" s="3">
        <v>13.7</v>
      </c>
      <c r="M298" s="3">
        <v>14.39</v>
      </c>
      <c r="N298" s="3">
        <v>31.99</v>
      </c>
      <c r="O298" s="2" t="s">
        <v>131</v>
      </c>
      <c r="P298" s="2" t="s">
        <v>289</v>
      </c>
      <c r="Q298" s="2" t="s">
        <v>133</v>
      </c>
      <c r="R298" s="2" t="s">
        <v>134</v>
      </c>
      <c r="S298" s="2" t="s">
        <v>3140</v>
      </c>
      <c r="T298" s="2" t="s">
        <v>1062</v>
      </c>
      <c r="U298" s="2" t="s">
        <v>832</v>
      </c>
      <c r="V298" s="2" t="s">
        <v>1361</v>
      </c>
      <c r="W298" s="2" t="s">
        <v>1934</v>
      </c>
      <c r="X298" s="2" t="s">
        <v>1191</v>
      </c>
      <c r="Y298" s="2" t="s">
        <v>934</v>
      </c>
      <c r="Z298" s="4">
        <v>759</v>
      </c>
      <c r="AA298" s="4">
        <f>=ROUNDDOWN(7.82474226804124,0)</f>
      </c>
      <c r="AB298" s="5">
        <v>97</v>
      </c>
      <c r="AC298" s="2" t="s">
        <v>2629</v>
      </c>
      <c r="AD298" s="4">
        <v>800</v>
      </c>
      <c r="AE298" s="4">
        <v>2540</v>
      </c>
      <c r="AF298" s="6">
        <v>67</v>
      </c>
      <c r="AG298" s="6"/>
      <c r="AH298" s="7">
        <v>0.9399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>
        <v>0</v>
      </c>
      <c r="AP298" s="4">
        <v>1907</v>
      </c>
      <c r="AQ298" s="8">
        <v>29551.75</v>
      </c>
      <c r="AR298" s="4"/>
      <c r="AS298" s="8"/>
      <c r="AT298" s="7"/>
      <c r="AU298" s="7"/>
      <c r="AV298" s="4" t="s">
        <v>134</v>
      </c>
      <c r="AW298" s="8" t="s">
        <v>134</v>
      </c>
      <c r="AX298" s="4" t="s">
        <v>134</v>
      </c>
      <c r="AY298" s="8" t="s">
        <v>134</v>
      </c>
      <c r="AZ298" s="7" t="s">
        <v>134</v>
      </c>
      <c r="BA298" s="7" t="s">
        <v>134</v>
      </c>
      <c r="BB298" s="7">
        <v>0.6871</v>
      </c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 t="s">
        <v>134</v>
      </c>
      <c r="BJ298" s="4">
        <v>1907</v>
      </c>
      <c r="BK298" s="8">
        <v>29551.75</v>
      </c>
      <c r="BL298" s="2" t="s">
        <v>3148</v>
      </c>
      <c r="BM298" s="7">
        <v>1</v>
      </c>
      <c r="BN298" s="7">
        <v>1</v>
      </c>
      <c r="BO298" s="4">
        <v>180</v>
      </c>
      <c r="BP298" s="8">
        <v>3129.51</v>
      </c>
      <c r="BQ298" s="4"/>
      <c r="BR298" s="8"/>
      <c r="BS298" s="7"/>
      <c r="BT298" s="7"/>
      <c r="BU298" s="2" t="s">
        <v>140</v>
      </c>
      <c r="BV298" s="2" t="s">
        <v>131</v>
      </c>
      <c r="BW298" s="2" t="s">
        <v>134</v>
      </c>
      <c r="BX298" s="2" t="s">
        <v>3149</v>
      </c>
      <c r="BY298" s="2" t="s">
        <v>142</v>
      </c>
      <c r="BZ298" s="2" t="s">
        <v>134</v>
      </c>
      <c r="CA298" s="4">
        <v>332</v>
      </c>
      <c r="CB298" s="8">
        <v>5159.28</v>
      </c>
      <c r="CC298" s="4"/>
      <c r="CD298" s="8"/>
      <c r="CE298" s="7"/>
      <c r="CF298" s="7"/>
      <c r="CG298" s="2" t="s">
        <v>140</v>
      </c>
      <c r="CH298" s="2" t="s">
        <v>131</v>
      </c>
      <c r="CI298" s="2" t="s">
        <v>3142</v>
      </c>
      <c r="CJ298" s="2" t="s">
        <v>3143</v>
      </c>
      <c r="CK298" s="2" t="s">
        <v>142</v>
      </c>
      <c r="CL298" s="2" t="s">
        <v>134</v>
      </c>
      <c r="CM298" s="4">
        <v>544</v>
      </c>
      <c r="CN298" s="8">
        <v>8453.76</v>
      </c>
      <c r="CO298" s="4"/>
      <c r="CP298" s="8"/>
      <c r="CQ298" s="7"/>
      <c r="CR298" s="7"/>
      <c r="CS298" s="2" t="s">
        <v>140</v>
      </c>
      <c r="CT298" s="2" t="s">
        <v>131</v>
      </c>
      <c r="CU298" s="2" t="s">
        <v>1086</v>
      </c>
      <c r="CV298" s="2" t="s">
        <v>1463</v>
      </c>
      <c r="CW298" s="2" t="s">
        <v>142</v>
      </c>
      <c r="CX298" s="2" t="s">
        <v>134</v>
      </c>
      <c r="CY298" s="4">
        <v>165</v>
      </c>
      <c r="CZ298" s="8">
        <v>2491.5</v>
      </c>
      <c r="DA298" s="4"/>
      <c r="DB298" s="8"/>
      <c r="DC298" s="7"/>
      <c r="DD298" s="7"/>
      <c r="DE298" s="2" t="s">
        <v>140</v>
      </c>
      <c r="DF298" s="2" t="s">
        <v>131</v>
      </c>
      <c r="DG298" s="2" t="s">
        <v>2863</v>
      </c>
      <c r="DH298" s="2" t="s">
        <v>959</v>
      </c>
      <c r="DI298" s="2" t="s">
        <v>142</v>
      </c>
      <c r="DJ298" s="2" t="s">
        <v>134</v>
      </c>
      <c r="DK298" s="4">
        <v>250</v>
      </c>
      <c r="DL298" s="8">
        <v>3885</v>
      </c>
      <c r="DM298" s="4"/>
      <c r="DN298" s="8"/>
      <c r="DO298" s="7"/>
      <c r="DP298" s="7"/>
      <c r="DQ298" s="2" t="s">
        <v>140</v>
      </c>
      <c r="DR298" s="2" t="s">
        <v>131</v>
      </c>
      <c r="DS298" s="2" t="s">
        <v>1458</v>
      </c>
      <c r="DT298" s="2" t="s">
        <v>2680</v>
      </c>
      <c r="DU298" s="2" t="s">
        <v>142</v>
      </c>
      <c r="DV298" s="2" t="s">
        <v>134</v>
      </c>
      <c r="DW298" s="4">
        <v>55</v>
      </c>
      <c r="DX298" s="8">
        <v>830.5</v>
      </c>
      <c r="DY298" s="4"/>
      <c r="DZ298" s="8"/>
      <c r="EA298" s="7"/>
      <c r="EB298" s="7"/>
      <c r="EC298" s="2" t="s">
        <v>140</v>
      </c>
      <c r="ED298" s="2" t="s">
        <v>131</v>
      </c>
      <c r="EE298" s="2" t="s">
        <v>569</v>
      </c>
      <c r="EF298" s="2" t="s">
        <v>2552</v>
      </c>
      <c r="EG298" s="2" t="s">
        <v>142</v>
      </c>
      <c r="EH298" s="2" t="s">
        <v>134</v>
      </c>
      <c r="EI298" s="4">
        <v>258</v>
      </c>
      <c r="EJ298" s="8">
        <v>3567.09</v>
      </c>
      <c r="EK298" s="4"/>
      <c r="EL298" s="8"/>
      <c r="EM298" s="7"/>
      <c r="EN298" s="7"/>
      <c r="EO298" s="2" t="s">
        <v>140</v>
      </c>
      <c r="EP298" s="2" t="s">
        <v>131</v>
      </c>
      <c r="EQ298" s="2" t="s">
        <v>2863</v>
      </c>
      <c r="ER298" s="2" t="s">
        <v>2929</v>
      </c>
      <c r="ES298" s="2" t="s">
        <v>142</v>
      </c>
      <c r="ET298" s="2" t="s">
        <v>134</v>
      </c>
      <c r="EU298" s="4">
        <v>89</v>
      </c>
      <c r="EV298" s="8">
        <v>1450.59</v>
      </c>
      <c r="EW298" s="4"/>
      <c r="EX298" s="8"/>
      <c r="EY298" s="7"/>
      <c r="EZ298" s="7"/>
      <c r="FA298" s="2" t="s">
        <v>140</v>
      </c>
      <c r="FB298" s="2" t="s">
        <v>131</v>
      </c>
      <c r="FC298" s="2" t="s">
        <v>934</v>
      </c>
      <c r="FD298" s="2" t="s">
        <v>959</v>
      </c>
      <c r="FE298" s="2" t="s">
        <v>142</v>
      </c>
      <c r="FF298" s="2" t="s">
        <v>134</v>
      </c>
      <c r="FG298" s="4"/>
      <c r="FH298" s="8"/>
      <c r="FI298" s="4"/>
      <c r="FJ298" s="8"/>
      <c r="FK298" s="7"/>
      <c r="FL298" s="7"/>
      <c r="FM298" s="2" t="s">
        <v>176</v>
      </c>
      <c r="FN298" s="2" t="s">
        <v>131</v>
      </c>
      <c r="FO298" s="2" t="s">
        <v>134</v>
      </c>
      <c r="FP298" s="2" t="s">
        <v>134</v>
      </c>
      <c r="FQ298" s="2" t="s">
        <v>142</v>
      </c>
      <c r="FR298" s="2" t="s">
        <v>134</v>
      </c>
      <c r="FS298" s="4">
        <v>14</v>
      </c>
      <c r="FT298" s="8">
        <v>211.4</v>
      </c>
      <c r="FU298" s="4"/>
      <c r="FV298" s="8"/>
      <c r="FW298" s="7"/>
      <c r="FX298" s="7"/>
      <c r="FY298" s="2" t="s">
        <v>140</v>
      </c>
      <c r="FZ298" s="2" t="s">
        <v>131</v>
      </c>
      <c r="GA298" s="2" t="s">
        <v>337</v>
      </c>
      <c r="GB298" s="2" t="s">
        <v>543</v>
      </c>
      <c r="GC298" s="2" t="s">
        <v>142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134</v>
      </c>
      <c r="GL298" s="2" t="s">
        <v>134</v>
      </c>
      <c r="GM298" s="2" t="s">
        <v>134</v>
      </c>
      <c r="GN298" s="2" t="s">
        <v>134</v>
      </c>
      <c r="GO298" s="2" t="s">
        <v>134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161</v>
      </c>
      <c r="GX298" s="2" t="s">
        <v>131</v>
      </c>
      <c r="GY298" s="2" t="s">
        <v>134</v>
      </c>
      <c r="GZ298" s="2" t="s">
        <v>134</v>
      </c>
      <c r="HA298" s="2" t="s">
        <v>142</v>
      </c>
      <c r="HB298" s="2" t="s">
        <v>134</v>
      </c>
      <c r="HC298" s="4">
        <v>4</v>
      </c>
      <c r="HD298" s="8">
        <v>127.96</v>
      </c>
      <c r="HE298" s="4"/>
      <c r="HF298" s="8"/>
      <c r="HG298" s="7"/>
      <c r="HH298" s="7"/>
      <c r="HI298" s="2" t="s">
        <v>140</v>
      </c>
      <c r="HJ298" s="2" t="s">
        <v>131</v>
      </c>
      <c r="HK298" s="2" t="s">
        <v>2863</v>
      </c>
      <c r="HL298" s="2" t="s">
        <v>1033</v>
      </c>
      <c r="HM298" s="2" t="s">
        <v>142</v>
      </c>
      <c r="HN298" s="2" t="s">
        <v>134</v>
      </c>
      <c r="HO298" s="4">
        <v>10</v>
      </c>
      <c r="HP298" s="8">
        <v>155.4</v>
      </c>
      <c r="HQ298" s="4"/>
      <c r="HR298" s="8"/>
      <c r="HS298" s="7"/>
      <c r="HT298" s="7"/>
      <c r="HU298" s="2" t="s">
        <v>140</v>
      </c>
      <c r="HV298" s="2" t="s">
        <v>131</v>
      </c>
      <c r="HW298" s="2" t="s">
        <v>852</v>
      </c>
      <c r="HX298" s="2" t="s">
        <v>3150</v>
      </c>
      <c r="HY298" s="2" t="s">
        <v>142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184</v>
      </c>
      <c r="IH298" s="2" t="s">
        <v>131</v>
      </c>
      <c r="II298" s="2" t="s">
        <v>134</v>
      </c>
      <c r="IJ298" s="2" t="s">
        <v>134</v>
      </c>
      <c r="IK298" s="2" t="s">
        <v>142</v>
      </c>
      <c r="IL298" s="2" t="s">
        <v>168</v>
      </c>
      <c r="IM298" s="4"/>
      <c r="IN298" s="8"/>
      <c r="IO298" s="4"/>
      <c r="IP298" s="8"/>
      <c r="IQ298" s="7"/>
      <c r="IR298" s="7"/>
      <c r="IS298" s="2" t="s">
        <v>161</v>
      </c>
      <c r="IT298" s="2" t="s">
        <v>131</v>
      </c>
      <c r="IU298" s="2" t="s">
        <v>134</v>
      </c>
      <c r="IV298" s="2" t="s">
        <v>134</v>
      </c>
      <c r="IW298" s="2" t="s">
        <v>142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140</v>
      </c>
      <c r="JF298" s="2" t="s">
        <v>131</v>
      </c>
      <c r="JG298" s="2" t="s">
        <v>170</v>
      </c>
      <c r="JH298" s="2" t="s">
        <v>134</v>
      </c>
      <c r="JI298" s="2" t="s">
        <v>142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176</v>
      </c>
      <c r="JR298" s="2" t="s">
        <v>131</v>
      </c>
      <c r="JS298" s="2" t="s">
        <v>134</v>
      </c>
      <c r="JT298" s="2" t="s">
        <v>134</v>
      </c>
      <c r="JU298" s="2" t="s">
        <v>142</v>
      </c>
      <c r="JV298" s="2" t="s">
        <v>134</v>
      </c>
      <c r="JW298" s="4">
        <v>3</v>
      </c>
      <c r="JX298" s="8">
        <v>46.62</v>
      </c>
      <c r="JY298" s="4"/>
      <c r="JZ298" s="8"/>
      <c r="KA298" s="7"/>
      <c r="KB298" s="7"/>
      <c r="KC298" s="2" t="s">
        <v>140</v>
      </c>
      <c r="KD298" s="2" t="s">
        <v>131</v>
      </c>
      <c r="KE298" s="2" t="s">
        <v>1053</v>
      </c>
      <c r="KF298" s="2" t="s">
        <v>1132</v>
      </c>
      <c r="KG298" s="2" t="s">
        <v>142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176</v>
      </c>
      <c r="KP298" s="2" t="s">
        <v>131</v>
      </c>
      <c r="KQ298" s="2" t="s">
        <v>134</v>
      </c>
      <c r="KR298" s="2" t="s">
        <v>134</v>
      </c>
      <c r="KS298" s="2" t="s">
        <v>142</v>
      </c>
      <c r="KT298" s="2" t="s">
        <v>134</v>
      </c>
      <c r="KU298" s="4">
        <v>3</v>
      </c>
      <c r="KV298" s="8">
        <v>43.14</v>
      </c>
      <c r="KW298" s="4"/>
      <c r="KX298" s="8"/>
      <c r="KY298" s="7"/>
      <c r="KZ298" s="7"/>
      <c r="LA298" s="2" t="s">
        <v>140</v>
      </c>
      <c r="LB298" s="2" t="s">
        <v>144</v>
      </c>
      <c r="LC298" s="2" t="s">
        <v>1480</v>
      </c>
      <c r="LD298" s="2" t="s">
        <v>839</v>
      </c>
      <c r="LE298" s="2" t="s">
        <v>142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134</v>
      </c>
      <c r="LN298" s="2" t="s">
        <v>134</v>
      </c>
      <c r="LO298" s="2" t="s">
        <v>134</v>
      </c>
      <c r="LP298" s="2" t="s">
        <v>134</v>
      </c>
      <c r="LQ298" s="2" t="s">
        <v>134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134</v>
      </c>
      <c r="LZ298" s="2" t="s">
        <v>134</v>
      </c>
      <c r="MA298" s="2" t="s">
        <v>134</v>
      </c>
      <c r="MB298" s="2" t="s">
        <v>134</v>
      </c>
      <c r="MC298" s="2" t="s">
        <v>134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436</v>
      </c>
      <c r="ML298" s="2" t="s">
        <v>131</v>
      </c>
      <c r="MM298" s="2" t="s">
        <v>134</v>
      </c>
      <c r="MN298" s="2" t="s">
        <v>134</v>
      </c>
      <c r="MO298" s="2" t="s">
        <v>142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134</v>
      </c>
      <c r="MY298" s="2" t="s">
        <v>134</v>
      </c>
      <c r="MZ298" s="2" t="s">
        <v>134</v>
      </c>
      <c r="NA298" s="2" t="s">
        <v>134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184</v>
      </c>
      <c r="NJ298" s="2" t="s">
        <v>131</v>
      </c>
      <c r="NK298" s="2" t="s">
        <v>134</v>
      </c>
      <c r="NL298" s="2" t="s">
        <v>134</v>
      </c>
      <c r="NM298" s="2" t="s">
        <v>142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436</v>
      </c>
      <c r="NV298" s="2" t="s">
        <v>131</v>
      </c>
      <c r="NW298" s="2" t="s">
        <v>134</v>
      </c>
      <c r="NX298" s="2" t="s">
        <v>134</v>
      </c>
      <c r="NY298" s="2" t="s">
        <v>142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140</v>
      </c>
      <c r="OH298" s="2" t="s">
        <v>144</v>
      </c>
      <c r="OI298" s="2" t="s">
        <v>2552</v>
      </c>
      <c r="OJ298" s="2" t="s">
        <v>186</v>
      </c>
      <c r="OK298" s="2" t="s">
        <v>142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161</v>
      </c>
      <c r="OT298" s="2" t="s">
        <v>131</v>
      </c>
      <c r="OU298" s="2" t="s">
        <v>134</v>
      </c>
      <c r="OV298" s="2" t="s">
        <v>134</v>
      </c>
      <c r="OW298" s="2" t="s">
        <v>142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161</v>
      </c>
      <c r="PF298" s="2" t="s">
        <v>131</v>
      </c>
      <c r="PG298" s="2" t="s">
        <v>134</v>
      </c>
      <c r="PH298" s="2" t="s">
        <v>134</v>
      </c>
      <c r="PI298" s="2" t="s">
        <v>142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140</v>
      </c>
      <c r="PR298" s="2" t="s">
        <v>131</v>
      </c>
      <c r="PS298" s="2" t="s">
        <v>3142</v>
      </c>
      <c r="PT298" s="2" t="s">
        <v>134</v>
      </c>
      <c r="PU298" s="2" t="s">
        <v>142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161</v>
      </c>
      <c r="QD298" s="2" t="s">
        <v>144</v>
      </c>
      <c r="QE298" s="2" t="s">
        <v>134</v>
      </c>
      <c r="QF298" s="2" t="s">
        <v>134</v>
      </c>
      <c r="QG298" s="2" t="s">
        <v>142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184</v>
      </c>
      <c r="QP298" s="2" t="s">
        <v>131</v>
      </c>
      <c r="QQ298" s="2" t="s">
        <v>134</v>
      </c>
      <c r="QR298" s="2" t="s">
        <v>134</v>
      </c>
      <c r="QS298" s="2" t="s">
        <v>142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134</v>
      </c>
      <c r="RB298" s="2" t="s">
        <v>134</v>
      </c>
      <c r="RC298" s="2" t="s">
        <v>134</v>
      </c>
      <c r="RD298" s="2" t="s">
        <v>134</v>
      </c>
      <c r="RE298" s="2" t="s">
        <v>134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161</v>
      </c>
      <c r="RN298" s="2" t="s">
        <v>131</v>
      </c>
      <c r="RO298" s="2" t="s">
        <v>134</v>
      </c>
      <c r="RP298" s="2" t="s">
        <v>134</v>
      </c>
      <c r="RQ298" s="2" t="s">
        <v>142</v>
      </c>
      <c r="RR298" s="2" t="s">
        <v>134</v>
      </c>
      <c r="RS298" s="4"/>
      <c r="RT298" s="8"/>
      <c r="RU298" s="4"/>
      <c r="RV298" s="8"/>
      <c r="RW298" s="7"/>
      <c r="RX298" s="7"/>
      <c r="RY298" s="2" t="s">
        <v>161</v>
      </c>
      <c r="RZ298" s="2" t="s">
        <v>131</v>
      </c>
      <c r="SA298" s="2" t="s">
        <v>134</v>
      </c>
      <c r="SB298" s="2" t="s">
        <v>134</v>
      </c>
      <c r="SC298" s="2" t="s">
        <v>142</v>
      </c>
      <c r="SD298" s="2" t="s">
        <v>134</v>
      </c>
      <c r="SE298" s="4"/>
      <c r="SF298" s="8"/>
      <c r="SG298" s="4"/>
      <c r="SH298" s="8"/>
      <c r="SI298" s="7"/>
      <c r="SJ298" s="7"/>
      <c r="SK298" s="2" t="s">
        <v>161</v>
      </c>
      <c r="SL298" s="2" t="s">
        <v>144</v>
      </c>
      <c r="SM298" s="2" t="s">
        <v>134</v>
      </c>
      <c r="SN298" s="2" t="s">
        <v>134</v>
      </c>
      <c r="SO298" s="2" t="s">
        <v>142</v>
      </c>
      <c r="SP298" s="2" t="s">
        <v>134</v>
      </c>
    </row>
    <row r="299">
      <c r="A299" s="2" t="s">
        <v>3151</v>
      </c>
      <c r="B299" s="2" t="s">
        <v>123</v>
      </c>
      <c r="C299" s="2" t="s">
        <v>3000</v>
      </c>
      <c r="D299" s="2" t="s">
        <v>2038</v>
      </c>
      <c r="E299" s="2" t="s">
        <v>2039</v>
      </c>
      <c r="F299" s="2" t="s">
        <v>3137</v>
      </c>
      <c r="G299" s="2" t="s">
        <v>3137</v>
      </c>
      <c r="H299" s="2" t="s">
        <v>3137</v>
      </c>
      <c r="I299" s="2" t="s">
        <v>3138</v>
      </c>
      <c r="J299" s="2" t="s">
        <v>3139</v>
      </c>
      <c r="K299" s="2" t="s">
        <v>130</v>
      </c>
      <c r="L299" s="3">
        <v>22.5</v>
      </c>
      <c r="M299" s="3">
        <v>23.63</v>
      </c>
      <c r="N299" s="3">
        <v>49.99</v>
      </c>
      <c r="O299" s="2" t="s">
        <v>131</v>
      </c>
      <c r="P299" s="2" t="s">
        <v>197</v>
      </c>
      <c r="Q299" s="2" t="s">
        <v>133</v>
      </c>
      <c r="R299" s="2" t="s">
        <v>134</v>
      </c>
      <c r="S299" s="2" t="s">
        <v>3152</v>
      </c>
      <c r="T299" s="2" t="s">
        <v>1062</v>
      </c>
      <c r="U299" s="2" t="s">
        <v>832</v>
      </c>
      <c r="V299" s="2" t="s">
        <v>1361</v>
      </c>
      <c r="W299" s="2" t="s">
        <v>1934</v>
      </c>
      <c r="X299" s="2" t="s">
        <v>1191</v>
      </c>
      <c r="Y299" s="2" t="s">
        <v>3153</v>
      </c>
      <c r="Z299" s="4">
        <v>548</v>
      </c>
      <c r="AA299" s="4">
        <f>=ROUNDDOWN(9.44827586206896,0)</f>
      </c>
      <c r="AB299" s="5">
        <v>58</v>
      </c>
      <c r="AC299" s="2" t="s">
        <v>2629</v>
      </c>
      <c r="AD299" s="4">
        <v>660</v>
      </c>
      <c r="AE299" s="4">
        <v>1260</v>
      </c>
      <c r="AF299" s="6">
        <v>67</v>
      </c>
      <c r="AG299" s="6"/>
      <c r="AH299" s="7">
        <v>0.5519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>
        <v>0</v>
      </c>
      <c r="AP299" s="4">
        <v>529</v>
      </c>
      <c r="AQ299" s="8">
        <v>13152.99</v>
      </c>
      <c r="AR299" s="4"/>
      <c r="AS299" s="8"/>
      <c r="AT299" s="7"/>
      <c r="AU299" s="7"/>
      <c r="AV299" s="4">
        <v>2348</v>
      </c>
      <c r="AW299" s="8">
        <v>41106.36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0.32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>
        <v>0.4887</v>
      </c>
      <c r="BJ299" s="4">
        <v>529</v>
      </c>
      <c r="BK299" s="8">
        <v>13152.99</v>
      </c>
      <c r="BL299" s="2" t="s">
        <v>3141</v>
      </c>
      <c r="BM299" s="7">
        <v>1</v>
      </c>
      <c r="BN299" s="7">
        <v>1</v>
      </c>
      <c r="BO299" s="4">
        <v>35</v>
      </c>
      <c r="BP299" s="8">
        <v>941.56</v>
      </c>
      <c r="BQ299" s="4"/>
      <c r="BR299" s="8"/>
      <c r="BS299" s="7"/>
      <c r="BT299" s="7"/>
      <c r="BU299" s="2" t="s">
        <v>140</v>
      </c>
      <c r="BV299" s="2" t="s">
        <v>131</v>
      </c>
      <c r="BW299" s="2" t="s">
        <v>134</v>
      </c>
      <c r="BX299" s="2" t="s">
        <v>433</v>
      </c>
      <c r="BY299" s="2" t="s">
        <v>142</v>
      </c>
      <c r="BZ299" s="2" t="s">
        <v>134</v>
      </c>
      <c r="CA299" s="4">
        <v>7</v>
      </c>
      <c r="CB299" s="8">
        <v>173.67</v>
      </c>
      <c r="CC299" s="4"/>
      <c r="CD299" s="8"/>
      <c r="CE299" s="7"/>
      <c r="CF299" s="7"/>
      <c r="CG299" s="2" t="s">
        <v>140</v>
      </c>
      <c r="CH299" s="2" t="s">
        <v>131</v>
      </c>
      <c r="CI299" s="2" t="s">
        <v>543</v>
      </c>
      <c r="CJ299" s="2" t="s">
        <v>467</v>
      </c>
      <c r="CK299" s="2" t="s">
        <v>142</v>
      </c>
      <c r="CL299" s="2" t="s">
        <v>134</v>
      </c>
      <c r="CM299" s="4">
        <v>213</v>
      </c>
      <c r="CN299" s="8">
        <v>5435.76</v>
      </c>
      <c r="CO299" s="4"/>
      <c r="CP299" s="8"/>
      <c r="CQ299" s="7"/>
      <c r="CR299" s="7"/>
      <c r="CS299" s="2" t="s">
        <v>140</v>
      </c>
      <c r="CT299" s="2" t="s">
        <v>131</v>
      </c>
      <c r="CU299" s="2" t="s">
        <v>3095</v>
      </c>
      <c r="CV299" s="2" t="s">
        <v>1414</v>
      </c>
      <c r="CW299" s="2" t="s">
        <v>142</v>
      </c>
      <c r="CX299" s="2" t="s">
        <v>134</v>
      </c>
      <c r="CY299" s="4">
        <v>90</v>
      </c>
      <c r="CZ299" s="8">
        <v>2232.9</v>
      </c>
      <c r="DA299" s="4"/>
      <c r="DB299" s="8"/>
      <c r="DC299" s="7"/>
      <c r="DD299" s="7"/>
      <c r="DE299" s="2" t="s">
        <v>140</v>
      </c>
      <c r="DF299" s="2" t="s">
        <v>131</v>
      </c>
      <c r="DG299" s="2" t="s">
        <v>3142</v>
      </c>
      <c r="DH299" s="2" t="s">
        <v>841</v>
      </c>
      <c r="DI299" s="2" t="s">
        <v>142</v>
      </c>
      <c r="DJ299" s="2" t="s">
        <v>134</v>
      </c>
      <c r="DK299" s="4">
        <v>39</v>
      </c>
      <c r="DL299" s="8">
        <v>995.28</v>
      </c>
      <c r="DM299" s="4"/>
      <c r="DN299" s="8"/>
      <c r="DO299" s="7"/>
      <c r="DP299" s="7"/>
      <c r="DQ299" s="2" t="s">
        <v>140</v>
      </c>
      <c r="DR299" s="2" t="s">
        <v>131</v>
      </c>
      <c r="DS299" s="2" t="s">
        <v>3144</v>
      </c>
      <c r="DT299" s="2" t="s">
        <v>3109</v>
      </c>
      <c r="DU299" s="2" t="s">
        <v>142</v>
      </c>
      <c r="DV299" s="2" t="s">
        <v>134</v>
      </c>
      <c r="DW299" s="4"/>
      <c r="DX299" s="8"/>
      <c r="DY299" s="4"/>
      <c r="DZ299" s="8"/>
      <c r="EA299" s="7"/>
      <c r="EB299" s="7"/>
      <c r="EC299" s="2" t="s">
        <v>811</v>
      </c>
      <c r="ED299" s="2" t="s">
        <v>131</v>
      </c>
      <c r="EE299" s="2" t="s">
        <v>134</v>
      </c>
      <c r="EF299" s="2" t="s">
        <v>134</v>
      </c>
      <c r="EG299" s="2" t="s">
        <v>142</v>
      </c>
      <c r="EH299" s="2" t="s">
        <v>134</v>
      </c>
      <c r="EI299" s="4">
        <v>119</v>
      </c>
      <c r="EJ299" s="8">
        <v>2663.28</v>
      </c>
      <c r="EK299" s="4"/>
      <c r="EL299" s="8"/>
      <c r="EM299" s="7"/>
      <c r="EN299" s="7"/>
      <c r="EO299" s="2" t="s">
        <v>140</v>
      </c>
      <c r="EP299" s="2" t="s">
        <v>131</v>
      </c>
      <c r="EQ299" s="2" t="s">
        <v>1414</v>
      </c>
      <c r="ER299" s="2" t="s">
        <v>863</v>
      </c>
      <c r="ES299" s="2" t="s">
        <v>142</v>
      </c>
      <c r="ET299" s="2" t="s">
        <v>134</v>
      </c>
      <c r="EU299" s="4">
        <v>15</v>
      </c>
      <c r="EV299" s="8">
        <v>409.61</v>
      </c>
      <c r="EW299" s="4"/>
      <c r="EX299" s="8"/>
      <c r="EY299" s="7"/>
      <c r="EZ299" s="7"/>
      <c r="FA299" s="2" t="s">
        <v>140</v>
      </c>
      <c r="FB299" s="2" t="s">
        <v>131</v>
      </c>
      <c r="FC299" s="2" t="s">
        <v>3095</v>
      </c>
      <c r="FD299" s="2" t="s">
        <v>853</v>
      </c>
      <c r="FE299" s="2" t="s">
        <v>142</v>
      </c>
      <c r="FF299" s="2" t="s">
        <v>134</v>
      </c>
      <c r="FG299" s="4"/>
      <c r="FH299" s="8"/>
      <c r="FI299" s="4"/>
      <c r="FJ299" s="8"/>
      <c r="FK299" s="7"/>
      <c r="FL299" s="7"/>
      <c r="FM299" s="2" t="s">
        <v>176</v>
      </c>
      <c r="FN299" s="2" t="s">
        <v>131</v>
      </c>
      <c r="FO299" s="2" t="s">
        <v>134</v>
      </c>
      <c r="FP299" s="2" t="s">
        <v>134</v>
      </c>
      <c r="FQ299" s="2" t="s">
        <v>142</v>
      </c>
      <c r="FR299" s="2" t="s">
        <v>134</v>
      </c>
      <c r="FS299" s="4">
        <v>6</v>
      </c>
      <c r="FT299" s="8">
        <v>148.86</v>
      </c>
      <c r="FU299" s="4"/>
      <c r="FV299" s="8"/>
      <c r="FW299" s="7"/>
      <c r="FX299" s="7"/>
      <c r="FY299" s="2" t="s">
        <v>140</v>
      </c>
      <c r="FZ299" s="2" t="s">
        <v>131</v>
      </c>
      <c r="GA299" s="2" t="s">
        <v>543</v>
      </c>
      <c r="GB299" s="2" t="s">
        <v>568</v>
      </c>
      <c r="GC299" s="2" t="s">
        <v>142</v>
      </c>
      <c r="GD299" s="2" t="s">
        <v>134</v>
      </c>
      <c r="GE299" s="4"/>
      <c r="GF299" s="8"/>
      <c r="GG299" s="4"/>
      <c r="GH299" s="8"/>
      <c r="GI299" s="7"/>
      <c r="GJ299" s="7"/>
      <c r="GK299" s="2" t="s">
        <v>134</v>
      </c>
      <c r="GL299" s="2" t="s">
        <v>134</v>
      </c>
      <c r="GM299" s="2" t="s">
        <v>134</v>
      </c>
      <c r="GN299" s="2" t="s">
        <v>134</v>
      </c>
      <c r="GO299" s="2" t="s">
        <v>134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161</v>
      </c>
      <c r="GX299" s="2" t="s">
        <v>131</v>
      </c>
      <c r="GY299" s="2" t="s">
        <v>134</v>
      </c>
      <c r="GZ299" s="2" t="s">
        <v>134</v>
      </c>
      <c r="HA299" s="2" t="s">
        <v>142</v>
      </c>
      <c r="HB299" s="2" t="s">
        <v>134</v>
      </c>
      <c r="HC299" s="4">
        <v>1</v>
      </c>
      <c r="HD299" s="8">
        <v>49.99</v>
      </c>
      <c r="HE299" s="4"/>
      <c r="HF299" s="8"/>
      <c r="HG299" s="7"/>
      <c r="HH299" s="7"/>
      <c r="HI299" s="2" t="s">
        <v>140</v>
      </c>
      <c r="HJ299" s="2" t="s">
        <v>131</v>
      </c>
      <c r="HK299" s="2" t="s">
        <v>3095</v>
      </c>
      <c r="HL299" s="2" t="s">
        <v>568</v>
      </c>
      <c r="HM299" s="2" t="s">
        <v>142</v>
      </c>
      <c r="HN299" s="2" t="s">
        <v>134</v>
      </c>
      <c r="HO299" s="4">
        <v>4</v>
      </c>
      <c r="HP299" s="8">
        <v>102.08</v>
      </c>
      <c r="HQ299" s="4"/>
      <c r="HR299" s="8"/>
      <c r="HS299" s="7"/>
      <c r="HT299" s="7"/>
      <c r="HU299" s="2" t="s">
        <v>140</v>
      </c>
      <c r="HV299" s="2" t="s">
        <v>131</v>
      </c>
      <c r="HW299" s="2" t="s">
        <v>852</v>
      </c>
      <c r="HX299" s="2" t="s">
        <v>3154</v>
      </c>
      <c r="HY299" s="2" t="s">
        <v>142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184</v>
      </c>
      <c r="IH299" s="2" t="s">
        <v>131</v>
      </c>
      <c r="II299" s="2" t="s">
        <v>134</v>
      </c>
      <c r="IJ299" s="2" t="s">
        <v>134</v>
      </c>
      <c r="IK299" s="2" t="s">
        <v>142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161</v>
      </c>
      <c r="IT299" s="2" t="s">
        <v>131</v>
      </c>
      <c r="IU299" s="2" t="s">
        <v>134</v>
      </c>
      <c r="IV299" s="2" t="s">
        <v>134</v>
      </c>
      <c r="IW299" s="2" t="s">
        <v>142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140</v>
      </c>
      <c r="JF299" s="2" t="s">
        <v>131</v>
      </c>
      <c r="JG299" s="2" t="s">
        <v>170</v>
      </c>
      <c r="JH299" s="2" t="s">
        <v>134</v>
      </c>
      <c r="JI299" s="2" t="s">
        <v>142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140</v>
      </c>
      <c r="JR299" s="2" t="s">
        <v>144</v>
      </c>
      <c r="JS299" s="2" t="s">
        <v>134</v>
      </c>
      <c r="JT299" s="2" t="s">
        <v>134</v>
      </c>
      <c r="JU299" s="2" t="s">
        <v>142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176</v>
      </c>
      <c r="KD299" s="2" t="s">
        <v>131</v>
      </c>
      <c r="KE299" s="2" t="s">
        <v>134</v>
      </c>
      <c r="KF299" s="2" t="s">
        <v>134</v>
      </c>
      <c r="KG299" s="2" t="s">
        <v>142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176</v>
      </c>
      <c r="KP299" s="2" t="s">
        <v>131</v>
      </c>
      <c r="KQ299" s="2" t="s">
        <v>134</v>
      </c>
      <c r="KR299" s="2" t="s">
        <v>134</v>
      </c>
      <c r="KS299" s="2" t="s">
        <v>142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161</v>
      </c>
      <c r="LB299" s="2" t="s">
        <v>131</v>
      </c>
      <c r="LC299" s="2" t="s">
        <v>134</v>
      </c>
      <c r="LD299" s="2" t="s">
        <v>134</v>
      </c>
      <c r="LE299" s="2" t="s">
        <v>142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134</v>
      </c>
      <c r="LN299" s="2" t="s">
        <v>134</v>
      </c>
      <c r="LO299" s="2" t="s">
        <v>134</v>
      </c>
      <c r="LP299" s="2" t="s">
        <v>134</v>
      </c>
      <c r="LQ299" s="2" t="s">
        <v>134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134</v>
      </c>
      <c r="LZ299" s="2" t="s">
        <v>134</v>
      </c>
      <c r="MA299" s="2" t="s">
        <v>134</v>
      </c>
      <c r="MB299" s="2" t="s">
        <v>134</v>
      </c>
      <c r="MC299" s="2" t="s">
        <v>134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161</v>
      </c>
      <c r="ML299" s="2" t="s">
        <v>131</v>
      </c>
      <c r="MM299" s="2" t="s">
        <v>134</v>
      </c>
      <c r="MN299" s="2" t="s">
        <v>134</v>
      </c>
      <c r="MO299" s="2" t="s">
        <v>142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134</v>
      </c>
      <c r="MY299" s="2" t="s">
        <v>134</v>
      </c>
      <c r="MZ299" s="2" t="s">
        <v>134</v>
      </c>
      <c r="NA299" s="2" t="s">
        <v>134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184</v>
      </c>
      <c r="NJ299" s="2" t="s">
        <v>131</v>
      </c>
      <c r="NK299" s="2" t="s">
        <v>134</v>
      </c>
      <c r="NL299" s="2" t="s">
        <v>134</v>
      </c>
      <c r="NM299" s="2" t="s">
        <v>142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161</v>
      </c>
      <c r="NV299" s="2" t="s">
        <v>131</v>
      </c>
      <c r="NW299" s="2" t="s">
        <v>134</v>
      </c>
      <c r="NX299" s="2" t="s">
        <v>134</v>
      </c>
      <c r="NY299" s="2" t="s">
        <v>142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176</v>
      </c>
      <c r="OH299" s="2" t="s">
        <v>131</v>
      </c>
      <c r="OI299" s="2" t="s">
        <v>134</v>
      </c>
      <c r="OJ299" s="2" t="s">
        <v>134</v>
      </c>
      <c r="OK299" s="2" t="s">
        <v>142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161</v>
      </c>
      <c r="OT299" s="2" t="s">
        <v>131</v>
      </c>
      <c r="OU299" s="2" t="s">
        <v>134</v>
      </c>
      <c r="OV299" s="2" t="s">
        <v>134</v>
      </c>
      <c r="OW299" s="2" t="s">
        <v>142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161</v>
      </c>
      <c r="PF299" s="2" t="s">
        <v>131</v>
      </c>
      <c r="PG299" s="2" t="s">
        <v>134</v>
      </c>
      <c r="PH299" s="2" t="s">
        <v>134</v>
      </c>
      <c r="PI299" s="2" t="s">
        <v>142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176</v>
      </c>
      <c r="PR299" s="2" t="s">
        <v>131</v>
      </c>
      <c r="PS299" s="2" t="s">
        <v>134</v>
      </c>
      <c r="PT299" s="2" t="s">
        <v>134</v>
      </c>
      <c r="PU299" s="2" t="s">
        <v>142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184</v>
      </c>
      <c r="QP299" s="2" t="s">
        <v>131</v>
      </c>
      <c r="QQ299" s="2" t="s">
        <v>134</v>
      </c>
      <c r="QR299" s="2" t="s">
        <v>134</v>
      </c>
      <c r="QS299" s="2" t="s">
        <v>142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134</v>
      </c>
      <c r="RB299" s="2" t="s">
        <v>134</v>
      </c>
      <c r="RC299" s="2" t="s">
        <v>134</v>
      </c>
      <c r="RD299" s="2" t="s">
        <v>134</v>
      </c>
      <c r="RE299" s="2" t="s">
        <v>134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161</v>
      </c>
      <c r="RN299" s="2" t="s">
        <v>131</v>
      </c>
      <c r="RO299" s="2" t="s">
        <v>134</v>
      </c>
      <c r="RP299" s="2" t="s">
        <v>134</v>
      </c>
      <c r="RQ299" s="2" t="s">
        <v>142</v>
      </c>
      <c r="RR299" s="2" t="s">
        <v>134</v>
      </c>
      <c r="RS299" s="4"/>
      <c r="RT299" s="8"/>
      <c r="RU299" s="4"/>
      <c r="RV299" s="8"/>
      <c r="RW299" s="7"/>
      <c r="RX299" s="7"/>
      <c r="RY299" s="2" t="s">
        <v>161</v>
      </c>
      <c r="RZ299" s="2" t="s">
        <v>131</v>
      </c>
      <c r="SA299" s="2" t="s">
        <v>134</v>
      </c>
      <c r="SB299" s="2" t="s">
        <v>134</v>
      </c>
      <c r="SC299" s="2" t="s">
        <v>142</v>
      </c>
      <c r="SD299" s="2" t="s">
        <v>134</v>
      </c>
      <c r="SE299" s="4"/>
      <c r="SF299" s="8"/>
      <c r="SG299" s="4"/>
      <c r="SH299" s="8"/>
      <c r="SI299" s="7"/>
      <c r="SJ299" s="7"/>
      <c r="SK299" s="2" t="s">
        <v>134</v>
      </c>
      <c r="SL299" s="2" t="s">
        <v>134</v>
      </c>
      <c r="SM299" s="2" t="s">
        <v>134</v>
      </c>
      <c r="SN299" s="2" t="s">
        <v>134</v>
      </c>
      <c r="SO299" s="2" t="s">
        <v>134</v>
      </c>
      <c r="SP299" s="2" t="s">
        <v>134</v>
      </c>
    </row>
    <row r="300">
      <c r="A300" s="2" t="s">
        <v>3155</v>
      </c>
      <c r="B300" s="2" t="s">
        <v>123</v>
      </c>
      <c r="C300" s="2" t="s">
        <v>3000</v>
      </c>
      <c r="D300" s="2" t="s">
        <v>2038</v>
      </c>
      <c r="E300" s="2" t="s">
        <v>2039</v>
      </c>
      <c r="F300" s="2" t="s">
        <v>3137</v>
      </c>
      <c r="G300" s="2" t="s">
        <v>3137</v>
      </c>
      <c r="H300" s="2" t="s">
        <v>3137</v>
      </c>
      <c r="I300" s="2" t="s">
        <v>3138</v>
      </c>
      <c r="J300" s="2" t="s">
        <v>3147</v>
      </c>
      <c r="K300" s="2" t="s">
        <v>130</v>
      </c>
      <c r="L300" s="3">
        <v>13.7</v>
      </c>
      <c r="M300" s="3">
        <v>14.39</v>
      </c>
      <c r="N300" s="3">
        <v>31.99</v>
      </c>
      <c r="O300" s="2" t="s">
        <v>131</v>
      </c>
      <c r="P300" s="2" t="s">
        <v>289</v>
      </c>
      <c r="Q300" s="2" t="s">
        <v>133</v>
      </c>
      <c r="R300" s="2" t="s">
        <v>134</v>
      </c>
      <c r="S300" s="2" t="s">
        <v>3152</v>
      </c>
      <c r="T300" s="2" t="s">
        <v>1062</v>
      </c>
      <c r="U300" s="2" t="s">
        <v>832</v>
      </c>
      <c r="V300" s="2" t="s">
        <v>1361</v>
      </c>
      <c r="W300" s="2" t="s">
        <v>1934</v>
      </c>
      <c r="X300" s="2" t="s">
        <v>1191</v>
      </c>
      <c r="Y300" s="2" t="s">
        <v>459</v>
      </c>
      <c r="Z300" s="4">
        <v>909</v>
      </c>
      <c r="AA300" s="4">
        <f>=ROUNDDOWN(9,0)</f>
      </c>
      <c r="AB300" s="5">
        <v>101</v>
      </c>
      <c r="AC300" s="2" t="s">
        <v>2629</v>
      </c>
      <c r="AD300" s="4">
        <v>700</v>
      </c>
      <c r="AE300" s="4">
        <v>2420</v>
      </c>
      <c r="AF300" s="6">
        <v>67</v>
      </c>
      <c r="AG300" s="6"/>
      <c r="AH300" s="7">
        <v>0.8962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>
        <v>0</v>
      </c>
      <c r="AP300" s="4">
        <v>1819</v>
      </c>
      <c r="AQ300" s="8">
        <v>27953.37</v>
      </c>
      <c r="AR300" s="4"/>
      <c r="AS300" s="8"/>
      <c r="AT300" s="7"/>
      <c r="AU300" s="7"/>
      <c r="AV300" s="4" t="s">
        <v>134</v>
      </c>
      <c r="AW300" s="8" t="s">
        <v>134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0.68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 t="s">
        <v>134</v>
      </c>
      <c r="BJ300" s="4">
        <v>1819</v>
      </c>
      <c r="BK300" s="8">
        <v>27953.37</v>
      </c>
      <c r="BL300" s="2" t="s">
        <v>3156</v>
      </c>
      <c r="BM300" s="7">
        <v>1</v>
      </c>
      <c r="BN300" s="7">
        <v>1</v>
      </c>
      <c r="BO300" s="4">
        <v>210</v>
      </c>
      <c r="BP300" s="8">
        <v>3524.5</v>
      </c>
      <c r="BQ300" s="4"/>
      <c r="BR300" s="8"/>
      <c r="BS300" s="7"/>
      <c r="BT300" s="7"/>
      <c r="BU300" s="2" t="s">
        <v>140</v>
      </c>
      <c r="BV300" s="2" t="s">
        <v>131</v>
      </c>
      <c r="BW300" s="2" t="s">
        <v>134</v>
      </c>
      <c r="BX300" s="2" t="s">
        <v>440</v>
      </c>
      <c r="BY300" s="2" t="s">
        <v>142</v>
      </c>
      <c r="BZ300" s="2" t="s">
        <v>134</v>
      </c>
      <c r="CA300" s="4">
        <v>366</v>
      </c>
      <c r="CB300" s="8">
        <v>5687.64</v>
      </c>
      <c r="CC300" s="4"/>
      <c r="CD300" s="8"/>
      <c r="CE300" s="7"/>
      <c r="CF300" s="7"/>
      <c r="CG300" s="2" t="s">
        <v>140</v>
      </c>
      <c r="CH300" s="2" t="s">
        <v>131</v>
      </c>
      <c r="CI300" s="2" t="s">
        <v>3142</v>
      </c>
      <c r="CJ300" s="2" t="s">
        <v>3109</v>
      </c>
      <c r="CK300" s="2" t="s">
        <v>142</v>
      </c>
      <c r="CL300" s="2" t="s">
        <v>134</v>
      </c>
      <c r="CM300" s="4">
        <v>606</v>
      </c>
      <c r="CN300" s="8">
        <v>9417.24</v>
      </c>
      <c r="CO300" s="4"/>
      <c r="CP300" s="8"/>
      <c r="CQ300" s="7"/>
      <c r="CR300" s="7"/>
      <c r="CS300" s="2" t="s">
        <v>140</v>
      </c>
      <c r="CT300" s="2" t="s">
        <v>131</v>
      </c>
      <c r="CU300" s="2" t="s">
        <v>1086</v>
      </c>
      <c r="CV300" s="2" t="s">
        <v>1463</v>
      </c>
      <c r="CW300" s="2" t="s">
        <v>142</v>
      </c>
      <c r="CX300" s="2" t="s">
        <v>134</v>
      </c>
      <c r="CY300" s="4">
        <v>186</v>
      </c>
      <c r="CZ300" s="8">
        <v>2808.6</v>
      </c>
      <c r="DA300" s="4"/>
      <c r="DB300" s="8"/>
      <c r="DC300" s="7"/>
      <c r="DD300" s="7"/>
      <c r="DE300" s="2" t="s">
        <v>140</v>
      </c>
      <c r="DF300" s="2" t="s">
        <v>131</v>
      </c>
      <c r="DG300" s="2" t="s">
        <v>932</v>
      </c>
      <c r="DH300" s="2" t="s">
        <v>1459</v>
      </c>
      <c r="DI300" s="2" t="s">
        <v>142</v>
      </c>
      <c r="DJ300" s="2" t="s">
        <v>134</v>
      </c>
      <c r="DK300" s="4"/>
      <c r="DL300" s="8"/>
      <c r="DM300" s="4"/>
      <c r="DN300" s="8"/>
      <c r="DO300" s="7"/>
      <c r="DP300" s="7"/>
      <c r="DQ300" s="2" t="s">
        <v>140</v>
      </c>
      <c r="DR300" s="2" t="s">
        <v>131</v>
      </c>
      <c r="DS300" s="2" t="s">
        <v>1458</v>
      </c>
      <c r="DT300" s="2" t="s">
        <v>2657</v>
      </c>
      <c r="DU300" s="2" t="s">
        <v>142</v>
      </c>
      <c r="DV300" s="2" t="s">
        <v>134</v>
      </c>
      <c r="DW300" s="4">
        <v>68</v>
      </c>
      <c r="DX300" s="8">
        <v>1026.8</v>
      </c>
      <c r="DY300" s="4"/>
      <c r="DZ300" s="8"/>
      <c r="EA300" s="7"/>
      <c r="EB300" s="7"/>
      <c r="EC300" s="2" t="s">
        <v>140</v>
      </c>
      <c r="ED300" s="2" t="s">
        <v>131</v>
      </c>
      <c r="EE300" s="2" t="s">
        <v>569</v>
      </c>
      <c r="EF300" s="2" t="s">
        <v>2552</v>
      </c>
      <c r="EG300" s="2" t="s">
        <v>142</v>
      </c>
      <c r="EH300" s="2" t="s">
        <v>134</v>
      </c>
      <c r="EI300" s="4">
        <v>298</v>
      </c>
      <c r="EJ300" s="8">
        <v>4095.6</v>
      </c>
      <c r="EK300" s="4"/>
      <c r="EL300" s="8"/>
      <c r="EM300" s="7"/>
      <c r="EN300" s="7"/>
      <c r="EO300" s="2" t="s">
        <v>140</v>
      </c>
      <c r="EP300" s="2" t="s">
        <v>131</v>
      </c>
      <c r="EQ300" s="2" t="s">
        <v>542</v>
      </c>
      <c r="ER300" s="2" t="s">
        <v>2845</v>
      </c>
      <c r="ES300" s="2" t="s">
        <v>142</v>
      </c>
      <c r="ET300" s="2" t="s">
        <v>134</v>
      </c>
      <c r="EU300" s="4">
        <v>65</v>
      </c>
      <c r="EV300" s="8">
        <v>1076.78</v>
      </c>
      <c r="EW300" s="4"/>
      <c r="EX300" s="8"/>
      <c r="EY300" s="7"/>
      <c r="EZ300" s="7"/>
      <c r="FA300" s="2" t="s">
        <v>140</v>
      </c>
      <c r="FB300" s="2" t="s">
        <v>131</v>
      </c>
      <c r="FC300" s="2" t="s">
        <v>459</v>
      </c>
      <c r="FD300" s="2" t="s">
        <v>3157</v>
      </c>
      <c r="FE300" s="2" t="s">
        <v>142</v>
      </c>
      <c r="FF300" s="2" t="s">
        <v>134</v>
      </c>
      <c r="FG300" s="4"/>
      <c r="FH300" s="8"/>
      <c r="FI300" s="4"/>
      <c r="FJ300" s="8"/>
      <c r="FK300" s="7"/>
      <c r="FL300" s="7"/>
      <c r="FM300" s="2" t="s">
        <v>176</v>
      </c>
      <c r="FN300" s="2" t="s">
        <v>131</v>
      </c>
      <c r="FO300" s="2" t="s">
        <v>134</v>
      </c>
      <c r="FP300" s="2" t="s">
        <v>134</v>
      </c>
      <c r="FQ300" s="2" t="s">
        <v>142</v>
      </c>
      <c r="FR300" s="2" t="s">
        <v>134</v>
      </c>
      <c r="FS300" s="4">
        <v>4</v>
      </c>
      <c r="FT300" s="8">
        <v>60.4</v>
      </c>
      <c r="FU300" s="4"/>
      <c r="FV300" s="8"/>
      <c r="FW300" s="7"/>
      <c r="FX300" s="7"/>
      <c r="FY300" s="2" t="s">
        <v>140</v>
      </c>
      <c r="FZ300" s="2" t="s">
        <v>131</v>
      </c>
      <c r="GA300" s="2" t="s">
        <v>3158</v>
      </c>
      <c r="GB300" s="2" t="s">
        <v>2832</v>
      </c>
      <c r="GC300" s="2" t="s">
        <v>142</v>
      </c>
      <c r="GD300" s="2" t="s">
        <v>134</v>
      </c>
      <c r="GE300" s="4"/>
      <c r="GF300" s="8"/>
      <c r="GG300" s="4"/>
      <c r="GH300" s="8"/>
      <c r="GI300" s="7"/>
      <c r="GJ300" s="7"/>
      <c r="GK300" s="2" t="s">
        <v>134</v>
      </c>
      <c r="GL300" s="2" t="s">
        <v>134</v>
      </c>
      <c r="GM300" s="2" t="s">
        <v>134</v>
      </c>
      <c r="GN300" s="2" t="s">
        <v>134</v>
      </c>
      <c r="GO300" s="2" t="s">
        <v>134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161</v>
      </c>
      <c r="GX300" s="2" t="s">
        <v>131</v>
      </c>
      <c r="GY300" s="2" t="s">
        <v>134</v>
      </c>
      <c r="GZ300" s="2" t="s">
        <v>134</v>
      </c>
      <c r="HA300" s="2" t="s">
        <v>142</v>
      </c>
      <c r="HB300" s="2" t="s">
        <v>134</v>
      </c>
      <c r="HC300" s="4">
        <v>1</v>
      </c>
      <c r="HD300" s="8">
        <v>31.99</v>
      </c>
      <c r="HE300" s="4"/>
      <c r="HF300" s="8"/>
      <c r="HG300" s="7"/>
      <c r="HH300" s="7"/>
      <c r="HI300" s="2" t="s">
        <v>140</v>
      </c>
      <c r="HJ300" s="2" t="s">
        <v>131</v>
      </c>
      <c r="HK300" s="2" t="s">
        <v>459</v>
      </c>
      <c r="HL300" s="2" t="s">
        <v>2673</v>
      </c>
      <c r="HM300" s="2" t="s">
        <v>142</v>
      </c>
      <c r="HN300" s="2" t="s">
        <v>134</v>
      </c>
      <c r="HO300" s="4">
        <v>7</v>
      </c>
      <c r="HP300" s="8">
        <v>108.78</v>
      </c>
      <c r="HQ300" s="4"/>
      <c r="HR300" s="8"/>
      <c r="HS300" s="7"/>
      <c r="HT300" s="7"/>
      <c r="HU300" s="2" t="s">
        <v>140</v>
      </c>
      <c r="HV300" s="2" t="s">
        <v>131</v>
      </c>
      <c r="HW300" s="2" t="s">
        <v>852</v>
      </c>
      <c r="HX300" s="2" t="s">
        <v>440</v>
      </c>
      <c r="HY300" s="2" t="s">
        <v>142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184</v>
      </c>
      <c r="IH300" s="2" t="s">
        <v>131</v>
      </c>
      <c r="II300" s="2" t="s">
        <v>134</v>
      </c>
      <c r="IJ300" s="2" t="s">
        <v>134</v>
      </c>
      <c r="IK300" s="2" t="s">
        <v>142</v>
      </c>
      <c r="IL300" s="2" t="s">
        <v>168</v>
      </c>
      <c r="IM300" s="4"/>
      <c r="IN300" s="8"/>
      <c r="IO300" s="4"/>
      <c r="IP300" s="8"/>
      <c r="IQ300" s="7"/>
      <c r="IR300" s="7"/>
      <c r="IS300" s="2" t="s">
        <v>161</v>
      </c>
      <c r="IT300" s="2" t="s">
        <v>131</v>
      </c>
      <c r="IU300" s="2" t="s">
        <v>134</v>
      </c>
      <c r="IV300" s="2" t="s">
        <v>134</v>
      </c>
      <c r="IW300" s="2" t="s">
        <v>142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140</v>
      </c>
      <c r="JF300" s="2" t="s">
        <v>131</v>
      </c>
      <c r="JG300" s="2" t="s">
        <v>170</v>
      </c>
      <c r="JH300" s="2" t="s">
        <v>134</v>
      </c>
      <c r="JI300" s="2" t="s">
        <v>142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176</v>
      </c>
      <c r="JR300" s="2" t="s">
        <v>131</v>
      </c>
      <c r="JS300" s="2" t="s">
        <v>134</v>
      </c>
      <c r="JT300" s="2" t="s">
        <v>134</v>
      </c>
      <c r="JU300" s="2" t="s">
        <v>142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140</v>
      </c>
      <c r="KD300" s="2" t="s">
        <v>131</v>
      </c>
      <c r="KE300" s="2" t="s">
        <v>853</v>
      </c>
      <c r="KF300" s="2" t="s">
        <v>134</v>
      </c>
      <c r="KG300" s="2" t="s">
        <v>142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176</v>
      </c>
      <c r="KP300" s="2" t="s">
        <v>131</v>
      </c>
      <c r="KQ300" s="2" t="s">
        <v>134</v>
      </c>
      <c r="KR300" s="2" t="s">
        <v>134</v>
      </c>
      <c r="KS300" s="2" t="s">
        <v>142</v>
      </c>
      <c r="KT300" s="2" t="s">
        <v>134</v>
      </c>
      <c r="KU300" s="4">
        <v>8</v>
      </c>
      <c r="KV300" s="8">
        <v>115.04</v>
      </c>
      <c r="KW300" s="4"/>
      <c r="KX300" s="8"/>
      <c r="KY300" s="7"/>
      <c r="KZ300" s="7"/>
      <c r="LA300" s="2" t="s">
        <v>140</v>
      </c>
      <c r="LB300" s="2" t="s">
        <v>144</v>
      </c>
      <c r="LC300" s="2" t="s">
        <v>2673</v>
      </c>
      <c r="LD300" s="2" t="s">
        <v>542</v>
      </c>
      <c r="LE300" s="2" t="s">
        <v>142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134</v>
      </c>
      <c r="LN300" s="2" t="s">
        <v>134</v>
      </c>
      <c r="LO300" s="2" t="s">
        <v>134</v>
      </c>
      <c r="LP300" s="2" t="s">
        <v>134</v>
      </c>
      <c r="LQ300" s="2" t="s">
        <v>134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134</v>
      </c>
      <c r="LZ300" s="2" t="s">
        <v>134</v>
      </c>
      <c r="MA300" s="2" t="s">
        <v>134</v>
      </c>
      <c r="MB300" s="2" t="s">
        <v>134</v>
      </c>
      <c r="MC300" s="2" t="s">
        <v>134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436</v>
      </c>
      <c r="ML300" s="2" t="s">
        <v>131</v>
      </c>
      <c r="MM300" s="2" t="s">
        <v>134</v>
      </c>
      <c r="MN300" s="2" t="s">
        <v>134</v>
      </c>
      <c r="MO300" s="2" t="s">
        <v>142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134</v>
      </c>
      <c r="MX300" s="2" t="s">
        <v>134</v>
      </c>
      <c r="MY300" s="2" t="s">
        <v>134</v>
      </c>
      <c r="MZ300" s="2" t="s">
        <v>134</v>
      </c>
      <c r="NA300" s="2" t="s">
        <v>134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184</v>
      </c>
      <c r="NJ300" s="2" t="s">
        <v>131</v>
      </c>
      <c r="NK300" s="2" t="s">
        <v>134</v>
      </c>
      <c r="NL300" s="2" t="s">
        <v>134</v>
      </c>
      <c r="NM300" s="2" t="s">
        <v>142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436</v>
      </c>
      <c r="NV300" s="2" t="s">
        <v>131</v>
      </c>
      <c r="NW300" s="2" t="s">
        <v>134</v>
      </c>
      <c r="NX300" s="2" t="s">
        <v>134</v>
      </c>
      <c r="NY300" s="2" t="s">
        <v>142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140</v>
      </c>
      <c r="OH300" s="2" t="s">
        <v>187</v>
      </c>
      <c r="OI300" s="2" t="s">
        <v>2552</v>
      </c>
      <c r="OJ300" s="2" t="s">
        <v>186</v>
      </c>
      <c r="OK300" s="2" t="s">
        <v>142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161</v>
      </c>
      <c r="OT300" s="2" t="s">
        <v>131</v>
      </c>
      <c r="OU300" s="2" t="s">
        <v>134</v>
      </c>
      <c r="OV300" s="2" t="s">
        <v>134</v>
      </c>
      <c r="OW300" s="2" t="s">
        <v>142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161</v>
      </c>
      <c r="PF300" s="2" t="s">
        <v>131</v>
      </c>
      <c r="PG300" s="2" t="s">
        <v>134</v>
      </c>
      <c r="PH300" s="2" t="s">
        <v>134</v>
      </c>
      <c r="PI300" s="2" t="s">
        <v>142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140</v>
      </c>
      <c r="PR300" s="2" t="s">
        <v>131</v>
      </c>
      <c r="PS300" s="2" t="s">
        <v>3142</v>
      </c>
      <c r="PT300" s="2" t="s">
        <v>134</v>
      </c>
      <c r="PU300" s="2" t="s">
        <v>142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161</v>
      </c>
      <c r="QD300" s="2" t="s">
        <v>144</v>
      </c>
      <c r="QE300" s="2" t="s">
        <v>134</v>
      </c>
      <c r="QF300" s="2" t="s">
        <v>134</v>
      </c>
      <c r="QG300" s="2" t="s">
        <v>142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184</v>
      </c>
      <c r="QP300" s="2" t="s">
        <v>131</v>
      </c>
      <c r="QQ300" s="2" t="s">
        <v>134</v>
      </c>
      <c r="QR300" s="2" t="s">
        <v>134</v>
      </c>
      <c r="QS300" s="2" t="s">
        <v>142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134</v>
      </c>
      <c r="RB300" s="2" t="s">
        <v>134</v>
      </c>
      <c r="RC300" s="2" t="s">
        <v>134</v>
      </c>
      <c r="RD300" s="2" t="s">
        <v>134</v>
      </c>
      <c r="RE300" s="2" t="s">
        <v>134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161</v>
      </c>
      <c r="RN300" s="2" t="s">
        <v>131</v>
      </c>
      <c r="RO300" s="2" t="s">
        <v>134</v>
      </c>
      <c r="RP300" s="2" t="s">
        <v>134</v>
      </c>
      <c r="RQ300" s="2" t="s">
        <v>142</v>
      </c>
      <c r="RR300" s="2" t="s">
        <v>134</v>
      </c>
      <c r="RS300" s="4"/>
      <c r="RT300" s="8"/>
      <c r="RU300" s="4"/>
      <c r="RV300" s="8"/>
      <c r="RW300" s="7"/>
      <c r="RX300" s="7"/>
      <c r="RY300" s="2" t="s">
        <v>161</v>
      </c>
      <c r="RZ300" s="2" t="s">
        <v>131</v>
      </c>
      <c r="SA300" s="2" t="s">
        <v>134</v>
      </c>
      <c r="SB300" s="2" t="s">
        <v>134</v>
      </c>
      <c r="SC300" s="2" t="s">
        <v>142</v>
      </c>
      <c r="SD300" s="2" t="s">
        <v>134</v>
      </c>
      <c r="SE300" s="4"/>
      <c r="SF300" s="8"/>
      <c r="SG300" s="4"/>
      <c r="SH300" s="8"/>
      <c r="SI300" s="7"/>
      <c r="SJ300" s="7"/>
      <c r="SK300" s="2" t="s">
        <v>161</v>
      </c>
      <c r="SL300" s="2" t="s">
        <v>144</v>
      </c>
      <c r="SM300" s="2" t="s">
        <v>134</v>
      </c>
      <c r="SN300" s="2" t="s">
        <v>134</v>
      </c>
      <c r="SO300" s="2" t="s">
        <v>142</v>
      </c>
      <c r="SP300" s="2" t="s">
        <v>134</v>
      </c>
    </row>
    <row r="301">
      <c r="A301" s="2" t="s">
        <v>3159</v>
      </c>
      <c r="B301" s="2" t="s">
        <v>123</v>
      </c>
      <c r="C301" s="2" t="s">
        <v>3000</v>
      </c>
      <c r="D301" s="2" t="s">
        <v>2038</v>
      </c>
      <c r="E301" s="2" t="s">
        <v>2039</v>
      </c>
      <c r="F301" s="2" t="s">
        <v>3160</v>
      </c>
      <c r="G301" s="2" t="s">
        <v>3160</v>
      </c>
      <c r="H301" s="2" t="s">
        <v>3160</v>
      </c>
      <c r="I301" s="2" t="s">
        <v>3161</v>
      </c>
      <c r="J301" s="2" t="s">
        <v>3147</v>
      </c>
      <c r="K301" s="2" t="s">
        <v>3162</v>
      </c>
      <c r="L301" s="3">
        <v>13.7</v>
      </c>
      <c r="M301" s="3">
        <v>14.39</v>
      </c>
      <c r="N301" s="3">
        <v>31.99</v>
      </c>
      <c r="O301" s="2" t="s">
        <v>725</v>
      </c>
      <c r="P301" s="2" t="s">
        <v>2954</v>
      </c>
      <c r="Q301" s="2" t="s">
        <v>133</v>
      </c>
      <c r="R301" s="2" t="s">
        <v>134</v>
      </c>
      <c r="S301" s="2" t="s">
        <v>3163</v>
      </c>
      <c r="T301" s="2" t="s">
        <v>1062</v>
      </c>
      <c r="U301" s="2" t="s">
        <v>832</v>
      </c>
      <c r="V301" s="2" t="s">
        <v>1361</v>
      </c>
      <c r="W301" s="2" t="s">
        <v>834</v>
      </c>
      <c r="X301" s="2" t="s">
        <v>134</v>
      </c>
      <c r="Y301" s="2" t="s">
        <v>601</v>
      </c>
      <c r="Z301" s="4"/>
      <c r="AA301" s="4">
        <f>=ROUNDDOWN({0},0)</f>
      </c>
      <c r="AB301" s="5">
        <v>2.2</v>
      </c>
      <c r="AC301" s="2" t="s">
        <v>134</v>
      </c>
      <c r="AD301" s="4"/>
      <c r="AE301" s="4"/>
      <c r="AF301" s="6">
        <v>69</v>
      </c>
      <c r="AG301" s="6"/>
      <c r="AH301" s="7">
        <v>0.9891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>
        <v>0</v>
      </c>
      <c r="AP301" s="4">
        <v>699</v>
      </c>
      <c r="AQ301" s="8">
        <v>10722.1</v>
      </c>
      <c r="AR301" s="4"/>
      <c r="AS301" s="8"/>
      <c r="AT301" s="7"/>
      <c r="AU301" s="7"/>
      <c r="AV301" s="4">
        <v>699</v>
      </c>
      <c r="AW301" s="8">
        <v>10722.1</v>
      </c>
      <c r="AX301" s="4"/>
      <c r="AY301" s="8"/>
      <c r="AZ301" s="7"/>
      <c r="BA301" s="7"/>
      <c r="BB301" s="7">
        <v>1</v>
      </c>
      <c r="BC301" s="4">
        <v>1294</v>
      </c>
      <c r="BD301" s="8">
        <v>19896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>
        <v>0.5389</v>
      </c>
      <c r="BJ301" s="4">
        <v>699</v>
      </c>
      <c r="BK301" s="8">
        <v>10722.1</v>
      </c>
      <c r="BL301" s="2" t="s">
        <v>3164</v>
      </c>
      <c r="BM301" s="7">
        <v>1</v>
      </c>
      <c r="BN301" s="7">
        <v>1</v>
      </c>
      <c r="BO301" s="4">
        <v>74</v>
      </c>
      <c r="BP301" s="8">
        <v>1166.24</v>
      </c>
      <c r="BQ301" s="4"/>
      <c r="BR301" s="8"/>
      <c r="BS301" s="7"/>
      <c r="BT301" s="7"/>
      <c r="BU301" s="2" t="s">
        <v>140</v>
      </c>
      <c r="BV301" s="2" t="s">
        <v>144</v>
      </c>
      <c r="BW301" s="2" t="s">
        <v>134</v>
      </c>
      <c r="BX301" s="2" t="s">
        <v>134</v>
      </c>
      <c r="BY301" s="2" t="s">
        <v>142</v>
      </c>
      <c r="BZ301" s="2" t="s">
        <v>134</v>
      </c>
      <c r="CA301" s="4">
        <v>66</v>
      </c>
      <c r="CB301" s="8">
        <v>996.6</v>
      </c>
      <c r="CC301" s="4"/>
      <c r="CD301" s="8"/>
      <c r="CE301" s="7"/>
      <c r="CF301" s="7"/>
      <c r="CG301" s="2" t="s">
        <v>140</v>
      </c>
      <c r="CH301" s="2" t="s">
        <v>144</v>
      </c>
      <c r="CI301" s="2" t="s">
        <v>2236</v>
      </c>
      <c r="CJ301" s="2" t="s">
        <v>3103</v>
      </c>
      <c r="CK301" s="2" t="s">
        <v>142</v>
      </c>
      <c r="CL301" s="2" t="s">
        <v>134</v>
      </c>
      <c r="CM301" s="4">
        <v>101</v>
      </c>
      <c r="CN301" s="8">
        <v>1569.54</v>
      </c>
      <c r="CO301" s="4"/>
      <c r="CP301" s="8"/>
      <c r="CQ301" s="7"/>
      <c r="CR301" s="7"/>
      <c r="CS301" s="2" t="s">
        <v>140</v>
      </c>
      <c r="CT301" s="2" t="s">
        <v>144</v>
      </c>
      <c r="CU301" s="2" t="s">
        <v>1086</v>
      </c>
      <c r="CV301" s="2" t="s">
        <v>1463</v>
      </c>
      <c r="CW301" s="2" t="s">
        <v>142</v>
      </c>
      <c r="CX301" s="2" t="s">
        <v>134</v>
      </c>
      <c r="CY301" s="4">
        <v>77</v>
      </c>
      <c r="CZ301" s="8">
        <v>1162.7</v>
      </c>
      <c r="DA301" s="4"/>
      <c r="DB301" s="8"/>
      <c r="DC301" s="7"/>
      <c r="DD301" s="7"/>
      <c r="DE301" s="2" t="s">
        <v>140</v>
      </c>
      <c r="DF301" s="2" t="s">
        <v>144</v>
      </c>
      <c r="DG301" s="2" t="s">
        <v>2863</v>
      </c>
      <c r="DH301" s="2" t="s">
        <v>789</v>
      </c>
      <c r="DI301" s="2" t="s">
        <v>142</v>
      </c>
      <c r="DJ301" s="2" t="s">
        <v>134</v>
      </c>
      <c r="DK301" s="4">
        <v>252</v>
      </c>
      <c r="DL301" s="8">
        <v>3916.08</v>
      </c>
      <c r="DM301" s="4"/>
      <c r="DN301" s="8"/>
      <c r="DO301" s="7"/>
      <c r="DP301" s="7"/>
      <c r="DQ301" s="2" t="s">
        <v>140</v>
      </c>
      <c r="DR301" s="2" t="s">
        <v>144</v>
      </c>
      <c r="DS301" s="2" t="s">
        <v>1458</v>
      </c>
      <c r="DT301" s="2" t="s">
        <v>1463</v>
      </c>
      <c r="DU301" s="2" t="s">
        <v>142</v>
      </c>
      <c r="DV301" s="2" t="s">
        <v>134</v>
      </c>
      <c r="DW301" s="4">
        <v>19</v>
      </c>
      <c r="DX301" s="8">
        <v>286.9</v>
      </c>
      <c r="DY301" s="4"/>
      <c r="DZ301" s="8"/>
      <c r="EA301" s="7"/>
      <c r="EB301" s="7"/>
      <c r="EC301" s="2" t="s">
        <v>140</v>
      </c>
      <c r="ED301" s="2" t="s">
        <v>144</v>
      </c>
      <c r="EE301" s="2" t="s">
        <v>569</v>
      </c>
      <c r="EF301" s="2" t="s">
        <v>3165</v>
      </c>
      <c r="EG301" s="2" t="s">
        <v>142</v>
      </c>
      <c r="EH301" s="2" t="s">
        <v>134</v>
      </c>
      <c r="EI301" s="4">
        <v>31</v>
      </c>
      <c r="EJ301" s="8">
        <v>416.6</v>
      </c>
      <c r="EK301" s="4"/>
      <c r="EL301" s="8"/>
      <c r="EM301" s="7"/>
      <c r="EN301" s="7"/>
      <c r="EO301" s="2" t="s">
        <v>140</v>
      </c>
      <c r="EP301" s="2" t="s">
        <v>144</v>
      </c>
      <c r="EQ301" s="2" t="s">
        <v>959</v>
      </c>
      <c r="ER301" s="2" t="s">
        <v>186</v>
      </c>
      <c r="ES301" s="2" t="s">
        <v>142</v>
      </c>
      <c r="ET301" s="2" t="s">
        <v>134</v>
      </c>
      <c r="EU301" s="4">
        <v>19</v>
      </c>
      <c r="EV301" s="8">
        <v>300.12</v>
      </c>
      <c r="EW301" s="4"/>
      <c r="EX301" s="8"/>
      <c r="EY301" s="7"/>
      <c r="EZ301" s="7"/>
      <c r="FA301" s="2" t="s">
        <v>140</v>
      </c>
      <c r="FB301" s="2" t="s">
        <v>144</v>
      </c>
      <c r="FC301" s="2" t="s">
        <v>601</v>
      </c>
      <c r="FD301" s="2" t="s">
        <v>959</v>
      </c>
      <c r="FE301" s="2" t="s">
        <v>142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176</v>
      </c>
      <c r="FN301" s="2" t="s">
        <v>144</v>
      </c>
      <c r="FO301" s="2" t="s">
        <v>134</v>
      </c>
      <c r="FP301" s="2" t="s">
        <v>134</v>
      </c>
      <c r="FQ301" s="2" t="s">
        <v>142</v>
      </c>
      <c r="FR301" s="2" t="s">
        <v>134</v>
      </c>
      <c r="FS301" s="4">
        <v>57</v>
      </c>
      <c r="FT301" s="8">
        <v>860.7</v>
      </c>
      <c r="FU301" s="4"/>
      <c r="FV301" s="8"/>
      <c r="FW301" s="7"/>
      <c r="FX301" s="7"/>
      <c r="FY301" s="2" t="s">
        <v>140</v>
      </c>
      <c r="FZ301" s="2" t="s">
        <v>144</v>
      </c>
      <c r="GA301" s="2" t="s">
        <v>1681</v>
      </c>
      <c r="GB301" s="2" t="s">
        <v>1690</v>
      </c>
      <c r="GC301" s="2" t="s">
        <v>142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161</v>
      </c>
      <c r="GL301" s="2" t="s">
        <v>144</v>
      </c>
      <c r="GM301" s="2" t="s">
        <v>134</v>
      </c>
      <c r="GN301" s="2" t="s">
        <v>134</v>
      </c>
      <c r="GO301" s="2" t="s">
        <v>142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161</v>
      </c>
      <c r="GX301" s="2" t="s">
        <v>144</v>
      </c>
      <c r="GY301" s="2" t="s">
        <v>134</v>
      </c>
      <c r="GZ301" s="2" t="s">
        <v>134</v>
      </c>
      <c r="HA301" s="2" t="s">
        <v>142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140</v>
      </c>
      <c r="HJ301" s="2" t="s">
        <v>144</v>
      </c>
      <c r="HK301" s="2" t="s">
        <v>934</v>
      </c>
      <c r="HL301" s="2" t="s">
        <v>3166</v>
      </c>
      <c r="HM301" s="2" t="s">
        <v>142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144</v>
      </c>
      <c r="HW301" s="2" t="s">
        <v>134</v>
      </c>
      <c r="HX301" s="2" t="s">
        <v>134</v>
      </c>
      <c r="HY301" s="2" t="s">
        <v>142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184</v>
      </c>
      <c r="IH301" s="2" t="s">
        <v>144</v>
      </c>
      <c r="II301" s="2" t="s">
        <v>134</v>
      </c>
      <c r="IJ301" s="2" t="s">
        <v>134</v>
      </c>
      <c r="IK301" s="2" t="s">
        <v>142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161</v>
      </c>
      <c r="IT301" s="2" t="s">
        <v>144</v>
      </c>
      <c r="IU301" s="2" t="s">
        <v>134</v>
      </c>
      <c r="IV301" s="2" t="s">
        <v>134</v>
      </c>
      <c r="IW301" s="2" t="s">
        <v>142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140</v>
      </c>
      <c r="JF301" s="2" t="s">
        <v>144</v>
      </c>
      <c r="JG301" s="2" t="s">
        <v>170</v>
      </c>
      <c r="JH301" s="2" t="s">
        <v>134</v>
      </c>
      <c r="JI301" s="2" t="s">
        <v>142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184</v>
      </c>
      <c r="JR301" s="2" t="s">
        <v>144</v>
      </c>
      <c r="JS301" s="2" t="s">
        <v>134</v>
      </c>
      <c r="JT301" s="2" t="s">
        <v>134</v>
      </c>
      <c r="JU301" s="2" t="s">
        <v>142</v>
      </c>
      <c r="JV301" s="2" t="s">
        <v>134</v>
      </c>
      <c r="JW301" s="4">
        <v>3</v>
      </c>
      <c r="JX301" s="8">
        <v>46.62</v>
      </c>
      <c r="JY301" s="4"/>
      <c r="JZ301" s="8"/>
      <c r="KA301" s="7"/>
      <c r="KB301" s="7"/>
      <c r="KC301" s="2" t="s">
        <v>140</v>
      </c>
      <c r="KD301" s="2" t="s">
        <v>144</v>
      </c>
      <c r="KE301" s="2" t="s">
        <v>1053</v>
      </c>
      <c r="KF301" s="2" t="s">
        <v>3069</v>
      </c>
      <c r="KG301" s="2" t="s">
        <v>142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176</v>
      </c>
      <c r="KP301" s="2" t="s">
        <v>144</v>
      </c>
      <c r="KQ301" s="2" t="s">
        <v>134</v>
      </c>
      <c r="KR301" s="2" t="s">
        <v>134</v>
      </c>
      <c r="KS301" s="2" t="s">
        <v>142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140</v>
      </c>
      <c r="LB301" s="2" t="s">
        <v>144</v>
      </c>
      <c r="LC301" s="2" t="s">
        <v>1480</v>
      </c>
      <c r="LD301" s="2" t="s">
        <v>186</v>
      </c>
      <c r="LE301" s="2" t="s">
        <v>142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134</v>
      </c>
      <c r="LN301" s="2" t="s">
        <v>134</v>
      </c>
      <c r="LO301" s="2" t="s">
        <v>134</v>
      </c>
      <c r="LP301" s="2" t="s">
        <v>134</v>
      </c>
      <c r="LQ301" s="2" t="s">
        <v>134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134</v>
      </c>
      <c r="LZ301" s="2" t="s">
        <v>134</v>
      </c>
      <c r="MA301" s="2" t="s">
        <v>134</v>
      </c>
      <c r="MB301" s="2" t="s">
        <v>134</v>
      </c>
      <c r="MC301" s="2" t="s">
        <v>134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436</v>
      </c>
      <c r="ML301" s="2" t="s">
        <v>144</v>
      </c>
      <c r="MM301" s="2" t="s">
        <v>134</v>
      </c>
      <c r="MN301" s="2" t="s">
        <v>134</v>
      </c>
      <c r="MO301" s="2" t="s">
        <v>142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134</v>
      </c>
      <c r="MY301" s="2" t="s">
        <v>134</v>
      </c>
      <c r="MZ301" s="2" t="s">
        <v>134</v>
      </c>
      <c r="NA301" s="2" t="s">
        <v>134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184</v>
      </c>
      <c r="NJ301" s="2" t="s">
        <v>144</v>
      </c>
      <c r="NK301" s="2" t="s">
        <v>134</v>
      </c>
      <c r="NL301" s="2" t="s">
        <v>134</v>
      </c>
      <c r="NM301" s="2" t="s">
        <v>142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161</v>
      </c>
      <c r="NV301" s="2" t="s">
        <v>144</v>
      </c>
      <c r="NW301" s="2" t="s">
        <v>134</v>
      </c>
      <c r="NX301" s="2" t="s">
        <v>134</v>
      </c>
      <c r="NY301" s="2" t="s">
        <v>142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140</v>
      </c>
      <c r="OH301" s="2" t="s">
        <v>144</v>
      </c>
      <c r="OI301" s="2" t="s">
        <v>934</v>
      </c>
      <c r="OJ301" s="2" t="s">
        <v>3167</v>
      </c>
      <c r="OK301" s="2" t="s">
        <v>142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161</v>
      </c>
      <c r="OT301" s="2" t="s">
        <v>144</v>
      </c>
      <c r="OU301" s="2" t="s">
        <v>134</v>
      </c>
      <c r="OV301" s="2" t="s">
        <v>134</v>
      </c>
      <c r="OW301" s="2" t="s">
        <v>142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161</v>
      </c>
      <c r="PF301" s="2" t="s">
        <v>144</v>
      </c>
      <c r="PG301" s="2" t="s">
        <v>134</v>
      </c>
      <c r="PH301" s="2" t="s">
        <v>134</v>
      </c>
      <c r="PI301" s="2" t="s">
        <v>142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140</v>
      </c>
      <c r="PR301" s="2" t="s">
        <v>144</v>
      </c>
      <c r="PS301" s="2" t="s">
        <v>1549</v>
      </c>
      <c r="PT301" s="2" t="s">
        <v>134</v>
      </c>
      <c r="PU301" s="2" t="s">
        <v>142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161</v>
      </c>
      <c r="QD301" s="2" t="s">
        <v>144</v>
      </c>
      <c r="QE301" s="2" t="s">
        <v>134</v>
      </c>
      <c r="QF301" s="2" t="s">
        <v>134</v>
      </c>
      <c r="QG301" s="2" t="s">
        <v>142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184</v>
      </c>
      <c r="QP301" s="2" t="s">
        <v>144</v>
      </c>
      <c r="QQ301" s="2" t="s">
        <v>134</v>
      </c>
      <c r="QR301" s="2" t="s">
        <v>134</v>
      </c>
      <c r="QS301" s="2" t="s">
        <v>142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134</v>
      </c>
      <c r="RB301" s="2" t="s">
        <v>134</v>
      </c>
      <c r="RC301" s="2" t="s">
        <v>134</v>
      </c>
      <c r="RD301" s="2" t="s">
        <v>134</v>
      </c>
      <c r="RE301" s="2" t="s">
        <v>134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161</v>
      </c>
      <c r="RN301" s="2" t="s">
        <v>144</v>
      </c>
      <c r="RO301" s="2" t="s">
        <v>134</v>
      </c>
      <c r="RP301" s="2" t="s">
        <v>134</v>
      </c>
      <c r="RQ301" s="2" t="s">
        <v>142</v>
      </c>
      <c r="RR301" s="2" t="s">
        <v>134</v>
      </c>
      <c r="RS301" s="4"/>
      <c r="RT301" s="8"/>
      <c r="RU301" s="4"/>
      <c r="RV301" s="8"/>
      <c r="RW301" s="7"/>
      <c r="RX301" s="7"/>
      <c r="RY301" s="2" t="s">
        <v>161</v>
      </c>
      <c r="RZ301" s="2" t="s">
        <v>144</v>
      </c>
      <c r="SA301" s="2" t="s">
        <v>134</v>
      </c>
      <c r="SB301" s="2" t="s">
        <v>134</v>
      </c>
      <c r="SC301" s="2" t="s">
        <v>142</v>
      </c>
      <c r="SD301" s="2" t="s">
        <v>134</v>
      </c>
      <c r="SE301" s="4"/>
      <c r="SF301" s="8"/>
      <c r="SG301" s="4"/>
      <c r="SH301" s="8"/>
      <c r="SI301" s="7"/>
      <c r="SJ301" s="7"/>
      <c r="SK301" s="2" t="s">
        <v>161</v>
      </c>
      <c r="SL301" s="2" t="s">
        <v>144</v>
      </c>
      <c r="SM301" s="2" t="s">
        <v>134</v>
      </c>
      <c r="SN301" s="2" t="s">
        <v>134</v>
      </c>
      <c r="SO301" s="2" t="s">
        <v>142</v>
      </c>
      <c r="SP301" s="2" t="s">
        <v>134</v>
      </c>
    </row>
    <row r="302">
      <c r="A302" s="2" t="s">
        <v>3168</v>
      </c>
      <c r="B302" s="2" t="s">
        <v>123</v>
      </c>
      <c r="C302" s="2" t="s">
        <v>3000</v>
      </c>
      <c r="D302" s="2" t="s">
        <v>2038</v>
      </c>
      <c r="E302" s="2" t="s">
        <v>2039</v>
      </c>
      <c r="F302" s="2" t="s">
        <v>3160</v>
      </c>
      <c r="G302" s="2" t="s">
        <v>3160</v>
      </c>
      <c r="H302" s="2" t="s">
        <v>3160</v>
      </c>
      <c r="I302" s="2" t="s">
        <v>3161</v>
      </c>
      <c r="J302" s="2" t="s">
        <v>3147</v>
      </c>
      <c r="K302" s="2" t="s">
        <v>3169</v>
      </c>
      <c r="L302" s="3">
        <v>13.7</v>
      </c>
      <c r="M302" s="3">
        <v>14.39</v>
      </c>
      <c r="N302" s="3">
        <v>31.99</v>
      </c>
      <c r="O302" s="2" t="s">
        <v>131</v>
      </c>
      <c r="P302" s="2" t="s">
        <v>2954</v>
      </c>
      <c r="Q302" s="2" t="s">
        <v>133</v>
      </c>
      <c r="R302" s="2" t="s">
        <v>134</v>
      </c>
      <c r="S302" s="2" t="s">
        <v>3170</v>
      </c>
      <c r="T302" s="2" t="s">
        <v>1062</v>
      </c>
      <c r="U302" s="2" t="s">
        <v>832</v>
      </c>
      <c r="V302" s="2" t="s">
        <v>1361</v>
      </c>
      <c r="W302" s="2" t="s">
        <v>834</v>
      </c>
      <c r="X302" s="2" t="s">
        <v>134</v>
      </c>
      <c r="Y302" s="2" t="s">
        <v>601</v>
      </c>
      <c r="Z302" s="4">
        <v>57</v>
      </c>
      <c r="AA302" s="4">
        <f>=ROUNDDOWN(2.2265625,0)</f>
      </c>
      <c r="AB302" s="5">
        <v>25.6</v>
      </c>
      <c r="AC302" s="2" t="s">
        <v>134</v>
      </c>
      <c r="AD302" s="4"/>
      <c r="AE302" s="4"/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>
        <v>0</v>
      </c>
      <c r="AP302" s="4">
        <v>595</v>
      </c>
      <c r="AQ302" s="8">
        <v>9173.9</v>
      </c>
      <c r="AR302" s="4"/>
      <c r="AS302" s="8"/>
      <c r="AT302" s="7"/>
      <c r="AU302" s="7"/>
      <c r="AV302" s="4">
        <v>595</v>
      </c>
      <c r="AW302" s="8">
        <v>9173.9</v>
      </c>
      <c r="AX302" s="4"/>
      <c r="AY302" s="8"/>
      <c r="AZ302" s="7"/>
      <c r="BA302" s="7"/>
      <c r="BB302" s="7">
        <v>1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>
        <v>0.4611</v>
      </c>
      <c r="BJ302" s="4">
        <v>595</v>
      </c>
      <c r="BK302" s="8">
        <v>9173.9</v>
      </c>
      <c r="BL302" s="2" t="s">
        <v>3171</v>
      </c>
      <c r="BM302" s="7">
        <v>1</v>
      </c>
      <c r="BN302" s="7">
        <v>1</v>
      </c>
      <c r="BO302" s="4">
        <v>43</v>
      </c>
      <c r="BP302" s="8">
        <v>677.68</v>
      </c>
      <c r="BQ302" s="4"/>
      <c r="BR302" s="8"/>
      <c r="BS302" s="7"/>
      <c r="BT302" s="7"/>
      <c r="BU302" s="2" t="s">
        <v>140</v>
      </c>
      <c r="BV302" s="2" t="s">
        <v>131</v>
      </c>
      <c r="BW302" s="2" t="s">
        <v>134</v>
      </c>
      <c r="BX302" s="2" t="s">
        <v>134</v>
      </c>
      <c r="BY302" s="2" t="s">
        <v>142</v>
      </c>
      <c r="BZ302" s="2" t="s">
        <v>134</v>
      </c>
      <c r="CA302" s="4">
        <v>95</v>
      </c>
      <c r="CB302" s="8">
        <v>1434.5</v>
      </c>
      <c r="CC302" s="4"/>
      <c r="CD302" s="8"/>
      <c r="CE302" s="7"/>
      <c r="CF302" s="7"/>
      <c r="CG302" s="2" t="s">
        <v>140</v>
      </c>
      <c r="CH302" s="2" t="s">
        <v>131</v>
      </c>
      <c r="CI302" s="2" t="s">
        <v>409</v>
      </c>
      <c r="CJ302" s="2" t="s">
        <v>3103</v>
      </c>
      <c r="CK302" s="2" t="s">
        <v>142</v>
      </c>
      <c r="CL302" s="2" t="s">
        <v>134</v>
      </c>
      <c r="CM302" s="4">
        <v>123</v>
      </c>
      <c r="CN302" s="8">
        <v>1911.42</v>
      </c>
      <c r="CO302" s="4"/>
      <c r="CP302" s="8"/>
      <c r="CQ302" s="7"/>
      <c r="CR302" s="7"/>
      <c r="CS302" s="2" t="s">
        <v>140</v>
      </c>
      <c r="CT302" s="2" t="s">
        <v>131</v>
      </c>
      <c r="CU302" s="2" t="s">
        <v>1086</v>
      </c>
      <c r="CV302" s="2" t="s">
        <v>1463</v>
      </c>
      <c r="CW302" s="2" t="s">
        <v>142</v>
      </c>
      <c r="CX302" s="2" t="s">
        <v>134</v>
      </c>
      <c r="CY302" s="4">
        <v>35</v>
      </c>
      <c r="CZ302" s="8">
        <v>528.5</v>
      </c>
      <c r="DA302" s="4"/>
      <c r="DB302" s="8"/>
      <c r="DC302" s="7"/>
      <c r="DD302" s="7"/>
      <c r="DE302" s="2" t="s">
        <v>140</v>
      </c>
      <c r="DF302" s="2" t="s">
        <v>131</v>
      </c>
      <c r="DG302" s="2" t="s">
        <v>2863</v>
      </c>
      <c r="DH302" s="2" t="s">
        <v>2663</v>
      </c>
      <c r="DI302" s="2" t="s">
        <v>142</v>
      </c>
      <c r="DJ302" s="2" t="s">
        <v>134</v>
      </c>
      <c r="DK302" s="4">
        <v>193</v>
      </c>
      <c r="DL302" s="8">
        <v>2999.22</v>
      </c>
      <c r="DM302" s="4"/>
      <c r="DN302" s="8"/>
      <c r="DO302" s="7"/>
      <c r="DP302" s="7"/>
      <c r="DQ302" s="2" t="s">
        <v>140</v>
      </c>
      <c r="DR302" s="2" t="s">
        <v>131</v>
      </c>
      <c r="DS302" s="2" t="s">
        <v>1458</v>
      </c>
      <c r="DT302" s="2" t="s">
        <v>1456</v>
      </c>
      <c r="DU302" s="2" t="s">
        <v>142</v>
      </c>
      <c r="DV302" s="2" t="s">
        <v>134</v>
      </c>
      <c r="DW302" s="4">
        <v>26</v>
      </c>
      <c r="DX302" s="8">
        <v>392.6</v>
      </c>
      <c r="DY302" s="4"/>
      <c r="DZ302" s="8"/>
      <c r="EA302" s="7"/>
      <c r="EB302" s="7"/>
      <c r="EC302" s="2" t="s">
        <v>140</v>
      </c>
      <c r="ED302" s="2" t="s">
        <v>131</v>
      </c>
      <c r="EE302" s="2" t="s">
        <v>569</v>
      </c>
      <c r="EF302" s="2" t="s">
        <v>562</v>
      </c>
      <c r="EG302" s="2" t="s">
        <v>142</v>
      </c>
      <c r="EH302" s="2" t="s">
        <v>134</v>
      </c>
      <c r="EI302" s="4">
        <v>5</v>
      </c>
      <c r="EJ302" s="8">
        <v>66.14</v>
      </c>
      <c r="EK302" s="4"/>
      <c r="EL302" s="8"/>
      <c r="EM302" s="7"/>
      <c r="EN302" s="7"/>
      <c r="EO302" s="2" t="s">
        <v>140</v>
      </c>
      <c r="EP302" s="2" t="s">
        <v>131</v>
      </c>
      <c r="EQ302" s="2" t="s">
        <v>959</v>
      </c>
      <c r="ER302" s="2" t="s">
        <v>3172</v>
      </c>
      <c r="ES302" s="2" t="s">
        <v>142</v>
      </c>
      <c r="ET302" s="2" t="s">
        <v>134</v>
      </c>
      <c r="EU302" s="4">
        <v>8</v>
      </c>
      <c r="EV302" s="8">
        <v>137.41</v>
      </c>
      <c r="EW302" s="4"/>
      <c r="EX302" s="8"/>
      <c r="EY302" s="7"/>
      <c r="EZ302" s="7"/>
      <c r="FA302" s="2" t="s">
        <v>140</v>
      </c>
      <c r="FB302" s="2" t="s">
        <v>131</v>
      </c>
      <c r="FC302" s="2" t="s">
        <v>601</v>
      </c>
      <c r="FD302" s="2" t="s">
        <v>934</v>
      </c>
      <c r="FE302" s="2" t="s">
        <v>142</v>
      </c>
      <c r="FF302" s="2" t="s">
        <v>134</v>
      </c>
      <c r="FG302" s="4"/>
      <c r="FH302" s="8"/>
      <c r="FI302" s="4"/>
      <c r="FJ302" s="8"/>
      <c r="FK302" s="7"/>
      <c r="FL302" s="7"/>
      <c r="FM302" s="2" t="s">
        <v>176</v>
      </c>
      <c r="FN302" s="2" t="s">
        <v>131</v>
      </c>
      <c r="FO302" s="2" t="s">
        <v>134</v>
      </c>
      <c r="FP302" s="2" t="s">
        <v>134</v>
      </c>
      <c r="FQ302" s="2" t="s">
        <v>142</v>
      </c>
      <c r="FR302" s="2" t="s">
        <v>134</v>
      </c>
      <c r="FS302" s="4">
        <v>63</v>
      </c>
      <c r="FT302" s="8">
        <v>951.3</v>
      </c>
      <c r="FU302" s="4"/>
      <c r="FV302" s="8"/>
      <c r="FW302" s="7"/>
      <c r="FX302" s="7"/>
      <c r="FY302" s="2" t="s">
        <v>140</v>
      </c>
      <c r="FZ302" s="2" t="s">
        <v>131</v>
      </c>
      <c r="GA302" s="2" t="s">
        <v>1681</v>
      </c>
      <c r="GB302" s="2" t="s">
        <v>3173</v>
      </c>
      <c r="GC302" s="2" t="s">
        <v>142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161</v>
      </c>
      <c r="GL302" s="2" t="s">
        <v>131</v>
      </c>
      <c r="GM302" s="2" t="s">
        <v>134</v>
      </c>
      <c r="GN302" s="2" t="s">
        <v>134</v>
      </c>
      <c r="GO302" s="2" t="s">
        <v>142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161</v>
      </c>
      <c r="GX302" s="2" t="s">
        <v>131</v>
      </c>
      <c r="GY302" s="2" t="s">
        <v>134</v>
      </c>
      <c r="GZ302" s="2" t="s">
        <v>134</v>
      </c>
      <c r="HA302" s="2" t="s">
        <v>142</v>
      </c>
      <c r="HB302" s="2" t="s">
        <v>134</v>
      </c>
      <c r="HC302" s="4">
        <v>1</v>
      </c>
      <c r="HD302" s="8">
        <v>31.99</v>
      </c>
      <c r="HE302" s="4"/>
      <c r="HF302" s="8"/>
      <c r="HG302" s="7"/>
      <c r="HH302" s="7"/>
      <c r="HI302" s="2" t="s">
        <v>140</v>
      </c>
      <c r="HJ302" s="2" t="s">
        <v>131</v>
      </c>
      <c r="HK302" s="2" t="s">
        <v>934</v>
      </c>
      <c r="HL302" s="2" t="s">
        <v>1053</v>
      </c>
      <c r="HM302" s="2" t="s">
        <v>142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131</v>
      </c>
      <c r="HW302" s="2" t="s">
        <v>134</v>
      </c>
      <c r="HX302" s="2" t="s">
        <v>134</v>
      </c>
      <c r="HY302" s="2" t="s">
        <v>142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184</v>
      </c>
      <c r="IH302" s="2" t="s">
        <v>131</v>
      </c>
      <c r="II302" s="2" t="s">
        <v>134</v>
      </c>
      <c r="IJ302" s="2" t="s">
        <v>134</v>
      </c>
      <c r="IK302" s="2" t="s">
        <v>142</v>
      </c>
      <c r="IL302" s="2" t="s">
        <v>168</v>
      </c>
      <c r="IM302" s="4"/>
      <c r="IN302" s="8"/>
      <c r="IO302" s="4"/>
      <c r="IP302" s="8"/>
      <c r="IQ302" s="7"/>
      <c r="IR302" s="7"/>
      <c r="IS302" s="2" t="s">
        <v>161</v>
      </c>
      <c r="IT302" s="2" t="s">
        <v>131</v>
      </c>
      <c r="IU302" s="2" t="s">
        <v>134</v>
      </c>
      <c r="IV302" s="2" t="s">
        <v>134</v>
      </c>
      <c r="IW302" s="2" t="s">
        <v>142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140</v>
      </c>
      <c r="JF302" s="2" t="s">
        <v>131</v>
      </c>
      <c r="JG302" s="2" t="s">
        <v>170</v>
      </c>
      <c r="JH302" s="2" t="s">
        <v>2630</v>
      </c>
      <c r="JI302" s="2" t="s">
        <v>142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184</v>
      </c>
      <c r="JR302" s="2" t="s">
        <v>131</v>
      </c>
      <c r="JS302" s="2" t="s">
        <v>134</v>
      </c>
      <c r="JT302" s="2" t="s">
        <v>134</v>
      </c>
      <c r="JU302" s="2" t="s">
        <v>142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140</v>
      </c>
      <c r="KD302" s="2" t="s">
        <v>131</v>
      </c>
      <c r="KE302" s="2" t="s">
        <v>1053</v>
      </c>
      <c r="KF302" s="2" t="s">
        <v>134</v>
      </c>
      <c r="KG302" s="2" t="s">
        <v>142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176</v>
      </c>
      <c r="KP302" s="2" t="s">
        <v>131</v>
      </c>
      <c r="KQ302" s="2" t="s">
        <v>134</v>
      </c>
      <c r="KR302" s="2" t="s">
        <v>134</v>
      </c>
      <c r="KS302" s="2" t="s">
        <v>142</v>
      </c>
      <c r="KT302" s="2" t="s">
        <v>134</v>
      </c>
      <c r="KU302" s="4">
        <v>3</v>
      </c>
      <c r="KV302" s="8">
        <v>43.14</v>
      </c>
      <c r="KW302" s="4"/>
      <c r="KX302" s="8"/>
      <c r="KY302" s="7"/>
      <c r="KZ302" s="7"/>
      <c r="LA302" s="2" t="s">
        <v>140</v>
      </c>
      <c r="LB302" s="2" t="s">
        <v>144</v>
      </c>
      <c r="LC302" s="2" t="s">
        <v>1480</v>
      </c>
      <c r="LD302" s="2" t="s">
        <v>2330</v>
      </c>
      <c r="LE302" s="2" t="s">
        <v>142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134</v>
      </c>
      <c r="LN302" s="2" t="s">
        <v>134</v>
      </c>
      <c r="LO302" s="2" t="s">
        <v>134</v>
      </c>
      <c r="LP302" s="2" t="s">
        <v>134</v>
      </c>
      <c r="LQ302" s="2" t="s">
        <v>134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134</v>
      </c>
      <c r="LZ302" s="2" t="s">
        <v>134</v>
      </c>
      <c r="MA302" s="2" t="s">
        <v>134</v>
      </c>
      <c r="MB302" s="2" t="s">
        <v>134</v>
      </c>
      <c r="MC302" s="2" t="s">
        <v>134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436</v>
      </c>
      <c r="ML302" s="2" t="s">
        <v>131</v>
      </c>
      <c r="MM302" s="2" t="s">
        <v>134</v>
      </c>
      <c r="MN302" s="2" t="s">
        <v>134</v>
      </c>
      <c r="MO302" s="2" t="s">
        <v>142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134</v>
      </c>
      <c r="MY302" s="2" t="s">
        <v>134</v>
      </c>
      <c r="MZ302" s="2" t="s">
        <v>134</v>
      </c>
      <c r="NA302" s="2" t="s">
        <v>134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184</v>
      </c>
      <c r="NJ302" s="2" t="s">
        <v>131</v>
      </c>
      <c r="NK302" s="2" t="s">
        <v>134</v>
      </c>
      <c r="NL302" s="2" t="s">
        <v>134</v>
      </c>
      <c r="NM302" s="2" t="s">
        <v>142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161</v>
      </c>
      <c r="NV302" s="2" t="s">
        <v>131</v>
      </c>
      <c r="NW302" s="2" t="s">
        <v>134</v>
      </c>
      <c r="NX302" s="2" t="s">
        <v>134</v>
      </c>
      <c r="NY302" s="2" t="s">
        <v>142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140</v>
      </c>
      <c r="OH302" s="2" t="s">
        <v>187</v>
      </c>
      <c r="OI302" s="2" t="s">
        <v>934</v>
      </c>
      <c r="OJ302" s="2" t="s">
        <v>212</v>
      </c>
      <c r="OK302" s="2" t="s">
        <v>142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161</v>
      </c>
      <c r="OT302" s="2" t="s">
        <v>131</v>
      </c>
      <c r="OU302" s="2" t="s">
        <v>134</v>
      </c>
      <c r="OV302" s="2" t="s">
        <v>134</v>
      </c>
      <c r="OW302" s="2" t="s">
        <v>142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161</v>
      </c>
      <c r="PF302" s="2" t="s">
        <v>131</v>
      </c>
      <c r="PG302" s="2" t="s">
        <v>134</v>
      </c>
      <c r="PH302" s="2" t="s">
        <v>134</v>
      </c>
      <c r="PI302" s="2" t="s">
        <v>142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140</v>
      </c>
      <c r="PR302" s="2" t="s">
        <v>131</v>
      </c>
      <c r="PS302" s="2" t="s">
        <v>1549</v>
      </c>
      <c r="PT302" s="2" t="s">
        <v>134</v>
      </c>
      <c r="PU302" s="2" t="s">
        <v>142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161</v>
      </c>
      <c r="QD302" s="2" t="s">
        <v>144</v>
      </c>
      <c r="QE302" s="2" t="s">
        <v>134</v>
      </c>
      <c r="QF302" s="2" t="s">
        <v>134</v>
      </c>
      <c r="QG302" s="2" t="s">
        <v>142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184</v>
      </c>
      <c r="QP302" s="2" t="s">
        <v>131</v>
      </c>
      <c r="QQ302" s="2" t="s">
        <v>134</v>
      </c>
      <c r="QR302" s="2" t="s">
        <v>134</v>
      </c>
      <c r="QS302" s="2" t="s">
        <v>142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134</v>
      </c>
      <c r="RB302" s="2" t="s">
        <v>134</v>
      </c>
      <c r="RC302" s="2" t="s">
        <v>134</v>
      </c>
      <c r="RD302" s="2" t="s">
        <v>134</v>
      </c>
      <c r="RE302" s="2" t="s">
        <v>134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161</v>
      </c>
      <c r="RN302" s="2" t="s">
        <v>131</v>
      </c>
      <c r="RO302" s="2" t="s">
        <v>134</v>
      </c>
      <c r="RP302" s="2" t="s">
        <v>134</v>
      </c>
      <c r="RQ302" s="2" t="s">
        <v>142</v>
      </c>
      <c r="RR302" s="2" t="s">
        <v>134</v>
      </c>
      <c r="RS302" s="4"/>
      <c r="RT302" s="8"/>
      <c r="RU302" s="4"/>
      <c r="RV302" s="8"/>
      <c r="RW302" s="7"/>
      <c r="RX302" s="7"/>
      <c r="RY302" s="2" t="s">
        <v>161</v>
      </c>
      <c r="RZ302" s="2" t="s">
        <v>131</v>
      </c>
      <c r="SA302" s="2" t="s">
        <v>134</v>
      </c>
      <c r="SB302" s="2" t="s">
        <v>134</v>
      </c>
      <c r="SC302" s="2" t="s">
        <v>142</v>
      </c>
      <c r="SD302" s="2" t="s">
        <v>134</v>
      </c>
      <c r="SE302" s="4"/>
      <c r="SF302" s="8"/>
      <c r="SG302" s="4"/>
      <c r="SH302" s="8"/>
      <c r="SI302" s="7"/>
      <c r="SJ302" s="7"/>
      <c r="SK302" s="2" t="s">
        <v>161</v>
      </c>
      <c r="SL302" s="2" t="s">
        <v>144</v>
      </c>
      <c r="SM302" s="2" t="s">
        <v>134</v>
      </c>
      <c r="SN302" s="2" t="s">
        <v>134</v>
      </c>
      <c r="SO302" s="2" t="s">
        <v>142</v>
      </c>
      <c r="SP302" s="2" t="s">
        <v>134</v>
      </c>
    </row>
    <row r="303">
      <c r="A303" s="2" t="s">
        <v>3174</v>
      </c>
      <c r="B303" s="2" t="s">
        <v>123</v>
      </c>
      <c r="C303" s="2" t="s">
        <v>3000</v>
      </c>
      <c r="D303" s="2" t="s">
        <v>2038</v>
      </c>
      <c r="E303" s="2" t="s">
        <v>2039</v>
      </c>
      <c r="F303" s="2" t="s">
        <v>1884</v>
      </c>
      <c r="G303" s="2" t="s">
        <v>1884</v>
      </c>
      <c r="H303" s="2" t="s">
        <v>1884</v>
      </c>
      <c r="I303" s="2" t="s">
        <v>3175</v>
      </c>
      <c r="J303" s="2" t="s">
        <v>3147</v>
      </c>
      <c r="K303" s="2" t="s">
        <v>3169</v>
      </c>
      <c r="L303" s="3">
        <v>13.7</v>
      </c>
      <c r="M303" s="3">
        <v>14.39</v>
      </c>
      <c r="N303" s="3">
        <v>31.99</v>
      </c>
      <c r="O303" s="2" t="s">
        <v>131</v>
      </c>
      <c r="P303" s="2" t="s">
        <v>275</v>
      </c>
      <c r="Q303" s="2" t="s">
        <v>133</v>
      </c>
      <c r="R303" s="2" t="s">
        <v>134</v>
      </c>
      <c r="S303" s="2" t="s">
        <v>3176</v>
      </c>
      <c r="T303" s="2" t="s">
        <v>1062</v>
      </c>
      <c r="U303" s="2" t="s">
        <v>832</v>
      </c>
      <c r="V303" s="2" t="s">
        <v>135</v>
      </c>
      <c r="W303" s="2" t="s">
        <v>834</v>
      </c>
      <c r="X303" s="2" t="s">
        <v>835</v>
      </c>
      <c r="Y303" s="2" t="s">
        <v>3157</v>
      </c>
      <c r="Z303" s="4">
        <v>169</v>
      </c>
      <c r="AA303" s="4">
        <f>=ROUNDDOWN(9.18478260869565,0)</f>
      </c>
      <c r="AB303" s="5">
        <v>18.4</v>
      </c>
      <c r="AC303" s="2" t="s">
        <v>134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0</v>
      </c>
      <c r="AP303" s="4">
        <v>556</v>
      </c>
      <c r="AQ303" s="8">
        <v>8455.78</v>
      </c>
      <c r="AR303" s="4"/>
      <c r="AS303" s="8"/>
      <c r="AT303" s="7"/>
      <c r="AU303" s="7"/>
      <c r="AV303" s="4">
        <v>556</v>
      </c>
      <c r="AW303" s="8">
        <v>8455.78</v>
      </c>
      <c r="AX303" s="4"/>
      <c r="AY303" s="8"/>
      <c r="AZ303" s="7"/>
      <c r="BA303" s="7"/>
      <c r="BB303" s="7">
        <v>1</v>
      </c>
      <c r="BC303" s="4">
        <v>733</v>
      </c>
      <c r="BD303" s="8">
        <v>11136.59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>
        <v>0.7593</v>
      </c>
      <c r="BJ303" s="4">
        <v>556</v>
      </c>
      <c r="BK303" s="8">
        <v>8455.78</v>
      </c>
      <c r="BL303" s="2" t="s">
        <v>3177</v>
      </c>
      <c r="BM303" s="7">
        <v>1</v>
      </c>
      <c r="BN303" s="7">
        <v>1</v>
      </c>
      <c r="BO303" s="4">
        <v>30</v>
      </c>
      <c r="BP303" s="8">
        <v>472.8</v>
      </c>
      <c r="BQ303" s="4"/>
      <c r="BR303" s="8"/>
      <c r="BS303" s="7"/>
      <c r="BT303" s="7"/>
      <c r="BU303" s="2" t="s">
        <v>140</v>
      </c>
      <c r="BV303" s="2" t="s">
        <v>131</v>
      </c>
      <c r="BW303" s="2" t="s">
        <v>134</v>
      </c>
      <c r="BX303" s="2" t="s">
        <v>134</v>
      </c>
      <c r="BY303" s="2" t="s">
        <v>142</v>
      </c>
      <c r="BZ303" s="2" t="s">
        <v>134</v>
      </c>
      <c r="CA303" s="4">
        <v>54</v>
      </c>
      <c r="CB303" s="8">
        <v>815.4</v>
      </c>
      <c r="CC303" s="4"/>
      <c r="CD303" s="8"/>
      <c r="CE303" s="7"/>
      <c r="CF303" s="7"/>
      <c r="CG303" s="2" t="s">
        <v>140</v>
      </c>
      <c r="CH303" s="2" t="s">
        <v>131</v>
      </c>
      <c r="CI303" s="2" t="s">
        <v>3178</v>
      </c>
      <c r="CJ303" s="2" t="s">
        <v>3103</v>
      </c>
      <c r="CK303" s="2" t="s">
        <v>142</v>
      </c>
      <c r="CL303" s="2" t="s">
        <v>134</v>
      </c>
      <c r="CM303" s="4">
        <v>80</v>
      </c>
      <c r="CN303" s="8">
        <v>1243.2</v>
      </c>
      <c r="CO303" s="4"/>
      <c r="CP303" s="8"/>
      <c r="CQ303" s="7"/>
      <c r="CR303" s="7"/>
      <c r="CS303" s="2" t="s">
        <v>140</v>
      </c>
      <c r="CT303" s="2" t="s">
        <v>131</v>
      </c>
      <c r="CU303" s="2" t="s">
        <v>1456</v>
      </c>
      <c r="CV303" s="2" t="s">
        <v>2661</v>
      </c>
      <c r="CW303" s="2" t="s">
        <v>142</v>
      </c>
      <c r="CX303" s="2" t="s">
        <v>134</v>
      </c>
      <c r="CY303" s="4">
        <v>48</v>
      </c>
      <c r="CZ303" s="8">
        <v>724.8</v>
      </c>
      <c r="DA303" s="4"/>
      <c r="DB303" s="8"/>
      <c r="DC303" s="7"/>
      <c r="DD303" s="7"/>
      <c r="DE303" s="2" t="s">
        <v>140</v>
      </c>
      <c r="DF303" s="2" t="s">
        <v>131</v>
      </c>
      <c r="DG303" s="2" t="s">
        <v>932</v>
      </c>
      <c r="DH303" s="2" t="s">
        <v>1438</v>
      </c>
      <c r="DI303" s="2" t="s">
        <v>142</v>
      </c>
      <c r="DJ303" s="2" t="s">
        <v>134</v>
      </c>
      <c r="DK303" s="4">
        <v>218</v>
      </c>
      <c r="DL303" s="8">
        <v>3387.72</v>
      </c>
      <c r="DM303" s="4"/>
      <c r="DN303" s="8"/>
      <c r="DO303" s="7"/>
      <c r="DP303" s="7"/>
      <c r="DQ303" s="2" t="s">
        <v>140</v>
      </c>
      <c r="DR303" s="2" t="s">
        <v>131</v>
      </c>
      <c r="DS303" s="2" t="s">
        <v>1458</v>
      </c>
      <c r="DT303" s="2" t="s">
        <v>2669</v>
      </c>
      <c r="DU303" s="2" t="s">
        <v>142</v>
      </c>
      <c r="DV303" s="2" t="s">
        <v>134</v>
      </c>
      <c r="DW303" s="4">
        <v>8</v>
      </c>
      <c r="DX303" s="8">
        <v>120.8</v>
      </c>
      <c r="DY303" s="4"/>
      <c r="DZ303" s="8"/>
      <c r="EA303" s="7"/>
      <c r="EB303" s="7"/>
      <c r="EC303" s="2" t="s">
        <v>140</v>
      </c>
      <c r="ED303" s="2" t="s">
        <v>131</v>
      </c>
      <c r="EE303" s="2" t="s">
        <v>569</v>
      </c>
      <c r="EF303" s="2" t="s">
        <v>285</v>
      </c>
      <c r="EG303" s="2" t="s">
        <v>142</v>
      </c>
      <c r="EH303" s="2" t="s">
        <v>134</v>
      </c>
      <c r="EI303" s="4">
        <v>71</v>
      </c>
      <c r="EJ303" s="8">
        <v>935.34</v>
      </c>
      <c r="EK303" s="4"/>
      <c r="EL303" s="8"/>
      <c r="EM303" s="7"/>
      <c r="EN303" s="7"/>
      <c r="EO303" s="2" t="s">
        <v>140</v>
      </c>
      <c r="EP303" s="2" t="s">
        <v>131</v>
      </c>
      <c r="EQ303" s="2" t="s">
        <v>542</v>
      </c>
      <c r="ER303" s="2" t="s">
        <v>801</v>
      </c>
      <c r="ES303" s="2" t="s">
        <v>142</v>
      </c>
      <c r="ET303" s="2" t="s">
        <v>134</v>
      </c>
      <c r="EU303" s="4">
        <v>13</v>
      </c>
      <c r="EV303" s="8">
        <v>227.05</v>
      </c>
      <c r="EW303" s="4"/>
      <c r="EX303" s="8"/>
      <c r="EY303" s="7"/>
      <c r="EZ303" s="7"/>
      <c r="FA303" s="2" t="s">
        <v>140</v>
      </c>
      <c r="FB303" s="2" t="s">
        <v>131</v>
      </c>
      <c r="FC303" s="2" t="s">
        <v>185</v>
      </c>
      <c r="FD303" s="2" t="s">
        <v>1296</v>
      </c>
      <c r="FE303" s="2" t="s">
        <v>142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176</v>
      </c>
      <c r="FN303" s="2" t="s">
        <v>131</v>
      </c>
      <c r="FO303" s="2" t="s">
        <v>134</v>
      </c>
      <c r="FP303" s="2" t="s">
        <v>134</v>
      </c>
      <c r="FQ303" s="2" t="s">
        <v>142</v>
      </c>
      <c r="FR303" s="2" t="s">
        <v>134</v>
      </c>
      <c r="FS303" s="4">
        <v>22</v>
      </c>
      <c r="FT303" s="8">
        <v>332.2</v>
      </c>
      <c r="FU303" s="4"/>
      <c r="FV303" s="8"/>
      <c r="FW303" s="7"/>
      <c r="FX303" s="7"/>
      <c r="FY303" s="2" t="s">
        <v>140</v>
      </c>
      <c r="FZ303" s="2" t="s">
        <v>131</v>
      </c>
      <c r="GA303" s="2" t="s">
        <v>1681</v>
      </c>
      <c r="GB303" s="2" t="s">
        <v>1690</v>
      </c>
      <c r="GC303" s="2" t="s">
        <v>142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161</v>
      </c>
      <c r="GL303" s="2" t="s">
        <v>131</v>
      </c>
      <c r="GM303" s="2" t="s">
        <v>134</v>
      </c>
      <c r="GN303" s="2" t="s">
        <v>134</v>
      </c>
      <c r="GO303" s="2" t="s">
        <v>142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161</v>
      </c>
      <c r="GX303" s="2" t="s">
        <v>131</v>
      </c>
      <c r="GY303" s="2" t="s">
        <v>134</v>
      </c>
      <c r="GZ303" s="2" t="s">
        <v>134</v>
      </c>
      <c r="HA303" s="2" t="s">
        <v>142</v>
      </c>
      <c r="HB303" s="2" t="s">
        <v>134</v>
      </c>
      <c r="HC303" s="4">
        <v>3</v>
      </c>
      <c r="HD303" s="8">
        <v>58.93</v>
      </c>
      <c r="HE303" s="4"/>
      <c r="HF303" s="8"/>
      <c r="HG303" s="7"/>
      <c r="HH303" s="7"/>
      <c r="HI303" s="2" t="s">
        <v>140</v>
      </c>
      <c r="HJ303" s="2" t="s">
        <v>131</v>
      </c>
      <c r="HK303" s="2" t="s">
        <v>185</v>
      </c>
      <c r="HL303" s="2" t="s">
        <v>2070</v>
      </c>
      <c r="HM303" s="2" t="s">
        <v>142</v>
      </c>
      <c r="HN303" s="2" t="s">
        <v>134</v>
      </c>
      <c r="HO303" s="4">
        <v>5</v>
      </c>
      <c r="HP303" s="8">
        <v>77.7</v>
      </c>
      <c r="HQ303" s="4"/>
      <c r="HR303" s="8"/>
      <c r="HS303" s="7"/>
      <c r="HT303" s="7"/>
      <c r="HU303" s="2" t="s">
        <v>140</v>
      </c>
      <c r="HV303" s="2" t="s">
        <v>131</v>
      </c>
      <c r="HW303" s="2" t="s">
        <v>852</v>
      </c>
      <c r="HX303" s="2" t="s">
        <v>1379</v>
      </c>
      <c r="HY303" s="2" t="s">
        <v>142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184</v>
      </c>
      <c r="IH303" s="2" t="s">
        <v>131</v>
      </c>
      <c r="II303" s="2" t="s">
        <v>134</v>
      </c>
      <c r="IJ303" s="2" t="s">
        <v>134</v>
      </c>
      <c r="IK303" s="2" t="s">
        <v>142</v>
      </c>
      <c r="IL303" s="2" t="s">
        <v>168</v>
      </c>
      <c r="IM303" s="4"/>
      <c r="IN303" s="8"/>
      <c r="IO303" s="4"/>
      <c r="IP303" s="8"/>
      <c r="IQ303" s="7"/>
      <c r="IR303" s="7"/>
      <c r="IS303" s="2" t="s">
        <v>161</v>
      </c>
      <c r="IT303" s="2" t="s">
        <v>131</v>
      </c>
      <c r="IU303" s="2" t="s">
        <v>134</v>
      </c>
      <c r="IV303" s="2" t="s">
        <v>134</v>
      </c>
      <c r="IW303" s="2" t="s">
        <v>142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140</v>
      </c>
      <c r="JF303" s="2" t="s">
        <v>131</v>
      </c>
      <c r="JG303" s="2" t="s">
        <v>170</v>
      </c>
      <c r="JH303" s="2" t="s">
        <v>134</v>
      </c>
      <c r="JI303" s="2" t="s">
        <v>142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140</v>
      </c>
      <c r="JR303" s="2" t="s">
        <v>144</v>
      </c>
      <c r="JS303" s="2" t="s">
        <v>2693</v>
      </c>
      <c r="JT303" s="2" t="s">
        <v>134</v>
      </c>
      <c r="JU303" s="2" t="s">
        <v>142</v>
      </c>
      <c r="JV303" s="2" t="s">
        <v>134</v>
      </c>
      <c r="JW303" s="4">
        <v>2</v>
      </c>
      <c r="JX303" s="8">
        <v>31.08</v>
      </c>
      <c r="JY303" s="4"/>
      <c r="JZ303" s="8"/>
      <c r="KA303" s="7"/>
      <c r="KB303" s="7"/>
      <c r="KC303" s="2" t="s">
        <v>140</v>
      </c>
      <c r="KD303" s="2" t="s">
        <v>131</v>
      </c>
      <c r="KE303" s="2" t="s">
        <v>1053</v>
      </c>
      <c r="KF303" s="2" t="s">
        <v>651</v>
      </c>
      <c r="KG303" s="2" t="s">
        <v>142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176</v>
      </c>
      <c r="KP303" s="2" t="s">
        <v>131</v>
      </c>
      <c r="KQ303" s="2" t="s">
        <v>134</v>
      </c>
      <c r="KR303" s="2" t="s">
        <v>134</v>
      </c>
      <c r="KS303" s="2" t="s">
        <v>142</v>
      </c>
      <c r="KT303" s="2" t="s">
        <v>134</v>
      </c>
      <c r="KU303" s="4">
        <v>2</v>
      </c>
      <c r="KV303" s="8">
        <v>28.76</v>
      </c>
      <c r="KW303" s="4"/>
      <c r="KX303" s="8"/>
      <c r="KY303" s="7"/>
      <c r="KZ303" s="7"/>
      <c r="LA303" s="2" t="s">
        <v>140</v>
      </c>
      <c r="LB303" s="2" t="s">
        <v>144</v>
      </c>
      <c r="LC303" s="2" t="s">
        <v>442</v>
      </c>
      <c r="LD303" s="2" t="s">
        <v>669</v>
      </c>
      <c r="LE303" s="2" t="s">
        <v>142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134</v>
      </c>
      <c r="LN303" s="2" t="s">
        <v>134</v>
      </c>
      <c r="LO303" s="2" t="s">
        <v>134</v>
      </c>
      <c r="LP303" s="2" t="s">
        <v>134</v>
      </c>
      <c r="LQ303" s="2" t="s">
        <v>134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134</v>
      </c>
      <c r="LZ303" s="2" t="s">
        <v>134</v>
      </c>
      <c r="MA303" s="2" t="s">
        <v>134</v>
      </c>
      <c r="MB303" s="2" t="s">
        <v>134</v>
      </c>
      <c r="MC303" s="2" t="s">
        <v>134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436</v>
      </c>
      <c r="ML303" s="2" t="s">
        <v>131</v>
      </c>
      <c r="MM303" s="2" t="s">
        <v>134</v>
      </c>
      <c r="MN303" s="2" t="s">
        <v>134</v>
      </c>
      <c r="MO303" s="2" t="s">
        <v>142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184</v>
      </c>
      <c r="NJ303" s="2" t="s">
        <v>131</v>
      </c>
      <c r="NK303" s="2" t="s">
        <v>134</v>
      </c>
      <c r="NL303" s="2" t="s">
        <v>134</v>
      </c>
      <c r="NM303" s="2" t="s">
        <v>142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436</v>
      </c>
      <c r="NV303" s="2" t="s">
        <v>131</v>
      </c>
      <c r="NW303" s="2" t="s">
        <v>134</v>
      </c>
      <c r="NX303" s="2" t="s">
        <v>134</v>
      </c>
      <c r="NY303" s="2" t="s">
        <v>142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140</v>
      </c>
      <c r="OH303" s="2" t="s">
        <v>187</v>
      </c>
      <c r="OI303" s="2" t="s">
        <v>2552</v>
      </c>
      <c r="OJ303" s="2" t="s">
        <v>2669</v>
      </c>
      <c r="OK303" s="2" t="s">
        <v>142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161</v>
      </c>
      <c r="OT303" s="2" t="s">
        <v>131</v>
      </c>
      <c r="OU303" s="2" t="s">
        <v>134</v>
      </c>
      <c r="OV303" s="2" t="s">
        <v>134</v>
      </c>
      <c r="OW303" s="2" t="s">
        <v>142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161</v>
      </c>
      <c r="PF303" s="2" t="s">
        <v>131</v>
      </c>
      <c r="PG303" s="2" t="s">
        <v>134</v>
      </c>
      <c r="PH303" s="2" t="s">
        <v>134</v>
      </c>
      <c r="PI303" s="2" t="s">
        <v>142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140</v>
      </c>
      <c r="PR303" s="2" t="s">
        <v>131</v>
      </c>
      <c r="PS303" s="2" t="s">
        <v>1549</v>
      </c>
      <c r="PT303" s="2" t="s">
        <v>134</v>
      </c>
      <c r="PU303" s="2" t="s">
        <v>142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161</v>
      </c>
      <c r="QD303" s="2" t="s">
        <v>144</v>
      </c>
      <c r="QE303" s="2" t="s">
        <v>134</v>
      </c>
      <c r="QF303" s="2" t="s">
        <v>134</v>
      </c>
      <c r="QG303" s="2" t="s">
        <v>142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184</v>
      </c>
      <c r="QP303" s="2" t="s">
        <v>131</v>
      </c>
      <c r="QQ303" s="2" t="s">
        <v>134</v>
      </c>
      <c r="QR303" s="2" t="s">
        <v>134</v>
      </c>
      <c r="QS303" s="2" t="s">
        <v>142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134</v>
      </c>
      <c r="RB303" s="2" t="s">
        <v>134</v>
      </c>
      <c r="RC303" s="2" t="s">
        <v>134</v>
      </c>
      <c r="RD303" s="2" t="s">
        <v>134</v>
      </c>
      <c r="RE303" s="2" t="s">
        <v>134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161</v>
      </c>
      <c r="RN303" s="2" t="s">
        <v>131</v>
      </c>
      <c r="RO303" s="2" t="s">
        <v>134</v>
      </c>
      <c r="RP303" s="2" t="s">
        <v>134</v>
      </c>
      <c r="RQ303" s="2" t="s">
        <v>142</v>
      </c>
      <c r="RR303" s="2" t="s">
        <v>134</v>
      </c>
      <c r="RS303" s="4"/>
      <c r="RT303" s="8"/>
      <c r="RU303" s="4"/>
      <c r="RV303" s="8"/>
      <c r="RW303" s="7"/>
      <c r="RX303" s="7"/>
      <c r="RY303" s="2" t="s">
        <v>161</v>
      </c>
      <c r="RZ303" s="2" t="s">
        <v>131</v>
      </c>
      <c r="SA303" s="2" t="s">
        <v>134</v>
      </c>
      <c r="SB303" s="2" t="s">
        <v>134</v>
      </c>
      <c r="SC303" s="2" t="s">
        <v>142</v>
      </c>
      <c r="SD303" s="2" t="s">
        <v>134</v>
      </c>
      <c r="SE303" s="4"/>
      <c r="SF303" s="8"/>
      <c r="SG303" s="4"/>
      <c r="SH303" s="8"/>
      <c r="SI303" s="7"/>
      <c r="SJ303" s="7"/>
      <c r="SK303" s="2" t="s">
        <v>161</v>
      </c>
      <c r="SL303" s="2" t="s">
        <v>144</v>
      </c>
      <c r="SM303" s="2" t="s">
        <v>134</v>
      </c>
      <c r="SN303" s="2" t="s">
        <v>134</v>
      </c>
      <c r="SO303" s="2" t="s">
        <v>142</v>
      </c>
      <c r="SP303" s="2" t="s">
        <v>134</v>
      </c>
    </row>
    <row r="304">
      <c r="A304" s="2" t="s">
        <v>3179</v>
      </c>
      <c r="B304" s="2" t="s">
        <v>123</v>
      </c>
      <c r="C304" s="2" t="s">
        <v>3000</v>
      </c>
      <c r="D304" s="2" t="s">
        <v>2038</v>
      </c>
      <c r="E304" s="2" t="s">
        <v>2039</v>
      </c>
      <c r="F304" s="2" t="s">
        <v>1884</v>
      </c>
      <c r="G304" s="2" t="s">
        <v>1884</v>
      </c>
      <c r="H304" s="2" t="s">
        <v>1884</v>
      </c>
      <c r="I304" s="2" t="s">
        <v>3175</v>
      </c>
      <c r="J304" s="2" t="s">
        <v>3147</v>
      </c>
      <c r="K304" s="2" t="s">
        <v>3180</v>
      </c>
      <c r="L304" s="3">
        <v>13.7</v>
      </c>
      <c r="M304" s="3">
        <v>14.39</v>
      </c>
      <c r="N304" s="3">
        <v>31.99</v>
      </c>
      <c r="O304" s="2" t="s">
        <v>131</v>
      </c>
      <c r="P304" s="2" t="s">
        <v>275</v>
      </c>
      <c r="Q304" s="2" t="s">
        <v>133</v>
      </c>
      <c r="R304" s="2" t="s">
        <v>134</v>
      </c>
      <c r="S304" s="2" t="s">
        <v>3181</v>
      </c>
      <c r="T304" s="2" t="s">
        <v>1062</v>
      </c>
      <c r="U304" s="2" t="s">
        <v>832</v>
      </c>
      <c r="V304" s="2" t="s">
        <v>135</v>
      </c>
      <c r="W304" s="2" t="s">
        <v>834</v>
      </c>
      <c r="X304" s="2" t="s">
        <v>835</v>
      </c>
      <c r="Y304" s="2" t="s">
        <v>3157</v>
      </c>
      <c r="Z304" s="4"/>
      <c r="AA304" s="4">
        <f>=ROUNDDOWN({0},0)</f>
      </c>
      <c r="AB304" s="5">
        <v>5.8</v>
      </c>
      <c r="AC304" s="2" t="s">
        <v>134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>
        <v>0</v>
      </c>
      <c r="AP304" s="4">
        <v>177</v>
      </c>
      <c r="AQ304" s="8">
        <v>2680.81</v>
      </c>
      <c r="AR304" s="4"/>
      <c r="AS304" s="8"/>
      <c r="AT304" s="7"/>
      <c r="AU304" s="7"/>
      <c r="AV304" s="4">
        <v>177</v>
      </c>
      <c r="AW304" s="8">
        <v>2680.81</v>
      </c>
      <c r="AX304" s="4"/>
      <c r="AY304" s="8"/>
      <c r="AZ304" s="7"/>
      <c r="BA304" s="7"/>
      <c r="BB304" s="7">
        <v>1</v>
      </c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>
        <v>0.2407</v>
      </c>
      <c r="BJ304" s="4">
        <v>177</v>
      </c>
      <c r="BK304" s="8">
        <v>2680.81</v>
      </c>
      <c r="BL304" s="2" t="s">
        <v>3182</v>
      </c>
      <c r="BM304" s="7">
        <v>1</v>
      </c>
      <c r="BN304" s="7">
        <v>1</v>
      </c>
      <c r="BO304" s="4">
        <v>7</v>
      </c>
      <c r="BP304" s="8">
        <v>110.32</v>
      </c>
      <c r="BQ304" s="4"/>
      <c r="BR304" s="8"/>
      <c r="BS304" s="7"/>
      <c r="BT304" s="7"/>
      <c r="BU304" s="2" t="s">
        <v>140</v>
      </c>
      <c r="BV304" s="2" t="s">
        <v>131</v>
      </c>
      <c r="BW304" s="2" t="s">
        <v>134</v>
      </c>
      <c r="BX304" s="2" t="s">
        <v>134</v>
      </c>
      <c r="BY304" s="2" t="s">
        <v>142</v>
      </c>
      <c r="BZ304" s="2" t="s">
        <v>134</v>
      </c>
      <c r="CA304" s="4">
        <v>23</v>
      </c>
      <c r="CB304" s="8">
        <v>347.3</v>
      </c>
      <c r="CC304" s="4"/>
      <c r="CD304" s="8"/>
      <c r="CE304" s="7"/>
      <c r="CF304" s="7"/>
      <c r="CG304" s="2" t="s">
        <v>140</v>
      </c>
      <c r="CH304" s="2" t="s">
        <v>131</v>
      </c>
      <c r="CI304" s="2" t="s">
        <v>409</v>
      </c>
      <c r="CJ304" s="2" t="s">
        <v>1663</v>
      </c>
      <c r="CK304" s="2" t="s">
        <v>142</v>
      </c>
      <c r="CL304" s="2" t="s">
        <v>134</v>
      </c>
      <c r="CM304" s="4">
        <v>18</v>
      </c>
      <c r="CN304" s="8">
        <v>279.72</v>
      </c>
      <c r="CO304" s="4"/>
      <c r="CP304" s="8"/>
      <c r="CQ304" s="7"/>
      <c r="CR304" s="7"/>
      <c r="CS304" s="2" t="s">
        <v>140</v>
      </c>
      <c r="CT304" s="2" t="s">
        <v>131</v>
      </c>
      <c r="CU304" s="2" t="s">
        <v>1456</v>
      </c>
      <c r="CV304" s="2" t="s">
        <v>2661</v>
      </c>
      <c r="CW304" s="2" t="s">
        <v>142</v>
      </c>
      <c r="CX304" s="2" t="s">
        <v>134</v>
      </c>
      <c r="CY304" s="4">
        <v>14</v>
      </c>
      <c r="CZ304" s="8">
        <v>211.4</v>
      </c>
      <c r="DA304" s="4"/>
      <c r="DB304" s="8"/>
      <c r="DC304" s="7"/>
      <c r="DD304" s="7"/>
      <c r="DE304" s="2" t="s">
        <v>140</v>
      </c>
      <c r="DF304" s="2" t="s">
        <v>131</v>
      </c>
      <c r="DG304" s="2" t="s">
        <v>932</v>
      </c>
      <c r="DH304" s="2" t="s">
        <v>2863</v>
      </c>
      <c r="DI304" s="2" t="s">
        <v>142</v>
      </c>
      <c r="DJ304" s="2" t="s">
        <v>134</v>
      </c>
      <c r="DK304" s="4">
        <v>33</v>
      </c>
      <c r="DL304" s="8">
        <v>512.82</v>
      </c>
      <c r="DM304" s="4"/>
      <c r="DN304" s="8"/>
      <c r="DO304" s="7"/>
      <c r="DP304" s="7"/>
      <c r="DQ304" s="2" t="s">
        <v>140</v>
      </c>
      <c r="DR304" s="2" t="s">
        <v>131</v>
      </c>
      <c r="DS304" s="2" t="s">
        <v>1458</v>
      </c>
      <c r="DT304" s="2" t="s">
        <v>2669</v>
      </c>
      <c r="DU304" s="2" t="s">
        <v>142</v>
      </c>
      <c r="DV304" s="2" t="s">
        <v>134</v>
      </c>
      <c r="DW304" s="4">
        <v>2</v>
      </c>
      <c r="DX304" s="8">
        <v>30.2</v>
      </c>
      <c r="DY304" s="4"/>
      <c r="DZ304" s="8"/>
      <c r="EA304" s="7"/>
      <c r="EB304" s="7"/>
      <c r="EC304" s="2" t="s">
        <v>140</v>
      </c>
      <c r="ED304" s="2" t="s">
        <v>131</v>
      </c>
      <c r="EE304" s="2" t="s">
        <v>569</v>
      </c>
      <c r="EF304" s="2" t="s">
        <v>3183</v>
      </c>
      <c r="EG304" s="2" t="s">
        <v>142</v>
      </c>
      <c r="EH304" s="2" t="s">
        <v>134</v>
      </c>
      <c r="EI304" s="4">
        <v>10</v>
      </c>
      <c r="EJ304" s="8">
        <v>131.57</v>
      </c>
      <c r="EK304" s="4"/>
      <c r="EL304" s="8"/>
      <c r="EM304" s="7"/>
      <c r="EN304" s="7"/>
      <c r="EO304" s="2" t="s">
        <v>140</v>
      </c>
      <c r="EP304" s="2" t="s">
        <v>131</v>
      </c>
      <c r="EQ304" s="2" t="s">
        <v>542</v>
      </c>
      <c r="ER304" s="2" t="s">
        <v>1370</v>
      </c>
      <c r="ES304" s="2" t="s">
        <v>142</v>
      </c>
      <c r="ET304" s="2" t="s">
        <v>134</v>
      </c>
      <c r="EU304" s="4">
        <v>15</v>
      </c>
      <c r="EV304" s="8">
        <v>209.5</v>
      </c>
      <c r="EW304" s="4"/>
      <c r="EX304" s="8"/>
      <c r="EY304" s="7"/>
      <c r="EZ304" s="7"/>
      <c r="FA304" s="2" t="s">
        <v>140</v>
      </c>
      <c r="FB304" s="2" t="s">
        <v>131</v>
      </c>
      <c r="FC304" s="2" t="s">
        <v>185</v>
      </c>
      <c r="FD304" s="2" t="s">
        <v>1186</v>
      </c>
      <c r="FE304" s="2" t="s">
        <v>142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176</v>
      </c>
      <c r="FN304" s="2" t="s">
        <v>131</v>
      </c>
      <c r="FO304" s="2" t="s">
        <v>134</v>
      </c>
      <c r="FP304" s="2" t="s">
        <v>134</v>
      </c>
      <c r="FQ304" s="2" t="s">
        <v>142</v>
      </c>
      <c r="FR304" s="2" t="s">
        <v>134</v>
      </c>
      <c r="FS304" s="4">
        <v>10</v>
      </c>
      <c r="FT304" s="8">
        <v>151</v>
      </c>
      <c r="FU304" s="4"/>
      <c r="FV304" s="8"/>
      <c r="FW304" s="7"/>
      <c r="FX304" s="7"/>
      <c r="FY304" s="2" t="s">
        <v>140</v>
      </c>
      <c r="FZ304" s="2" t="s">
        <v>131</v>
      </c>
      <c r="GA304" s="2" t="s">
        <v>1681</v>
      </c>
      <c r="GB304" s="2" t="s">
        <v>3184</v>
      </c>
      <c r="GC304" s="2" t="s">
        <v>142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161</v>
      </c>
      <c r="GL304" s="2" t="s">
        <v>131</v>
      </c>
      <c r="GM304" s="2" t="s">
        <v>134</v>
      </c>
      <c r="GN304" s="2" t="s">
        <v>134</v>
      </c>
      <c r="GO304" s="2" t="s">
        <v>142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161</v>
      </c>
      <c r="GX304" s="2" t="s">
        <v>131</v>
      </c>
      <c r="GY304" s="2" t="s">
        <v>134</v>
      </c>
      <c r="GZ304" s="2" t="s">
        <v>134</v>
      </c>
      <c r="HA304" s="2" t="s">
        <v>142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140</v>
      </c>
      <c r="HJ304" s="2" t="s">
        <v>131</v>
      </c>
      <c r="HK304" s="2" t="s">
        <v>185</v>
      </c>
      <c r="HL304" s="2" t="s">
        <v>2330</v>
      </c>
      <c r="HM304" s="2" t="s">
        <v>142</v>
      </c>
      <c r="HN304" s="2" t="s">
        <v>134</v>
      </c>
      <c r="HO304" s="4">
        <v>42</v>
      </c>
      <c r="HP304" s="8">
        <v>652.68</v>
      </c>
      <c r="HQ304" s="4"/>
      <c r="HR304" s="8"/>
      <c r="HS304" s="7"/>
      <c r="HT304" s="7"/>
      <c r="HU304" s="2" t="s">
        <v>140</v>
      </c>
      <c r="HV304" s="2" t="s">
        <v>131</v>
      </c>
      <c r="HW304" s="2" t="s">
        <v>1050</v>
      </c>
      <c r="HX304" s="2" t="s">
        <v>1679</v>
      </c>
      <c r="HY304" s="2" t="s">
        <v>142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184</v>
      </c>
      <c r="IH304" s="2" t="s">
        <v>131</v>
      </c>
      <c r="II304" s="2" t="s">
        <v>134</v>
      </c>
      <c r="IJ304" s="2" t="s">
        <v>134</v>
      </c>
      <c r="IK304" s="2" t="s">
        <v>142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161</v>
      </c>
      <c r="IT304" s="2" t="s">
        <v>131</v>
      </c>
      <c r="IU304" s="2" t="s">
        <v>134</v>
      </c>
      <c r="IV304" s="2" t="s">
        <v>134</v>
      </c>
      <c r="IW304" s="2" t="s">
        <v>142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140</v>
      </c>
      <c r="JF304" s="2" t="s">
        <v>131</v>
      </c>
      <c r="JG304" s="2" t="s">
        <v>170</v>
      </c>
      <c r="JH304" s="2" t="s">
        <v>134</v>
      </c>
      <c r="JI304" s="2" t="s">
        <v>142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140</v>
      </c>
      <c r="JR304" s="2" t="s">
        <v>144</v>
      </c>
      <c r="JS304" s="2" t="s">
        <v>2693</v>
      </c>
      <c r="JT304" s="2" t="s">
        <v>134</v>
      </c>
      <c r="JU304" s="2" t="s">
        <v>142</v>
      </c>
      <c r="JV304" s="2" t="s">
        <v>134</v>
      </c>
      <c r="JW304" s="4">
        <v>1</v>
      </c>
      <c r="JX304" s="8">
        <v>15.54</v>
      </c>
      <c r="JY304" s="4"/>
      <c r="JZ304" s="8"/>
      <c r="KA304" s="7"/>
      <c r="KB304" s="7"/>
      <c r="KC304" s="2" t="s">
        <v>140</v>
      </c>
      <c r="KD304" s="2" t="s">
        <v>131</v>
      </c>
      <c r="KE304" s="2" t="s">
        <v>1053</v>
      </c>
      <c r="KF304" s="2" t="s">
        <v>3084</v>
      </c>
      <c r="KG304" s="2" t="s">
        <v>142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176</v>
      </c>
      <c r="KP304" s="2" t="s">
        <v>131</v>
      </c>
      <c r="KQ304" s="2" t="s">
        <v>134</v>
      </c>
      <c r="KR304" s="2" t="s">
        <v>134</v>
      </c>
      <c r="KS304" s="2" t="s">
        <v>142</v>
      </c>
      <c r="KT304" s="2" t="s">
        <v>134</v>
      </c>
      <c r="KU304" s="4">
        <v>2</v>
      </c>
      <c r="KV304" s="8">
        <v>28.76</v>
      </c>
      <c r="KW304" s="4"/>
      <c r="KX304" s="8"/>
      <c r="KY304" s="7"/>
      <c r="KZ304" s="7"/>
      <c r="LA304" s="2" t="s">
        <v>140</v>
      </c>
      <c r="LB304" s="2" t="s">
        <v>144</v>
      </c>
      <c r="LC304" s="2" t="s">
        <v>442</v>
      </c>
      <c r="LD304" s="2" t="s">
        <v>2761</v>
      </c>
      <c r="LE304" s="2" t="s">
        <v>142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134</v>
      </c>
      <c r="LN304" s="2" t="s">
        <v>134</v>
      </c>
      <c r="LO304" s="2" t="s">
        <v>134</v>
      </c>
      <c r="LP304" s="2" t="s">
        <v>134</v>
      </c>
      <c r="LQ304" s="2" t="s">
        <v>134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134</v>
      </c>
      <c r="LZ304" s="2" t="s">
        <v>134</v>
      </c>
      <c r="MA304" s="2" t="s">
        <v>134</v>
      </c>
      <c r="MB304" s="2" t="s">
        <v>134</v>
      </c>
      <c r="MC304" s="2" t="s">
        <v>134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161</v>
      </c>
      <c r="ML304" s="2" t="s">
        <v>131</v>
      </c>
      <c r="MM304" s="2" t="s">
        <v>134</v>
      </c>
      <c r="MN304" s="2" t="s">
        <v>134</v>
      </c>
      <c r="MO304" s="2" t="s">
        <v>142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134</v>
      </c>
      <c r="MY304" s="2" t="s">
        <v>134</v>
      </c>
      <c r="MZ304" s="2" t="s">
        <v>134</v>
      </c>
      <c r="NA304" s="2" t="s">
        <v>134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184</v>
      </c>
      <c r="NJ304" s="2" t="s">
        <v>131</v>
      </c>
      <c r="NK304" s="2" t="s">
        <v>134</v>
      </c>
      <c r="NL304" s="2" t="s">
        <v>134</v>
      </c>
      <c r="NM304" s="2" t="s">
        <v>142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161</v>
      </c>
      <c r="NV304" s="2" t="s">
        <v>131</v>
      </c>
      <c r="NW304" s="2" t="s">
        <v>134</v>
      </c>
      <c r="NX304" s="2" t="s">
        <v>134</v>
      </c>
      <c r="NY304" s="2" t="s">
        <v>142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140</v>
      </c>
      <c r="OH304" s="2" t="s">
        <v>187</v>
      </c>
      <c r="OI304" s="2" t="s">
        <v>2552</v>
      </c>
      <c r="OJ304" s="2" t="s">
        <v>1520</v>
      </c>
      <c r="OK304" s="2" t="s">
        <v>142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161</v>
      </c>
      <c r="OT304" s="2" t="s">
        <v>131</v>
      </c>
      <c r="OU304" s="2" t="s">
        <v>134</v>
      </c>
      <c r="OV304" s="2" t="s">
        <v>134</v>
      </c>
      <c r="OW304" s="2" t="s">
        <v>142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161</v>
      </c>
      <c r="PF304" s="2" t="s">
        <v>131</v>
      </c>
      <c r="PG304" s="2" t="s">
        <v>134</v>
      </c>
      <c r="PH304" s="2" t="s">
        <v>134</v>
      </c>
      <c r="PI304" s="2" t="s">
        <v>142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140</v>
      </c>
      <c r="PR304" s="2" t="s">
        <v>131</v>
      </c>
      <c r="PS304" s="2" t="s">
        <v>1549</v>
      </c>
      <c r="PT304" s="2" t="s">
        <v>134</v>
      </c>
      <c r="PU304" s="2" t="s">
        <v>142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161</v>
      </c>
      <c r="QD304" s="2" t="s">
        <v>144</v>
      </c>
      <c r="QE304" s="2" t="s">
        <v>134</v>
      </c>
      <c r="QF304" s="2" t="s">
        <v>134</v>
      </c>
      <c r="QG304" s="2" t="s">
        <v>142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184</v>
      </c>
      <c r="QP304" s="2" t="s">
        <v>131</v>
      </c>
      <c r="QQ304" s="2" t="s">
        <v>134</v>
      </c>
      <c r="QR304" s="2" t="s">
        <v>134</v>
      </c>
      <c r="QS304" s="2" t="s">
        <v>142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134</v>
      </c>
      <c r="RB304" s="2" t="s">
        <v>134</v>
      </c>
      <c r="RC304" s="2" t="s">
        <v>134</v>
      </c>
      <c r="RD304" s="2" t="s">
        <v>134</v>
      </c>
      <c r="RE304" s="2" t="s">
        <v>134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161</v>
      </c>
      <c r="RN304" s="2" t="s">
        <v>131</v>
      </c>
      <c r="RO304" s="2" t="s">
        <v>134</v>
      </c>
      <c r="RP304" s="2" t="s">
        <v>134</v>
      </c>
      <c r="RQ304" s="2" t="s">
        <v>142</v>
      </c>
      <c r="RR304" s="2" t="s">
        <v>134</v>
      </c>
      <c r="RS304" s="4"/>
      <c r="RT304" s="8"/>
      <c r="RU304" s="4"/>
      <c r="RV304" s="8"/>
      <c r="RW304" s="7"/>
      <c r="RX304" s="7"/>
      <c r="RY304" s="2" t="s">
        <v>161</v>
      </c>
      <c r="RZ304" s="2" t="s">
        <v>131</v>
      </c>
      <c r="SA304" s="2" t="s">
        <v>134</v>
      </c>
      <c r="SB304" s="2" t="s">
        <v>134</v>
      </c>
      <c r="SC304" s="2" t="s">
        <v>142</v>
      </c>
      <c r="SD304" s="2" t="s">
        <v>134</v>
      </c>
      <c r="SE304" s="4"/>
      <c r="SF304" s="8"/>
      <c r="SG304" s="4"/>
      <c r="SH304" s="8"/>
      <c r="SI304" s="7"/>
      <c r="SJ304" s="7"/>
      <c r="SK304" s="2" t="s">
        <v>161</v>
      </c>
      <c r="SL304" s="2" t="s">
        <v>144</v>
      </c>
      <c r="SM304" s="2" t="s">
        <v>134</v>
      </c>
      <c r="SN304" s="2" t="s">
        <v>134</v>
      </c>
      <c r="SO304" s="2" t="s">
        <v>142</v>
      </c>
      <c r="SP304" s="2" t="s">
        <v>134</v>
      </c>
    </row>
    <row r="305">
      <c r="A305" s="2" t="s">
        <v>3185</v>
      </c>
      <c r="B305" s="2" t="s">
        <v>123</v>
      </c>
      <c r="C305" s="2" t="s">
        <v>3000</v>
      </c>
      <c r="D305" s="2" t="s">
        <v>2038</v>
      </c>
      <c r="E305" s="2" t="s">
        <v>2039</v>
      </c>
      <c r="F305" s="2" t="s">
        <v>3186</v>
      </c>
      <c r="G305" s="2" t="s">
        <v>3186</v>
      </c>
      <c r="H305" s="2" t="s">
        <v>134</v>
      </c>
      <c r="I305" s="2" t="s">
        <v>3187</v>
      </c>
      <c r="J305" s="2" t="s">
        <v>2206</v>
      </c>
      <c r="K305" s="2" t="s">
        <v>130</v>
      </c>
      <c r="L305" s="3">
        <v>19.2</v>
      </c>
      <c r="M305" s="3">
        <v>20.16</v>
      </c>
      <c r="N305" s="3">
        <v>39.99</v>
      </c>
      <c r="O305" s="2" t="s">
        <v>766</v>
      </c>
      <c r="P305" s="2" t="s">
        <v>275</v>
      </c>
      <c r="Q305" s="2" t="s">
        <v>133</v>
      </c>
      <c r="R305" s="2" t="s">
        <v>134</v>
      </c>
      <c r="S305" s="2" t="s">
        <v>134</v>
      </c>
      <c r="T305" s="2" t="s">
        <v>134</v>
      </c>
      <c r="U305" s="2" t="s">
        <v>134</v>
      </c>
      <c r="V305" s="2" t="s">
        <v>1361</v>
      </c>
      <c r="W305" s="2" t="s">
        <v>835</v>
      </c>
      <c r="X305" s="2" t="s">
        <v>134</v>
      </c>
      <c r="Y305" s="2" t="s">
        <v>237</v>
      </c>
      <c r="Z305" s="4"/>
      <c r="AA305" s="4">
        <f>=ROUNDDOWN({0},0)</f>
      </c>
      <c r="AB305" s="5"/>
      <c r="AC305" s="2" t="s">
        <v>134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134</v>
      </c>
      <c r="BM305" s="7"/>
      <c r="BN305" s="7"/>
      <c r="BO305" s="4"/>
      <c r="BP305" s="8"/>
      <c r="BQ305" s="4"/>
      <c r="BR305" s="8"/>
      <c r="BS305" s="7"/>
      <c r="BT305" s="7"/>
      <c r="BU305" s="2" t="s">
        <v>140</v>
      </c>
      <c r="BV305" s="2" t="s">
        <v>144</v>
      </c>
      <c r="BW305" s="2" t="s">
        <v>134</v>
      </c>
      <c r="BX305" s="2" t="s">
        <v>736</v>
      </c>
      <c r="BY305" s="2" t="s">
        <v>142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161</v>
      </c>
      <c r="CH305" s="2" t="s">
        <v>144</v>
      </c>
      <c r="CI305" s="2" t="s">
        <v>134</v>
      </c>
      <c r="CJ305" s="2" t="s">
        <v>134</v>
      </c>
      <c r="CK305" s="2" t="s">
        <v>142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140</v>
      </c>
      <c r="CT305" s="2" t="s">
        <v>144</v>
      </c>
      <c r="CU305" s="2" t="s">
        <v>1880</v>
      </c>
      <c r="CV305" s="2" t="s">
        <v>570</v>
      </c>
      <c r="CW305" s="2" t="s">
        <v>142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140</v>
      </c>
      <c r="DF305" s="2" t="s">
        <v>144</v>
      </c>
      <c r="DG305" s="2" t="s">
        <v>1880</v>
      </c>
      <c r="DH305" s="2" t="s">
        <v>454</v>
      </c>
      <c r="DI305" s="2" t="s">
        <v>142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161</v>
      </c>
      <c r="DR305" s="2" t="s">
        <v>144</v>
      </c>
      <c r="DS305" s="2" t="s">
        <v>134</v>
      </c>
      <c r="DT305" s="2" t="s">
        <v>134</v>
      </c>
      <c r="DU305" s="2" t="s">
        <v>142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140</v>
      </c>
      <c r="ED305" s="2" t="s">
        <v>144</v>
      </c>
      <c r="EE305" s="2" t="s">
        <v>245</v>
      </c>
      <c r="EF305" s="2" t="s">
        <v>246</v>
      </c>
      <c r="EG305" s="2" t="s">
        <v>142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140</v>
      </c>
      <c r="EP305" s="2" t="s">
        <v>144</v>
      </c>
      <c r="EQ305" s="2" t="s">
        <v>3127</v>
      </c>
      <c r="ER305" s="2" t="s">
        <v>1797</v>
      </c>
      <c r="ES305" s="2" t="s">
        <v>142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140</v>
      </c>
      <c r="FB305" s="2" t="s">
        <v>144</v>
      </c>
      <c r="FC305" s="2" t="s">
        <v>1880</v>
      </c>
      <c r="FD305" s="2" t="s">
        <v>3127</v>
      </c>
      <c r="FE305" s="2" t="s">
        <v>142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134</v>
      </c>
      <c r="FN305" s="2" t="s">
        <v>134</v>
      </c>
      <c r="FO305" s="2" t="s">
        <v>134</v>
      </c>
      <c r="FP305" s="2" t="s">
        <v>134</v>
      </c>
      <c r="FQ305" s="2" t="s">
        <v>134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134</v>
      </c>
      <c r="FZ305" s="2" t="s">
        <v>134</v>
      </c>
      <c r="GA305" s="2" t="s">
        <v>134</v>
      </c>
      <c r="GB305" s="2" t="s">
        <v>134</v>
      </c>
      <c r="GC305" s="2" t="s">
        <v>134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134</v>
      </c>
      <c r="GL305" s="2" t="s">
        <v>134</v>
      </c>
      <c r="GM305" s="2" t="s">
        <v>134</v>
      </c>
      <c r="GN305" s="2" t="s">
        <v>134</v>
      </c>
      <c r="GO305" s="2" t="s">
        <v>134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184</v>
      </c>
      <c r="GX305" s="2" t="s">
        <v>144</v>
      </c>
      <c r="GY305" s="2" t="s">
        <v>134</v>
      </c>
      <c r="GZ305" s="2" t="s">
        <v>134</v>
      </c>
      <c r="HA305" s="2" t="s">
        <v>142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140</v>
      </c>
      <c r="HJ305" s="2" t="s">
        <v>144</v>
      </c>
      <c r="HK305" s="2" t="s">
        <v>242</v>
      </c>
      <c r="HL305" s="2" t="s">
        <v>454</v>
      </c>
      <c r="HM305" s="2" t="s">
        <v>142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134</v>
      </c>
      <c r="HV305" s="2" t="s">
        <v>134</v>
      </c>
      <c r="HW305" s="2" t="s">
        <v>134</v>
      </c>
      <c r="HX305" s="2" t="s">
        <v>134</v>
      </c>
      <c r="HY305" s="2" t="s">
        <v>134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184</v>
      </c>
      <c r="IH305" s="2" t="s">
        <v>144</v>
      </c>
      <c r="II305" s="2" t="s">
        <v>134</v>
      </c>
      <c r="IJ305" s="2" t="s">
        <v>134</v>
      </c>
      <c r="IK305" s="2" t="s">
        <v>142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176</v>
      </c>
      <c r="IT305" s="2" t="s">
        <v>144</v>
      </c>
      <c r="IU305" s="2" t="s">
        <v>134</v>
      </c>
      <c r="IV305" s="2" t="s">
        <v>134</v>
      </c>
      <c r="IW305" s="2" t="s">
        <v>142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134</v>
      </c>
      <c r="JF305" s="2" t="s">
        <v>134</v>
      </c>
      <c r="JG305" s="2" t="s">
        <v>134</v>
      </c>
      <c r="JH305" s="2" t="s">
        <v>134</v>
      </c>
      <c r="JI305" s="2" t="s">
        <v>134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184</v>
      </c>
      <c r="JR305" s="2" t="s">
        <v>144</v>
      </c>
      <c r="JS305" s="2" t="s">
        <v>134</v>
      </c>
      <c r="JT305" s="2" t="s">
        <v>134</v>
      </c>
      <c r="JU305" s="2" t="s">
        <v>142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140</v>
      </c>
      <c r="KP305" s="2" t="s">
        <v>144</v>
      </c>
      <c r="KQ305" s="2" t="s">
        <v>1986</v>
      </c>
      <c r="KR305" s="2" t="s">
        <v>134</v>
      </c>
      <c r="KS305" s="2" t="s">
        <v>142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161</v>
      </c>
      <c r="LB305" s="2" t="s">
        <v>144</v>
      </c>
      <c r="LC305" s="2" t="s">
        <v>134</v>
      </c>
      <c r="LD305" s="2" t="s">
        <v>134</v>
      </c>
      <c r="LE305" s="2" t="s">
        <v>142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134</v>
      </c>
      <c r="LN305" s="2" t="s">
        <v>134</v>
      </c>
      <c r="LO305" s="2" t="s">
        <v>134</v>
      </c>
      <c r="LP305" s="2" t="s">
        <v>134</v>
      </c>
      <c r="LQ305" s="2" t="s">
        <v>134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134</v>
      </c>
      <c r="LZ305" s="2" t="s">
        <v>134</v>
      </c>
      <c r="MA305" s="2" t="s">
        <v>134</v>
      </c>
      <c r="MB305" s="2" t="s">
        <v>134</v>
      </c>
      <c r="MC305" s="2" t="s">
        <v>134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161</v>
      </c>
      <c r="ML305" s="2" t="s">
        <v>144</v>
      </c>
      <c r="MM305" s="2" t="s">
        <v>134</v>
      </c>
      <c r="MN305" s="2" t="s">
        <v>134</v>
      </c>
      <c r="MO305" s="2" t="s">
        <v>142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134</v>
      </c>
      <c r="MX305" s="2" t="s">
        <v>134</v>
      </c>
      <c r="MY305" s="2" t="s">
        <v>134</v>
      </c>
      <c r="MZ305" s="2" t="s">
        <v>134</v>
      </c>
      <c r="NA305" s="2" t="s">
        <v>134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184</v>
      </c>
      <c r="NJ305" s="2" t="s">
        <v>144</v>
      </c>
      <c r="NK305" s="2" t="s">
        <v>134</v>
      </c>
      <c r="NL305" s="2" t="s">
        <v>134</v>
      </c>
      <c r="NM305" s="2" t="s">
        <v>142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134</v>
      </c>
      <c r="NV305" s="2" t="s">
        <v>134</v>
      </c>
      <c r="NW305" s="2" t="s">
        <v>134</v>
      </c>
      <c r="NX305" s="2" t="s">
        <v>134</v>
      </c>
      <c r="NY305" s="2" t="s">
        <v>134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140</v>
      </c>
      <c r="OH305" s="2" t="s">
        <v>144</v>
      </c>
      <c r="OI305" s="2" t="s">
        <v>1994</v>
      </c>
      <c r="OJ305" s="2" t="s">
        <v>1994</v>
      </c>
      <c r="OK305" s="2" t="s">
        <v>142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134</v>
      </c>
      <c r="OT305" s="2" t="s">
        <v>134</v>
      </c>
      <c r="OU305" s="2" t="s">
        <v>134</v>
      </c>
      <c r="OV305" s="2" t="s">
        <v>134</v>
      </c>
      <c r="OW305" s="2" t="s">
        <v>134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161</v>
      </c>
      <c r="PF305" s="2" t="s">
        <v>144</v>
      </c>
      <c r="PG305" s="2" t="s">
        <v>134</v>
      </c>
      <c r="PH305" s="2" t="s">
        <v>134</v>
      </c>
      <c r="PI305" s="2" t="s">
        <v>142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184</v>
      </c>
      <c r="QP305" s="2" t="s">
        <v>131</v>
      </c>
      <c r="QQ305" s="2" t="s">
        <v>134</v>
      </c>
      <c r="QR305" s="2" t="s">
        <v>134</v>
      </c>
      <c r="QS305" s="2" t="s">
        <v>142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134</v>
      </c>
      <c r="RB305" s="2" t="s">
        <v>134</v>
      </c>
      <c r="RC305" s="2" t="s">
        <v>134</v>
      </c>
      <c r="RD305" s="2" t="s">
        <v>134</v>
      </c>
      <c r="RE305" s="2" t="s">
        <v>134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134</v>
      </c>
      <c r="RN305" s="2" t="s">
        <v>134</v>
      </c>
      <c r="RO305" s="2" t="s">
        <v>134</v>
      </c>
      <c r="RP305" s="2" t="s">
        <v>134</v>
      </c>
      <c r="RQ305" s="2" t="s">
        <v>134</v>
      </c>
      <c r="RR305" s="2" t="s">
        <v>134</v>
      </c>
      <c r="RS305" s="4"/>
      <c r="RT305" s="8"/>
      <c r="RU305" s="4"/>
      <c r="RV305" s="8"/>
      <c r="RW305" s="7"/>
      <c r="RX305" s="7"/>
      <c r="RY305" s="2" t="s">
        <v>134</v>
      </c>
      <c r="RZ305" s="2" t="s">
        <v>134</v>
      </c>
      <c r="SA305" s="2" t="s">
        <v>134</v>
      </c>
      <c r="SB305" s="2" t="s">
        <v>134</v>
      </c>
      <c r="SC305" s="2" t="s">
        <v>134</v>
      </c>
      <c r="SD305" s="2" t="s">
        <v>134</v>
      </c>
      <c r="SE305" s="4"/>
      <c r="SF305" s="8"/>
      <c r="SG305" s="4"/>
      <c r="SH305" s="8"/>
      <c r="SI305" s="7"/>
      <c r="SJ305" s="7"/>
      <c r="SK305" s="2" t="s">
        <v>161</v>
      </c>
      <c r="SL305" s="2" t="s">
        <v>144</v>
      </c>
      <c r="SM305" s="2" t="s">
        <v>134</v>
      </c>
      <c r="SN305" s="2" t="s">
        <v>134</v>
      </c>
      <c r="SO305" s="2" t="s">
        <v>142</v>
      </c>
      <c r="SP305" s="2" t="s">
        <v>134</v>
      </c>
    </row>
    <row r="306">
      <c r="A306" s="2" t="s">
        <v>3188</v>
      </c>
      <c r="B306" s="2" t="s">
        <v>123</v>
      </c>
      <c r="C306" s="2" t="s">
        <v>3000</v>
      </c>
      <c r="D306" s="2" t="s">
        <v>2038</v>
      </c>
      <c r="E306" s="2" t="s">
        <v>1660</v>
      </c>
      <c r="F306" s="2" t="s">
        <v>3189</v>
      </c>
      <c r="G306" s="2" t="s">
        <v>134</v>
      </c>
      <c r="H306" s="2" t="s">
        <v>134</v>
      </c>
      <c r="I306" s="2" t="s">
        <v>134</v>
      </c>
      <c r="J306" s="2" t="s">
        <v>2044</v>
      </c>
      <c r="K306" s="2" t="s">
        <v>3190</v>
      </c>
      <c r="L306" s="3">
        <v>5.66</v>
      </c>
      <c r="M306" s="3"/>
      <c r="N306" s="3"/>
      <c r="O306" s="2" t="s">
        <v>131</v>
      </c>
      <c r="P306" s="2" t="s">
        <v>134</v>
      </c>
      <c r="Q306" s="2" t="s">
        <v>134</v>
      </c>
      <c r="R306" s="2" t="s">
        <v>3132</v>
      </c>
      <c r="S306" s="2" t="s">
        <v>134</v>
      </c>
      <c r="T306" s="2" t="s">
        <v>134</v>
      </c>
      <c r="U306" s="2" t="s">
        <v>134</v>
      </c>
      <c r="V306" s="2" t="s">
        <v>134</v>
      </c>
      <c r="W306" s="2" t="s">
        <v>134</v>
      </c>
      <c r="X306" s="2" t="s">
        <v>134</v>
      </c>
      <c r="Y306" s="2" t="s">
        <v>134</v>
      </c>
      <c r="Z306" s="4"/>
      <c r="AA306" s="4">
        <f>=ROUNDDOWN({0},0)</f>
      </c>
      <c r="AB306" s="5"/>
      <c r="AC306" s="2" t="s">
        <v>134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/>
      <c r="BJ306" s="4"/>
      <c r="BK306" s="8"/>
      <c r="BL306" s="2" t="s">
        <v>134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134</v>
      </c>
      <c r="BW306" s="2" t="s">
        <v>134</v>
      </c>
      <c r="BX306" s="2" t="s">
        <v>134</v>
      </c>
      <c r="BY306" s="2" t="s">
        <v>134</v>
      </c>
      <c r="BZ306" s="2" t="s">
        <v>134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134</v>
      </c>
      <c r="CI306" s="2" t="s">
        <v>134</v>
      </c>
      <c r="CJ306" s="2" t="s">
        <v>134</v>
      </c>
      <c r="CK306" s="2" t="s">
        <v>134</v>
      </c>
      <c r="CL306" s="2" t="s">
        <v>134</v>
      </c>
      <c r="CM306" s="4"/>
      <c r="CN306" s="8"/>
      <c r="CO306" s="4"/>
      <c r="CP306" s="8"/>
      <c r="CQ306" s="7"/>
      <c r="CR306" s="7"/>
      <c r="CS306" s="2" t="s">
        <v>134</v>
      </c>
      <c r="CT306" s="2" t="s">
        <v>134</v>
      </c>
      <c r="CU306" s="2" t="s">
        <v>134</v>
      </c>
      <c r="CV306" s="2" t="s">
        <v>134</v>
      </c>
      <c r="CW306" s="2" t="s">
        <v>134</v>
      </c>
      <c r="CX306" s="2" t="s">
        <v>134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134</v>
      </c>
      <c r="DG306" s="2" t="s">
        <v>134</v>
      </c>
      <c r="DH306" s="2" t="s">
        <v>134</v>
      </c>
      <c r="DI306" s="2" t="s">
        <v>134</v>
      </c>
      <c r="DJ306" s="2" t="s">
        <v>134</v>
      </c>
      <c r="DK306" s="4"/>
      <c r="DL306" s="8"/>
      <c r="DM306" s="4"/>
      <c r="DN306" s="8"/>
      <c r="DO306" s="7"/>
      <c r="DP306" s="7"/>
      <c r="DQ306" s="2" t="s">
        <v>134</v>
      </c>
      <c r="DR306" s="2" t="s">
        <v>134</v>
      </c>
      <c r="DS306" s="2" t="s">
        <v>134</v>
      </c>
      <c r="DT306" s="2" t="s">
        <v>134</v>
      </c>
      <c r="DU306" s="2" t="s">
        <v>134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134</v>
      </c>
      <c r="ED306" s="2" t="s">
        <v>134</v>
      </c>
      <c r="EE306" s="2" t="s">
        <v>134</v>
      </c>
      <c r="EF306" s="2" t="s">
        <v>134</v>
      </c>
      <c r="EG306" s="2" t="s">
        <v>134</v>
      </c>
      <c r="EH306" s="2" t="s">
        <v>134</v>
      </c>
      <c r="EI306" s="4"/>
      <c r="EJ306" s="8"/>
      <c r="EK306" s="4"/>
      <c r="EL306" s="8"/>
      <c r="EM306" s="7"/>
      <c r="EN306" s="7"/>
      <c r="EO306" s="2" t="s">
        <v>134</v>
      </c>
      <c r="EP306" s="2" t="s">
        <v>134</v>
      </c>
      <c r="EQ306" s="2" t="s">
        <v>134</v>
      </c>
      <c r="ER306" s="2" t="s">
        <v>134</v>
      </c>
      <c r="ES306" s="2" t="s">
        <v>134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134</v>
      </c>
      <c r="FB306" s="2" t="s">
        <v>134</v>
      </c>
      <c r="FC306" s="2" t="s">
        <v>134</v>
      </c>
      <c r="FD306" s="2" t="s">
        <v>134</v>
      </c>
      <c r="FE306" s="2" t="s">
        <v>134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134</v>
      </c>
      <c r="FN306" s="2" t="s">
        <v>134</v>
      </c>
      <c r="FO306" s="2" t="s">
        <v>134</v>
      </c>
      <c r="FP306" s="2" t="s">
        <v>134</v>
      </c>
      <c r="FQ306" s="2" t="s">
        <v>134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134</v>
      </c>
      <c r="GA306" s="2" t="s">
        <v>134</v>
      </c>
      <c r="GB306" s="2" t="s">
        <v>134</v>
      </c>
      <c r="GC306" s="2" t="s">
        <v>134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134</v>
      </c>
      <c r="GM306" s="2" t="s">
        <v>134</v>
      </c>
      <c r="GN306" s="2" t="s">
        <v>134</v>
      </c>
      <c r="GO306" s="2" t="s">
        <v>134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134</v>
      </c>
      <c r="GX306" s="2" t="s">
        <v>134</v>
      </c>
      <c r="GY306" s="2" t="s">
        <v>134</v>
      </c>
      <c r="GZ306" s="2" t="s">
        <v>134</v>
      </c>
      <c r="HA306" s="2" t="s">
        <v>134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134</v>
      </c>
      <c r="HJ306" s="2" t="s">
        <v>134</v>
      </c>
      <c r="HK306" s="2" t="s">
        <v>134</v>
      </c>
      <c r="HL306" s="2" t="s">
        <v>134</v>
      </c>
      <c r="HM306" s="2" t="s">
        <v>134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134</v>
      </c>
      <c r="HV306" s="2" t="s">
        <v>134</v>
      </c>
      <c r="HW306" s="2" t="s">
        <v>134</v>
      </c>
      <c r="HX306" s="2" t="s">
        <v>134</v>
      </c>
      <c r="HY306" s="2" t="s">
        <v>134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134</v>
      </c>
      <c r="II306" s="2" t="s">
        <v>134</v>
      </c>
      <c r="IJ306" s="2" t="s">
        <v>134</v>
      </c>
      <c r="IK306" s="2" t="s">
        <v>134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134</v>
      </c>
      <c r="IT306" s="2" t="s">
        <v>134</v>
      </c>
      <c r="IU306" s="2" t="s">
        <v>134</v>
      </c>
      <c r="IV306" s="2" t="s">
        <v>134</v>
      </c>
      <c r="IW306" s="2" t="s">
        <v>134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134</v>
      </c>
      <c r="JG306" s="2" t="s">
        <v>134</v>
      </c>
      <c r="JH306" s="2" t="s">
        <v>134</v>
      </c>
      <c r="JI306" s="2" t="s">
        <v>134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134</v>
      </c>
      <c r="JS306" s="2" t="s">
        <v>134</v>
      </c>
      <c r="JT306" s="2" t="s">
        <v>134</v>
      </c>
      <c r="JU306" s="2" t="s">
        <v>134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134</v>
      </c>
      <c r="KE306" s="2" t="s">
        <v>134</v>
      </c>
      <c r="KF306" s="2" t="s">
        <v>134</v>
      </c>
      <c r="KG306" s="2" t="s">
        <v>134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134</v>
      </c>
      <c r="KQ306" s="2" t="s">
        <v>134</v>
      </c>
      <c r="KR306" s="2" t="s">
        <v>134</v>
      </c>
      <c r="KS306" s="2" t="s">
        <v>134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134</v>
      </c>
      <c r="LB306" s="2" t="s">
        <v>134</v>
      </c>
      <c r="LC306" s="2" t="s">
        <v>134</v>
      </c>
      <c r="LD306" s="2" t="s">
        <v>134</v>
      </c>
      <c r="LE306" s="2" t="s">
        <v>134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134</v>
      </c>
      <c r="LO306" s="2" t="s">
        <v>134</v>
      </c>
      <c r="LP306" s="2" t="s">
        <v>134</v>
      </c>
      <c r="LQ306" s="2" t="s">
        <v>134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134</v>
      </c>
      <c r="LZ306" s="2" t="s">
        <v>134</v>
      </c>
      <c r="MA306" s="2" t="s">
        <v>134</v>
      </c>
      <c r="MB306" s="2" t="s">
        <v>134</v>
      </c>
      <c r="MC306" s="2" t="s">
        <v>134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134</v>
      </c>
      <c r="MY306" s="2" t="s">
        <v>134</v>
      </c>
      <c r="MZ306" s="2" t="s">
        <v>134</v>
      </c>
      <c r="NA306" s="2" t="s">
        <v>134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134</v>
      </c>
      <c r="NV306" s="2" t="s">
        <v>134</v>
      </c>
      <c r="NW306" s="2" t="s">
        <v>134</v>
      </c>
      <c r="NX306" s="2" t="s">
        <v>134</v>
      </c>
      <c r="NY306" s="2" t="s">
        <v>134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134</v>
      </c>
      <c r="OT306" s="2" t="s">
        <v>134</v>
      </c>
      <c r="OU306" s="2" t="s">
        <v>134</v>
      </c>
      <c r="OV306" s="2" t="s">
        <v>134</v>
      </c>
      <c r="OW306" s="2" t="s">
        <v>134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134</v>
      </c>
      <c r="RB306" s="2" t="s">
        <v>134</v>
      </c>
      <c r="RC306" s="2" t="s">
        <v>134</v>
      </c>
      <c r="RD306" s="2" t="s">
        <v>134</v>
      </c>
      <c r="RE306" s="2" t="s">
        <v>134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  <c r="RS306" s="4"/>
      <c r="RT306" s="8"/>
      <c r="RU306" s="4"/>
      <c r="RV306" s="8"/>
      <c r="RW306" s="7"/>
      <c r="RX306" s="7"/>
      <c r="RY306" s="2" t="s">
        <v>134</v>
      </c>
      <c r="RZ306" s="2" t="s">
        <v>134</v>
      </c>
      <c r="SA306" s="2" t="s">
        <v>134</v>
      </c>
      <c r="SB306" s="2" t="s">
        <v>134</v>
      </c>
      <c r="SC306" s="2" t="s">
        <v>134</v>
      </c>
      <c r="SD306" s="2" t="s">
        <v>134</v>
      </c>
      <c r="SE306" s="4"/>
      <c r="SF306" s="8"/>
      <c r="SG306" s="4"/>
      <c r="SH306" s="8"/>
      <c r="SI306" s="7"/>
      <c r="SJ306" s="7"/>
      <c r="SK306" s="2" t="s">
        <v>134</v>
      </c>
      <c r="SL306" s="2" t="s">
        <v>134</v>
      </c>
      <c r="SM306" s="2" t="s">
        <v>134</v>
      </c>
      <c r="SN306" s="2" t="s">
        <v>134</v>
      </c>
      <c r="SO306" s="2" t="s">
        <v>134</v>
      </c>
      <c r="SP306" s="2" t="s">
        <v>134</v>
      </c>
    </row>
    <row r="307">
      <c r="A307" s="2" t="s">
        <v>3191</v>
      </c>
      <c r="B307" s="2" t="s">
        <v>123</v>
      </c>
      <c r="C307" s="2" t="s">
        <v>3000</v>
      </c>
      <c r="D307" s="2" t="s">
        <v>2038</v>
      </c>
      <c r="E307" s="2" t="s">
        <v>1660</v>
      </c>
      <c r="F307" s="2" t="s">
        <v>3189</v>
      </c>
      <c r="G307" s="2" t="s">
        <v>134</v>
      </c>
      <c r="H307" s="2" t="s">
        <v>134</v>
      </c>
      <c r="I307" s="2" t="s">
        <v>134</v>
      </c>
      <c r="J307" s="2" t="s">
        <v>2044</v>
      </c>
      <c r="K307" s="2" t="s">
        <v>3192</v>
      </c>
      <c r="L307" s="3">
        <v>5.66</v>
      </c>
      <c r="M307" s="3"/>
      <c r="N307" s="3"/>
      <c r="O307" s="2" t="s">
        <v>131</v>
      </c>
      <c r="P307" s="2" t="s">
        <v>134</v>
      </c>
      <c r="Q307" s="2" t="s">
        <v>134</v>
      </c>
      <c r="R307" s="2" t="s">
        <v>3132</v>
      </c>
      <c r="S307" s="2" t="s">
        <v>134</v>
      </c>
      <c r="T307" s="2" t="s">
        <v>134</v>
      </c>
      <c r="U307" s="2" t="s">
        <v>134</v>
      </c>
      <c r="V307" s="2" t="s">
        <v>134</v>
      </c>
      <c r="W307" s="2" t="s">
        <v>134</v>
      </c>
      <c r="X307" s="2" t="s">
        <v>134</v>
      </c>
      <c r="Y307" s="2" t="s">
        <v>134</v>
      </c>
      <c r="Z307" s="4"/>
      <c r="AA307" s="4">
        <f>=ROUNDDOWN({0},0)</f>
      </c>
      <c r="AB307" s="5"/>
      <c r="AC307" s="2" t="s">
        <v>134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134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134</v>
      </c>
      <c r="BW307" s="2" t="s">
        <v>134</v>
      </c>
      <c r="BX307" s="2" t="s">
        <v>134</v>
      </c>
      <c r="BY307" s="2" t="s">
        <v>134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134</v>
      </c>
      <c r="CI307" s="2" t="s">
        <v>134</v>
      </c>
      <c r="CJ307" s="2" t="s">
        <v>134</v>
      </c>
      <c r="CK307" s="2" t="s">
        <v>134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134</v>
      </c>
      <c r="CT307" s="2" t="s">
        <v>134</v>
      </c>
      <c r="CU307" s="2" t="s">
        <v>134</v>
      </c>
      <c r="CV307" s="2" t="s">
        <v>134</v>
      </c>
      <c r="CW307" s="2" t="s">
        <v>134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134</v>
      </c>
      <c r="DG307" s="2" t="s">
        <v>134</v>
      </c>
      <c r="DH307" s="2" t="s">
        <v>134</v>
      </c>
      <c r="DI307" s="2" t="s">
        <v>134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134</v>
      </c>
      <c r="DR307" s="2" t="s">
        <v>134</v>
      </c>
      <c r="DS307" s="2" t="s">
        <v>134</v>
      </c>
      <c r="DT307" s="2" t="s">
        <v>134</v>
      </c>
      <c r="DU307" s="2" t="s">
        <v>134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134</v>
      </c>
      <c r="ED307" s="2" t="s">
        <v>134</v>
      </c>
      <c r="EE307" s="2" t="s">
        <v>134</v>
      </c>
      <c r="EF307" s="2" t="s">
        <v>134</v>
      </c>
      <c r="EG307" s="2" t="s">
        <v>134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134</v>
      </c>
      <c r="EP307" s="2" t="s">
        <v>134</v>
      </c>
      <c r="EQ307" s="2" t="s">
        <v>134</v>
      </c>
      <c r="ER307" s="2" t="s">
        <v>134</v>
      </c>
      <c r="ES307" s="2" t="s">
        <v>134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134</v>
      </c>
      <c r="FB307" s="2" t="s">
        <v>134</v>
      </c>
      <c r="FC307" s="2" t="s">
        <v>134</v>
      </c>
      <c r="FD307" s="2" t="s">
        <v>134</v>
      </c>
      <c r="FE307" s="2" t="s">
        <v>134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134</v>
      </c>
      <c r="FN307" s="2" t="s">
        <v>134</v>
      </c>
      <c r="FO307" s="2" t="s">
        <v>134</v>
      </c>
      <c r="FP307" s="2" t="s">
        <v>134</v>
      </c>
      <c r="FQ307" s="2" t="s">
        <v>134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134</v>
      </c>
      <c r="GA307" s="2" t="s">
        <v>134</v>
      </c>
      <c r="GB307" s="2" t="s">
        <v>134</v>
      </c>
      <c r="GC307" s="2" t="s">
        <v>134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134</v>
      </c>
      <c r="GM307" s="2" t="s">
        <v>134</v>
      </c>
      <c r="GN307" s="2" t="s">
        <v>134</v>
      </c>
      <c r="GO307" s="2" t="s">
        <v>134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134</v>
      </c>
      <c r="GX307" s="2" t="s">
        <v>134</v>
      </c>
      <c r="GY307" s="2" t="s">
        <v>134</v>
      </c>
      <c r="GZ307" s="2" t="s">
        <v>134</v>
      </c>
      <c r="HA307" s="2" t="s">
        <v>134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134</v>
      </c>
      <c r="HJ307" s="2" t="s">
        <v>134</v>
      </c>
      <c r="HK307" s="2" t="s">
        <v>134</v>
      </c>
      <c r="HL307" s="2" t="s">
        <v>134</v>
      </c>
      <c r="HM307" s="2" t="s">
        <v>134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134</v>
      </c>
      <c r="HV307" s="2" t="s">
        <v>134</v>
      </c>
      <c r="HW307" s="2" t="s">
        <v>134</v>
      </c>
      <c r="HX307" s="2" t="s">
        <v>134</v>
      </c>
      <c r="HY307" s="2" t="s">
        <v>134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134</v>
      </c>
      <c r="II307" s="2" t="s">
        <v>134</v>
      </c>
      <c r="IJ307" s="2" t="s">
        <v>134</v>
      </c>
      <c r="IK307" s="2" t="s">
        <v>134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134</v>
      </c>
      <c r="IT307" s="2" t="s">
        <v>134</v>
      </c>
      <c r="IU307" s="2" t="s">
        <v>134</v>
      </c>
      <c r="IV307" s="2" t="s">
        <v>134</v>
      </c>
      <c r="IW307" s="2" t="s">
        <v>134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134</v>
      </c>
      <c r="JG307" s="2" t="s">
        <v>134</v>
      </c>
      <c r="JH307" s="2" t="s">
        <v>134</v>
      </c>
      <c r="JI307" s="2" t="s">
        <v>134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134</v>
      </c>
      <c r="JS307" s="2" t="s">
        <v>134</v>
      </c>
      <c r="JT307" s="2" t="s">
        <v>134</v>
      </c>
      <c r="JU307" s="2" t="s">
        <v>134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134</v>
      </c>
      <c r="KQ307" s="2" t="s">
        <v>134</v>
      </c>
      <c r="KR307" s="2" t="s">
        <v>134</v>
      </c>
      <c r="KS307" s="2" t="s">
        <v>134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134</v>
      </c>
      <c r="LB307" s="2" t="s">
        <v>134</v>
      </c>
      <c r="LC307" s="2" t="s">
        <v>134</v>
      </c>
      <c r="LD307" s="2" t="s">
        <v>134</v>
      </c>
      <c r="LE307" s="2" t="s">
        <v>134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134</v>
      </c>
      <c r="LO307" s="2" t="s">
        <v>134</v>
      </c>
      <c r="LP307" s="2" t="s">
        <v>134</v>
      </c>
      <c r="LQ307" s="2" t="s">
        <v>134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134</v>
      </c>
      <c r="LZ307" s="2" t="s">
        <v>134</v>
      </c>
      <c r="MA307" s="2" t="s">
        <v>134</v>
      </c>
      <c r="MB307" s="2" t="s">
        <v>134</v>
      </c>
      <c r="MC307" s="2" t="s">
        <v>134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134</v>
      </c>
      <c r="MY307" s="2" t="s">
        <v>134</v>
      </c>
      <c r="MZ307" s="2" t="s">
        <v>134</v>
      </c>
      <c r="NA307" s="2" t="s">
        <v>134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134</v>
      </c>
      <c r="NV307" s="2" t="s">
        <v>134</v>
      </c>
      <c r="NW307" s="2" t="s">
        <v>134</v>
      </c>
      <c r="NX307" s="2" t="s">
        <v>134</v>
      </c>
      <c r="NY307" s="2" t="s">
        <v>134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134</v>
      </c>
      <c r="OT307" s="2" t="s">
        <v>134</v>
      </c>
      <c r="OU307" s="2" t="s">
        <v>134</v>
      </c>
      <c r="OV307" s="2" t="s">
        <v>134</v>
      </c>
      <c r="OW307" s="2" t="s">
        <v>134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134</v>
      </c>
      <c r="RB307" s="2" t="s">
        <v>134</v>
      </c>
      <c r="RC307" s="2" t="s">
        <v>134</v>
      </c>
      <c r="RD307" s="2" t="s">
        <v>134</v>
      </c>
      <c r="RE307" s="2" t="s">
        <v>134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134</v>
      </c>
      <c r="RN307" s="2" t="s">
        <v>134</v>
      </c>
      <c r="RO307" s="2" t="s">
        <v>134</v>
      </c>
      <c r="RP307" s="2" t="s">
        <v>134</v>
      </c>
      <c r="RQ307" s="2" t="s">
        <v>134</v>
      </c>
      <c r="RR307" s="2" t="s">
        <v>134</v>
      </c>
      <c r="RS307" s="4"/>
      <c r="RT307" s="8"/>
      <c r="RU307" s="4"/>
      <c r="RV307" s="8"/>
      <c r="RW307" s="7"/>
      <c r="RX307" s="7"/>
      <c r="RY307" s="2" t="s">
        <v>134</v>
      </c>
      <c r="RZ307" s="2" t="s">
        <v>134</v>
      </c>
      <c r="SA307" s="2" t="s">
        <v>134</v>
      </c>
      <c r="SB307" s="2" t="s">
        <v>134</v>
      </c>
      <c r="SC307" s="2" t="s">
        <v>134</v>
      </c>
      <c r="SD307" s="2" t="s">
        <v>134</v>
      </c>
      <c r="SE307" s="4"/>
      <c r="SF307" s="8"/>
      <c r="SG307" s="4"/>
      <c r="SH307" s="8"/>
      <c r="SI307" s="7"/>
      <c r="SJ307" s="7"/>
      <c r="SK307" s="2" t="s">
        <v>134</v>
      </c>
      <c r="SL307" s="2" t="s">
        <v>134</v>
      </c>
      <c r="SM307" s="2" t="s">
        <v>134</v>
      </c>
      <c r="SN307" s="2" t="s">
        <v>134</v>
      </c>
      <c r="SO307" s="2" t="s">
        <v>134</v>
      </c>
      <c r="SP307" s="2" t="s">
        <v>134</v>
      </c>
    </row>
    <row r="308">
      <c r="A308" s="2" t="s">
        <v>3193</v>
      </c>
      <c r="B308" s="2" t="s">
        <v>123</v>
      </c>
      <c r="C308" s="2" t="s">
        <v>3000</v>
      </c>
      <c r="D308" s="2" t="s">
        <v>2038</v>
      </c>
      <c r="E308" s="2" t="s">
        <v>1660</v>
      </c>
      <c r="F308" s="2" t="s">
        <v>3194</v>
      </c>
      <c r="G308" s="2" t="s">
        <v>134</v>
      </c>
      <c r="H308" s="2" t="s">
        <v>134</v>
      </c>
      <c r="I308" s="2" t="s">
        <v>134</v>
      </c>
      <c r="J308" s="2" t="s">
        <v>2044</v>
      </c>
      <c r="K308" s="2" t="s">
        <v>2529</v>
      </c>
      <c r="L308" s="3">
        <v>6.25</v>
      </c>
      <c r="M308" s="3"/>
      <c r="N308" s="3"/>
      <c r="O308" s="2" t="s">
        <v>131</v>
      </c>
      <c r="P308" s="2" t="s">
        <v>134</v>
      </c>
      <c r="Q308" s="2" t="s">
        <v>134</v>
      </c>
      <c r="R308" s="2" t="s">
        <v>3132</v>
      </c>
      <c r="S308" s="2" t="s">
        <v>134</v>
      </c>
      <c r="T308" s="2" t="s">
        <v>134</v>
      </c>
      <c r="U308" s="2" t="s">
        <v>134</v>
      </c>
      <c r="V308" s="2" t="s">
        <v>134</v>
      </c>
      <c r="W308" s="2" t="s">
        <v>134</v>
      </c>
      <c r="X308" s="2" t="s">
        <v>134</v>
      </c>
      <c r="Y308" s="2" t="s">
        <v>134</v>
      </c>
      <c r="Z308" s="4"/>
      <c r="AA308" s="4">
        <f>=ROUNDDOWN({0},0)</f>
      </c>
      <c r="AB308" s="5"/>
      <c r="AC308" s="2" t="s">
        <v>134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134</v>
      </c>
      <c r="BD308" s="8" t="s">
        <v>134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/>
      <c r="BJ308" s="4"/>
      <c r="BK308" s="8"/>
      <c r="BL308" s="2" t="s">
        <v>134</v>
      </c>
      <c r="BM308" s="7"/>
      <c r="BN308" s="7"/>
      <c r="BO308" s="4"/>
      <c r="BP308" s="8"/>
      <c r="BQ308" s="4"/>
      <c r="BR308" s="8"/>
      <c r="BS308" s="7"/>
      <c r="BT308" s="7"/>
      <c r="BU308" s="2" t="s">
        <v>134</v>
      </c>
      <c r="BV308" s="2" t="s">
        <v>134</v>
      </c>
      <c r="BW308" s="2" t="s">
        <v>134</v>
      </c>
      <c r="BX308" s="2" t="s">
        <v>134</v>
      </c>
      <c r="BY308" s="2" t="s">
        <v>134</v>
      </c>
      <c r="BZ308" s="2" t="s">
        <v>134</v>
      </c>
      <c r="CA308" s="4"/>
      <c r="CB308" s="8"/>
      <c r="CC308" s="4"/>
      <c r="CD308" s="8"/>
      <c r="CE308" s="7"/>
      <c r="CF308" s="7"/>
      <c r="CG308" s="2" t="s">
        <v>134</v>
      </c>
      <c r="CH308" s="2" t="s">
        <v>134</v>
      </c>
      <c r="CI308" s="2" t="s">
        <v>134</v>
      </c>
      <c r="CJ308" s="2" t="s">
        <v>134</v>
      </c>
      <c r="CK308" s="2" t="s">
        <v>134</v>
      </c>
      <c r="CL308" s="2" t="s">
        <v>134</v>
      </c>
      <c r="CM308" s="4"/>
      <c r="CN308" s="8"/>
      <c r="CO308" s="4"/>
      <c r="CP308" s="8"/>
      <c r="CQ308" s="7"/>
      <c r="CR308" s="7"/>
      <c r="CS308" s="2" t="s">
        <v>134</v>
      </c>
      <c r="CT308" s="2" t="s">
        <v>134</v>
      </c>
      <c r="CU308" s="2" t="s">
        <v>134</v>
      </c>
      <c r="CV308" s="2" t="s">
        <v>134</v>
      </c>
      <c r="CW308" s="2" t="s">
        <v>134</v>
      </c>
      <c r="CX308" s="2" t="s">
        <v>134</v>
      </c>
      <c r="CY308" s="4"/>
      <c r="CZ308" s="8"/>
      <c r="DA308" s="4"/>
      <c r="DB308" s="8"/>
      <c r="DC308" s="7"/>
      <c r="DD308" s="7"/>
      <c r="DE308" s="2" t="s">
        <v>134</v>
      </c>
      <c r="DF308" s="2" t="s">
        <v>134</v>
      </c>
      <c r="DG308" s="2" t="s">
        <v>134</v>
      </c>
      <c r="DH308" s="2" t="s">
        <v>134</v>
      </c>
      <c r="DI308" s="2" t="s">
        <v>134</v>
      </c>
      <c r="DJ308" s="2" t="s">
        <v>134</v>
      </c>
      <c r="DK308" s="4"/>
      <c r="DL308" s="8"/>
      <c r="DM308" s="4"/>
      <c r="DN308" s="8"/>
      <c r="DO308" s="7"/>
      <c r="DP308" s="7"/>
      <c r="DQ308" s="2" t="s">
        <v>134</v>
      </c>
      <c r="DR308" s="2" t="s">
        <v>134</v>
      </c>
      <c r="DS308" s="2" t="s">
        <v>134</v>
      </c>
      <c r="DT308" s="2" t="s">
        <v>134</v>
      </c>
      <c r="DU308" s="2" t="s">
        <v>134</v>
      </c>
      <c r="DV308" s="2" t="s">
        <v>134</v>
      </c>
      <c r="DW308" s="4"/>
      <c r="DX308" s="8"/>
      <c r="DY308" s="4"/>
      <c r="DZ308" s="8"/>
      <c r="EA308" s="7"/>
      <c r="EB308" s="7"/>
      <c r="EC308" s="2" t="s">
        <v>134</v>
      </c>
      <c r="ED308" s="2" t="s">
        <v>134</v>
      </c>
      <c r="EE308" s="2" t="s">
        <v>134</v>
      </c>
      <c r="EF308" s="2" t="s">
        <v>134</v>
      </c>
      <c r="EG308" s="2" t="s">
        <v>134</v>
      </c>
      <c r="EH308" s="2" t="s">
        <v>134</v>
      </c>
      <c r="EI308" s="4"/>
      <c r="EJ308" s="8"/>
      <c r="EK308" s="4"/>
      <c r="EL308" s="8"/>
      <c r="EM308" s="7"/>
      <c r="EN308" s="7"/>
      <c r="EO308" s="2" t="s">
        <v>134</v>
      </c>
      <c r="EP308" s="2" t="s">
        <v>134</v>
      </c>
      <c r="EQ308" s="2" t="s">
        <v>134</v>
      </c>
      <c r="ER308" s="2" t="s">
        <v>134</v>
      </c>
      <c r="ES308" s="2" t="s">
        <v>134</v>
      </c>
      <c r="ET308" s="2" t="s">
        <v>134</v>
      </c>
      <c r="EU308" s="4"/>
      <c r="EV308" s="8"/>
      <c r="EW308" s="4"/>
      <c r="EX308" s="8"/>
      <c r="EY308" s="7"/>
      <c r="EZ308" s="7"/>
      <c r="FA308" s="2" t="s">
        <v>134</v>
      </c>
      <c r="FB308" s="2" t="s">
        <v>134</v>
      </c>
      <c r="FC308" s="2" t="s">
        <v>134</v>
      </c>
      <c r="FD308" s="2" t="s">
        <v>134</v>
      </c>
      <c r="FE308" s="2" t="s">
        <v>134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134</v>
      </c>
      <c r="FN308" s="2" t="s">
        <v>134</v>
      </c>
      <c r="FO308" s="2" t="s">
        <v>134</v>
      </c>
      <c r="FP308" s="2" t="s">
        <v>134</v>
      </c>
      <c r="FQ308" s="2" t="s">
        <v>134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134</v>
      </c>
      <c r="FZ308" s="2" t="s">
        <v>134</v>
      </c>
      <c r="GA308" s="2" t="s">
        <v>134</v>
      </c>
      <c r="GB308" s="2" t="s">
        <v>134</v>
      </c>
      <c r="GC308" s="2" t="s">
        <v>134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134</v>
      </c>
      <c r="GL308" s="2" t="s">
        <v>134</v>
      </c>
      <c r="GM308" s="2" t="s">
        <v>134</v>
      </c>
      <c r="GN308" s="2" t="s">
        <v>134</v>
      </c>
      <c r="GO308" s="2" t="s">
        <v>134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134</v>
      </c>
      <c r="GX308" s="2" t="s">
        <v>134</v>
      </c>
      <c r="GY308" s="2" t="s">
        <v>134</v>
      </c>
      <c r="GZ308" s="2" t="s">
        <v>134</v>
      </c>
      <c r="HA308" s="2" t="s">
        <v>134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134</v>
      </c>
      <c r="HJ308" s="2" t="s">
        <v>134</v>
      </c>
      <c r="HK308" s="2" t="s">
        <v>134</v>
      </c>
      <c r="HL308" s="2" t="s">
        <v>134</v>
      </c>
      <c r="HM308" s="2" t="s">
        <v>134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134</v>
      </c>
      <c r="HV308" s="2" t="s">
        <v>134</v>
      </c>
      <c r="HW308" s="2" t="s">
        <v>134</v>
      </c>
      <c r="HX308" s="2" t="s">
        <v>134</v>
      </c>
      <c r="HY308" s="2" t="s">
        <v>134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134</v>
      </c>
      <c r="IH308" s="2" t="s">
        <v>134</v>
      </c>
      <c r="II308" s="2" t="s">
        <v>134</v>
      </c>
      <c r="IJ308" s="2" t="s">
        <v>134</v>
      </c>
      <c r="IK308" s="2" t="s">
        <v>134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134</v>
      </c>
      <c r="IT308" s="2" t="s">
        <v>134</v>
      </c>
      <c r="IU308" s="2" t="s">
        <v>134</v>
      </c>
      <c r="IV308" s="2" t="s">
        <v>134</v>
      </c>
      <c r="IW308" s="2" t="s">
        <v>134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134</v>
      </c>
      <c r="JF308" s="2" t="s">
        <v>134</v>
      </c>
      <c r="JG308" s="2" t="s">
        <v>134</v>
      </c>
      <c r="JH308" s="2" t="s">
        <v>134</v>
      </c>
      <c r="JI308" s="2" t="s">
        <v>134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134</v>
      </c>
      <c r="JR308" s="2" t="s">
        <v>134</v>
      </c>
      <c r="JS308" s="2" t="s">
        <v>134</v>
      </c>
      <c r="JT308" s="2" t="s">
        <v>134</v>
      </c>
      <c r="JU308" s="2" t="s">
        <v>134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134</v>
      </c>
      <c r="KE308" s="2" t="s">
        <v>134</v>
      </c>
      <c r="KF308" s="2" t="s">
        <v>134</v>
      </c>
      <c r="KG308" s="2" t="s">
        <v>134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134</v>
      </c>
      <c r="LB308" s="2" t="s">
        <v>134</v>
      </c>
      <c r="LC308" s="2" t="s">
        <v>134</v>
      </c>
      <c r="LD308" s="2" t="s">
        <v>134</v>
      </c>
      <c r="LE308" s="2" t="s">
        <v>134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134</v>
      </c>
      <c r="LN308" s="2" t="s">
        <v>134</v>
      </c>
      <c r="LO308" s="2" t="s">
        <v>134</v>
      </c>
      <c r="LP308" s="2" t="s">
        <v>134</v>
      </c>
      <c r="LQ308" s="2" t="s">
        <v>134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134</v>
      </c>
      <c r="LZ308" s="2" t="s">
        <v>134</v>
      </c>
      <c r="MA308" s="2" t="s">
        <v>134</v>
      </c>
      <c r="MB308" s="2" t="s">
        <v>134</v>
      </c>
      <c r="MC308" s="2" t="s">
        <v>134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134</v>
      </c>
      <c r="MY308" s="2" t="s">
        <v>134</v>
      </c>
      <c r="MZ308" s="2" t="s">
        <v>134</v>
      </c>
      <c r="NA308" s="2" t="s">
        <v>134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134</v>
      </c>
      <c r="NV308" s="2" t="s">
        <v>134</v>
      </c>
      <c r="NW308" s="2" t="s">
        <v>134</v>
      </c>
      <c r="NX308" s="2" t="s">
        <v>134</v>
      </c>
      <c r="NY308" s="2" t="s">
        <v>134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134</v>
      </c>
      <c r="OT308" s="2" t="s">
        <v>134</v>
      </c>
      <c r="OU308" s="2" t="s">
        <v>134</v>
      </c>
      <c r="OV308" s="2" t="s">
        <v>134</v>
      </c>
      <c r="OW308" s="2" t="s">
        <v>134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134</v>
      </c>
      <c r="PF308" s="2" t="s">
        <v>134</v>
      </c>
      <c r="PG308" s="2" t="s">
        <v>134</v>
      </c>
      <c r="PH308" s="2" t="s">
        <v>134</v>
      </c>
      <c r="PI308" s="2" t="s">
        <v>134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134</v>
      </c>
      <c r="PS308" s="2" t="s">
        <v>134</v>
      </c>
      <c r="PT308" s="2" t="s">
        <v>134</v>
      </c>
      <c r="PU308" s="2" t="s">
        <v>134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134</v>
      </c>
      <c r="QP308" s="2" t="s">
        <v>134</v>
      </c>
      <c r="QQ308" s="2" t="s">
        <v>134</v>
      </c>
      <c r="QR308" s="2" t="s">
        <v>134</v>
      </c>
      <c r="QS308" s="2" t="s">
        <v>134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134</v>
      </c>
      <c r="RB308" s="2" t="s">
        <v>134</v>
      </c>
      <c r="RC308" s="2" t="s">
        <v>134</v>
      </c>
      <c r="RD308" s="2" t="s">
        <v>134</v>
      </c>
      <c r="RE308" s="2" t="s">
        <v>134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134</v>
      </c>
      <c r="RN308" s="2" t="s">
        <v>134</v>
      </c>
      <c r="RO308" s="2" t="s">
        <v>134</v>
      </c>
      <c r="RP308" s="2" t="s">
        <v>134</v>
      </c>
      <c r="RQ308" s="2" t="s">
        <v>134</v>
      </c>
      <c r="RR308" s="2" t="s">
        <v>134</v>
      </c>
      <c r="RS308" s="4"/>
      <c r="RT308" s="8"/>
      <c r="RU308" s="4"/>
      <c r="RV308" s="8"/>
      <c r="RW308" s="7"/>
      <c r="RX308" s="7"/>
      <c r="RY308" s="2" t="s">
        <v>134</v>
      </c>
      <c r="RZ308" s="2" t="s">
        <v>134</v>
      </c>
      <c r="SA308" s="2" t="s">
        <v>134</v>
      </c>
      <c r="SB308" s="2" t="s">
        <v>134</v>
      </c>
      <c r="SC308" s="2" t="s">
        <v>134</v>
      </c>
      <c r="SD308" s="2" t="s">
        <v>134</v>
      </c>
      <c r="SE308" s="4"/>
      <c r="SF308" s="8"/>
      <c r="SG308" s="4"/>
      <c r="SH308" s="8"/>
      <c r="SI308" s="7"/>
      <c r="SJ308" s="7"/>
      <c r="SK308" s="2" t="s">
        <v>134</v>
      </c>
      <c r="SL308" s="2" t="s">
        <v>134</v>
      </c>
      <c r="SM308" s="2" t="s">
        <v>134</v>
      </c>
      <c r="SN308" s="2" t="s">
        <v>134</v>
      </c>
      <c r="SO308" s="2" t="s">
        <v>134</v>
      </c>
      <c r="SP308" s="2" t="s">
        <v>134</v>
      </c>
    </row>
    <row r="309">
      <c r="A309" s="2" t="s">
        <v>3195</v>
      </c>
      <c r="B309" s="2" t="s">
        <v>123</v>
      </c>
      <c r="C309" s="2" t="s">
        <v>3000</v>
      </c>
      <c r="D309" s="2" t="s">
        <v>2038</v>
      </c>
      <c r="E309" s="2" t="s">
        <v>1660</v>
      </c>
      <c r="F309" s="2" t="s">
        <v>3194</v>
      </c>
      <c r="G309" s="2" t="s">
        <v>134</v>
      </c>
      <c r="H309" s="2" t="s">
        <v>134</v>
      </c>
      <c r="I309" s="2" t="s">
        <v>134</v>
      </c>
      <c r="J309" s="2" t="s">
        <v>2044</v>
      </c>
      <c r="K309" s="2" t="s">
        <v>3196</v>
      </c>
      <c r="L309" s="3">
        <v>6.25</v>
      </c>
      <c r="M309" s="3"/>
      <c r="N309" s="3"/>
      <c r="O309" s="2" t="s">
        <v>131</v>
      </c>
      <c r="P309" s="2" t="s">
        <v>134</v>
      </c>
      <c r="Q309" s="2" t="s">
        <v>134</v>
      </c>
      <c r="R309" s="2" t="s">
        <v>3132</v>
      </c>
      <c r="S309" s="2" t="s">
        <v>134</v>
      </c>
      <c r="T309" s="2" t="s">
        <v>134</v>
      </c>
      <c r="U309" s="2" t="s">
        <v>134</v>
      </c>
      <c r="V309" s="2" t="s">
        <v>134</v>
      </c>
      <c r="W309" s="2" t="s">
        <v>134</v>
      </c>
      <c r="X309" s="2" t="s">
        <v>134</v>
      </c>
      <c r="Y309" s="2" t="s">
        <v>134</v>
      </c>
      <c r="Z309" s="4"/>
      <c r="AA309" s="4">
        <f>=ROUNDDOWN({0},0)</f>
      </c>
      <c r="AB309" s="5"/>
      <c r="AC309" s="2" t="s">
        <v>134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/>
      <c r="BJ309" s="4"/>
      <c r="BK309" s="8"/>
      <c r="BL309" s="2" t="s">
        <v>134</v>
      </c>
      <c r="BM309" s="7"/>
      <c r="BN309" s="7"/>
      <c r="BO309" s="4"/>
      <c r="BP309" s="8"/>
      <c r="BQ309" s="4"/>
      <c r="BR309" s="8"/>
      <c r="BS309" s="7"/>
      <c r="BT309" s="7"/>
      <c r="BU309" s="2" t="s">
        <v>134</v>
      </c>
      <c r="BV309" s="2" t="s">
        <v>134</v>
      </c>
      <c r="BW309" s="2" t="s">
        <v>134</v>
      </c>
      <c r="BX309" s="2" t="s">
        <v>134</v>
      </c>
      <c r="BY309" s="2" t="s">
        <v>134</v>
      </c>
      <c r="BZ309" s="2" t="s">
        <v>134</v>
      </c>
      <c r="CA309" s="4"/>
      <c r="CB309" s="8"/>
      <c r="CC309" s="4"/>
      <c r="CD309" s="8"/>
      <c r="CE309" s="7"/>
      <c r="CF309" s="7"/>
      <c r="CG309" s="2" t="s">
        <v>134</v>
      </c>
      <c r="CH309" s="2" t="s">
        <v>134</v>
      </c>
      <c r="CI309" s="2" t="s">
        <v>134</v>
      </c>
      <c r="CJ309" s="2" t="s">
        <v>134</v>
      </c>
      <c r="CK309" s="2" t="s">
        <v>134</v>
      </c>
      <c r="CL309" s="2" t="s">
        <v>134</v>
      </c>
      <c r="CM309" s="4"/>
      <c r="CN309" s="8"/>
      <c r="CO309" s="4"/>
      <c r="CP309" s="8"/>
      <c r="CQ309" s="7"/>
      <c r="CR309" s="7"/>
      <c r="CS309" s="2" t="s">
        <v>134</v>
      </c>
      <c r="CT309" s="2" t="s">
        <v>134</v>
      </c>
      <c r="CU309" s="2" t="s">
        <v>134</v>
      </c>
      <c r="CV309" s="2" t="s">
        <v>134</v>
      </c>
      <c r="CW309" s="2" t="s">
        <v>134</v>
      </c>
      <c r="CX309" s="2" t="s">
        <v>134</v>
      </c>
      <c r="CY309" s="4"/>
      <c r="CZ309" s="8"/>
      <c r="DA309" s="4"/>
      <c r="DB309" s="8"/>
      <c r="DC309" s="7"/>
      <c r="DD309" s="7"/>
      <c r="DE309" s="2" t="s">
        <v>134</v>
      </c>
      <c r="DF309" s="2" t="s">
        <v>134</v>
      </c>
      <c r="DG309" s="2" t="s">
        <v>134</v>
      </c>
      <c r="DH309" s="2" t="s">
        <v>134</v>
      </c>
      <c r="DI309" s="2" t="s">
        <v>134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134</v>
      </c>
      <c r="DR309" s="2" t="s">
        <v>134</v>
      </c>
      <c r="DS309" s="2" t="s">
        <v>134</v>
      </c>
      <c r="DT309" s="2" t="s">
        <v>134</v>
      </c>
      <c r="DU309" s="2" t="s">
        <v>134</v>
      </c>
      <c r="DV309" s="2" t="s">
        <v>134</v>
      </c>
      <c r="DW309" s="4"/>
      <c r="DX309" s="8"/>
      <c r="DY309" s="4"/>
      <c r="DZ309" s="8"/>
      <c r="EA309" s="7"/>
      <c r="EB309" s="7"/>
      <c r="EC309" s="2" t="s">
        <v>134</v>
      </c>
      <c r="ED309" s="2" t="s">
        <v>134</v>
      </c>
      <c r="EE309" s="2" t="s">
        <v>134</v>
      </c>
      <c r="EF309" s="2" t="s">
        <v>134</v>
      </c>
      <c r="EG309" s="2" t="s">
        <v>134</v>
      </c>
      <c r="EH309" s="2" t="s">
        <v>134</v>
      </c>
      <c r="EI309" s="4"/>
      <c r="EJ309" s="8"/>
      <c r="EK309" s="4"/>
      <c r="EL309" s="8"/>
      <c r="EM309" s="7"/>
      <c r="EN309" s="7"/>
      <c r="EO309" s="2" t="s">
        <v>134</v>
      </c>
      <c r="EP309" s="2" t="s">
        <v>134</v>
      </c>
      <c r="EQ309" s="2" t="s">
        <v>134</v>
      </c>
      <c r="ER309" s="2" t="s">
        <v>134</v>
      </c>
      <c r="ES309" s="2" t="s">
        <v>134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134</v>
      </c>
      <c r="FB309" s="2" t="s">
        <v>134</v>
      </c>
      <c r="FC309" s="2" t="s">
        <v>134</v>
      </c>
      <c r="FD309" s="2" t="s">
        <v>134</v>
      </c>
      <c r="FE309" s="2" t="s">
        <v>134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134</v>
      </c>
      <c r="FN309" s="2" t="s">
        <v>134</v>
      </c>
      <c r="FO309" s="2" t="s">
        <v>134</v>
      </c>
      <c r="FP309" s="2" t="s">
        <v>134</v>
      </c>
      <c r="FQ309" s="2" t="s">
        <v>134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134</v>
      </c>
      <c r="FZ309" s="2" t="s">
        <v>134</v>
      </c>
      <c r="GA309" s="2" t="s">
        <v>134</v>
      </c>
      <c r="GB309" s="2" t="s">
        <v>134</v>
      </c>
      <c r="GC309" s="2" t="s">
        <v>134</v>
      </c>
      <c r="GD309" s="2" t="s">
        <v>134</v>
      </c>
      <c r="GE309" s="4"/>
      <c r="GF309" s="8"/>
      <c r="GG309" s="4"/>
      <c r="GH309" s="8"/>
      <c r="GI309" s="7"/>
      <c r="GJ309" s="7"/>
      <c r="GK309" s="2" t="s">
        <v>134</v>
      </c>
      <c r="GL309" s="2" t="s">
        <v>134</v>
      </c>
      <c r="GM309" s="2" t="s">
        <v>134</v>
      </c>
      <c r="GN309" s="2" t="s">
        <v>134</v>
      </c>
      <c r="GO309" s="2" t="s">
        <v>134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134</v>
      </c>
      <c r="GX309" s="2" t="s">
        <v>134</v>
      </c>
      <c r="GY309" s="2" t="s">
        <v>134</v>
      </c>
      <c r="GZ309" s="2" t="s">
        <v>134</v>
      </c>
      <c r="HA309" s="2" t="s">
        <v>134</v>
      </c>
      <c r="HB309" s="2" t="s">
        <v>134</v>
      </c>
      <c r="HC309" s="4"/>
      <c r="HD309" s="8"/>
      <c r="HE309" s="4"/>
      <c r="HF309" s="8"/>
      <c r="HG309" s="7"/>
      <c r="HH309" s="7"/>
      <c r="HI309" s="2" t="s">
        <v>134</v>
      </c>
      <c r="HJ309" s="2" t="s">
        <v>134</v>
      </c>
      <c r="HK309" s="2" t="s">
        <v>134</v>
      </c>
      <c r="HL309" s="2" t="s">
        <v>134</v>
      </c>
      <c r="HM309" s="2" t="s">
        <v>134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134</v>
      </c>
      <c r="HV309" s="2" t="s">
        <v>134</v>
      </c>
      <c r="HW309" s="2" t="s">
        <v>134</v>
      </c>
      <c r="HX309" s="2" t="s">
        <v>134</v>
      </c>
      <c r="HY309" s="2" t="s">
        <v>134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134</v>
      </c>
      <c r="IH309" s="2" t="s">
        <v>134</v>
      </c>
      <c r="II309" s="2" t="s">
        <v>134</v>
      </c>
      <c r="IJ309" s="2" t="s">
        <v>134</v>
      </c>
      <c r="IK309" s="2" t="s">
        <v>134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134</v>
      </c>
      <c r="IT309" s="2" t="s">
        <v>134</v>
      </c>
      <c r="IU309" s="2" t="s">
        <v>134</v>
      </c>
      <c r="IV309" s="2" t="s">
        <v>134</v>
      </c>
      <c r="IW309" s="2" t="s">
        <v>134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134</v>
      </c>
      <c r="JF309" s="2" t="s">
        <v>134</v>
      </c>
      <c r="JG309" s="2" t="s">
        <v>134</v>
      </c>
      <c r="JH309" s="2" t="s">
        <v>134</v>
      </c>
      <c r="JI309" s="2" t="s">
        <v>134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134</v>
      </c>
      <c r="JR309" s="2" t="s">
        <v>134</v>
      </c>
      <c r="JS309" s="2" t="s">
        <v>134</v>
      </c>
      <c r="JT309" s="2" t="s">
        <v>134</v>
      </c>
      <c r="JU309" s="2" t="s">
        <v>134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134</v>
      </c>
      <c r="KP309" s="2" t="s">
        <v>134</v>
      </c>
      <c r="KQ309" s="2" t="s">
        <v>134</v>
      </c>
      <c r="KR309" s="2" t="s">
        <v>134</v>
      </c>
      <c r="KS309" s="2" t="s">
        <v>134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134</v>
      </c>
      <c r="LB309" s="2" t="s">
        <v>134</v>
      </c>
      <c r="LC309" s="2" t="s">
        <v>134</v>
      </c>
      <c r="LD309" s="2" t="s">
        <v>134</v>
      </c>
      <c r="LE309" s="2" t="s">
        <v>134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134</v>
      </c>
      <c r="LN309" s="2" t="s">
        <v>134</v>
      </c>
      <c r="LO309" s="2" t="s">
        <v>134</v>
      </c>
      <c r="LP309" s="2" t="s">
        <v>134</v>
      </c>
      <c r="LQ309" s="2" t="s">
        <v>134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134</v>
      </c>
      <c r="LZ309" s="2" t="s">
        <v>134</v>
      </c>
      <c r="MA309" s="2" t="s">
        <v>134</v>
      </c>
      <c r="MB309" s="2" t="s">
        <v>134</v>
      </c>
      <c r="MC309" s="2" t="s">
        <v>134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134</v>
      </c>
      <c r="MX309" s="2" t="s">
        <v>134</v>
      </c>
      <c r="MY309" s="2" t="s">
        <v>134</v>
      </c>
      <c r="MZ309" s="2" t="s">
        <v>134</v>
      </c>
      <c r="NA309" s="2" t="s">
        <v>134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134</v>
      </c>
      <c r="NV309" s="2" t="s">
        <v>134</v>
      </c>
      <c r="NW309" s="2" t="s">
        <v>134</v>
      </c>
      <c r="NX309" s="2" t="s">
        <v>134</v>
      </c>
      <c r="NY309" s="2" t="s">
        <v>134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134</v>
      </c>
      <c r="OH309" s="2" t="s">
        <v>134</v>
      </c>
      <c r="OI309" s="2" t="s">
        <v>134</v>
      </c>
      <c r="OJ309" s="2" t="s">
        <v>134</v>
      </c>
      <c r="OK309" s="2" t="s">
        <v>134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134</v>
      </c>
      <c r="OT309" s="2" t="s">
        <v>134</v>
      </c>
      <c r="OU309" s="2" t="s">
        <v>134</v>
      </c>
      <c r="OV309" s="2" t="s">
        <v>134</v>
      </c>
      <c r="OW309" s="2" t="s">
        <v>134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134</v>
      </c>
      <c r="PF309" s="2" t="s">
        <v>134</v>
      </c>
      <c r="PG309" s="2" t="s">
        <v>134</v>
      </c>
      <c r="PH309" s="2" t="s">
        <v>134</v>
      </c>
      <c r="PI309" s="2" t="s">
        <v>134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134</v>
      </c>
      <c r="PR309" s="2" t="s">
        <v>134</v>
      </c>
      <c r="PS309" s="2" t="s">
        <v>134</v>
      </c>
      <c r="PT309" s="2" t="s">
        <v>134</v>
      </c>
      <c r="PU309" s="2" t="s">
        <v>134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134</v>
      </c>
      <c r="QP309" s="2" t="s">
        <v>134</v>
      </c>
      <c r="QQ309" s="2" t="s">
        <v>134</v>
      </c>
      <c r="QR309" s="2" t="s">
        <v>134</v>
      </c>
      <c r="QS309" s="2" t="s">
        <v>134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134</v>
      </c>
      <c r="RB309" s="2" t="s">
        <v>134</v>
      </c>
      <c r="RC309" s="2" t="s">
        <v>134</v>
      </c>
      <c r="RD309" s="2" t="s">
        <v>134</v>
      </c>
      <c r="RE309" s="2" t="s">
        <v>134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134</v>
      </c>
      <c r="RN309" s="2" t="s">
        <v>134</v>
      </c>
      <c r="RO309" s="2" t="s">
        <v>134</v>
      </c>
      <c r="RP309" s="2" t="s">
        <v>134</v>
      </c>
      <c r="RQ309" s="2" t="s">
        <v>134</v>
      </c>
      <c r="RR309" s="2" t="s">
        <v>134</v>
      </c>
      <c r="RS309" s="4"/>
      <c r="RT309" s="8"/>
      <c r="RU309" s="4"/>
      <c r="RV309" s="8"/>
      <c r="RW309" s="7"/>
      <c r="RX309" s="7"/>
      <c r="RY309" s="2" t="s">
        <v>134</v>
      </c>
      <c r="RZ309" s="2" t="s">
        <v>134</v>
      </c>
      <c r="SA309" s="2" t="s">
        <v>134</v>
      </c>
      <c r="SB309" s="2" t="s">
        <v>134</v>
      </c>
      <c r="SC309" s="2" t="s">
        <v>134</v>
      </c>
      <c r="SD309" s="2" t="s">
        <v>134</v>
      </c>
      <c r="SE309" s="4"/>
      <c r="SF309" s="8"/>
      <c r="SG309" s="4"/>
      <c r="SH309" s="8"/>
      <c r="SI309" s="7"/>
      <c r="SJ309" s="7"/>
      <c r="SK309" s="2" t="s">
        <v>134</v>
      </c>
      <c r="SL309" s="2" t="s">
        <v>134</v>
      </c>
      <c r="SM309" s="2" t="s">
        <v>134</v>
      </c>
      <c r="SN309" s="2" t="s">
        <v>134</v>
      </c>
      <c r="SO309" s="2" t="s">
        <v>134</v>
      </c>
      <c r="SP309" s="2" t="s">
        <v>134</v>
      </c>
    </row>
    <row r="310">
      <c r="A310" s="2" t="s">
        <v>3197</v>
      </c>
      <c r="B310" s="2" t="s">
        <v>123</v>
      </c>
      <c r="C310" s="2" t="s">
        <v>3000</v>
      </c>
      <c r="D310" s="2" t="s">
        <v>2038</v>
      </c>
      <c r="E310" s="2" t="s">
        <v>1660</v>
      </c>
      <c r="F310" s="2" t="s">
        <v>3198</v>
      </c>
      <c r="G310" s="2" t="s">
        <v>134</v>
      </c>
      <c r="H310" s="2" t="s">
        <v>134</v>
      </c>
      <c r="I310" s="2" t="s">
        <v>134</v>
      </c>
      <c r="J310" s="2" t="s">
        <v>2044</v>
      </c>
      <c r="K310" s="2" t="s">
        <v>2735</v>
      </c>
      <c r="L310" s="3">
        <v>6.25</v>
      </c>
      <c r="M310" s="3"/>
      <c r="N310" s="3"/>
      <c r="O310" s="2" t="s">
        <v>131</v>
      </c>
      <c r="P310" s="2" t="s">
        <v>134</v>
      </c>
      <c r="Q310" s="2" t="s">
        <v>134</v>
      </c>
      <c r="R310" s="2" t="s">
        <v>3132</v>
      </c>
      <c r="S310" s="2" t="s">
        <v>134</v>
      </c>
      <c r="T310" s="2" t="s">
        <v>134</v>
      </c>
      <c r="U310" s="2" t="s">
        <v>134</v>
      </c>
      <c r="V310" s="2" t="s">
        <v>134</v>
      </c>
      <c r="W310" s="2" t="s">
        <v>134</v>
      </c>
      <c r="X310" s="2" t="s">
        <v>134</v>
      </c>
      <c r="Y310" s="2" t="s">
        <v>134</v>
      </c>
      <c r="Z310" s="4"/>
      <c r="AA310" s="4">
        <f>=ROUNDDOWN({0},0)</f>
      </c>
      <c r="AB310" s="5"/>
      <c r="AC310" s="2" t="s">
        <v>134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/>
      <c r="BJ310" s="4"/>
      <c r="BK310" s="8"/>
      <c r="BL310" s="2" t="s">
        <v>134</v>
      </c>
      <c r="BM310" s="7"/>
      <c r="BN310" s="7"/>
      <c r="BO310" s="4"/>
      <c r="BP310" s="8"/>
      <c r="BQ310" s="4"/>
      <c r="BR310" s="8"/>
      <c r="BS310" s="7"/>
      <c r="BT310" s="7"/>
      <c r="BU310" s="2" t="s">
        <v>134</v>
      </c>
      <c r="BV310" s="2" t="s">
        <v>134</v>
      </c>
      <c r="BW310" s="2" t="s">
        <v>134</v>
      </c>
      <c r="BX310" s="2" t="s">
        <v>134</v>
      </c>
      <c r="BY310" s="2" t="s">
        <v>134</v>
      </c>
      <c r="BZ310" s="2" t="s">
        <v>134</v>
      </c>
      <c r="CA310" s="4"/>
      <c r="CB310" s="8"/>
      <c r="CC310" s="4"/>
      <c r="CD310" s="8"/>
      <c r="CE310" s="7"/>
      <c r="CF310" s="7"/>
      <c r="CG310" s="2" t="s">
        <v>134</v>
      </c>
      <c r="CH310" s="2" t="s">
        <v>134</v>
      </c>
      <c r="CI310" s="2" t="s">
        <v>134</v>
      </c>
      <c r="CJ310" s="2" t="s">
        <v>134</v>
      </c>
      <c r="CK310" s="2" t="s">
        <v>134</v>
      </c>
      <c r="CL310" s="2" t="s">
        <v>134</v>
      </c>
      <c r="CM310" s="4"/>
      <c r="CN310" s="8"/>
      <c r="CO310" s="4"/>
      <c r="CP310" s="8"/>
      <c r="CQ310" s="7"/>
      <c r="CR310" s="7"/>
      <c r="CS310" s="2" t="s">
        <v>134</v>
      </c>
      <c r="CT310" s="2" t="s">
        <v>134</v>
      </c>
      <c r="CU310" s="2" t="s">
        <v>134</v>
      </c>
      <c r="CV310" s="2" t="s">
        <v>134</v>
      </c>
      <c r="CW310" s="2" t="s">
        <v>134</v>
      </c>
      <c r="CX310" s="2" t="s">
        <v>134</v>
      </c>
      <c r="CY310" s="4"/>
      <c r="CZ310" s="8"/>
      <c r="DA310" s="4"/>
      <c r="DB310" s="8"/>
      <c r="DC310" s="7"/>
      <c r="DD310" s="7"/>
      <c r="DE310" s="2" t="s">
        <v>134</v>
      </c>
      <c r="DF310" s="2" t="s">
        <v>134</v>
      </c>
      <c r="DG310" s="2" t="s">
        <v>134</v>
      </c>
      <c r="DH310" s="2" t="s">
        <v>134</v>
      </c>
      <c r="DI310" s="2" t="s">
        <v>134</v>
      </c>
      <c r="DJ310" s="2" t="s">
        <v>134</v>
      </c>
      <c r="DK310" s="4"/>
      <c r="DL310" s="8"/>
      <c r="DM310" s="4"/>
      <c r="DN310" s="8"/>
      <c r="DO310" s="7"/>
      <c r="DP310" s="7"/>
      <c r="DQ310" s="2" t="s">
        <v>134</v>
      </c>
      <c r="DR310" s="2" t="s">
        <v>134</v>
      </c>
      <c r="DS310" s="2" t="s">
        <v>134</v>
      </c>
      <c r="DT310" s="2" t="s">
        <v>134</v>
      </c>
      <c r="DU310" s="2" t="s">
        <v>134</v>
      </c>
      <c r="DV310" s="2" t="s">
        <v>134</v>
      </c>
      <c r="DW310" s="4"/>
      <c r="DX310" s="8"/>
      <c r="DY310" s="4"/>
      <c r="DZ310" s="8"/>
      <c r="EA310" s="7"/>
      <c r="EB310" s="7"/>
      <c r="EC310" s="2" t="s">
        <v>134</v>
      </c>
      <c r="ED310" s="2" t="s">
        <v>134</v>
      </c>
      <c r="EE310" s="2" t="s">
        <v>134</v>
      </c>
      <c r="EF310" s="2" t="s">
        <v>134</v>
      </c>
      <c r="EG310" s="2" t="s">
        <v>134</v>
      </c>
      <c r="EH310" s="2" t="s">
        <v>134</v>
      </c>
      <c r="EI310" s="4"/>
      <c r="EJ310" s="8"/>
      <c r="EK310" s="4"/>
      <c r="EL310" s="8"/>
      <c r="EM310" s="7"/>
      <c r="EN310" s="7"/>
      <c r="EO310" s="2" t="s">
        <v>134</v>
      </c>
      <c r="EP310" s="2" t="s">
        <v>134</v>
      </c>
      <c r="EQ310" s="2" t="s">
        <v>134</v>
      </c>
      <c r="ER310" s="2" t="s">
        <v>134</v>
      </c>
      <c r="ES310" s="2" t="s">
        <v>134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134</v>
      </c>
      <c r="FB310" s="2" t="s">
        <v>134</v>
      </c>
      <c r="FC310" s="2" t="s">
        <v>134</v>
      </c>
      <c r="FD310" s="2" t="s">
        <v>134</v>
      </c>
      <c r="FE310" s="2" t="s">
        <v>134</v>
      </c>
      <c r="FF310" s="2" t="s">
        <v>134</v>
      </c>
      <c r="FG310" s="4"/>
      <c r="FH310" s="8"/>
      <c r="FI310" s="4"/>
      <c r="FJ310" s="8"/>
      <c r="FK310" s="7"/>
      <c r="FL310" s="7"/>
      <c r="FM310" s="2" t="s">
        <v>134</v>
      </c>
      <c r="FN310" s="2" t="s">
        <v>134</v>
      </c>
      <c r="FO310" s="2" t="s">
        <v>134</v>
      </c>
      <c r="FP310" s="2" t="s">
        <v>134</v>
      </c>
      <c r="FQ310" s="2" t="s">
        <v>134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134</v>
      </c>
      <c r="FZ310" s="2" t="s">
        <v>134</v>
      </c>
      <c r="GA310" s="2" t="s">
        <v>134</v>
      </c>
      <c r="GB310" s="2" t="s">
        <v>134</v>
      </c>
      <c r="GC310" s="2" t="s">
        <v>134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134</v>
      </c>
      <c r="GL310" s="2" t="s">
        <v>134</v>
      </c>
      <c r="GM310" s="2" t="s">
        <v>134</v>
      </c>
      <c r="GN310" s="2" t="s">
        <v>134</v>
      </c>
      <c r="GO310" s="2" t="s">
        <v>134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134</v>
      </c>
      <c r="GX310" s="2" t="s">
        <v>134</v>
      </c>
      <c r="GY310" s="2" t="s">
        <v>134</v>
      </c>
      <c r="GZ310" s="2" t="s">
        <v>134</v>
      </c>
      <c r="HA310" s="2" t="s">
        <v>134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134</v>
      </c>
      <c r="HJ310" s="2" t="s">
        <v>134</v>
      </c>
      <c r="HK310" s="2" t="s">
        <v>134</v>
      </c>
      <c r="HL310" s="2" t="s">
        <v>134</v>
      </c>
      <c r="HM310" s="2" t="s">
        <v>134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134</v>
      </c>
      <c r="HV310" s="2" t="s">
        <v>134</v>
      </c>
      <c r="HW310" s="2" t="s">
        <v>134</v>
      </c>
      <c r="HX310" s="2" t="s">
        <v>134</v>
      </c>
      <c r="HY310" s="2" t="s">
        <v>134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134</v>
      </c>
      <c r="IH310" s="2" t="s">
        <v>134</v>
      </c>
      <c r="II310" s="2" t="s">
        <v>134</v>
      </c>
      <c r="IJ310" s="2" t="s">
        <v>134</v>
      </c>
      <c r="IK310" s="2" t="s">
        <v>134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134</v>
      </c>
      <c r="IT310" s="2" t="s">
        <v>134</v>
      </c>
      <c r="IU310" s="2" t="s">
        <v>134</v>
      </c>
      <c r="IV310" s="2" t="s">
        <v>134</v>
      </c>
      <c r="IW310" s="2" t="s">
        <v>134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134</v>
      </c>
      <c r="JF310" s="2" t="s">
        <v>134</v>
      </c>
      <c r="JG310" s="2" t="s">
        <v>134</v>
      </c>
      <c r="JH310" s="2" t="s">
        <v>134</v>
      </c>
      <c r="JI310" s="2" t="s">
        <v>134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134</v>
      </c>
      <c r="JR310" s="2" t="s">
        <v>134</v>
      </c>
      <c r="JS310" s="2" t="s">
        <v>134</v>
      </c>
      <c r="JT310" s="2" t="s">
        <v>134</v>
      </c>
      <c r="JU310" s="2" t="s">
        <v>134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134</v>
      </c>
      <c r="KD310" s="2" t="s">
        <v>134</v>
      </c>
      <c r="KE310" s="2" t="s">
        <v>134</v>
      </c>
      <c r="KF310" s="2" t="s">
        <v>134</v>
      </c>
      <c r="KG310" s="2" t="s">
        <v>134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134</v>
      </c>
      <c r="KP310" s="2" t="s">
        <v>134</v>
      </c>
      <c r="KQ310" s="2" t="s">
        <v>134</v>
      </c>
      <c r="KR310" s="2" t="s">
        <v>134</v>
      </c>
      <c r="KS310" s="2" t="s">
        <v>134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134</v>
      </c>
      <c r="LB310" s="2" t="s">
        <v>134</v>
      </c>
      <c r="LC310" s="2" t="s">
        <v>134</v>
      </c>
      <c r="LD310" s="2" t="s">
        <v>134</v>
      </c>
      <c r="LE310" s="2" t="s">
        <v>134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134</v>
      </c>
      <c r="LN310" s="2" t="s">
        <v>134</v>
      </c>
      <c r="LO310" s="2" t="s">
        <v>134</v>
      </c>
      <c r="LP310" s="2" t="s">
        <v>134</v>
      </c>
      <c r="LQ310" s="2" t="s">
        <v>134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134</v>
      </c>
      <c r="LZ310" s="2" t="s">
        <v>134</v>
      </c>
      <c r="MA310" s="2" t="s">
        <v>134</v>
      </c>
      <c r="MB310" s="2" t="s">
        <v>134</v>
      </c>
      <c r="MC310" s="2" t="s">
        <v>134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134</v>
      </c>
      <c r="ML310" s="2" t="s">
        <v>134</v>
      </c>
      <c r="MM310" s="2" t="s">
        <v>134</v>
      </c>
      <c r="MN310" s="2" t="s">
        <v>134</v>
      </c>
      <c r="MO310" s="2" t="s">
        <v>134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134</v>
      </c>
      <c r="MX310" s="2" t="s">
        <v>134</v>
      </c>
      <c r="MY310" s="2" t="s">
        <v>134</v>
      </c>
      <c r="MZ310" s="2" t="s">
        <v>134</v>
      </c>
      <c r="NA310" s="2" t="s">
        <v>134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134</v>
      </c>
      <c r="NV310" s="2" t="s">
        <v>134</v>
      </c>
      <c r="NW310" s="2" t="s">
        <v>134</v>
      </c>
      <c r="NX310" s="2" t="s">
        <v>134</v>
      </c>
      <c r="NY310" s="2" t="s">
        <v>134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134</v>
      </c>
      <c r="OH310" s="2" t="s">
        <v>134</v>
      </c>
      <c r="OI310" s="2" t="s">
        <v>134</v>
      </c>
      <c r="OJ310" s="2" t="s">
        <v>134</v>
      </c>
      <c r="OK310" s="2" t="s">
        <v>134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134</v>
      </c>
      <c r="OT310" s="2" t="s">
        <v>134</v>
      </c>
      <c r="OU310" s="2" t="s">
        <v>134</v>
      </c>
      <c r="OV310" s="2" t="s">
        <v>134</v>
      </c>
      <c r="OW310" s="2" t="s">
        <v>134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134</v>
      </c>
      <c r="PR310" s="2" t="s">
        <v>134</v>
      </c>
      <c r="PS310" s="2" t="s">
        <v>134</v>
      </c>
      <c r="PT310" s="2" t="s">
        <v>134</v>
      </c>
      <c r="PU310" s="2" t="s">
        <v>134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134</v>
      </c>
      <c r="QD310" s="2" t="s">
        <v>134</v>
      </c>
      <c r="QE310" s="2" t="s">
        <v>134</v>
      </c>
      <c r="QF310" s="2" t="s">
        <v>134</v>
      </c>
      <c r="QG310" s="2" t="s">
        <v>134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134</v>
      </c>
      <c r="RB310" s="2" t="s">
        <v>134</v>
      </c>
      <c r="RC310" s="2" t="s">
        <v>134</v>
      </c>
      <c r="RD310" s="2" t="s">
        <v>134</v>
      </c>
      <c r="RE310" s="2" t="s">
        <v>134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134</v>
      </c>
      <c r="RN310" s="2" t="s">
        <v>134</v>
      </c>
      <c r="RO310" s="2" t="s">
        <v>134</v>
      </c>
      <c r="RP310" s="2" t="s">
        <v>134</v>
      </c>
      <c r="RQ310" s="2" t="s">
        <v>134</v>
      </c>
      <c r="RR310" s="2" t="s">
        <v>134</v>
      </c>
      <c r="RS310" s="4"/>
      <c r="RT310" s="8"/>
      <c r="RU310" s="4"/>
      <c r="RV310" s="8"/>
      <c r="RW310" s="7"/>
      <c r="RX310" s="7"/>
      <c r="RY310" s="2" t="s">
        <v>134</v>
      </c>
      <c r="RZ310" s="2" t="s">
        <v>134</v>
      </c>
      <c r="SA310" s="2" t="s">
        <v>134</v>
      </c>
      <c r="SB310" s="2" t="s">
        <v>134</v>
      </c>
      <c r="SC310" s="2" t="s">
        <v>134</v>
      </c>
      <c r="SD310" s="2" t="s">
        <v>134</v>
      </c>
      <c r="SE310" s="4"/>
      <c r="SF310" s="8"/>
      <c r="SG310" s="4"/>
      <c r="SH310" s="8"/>
      <c r="SI310" s="7"/>
      <c r="SJ310" s="7"/>
      <c r="SK310" s="2" t="s">
        <v>134</v>
      </c>
      <c r="SL310" s="2" t="s">
        <v>134</v>
      </c>
      <c r="SM310" s="2" t="s">
        <v>134</v>
      </c>
      <c r="SN310" s="2" t="s">
        <v>134</v>
      </c>
      <c r="SO310" s="2" t="s">
        <v>134</v>
      </c>
      <c r="SP310" s="2" t="s">
        <v>134</v>
      </c>
    </row>
    <row r="311">
      <c r="A311" s="2" t="s">
        <v>3199</v>
      </c>
      <c r="B311" s="2" t="s">
        <v>123</v>
      </c>
      <c r="C311" s="2" t="s">
        <v>3000</v>
      </c>
      <c r="D311" s="2" t="s">
        <v>2038</v>
      </c>
      <c r="E311" s="2" t="s">
        <v>1660</v>
      </c>
      <c r="F311" s="2" t="s">
        <v>3198</v>
      </c>
      <c r="G311" s="2" t="s">
        <v>134</v>
      </c>
      <c r="H311" s="2" t="s">
        <v>134</v>
      </c>
      <c r="I311" s="2" t="s">
        <v>134</v>
      </c>
      <c r="J311" s="2" t="s">
        <v>2044</v>
      </c>
      <c r="K311" s="2" t="s">
        <v>130</v>
      </c>
      <c r="L311" s="3">
        <v>6.25</v>
      </c>
      <c r="M311" s="3"/>
      <c r="N311" s="3"/>
      <c r="O311" s="2" t="s">
        <v>131</v>
      </c>
      <c r="P311" s="2" t="s">
        <v>134</v>
      </c>
      <c r="Q311" s="2" t="s">
        <v>134</v>
      </c>
      <c r="R311" s="2" t="s">
        <v>3132</v>
      </c>
      <c r="S311" s="2" t="s">
        <v>134</v>
      </c>
      <c r="T311" s="2" t="s">
        <v>134</v>
      </c>
      <c r="U311" s="2" t="s">
        <v>134</v>
      </c>
      <c r="V311" s="2" t="s">
        <v>134</v>
      </c>
      <c r="W311" s="2" t="s">
        <v>134</v>
      </c>
      <c r="X311" s="2" t="s">
        <v>134</v>
      </c>
      <c r="Y311" s="2" t="s">
        <v>134</v>
      </c>
      <c r="Z311" s="4"/>
      <c r="AA311" s="4">
        <f>=ROUNDDOWN({0},0)</f>
      </c>
      <c r="AB311" s="5"/>
      <c r="AC311" s="2" t="s">
        <v>134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/>
      <c r="BJ311" s="4"/>
      <c r="BK311" s="8"/>
      <c r="BL311" s="2" t="s">
        <v>134</v>
      </c>
      <c r="BM311" s="7"/>
      <c r="BN311" s="7"/>
      <c r="BO311" s="4"/>
      <c r="BP311" s="8"/>
      <c r="BQ311" s="4"/>
      <c r="BR311" s="8"/>
      <c r="BS311" s="7"/>
      <c r="BT311" s="7"/>
      <c r="BU311" s="2" t="s">
        <v>134</v>
      </c>
      <c r="BV311" s="2" t="s">
        <v>134</v>
      </c>
      <c r="BW311" s="2" t="s">
        <v>134</v>
      </c>
      <c r="BX311" s="2" t="s">
        <v>134</v>
      </c>
      <c r="BY311" s="2" t="s">
        <v>134</v>
      </c>
      <c r="BZ311" s="2" t="s">
        <v>134</v>
      </c>
      <c r="CA311" s="4"/>
      <c r="CB311" s="8"/>
      <c r="CC311" s="4"/>
      <c r="CD311" s="8"/>
      <c r="CE311" s="7"/>
      <c r="CF311" s="7"/>
      <c r="CG311" s="2" t="s">
        <v>134</v>
      </c>
      <c r="CH311" s="2" t="s">
        <v>134</v>
      </c>
      <c r="CI311" s="2" t="s">
        <v>134</v>
      </c>
      <c r="CJ311" s="2" t="s">
        <v>134</v>
      </c>
      <c r="CK311" s="2" t="s">
        <v>134</v>
      </c>
      <c r="CL311" s="2" t="s">
        <v>134</v>
      </c>
      <c r="CM311" s="4"/>
      <c r="CN311" s="8"/>
      <c r="CO311" s="4"/>
      <c r="CP311" s="8"/>
      <c r="CQ311" s="7"/>
      <c r="CR311" s="7"/>
      <c r="CS311" s="2" t="s">
        <v>134</v>
      </c>
      <c r="CT311" s="2" t="s">
        <v>134</v>
      </c>
      <c r="CU311" s="2" t="s">
        <v>134</v>
      </c>
      <c r="CV311" s="2" t="s">
        <v>134</v>
      </c>
      <c r="CW311" s="2" t="s">
        <v>134</v>
      </c>
      <c r="CX311" s="2" t="s">
        <v>134</v>
      </c>
      <c r="CY311" s="4"/>
      <c r="CZ311" s="8"/>
      <c r="DA311" s="4"/>
      <c r="DB311" s="8"/>
      <c r="DC311" s="7"/>
      <c r="DD311" s="7"/>
      <c r="DE311" s="2" t="s">
        <v>134</v>
      </c>
      <c r="DF311" s="2" t="s">
        <v>134</v>
      </c>
      <c r="DG311" s="2" t="s">
        <v>134</v>
      </c>
      <c r="DH311" s="2" t="s">
        <v>134</v>
      </c>
      <c r="DI311" s="2" t="s">
        <v>134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134</v>
      </c>
      <c r="DR311" s="2" t="s">
        <v>134</v>
      </c>
      <c r="DS311" s="2" t="s">
        <v>134</v>
      </c>
      <c r="DT311" s="2" t="s">
        <v>134</v>
      </c>
      <c r="DU311" s="2" t="s">
        <v>134</v>
      </c>
      <c r="DV311" s="2" t="s">
        <v>134</v>
      </c>
      <c r="DW311" s="4"/>
      <c r="DX311" s="8"/>
      <c r="DY311" s="4"/>
      <c r="DZ311" s="8"/>
      <c r="EA311" s="7"/>
      <c r="EB311" s="7"/>
      <c r="EC311" s="2" t="s">
        <v>134</v>
      </c>
      <c r="ED311" s="2" t="s">
        <v>134</v>
      </c>
      <c r="EE311" s="2" t="s">
        <v>134</v>
      </c>
      <c r="EF311" s="2" t="s">
        <v>134</v>
      </c>
      <c r="EG311" s="2" t="s">
        <v>134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134</v>
      </c>
      <c r="EP311" s="2" t="s">
        <v>134</v>
      </c>
      <c r="EQ311" s="2" t="s">
        <v>134</v>
      </c>
      <c r="ER311" s="2" t="s">
        <v>134</v>
      </c>
      <c r="ES311" s="2" t="s">
        <v>134</v>
      </c>
      <c r="ET311" s="2" t="s">
        <v>134</v>
      </c>
      <c r="EU311" s="4"/>
      <c r="EV311" s="8"/>
      <c r="EW311" s="4"/>
      <c r="EX311" s="8"/>
      <c r="EY311" s="7"/>
      <c r="EZ311" s="7"/>
      <c r="FA311" s="2" t="s">
        <v>134</v>
      </c>
      <c r="FB311" s="2" t="s">
        <v>134</v>
      </c>
      <c r="FC311" s="2" t="s">
        <v>134</v>
      </c>
      <c r="FD311" s="2" t="s">
        <v>134</v>
      </c>
      <c r="FE311" s="2" t="s">
        <v>134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134</v>
      </c>
      <c r="FN311" s="2" t="s">
        <v>134</v>
      </c>
      <c r="FO311" s="2" t="s">
        <v>134</v>
      </c>
      <c r="FP311" s="2" t="s">
        <v>134</v>
      </c>
      <c r="FQ311" s="2" t="s">
        <v>134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134</v>
      </c>
      <c r="FZ311" s="2" t="s">
        <v>134</v>
      </c>
      <c r="GA311" s="2" t="s">
        <v>134</v>
      </c>
      <c r="GB311" s="2" t="s">
        <v>134</v>
      </c>
      <c r="GC311" s="2" t="s">
        <v>134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134</v>
      </c>
      <c r="GL311" s="2" t="s">
        <v>134</v>
      </c>
      <c r="GM311" s="2" t="s">
        <v>134</v>
      </c>
      <c r="GN311" s="2" t="s">
        <v>134</v>
      </c>
      <c r="GO311" s="2" t="s">
        <v>134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134</v>
      </c>
      <c r="GX311" s="2" t="s">
        <v>134</v>
      </c>
      <c r="GY311" s="2" t="s">
        <v>134</v>
      </c>
      <c r="GZ311" s="2" t="s">
        <v>134</v>
      </c>
      <c r="HA311" s="2" t="s">
        <v>134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134</v>
      </c>
      <c r="HJ311" s="2" t="s">
        <v>134</v>
      </c>
      <c r="HK311" s="2" t="s">
        <v>134</v>
      </c>
      <c r="HL311" s="2" t="s">
        <v>134</v>
      </c>
      <c r="HM311" s="2" t="s">
        <v>134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134</v>
      </c>
      <c r="HV311" s="2" t="s">
        <v>134</v>
      </c>
      <c r="HW311" s="2" t="s">
        <v>134</v>
      </c>
      <c r="HX311" s="2" t="s">
        <v>134</v>
      </c>
      <c r="HY311" s="2" t="s">
        <v>134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134</v>
      </c>
      <c r="IH311" s="2" t="s">
        <v>134</v>
      </c>
      <c r="II311" s="2" t="s">
        <v>134</v>
      </c>
      <c r="IJ311" s="2" t="s">
        <v>134</v>
      </c>
      <c r="IK311" s="2" t="s">
        <v>134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134</v>
      </c>
      <c r="IT311" s="2" t="s">
        <v>134</v>
      </c>
      <c r="IU311" s="2" t="s">
        <v>134</v>
      </c>
      <c r="IV311" s="2" t="s">
        <v>134</v>
      </c>
      <c r="IW311" s="2" t="s">
        <v>134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134</v>
      </c>
      <c r="JF311" s="2" t="s">
        <v>134</v>
      </c>
      <c r="JG311" s="2" t="s">
        <v>134</v>
      </c>
      <c r="JH311" s="2" t="s">
        <v>134</v>
      </c>
      <c r="JI311" s="2" t="s">
        <v>134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134</v>
      </c>
      <c r="JR311" s="2" t="s">
        <v>134</v>
      </c>
      <c r="JS311" s="2" t="s">
        <v>134</v>
      </c>
      <c r="JT311" s="2" t="s">
        <v>134</v>
      </c>
      <c r="JU311" s="2" t="s">
        <v>134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134</v>
      </c>
      <c r="KP311" s="2" t="s">
        <v>134</v>
      </c>
      <c r="KQ311" s="2" t="s">
        <v>134</v>
      </c>
      <c r="KR311" s="2" t="s">
        <v>134</v>
      </c>
      <c r="KS311" s="2" t="s">
        <v>134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134</v>
      </c>
      <c r="LB311" s="2" t="s">
        <v>134</v>
      </c>
      <c r="LC311" s="2" t="s">
        <v>134</v>
      </c>
      <c r="LD311" s="2" t="s">
        <v>134</v>
      </c>
      <c r="LE311" s="2" t="s">
        <v>134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134</v>
      </c>
      <c r="LN311" s="2" t="s">
        <v>134</v>
      </c>
      <c r="LO311" s="2" t="s">
        <v>134</v>
      </c>
      <c r="LP311" s="2" t="s">
        <v>134</v>
      </c>
      <c r="LQ311" s="2" t="s">
        <v>134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134</v>
      </c>
      <c r="LZ311" s="2" t="s">
        <v>134</v>
      </c>
      <c r="MA311" s="2" t="s">
        <v>134</v>
      </c>
      <c r="MB311" s="2" t="s">
        <v>134</v>
      </c>
      <c r="MC311" s="2" t="s">
        <v>134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134</v>
      </c>
      <c r="ML311" s="2" t="s">
        <v>134</v>
      </c>
      <c r="MM311" s="2" t="s">
        <v>134</v>
      </c>
      <c r="MN311" s="2" t="s">
        <v>134</v>
      </c>
      <c r="MO311" s="2" t="s">
        <v>134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134</v>
      </c>
      <c r="MX311" s="2" t="s">
        <v>134</v>
      </c>
      <c r="MY311" s="2" t="s">
        <v>134</v>
      </c>
      <c r="MZ311" s="2" t="s">
        <v>134</v>
      </c>
      <c r="NA311" s="2" t="s">
        <v>134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134</v>
      </c>
      <c r="NV311" s="2" t="s">
        <v>134</v>
      </c>
      <c r="NW311" s="2" t="s">
        <v>134</v>
      </c>
      <c r="NX311" s="2" t="s">
        <v>134</v>
      </c>
      <c r="NY311" s="2" t="s">
        <v>134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134</v>
      </c>
      <c r="OH311" s="2" t="s">
        <v>134</v>
      </c>
      <c r="OI311" s="2" t="s">
        <v>134</v>
      </c>
      <c r="OJ311" s="2" t="s">
        <v>134</v>
      </c>
      <c r="OK311" s="2" t="s">
        <v>134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134</v>
      </c>
      <c r="OT311" s="2" t="s">
        <v>134</v>
      </c>
      <c r="OU311" s="2" t="s">
        <v>134</v>
      </c>
      <c r="OV311" s="2" t="s">
        <v>134</v>
      </c>
      <c r="OW311" s="2" t="s">
        <v>134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134</v>
      </c>
      <c r="PR311" s="2" t="s">
        <v>134</v>
      </c>
      <c r="PS311" s="2" t="s">
        <v>134</v>
      </c>
      <c r="PT311" s="2" t="s">
        <v>134</v>
      </c>
      <c r="PU311" s="2" t="s">
        <v>134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134</v>
      </c>
      <c r="RB311" s="2" t="s">
        <v>134</v>
      </c>
      <c r="RC311" s="2" t="s">
        <v>134</v>
      </c>
      <c r="RD311" s="2" t="s">
        <v>134</v>
      </c>
      <c r="RE311" s="2" t="s">
        <v>134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134</v>
      </c>
      <c r="RN311" s="2" t="s">
        <v>134</v>
      </c>
      <c r="RO311" s="2" t="s">
        <v>134</v>
      </c>
      <c r="RP311" s="2" t="s">
        <v>134</v>
      </c>
      <c r="RQ311" s="2" t="s">
        <v>134</v>
      </c>
      <c r="RR311" s="2" t="s">
        <v>134</v>
      </c>
      <c r="RS311" s="4"/>
      <c r="RT311" s="8"/>
      <c r="RU311" s="4"/>
      <c r="RV311" s="8"/>
      <c r="RW311" s="7"/>
      <c r="RX311" s="7"/>
      <c r="RY311" s="2" t="s">
        <v>134</v>
      </c>
      <c r="RZ311" s="2" t="s">
        <v>134</v>
      </c>
      <c r="SA311" s="2" t="s">
        <v>134</v>
      </c>
      <c r="SB311" s="2" t="s">
        <v>134</v>
      </c>
      <c r="SC311" s="2" t="s">
        <v>134</v>
      </c>
      <c r="SD311" s="2" t="s">
        <v>134</v>
      </c>
      <c r="SE311" s="4"/>
      <c r="SF311" s="8"/>
      <c r="SG311" s="4"/>
      <c r="SH311" s="8"/>
      <c r="SI311" s="7"/>
      <c r="SJ311" s="7"/>
      <c r="SK311" s="2" t="s">
        <v>134</v>
      </c>
      <c r="SL311" s="2" t="s">
        <v>134</v>
      </c>
      <c r="SM311" s="2" t="s">
        <v>134</v>
      </c>
      <c r="SN311" s="2" t="s">
        <v>134</v>
      </c>
      <c r="SO311" s="2" t="s">
        <v>134</v>
      </c>
      <c r="SP311" s="2" t="s">
        <v>134</v>
      </c>
    </row>
    <row r="312">
      <c r="A312" s="2" t="s">
        <v>3200</v>
      </c>
      <c r="B312" s="2" t="s">
        <v>123</v>
      </c>
      <c r="C312" s="2" t="s">
        <v>3000</v>
      </c>
      <c r="D312" s="2" t="s">
        <v>2731</v>
      </c>
      <c r="E312" s="2" t="s">
        <v>1660</v>
      </c>
      <c r="F312" s="2" t="s">
        <v>3201</v>
      </c>
      <c r="G312" s="2" t="s">
        <v>134</v>
      </c>
      <c r="H312" s="2" t="s">
        <v>134</v>
      </c>
      <c r="I312" s="2" t="s">
        <v>134</v>
      </c>
      <c r="J312" s="2" t="s">
        <v>3202</v>
      </c>
      <c r="K312" s="2" t="s">
        <v>3203</v>
      </c>
      <c r="L312" s="3">
        <v>13.47</v>
      </c>
      <c r="M312" s="3"/>
      <c r="N312" s="3"/>
      <c r="O312" s="2" t="s">
        <v>131</v>
      </c>
      <c r="P312" s="2" t="s">
        <v>134</v>
      </c>
      <c r="Q312" s="2" t="s">
        <v>134</v>
      </c>
      <c r="R312" s="2" t="s">
        <v>3132</v>
      </c>
      <c r="S312" s="2" t="s">
        <v>134</v>
      </c>
      <c r="T312" s="2" t="s">
        <v>134</v>
      </c>
      <c r="U312" s="2" t="s">
        <v>134</v>
      </c>
      <c r="V312" s="2" t="s">
        <v>134</v>
      </c>
      <c r="W312" s="2" t="s">
        <v>134</v>
      </c>
      <c r="X312" s="2" t="s">
        <v>134</v>
      </c>
      <c r="Y312" s="2" t="s">
        <v>134</v>
      </c>
      <c r="Z312" s="4"/>
      <c r="AA312" s="4">
        <f>=ROUNDDOWN({0},0)</f>
      </c>
      <c r="AB312" s="5"/>
      <c r="AC312" s="2" t="s">
        <v>134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134</v>
      </c>
      <c r="BM312" s="7"/>
      <c r="BN312" s="7"/>
      <c r="BO312" s="4"/>
      <c r="BP312" s="8"/>
      <c r="BQ312" s="4"/>
      <c r="BR312" s="8"/>
      <c r="BS312" s="7"/>
      <c r="BT312" s="7"/>
      <c r="BU312" s="2" t="s">
        <v>134</v>
      </c>
      <c r="BV312" s="2" t="s">
        <v>134</v>
      </c>
      <c r="BW312" s="2" t="s">
        <v>134</v>
      </c>
      <c r="BX312" s="2" t="s">
        <v>134</v>
      </c>
      <c r="BY312" s="2" t="s">
        <v>134</v>
      </c>
      <c r="BZ312" s="2" t="s">
        <v>134</v>
      </c>
      <c r="CA312" s="4"/>
      <c r="CB312" s="8"/>
      <c r="CC312" s="4"/>
      <c r="CD312" s="8"/>
      <c r="CE312" s="7"/>
      <c r="CF312" s="7"/>
      <c r="CG312" s="2" t="s">
        <v>134</v>
      </c>
      <c r="CH312" s="2" t="s">
        <v>134</v>
      </c>
      <c r="CI312" s="2" t="s">
        <v>134</v>
      </c>
      <c r="CJ312" s="2" t="s">
        <v>134</v>
      </c>
      <c r="CK312" s="2" t="s">
        <v>134</v>
      </c>
      <c r="CL312" s="2" t="s">
        <v>134</v>
      </c>
      <c r="CM312" s="4"/>
      <c r="CN312" s="8"/>
      <c r="CO312" s="4"/>
      <c r="CP312" s="8"/>
      <c r="CQ312" s="7"/>
      <c r="CR312" s="7"/>
      <c r="CS312" s="2" t="s">
        <v>134</v>
      </c>
      <c r="CT312" s="2" t="s">
        <v>134</v>
      </c>
      <c r="CU312" s="2" t="s">
        <v>134</v>
      </c>
      <c r="CV312" s="2" t="s">
        <v>134</v>
      </c>
      <c r="CW312" s="2" t="s">
        <v>134</v>
      </c>
      <c r="CX312" s="2" t="s">
        <v>134</v>
      </c>
      <c r="CY312" s="4"/>
      <c r="CZ312" s="8"/>
      <c r="DA312" s="4"/>
      <c r="DB312" s="8"/>
      <c r="DC312" s="7"/>
      <c r="DD312" s="7"/>
      <c r="DE312" s="2" t="s">
        <v>134</v>
      </c>
      <c r="DF312" s="2" t="s">
        <v>134</v>
      </c>
      <c r="DG312" s="2" t="s">
        <v>134</v>
      </c>
      <c r="DH312" s="2" t="s">
        <v>134</v>
      </c>
      <c r="DI312" s="2" t="s">
        <v>134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134</v>
      </c>
      <c r="DR312" s="2" t="s">
        <v>134</v>
      </c>
      <c r="DS312" s="2" t="s">
        <v>134</v>
      </c>
      <c r="DT312" s="2" t="s">
        <v>134</v>
      </c>
      <c r="DU312" s="2" t="s">
        <v>134</v>
      </c>
      <c r="DV312" s="2" t="s">
        <v>134</v>
      </c>
      <c r="DW312" s="4"/>
      <c r="DX312" s="8"/>
      <c r="DY312" s="4"/>
      <c r="DZ312" s="8"/>
      <c r="EA312" s="7"/>
      <c r="EB312" s="7"/>
      <c r="EC312" s="2" t="s">
        <v>134</v>
      </c>
      <c r="ED312" s="2" t="s">
        <v>134</v>
      </c>
      <c r="EE312" s="2" t="s">
        <v>134</v>
      </c>
      <c r="EF312" s="2" t="s">
        <v>134</v>
      </c>
      <c r="EG312" s="2" t="s">
        <v>134</v>
      </c>
      <c r="EH312" s="2" t="s">
        <v>134</v>
      </c>
      <c r="EI312" s="4"/>
      <c r="EJ312" s="8"/>
      <c r="EK312" s="4"/>
      <c r="EL312" s="8"/>
      <c r="EM312" s="7"/>
      <c r="EN312" s="7"/>
      <c r="EO312" s="2" t="s">
        <v>134</v>
      </c>
      <c r="EP312" s="2" t="s">
        <v>134</v>
      </c>
      <c r="EQ312" s="2" t="s">
        <v>134</v>
      </c>
      <c r="ER312" s="2" t="s">
        <v>134</v>
      </c>
      <c r="ES312" s="2" t="s">
        <v>134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134</v>
      </c>
      <c r="FB312" s="2" t="s">
        <v>134</v>
      </c>
      <c r="FC312" s="2" t="s">
        <v>134</v>
      </c>
      <c r="FD312" s="2" t="s">
        <v>134</v>
      </c>
      <c r="FE312" s="2" t="s">
        <v>134</v>
      </c>
      <c r="FF312" s="2" t="s">
        <v>134</v>
      </c>
      <c r="FG312" s="4"/>
      <c r="FH312" s="8"/>
      <c r="FI312" s="4"/>
      <c r="FJ312" s="8"/>
      <c r="FK312" s="7"/>
      <c r="FL312" s="7"/>
      <c r="FM312" s="2" t="s">
        <v>134</v>
      </c>
      <c r="FN312" s="2" t="s">
        <v>134</v>
      </c>
      <c r="FO312" s="2" t="s">
        <v>134</v>
      </c>
      <c r="FP312" s="2" t="s">
        <v>134</v>
      </c>
      <c r="FQ312" s="2" t="s">
        <v>134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134</v>
      </c>
      <c r="FZ312" s="2" t="s">
        <v>134</v>
      </c>
      <c r="GA312" s="2" t="s">
        <v>134</v>
      </c>
      <c r="GB312" s="2" t="s">
        <v>134</v>
      </c>
      <c r="GC312" s="2" t="s">
        <v>134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134</v>
      </c>
      <c r="GL312" s="2" t="s">
        <v>134</v>
      </c>
      <c r="GM312" s="2" t="s">
        <v>134</v>
      </c>
      <c r="GN312" s="2" t="s">
        <v>134</v>
      </c>
      <c r="GO312" s="2" t="s">
        <v>134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134</v>
      </c>
      <c r="GX312" s="2" t="s">
        <v>134</v>
      </c>
      <c r="GY312" s="2" t="s">
        <v>134</v>
      </c>
      <c r="GZ312" s="2" t="s">
        <v>134</v>
      </c>
      <c r="HA312" s="2" t="s">
        <v>134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134</v>
      </c>
      <c r="HJ312" s="2" t="s">
        <v>134</v>
      </c>
      <c r="HK312" s="2" t="s">
        <v>134</v>
      </c>
      <c r="HL312" s="2" t="s">
        <v>134</v>
      </c>
      <c r="HM312" s="2" t="s">
        <v>134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134</v>
      </c>
      <c r="HV312" s="2" t="s">
        <v>134</v>
      </c>
      <c r="HW312" s="2" t="s">
        <v>134</v>
      </c>
      <c r="HX312" s="2" t="s">
        <v>134</v>
      </c>
      <c r="HY312" s="2" t="s">
        <v>134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134</v>
      </c>
      <c r="IH312" s="2" t="s">
        <v>134</v>
      </c>
      <c r="II312" s="2" t="s">
        <v>134</v>
      </c>
      <c r="IJ312" s="2" t="s">
        <v>134</v>
      </c>
      <c r="IK312" s="2" t="s">
        <v>134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134</v>
      </c>
      <c r="IT312" s="2" t="s">
        <v>134</v>
      </c>
      <c r="IU312" s="2" t="s">
        <v>134</v>
      </c>
      <c r="IV312" s="2" t="s">
        <v>134</v>
      </c>
      <c r="IW312" s="2" t="s">
        <v>134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134</v>
      </c>
      <c r="JF312" s="2" t="s">
        <v>134</v>
      </c>
      <c r="JG312" s="2" t="s">
        <v>134</v>
      </c>
      <c r="JH312" s="2" t="s">
        <v>134</v>
      </c>
      <c r="JI312" s="2" t="s">
        <v>134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134</v>
      </c>
      <c r="JR312" s="2" t="s">
        <v>134</v>
      </c>
      <c r="JS312" s="2" t="s">
        <v>134</v>
      </c>
      <c r="JT312" s="2" t="s">
        <v>134</v>
      </c>
      <c r="JU312" s="2" t="s">
        <v>134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134</v>
      </c>
      <c r="KP312" s="2" t="s">
        <v>134</v>
      </c>
      <c r="KQ312" s="2" t="s">
        <v>134</v>
      </c>
      <c r="KR312" s="2" t="s">
        <v>134</v>
      </c>
      <c r="KS312" s="2" t="s">
        <v>134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134</v>
      </c>
      <c r="LB312" s="2" t="s">
        <v>134</v>
      </c>
      <c r="LC312" s="2" t="s">
        <v>134</v>
      </c>
      <c r="LD312" s="2" t="s">
        <v>134</v>
      </c>
      <c r="LE312" s="2" t="s">
        <v>134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134</v>
      </c>
      <c r="LN312" s="2" t="s">
        <v>134</v>
      </c>
      <c r="LO312" s="2" t="s">
        <v>134</v>
      </c>
      <c r="LP312" s="2" t="s">
        <v>134</v>
      </c>
      <c r="LQ312" s="2" t="s">
        <v>134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134</v>
      </c>
      <c r="LZ312" s="2" t="s">
        <v>134</v>
      </c>
      <c r="MA312" s="2" t="s">
        <v>134</v>
      </c>
      <c r="MB312" s="2" t="s">
        <v>134</v>
      </c>
      <c r="MC312" s="2" t="s">
        <v>134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134</v>
      </c>
      <c r="ML312" s="2" t="s">
        <v>134</v>
      </c>
      <c r="MM312" s="2" t="s">
        <v>134</v>
      </c>
      <c r="MN312" s="2" t="s">
        <v>134</v>
      </c>
      <c r="MO312" s="2" t="s">
        <v>134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134</v>
      </c>
      <c r="MX312" s="2" t="s">
        <v>134</v>
      </c>
      <c r="MY312" s="2" t="s">
        <v>134</v>
      </c>
      <c r="MZ312" s="2" t="s">
        <v>134</v>
      </c>
      <c r="NA312" s="2" t="s">
        <v>134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134</v>
      </c>
      <c r="NV312" s="2" t="s">
        <v>134</v>
      </c>
      <c r="NW312" s="2" t="s">
        <v>134</v>
      </c>
      <c r="NX312" s="2" t="s">
        <v>134</v>
      </c>
      <c r="NY312" s="2" t="s">
        <v>134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134</v>
      </c>
      <c r="OH312" s="2" t="s">
        <v>134</v>
      </c>
      <c r="OI312" s="2" t="s">
        <v>134</v>
      </c>
      <c r="OJ312" s="2" t="s">
        <v>134</v>
      </c>
      <c r="OK312" s="2" t="s">
        <v>134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134</v>
      </c>
      <c r="OT312" s="2" t="s">
        <v>134</v>
      </c>
      <c r="OU312" s="2" t="s">
        <v>134</v>
      </c>
      <c r="OV312" s="2" t="s">
        <v>134</v>
      </c>
      <c r="OW312" s="2" t="s">
        <v>134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134</v>
      </c>
      <c r="PR312" s="2" t="s">
        <v>134</v>
      </c>
      <c r="PS312" s="2" t="s">
        <v>134</v>
      </c>
      <c r="PT312" s="2" t="s">
        <v>134</v>
      </c>
      <c r="PU312" s="2" t="s">
        <v>134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134</v>
      </c>
      <c r="QD312" s="2" t="s">
        <v>134</v>
      </c>
      <c r="QE312" s="2" t="s">
        <v>134</v>
      </c>
      <c r="QF312" s="2" t="s">
        <v>134</v>
      </c>
      <c r="QG312" s="2" t="s">
        <v>134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134</v>
      </c>
      <c r="RB312" s="2" t="s">
        <v>134</v>
      </c>
      <c r="RC312" s="2" t="s">
        <v>134</v>
      </c>
      <c r="RD312" s="2" t="s">
        <v>134</v>
      </c>
      <c r="RE312" s="2" t="s">
        <v>134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134</v>
      </c>
      <c r="RN312" s="2" t="s">
        <v>134</v>
      </c>
      <c r="RO312" s="2" t="s">
        <v>134</v>
      </c>
      <c r="RP312" s="2" t="s">
        <v>134</v>
      </c>
      <c r="RQ312" s="2" t="s">
        <v>134</v>
      </c>
      <c r="RR312" s="2" t="s">
        <v>134</v>
      </c>
      <c r="RS312" s="4"/>
      <c r="RT312" s="8"/>
      <c r="RU312" s="4"/>
      <c r="RV312" s="8"/>
      <c r="RW312" s="7"/>
      <c r="RX312" s="7"/>
      <c r="RY312" s="2" t="s">
        <v>134</v>
      </c>
      <c r="RZ312" s="2" t="s">
        <v>134</v>
      </c>
      <c r="SA312" s="2" t="s">
        <v>134</v>
      </c>
      <c r="SB312" s="2" t="s">
        <v>134</v>
      </c>
      <c r="SC312" s="2" t="s">
        <v>134</v>
      </c>
      <c r="SD312" s="2" t="s">
        <v>134</v>
      </c>
      <c r="SE312" s="4"/>
      <c r="SF312" s="8"/>
      <c r="SG312" s="4"/>
      <c r="SH312" s="8"/>
      <c r="SI312" s="7"/>
      <c r="SJ312" s="7"/>
      <c r="SK312" s="2" t="s">
        <v>134</v>
      </c>
      <c r="SL312" s="2" t="s">
        <v>134</v>
      </c>
      <c r="SM312" s="2" t="s">
        <v>134</v>
      </c>
      <c r="SN312" s="2" t="s">
        <v>134</v>
      </c>
      <c r="SO312" s="2" t="s">
        <v>134</v>
      </c>
      <c r="SP312" s="2" t="s">
        <v>134</v>
      </c>
    </row>
    <row r="313">
      <c r="A313" s="2" t="s">
        <v>3204</v>
      </c>
      <c r="B313" s="2" t="s">
        <v>123</v>
      </c>
      <c r="C313" s="2" t="s">
        <v>3000</v>
      </c>
      <c r="D313" s="2" t="s">
        <v>2731</v>
      </c>
      <c r="E313" s="2" t="s">
        <v>1660</v>
      </c>
      <c r="F313" s="2" t="s">
        <v>3205</v>
      </c>
      <c r="G313" s="2" t="s">
        <v>134</v>
      </c>
      <c r="H313" s="2" t="s">
        <v>134</v>
      </c>
      <c r="I313" s="2" t="s">
        <v>134</v>
      </c>
      <c r="J313" s="2" t="s">
        <v>3202</v>
      </c>
      <c r="K313" s="2" t="s">
        <v>792</v>
      </c>
      <c r="L313" s="3">
        <v>13.47</v>
      </c>
      <c r="M313" s="3"/>
      <c r="N313" s="3"/>
      <c r="O313" s="2" t="s">
        <v>131</v>
      </c>
      <c r="P313" s="2" t="s">
        <v>134</v>
      </c>
      <c r="Q313" s="2" t="s">
        <v>134</v>
      </c>
      <c r="R313" s="2" t="s">
        <v>3132</v>
      </c>
      <c r="S313" s="2" t="s">
        <v>134</v>
      </c>
      <c r="T313" s="2" t="s">
        <v>134</v>
      </c>
      <c r="U313" s="2" t="s">
        <v>134</v>
      </c>
      <c r="V313" s="2" t="s">
        <v>134</v>
      </c>
      <c r="W313" s="2" t="s">
        <v>134</v>
      </c>
      <c r="X313" s="2" t="s">
        <v>134</v>
      </c>
      <c r="Y313" s="2" t="s">
        <v>134</v>
      </c>
      <c r="Z313" s="4"/>
      <c r="AA313" s="4">
        <f>=ROUNDDOWN({0},0)</f>
      </c>
      <c r="AB313" s="5"/>
      <c r="AC313" s="2" t="s">
        <v>134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134</v>
      </c>
      <c r="BM313" s="7"/>
      <c r="BN313" s="7"/>
      <c r="BO313" s="4"/>
      <c r="BP313" s="8"/>
      <c r="BQ313" s="4"/>
      <c r="BR313" s="8"/>
      <c r="BS313" s="7"/>
      <c r="BT313" s="7"/>
      <c r="BU313" s="2" t="s">
        <v>134</v>
      </c>
      <c r="BV313" s="2" t="s">
        <v>134</v>
      </c>
      <c r="BW313" s="2" t="s">
        <v>134</v>
      </c>
      <c r="BX313" s="2" t="s">
        <v>134</v>
      </c>
      <c r="BY313" s="2" t="s">
        <v>134</v>
      </c>
      <c r="BZ313" s="2" t="s">
        <v>134</v>
      </c>
      <c r="CA313" s="4"/>
      <c r="CB313" s="8"/>
      <c r="CC313" s="4"/>
      <c r="CD313" s="8"/>
      <c r="CE313" s="7"/>
      <c r="CF313" s="7"/>
      <c r="CG313" s="2" t="s">
        <v>134</v>
      </c>
      <c r="CH313" s="2" t="s">
        <v>134</v>
      </c>
      <c r="CI313" s="2" t="s">
        <v>134</v>
      </c>
      <c r="CJ313" s="2" t="s">
        <v>134</v>
      </c>
      <c r="CK313" s="2" t="s">
        <v>134</v>
      </c>
      <c r="CL313" s="2" t="s">
        <v>134</v>
      </c>
      <c r="CM313" s="4"/>
      <c r="CN313" s="8"/>
      <c r="CO313" s="4"/>
      <c r="CP313" s="8"/>
      <c r="CQ313" s="7"/>
      <c r="CR313" s="7"/>
      <c r="CS313" s="2" t="s">
        <v>134</v>
      </c>
      <c r="CT313" s="2" t="s">
        <v>134</v>
      </c>
      <c r="CU313" s="2" t="s">
        <v>134</v>
      </c>
      <c r="CV313" s="2" t="s">
        <v>134</v>
      </c>
      <c r="CW313" s="2" t="s">
        <v>134</v>
      </c>
      <c r="CX313" s="2" t="s">
        <v>134</v>
      </c>
      <c r="CY313" s="4"/>
      <c r="CZ313" s="8"/>
      <c r="DA313" s="4"/>
      <c r="DB313" s="8"/>
      <c r="DC313" s="7"/>
      <c r="DD313" s="7"/>
      <c r="DE313" s="2" t="s">
        <v>134</v>
      </c>
      <c r="DF313" s="2" t="s">
        <v>134</v>
      </c>
      <c r="DG313" s="2" t="s">
        <v>134</v>
      </c>
      <c r="DH313" s="2" t="s">
        <v>134</v>
      </c>
      <c r="DI313" s="2" t="s">
        <v>134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134</v>
      </c>
      <c r="DR313" s="2" t="s">
        <v>134</v>
      </c>
      <c r="DS313" s="2" t="s">
        <v>134</v>
      </c>
      <c r="DT313" s="2" t="s">
        <v>134</v>
      </c>
      <c r="DU313" s="2" t="s">
        <v>134</v>
      </c>
      <c r="DV313" s="2" t="s">
        <v>134</v>
      </c>
      <c r="DW313" s="4"/>
      <c r="DX313" s="8"/>
      <c r="DY313" s="4"/>
      <c r="DZ313" s="8"/>
      <c r="EA313" s="7"/>
      <c r="EB313" s="7"/>
      <c r="EC313" s="2" t="s">
        <v>134</v>
      </c>
      <c r="ED313" s="2" t="s">
        <v>134</v>
      </c>
      <c r="EE313" s="2" t="s">
        <v>134</v>
      </c>
      <c r="EF313" s="2" t="s">
        <v>134</v>
      </c>
      <c r="EG313" s="2" t="s">
        <v>134</v>
      </c>
      <c r="EH313" s="2" t="s">
        <v>134</v>
      </c>
      <c r="EI313" s="4"/>
      <c r="EJ313" s="8"/>
      <c r="EK313" s="4"/>
      <c r="EL313" s="8"/>
      <c r="EM313" s="7"/>
      <c r="EN313" s="7"/>
      <c r="EO313" s="2" t="s">
        <v>134</v>
      </c>
      <c r="EP313" s="2" t="s">
        <v>134</v>
      </c>
      <c r="EQ313" s="2" t="s">
        <v>134</v>
      </c>
      <c r="ER313" s="2" t="s">
        <v>134</v>
      </c>
      <c r="ES313" s="2" t="s">
        <v>134</v>
      </c>
      <c r="ET313" s="2" t="s">
        <v>134</v>
      </c>
      <c r="EU313" s="4"/>
      <c r="EV313" s="8"/>
      <c r="EW313" s="4"/>
      <c r="EX313" s="8"/>
      <c r="EY313" s="7"/>
      <c r="EZ313" s="7"/>
      <c r="FA313" s="2" t="s">
        <v>134</v>
      </c>
      <c r="FB313" s="2" t="s">
        <v>134</v>
      </c>
      <c r="FC313" s="2" t="s">
        <v>134</v>
      </c>
      <c r="FD313" s="2" t="s">
        <v>134</v>
      </c>
      <c r="FE313" s="2" t="s">
        <v>134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134</v>
      </c>
      <c r="FN313" s="2" t="s">
        <v>134</v>
      </c>
      <c r="FO313" s="2" t="s">
        <v>134</v>
      </c>
      <c r="FP313" s="2" t="s">
        <v>134</v>
      </c>
      <c r="FQ313" s="2" t="s">
        <v>134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134</v>
      </c>
      <c r="FZ313" s="2" t="s">
        <v>134</v>
      </c>
      <c r="GA313" s="2" t="s">
        <v>134</v>
      </c>
      <c r="GB313" s="2" t="s">
        <v>134</v>
      </c>
      <c r="GC313" s="2" t="s">
        <v>134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134</v>
      </c>
      <c r="GL313" s="2" t="s">
        <v>134</v>
      </c>
      <c r="GM313" s="2" t="s">
        <v>134</v>
      </c>
      <c r="GN313" s="2" t="s">
        <v>134</v>
      </c>
      <c r="GO313" s="2" t="s">
        <v>134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134</v>
      </c>
      <c r="GX313" s="2" t="s">
        <v>134</v>
      </c>
      <c r="GY313" s="2" t="s">
        <v>134</v>
      </c>
      <c r="GZ313" s="2" t="s">
        <v>134</v>
      </c>
      <c r="HA313" s="2" t="s">
        <v>134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134</v>
      </c>
      <c r="HJ313" s="2" t="s">
        <v>134</v>
      </c>
      <c r="HK313" s="2" t="s">
        <v>134</v>
      </c>
      <c r="HL313" s="2" t="s">
        <v>134</v>
      </c>
      <c r="HM313" s="2" t="s">
        <v>134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134</v>
      </c>
      <c r="HV313" s="2" t="s">
        <v>134</v>
      </c>
      <c r="HW313" s="2" t="s">
        <v>134</v>
      </c>
      <c r="HX313" s="2" t="s">
        <v>134</v>
      </c>
      <c r="HY313" s="2" t="s">
        <v>134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134</v>
      </c>
      <c r="IH313" s="2" t="s">
        <v>134</v>
      </c>
      <c r="II313" s="2" t="s">
        <v>134</v>
      </c>
      <c r="IJ313" s="2" t="s">
        <v>134</v>
      </c>
      <c r="IK313" s="2" t="s">
        <v>134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134</v>
      </c>
      <c r="IT313" s="2" t="s">
        <v>134</v>
      </c>
      <c r="IU313" s="2" t="s">
        <v>134</v>
      </c>
      <c r="IV313" s="2" t="s">
        <v>134</v>
      </c>
      <c r="IW313" s="2" t="s">
        <v>134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134</v>
      </c>
      <c r="JF313" s="2" t="s">
        <v>134</v>
      </c>
      <c r="JG313" s="2" t="s">
        <v>134</v>
      </c>
      <c r="JH313" s="2" t="s">
        <v>134</v>
      </c>
      <c r="JI313" s="2" t="s">
        <v>134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134</v>
      </c>
      <c r="JR313" s="2" t="s">
        <v>134</v>
      </c>
      <c r="JS313" s="2" t="s">
        <v>134</v>
      </c>
      <c r="JT313" s="2" t="s">
        <v>134</v>
      </c>
      <c r="JU313" s="2" t="s">
        <v>134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134</v>
      </c>
      <c r="KP313" s="2" t="s">
        <v>134</v>
      </c>
      <c r="KQ313" s="2" t="s">
        <v>134</v>
      </c>
      <c r="KR313" s="2" t="s">
        <v>134</v>
      </c>
      <c r="KS313" s="2" t="s">
        <v>134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134</v>
      </c>
      <c r="LB313" s="2" t="s">
        <v>134</v>
      </c>
      <c r="LC313" s="2" t="s">
        <v>134</v>
      </c>
      <c r="LD313" s="2" t="s">
        <v>134</v>
      </c>
      <c r="LE313" s="2" t="s">
        <v>134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134</v>
      </c>
      <c r="LN313" s="2" t="s">
        <v>134</v>
      </c>
      <c r="LO313" s="2" t="s">
        <v>134</v>
      </c>
      <c r="LP313" s="2" t="s">
        <v>134</v>
      </c>
      <c r="LQ313" s="2" t="s">
        <v>134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134</v>
      </c>
      <c r="LZ313" s="2" t="s">
        <v>134</v>
      </c>
      <c r="MA313" s="2" t="s">
        <v>134</v>
      </c>
      <c r="MB313" s="2" t="s">
        <v>134</v>
      </c>
      <c r="MC313" s="2" t="s">
        <v>134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134</v>
      </c>
      <c r="MX313" s="2" t="s">
        <v>134</v>
      </c>
      <c r="MY313" s="2" t="s">
        <v>134</v>
      </c>
      <c r="MZ313" s="2" t="s">
        <v>134</v>
      </c>
      <c r="NA313" s="2" t="s">
        <v>134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134</v>
      </c>
      <c r="NV313" s="2" t="s">
        <v>134</v>
      </c>
      <c r="NW313" s="2" t="s">
        <v>134</v>
      </c>
      <c r="NX313" s="2" t="s">
        <v>134</v>
      </c>
      <c r="NY313" s="2" t="s">
        <v>134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134</v>
      </c>
      <c r="OT313" s="2" t="s">
        <v>134</v>
      </c>
      <c r="OU313" s="2" t="s">
        <v>134</v>
      </c>
      <c r="OV313" s="2" t="s">
        <v>134</v>
      </c>
      <c r="OW313" s="2" t="s">
        <v>134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134</v>
      </c>
      <c r="PR313" s="2" t="s">
        <v>134</v>
      </c>
      <c r="PS313" s="2" t="s">
        <v>134</v>
      </c>
      <c r="PT313" s="2" t="s">
        <v>134</v>
      </c>
      <c r="PU313" s="2" t="s">
        <v>134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134</v>
      </c>
      <c r="QD313" s="2" t="s">
        <v>134</v>
      </c>
      <c r="QE313" s="2" t="s">
        <v>134</v>
      </c>
      <c r="QF313" s="2" t="s">
        <v>134</v>
      </c>
      <c r="QG313" s="2" t="s">
        <v>134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134</v>
      </c>
      <c r="RB313" s="2" t="s">
        <v>134</v>
      </c>
      <c r="RC313" s="2" t="s">
        <v>134</v>
      </c>
      <c r="RD313" s="2" t="s">
        <v>134</v>
      </c>
      <c r="RE313" s="2" t="s">
        <v>134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134</v>
      </c>
      <c r="RN313" s="2" t="s">
        <v>134</v>
      </c>
      <c r="RO313" s="2" t="s">
        <v>134</v>
      </c>
      <c r="RP313" s="2" t="s">
        <v>134</v>
      </c>
      <c r="RQ313" s="2" t="s">
        <v>134</v>
      </c>
      <c r="RR313" s="2" t="s">
        <v>134</v>
      </c>
      <c r="RS313" s="4"/>
      <c r="RT313" s="8"/>
      <c r="RU313" s="4"/>
      <c r="RV313" s="8"/>
      <c r="RW313" s="7"/>
      <c r="RX313" s="7"/>
      <c r="RY313" s="2" t="s">
        <v>134</v>
      </c>
      <c r="RZ313" s="2" t="s">
        <v>134</v>
      </c>
      <c r="SA313" s="2" t="s">
        <v>134</v>
      </c>
      <c r="SB313" s="2" t="s">
        <v>134</v>
      </c>
      <c r="SC313" s="2" t="s">
        <v>134</v>
      </c>
      <c r="SD313" s="2" t="s">
        <v>134</v>
      </c>
      <c r="SE313" s="4"/>
      <c r="SF313" s="8"/>
      <c r="SG313" s="4"/>
      <c r="SH313" s="8"/>
      <c r="SI313" s="7"/>
      <c r="SJ313" s="7"/>
      <c r="SK313" s="2" t="s">
        <v>134</v>
      </c>
      <c r="SL313" s="2" t="s">
        <v>134</v>
      </c>
      <c r="SM313" s="2" t="s">
        <v>134</v>
      </c>
      <c r="SN313" s="2" t="s">
        <v>134</v>
      </c>
      <c r="SO313" s="2" t="s">
        <v>134</v>
      </c>
      <c r="SP313" s="2" t="s">
        <v>134</v>
      </c>
    </row>
    <row r="314">
      <c r="A314" s="2" t="s">
        <v>3206</v>
      </c>
      <c r="B314" s="2" t="s">
        <v>123</v>
      </c>
      <c r="C314" s="2" t="s">
        <v>3207</v>
      </c>
      <c r="D314" s="2" t="s">
        <v>2637</v>
      </c>
      <c r="E314" s="2" t="s">
        <v>2638</v>
      </c>
      <c r="F314" s="2" t="s">
        <v>3208</v>
      </c>
      <c r="G314" s="2" t="s">
        <v>1866</v>
      </c>
      <c r="H314" s="2" t="s">
        <v>3209</v>
      </c>
      <c r="I314" s="2" t="s">
        <v>3210</v>
      </c>
      <c r="J314" s="2" t="s">
        <v>2640</v>
      </c>
      <c r="K314" s="2" t="s">
        <v>3211</v>
      </c>
      <c r="L314" s="3">
        <v>25.61</v>
      </c>
      <c r="M314" s="3">
        <v>26.89</v>
      </c>
      <c r="N314" s="3">
        <v>52.99</v>
      </c>
      <c r="O314" s="2" t="s">
        <v>131</v>
      </c>
      <c r="P314" s="2" t="s">
        <v>197</v>
      </c>
      <c r="Q314" s="2" t="s">
        <v>133</v>
      </c>
      <c r="R314" s="2" t="s">
        <v>134</v>
      </c>
      <c r="S314" s="2" t="s">
        <v>134</v>
      </c>
      <c r="T314" s="2" t="s">
        <v>134</v>
      </c>
      <c r="U314" s="2" t="s">
        <v>134</v>
      </c>
      <c r="V314" s="2" t="s">
        <v>1361</v>
      </c>
      <c r="W314" s="2" t="s">
        <v>835</v>
      </c>
      <c r="X314" s="2" t="s">
        <v>134</v>
      </c>
      <c r="Y314" s="2" t="s">
        <v>237</v>
      </c>
      <c r="Z314" s="4">
        <v>398</v>
      </c>
      <c r="AA314" s="4">
        <f>=ROUNDDOWN(9.25581395348837,0)</f>
      </c>
      <c r="AB314" s="5">
        <v>43</v>
      </c>
      <c r="AC314" s="2" t="s">
        <v>3007</v>
      </c>
      <c r="AD314" s="4">
        <v>604</v>
      </c>
      <c r="AE314" s="4">
        <v>604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>
        <v>0</v>
      </c>
      <c r="AP314" s="4">
        <v>950</v>
      </c>
      <c r="AQ314" s="8">
        <v>27594.74</v>
      </c>
      <c r="AR314" s="4"/>
      <c r="AS314" s="8"/>
      <c r="AT314" s="7"/>
      <c r="AU314" s="7"/>
      <c r="AV314" s="4">
        <v>950</v>
      </c>
      <c r="AW314" s="8">
        <v>27594.74</v>
      </c>
      <c r="AX314" s="4"/>
      <c r="AY314" s="8"/>
      <c r="AZ314" s="7"/>
      <c r="BA314" s="7"/>
      <c r="BB314" s="7">
        <v>1</v>
      </c>
      <c r="BC314" s="4">
        <v>1399</v>
      </c>
      <c r="BD314" s="8">
        <v>40491.42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>
        <v>0.6815</v>
      </c>
      <c r="BJ314" s="4">
        <v>950</v>
      </c>
      <c r="BK314" s="8">
        <v>27594.74</v>
      </c>
      <c r="BL314" s="2" t="s">
        <v>3212</v>
      </c>
      <c r="BM314" s="7">
        <v>1</v>
      </c>
      <c r="BN314" s="7">
        <v>1</v>
      </c>
      <c r="BO314" s="4">
        <v>642</v>
      </c>
      <c r="BP314" s="8">
        <v>18894.06</v>
      </c>
      <c r="BQ314" s="4"/>
      <c r="BR314" s="8"/>
      <c r="BS314" s="7"/>
      <c r="BT314" s="7"/>
      <c r="BU314" s="2" t="s">
        <v>140</v>
      </c>
      <c r="BV314" s="2" t="s">
        <v>131</v>
      </c>
      <c r="BW314" s="2" t="s">
        <v>134</v>
      </c>
      <c r="BX314" s="2" t="s">
        <v>1795</v>
      </c>
      <c r="BY314" s="2" t="s">
        <v>142</v>
      </c>
      <c r="BZ314" s="2" t="s">
        <v>134</v>
      </c>
      <c r="CA314" s="4"/>
      <c r="CB314" s="8"/>
      <c r="CC314" s="4"/>
      <c r="CD314" s="8"/>
      <c r="CE314" s="7"/>
      <c r="CF314" s="7"/>
      <c r="CG314" s="2" t="s">
        <v>140</v>
      </c>
      <c r="CH314" s="2" t="s">
        <v>144</v>
      </c>
      <c r="CI314" s="2" t="s">
        <v>1857</v>
      </c>
      <c r="CJ314" s="2" t="s">
        <v>1560</v>
      </c>
      <c r="CK314" s="2" t="s">
        <v>142</v>
      </c>
      <c r="CL314" s="2" t="s">
        <v>134</v>
      </c>
      <c r="CM314" s="4">
        <v>50</v>
      </c>
      <c r="CN314" s="8">
        <v>1438</v>
      </c>
      <c r="CO314" s="4"/>
      <c r="CP314" s="8"/>
      <c r="CQ314" s="7"/>
      <c r="CR314" s="7"/>
      <c r="CS314" s="2" t="s">
        <v>140</v>
      </c>
      <c r="CT314" s="2" t="s">
        <v>131</v>
      </c>
      <c r="CU314" s="2" t="s">
        <v>242</v>
      </c>
      <c r="CV314" s="2" t="s">
        <v>1987</v>
      </c>
      <c r="CW314" s="2" t="s">
        <v>142</v>
      </c>
      <c r="CX314" s="2" t="s">
        <v>134</v>
      </c>
      <c r="CY314" s="4">
        <v>48</v>
      </c>
      <c r="CZ314" s="8">
        <v>1354.56</v>
      </c>
      <c r="DA314" s="4"/>
      <c r="DB314" s="8"/>
      <c r="DC314" s="7"/>
      <c r="DD314" s="7"/>
      <c r="DE314" s="2" t="s">
        <v>140</v>
      </c>
      <c r="DF314" s="2" t="s">
        <v>131</v>
      </c>
      <c r="DG314" s="2" t="s">
        <v>242</v>
      </c>
      <c r="DH314" s="2" t="s">
        <v>583</v>
      </c>
      <c r="DI314" s="2" t="s">
        <v>142</v>
      </c>
      <c r="DJ314" s="2" t="s">
        <v>134</v>
      </c>
      <c r="DK314" s="4">
        <v>88</v>
      </c>
      <c r="DL314" s="8">
        <v>2682.24</v>
      </c>
      <c r="DM314" s="4"/>
      <c r="DN314" s="8"/>
      <c r="DO314" s="7"/>
      <c r="DP314" s="7"/>
      <c r="DQ314" s="2" t="s">
        <v>140</v>
      </c>
      <c r="DR314" s="2" t="s">
        <v>131</v>
      </c>
      <c r="DS314" s="2" t="s">
        <v>533</v>
      </c>
      <c r="DT314" s="2" t="s">
        <v>610</v>
      </c>
      <c r="DU314" s="2" t="s">
        <v>142</v>
      </c>
      <c r="DV314" s="2" t="s">
        <v>134</v>
      </c>
      <c r="DW314" s="4">
        <v>13</v>
      </c>
      <c r="DX314" s="8">
        <v>370.6</v>
      </c>
      <c r="DY314" s="4"/>
      <c r="DZ314" s="8"/>
      <c r="EA314" s="7"/>
      <c r="EB314" s="7"/>
      <c r="EC314" s="2" t="s">
        <v>140</v>
      </c>
      <c r="ED314" s="2" t="s">
        <v>131</v>
      </c>
      <c r="EE314" s="2" t="s">
        <v>242</v>
      </c>
      <c r="EF314" s="2" t="s">
        <v>3213</v>
      </c>
      <c r="EG314" s="2" t="s">
        <v>142</v>
      </c>
      <c r="EH314" s="2" t="s">
        <v>134</v>
      </c>
      <c r="EI314" s="4">
        <v>66</v>
      </c>
      <c r="EJ314" s="8">
        <v>1644.48</v>
      </c>
      <c r="EK314" s="4"/>
      <c r="EL314" s="8"/>
      <c r="EM314" s="7"/>
      <c r="EN314" s="7"/>
      <c r="EO314" s="2" t="s">
        <v>140</v>
      </c>
      <c r="EP314" s="2" t="s">
        <v>131</v>
      </c>
      <c r="EQ314" s="2" t="s">
        <v>242</v>
      </c>
      <c r="ER314" s="2" t="s">
        <v>2440</v>
      </c>
      <c r="ES314" s="2" t="s">
        <v>142</v>
      </c>
      <c r="ET314" s="2" t="s">
        <v>134</v>
      </c>
      <c r="EU314" s="4">
        <v>9</v>
      </c>
      <c r="EV314" s="8">
        <v>300.14</v>
      </c>
      <c r="EW314" s="4"/>
      <c r="EX314" s="8"/>
      <c r="EY314" s="7"/>
      <c r="EZ314" s="7"/>
      <c r="FA314" s="2" t="s">
        <v>140</v>
      </c>
      <c r="FB314" s="2" t="s">
        <v>131</v>
      </c>
      <c r="FC314" s="2" t="s">
        <v>1939</v>
      </c>
      <c r="FD314" s="2" t="s">
        <v>321</v>
      </c>
      <c r="FE314" s="2" t="s">
        <v>142</v>
      </c>
      <c r="FF314" s="2" t="s">
        <v>134</v>
      </c>
      <c r="FG314" s="4">
        <v>3</v>
      </c>
      <c r="FH314" s="8">
        <v>71.9</v>
      </c>
      <c r="FI314" s="4"/>
      <c r="FJ314" s="8"/>
      <c r="FK314" s="7"/>
      <c r="FL314" s="7"/>
      <c r="FM314" s="2" t="s">
        <v>140</v>
      </c>
      <c r="FN314" s="2" t="s">
        <v>131</v>
      </c>
      <c r="FO314" s="2" t="s">
        <v>2069</v>
      </c>
      <c r="FP314" s="2" t="s">
        <v>2930</v>
      </c>
      <c r="FQ314" s="2" t="s">
        <v>142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143</v>
      </c>
      <c r="FZ314" s="2" t="s">
        <v>131</v>
      </c>
      <c r="GA314" s="2" t="s">
        <v>134</v>
      </c>
      <c r="GB314" s="2" t="s">
        <v>134</v>
      </c>
      <c r="GC314" s="2" t="s">
        <v>142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134</v>
      </c>
      <c r="GL314" s="2" t="s">
        <v>134</v>
      </c>
      <c r="GM314" s="2" t="s">
        <v>134</v>
      </c>
      <c r="GN314" s="2" t="s">
        <v>134</v>
      </c>
      <c r="GO314" s="2" t="s">
        <v>134</v>
      </c>
      <c r="GP314" s="2" t="s">
        <v>134</v>
      </c>
      <c r="GQ314" s="4">
        <v>23</v>
      </c>
      <c r="GR314" s="8">
        <v>620.38</v>
      </c>
      <c r="GS314" s="4"/>
      <c r="GT314" s="8"/>
      <c r="GU314" s="7"/>
      <c r="GV314" s="7"/>
      <c r="GW314" s="2" t="s">
        <v>140</v>
      </c>
      <c r="GX314" s="2" t="s">
        <v>131</v>
      </c>
      <c r="GY314" s="2" t="s">
        <v>151</v>
      </c>
      <c r="GZ314" s="2" t="s">
        <v>2422</v>
      </c>
      <c r="HA314" s="2" t="s">
        <v>142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140</v>
      </c>
      <c r="HJ314" s="2" t="s">
        <v>131</v>
      </c>
      <c r="HK314" s="2" t="s">
        <v>242</v>
      </c>
      <c r="HL314" s="2" t="s">
        <v>3214</v>
      </c>
      <c r="HM314" s="2" t="s">
        <v>142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161</v>
      </c>
      <c r="HV314" s="2" t="s">
        <v>131</v>
      </c>
      <c r="HW314" s="2" t="s">
        <v>134</v>
      </c>
      <c r="HX314" s="2" t="s">
        <v>134</v>
      </c>
      <c r="HY314" s="2" t="s">
        <v>142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140</v>
      </c>
      <c r="IH314" s="2" t="s">
        <v>144</v>
      </c>
      <c r="II314" s="2" t="s">
        <v>486</v>
      </c>
      <c r="IJ314" s="2" t="s">
        <v>374</v>
      </c>
      <c r="IK314" s="2" t="s">
        <v>142</v>
      </c>
      <c r="IL314" s="2" t="s">
        <v>134</v>
      </c>
      <c r="IM314" s="4">
        <v>5</v>
      </c>
      <c r="IN314" s="8">
        <v>134.45</v>
      </c>
      <c r="IO314" s="4"/>
      <c r="IP314" s="8"/>
      <c r="IQ314" s="7"/>
      <c r="IR314" s="7"/>
      <c r="IS314" s="2" t="s">
        <v>140</v>
      </c>
      <c r="IT314" s="2" t="s">
        <v>131</v>
      </c>
      <c r="IU314" s="2" t="s">
        <v>382</v>
      </c>
      <c r="IV314" s="2" t="s">
        <v>359</v>
      </c>
      <c r="IW314" s="2" t="s">
        <v>142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140</v>
      </c>
      <c r="JF314" s="2" t="s">
        <v>131</v>
      </c>
      <c r="JG314" s="2" t="s">
        <v>170</v>
      </c>
      <c r="JH314" s="2" t="s">
        <v>134</v>
      </c>
      <c r="JI314" s="2" t="s">
        <v>142</v>
      </c>
      <c r="JJ314" s="2" t="s">
        <v>134</v>
      </c>
      <c r="JK314" s="4">
        <v>2</v>
      </c>
      <c r="JL314" s="8">
        <v>57.04</v>
      </c>
      <c r="JM314" s="4"/>
      <c r="JN314" s="8"/>
      <c r="JO314" s="7"/>
      <c r="JP314" s="7"/>
      <c r="JQ314" s="2" t="s">
        <v>140</v>
      </c>
      <c r="JR314" s="2" t="s">
        <v>131</v>
      </c>
      <c r="JS314" s="2" t="s">
        <v>2053</v>
      </c>
      <c r="JT314" s="2" t="s">
        <v>1781</v>
      </c>
      <c r="JU314" s="2" t="s">
        <v>142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140</v>
      </c>
      <c r="KD314" s="2" t="s">
        <v>131</v>
      </c>
      <c r="KE314" s="2" t="s">
        <v>174</v>
      </c>
      <c r="KF314" s="2" t="s">
        <v>1373</v>
      </c>
      <c r="KG314" s="2" t="s">
        <v>142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176</v>
      </c>
      <c r="KP314" s="2" t="s">
        <v>131</v>
      </c>
      <c r="KQ314" s="2" t="s">
        <v>134</v>
      </c>
      <c r="KR314" s="2" t="s">
        <v>134</v>
      </c>
      <c r="KS314" s="2" t="s">
        <v>142</v>
      </c>
      <c r="KT314" s="2" t="s">
        <v>134</v>
      </c>
      <c r="KU314" s="4">
        <v>1</v>
      </c>
      <c r="KV314" s="8">
        <v>26.89</v>
      </c>
      <c r="KW314" s="4"/>
      <c r="KX314" s="8"/>
      <c r="KY314" s="7"/>
      <c r="KZ314" s="7"/>
      <c r="LA314" s="2" t="s">
        <v>140</v>
      </c>
      <c r="LB314" s="2" t="s">
        <v>144</v>
      </c>
      <c r="LC314" s="2" t="s">
        <v>713</v>
      </c>
      <c r="LD314" s="2" t="s">
        <v>1489</v>
      </c>
      <c r="LE314" s="2" t="s">
        <v>142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134</v>
      </c>
      <c r="LN314" s="2" t="s">
        <v>134</v>
      </c>
      <c r="LO314" s="2" t="s">
        <v>134</v>
      </c>
      <c r="LP314" s="2" t="s">
        <v>134</v>
      </c>
      <c r="LQ314" s="2" t="s">
        <v>134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134</v>
      </c>
      <c r="LZ314" s="2" t="s">
        <v>134</v>
      </c>
      <c r="MA314" s="2" t="s">
        <v>134</v>
      </c>
      <c r="MB314" s="2" t="s">
        <v>134</v>
      </c>
      <c r="MC314" s="2" t="s">
        <v>134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140</v>
      </c>
      <c r="ML314" s="2" t="s">
        <v>144</v>
      </c>
      <c r="MM314" s="2" t="s">
        <v>210</v>
      </c>
      <c r="MN314" s="2" t="s">
        <v>3215</v>
      </c>
      <c r="MO314" s="2" t="s">
        <v>142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134</v>
      </c>
      <c r="MX314" s="2" t="s">
        <v>134</v>
      </c>
      <c r="MY314" s="2" t="s">
        <v>134</v>
      </c>
      <c r="MZ314" s="2" t="s">
        <v>134</v>
      </c>
      <c r="NA314" s="2" t="s">
        <v>134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184</v>
      </c>
      <c r="NJ314" s="2" t="s">
        <v>131</v>
      </c>
      <c r="NK314" s="2" t="s">
        <v>134</v>
      </c>
      <c r="NL314" s="2" t="s">
        <v>134</v>
      </c>
      <c r="NM314" s="2" t="s">
        <v>142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140</v>
      </c>
      <c r="NV314" s="2" t="s">
        <v>144</v>
      </c>
      <c r="NW314" s="2" t="s">
        <v>185</v>
      </c>
      <c r="NX314" s="2" t="s">
        <v>669</v>
      </c>
      <c r="NY314" s="2" t="s">
        <v>142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140</v>
      </c>
      <c r="OH314" s="2" t="s">
        <v>187</v>
      </c>
      <c r="OI314" s="2" t="s">
        <v>268</v>
      </c>
      <c r="OJ314" s="2" t="s">
        <v>2438</v>
      </c>
      <c r="OK314" s="2" t="s">
        <v>142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134</v>
      </c>
      <c r="OT314" s="2" t="s">
        <v>134</v>
      </c>
      <c r="OU314" s="2" t="s">
        <v>134</v>
      </c>
      <c r="OV314" s="2" t="s">
        <v>134</v>
      </c>
      <c r="OW314" s="2" t="s">
        <v>134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161</v>
      </c>
      <c r="PF314" s="2" t="s">
        <v>131</v>
      </c>
      <c r="PG314" s="2" t="s">
        <v>134</v>
      </c>
      <c r="PH314" s="2" t="s">
        <v>134</v>
      </c>
      <c r="PI314" s="2" t="s">
        <v>142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176</v>
      </c>
      <c r="PR314" s="2" t="s">
        <v>131</v>
      </c>
      <c r="PS314" s="2" t="s">
        <v>134</v>
      </c>
      <c r="PT314" s="2" t="s">
        <v>134</v>
      </c>
      <c r="PU314" s="2" t="s">
        <v>142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140</v>
      </c>
      <c r="QD314" s="2" t="s">
        <v>144</v>
      </c>
      <c r="QE314" s="2" t="s">
        <v>712</v>
      </c>
      <c r="QF314" s="2" t="s">
        <v>1896</v>
      </c>
      <c r="QG314" s="2" t="s">
        <v>142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184</v>
      </c>
      <c r="QP314" s="2" t="s">
        <v>131</v>
      </c>
      <c r="QQ314" s="2" t="s">
        <v>134</v>
      </c>
      <c r="QR314" s="2" t="s">
        <v>134</v>
      </c>
      <c r="QS314" s="2" t="s">
        <v>142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134</v>
      </c>
      <c r="RB314" s="2" t="s">
        <v>134</v>
      </c>
      <c r="RC314" s="2" t="s">
        <v>134</v>
      </c>
      <c r="RD314" s="2" t="s">
        <v>134</v>
      </c>
      <c r="RE314" s="2" t="s">
        <v>134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134</v>
      </c>
      <c r="RN314" s="2" t="s">
        <v>134</v>
      </c>
      <c r="RO314" s="2" t="s">
        <v>134</v>
      </c>
      <c r="RP314" s="2" t="s">
        <v>134</v>
      </c>
      <c r="RQ314" s="2" t="s">
        <v>134</v>
      </c>
      <c r="RR314" s="2" t="s">
        <v>134</v>
      </c>
      <c r="RS314" s="4"/>
      <c r="RT314" s="8"/>
      <c r="RU314" s="4"/>
      <c r="RV314" s="8"/>
      <c r="RW314" s="7"/>
      <c r="RX314" s="7"/>
      <c r="RY314" s="2" t="s">
        <v>161</v>
      </c>
      <c r="RZ314" s="2" t="s">
        <v>131</v>
      </c>
      <c r="SA314" s="2" t="s">
        <v>134</v>
      </c>
      <c r="SB314" s="2" t="s">
        <v>134</v>
      </c>
      <c r="SC314" s="2" t="s">
        <v>142</v>
      </c>
      <c r="SD314" s="2" t="s">
        <v>134</v>
      </c>
      <c r="SE314" s="4"/>
      <c r="SF314" s="8"/>
      <c r="SG314" s="4"/>
      <c r="SH314" s="8"/>
      <c r="SI314" s="7"/>
      <c r="SJ314" s="7"/>
      <c r="SK314" s="2" t="s">
        <v>140</v>
      </c>
      <c r="SL314" s="2" t="s">
        <v>144</v>
      </c>
      <c r="SM314" s="2" t="s">
        <v>270</v>
      </c>
      <c r="SN314" s="2" t="s">
        <v>2124</v>
      </c>
      <c r="SO314" s="2" t="s">
        <v>142</v>
      </c>
      <c r="SP314" s="2" t="s">
        <v>134</v>
      </c>
    </row>
    <row r="315">
      <c r="A315" s="2" t="s">
        <v>3216</v>
      </c>
      <c r="B315" s="2" t="s">
        <v>123</v>
      </c>
      <c r="C315" s="2" t="s">
        <v>3207</v>
      </c>
      <c r="D315" s="2" t="s">
        <v>2637</v>
      </c>
      <c r="E315" s="2" t="s">
        <v>2638</v>
      </c>
      <c r="F315" s="2" t="s">
        <v>3208</v>
      </c>
      <c r="G315" s="2" t="s">
        <v>3217</v>
      </c>
      <c r="H315" s="2" t="s">
        <v>3209</v>
      </c>
      <c r="I315" s="2" t="s">
        <v>3210</v>
      </c>
      <c r="J315" s="2" t="s">
        <v>2640</v>
      </c>
      <c r="K315" s="2" t="s">
        <v>130</v>
      </c>
      <c r="L315" s="3">
        <v>25.61</v>
      </c>
      <c r="M315" s="3">
        <v>26.89</v>
      </c>
      <c r="N315" s="3">
        <v>52.99</v>
      </c>
      <c r="O315" s="2" t="s">
        <v>131</v>
      </c>
      <c r="P315" s="2" t="s">
        <v>275</v>
      </c>
      <c r="Q315" s="2" t="s">
        <v>133</v>
      </c>
      <c r="R315" s="2" t="s">
        <v>134</v>
      </c>
      <c r="S315" s="2" t="s">
        <v>3218</v>
      </c>
      <c r="T315" s="2" t="s">
        <v>134</v>
      </c>
      <c r="U315" s="2" t="s">
        <v>134</v>
      </c>
      <c r="V315" s="2" t="s">
        <v>1361</v>
      </c>
      <c r="W315" s="2" t="s">
        <v>835</v>
      </c>
      <c r="X315" s="2" t="s">
        <v>134</v>
      </c>
      <c r="Y315" s="2" t="s">
        <v>375</v>
      </c>
      <c r="Z315" s="4">
        <v>91</v>
      </c>
      <c r="AA315" s="4">
        <f>=ROUNDDOWN(5.35294117647059,0)</f>
      </c>
      <c r="AB315" s="5">
        <v>17</v>
      </c>
      <c r="AC315" s="2" t="s">
        <v>880</v>
      </c>
      <c r="AD315" s="4">
        <v>410</v>
      </c>
      <c r="AE315" s="4">
        <v>410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>
        <v>0</v>
      </c>
      <c r="AP315" s="4">
        <v>449</v>
      </c>
      <c r="AQ315" s="8">
        <v>12896.68</v>
      </c>
      <c r="AR315" s="4"/>
      <c r="AS315" s="8"/>
      <c r="AT315" s="7"/>
      <c r="AU315" s="7"/>
      <c r="AV315" s="4">
        <v>449</v>
      </c>
      <c r="AW315" s="8">
        <v>12896.68</v>
      </c>
      <c r="AX315" s="4"/>
      <c r="AY315" s="8"/>
      <c r="AZ315" s="7"/>
      <c r="BA315" s="7"/>
      <c r="BB315" s="7">
        <v>1</v>
      </c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>
        <v>0.3185</v>
      </c>
      <c r="BJ315" s="4">
        <v>449</v>
      </c>
      <c r="BK315" s="8">
        <v>12896.68</v>
      </c>
      <c r="BL315" s="2" t="s">
        <v>3219</v>
      </c>
      <c r="BM315" s="7">
        <v>1</v>
      </c>
      <c r="BN315" s="7">
        <v>1</v>
      </c>
      <c r="BO315" s="4">
        <v>225</v>
      </c>
      <c r="BP315" s="8">
        <v>6527.25</v>
      </c>
      <c r="BQ315" s="4"/>
      <c r="BR315" s="8"/>
      <c r="BS315" s="7"/>
      <c r="BT315" s="7"/>
      <c r="BU315" s="2" t="s">
        <v>140</v>
      </c>
      <c r="BV315" s="2" t="s">
        <v>131</v>
      </c>
      <c r="BW315" s="2" t="s">
        <v>134</v>
      </c>
      <c r="BX315" s="2" t="s">
        <v>1795</v>
      </c>
      <c r="BY315" s="2" t="s">
        <v>142</v>
      </c>
      <c r="BZ315" s="2" t="s">
        <v>134</v>
      </c>
      <c r="CA315" s="4"/>
      <c r="CB315" s="8"/>
      <c r="CC315" s="4"/>
      <c r="CD315" s="8"/>
      <c r="CE315" s="7"/>
      <c r="CF315" s="7"/>
      <c r="CG315" s="2" t="s">
        <v>140</v>
      </c>
      <c r="CH315" s="2" t="s">
        <v>144</v>
      </c>
      <c r="CI315" s="2" t="s">
        <v>1857</v>
      </c>
      <c r="CJ315" s="2" t="s">
        <v>3220</v>
      </c>
      <c r="CK315" s="2" t="s">
        <v>142</v>
      </c>
      <c r="CL315" s="2" t="s">
        <v>134</v>
      </c>
      <c r="CM315" s="4">
        <v>80</v>
      </c>
      <c r="CN315" s="8">
        <v>2300.8</v>
      </c>
      <c r="CO315" s="4"/>
      <c r="CP315" s="8"/>
      <c r="CQ315" s="7"/>
      <c r="CR315" s="7"/>
      <c r="CS315" s="2" t="s">
        <v>140</v>
      </c>
      <c r="CT315" s="2" t="s">
        <v>131</v>
      </c>
      <c r="CU315" s="2" t="s">
        <v>242</v>
      </c>
      <c r="CV315" s="2" t="s">
        <v>3221</v>
      </c>
      <c r="CW315" s="2" t="s">
        <v>142</v>
      </c>
      <c r="CX315" s="2" t="s">
        <v>134</v>
      </c>
      <c r="CY315" s="4">
        <v>28</v>
      </c>
      <c r="CZ315" s="8">
        <v>790.16</v>
      </c>
      <c r="DA315" s="4"/>
      <c r="DB315" s="8"/>
      <c r="DC315" s="7"/>
      <c r="DD315" s="7"/>
      <c r="DE315" s="2" t="s">
        <v>140</v>
      </c>
      <c r="DF315" s="2" t="s">
        <v>131</v>
      </c>
      <c r="DG315" s="2" t="s">
        <v>242</v>
      </c>
      <c r="DH315" s="2" t="s">
        <v>583</v>
      </c>
      <c r="DI315" s="2" t="s">
        <v>142</v>
      </c>
      <c r="DJ315" s="2" t="s">
        <v>134</v>
      </c>
      <c r="DK315" s="4">
        <v>37</v>
      </c>
      <c r="DL315" s="8">
        <v>1127.76</v>
      </c>
      <c r="DM315" s="4"/>
      <c r="DN315" s="8"/>
      <c r="DO315" s="7"/>
      <c r="DP315" s="7"/>
      <c r="DQ315" s="2" t="s">
        <v>140</v>
      </c>
      <c r="DR315" s="2" t="s">
        <v>131</v>
      </c>
      <c r="DS315" s="2" t="s">
        <v>533</v>
      </c>
      <c r="DT315" s="2" t="s">
        <v>2049</v>
      </c>
      <c r="DU315" s="2" t="s">
        <v>142</v>
      </c>
      <c r="DV315" s="2" t="s">
        <v>134</v>
      </c>
      <c r="DW315" s="4">
        <v>21</v>
      </c>
      <c r="DX315" s="8">
        <v>601.74</v>
      </c>
      <c r="DY315" s="4"/>
      <c r="DZ315" s="8"/>
      <c r="EA315" s="7"/>
      <c r="EB315" s="7"/>
      <c r="EC315" s="2" t="s">
        <v>140</v>
      </c>
      <c r="ED315" s="2" t="s">
        <v>131</v>
      </c>
      <c r="EE315" s="2" t="s">
        <v>242</v>
      </c>
      <c r="EF315" s="2" t="s">
        <v>820</v>
      </c>
      <c r="EG315" s="2" t="s">
        <v>142</v>
      </c>
      <c r="EH315" s="2" t="s">
        <v>134</v>
      </c>
      <c r="EI315" s="4">
        <v>16</v>
      </c>
      <c r="EJ315" s="8">
        <v>374.4</v>
      </c>
      <c r="EK315" s="4"/>
      <c r="EL315" s="8"/>
      <c r="EM315" s="7"/>
      <c r="EN315" s="7"/>
      <c r="EO315" s="2" t="s">
        <v>140</v>
      </c>
      <c r="EP315" s="2" t="s">
        <v>131</v>
      </c>
      <c r="EQ315" s="2" t="s">
        <v>242</v>
      </c>
      <c r="ER315" s="2" t="s">
        <v>1987</v>
      </c>
      <c r="ES315" s="2" t="s">
        <v>142</v>
      </c>
      <c r="ET315" s="2" t="s">
        <v>134</v>
      </c>
      <c r="EU315" s="4">
        <v>9</v>
      </c>
      <c r="EV315" s="8">
        <v>268.71</v>
      </c>
      <c r="EW315" s="4"/>
      <c r="EX315" s="8"/>
      <c r="EY315" s="7"/>
      <c r="EZ315" s="7"/>
      <c r="FA315" s="2" t="s">
        <v>140</v>
      </c>
      <c r="FB315" s="2" t="s">
        <v>131</v>
      </c>
      <c r="FC315" s="2" t="s">
        <v>1939</v>
      </c>
      <c r="FD315" s="2" t="s">
        <v>321</v>
      </c>
      <c r="FE315" s="2" t="s">
        <v>142</v>
      </c>
      <c r="FF315" s="2" t="s">
        <v>134</v>
      </c>
      <c r="FG315" s="4">
        <v>1</v>
      </c>
      <c r="FH315" s="8">
        <v>28.24</v>
      </c>
      <c r="FI315" s="4"/>
      <c r="FJ315" s="8"/>
      <c r="FK315" s="7"/>
      <c r="FL315" s="7"/>
      <c r="FM315" s="2" t="s">
        <v>140</v>
      </c>
      <c r="FN315" s="2" t="s">
        <v>131</v>
      </c>
      <c r="FO315" s="2" t="s">
        <v>2069</v>
      </c>
      <c r="FP315" s="2" t="s">
        <v>343</v>
      </c>
      <c r="FQ315" s="2" t="s">
        <v>142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143</v>
      </c>
      <c r="FZ315" s="2" t="s">
        <v>131</v>
      </c>
      <c r="GA315" s="2" t="s">
        <v>134</v>
      </c>
      <c r="GB315" s="2" t="s">
        <v>134</v>
      </c>
      <c r="GC315" s="2" t="s">
        <v>142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134</v>
      </c>
      <c r="GL315" s="2" t="s">
        <v>134</v>
      </c>
      <c r="GM315" s="2" t="s">
        <v>134</v>
      </c>
      <c r="GN315" s="2" t="s">
        <v>134</v>
      </c>
      <c r="GO315" s="2" t="s">
        <v>134</v>
      </c>
      <c r="GP315" s="2" t="s">
        <v>134</v>
      </c>
      <c r="GQ315" s="4">
        <v>22</v>
      </c>
      <c r="GR315" s="8">
        <v>597.31</v>
      </c>
      <c r="GS315" s="4"/>
      <c r="GT315" s="8"/>
      <c r="GU315" s="7"/>
      <c r="GV315" s="7"/>
      <c r="GW315" s="2" t="s">
        <v>140</v>
      </c>
      <c r="GX315" s="2" t="s">
        <v>131</v>
      </c>
      <c r="GY315" s="2" t="s">
        <v>151</v>
      </c>
      <c r="GZ315" s="2" t="s">
        <v>3222</v>
      </c>
      <c r="HA315" s="2" t="s">
        <v>142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140</v>
      </c>
      <c r="HJ315" s="2" t="s">
        <v>131</v>
      </c>
      <c r="HK315" s="2" t="s">
        <v>242</v>
      </c>
      <c r="HL315" s="2" t="s">
        <v>3223</v>
      </c>
      <c r="HM315" s="2" t="s">
        <v>142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161</v>
      </c>
      <c r="HV315" s="2" t="s">
        <v>131</v>
      </c>
      <c r="HW315" s="2" t="s">
        <v>134</v>
      </c>
      <c r="HX315" s="2" t="s">
        <v>134</v>
      </c>
      <c r="HY315" s="2" t="s">
        <v>142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140</v>
      </c>
      <c r="IH315" s="2" t="s">
        <v>131</v>
      </c>
      <c r="II315" s="2" t="s">
        <v>486</v>
      </c>
      <c r="IJ315" s="2" t="s">
        <v>2192</v>
      </c>
      <c r="IK315" s="2" t="s">
        <v>142</v>
      </c>
      <c r="IL315" s="2" t="s">
        <v>134</v>
      </c>
      <c r="IM315" s="4">
        <v>3</v>
      </c>
      <c r="IN315" s="8">
        <v>80.67</v>
      </c>
      <c r="IO315" s="4"/>
      <c r="IP315" s="8"/>
      <c r="IQ315" s="7"/>
      <c r="IR315" s="7"/>
      <c r="IS315" s="2" t="s">
        <v>140</v>
      </c>
      <c r="IT315" s="2" t="s">
        <v>131</v>
      </c>
      <c r="IU315" s="2" t="s">
        <v>382</v>
      </c>
      <c r="IV315" s="2" t="s">
        <v>774</v>
      </c>
      <c r="IW315" s="2" t="s">
        <v>142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140</v>
      </c>
      <c r="JF315" s="2" t="s">
        <v>131</v>
      </c>
      <c r="JG315" s="2" t="s">
        <v>170</v>
      </c>
      <c r="JH315" s="2" t="s">
        <v>134</v>
      </c>
      <c r="JI315" s="2" t="s">
        <v>142</v>
      </c>
      <c r="JJ315" s="2" t="s">
        <v>134</v>
      </c>
      <c r="JK315" s="4">
        <v>7</v>
      </c>
      <c r="JL315" s="8">
        <v>199.64</v>
      </c>
      <c r="JM315" s="4"/>
      <c r="JN315" s="8"/>
      <c r="JO315" s="7"/>
      <c r="JP315" s="7"/>
      <c r="JQ315" s="2" t="s">
        <v>140</v>
      </c>
      <c r="JR315" s="2" t="s">
        <v>131</v>
      </c>
      <c r="JS315" s="2" t="s">
        <v>2053</v>
      </c>
      <c r="JT315" s="2" t="s">
        <v>3224</v>
      </c>
      <c r="JU315" s="2" t="s">
        <v>142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140</v>
      </c>
      <c r="KD315" s="2" t="s">
        <v>131</v>
      </c>
      <c r="KE315" s="2" t="s">
        <v>174</v>
      </c>
      <c r="KF315" s="2" t="s">
        <v>134</v>
      </c>
      <c r="KG315" s="2" t="s">
        <v>142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176</v>
      </c>
      <c r="KP315" s="2" t="s">
        <v>131</v>
      </c>
      <c r="KQ315" s="2" t="s">
        <v>134</v>
      </c>
      <c r="KR315" s="2" t="s">
        <v>134</v>
      </c>
      <c r="KS315" s="2" t="s">
        <v>142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140</v>
      </c>
      <c r="LB315" s="2" t="s">
        <v>144</v>
      </c>
      <c r="LC315" s="2" t="s">
        <v>407</v>
      </c>
      <c r="LD315" s="2" t="s">
        <v>1334</v>
      </c>
      <c r="LE315" s="2" t="s">
        <v>142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134</v>
      </c>
      <c r="LN315" s="2" t="s">
        <v>134</v>
      </c>
      <c r="LO315" s="2" t="s">
        <v>134</v>
      </c>
      <c r="LP315" s="2" t="s">
        <v>134</v>
      </c>
      <c r="LQ315" s="2" t="s">
        <v>134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134</v>
      </c>
      <c r="LZ315" s="2" t="s">
        <v>134</v>
      </c>
      <c r="MA315" s="2" t="s">
        <v>134</v>
      </c>
      <c r="MB315" s="2" t="s">
        <v>134</v>
      </c>
      <c r="MC315" s="2" t="s">
        <v>134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140</v>
      </c>
      <c r="ML315" s="2" t="s">
        <v>144</v>
      </c>
      <c r="MM315" s="2" t="s">
        <v>213</v>
      </c>
      <c r="MN315" s="2" t="s">
        <v>408</v>
      </c>
      <c r="MO315" s="2" t="s">
        <v>142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184</v>
      </c>
      <c r="NJ315" s="2" t="s">
        <v>131</v>
      </c>
      <c r="NK315" s="2" t="s">
        <v>134</v>
      </c>
      <c r="NL315" s="2" t="s">
        <v>134</v>
      </c>
      <c r="NM315" s="2" t="s">
        <v>142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140</v>
      </c>
      <c r="NV315" s="2" t="s">
        <v>144</v>
      </c>
      <c r="NW315" s="2" t="s">
        <v>185</v>
      </c>
      <c r="NX315" s="2" t="s">
        <v>582</v>
      </c>
      <c r="NY315" s="2" t="s">
        <v>142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140</v>
      </c>
      <c r="OH315" s="2" t="s">
        <v>187</v>
      </c>
      <c r="OI315" s="2" t="s">
        <v>268</v>
      </c>
      <c r="OJ315" s="2" t="s">
        <v>454</v>
      </c>
      <c r="OK315" s="2" t="s">
        <v>142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134</v>
      </c>
      <c r="OT315" s="2" t="s">
        <v>134</v>
      </c>
      <c r="OU315" s="2" t="s">
        <v>134</v>
      </c>
      <c r="OV315" s="2" t="s">
        <v>134</v>
      </c>
      <c r="OW315" s="2" t="s">
        <v>134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161</v>
      </c>
      <c r="PF315" s="2" t="s">
        <v>131</v>
      </c>
      <c r="PG315" s="2" t="s">
        <v>134</v>
      </c>
      <c r="PH315" s="2" t="s">
        <v>134</v>
      </c>
      <c r="PI315" s="2" t="s">
        <v>142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176</v>
      </c>
      <c r="PR315" s="2" t="s">
        <v>131</v>
      </c>
      <c r="PS315" s="2" t="s">
        <v>134</v>
      </c>
      <c r="PT315" s="2" t="s">
        <v>134</v>
      </c>
      <c r="PU315" s="2" t="s">
        <v>142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140</v>
      </c>
      <c r="QD315" s="2" t="s">
        <v>144</v>
      </c>
      <c r="QE315" s="2" t="s">
        <v>712</v>
      </c>
      <c r="QF315" s="2" t="s">
        <v>2800</v>
      </c>
      <c r="QG315" s="2" t="s">
        <v>142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184</v>
      </c>
      <c r="QP315" s="2" t="s">
        <v>131</v>
      </c>
      <c r="QQ315" s="2" t="s">
        <v>134</v>
      </c>
      <c r="QR315" s="2" t="s">
        <v>134</v>
      </c>
      <c r="QS315" s="2" t="s">
        <v>142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134</v>
      </c>
      <c r="RB315" s="2" t="s">
        <v>134</v>
      </c>
      <c r="RC315" s="2" t="s">
        <v>134</v>
      </c>
      <c r="RD315" s="2" t="s">
        <v>134</v>
      </c>
      <c r="RE315" s="2" t="s">
        <v>134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134</v>
      </c>
      <c r="RN315" s="2" t="s">
        <v>134</v>
      </c>
      <c r="RO315" s="2" t="s">
        <v>134</v>
      </c>
      <c r="RP315" s="2" t="s">
        <v>134</v>
      </c>
      <c r="RQ315" s="2" t="s">
        <v>134</v>
      </c>
      <c r="RR315" s="2" t="s">
        <v>134</v>
      </c>
      <c r="RS315" s="4"/>
      <c r="RT315" s="8"/>
      <c r="RU315" s="4"/>
      <c r="RV315" s="8"/>
      <c r="RW315" s="7"/>
      <c r="RX315" s="7"/>
      <c r="RY315" s="2" t="s">
        <v>161</v>
      </c>
      <c r="RZ315" s="2" t="s">
        <v>131</v>
      </c>
      <c r="SA315" s="2" t="s">
        <v>134</v>
      </c>
      <c r="SB315" s="2" t="s">
        <v>134</v>
      </c>
      <c r="SC315" s="2" t="s">
        <v>142</v>
      </c>
      <c r="SD315" s="2" t="s">
        <v>134</v>
      </c>
      <c r="SE315" s="4"/>
      <c r="SF315" s="8"/>
      <c r="SG315" s="4"/>
      <c r="SH315" s="8"/>
      <c r="SI315" s="7"/>
      <c r="SJ315" s="7"/>
      <c r="SK315" s="2" t="s">
        <v>140</v>
      </c>
      <c r="SL315" s="2" t="s">
        <v>144</v>
      </c>
      <c r="SM315" s="2" t="s">
        <v>762</v>
      </c>
      <c r="SN315" s="2" t="s">
        <v>2404</v>
      </c>
      <c r="SO315" s="2" t="s">
        <v>142</v>
      </c>
      <c r="SP315" s="2" t="s">
        <v>134</v>
      </c>
    </row>
    <row r="316">
      <c r="A316" s="2" t="s">
        <v>3225</v>
      </c>
      <c r="B316" s="2" t="s">
        <v>123</v>
      </c>
      <c r="C316" s="2" t="s">
        <v>3207</v>
      </c>
      <c r="D316" s="2" t="s">
        <v>2637</v>
      </c>
      <c r="E316" s="2" t="s">
        <v>2638</v>
      </c>
      <c r="F316" s="2" t="s">
        <v>3226</v>
      </c>
      <c r="G316" s="2" t="s">
        <v>3227</v>
      </c>
      <c r="H316" s="2" t="s">
        <v>3228</v>
      </c>
      <c r="I316" s="2" t="s">
        <v>3210</v>
      </c>
      <c r="J316" s="2" t="s">
        <v>2640</v>
      </c>
      <c r="K316" s="2" t="s">
        <v>130</v>
      </c>
      <c r="L316" s="3">
        <v>26.4</v>
      </c>
      <c r="M316" s="3">
        <v>27.72</v>
      </c>
      <c r="N316" s="3">
        <v>54.99</v>
      </c>
      <c r="O316" s="2" t="s">
        <v>131</v>
      </c>
      <c r="P316" s="2" t="s">
        <v>197</v>
      </c>
      <c r="Q316" s="2" t="s">
        <v>133</v>
      </c>
      <c r="R316" s="2" t="s">
        <v>134</v>
      </c>
      <c r="S316" s="2" t="s">
        <v>3229</v>
      </c>
      <c r="T316" s="2" t="s">
        <v>134</v>
      </c>
      <c r="U316" s="2" t="s">
        <v>134</v>
      </c>
      <c r="V316" s="2" t="s">
        <v>3230</v>
      </c>
      <c r="W316" s="2" t="s">
        <v>835</v>
      </c>
      <c r="X316" s="2" t="s">
        <v>134</v>
      </c>
      <c r="Y316" s="2" t="s">
        <v>237</v>
      </c>
      <c r="Z316" s="4">
        <v>209</v>
      </c>
      <c r="AA316" s="4">
        <f>=ROUNDDOWN(14.9285714285714,0)</f>
      </c>
      <c r="AB316" s="5">
        <v>14</v>
      </c>
      <c r="AC316" s="2" t="s">
        <v>3231</v>
      </c>
      <c r="AD316" s="4">
        <v>500</v>
      </c>
      <c r="AE316" s="4">
        <v>500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>
        <v>0</v>
      </c>
      <c r="AP316" s="4">
        <v>303</v>
      </c>
      <c r="AQ316" s="8">
        <v>8742.27</v>
      </c>
      <c r="AR316" s="4"/>
      <c r="AS316" s="8"/>
      <c r="AT316" s="7"/>
      <c r="AU316" s="7"/>
      <c r="AV316" s="4">
        <v>303</v>
      </c>
      <c r="AW316" s="8">
        <v>8742.27</v>
      </c>
      <c r="AX316" s="4"/>
      <c r="AY316" s="8"/>
      <c r="AZ316" s="7"/>
      <c r="BA316" s="7"/>
      <c r="BB316" s="7">
        <v>1</v>
      </c>
      <c r="BC316" s="4">
        <v>483</v>
      </c>
      <c r="BD316" s="8">
        <v>13963.76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>
        <v>0.6261</v>
      </c>
      <c r="BJ316" s="4">
        <v>303</v>
      </c>
      <c r="BK316" s="8">
        <v>8742.27</v>
      </c>
      <c r="BL316" s="2" t="s">
        <v>3232</v>
      </c>
      <c r="BM316" s="7">
        <v>1</v>
      </c>
      <c r="BN316" s="7">
        <v>1</v>
      </c>
      <c r="BO316" s="4">
        <v>177</v>
      </c>
      <c r="BP316" s="8">
        <v>5134.77</v>
      </c>
      <c r="BQ316" s="4"/>
      <c r="BR316" s="8"/>
      <c r="BS316" s="7"/>
      <c r="BT316" s="7"/>
      <c r="BU316" s="2" t="s">
        <v>140</v>
      </c>
      <c r="BV316" s="2" t="s">
        <v>131</v>
      </c>
      <c r="BW316" s="2" t="s">
        <v>134</v>
      </c>
      <c r="BX316" s="2" t="s">
        <v>662</v>
      </c>
      <c r="BY316" s="2" t="s">
        <v>142</v>
      </c>
      <c r="BZ316" s="2" t="s">
        <v>134</v>
      </c>
      <c r="CA316" s="4">
        <v>38</v>
      </c>
      <c r="CB316" s="8">
        <v>1145.7</v>
      </c>
      <c r="CC316" s="4"/>
      <c r="CD316" s="8"/>
      <c r="CE316" s="7"/>
      <c r="CF316" s="7"/>
      <c r="CG316" s="2" t="s">
        <v>140</v>
      </c>
      <c r="CH316" s="2" t="s">
        <v>131</v>
      </c>
      <c r="CI316" s="2" t="s">
        <v>1031</v>
      </c>
      <c r="CJ316" s="2" t="s">
        <v>611</v>
      </c>
      <c r="CK316" s="2" t="s">
        <v>142</v>
      </c>
      <c r="CL316" s="2" t="s">
        <v>134</v>
      </c>
      <c r="CM316" s="4">
        <v>43</v>
      </c>
      <c r="CN316" s="8">
        <v>1145.09</v>
      </c>
      <c r="CO316" s="4"/>
      <c r="CP316" s="8"/>
      <c r="CQ316" s="7"/>
      <c r="CR316" s="7"/>
      <c r="CS316" s="2" t="s">
        <v>140</v>
      </c>
      <c r="CT316" s="2" t="s">
        <v>131</v>
      </c>
      <c r="CU316" s="2" t="s">
        <v>242</v>
      </c>
      <c r="CV316" s="2" t="s">
        <v>3233</v>
      </c>
      <c r="CW316" s="2" t="s">
        <v>142</v>
      </c>
      <c r="CX316" s="2" t="s">
        <v>134</v>
      </c>
      <c r="CY316" s="4">
        <v>6</v>
      </c>
      <c r="CZ316" s="8">
        <v>169.32</v>
      </c>
      <c r="DA316" s="4"/>
      <c r="DB316" s="8"/>
      <c r="DC316" s="7"/>
      <c r="DD316" s="7"/>
      <c r="DE316" s="2" t="s">
        <v>140</v>
      </c>
      <c r="DF316" s="2" t="s">
        <v>131</v>
      </c>
      <c r="DG316" s="2" t="s">
        <v>242</v>
      </c>
      <c r="DH316" s="2" t="s">
        <v>1634</v>
      </c>
      <c r="DI316" s="2" t="s">
        <v>142</v>
      </c>
      <c r="DJ316" s="2" t="s">
        <v>134</v>
      </c>
      <c r="DK316" s="4">
        <v>16</v>
      </c>
      <c r="DL316" s="8">
        <v>451.52</v>
      </c>
      <c r="DM316" s="4"/>
      <c r="DN316" s="8"/>
      <c r="DO316" s="7"/>
      <c r="DP316" s="7"/>
      <c r="DQ316" s="2" t="s">
        <v>140</v>
      </c>
      <c r="DR316" s="2" t="s">
        <v>131</v>
      </c>
      <c r="DS316" s="2" t="s">
        <v>533</v>
      </c>
      <c r="DT316" s="2" t="s">
        <v>611</v>
      </c>
      <c r="DU316" s="2" t="s">
        <v>142</v>
      </c>
      <c r="DV316" s="2" t="s">
        <v>134</v>
      </c>
      <c r="DW316" s="4">
        <v>8</v>
      </c>
      <c r="DX316" s="8">
        <v>232.88</v>
      </c>
      <c r="DY316" s="4"/>
      <c r="DZ316" s="8"/>
      <c r="EA316" s="7"/>
      <c r="EB316" s="7"/>
      <c r="EC316" s="2" t="s">
        <v>140</v>
      </c>
      <c r="ED316" s="2" t="s">
        <v>131</v>
      </c>
      <c r="EE316" s="2" t="s">
        <v>242</v>
      </c>
      <c r="EF316" s="2" t="s">
        <v>820</v>
      </c>
      <c r="EG316" s="2" t="s">
        <v>142</v>
      </c>
      <c r="EH316" s="2" t="s">
        <v>134</v>
      </c>
      <c r="EI316" s="4">
        <v>2</v>
      </c>
      <c r="EJ316" s="8">
        <v>55.44</v>
      </c>
      <c r="EK316" s="4"/>
      <c r="EL316" s="8"/>
      <c r="EM316" s="7"/>
      <c r="EN316" s="7"/>
      <c r="EO316" s="2" t="s">
        <v>140</v>
      </c>
      <c r="EP316" s="2" t="s">
        <v>131</v>
      </c>
      <c r="EQ316" s="2" t="s">
        <v>242</v>
      </c>
      <c r="ER316" s="2" t="s">
        <v>3129</v>
      </c>
      <c r="ES316" s="2" t="s">
        <v>142</v>
      </c>
      <c r="ET316" s="2" t="s">
        <v>134</v>
      </c>
      <c r="EU316" s="4">
        <v>3</v>
      </c>
      <c r="EV316" s="8">
        <v>109.43</v>
      </c>
      <c r="EW316" s="4"/>
      <c r="EX316" s="8"/>
      <c r="EY316" s="7"/>
      <c r="EZ316" s="7"/>
      <c r="FA316" s="2" t="s">
        <v>140</v>
      </c>
      <c r="FB316" s="2" t="s">
        <v>131</v>
      </c>
      <c r="FC316" s="2" t="s">
        <v>1939</v>
      </c>
      <c r="FD316" s="2" t="s">
        <v>733</v>
      </c>
      <c r="FE316" s="2" t="s">
        <v>142</v>
      </c>
      <c r="FF316" s="2" t="s">
        <v>134</v>
      </c>
      <c r="FG316" s="4">
        <v>3</v>
      </c>
      <c r="FH316" s="8">
        <v>75.68</v>
      </c>
      <c r="FI316" s="4"/>
      <c r="FJ316" s="8"/>
      <c r="FK316" s="7"/>
      <c r="FL316" s="7"/>
      <c r="FM316" s="2" t="s">
        <v>140</v>
      </c>
      <c r="FN316" s="2" t="s">
        <v>131</v>
      </c>
      <c r="FO316" s="2" t="s">
        <v>2069</v>
      </c>
      <c r="FP316" s="2" t="s">
        <v>3234</v>
      </c>
      <c r="FQ316" s="2" t="s">
        <v>142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131</v>
      </c>
      <c r="GA316" s="2" t="s">
        <v>134</v>
      </c>
      <c r="GB316" s="2" t="s">
        <v>134</v>
      </c>
      <c r="GC316" s="2" t="s">
        <v>142</v>
      </c>
      <c r="GD316" s="2" t="s">
        <v>134</v>
      </c>
      <c r="GE316" s="4"/>
      <c r="GF316" s="8"/>
      <c r="GG316" s="4"/>
      <c r="GH316" s="8"/>
      <c r="GI316" s="7"/>
      <c r="GJ316" s="7"/>
      <c r="GK316" s="2" t="s">
        <v>134</v>
      </c>
      <c r="GL316" s="2" t="s">
        <v>134</v>
      </c>
      <c r="GM316" s="2" t="s">
        <v>134</v>
      </c>
      <c r="GN316" s="2" t="s">
        <v>134</v>
      </c>
      <c r="GO316" s="2" t="s">
        <v>134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140</v>
      </c>
      <c r="GX316" s="2" t="s">
        <v>131</v>
      </c>
      <c r="GY316" s="2" t="s">
        <v>151</v>
      </c>
      <c r="GZ316" s="2" t="s">
        <v>2422</v>
      </c>
      <c r="HA316" s="2" t="s">
        <v>142</v>
      </c>
      <c r="HB316" s="2" t="s">
        <v>134</v>
      </c>
      <c r="HC316" s="4">
        <v>1</v>
      </c>
      <c r="HD316" s="8">
        <v>54.99</v>
      </c>
      <c r="HE316" s="4"/>
      <c r="HF316" s="8"/>
      <c r="HG316" s="7"/>
      <c r="HH316" s="7"/>
      <c r="HI316" s="2" t="s">
        <v>140</v>
      </c>
      <c r="HJ316" s="2" t="s">
        <v>131</v>
      </c>
      <c r="HK316" s="2" t="s">
        <v>242</v>
      </c>
      <c r="HL316" s="2" t="s">
        <v>3235</v>
      </c>
      <c r="HM316" s="2" t="s">
        <v>142</v>
      </c>
      <c r="HN316" s="2" t="s">
        <v>134</v>
      </c>
      <c r="HO316" s="4">
        <v>2</v>
      </c>
      <c r="HP316" s="8">
        <v>59.88</v>
      </c>
      <c r="HQ316" s="4"/>
      <c r="HR316" s="8"/>
      <c r="HS316" s="7"/>
      <c r="HT316" s="7"/>
      <c r="HU316" s="2" t="s">
        <v>140</v>
      </c>
      <c r="HV316" s="2" t="s">
        <v>131</v>
      </c>
      <c r="HW316" s="2" t="s">
        <v>401</v>
      </c>
      <c r="HX316" s="2" t="s">
        <v>354</v>
      </c>
      <c r="HY316" s="2" t="s">
        <v>142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140</v>
      </c>
      <c r="IH316" s="2" t="s">
        <v>131</v>
      </c>
      <c r="II316" s="2" t="s">
        <v>486</v>
      </c>
      <c r="IJ316" s="2" t="s">
        <v>2151</v>
      </c>
      <c r="IK316" s="2" t="s">
        <v>142</v>
      </c>
      <c r="IL316" s="2" t="s">
        <v>134</v>
      </c>
      <c r="IM316" s="4">
        <v>1</v>
      </c>
      <c r="IN316" s="8">
        <v>27.72</v>
      </c>
      <c r="IO316" s="4"/>
      <c r="IP316" s="8"/>
      <c r="IQ316" s="7"/>
      <c r="IR316" s="7"/>
      <c r="IS316" s="2" t="s">
        <v>140</v>
      </c>
      <c r="IT316" s="2" t="s">
        <v>131</v>
      </c>
      <c r="IU316" s="2" t="s">
        <v>382</v>
      </c>
      <c r="IV316" s="2" t="s">
        <v>365</v>
      </c>
      <c r="IW316" s="2" t="s">
        <v>142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140</v>
      </c>
      <c r="JF316" s="2" t="s">
        <v>131</v>
      </c>
      <c r="JG316" s="2" t="s">
        <v>170</v>
      </c>
      <c r="JH316" s="2" t="s">
        <v>134</v>
      </c>
      <c r="JI316" s="2" t="s">
        <v>142</v>
      </c>
      <c r="JJ316" s="2" t="s">
        <v>134</v>
      </c>
      <c r="JK316" s="4">
        <v>2</v>
      </c>
      <c r="JL316" s="8">
        <v>49.91</v>
      </c>
      <c r="JM316" s="4"/>
      <c r="JN316" s="8"/>
      <c r="JO316" s="7"/>
      <c r="JP316" s="7"/>
      <c r="JQ316" s="2" t="s">
        <v>140</v>
      </c>
      <c r="JR316" s="2" t="s">
        <v>131</v>
      </c>
      <c r="JS316" s="2" t="s">
        <v>2053</v>
      </c>
      <c r="JT316" s="2" t="s">
        <v>2441</v>
      </c>
      <c r="JU316" s="2" t="s">
        <v>142</v>
      </c>
      <c r="JV316" s="2" t="s">
        <v>134</v>
      </c>
      <c r="JW316" s="4">
        <v>1</v>
      </c>
      <c r="JX316" s="8">
        <v>29.94</v>
      </c>
      <c r="JY316" s="4"/>
      <c r="JZ316" s="8"/>
      <c r="KA316" s="7"/>
      <c r="KB316" s="7"/>
      <c r="KC316" s="2" t="s">
        <v>140</v>
      </c>
      <c r="KD316" s="2" t="s">
        <v>131</v>
      </c>
      <c r="KE316" s="2" t="s">
        <v>174</v>
      </c>
      <c r="KF316" s="2" t="s">
        <v>3236</v>
      </c>
      <c r="KG316" s="2" t="s">
        <v>142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176</v>
      </c>
      <c r="KP316" s="2" t="s">
        <v>131</v>
      </c>
      <c r="KQ316" s="2" t="s">
        <v>134</v>
      </c>
      <c r="KR316" s="2" t="s">
        <v>134</v>
      </c>
      <c r="KS316" s="2" t="s">
        <v>142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140</v>
      </c>
      <c r="LB316" s="2" t="s">
        <v>144</v>
      </c>
      <c r="LC316" s="2" t="s">
        <v>407</v>
      </c>
      <c r="LD316" s="2" t="s">
        <v>1334</v>
      </c>
      <c r="LE316" s="2" t="s">
        <v>142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134</v>
      </c>
      <c r="LN316" s="2" t="s">
        <v>134</v>
      </c>
      <c r="LO316" s="2" t="s">
        <v>134</v>
      </c>
      <c r="LP316" s="2" t="s">
        <v>134</v>
      </c>
      <c r="LQ316" s="2" t="s">
        <v>134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134</v>
      </c>
      <c r="LZ316" s="2" t="s">
        <v>134</v>
      </c>
      <c r="MA316" s="2" t="s">
        <v>134</v>
      </c>
      <c r="MB316" s="2" t="s">
        <v>134</v>
      </c>
      <c r="MC316" s="2" t="s">
        <v>134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140</v>
      </c>
      <c r="ML316" s="2" t="s">
        <v>144</v>
      </c>
      <c r="MM316" s="2" t="s">
        <v>213</v>
      </c>
      <c r="MN316" s="2" t="s">
        <v>134</v>
      </c>
      <c r="MO316" s="2" t="s">
        <v>142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134</v>
      </c>
      <c r="MX316" s="2" t="s">
        <v>134</v>
      </c>
      <c r="MY316" s="2" t="s">
        <v>134</v>
      </c>
      <c r="MZ316" s="2" t="s">
        <v>134</v>
      </c>
      <c r="NA316" s="2" t="s">
        <v>134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184</v>
      </c>
      <c r="NJ316" s="2" t="s">
        <v>131</v>
      </c>
      <c r="NK316" s="2" t="s">
        <v>134</v>
      </c>
      <c r="NL316" s="2" t="s">
        <v>134</v>
      </c>
      <c r="NM316" s="2" t="s">
        <v>142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140</v>
      </c>
      <c r="NV316" s="2" t="s">
        <v>144</v>
      </c>
      <c r="NW316" s="2" t="s">
        <v>185</v>
      </c>
      <c r="NX316" s="2" t="s">
        <v>457</v>
      </c>
      <c r="NY316" s="2" t="s">
        <v>142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140</v>
      </c>
      <c r="OH316" s="2" t="s">
        <v>187</v>
      </c>
      <c r="OI316" s="2" t="s">
        <v>268</v>
      </c>
      <c r="OJ316" s="2" t="s">
        <v>3129</v>
      </c>
      <c r="OK316" s="2" t="s">
        <v>142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134</v>
      </c>
      <c r="OT316" s="2" t="s">
        <v>134</v>
      </c>
      <c r="OU316" s="2" t="s">
        <v>134</v>
      </c>
      <c r="OV316" s="2" t="s">
        <v>134</v>
      </c>
      <c r="OW316" s="2" t="s">
        <v>134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161</v>
      </c>
      <c r="PF316" s="2" t="s">
        <v>131</v>
      </c>
      <c r="PG316" s="2" t="s">
        <v>134</v>
      </c>
      <c r="PH316" s="2" t="s">
        <v>134</v>
      </c>
      <c r="PI316" s="2" t="s">
        <v>142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176</v>
      </c>
      <c r="PR316" s="2" t="s">
        <v>131</v>
      </c>
      <c r="PS316" s="2" t="s">
        <v>134</v>
      </c>
      <c r="PT316" s="2" t="s">
        <v>134</v>
      </c>
      <c r="PU316" s="2" t="s">
        <v>142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140</v>
      </c>
      <c r="QD316" s="2" t="s">
        <v>144</v>
      </c>
      <c r="QE316" s="2" t="s">
        <v>712</v>
      </c>
      <c r="QF316" s="2" t="s">
        <v>3237</v>
      </c>
      <c r="QG316" s="2" t="s">
        <v>142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184</v>
      </c>
      <c r="QP316" s="2" t="s">
        <v>131</v>
      </c>
      <c r="QQ316" s="2" t="s">
        <v>134</v>
      </c>
      <c r="QR316" s="2" t="s">
        <v>134</v>
      </c>
      <c r="QS316" s="2" t="s">
        <v>142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134</v>
      </c>
      <c r="RN316" s="2" t="s">
        <v>134</v>
      </c>
      <c r="RO316" s="2" t="s">
        <v>134</v>
      </c>
      <c r="RP316" s="2" t="s">
        <v>134</v>
      </c>
      <c r="RQ316" s="2" t="s">
        <v>134</v>
      </c>
      <c r="RR316" s="2" t="s">
        <v>134</v>
      </c>
      <c r="RS316" s="4"/>
      <c r="RT316" s="8"/>
      <c r="RU316" s="4"/>
      <c r="RV316" s="8"/>
      <c r="RW316" s="7"/>
      <c r="RX316" s="7"/>
      <c r="RY316" s="2" t="s">
        <v>161</v>
      </c>
      <c r="RZ316" s="2" t="s">
        <v>131</v>
      </c>
      <c r="SA316" s="2" t="s">
        <v>134</v>
      </c>
      <c r="SB316" s="2" t="s">
        <v>134</v>
      </c>
      <c r="SC316" s="2" t="s">
        <v>142</v>
      </c>
      <c r="SD316" s="2" t="s">
        <v>134</v>
      </c>
      <c r="SE316" s="4"/>
      <c r="SF316" s="8"/>
      <c r="SG316" s="4"/>
      <c r="SH316" s="8"/>
      <c r="SI316" s="7"/>
      <c r="SJ316" s="7"/>
      <c r="SK316" s="2" t="s">
        <v>140</v>
      </c>
      <c r="SL316" s="2" t="s">
        <v>144</v>
      </c>
      <c r="SM316" s="2" t="s">
        <v>270</v>
      </c>
      <c r="SN316" s="2" t="s">
        <v>392</v>
      </c>
      <c r="SO316" s="2" t="s">
        <v>142</v>
      </c>
      <c r="SP316" s="2" t="s">
        <v>134</v>
      </c>
    </row>
    <row r="317">
      <c r="A317" s="2" t="s">
        <v>3238</v>
      </c>
      <c r="B317" s="2" t="s">
        <v>123</v>
      </c>
      <c r="C317" s="2" t="s">
        <v>3207</v>
      </c>
      <c r="D317" s="2" t="s">
        <v>2637</v>
      </c>
      <c r="E317" s="2" t="s">
        <v>2638</v>
      </c>
      <c r="F317" s="2" t="s">
        <v>3226</v>
      </c>
      <c r="G317" s="2" t="s">
        <v>3227</v>
      </c>
      <c r="H317" s="2" t="s">
        <v>3228</v>
      </c>
      <c r="I317" s="2" t="s">
        <v>3210</v>
      </c>
      <c r="J317" s="2" t="s">
        <v>2640</v>
      </c>
      <c r="K317" s="2" t="s">
        <v>394</v>
      </c>
      <c r="L317" s="3">
        <v>26.4</v>
      </c>
      <c r="M317" s="3">
        <v>27.72</v>
      </c>
      <c r="N317" s="3">
        <v>54.99</v>
      </c>
      <c r="O317" s="2" t="s">
        <v>131</v>
      </c>
      <c r="P317" s="2" t="s">
        <v>395</v>
      </c>
      <c r="Q317" s="2" t="s">
        <v>133</v>
      </c>
      <c r="R317" s="2" t="s">
        <v>134</v>
      </c>
      <c r="S317" s="2" t="s">
        <v>3239</v>
      </c>
      <c r="T317" s="2" t="s">
        <v>134</v>
      </c>
      <c r="U317" s="2" t="s">
        <v>134</v>
      </c>
      <c r="V317" s="2" t="s">
        <v>3230</v>
      </c>
      <c r="W317" s="2" t="s">
        <v>835</v>
      </c>
      <c r="X317" s="2" t="s">
        <v>134</v>
      </c>
      <c r="Y317" s="2" t="s">
        <v>237</v>
      </c>
      <c r="Z317" s="4">
        <v>529</v>
      </c>
      <c r="AA317" s="4">
        <f>=ROUNDDOWN(35.2666666666667,0)</f>
      </c>
      <c r="AB317" s="5">
        <v>15</v>
      </c>
      <c r="AC317" s="2" t="s">
        <v>3240</v>
      </c>
      <c r="AD317" s="4">
        <v>500</v>
      </c>
      <c r="AE317" s="4">
        <v>500</v>
      </c>
      <c r="AF317" s="6">
        <v>69</v>
      </c>
      <c r="AG317" s="6"/>
      <c r="AH317" s="7">
        <v>0.4699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>
        <v>0</v>
      </c>
      <c r="AP317" s="4">
        <v>180</v>
      </c>
      <c r="AQ317" s="8">
        <v>5221.49</v>
      </c>
      <c r="AR317" s="4"/>
      <c r="AS317" s="8"/>
      <c r="AT317" s="7"/>
      <c r="AU317" s="7"/>
      <c r="AV317" s="4">
        <v>180</v>
      </c>
      <c r="AW317" s="8">
        <v>5221.49</v>
      </c>
      <c r="AX317" s="4"/>
      <c r="AY317" s="8"/>
      <c r="AZ317" s="7"/>
      <c r="BA317" s="7"/>
      <c r="BB317" s="7">
        <v>1</v>
      </c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>
        <v>0.3739</v>
      </c>
      <c r="BJ317" s="4">
        <v>180</v>
      </c>
      <c r="BK317" s="8">
        <v>5221.49</v>
      </c>
      <c r="BL317" s="2" t="s">
        <v>3241</v>
      </c>
      <c r="BM317" s="7">
        <v>1</v>
      </c>
      <c r="BN317" s="7">
        <v>1</v>
      </c>
      <c r="BO317" s="4">
        <v>126</v>
      </c>
      <c r="BP317" s="8">
        <v>3655.26</v>
      </c>
      <c r="BQ317" s="4"/>
      <c r="BR317" s="8"/>
      <c r="BS317" s="7"/>
      <c r="BT317" s="7"/>
      <c r="BU317" s="2" t="s">
        <v>140</v>
      </c>
      <c r="BV317" s="2" t="s">
        <v>131</v>
      </c>
      <c r="BW317" s="2" t="s">
        <v>134</v>
      </c>
      <c r="BX317" s="2" t="s">
        <v>733</v>
      </c>
      <c r="BY317" s="2" t="s">
        <v>142</v>
      </c>
      <c r="BZ317" s="2" t="s">
        <v>134</v>
      </c>
      <c r="CA317" s="4">
        <v>13</v>
      </c>
      <c r="CB317" s="8">
        <v>391.95</v>
      </c>
      <c r="CC317" s="4"/>
      <c r="CD317" s="8"/>
      <c r="CE317" s="7"/>
      <c r="CF317" s="7"/>
      <c r="CG317" s="2" t="s">
        <v>140</v>
      </c>
      <c r="CH317" s="2" t="s">
        <v>131</v>
      </c>
      <c r="CI317" s="2" t="s">
        <v>1031</v>
      </c>
      <c r="CJ317" s="2" t="s">
        <v>2027</v>
      </c>
      <c r="CK317" s="2" t="s">
        <v>142</v>
      </c>
      <c r="CL317" s="2" t="s">
        <v>134</v>
      </c>
      <c r="CM317" s="4">
        <v>17</v>
      </c>
      <c r="CN317" s="8">
        <v>488.92</v>
      </c>
      <c r="CO317" s="4"/>
      <c r="CP317" s="8"/>
      <c r="CQ317" s="7"/>
      <c r="CR317" s="7"/>
      <c r="CS317" s="2" t="s">
        <v>140</v>
      </c>
      <c r="CT317" s="2" t="s">
        <v>131</v>
      </c>
      <c r="CU317" s="2" t="s">
        <v>242</v>
      </c>
      <c r="CV317" s="2" t="s">
        <v>1620</v>
      </c>
      <c r="CW317" s="2" t="s">
        <v>142</v>
      </c>
      <c r="CX317" s="2" t="s">
        <v>134</v>
      </c>
      <c r="CY317" s="4">
        <v>2</v>
      </c>
      <c r="CZ317" s="8">
        <v>56.44</v>
      </c>
      <c r="DA317" s="4"/>
      <c r="DB317" s="8"/>
      <c r="DC317" s="7"/>
      <c r="DD317" s="7"/>
      <c r="DE317" s="2" t="s">
        <v>140</v>
      </c>
      <c r="DF317" s="2" t="s">
        <v>131</v>
      </c>
      <c r="DG317" s="2" t="s">
        <v>242</v>
      </c>
      <c r="DH317" s="2" t="s">
        <v>1634</v>
      </c>
      <c r="DI317" s="2" t="s">
        <v>142</v>
      </c>
      <c r="DJ317" s="2" t="s">
        <v>134</v>
      </c>
      <c r="DK317" s="4">
        <v>9</v>
      </c>
      <c r="DL317" s="8">
        <v>274.32</v>
      </c>
      <c r="DM317" s="4"/>
      <c r="DN317" s="8"/>
      <c r="DO317" s="7"/>
      <c r="DP317" s="7"/>
      <c r="DQ317" s="2" t="s">
        <v>140</v>
      </c>
      <c r="DR317" s="2" t="s">
        <v>131</v>
      </c>
      <c r="DS317" s="2" t="s">
        <v>533</v>
      </c>
      <c r="DT317" s="2" t="s">
        <v>534</v>
      </c>
      <c r="DU317" s="2" t="s">
        <v>168</v>
      </c>
      <c r="DV317" s="2" t="s">
        <v>134</v>
      </c>
      <c r="DW317" s="4">
        <v>6</v>
      </c>
      <c r="DX317" s="8">
        <v>174.66</v>
      </c>
      <c r="DY317" s="4"/>
      <c r="DZ317" s="8"/>
      <c r="EA317" s="7"/>
      <c r="EB317" s="7"/>
      <c r="EC317" s="2" t="s">
        <v>140</v>
      </c>
      <c r="ED317" s="2" t="s">
        <v>131</v>
      </c>
      <c r="EE317" s="2" t="s">
        <v>242</v>
      </c>
      <c r="EF317" s="2" t="s">
        <v>3242</v>
      </c>
      <c r="EG317" s="2" t="s">
        <v>142</v>
      </c>
      <c r="EH317" s="2" t="s">
        <v>134</v>
      </c>
      <c r="EI317" s="4">
        <v>4</v>
      </c>
      <c r="EJ317" s="8">
        <v>99.03</v>
      </c>
      <c r="EK317" s="4"/>
      <c r="EL317" s="8"/>
      <c r="EM317" s="7"/>
      <c r="EN317" s="7"/>
      <c r="EO317" s="2" t="s">
        <v>140</v>
      </c>
      <c r="EP317" s="2" t="s">
        <v>131</v>
      </c>
      <c r="EQ317" s="2" t="s">
        <v>242</v>
      </c>
      <c r="ER317" s="2" t="s">
        <v>1959</v>
      </c>
      <c r="ES317" s="2" t="s">
        <v>142</v>
      </c>
      <c r="ET317" s="2" t="s">
        <v>134</v>
      </c>
      <c r="EU317" s="4">
        <v>1</v>
      </c>
      <c r="EV317" s="8">
        <v>29.11</v>
      </c>
      <c r="EW317" s="4"/>
      <c r="EX317" s="8"/>
      <c r="EY317" s="7"/>
      <c r="EZ317" s="7"/>
      <c r="FA317" s="2" t="s">
        <v>140</v>
      </c>
      <c r="FB317" s="2" t="s">
        <v>131</v>
      </c>
      <c r="FC317" s="2" t="s">
        <v>1939</v>
      </c>
      <c r="FD317" s="2" t="s">
        <v>258</v>
      </c>
      <c r="FE317" s="2" t="s">
        <v>142</v>
      </c>
      <c r="FF317" s="2" t="s">
        <v>134</v>
      </c>
      <c r="FG317" s="4">
        <v>1</v>
      </c>
      <c r="FH317" s="8">
        <v>23.28</v>
      </c>
      <c r="FI317" s="4"/>
      <c r="FJ317" s="8"/>
      <c r="FK317" s="7"/>
      <c r="FL317" s="7"/>
      <c r="FM317" s="2" t="s">
        <v>140</v>
      </c>
      <c r="FN317" s="2" t="s">
        <v>131</v>
      </c>
      <c r="FO317" s="2" t="s">
        <v>2069</v>
      </c>
      <c r="FP317" s="2" t="s">
        <v>3243</v>
      </c>
      <c r="FQ317" s="2" t="s">
        <v>142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143</v>
      </c>
      <c r="FZ317" s="2" t="s">
        <v>131</v>
      </c>
      <c r="GA317" s="2" t="s">
        <v>134</v>
      </c>
      <c r="GB317" s="2" t="s">
        <v>134</v>
      </c>
      <c r="GC317" s="2" t="s">
        <v>142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134</v>
      </c>
      <c r="GL317" s="2" t="s">
        <v>134</v>
      </c>
      <c r="GM317" s="2" t="s">
        <v>134</v>
      </c>
      <c r="GN317" s="2" t="s">
        <v>134</v>
      </c>
      <c r="GO317" s="2" t="s">
        <v>134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140</v>
      </c>
      <c r="GX317" s="2" t="s">
        <v>131</v>
      </c>
      <c r="GY317" s="2" t="s">
        <v>151</v>
      </c>
      <c r="GZ317" s="2" t="s">
        <v>2422</v>
      </c>
      <c r="HA317" s="2" t="s">
        <v>142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140</v>
      </c>
      <c r="HJ317" s="2" t="s">
        <v>131</v>
      </c>
      <c r="HK317" s="2" t="s">
        <v>242</v>
      </c>
      <c r="HL317" s="2" t="s">
        <v>3244</v>
      </c>
      <c r="HM317" s="2" t="s">
        <v>142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161</v>
      </c>
      <c r="HV317" s="2" t="s">
        <v>131</v>
      </c>
      <c r="HW317" s="2" t="s">
        <v>134</v>
      </c>
      <c r="HX317" s="2" t="s">
        <v>134</v>
      </c>
      <c r="HY317" s="2" t="s">
        <v>142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140</v>
      </c>
      <c r="IH317" s="2" t="s">
        <v>144</v>
      </c>
      <c r="II317" s="2" t="s">
        <v>486</v>
      </c>
      <c r="IJ317" s="2" t="s">
        <v>375</v>
      </c>
      <c r="IK317" s="2" t="s">
        <v>142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140</v>
      </c>
      <c r="IT317" s="2" t="s">
        <v>131</v>
      </c>
      <c r="IU317" s="2" t="s">
        <v>382</v>
      </c>
      <c r="IV317" s="2" t="s">
        <v>774</v>
      </c>
      <c r="IW317" s="2" t="s">
        <v>142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140</v>
      </c>
      <c r="JF317" s="2" t="s">
        <v>131</v>
      </c>
      <c r="JG317" s="2" t="s">
        <v>971</v>
      </c>
      <c r="JH317" s="2" t="s">
        <v>134</v>
      </c>
      <c r="JI317" s="2" t="s">
        <v>142</v>
      </c>
      <c r="JJ317" s="2" t="s">
        <v>134</v>
      </c>
      <c r="JK317" s="4">
        <v>1</v>
      </c>
      <c r="JL317" s="8">
        <v>28.52</v>
      </c>
      <c r="JM317" s="4"/>
      <c r="JN317" s="8"/>
      <c r="JO317" s="7"/>
      <c r="JP317" s="7"/>
      <c r="JQ317" s="2" t="s">
        <v>140</v>
      </c>
      <c r="JR317" s="2" t="s">
        <v>131</v>
      </c>
      <c r="JS317" s="2" t="s">
        <v>2053</v>
      </c>
      <c r="JT317" s="2" t="s">
        <v>2555</v>
      </c>
      <c r="JU317" s="2" t="s">
        <v>142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140</v>
      </c>
      <c r="KD317" s="2" t="s">
        <v>131</v>
      </c>
      <c r="KE317" s="2" t="s">
        <v>174</v>
      </c>
      <c r="KF317" s="2" t="s">
        <v>134</v>
      </c>
      <c r="KG317" s="2" t="s">
        <v>142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176</v>
      </c>
      <c r="KP317" s="2" t="s">
        <v>131</v>
      </c>
      <c r="KQ317" s="2" t="s">
        <v>134</v>
      </c>
      <c r="KR317" s="2" t="s">
        <v>134</v>
      </c>
      <c r="KS317" s="2" t="s">
        <v>142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140</v>
      </c>
      <c r="LB317" s="2" t="s">
        <v>144</v>
      </c>
      <c r="LC317" s="2" t="s">
        <v>438</v>
      </c>
      <c r="LD317" s="2" t="s">
        <v>772</v>
      </c>
      <c r="LE317" s="2" t="s">
        <v>142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134</v>
      </c>
      <c r="LN317" s="2" t="s">
        <v>134</v>
      </c>
      <c r="LO317" s="2" t="s">
        <v>134</v>
      </c>
      <c r="LP317" s="2" t="s">
        <v>134</v>
      </c>
      <c r="LQ317" s="2" t="s">
        <v>134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134</v>
      </c>
      <c r="LZ317" s="2" t="s">
        <v>134</v>
      </c>
      <c r="MA317" s="2" t="s">
        <v>134</v>
      </c>
      <c r="MB317" s="2" t="s">
        <v>134</v>
      </c>
      <c r="MC317" s="2" t="s">
        <v>134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140</v>
      </c>
      <c r="ML317" s="2" t="s">
        <v>144</v>
      </c>
      <c r="MM317" s="2" t="s">
        <v>213</v>
      </c>
      <c r="MN317" s="2" t="s">
        <v>134</v>
      </c>
      <c r="MO317" s="2" t="s">
        <v>142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134</v>
      </c>
      <c r="MX317" s="2" t="s">
        <v>134</v>
      </c>
      <c r="MY317" s="2" t="s">
        <v>134</v>
      </c>
      <c r="MZ317" s="2" t="s">
        <v>134</v>
      </c>
      <c r="NA317" s="2" t="s">
        <v>134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184</v>
      </c>
      <c r="NJ317" s="2" t="s">
        <v>131</v>
      </c>
      <c r="NK317" s="2" t="s">
        <v>134</v>
      </c>
      <c r="NL317" s="2" t="s">
        <v>134</v>
      </c>
      <c r="NM317" s="2" t="s">
        <v>142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140</v>
      </c>
      <c r="NV317" s="2" t="s">
        <v>144</v>
      </c>
      <c r="NW317" s="2" t="s">
        <v>185</v>
      </c>
      <c r="NX317" s="2" t="s">
        <v>1186</v>
      </c>
      <c r="NY317" s="2" t="s">
        <v>142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140</v>
      </c>
      <c r="OH317" s="2" t="s">
        <v>187</v>
      </c>
      <c r="OI317" s="2" t="s">
        <v>268</v>
      </c>
      <c r="OJ317" s="2" t="s">
        <v>538</v>
      </c>
      <c r="OK317" s="2" t="s">
        <v>142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134</v>
      </c>
      <c r="OT317" s="2" t="s">
        <v>134</v>
      </c>
      <c r="OU317" s="2" t="s">
        <v>134</v>
      </c>
      <c r="OV317" s="2" t="s">
        <v>134</v>
      </c>
      <c r="OW317" s="2" t="s">
        <v>134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161</v>
      </c>
      <c r="PF317" s="2" t="s">
        <v>131</v>
      </c>
      <c r="PG317" s="2" t="s">
        <v>134</v>
      </c>
      <c r="PH317" s="2" t="s">
        <v>134</v>
      </c>
      <c r="PI317" s="2" t="s">
        <v>142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176</v>
      </c>
      <c r="PR317" s="2" t="s">
        <v>131</v>
      </c>
      <c r="PS317" s="2" t="s">
        <v>134</v>
      </c>
      <c r="PT317" s="2" t="s">
        <v>134</v>
      </c>
      <c r="PU317" s="2" t="s">
        <v>142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140</v>
      </c>
      <c r="QD317" s="2" t="s">
        <v>144</v>
      </c>
      <c r="QE317" s="2" t="s">
        <v>712</v>
      </c>
      <c r="QF317" s="2" t="s">
        <v>591</v>
      </c>
      <c r="QG317" s="2" t="s">
        <v>142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184</v>
      </c>
      <c r="QP317" s="2" t="s">
        <v>131</v>
      </c>
      <c r="QQ317" s="2" t="s">
        <v>134</v>
      </c>
      <c r="QR317" s="2" t="s">
        <v>134</v>
      </c>
      <c r="QS317" s="2" t="s">
        <v>142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134</v>
      </c>
      <c r="RN317" s="2" t="s">
        <v>134</v>
      </c>
      <c r="RO317" s="2" t="s">
        <v>134</v>
      </c>
      <c r="RP317" s="2" t="s">
        <v>134</v>
      </c>
      <c r="RQ317" s="2" t="s">
        <v>134</v>
      </c>
      <c r="RR317" s="2" t="s">
        <v>134</v>
      </c>
      <c r="RS317" s="4"/>
      <c r="RT317" s="8"/>
      <c r="RU317" s="4"/>
      <c r="RV317" s="8"/>
      <c r="RW317" s="7"/>
      <c r="RX317" s="7"/>
      <c r="RY317" s="2" t="s">
        <v>161</v>
      </c>
      <c r="RZ317" s="2" t="s">
        <v>131</v>
      </c>
      <c r="SA317" s="2" t="s">
        <v>134</v>
      </c>
      <c r="SB317" s="2" t="s">
        <v>134</v>
      </c>
      <c r="SC317" s="2" t="s">
        <v>142</v>
      </c>
      <c r="SD317" s="2" t="s">
        <v>134</v>
      </c>
      <c r="SE317" s="4"/>
      <c r="SF317" s="8"/>
      <c r="SG317" s="4"/>
      <c r="SH317" s="8"/>
      <c r="SI317" s="7"/>
      <c r="SJ317" s="7"/>
      <c r="SK317" s="2" t="s">
        <v>140</v>
      </c>
      <c r="SL317" s="2" t="s">
        <v>144</v>
      </c>
      <c r="SM317" s="2" t="s">
        <v>270</v>
      </c>
      <c r="SN317" s="2" t="s">
        <v>1863</v>
      </c>
      <c r="SO317" s="2" t="s">
        <v>142</v>
      </c>
      <c r="SP317" s="2" t="s">
        <v>134</v>
      </c>
    </row>
    <row r="318">
      <c r="A318" s="2" t="s">
        <v>3245</v>
      </c>
      <c r="B318" s="2" t="s">
        <v>123</v>
      </c>
      <c r="C318" s="2" t="s">
        <v>3207</v>
      </c>
      <c r="D318" s="2" t="s">
        <v>2637</v>
      </c>
      <c r="E318" s="2" t="s">
        <v>2638</v>
      </c>
      <c r="F318" s="2" t="s">
        <v>3246</v>
      </c>
      <c r="G318" s="2" t="s">
        <v>3246</v>
      </c>
      <c r="H318" s="2" t="s">
        <v>3246</v>
      </c>
      <c r="I318" s="2" t="s">
        <v>2776</v>
      </c>
      <c r="J318" s="2" t="s">
        <v>2640</v>
      </c>
      <c r="K318" s="2" t="s">
        <v>448</v>
      </c>
      <c r="L318" s="3">
        <v>28.99</v>
      </c>
      <c r="M318" s="3">
        <v>30.44</v>
      </c>
      <c r="N318" s="3">
        <v>49.99</v>
      </c>
      <c r="O318" s="2" t="s">
        <v>131</v>
      </c>
      <c r="P318" s="2" t="s">
        <v>3247</v>
      </c>
      <c r="Q318" s="2" t="s">
        <v>133</v>
      </c>
      <c r="R318" s="2" t="s">
        <v>16</v>
      </c>
      <c r="S318" s="2" t="s">
        <v>134</v>
      </c>
      <c r="T318" s="2" t="s">
        <v>134</v>
      </c>
      <c r="U318" s="2" t="s">
        <v>2642</v>
      </c>
      <c r="V318" s="2" t="s">
        <v>1361</v>
      </c>
      <c r="W318" s="2" t="s">
        <v>134</v>
      </c>
      <c r="X318" s="2" t="s">
        <v>134</v>
      </c>
      <c r="Y318" s="2" t="s">
        <v>3248</v>
      </c>
      <c r="Z318" s="4">
        <v>300</v>
      </c>
      <c r="AA318" s="4">
        <f>=ROUNDDOWN(60,0)</f>
      </c>
      <c r="AB318" s="5">
        <v>5</v>
      </c>
      <c r="AC318" s="2" t="s">
        <v>134</v>
      </c>
      <c r="AD318" s="4"/>
      <c r="AE318" s="4"/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>
        <v>0</v>
      </c>
      <c r="AP318" s="4">
        <v>98</v>
      </c>
      <c r="AQ318" s="8">
        <v>2603.22</v>
      </c>
      <c r="AR318" s="4"/>
      <c r="AS318" s="8"/>
      <c r="AT318" s="7"/>
      <c r="AU318" s="7"/>
      <c r="AV318" s="4">
        <v>98</v>
      </c>
      <c r="AW318" s="8">
        <v>2603.22</v>
      </c>
      <c r="AX318" s="4"/>
      <c r="AY318" s="8"/>
      <c r="AZ318" s="7"/>
      <c r="BA318" s="7"/>
      <c r="BB318" s="7">
        <v>1</v>
      </c>
      <c r="BC318" s="4">
        <v>174</v>
      </c>
      <c r="BD318" s="8">
        <v>4806.46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>
        <v>0.5416</v>
      </c>
      <c r="BJ318" s="4">
        <v>98</v>
      </c>
      <c r="BK318" s="8">
        <v>2603.22</v>
      </c>
      <c r="BL318" s="2" t="s">
        <v>3249</v>
      </c>
      <c r="BM318" s="7">
        <v>1</v>
      </c>
      <c r="BN318" s="7">
        <v>1</v>
      </c>
      <c r="BO318" s="4">
        <v>98</v>
      </c>
      <c r="BP318" s="8">
        <v>2603.22</v>
      </c>
      <c r="BQ318" s="4"/>
      <c r="BR318" s="8"/>
      <c r="BS318" s="7"/>
      <c r="BT318" s="7"/>
      <c r="BU318" s="2" t="s">
        <v>140</v>
      </c>
      <c r="BV318" s="2" t="s">
        <v>131</v>
      </c>
      <c r="BW318" s="2" t="s">
        <v>134</v>
      </c>
      <c r="BX318" s="2" t="s">
        <v>959</v>
      </c>
      <c r="BY318" s="2" t="s">
        <v>142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134</v>
      </c>
      <c r="CH318" s="2" t="s">
        <v>134</v>
      </c>
      <c r="CI318" s="2" t="s">
        <v>134</v>
      </c>
      <c r="CJ318" s="2" t="s">
        <v>134</v>
      </c>
      <c r="CK318" s="2" t="s">
        <v>134</v>
      </c>
      <c r="CL318" s="2" t="s">
        <v>134</v>
      </c>
      <c r="CM318" s="4"/>
      <c r="CN318" s="8"/>
      <c r="CO318" s="4"/>
      <c r="CP318" s="8"/>
      <c r="CQ318" s="7"/>
      <c r="CR318" s="7"/>
      <c r="CS318" s="2" t="s">
        <v>134</v>
      </c>
      <c r="CT318" s="2" t="s">
        <v>134</v>
      </c>
      <c r="CU318" s="2" t="s">
        <v>134</v>
      </c>
      <c r="CV318" s="2" t="s">
        <v>134</v>
      </c>
      <c r="CW318" s="2" t="s">
        <v>134</v>
      </c>
      <c r="CX318" s="2" t="s">
        <v>134</v>
      </c>
      <c r="CY318" s="4"/>
      <c r="CZ318" s="8"/>
      <c r="DA318" s="4"/>
      <c r="DB318" s="8"/>
      <c r="DC318" s="7"/>
      <c r="DD318" s="7"/>
      <c r="DE318" s="2" t="s">
        <v>134</v>
      </c>
      <c r="DF318" s="2" t="s">
        <v>134</v>
      </c>
      <c r="DG318" s="2" t="s">
        <v>134</v>
      </c>
      <c r="DH318" s="2" t="s">
        <v>134</v>
      </c>
      <c r="DI318" s="2" t="s">
        <v>134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134</v>
      </c>
      <c r="DR318" s="2" t="s">
        <v>134</v>
      </c>
      <c r="DS318" s="2" t="s">
        <v>134</v>
      </c>
      <c r="DT318" s="2" t="s">
        <v>134</v>
      </c>
      <c r="DU318" s="2" t="s">
        <v>134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134</v>
      </c>
      <c r="ED318" s="2" t="s">
        <v>134</v>
      </c>
      <c r="EE318" s="2" t="s">
        <v>134</v>
      </c>
      <c r="EF318" s="2" t="s">
        <v>134</v>
      </c>
      <c r="EG318" s="2" t="s">
        <v>134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134</v>
      </c>
      <c r="EP318" s="2" t="s">
        <v>134</v>
      </c>
      <c r="EQ318" s="2" t="s">
        <v>134</v>
      </c>
      <c r="ER318" s="2" t="s">
        <v>134</v>
      </c>
      <c r="ES318" s="2" t="s">
        <v>134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134</v>
      </c>
      <c r="FB318" s="2" t="s">
        <v>134</v>
      </c>
      <c r="FC318" s="2" t="s">
        <v>134</v>
      </c>
      <c r="FD318" s="2" t="s">
        <v>134</v>
      </c>
      <c r="FE318" s="2" t="s">
        <v>134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134</v>
      </c>
      <c r="FN318" s="2" t="s">
        <v>134</v>
      </c>
      <c r="FO318" s="2" t="s">
        <v>134</v>
      </c>
      <c r="FP318" s="2" t="s">
        <v>134</v>
      </c>
      <c r="FQ318" s="2" t="s">
        <v>134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134</v>
      </c>
      <c r="FZ318" s="2" t="s">
        <v>134</v>
      </c>
      <c r="GA318" s="2" t="s">
        <v>134</v>
      </c>
      <c r="GB318" s="2" t="s">
        <v>134</v>
      </c>
      <c r="GC318" s="2" t="s">
        <v>134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134</v>
      </c>
      <c r="GL318" s="2" t="s">
        <v>134</v>
      </c>
      <c r="GM318" s="2" t="s">
        <v>134</v>
      </c>
      <c r="GN318" s="2" t="s">
        <v>134</v>
      </c>
      <c r="GO318" s="2" t="s">
        <v>134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134</v>
      </c>
      <c r="GX318" s="2" t="s">
        <v>134</v>
      </c>
      <c r="GY318" s="2" t="s">
        <v>134</v>
      </c>
      <c r="GZ318" s="2" t="s">
        <v>134</v>
      </c>
      <c r="HA318" s="2" t="s">
        <v>134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140</v>
      </c>
      <c r="HJ318" s="2" t="s">
        <v>131</v>
      </c>
      <c r="HK318" s="2" t="s">
        <v>1477</v>
      </c>
      <c r="HL318" s="2" t="s">
        <v>134</v>
      </c>
      <c r="HM318" s="2" t="s">
        <v>142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134</v>
      </c>
      <c r="HV318" s="2" t="s">
        <v>134</v>
      </c>
      <c r="HW318" s="2" t="s">
        <v>134</v>
      </c>
      <c r="HX318" s="2" t="s">
        <v>134</v>
      </c>
      <c r="HY318" s="2" t="s">
        <v>134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134</v>
      </c>
      <c r="IH318" s="2" t="s">
        <v>134</v>
      </c>
      <c r="II318" s="2" t="s">
        <v>134</v>
      </c>
      <c r="IJ318" s="2" t="s">
        <v>134</v>
      </c>
      <c r="IK318" s="2" t="s">
        <v>134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134</v>
      </c>
      <c r="IT318" s="2" t="s">
        <v>134</v>
      </c>
      <c r="IU318" s="2" t="s">
        <v>134</v>
      </c>
      <c r="IV318" s="2" t="s">
        <v>134</v>
      </c>
      <c r="IW318" s="2" t="s">
        <v>134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134</v>
      </c>
      <c r="JF318" s="2" t="s">
        <v>134</v>
      </c>
      <c r="JG318" s="2" t="s">
        <v>134</v>
      </c>
      <c r="JH318" s="2" t="s">
        <v>134</v>
      </c>
      <c r="JI318" s="2" t="s">
        <v>134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134</v>
      </c>
      <c r="JR318" s="2" t="s">
        <v>134</v>
      </c>
      <c r="JS318" s="2" t="s">
        <v>134</v>
      </c>
      <c r="JT318" s="2" t="s">
        <v>134</v>
      </c>
      <c r="JU318" s="2" t="s">
        <v>134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134</v>
      </c>
      <c r="KP318" s="2" t="s">
        <v>134</v>
      </c>
      <c r="KQ318" s="2" t="s">
        <v>134</v>
      </c>
      <c r="KR318" s="2" t="s">
        <v>134</v>
      </c>
      <c r="KS318" s="2" t="s">
        <v>134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134</v>
      </c>
      <c r="LB318" s="2" t="s">
        <v>134</v>
      </c>
      <c r="LC318" s="2" t="s">
        <v>134</v>
      </c>
      <c r="LD318" s="2" t="s">
        <v>134</v>
      </c>
      <c r="LE318" s="2" t="s">
        <v>134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134</v>
      </c>
      <c r="LZ318" s="2" t="s">
        <v>134</v>
      </c>
      <c r="MA318" s="2" t="s">
        <v>134</v>
      </c>
      <c r="MB318" s="2" t="s">
        <v>134</v>
      </c>
      <c r="MC318" s="2" t="s">
        <v>134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134</v>
      </c>
      <c r="NV318" s="2" t="s">
        <v>134</v>
      </c>
      <c r="NW318" s="2" t="s">
        <v>134</v>
      </c>
      <c r="NX318" s="2" t="s">
        <v>134</v>
      </c>
      <c r="NY318" s="2" t="s">
        <v>134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134</v>
      </c>
      <c r="OT318" s="2" t="s">
        <v>134</v>
      </c>
      <c r="OU318" s="2" t="s">
        <v>134</v>
      </c>
      <c r="OV318" s="2" t="s">
        <v>134</v>
      </c>
      <c r="OW318" s="2" t="s">
        <v>134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  <c r="RS318" s="4"/>
      <c r="RT318" s="8"/>
      <c r="RU318" s="4"/>
      <c r="RV318" s="8"/>
      <c r="RW318" s="7"/>
      <c r="RX318" s="7"/>
      <c r="RY318" s="2" t="s">
        <v>134</v>
      </c>
      <c r="RZ318" s="2" t="s">
        <v>134</v>
      </c>
      <c r="SA318" s="2" t="s">
        <v>134</v>
      </c>
      <c r="SB318" s="2" t="s">
        <v>134</v>
      </c>
      <c r="SC318" s="2" t="s">
        <v>134</v>
      </c>
      <c r="SD318" s="2" t="s">
        <v>134</v>
      </c>
      <c r="SE318" s="4"/>
      <c r="SF318" s="8"/>
      <c r="SG318" s="4"/>
      <c r="SH318" s="8"/>
      <c r="SI318" s="7"/>
      <c r="SJ318" s="7"/>
      <c r="SK318" s="2" t="s">
        <v>134</v>
      </c>
      <c r="SL318" s="2" t="s">
        <v>134</v>
      </c>
      <c r="SM318" s="2" t="s">
        <v>134</v>
      </c>
      <c r="SN318" s="2" t="s">
        <v>134</v>
      </c>
      <c r="SO318" s="2" t="s">
        <v>134</v>
      </c>
      <c r="SP318" s="2" t="s">
        <v>134</v>
      </c>
    </row>
    <row r="319">
      <c r="A319" s="2" t="s">
        <v>3250</v>
      </c>
      <c r="B319" s="2" t="s">
        <v>123</v>
      </c>
      <c r="C319" s="2" t="s">
        <v>3207</v>
      </c>
      <c r="D319" s="2" t="s">
        <v>2637</v>
      </c>
      <c r="E319" s="2" t="s">
        <v>2638</v>
      </c>
      <c r="F319" s="2" t="s">
        <v>3246</v>
      </c>
      <c r="G319" s="2" t="s">
        <v>3246</v>
      </c>
      <c r="H319" s="2" t="s">
        <v>3246</v>
      </c>
      <c r="I319" s="2" t="s">
        <v>2776</v>
      </c>
      <c r="J319" s="2" t="s">
        <v>2640</v>
      </c>
      <c r="K319" s="2" t="s">
        <v>3251</v>
      </c>
      <c r="L319" s="3">
        <v>28.99</v>
      </c>
      <c r="M319" s="3">
        <v>30.44</v>
      </c>
      <c r="N319" s="3">
        <v>49.99</v>
      </c>
      <c r="O319" s="2" t="s">
        <v>725</v>
      </c>
      <c r="P319" s="2" t="s">
        <v>3252</v>
      </c>
      <c r="Q319" s="2" t="s">
        <v>133</v>
      </c>
      <c r="R319" s="2" t="s">
        <v>16</v>
      </c>
      <c r="S319" s="2" t="s">
        <v>134</v>
      </c>
      <c r="T319" s="2" t="s">
        <v>134</v>
      </c>
      <c r="U319" s="2" t="s">
        <v>2642</v>
      </c>
      <c r="V319" s="2" t="s">
        <v>1361</v>
      </c>
      <c r="W319" s="2" t="s">
        <v>134</v>
      </c>
      <c r="X319" s="2" t="s">
        <v>134</v>
      </c>
      <c r="Y319" s="2" t="s">
        <v>3248</v>
      </c>
      <c r="Z319" s="4"/>
      <c r="AA319" s="4">
        <f>=ROUNDDOWN({0},0)</f>
      </c>
      <c r="AB319" s="5">
        <v>1.6</v>
      </c>
      <c r="AC319" s="2" t="s">
        <v>134</v>
      </c>
      <c r="AD319" s="4"/>
      <c r="AE319" s="4"/>
      <c r="AF319" s="6">
        <v>66</v>
      </c>
      <c r="AG319" s="6"/>
      <c r="AH319" s="7">
        <v>0.5464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>
        <v>0</v>
      </c>
      <c r="AP319" s="4">
        <v>39</v>
      </c>
      <c r="AQ319" s="8">
        <v>1130.61</v>
      </c>
      <c r="AR319" s="4"/>
      <c r="AS319" s="8"/>
      <c r="AT319" s="7"/>
      <c r="AU319" s="7"/>
      <c r="AV319" s="4">
        <v>39</v>
      </c>
      <c r="AW319" s="8">
        <v>1130.61</v>
      </c>
      <c r="AX319" s="4"/>
      <c r="AY319" s="8"/>
      <c r="AZ319" s="7"/>
      <c r="BA319" s="7"/>
      <c r="BB319" s="7">
        <v>1</v>
      </c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>
        <v>0.2352</v>
      </c>
      <c r="BJ319" s="4">
        <v>39</v>
      </c>
      <c r="BK319" s="8">
        <v>1130.61</v>
      </c>
      <c r="BL319" s="2" t="s">
        <v>3253</v>
      </c>
      <c r="BM319" s="7">
        <v>1</v>
      </c>
      <c r="BN319" s="7">
        <v>1</v>
      </c>
      <c r="BO319" s="4">
        <v>39</v>
      </c>
      <c r="BP319" s="8">
        <v>1130.61</v>
      </c>
      <c r="BQ319" s="4"/>
      <c r="BR319" s="8"/>
      <c r="BS319" s="7"/>
      <c r="BT319" s="7"/>
      <c r="BU319" s="2" t="s">
        <v>140</v>
      </c>
      <c r="BV319" s="2" t="s">
        <v>144</v>
      </c>
      <c r="BW319" s="2" t="s">
        <v>134</v>
      </c>
      <c r="BX319" s="2" t="s">
        <v>959</v>
      </c>
      <c r="BY319" s="2" t="s">
        <v>142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134</v>
      </c>
      <c r="CH319" s="2" t="s">
        <v>134</v>
      </c>
      <c r="CI319" s="2" t="s">
        <v>134</v>
      </c>
      <c r="CJ319" s="2" t="s">
        <v>134</v>
      </c>
      <c r="CK319" s="2" t="s">
        <v>134</v>
      </c>
      <c r="CL319" s="2" t="s">
        <v>134</v>
      </c>
      <c r="CM319" s="4"/>
      <c r="CN319" s="8"/>
      <c r="CO319" s="4"/>
      <c r="CP319" s="8"/>
      <c r="CQ319" s="7"/>
      <c r="CR319" s="7"/>
      <c r="CS319" s="2" t="s">
        <v>134</v>
      </c>
      <c r="CT319" s="2" t="s">
        <v>134</v>
      </c>
      <c r="CU319" s="2" t="s">
        <v>134</v>
      </c>
      <c r="CV319" s="2" t="s">
        <v>134</v>
      </c>
      <c r="CW319" s="2" t="s">
        <v>134</v>
      </c>
      <c r="CX319" s="2" t="s">
        <v>134</v>
      </c>
      <c r="CY319" s="4"/>
      <c r="CZ319" s="8"/>
      <c r="DA319" s="4"/>
      <c r="DB319" s="8"/>
      <c r="DC319" s="7"/>
      <c r="DD319" s="7"/>
      <c r="DE319" s="2" t="s">
        <v>134</v>
      </c>
      <c r="DF319" s="2" t="s">
        <v>134</v>
      </c>
      <c r="DG319" s="2" t="s">
        <v>134</v>
      </c>
      <c r="DH319" s="2" t="s">
        <v>134</v>
      </c>
      <c r="DI319" s="2" t="s">
        <v>134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134</v>
      </c>
      <c r="DR319" s="2" t="s">
        <v>134</v>
      </c>
      <c r="DS319" s="2" t="s">
        <v>134</v>
      </c>
      <c r="DT319" s="2" t="s">
        <v>134</v>
      </c>
      <c r="DU319" s="2" t="s">
        <v>134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134</v>
      </c>
      <c r="ED319" s="2" t="s">
        <v>134</v>
      </c>
      <c r="EE319" s="2" t="s">
        <v>134</v>
      </c>
      <c r="EF319" s="2" t="s">
        <v>134</v>
      </c>
      <c r="EG319" s="2" t="s">
        <v>134</v>
      </c>
      <c r="EH319" s="2" t="s">
        <v>134</v>
      </c>
      <c r="EI319" s="4"/>
      <c r="EJ319" s="8"/>
      <c r="EK319" s="4"/>
      <c r="EL319" s="8"/>
      <c r="EM319" s="7"/>
      <c r="EN319" s="7"/>
      <c r="EO319" s="2" t="s">
        <v>134</v>
      </c>
      <c r="EP319" s="2" t="s">
        <v>134</v>
      </c>
      <c r="EQ319" s="2" t="s">
        <v>134</v>
      </c>
      <c r="ER319" s="2" t="s">
        <v>134</v>
      </c>
      <c r="ES319" s="2" t="s">
        <v>134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134</v>
      </c>
      <c r="FB319" s="2" t="s">
        <v>134</v>
      </c>
      <c r="FC319" s="2" t="s">
        <v>134</v>
      </c>
      <c r="FD319" s="2" t="s">
        <v>134</v>
      </c>
      <c r="FE319" s="2" t="s">
        <v>134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134</v>
      </c>
      <c r="FN319" s="2" t="s">
        <v>134</v>
      </c>
      <c r="FO319" s="2" t="s">
        <v>134</v>
      </c>
      <c r="FP319" s="2" t="s">
        <v>134</v>
      </c>
      <c r="FQ319" s="2" t="s">
        <v>134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134</v>
      </c>
      <c r="FZ319" s="2" t="s">
        <v>134</v>
      </c>
      <c r="GA319" s="2" t="s">
        <v>134</v>
      </c>
      <c r="GB319" s="2" t="s">
        <v>134</v>
      </c>
      <c r="GC319" s="2" t="s">
        <v>134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134</v>
      </c>
      <c r="GL319" s="2" t="s">
        <v>134</v>
      </c>
      <c r="GM319" s="2" t="s">
        <v>134</v>
      </c>
      <c r="GN319" s="2" t="s">
        <v>134</v>
      </c>
      <c r="GO319" s="2" t="s">
        <v>134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134</v>
      </c>
      <c r="GX319" s="2" t="s">
        <v>134</v>
      </c>
      <c r="GY319" s="2" t="s">
        <v>134</v>
      </c>
      <c r="GZ319" s="2" t="s">
        <v>134</v>
      </c>
      <c r="HA319" s="2" t="s">
        <v>134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140</v>
      </c>
      <c r="HJ319" s="2" t="s">
        <v>144</v>
      </c>
      <c r="HK319" s="2" t="s">
        <v>1477</v>
      </c>
      <c r="HL319" s="2" t="s">
        <v>134</v>
      </c>
      <c r="HM319" s="2" t="s">
        <v>142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134</v>
      </c>
      <c r="HV319" s="2" t="s">
        <v>134</v>
      </c>
      <c r="HW319" s="2" t="s">
        <v>134</v>
      </c>
      <c r="HX319" s="2" t="s">
        <v>134</v>
      </c>
      <c r="HY319" s="2" t="s">
        <v>134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134</v>
      </c>
      <c r="IH319" s="2" t="s">
        <v>134</v>
      </c>
      <c r="II319" s="2" t="s">
        <v>134</v>
      </c>
      <c r="IJ319" s="2" t="s">
        <v>134</v>
      </c>
      <c r="IK319" s="2" t="s">
        <v>134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134</v>
      </c>
      <c r="IT319" s="2" t="s">
        <v>134</v>
      </c>
      <c r="IU319" s="2" t="s">
        <v>134</v>
      </c>
      <c r="IV319" s="2" t="s">
        <v>134</v>
      </c>
      <c r="IW319" s="2" t="s">
        <v>134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134</v>
      </c>
      <c r="JF319" s="2" t="s">
        <v>134</v>
      </c>
      <c r="JG319" s="2" t="s">
        <v>134</v>
      </c>
      <c r="JH319" s="2" t="s">
        <v>134</v>
      </c>
      <c r="JI319" s="2" t="s">
        <v>134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134</v>
      </c>
      <c r="JR319" s="2" t="s">
        <v>134</v>
      </c>
      <c r="JS319" s="2" t="s">
        <v>134</v>
      </c>
      <c r="JT319" s="2" t="s">
        <v>134</v>
      </c>
      <c r="JU319" s="2" t="s">
        <v>134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134</v>
      </c>
      <c r="LB319" s="2" t="s">
        <v>134</v>
      </c>
      <c r="LC319" s="2" t="s">
        <v>134</v>
      </c>
      <c r="LD319" s="2" t="s">
        <v>134</v>
      </c>
      <c r="LE319" s="2" t="s">
        <v>134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134</v>
      </c>
      <c r="LN319" s="2" t="s">
        <v>134</v>
      </c>
      <c r="LO319" s="2" t="s">
        <v>134</v>
      </c>
      <c r="LP319" s="2" t="s">
        <v>134</v>
      </c>
      <c r="LQ319" s="2" t="s">
        <v>134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134</v>
      </c>
      <c r="LZ319" s="2" t="s">
        <v>134</v>
      </c>
      <c r="MA319" s="2" t="s">
        <v>134</v>
      </c>
      <c r="MB319" s="2" t="s">
        <v>134</v>
      </c>
      <c r="MC319" s="2" t="s">
        <v>134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134</v>
      </c>
      <c r="MX319" s="2" t="s">
        <v>134</v>
      </c>
      <c r="MY319" s="2" t="s">
        <v>134</v>
      </c>
      <c r="MZ319" s="2" t="s">
        <v>134</v>
      </c>
      <c r="NA319" s="2" t="s">
        <v>134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134</v>
      </c>
      <c r="NV319" s="2" t="s">
        <v>134</v>
      </c>
      <c r="NW319" s="2" t="s">
        <v>134</v>
      </c>
      <c r="NX319" s="2" t="s">
        <v>134</v>
      </c>
      <c r="NY319" s="2" t="s">
        <v>134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134</v>
      </c>
      <c r="OT319" s="2" t="s">
        <v>134</v>
      </c>
      <c r="OU319" s="2" t="s">
        <v>134</v>
      </c>
      <c r="OV319" s="2" t="s">
        <v>134</v>
      </c>
      <c r="OW319" s="2" t="s">
        <v>134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  <c r="RS319" s="4"/>
      <c r="RT319" s="8"/>
      <c r="RU319" s="4"/>
      <c r="RV319" s="8"/>
      <c r="RW319" s="7"/>
      <c r="RX319" s="7"/>
      <c r="RY319" s="2" t="s">
        <v>134</v>
      </c>
      <c r="RZ319" s="2" t="s">
        <v>134</v>
      </c>
      <c r="SA319" s="2" t="s">
        <v>134</v>
      </c>
      <c r="SB319" s="2" t="s">
        <v>134</v>
      </c>
      <c r="SC319" s="2" t="s">
        <v>134</v>
      </c>
      <c r="SD319" s="2" t="s">
        <v>134</v>
      </c>
      <c r="SE319" s="4"/>
      <c r="SF319" s="8"/>
      <c r="SG319" s="4"/>
      <c r="SH319" s="8"/>
      <c r="SI319" s="7"/>
      <c r="SJ319" s="7"/>
      <c r="SK319" s="2" t="s">
        <v>134</v>
      </c>
      <c r="SL319" s="2" t="s">
        <v>134</v>
      </c>
      <c r="SM319" s="2" t="s">
        <v>134</v>
      </c>
      <c r="SN319" s="2" t="s">
        <v>134</v>
      </c>
      <c r="SO319" s="2" t="s">
        <v>134</v>
      </c>
      <c r="SP319" s="2" t="s">
        <v>134</v>
      </c>
    </row>
    <row r="320">
      <c r="A320" s="2" t="s">
        <v>3254</v>
      </c>
      <c r="B320" s="2" t="s">
        <v>123</v>
      </c>
      <c r="C320" s="2" t="s">
        <v>3207</v>
      </c>
      <c r="D320" s="2" t="s">
        <v>2637</v>
      </c>
      <c r="E320" s="2" t="s">
        <v>2638</v>
      </c>
      <c r="F320" s="2" t="s">
        <v>3246</v>
      </c>
      <c r="G320" s="2" t="s">
        <v>3246</v>
      </c>
      <c r="H320" s="2" t="s">
        <v>3246</v>
      </c>
      <c r="I320" s="2" t="s">
        <v>2776</v>
      </c>
      <c r="J320" s="2" t="s">
        <v>2640</v>
      </c>
      <c r="K320" s="2" t="s">
        <v>3255</v>
      </c>
      <c r="L320" s="3">
        <v>28.99</v>
      </c>
      <c r="M320" s="3">
        <v>30.44</v>
      </c>
      <c r="N320" s="3">
        <v>49.99</v>
      </c>
      <c r="O320" s="2" t="s">
        <v>131</v>
      </c>
      <c r="P320" s="2" t="s">
        <v>3247</v>
      </c>
      <c r="Q320" s="2" t="s">
        <v>133</v>
      </c>
      <c r="R320" s="2" t="s">
        <v>16</v>
      </c>
      <c r="S320" s="2" t="s">
        <v>134</v>
      </c>
      <c r="T320" s="2" t="s">
        <v>134</v>
      </c>
      <c r="U320" s="2" t="s">
        <v>2642</v>
      </c>
      <c r="V320" s="2" t="s">
        <v>1361</v>
      </c>
      <c r="W320" s="2" t="s">
        <v>134</v>
      </c>
      <c r="X320" s="2" t="s">
        <v>134</v>
      </c>
      <c r="Y320" s="2" t="s">
        <v>3248</v>
      </c>
      <c r="Z320" s="4">
        <v>125</v>
      </c>
      <c r="AA320" s="4">
        <f>=ROUNDDOWN(41.6666666666667,0)</f>
      </c>
      <c r="AB320" s="5">
        <v>3</v>
      </c>
      <c r="AC320" s="2" t="s">
        <v>134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>
        <v>0</v>
      </c>
      <c r="AP320" s="4">
        <v>37</v>
      </c>
      <c r="AQ320" s="8">
        <v>1072.63</v>
      </c>
      <c r="AR320" s="4"/>
      <c r="AS320" s="8"/>
      <c r="AT320" s="7"/>
      <c r="AU320" s="7"/>
      <c r="AV320" s="4">
        <v>37</v>
      </c>
      <c r="AW320" s="8">
        <v>1072.63</v>
      </c>
      <c r="AX320" s="4"/>
      <c r="AY320" s="8"/>
      <c r="AZ320" s="7"/>
      <c r="BA320" s="7"/>
      <c r="BB320" s="7">
        <v>1</v>
      </c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>
        <v>0.2232</v>
      </c>
      <c r="BJ320" s="4">
        <v>37</v>
      </c>
      <c r="BK320" s="8">
        <v>1072.63</v>
      </c>
      <c r="BL320" s="2" t="s">
        <v>3253</v>
      </c>
      <c r="BM320" s="7">
        <v>1</v>
      </c>
      <c r="BN320" s="7">
        <v>1</v>
      </c>
      <c r="BO320" s="4">
        <v>37</v>
      </c>
      <c r="BP320" s="8">
        <v>1072.63</v>
      </c>
      <c r="BQ320" s="4"/>
      <c r="BR320" s="8"/>
      <c r="BS320" s="7"/>
      <c r="BT320" s="7"/>
      <c r="BU320" s="2" t="s">
        <v>140</v>
      </c>
      <c r="BV320" s="2" t="s">
        <v>131</v>
      </c>
      <c r="BW320" s="2" t="s">
        <v>134</v>
      </c>
      <c r="BX320" s="2" t="s">
        <v>959</v>
      </c>
      <c r="BY320" s="2" t="s">
        <v>142</v>
      </c>
      <c r="BZ320" s="2" t="s">
        <v>134</v>
      </c>
      <c r="CA320" s="4"/>
      <c r="CB320" s="8"/>
      <c r="CC320" s="4"/>
      <c r="CD320" s="8"/>
      <c r="CE320" s="7"/>
      <c r="CF320" s="7"/>
      <c r="CG320" s="2" t="s">
        <v>134</v>
      </c>
      <c r="CH320" s="2" t="s">
        <v>134</v>
      </c>
      <c r="CI320" s="2" t="s">
        <v>134</v>
      </c>
      <c r="CJ320" s="2" t="s">
        <v>134</v>
      </c>
      <c r="CK320" s="2" t="s">
        <v>134</v>
      </c>
      <c r="CL320" s="2" t="s">
        <v>134</v>
      </c>
      <c r="CM320" s="4"/>
      <c r="CN320" s="8"/>
      <c r="CO320" s="4"/>
      <c r="CP320" s="8"/>
      <c r="CQ320" s="7"/>
      <c r="CR320" s="7"/>
      <c r="CS320" s="2" t="s">
        <v>134</v>
      </c>
      <c r="CT320" s="2" t="s">
        <v>134</v>
      </c>
      <c r="CU320" s="2" t="s">
        <v>134</v>
      </c>
      <c r="CV320" s="2" t="s">
        <v>134</v>
      </c>
      <c r="CW320" s="2" t="s">
        <v>134</v>
      </c>
      <c r="CX320" s="2" t="s">
        <v>134</v>
      </c>
      <c r="CY320" s="4"/>
      <c r="CZ320" s="8"/>
      <c r="DA320" s="4"/>
      <c r="DB320" s="8"/>
      <c r="DC320" s="7"/>
      <c r="DD320" s="7"/>
      <c r="DE320" s="2" t="s">
        <v>134</v>
      </c>
      <c r="DF320" s="2" t="s">
        <v>134</v>
      </c>
      <c r="DG320" s="2" t="s">
        <v>134</v>
      </c>
      <c r="DH320" s="2" t="s">
        <v>134</v>
      </c>
      <c r="DI320" s="2" t="s">
        <v>134</v>
      </c>
      <c r="DJ320" s="2" t="s">
        <v>134</v>
      </c>
      <c r="DK320" s="4"/>
      <c r="DL320" s="8"/>
      <c r="DM320" s="4"/>
      <c r="DN320" s="8"/>
      <c r="DO320" s="7"/>
      <c r="DP320" s="7"/>
      <c r="DQ320" s="2" t="s">
        <v>134</v>
      </c>
      <c r="DR320" s="2" t="s">
        <v>134</v>
      </c>
      <c r="DS320" s="2" t="s">
        <v>134</v>
      </c>
      <c r="DT320" s="2" t="s">
        <v>134</v>
      </c>
      <c r="DU320" s="2" t="s">
        <v>134</v>
      </c>
      <c r="DV320" s="2" t="s">
        <v>134</v>
      </c>
      <c r="DW320" s="4"/>
      <c r="DX320" s="8"/>
      <c r="DY320" s="4"/>
      <c r="DZ320" s="8"/>
      <c r="EA320" s="7"/>
      <c r="EB320" s="7"/>
      <c r="EC320" s="2" t="s">
        <v>134</v>
      </c>
      <c r="ED320" s="2" t="s">
        <v>134</v>
      </c>
      <c r="EE320" s="2" t="s">
        <v>134</v>
      </c>
      <c r="EF320" s="2" t="s">
        <v>134</v>
      </c>
      <c r="EG320" s="2" t="s">
        <v>134</v>
      </c>
      <c r="EH320" s="2" t="s">
        <v>134</v>
      </c>
      <c r="EI320" s="4"/>
      <c r="EJ320" s="8"/>
      <c r="EK320" s="4"/>
      <c r="EL320" s="8"/>
      <c r="EM320" s="7"/>
      <c r="EN320" s="7"/>
      <c r="EO320" s="2" t="s">
        <v>134</v>
      </c>
      <c r="EP320" s="2" t="s">
        <v>134</v>
      </c>
      <c r="EQ320" s="2" t="s">
        <v>134</v>
      </c>
      <c r="ER320" s="2" t="s">
        <v>134</v>
      </c>
      <c r="ES320" s="2" t="s">
        <v>134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134</v>
      </c>
      <c r="FB320" s="2" t="s">
        <v>134</v>
      </c>
      <c r="FC320" s="2" t="s">
        <v>134</v>
      </c>
      <c r="FD320" s="2" t="s">
        <v>134</v>
      </c>
      <c r="FE320" s="2" t="s">
        <v>134</v>
      </c>
      <c r="FF320" s="2" t="s">
        <v>134</v>
      </c>
      <c r="FG320" s="4"/>
      <c r="FH320" s="8"/>
      <c r="FI320" s="4"/>
      <c r="FJ320" s="8"/>
      <c r="FK320" s="7"/>
      <c r="FL320" s="7"/>
      <c r="FM320" s="2" t="s">
        <v>134</v>
      </c>
      <c r="FN320" s="2" t="s">
        <v>134</v>
      </c>
      <c r="FO320" s="2" t="s">
        <v>134</v>
      </c>
      <c r="FP320" s="2" t="s">
        <v>134</v>
      </c>
      <c r="FQ320" s="2" t="s">
        <v>134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134</v>
      </c>
      <c r="FZ320" s="2" t="s">
        <v>134</v>
      </c>
      <c r="GA320" s="2" t="s">
        <v>134</v>
      </c>
      <c r="GB320" s="2" t="s">
        <v>134</v>
      </c>
      <c r="GC320" s="2" t="s">
        <v>134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134</v>
      </c>
      <c r="GL320" s="2" t="s">
        <v>134</v>
      </c>
      <c r="GM320" s="2" t="s">
        <v>134</v>
      </c>
      <c r="GN320" s="2" t="s">
        <v>134</v>
      </c>
      <c r="GO320" s="2" t="s">
        <v>134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134</v>
      </c>
      <c r="GX320" s="2" t="s">
        <v>134</v>
      </c>
      <c r="GY320" s="2" t="s">
        <v>134</v>
      </c>
      <c r="GZ320" s="2" t="s">
        <v>134</v>
      </c>
      <c r="HA320" s="2" t="s">
        <v>134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140</v>
      </c>
      <c r="HJ320" s="2" t="s">
        <v>131</v>
      </c>
      <c r="HK320" s="2" t="s">
        <v>1477</v>
      </c>
      <c r="HL320" s="2" t="s">
        <v>134</v>
      </c>
      <c r="HM320" s="2" t="s">
        <v>142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134</v>
      </c>
      <c r="HV320" s="2" t="s">
        <v>134</v>
      </c>
      <c r="HW320" s="2" t="s">
        <v>134</v>
      </c>
      <c r="HX320" s="2" t="s">
        <v>134</v>
      </c>
      <c r="HY320" s="2" t="s">
        <v>134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134</v>
      </c>
      <c r="IH320" s="2" t="s">
        <v>134</v>
      </c>
      <c r="II320" s="2" t="s">
        <v>134</v>
      </c>
      <c r="IJ320" s="2" t="s">
        <v>134</v>
      </c>
      <c r="IK320" s="2" t="s">
        <v>134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134</v>
      </c>
      <c r="IT320" s="2" t="s">
        <v>134</v>
      </c>
      <c r="IU320" s="2" t="s">
        <v>134</v>
      </c>
      <c r="IV320" s="2" t="s">
        <v>134</v>
      </c>
      <c r="IW320" s="2" t="s">
        <v>134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134</v>
      </c>
      <c r="JF320" s="2" t="s">
        <v>134</v>
      </c>
      <c r="JG320" s="2" t="s">
        <v>134</v>
      </c>
      <c r="JH320" s="2" t="s">
        <v>134</v>
      </c>
      <c r="JI320" s="2" t="s">
        <v>134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134</v>
      </c>
      <c r="LN320" s="2" t="s">
        <v>134</v>
      </c>
      <c r="LO320" s="2" t="s">
        <v>134</v>
      </c>
      <c r="LP320" s="2" t="s">
        <v>134</v>
      </c>
      <c r="LQ320" s="2" t="s">
        <v>134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134</v>
      </c>
      <c r="LZ320" s="2" t="s">
        <v>134</v>
      </c>
      <c r="MA320" s="2" t="s">
        <v>134</v>
      </c>
      <c r="MB320" s="2" t="s">
        <v>134</v>
      </c>
      <c r="MC320" s="2" t="s">
        <v>134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134</v>
      </c>
      <c r="NV320" s="2" t="s">
        <v>134</v>
      </c>
      <c r="NW320" s="2" t="s">
        <v>134</v>
      </c>
      <c r="NX320" s="2" t="s">
        <v>134</v>
      </c>
      <c r="NY320" s="2" t="s">
        <v>134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134</v>
      </c>
      <c r="OT320" s="2" t="s">
        <v>134</v>
      </c>
      <c r="OU320" s="2" t="s">
        <v>134</v>
      </c>
      <c r="OV320" s="2" t="s">
        <v>134</v>
      </c>
      <c r="OW320" s="2" t="s">
        <v>134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134</v>
      </c>
      <c r="RN320" s="2" t="s">
        <v>134</v>
      </c>
      <c r="RO320" s="2" t="s">
        <v>134</v>
      </c>
      <c r="RP320" s="2" t="s">
        <v>134</v>
      </c>
      <c r="RQ320" s="2" t="s">
        <v>134</v>
      </c>
      <c r="RR320" s="2" t="s">
        <v>134</v>
      </c>
      <c r="RS320" s="4"/>
      <c r="RT320" s="8"/>
      <c r="RU320" s="4"/>
      <c r="RV320" s="8"/>
      <c r="RW320" s="7"/>
      <c r="RX320" s="7"/>
      <c r="RY320" s="2" t="s">
        <v>134</v>
      </c>
      <c r="RZ320" s="2" t="s">
        <v>134</v>
      </c>
      <c r="SA320" s="2" t="s">
        <v>134</v>
      </c>
      <c r="SB320" s="2" t="s">
        <v>134</v>
      </c>
      <c r="SC320" s="2" t="s">
        <v>134</v>
      </c>
      <c r="SD320" s="2" t="s">
        <v>134</v>
      </c>
      <c r="SE320" s="4"/>
      <c r="SF320" s="8"/>
      <c r="SG320" s="4"/>
      <c r="SH320" s="8"/>
      <c r="SI320" s="7"/>
      <c r="SJ320" s="7"/>
      <c r="SK320" s="2" t="s">
        <v>134</v>
      </c>
      <c r="SL320" s="2" t="s">
        <v>134</v>
      </c>
      <c r="SM320" s="2" t="s">
        <v>134</v>
      </c>
      <c r="SN320" s="2" t="s">
        <v>134</v>
      </c>
      <c r="SO320" s="2" t="s">
        <v>134</v>
      </c>
      <c r="SP320" s="2" t="s">
        <v>134</v>
      </c>
    </row>
    <row r="321">
      <c r="A321" s="2" t="s">
        <v>3256</v>
      </c>
      <c r="B321" s="2" t="s">
        <v>123</v>
      </c>
      <c r="C321" s="2" t="s">
        <v>3207</v>
      </c>
      <c r="D321" s="2" t="s">
        <v>2637</v>
      </c>
      <c r="E321" s="2" t="s">
        <v>2638</v>
      </c>
      <c r="F321" s="2" t="s">
        <v>3257</v>
      </c>
      <c r="G321" s="2" t="s">
        <v>3257</v>
      </c>
      <c r="H321" s="2" t="s">
        <v>3257</v>
      </c>
      <c r="I321" s="2" t="s">
        <v>2776</v>
      </c>
      <c r="J321" s="2" t="s">
        <v>2640</v>
      </c>
      <c r="K321" s="2" t="s">
        <v>1225</v>
      </c>
      <c r="L321" s="3">
        <v>28.99</v>
      </c>
      <c r="M321" s="3">
        <v>30.44</v>
      </c>
      <c r="N321" s="3">
        <v>49.99</v>
      </c>
      <c r="O321" s="2" t="s">
        <v>131</v>
      </c>
      <c r="P321" s="2" t="s">
        <v>3247</v>
      </c>
      <c r="Q321" s="2" t="s">
        <v>133</v>
      </c>
      <c r="R321" s="2" t="s">
        <v>16</v>
      </c>
      <c r="S321" s="2" t="s">
        <v>134</v>
      </c>
      <c r="T321" s="2" t="s">
        <v>134</v>
      </c>
      <c r="U321" s="2" t="s">
        <v>2642</v>
      </c>
      <c r="V321" s="2" t="s">
        <v>3230</v>
      </c>
      <c r="W321" s="2" t="s">
        <v>134</v>
      </c>
      <c r="X321" s="2" t="s">
        <v>134</v>
      </c>
      <c r="Y321" s="2" t="s">
        <v>3248</v>
      </c>
      <c r="Z321" s="4">
        <v>192</v>
      </c>
      <c r="AA321" s="4">
        <f>=ROUNDDOWN(64,0)</f>
      </c>
      <c r="AB321" s="5">
        <v>3</v>
      </c>
      <c r="AC321" s="2" t="s">
        <v>134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>
        <v>0</v>
      </c>
      <c r="AP321" s="4">
        <v>35</v>
      </c>
      <c r="AQ321" s="8">
        <v>1014.65</v>
      </c>
      <c r="AR321" s="4"/>
      <c r="AS321" s="8"/>
      <c r="AT321" s="7"/>
      <c r="AU321" s="7"/>
      <c r="AV321" s="4">
        <v>35</v>
      </c>
      <c r="AW321" s="8">
        <v>1014.65</v>
      </c>
      <c r="AX321" s="4"/>
      <c r="AY321" s="8"/>
      <c r="AZ321" s="7"/>
      <c r="BA321" s="7"/>
      <c r="BB321" s="7">
        <v>1</v>
      </c>
      <c r="BC321" s="4">
        <v>45</v>
      </c>
      <c r="BD321" s="8">
        <v>1304.55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>
        <v>0.7778</v>
      </c>
      <c r="BJ321" s="4">
        <v>35</v>
      </c>
      <c r="BK321" s="8">
        <v>1014.65</v>
      </c>
      <c r="BL321" s="2" t="s">
        <v>3253</v>
      </c>
      <c r="BM321" s="7">
        <v>1</v>
      </c>
      <c r="BN321" s="7">
        <v>1</v>
      </c>
      <c r="BO321" s="4">
        <v>35</v>
      </c>
      <c r="BP321" s="8">
        <v>1014.65</v>
      </c>
      <c r="BQ321" s="4"/>
      <c r="BR321" s="8"/>
      <c r="BS321" s="7"/>
      <c r="BT321" s="7"/>
      <c r="BU321" s="2" t="s">
        <v>140</v>
      </c>
      <c r="BV321" s="2" t="s">
        <v>131</v>
      </c>
      <c r="BW321" s="2" t="s">
        <v>134</v>
      </c>
      <c r="BX321" s="2" t="s">
        <v>959</v>
      </c>
      <c r="BY321" s="2" t="s">
        <v>142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134</v>
      </c>
      <c r="CH321" s="2" t="s">
        <v>134</v>
      </c>
      <c r="CI321" s="2" t="s">
        <v>134</v>
      </c>
      <c r="CJ321" s="2" t="s">
        <v>134</v>
      </c>
      <c r="CK321" s="2" t="s">
        <v>134</v>
      </c>
      <c r="CL321" s="2" t="s">
        <v>134</v>
      </c>
      <c r="CM321" s="4"/>
      <c r="CN321" s="8"/>
      <c r="CO321" s="4"/>
      <c r="CP321" s="8"/>
      <c r="CQ321" s="7"/>
      <c r="CR321" s="7"/>
      <c r="CS321" s="2" t="s">
        <v>134</v>
      </c>
      <c r="CT321" s="2" t="s">
        <v>134</v>
      </c>
      <c r="CU321" s="2" t="s">
        <v>134</v>
      </c>
      <c r="CV321" s="2" t="s">
        <v>134</v>
      </c>
      <c r="CW321" s="2" t="s">
        <v>134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134</v>
      </c>
      <c r="DF321" s="2" t="s">
        <v>134</v>
      </c>
      <c r="DG321" s="2" t="s">
        <v>134</v>
      </c>
      <c r="DH321" s="2" t="s">
        <v>134</v>
      </c>
      <c r="DI321" s="2" t="s">
        <v>134</v>
      </c>
      <c r="DJ321" s="2" t="s">
        <v>134</v>
      </c>
      <c r="DK321" s="4"/>
      <c r="DL321" s="8"/>
      <c r="DM321" s="4"/>
      <c r="DN321" s="8"/>
      <c r="DO321" s="7"/>
      <c r="DP321" s="7"/>
      <c r="DQ321" s="2" t="s">
        <v>134</v>
      </c>
      <c r="DR321" s="2" t="s">
        <v>134</v>
      </c>
      <c r="DS321" s="2" t="s">
        <v>134</v>
      </c>
      <c r="DT321" s="2" t="s">
        <v>134</v>
      </c>
      <c r="DU321" s="2" t="s">
        <v>134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134</v>
      </c>
      <c r="ED321" s="2" t="s">
        <v>134</v>
      </c>
      <c r="EE321" s="2" t="s">
        <v>134</v>
      </c>
      <c r="EF321" s="2" t="s">
        <v>134</v>
      </c>
      <c r="EG321" s="2" t="s">
        <v>134</v>
      </c>
      <c r="EH321" s="2" t="s">
        <v>134</v>
      </c>
      <c r="EI321" s="4"/>
      <c r="EJ321" s="8"/>
      <c r="EK321" s="4"/>
      <c r="EL321" s="8"/>
      <c r="EM321" s="7"/>
      <c r="EN321" s="7"/>
      <c r="EO321" s="2" t="s">
        <v>134</v>
      </c>
      <c r="EP321" s="2" t="s">
        <v>134</v>
      </c>
      <c r="EQ321" s="2" t="s">
        <v>134</v>
      </c>
      <c r="ER321" s="2" t="s">
        <v>134</v>
      </c>
      <c r="ES321" s="2" t="s">
        <v>134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134</v>
      </c>
      <c r="FB321" s="2" t="s">
        <v>134</v>
      </c>
      <c r="FC321" s="2" t="s">
        <v>134</v>
      </c>
      <c r="FD321" s="2" t="s">
        <v>134</v>
      </c>
      <c r="FE321" s="2" t="s">
        <v>134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134</v>
      </c>
      <c r="FN321" s="2" t="s">
        <v>134</v>
      </c>
      <c r="FO321" s="2" t="s">
        <v>134</v>
      </c>
      <c r="FP321" s="2" t="s">
        <v>134</v>
      </c>
      <c r="FQ321" s="2" t="s">
        <v>134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134</v>
      </c>
      <c r="FZ321" s="2" t="s">
        <v>134</v>
      </c>
      <c r="GA321" s="2" t="s">
        <v>134</v>
      </c>
      <c r="GB321" s="2" t="s">
        <v>134</v>
      </c>
      <c r="GC321" s="2" t="s">
        <v>134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134</v>
      </c>
      <c r="GL321" s="2" t="s">
        <v>134</v>
      </c>
      <c r="GM321" s="2" t="s">
        <v>134</v>
      </c>
      <c r="GN321" s="2" t="s">
        <v>134</v>
      </c>
      <c r="GO321" s="2" t="s">
        <v>134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134</v>
      </c>
      <c r="GX321" s="2" t="s">
        <v>134</v>
      </c>
      <c r="GY321" s="2" t="s">
        <v>134</v>
      </c>
      <c r="GZ321" s="2" t="s">
        <v>134</v>
      </c>
      <c r="HA321" s="2" t="s">
        <v>134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140</v>
      </c>
      <c r="HJ321" s="2" t="s">
        <v>131</v>
      </c>
      <c r="HK321" s="2" t="s">
        <v>1477</v>
      </c>
      <c r="HL321" s="2" t="s">
        <v>134</v>
      </c>
      <c r="HM321" s="2" t="s">
        <v>142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134</v>
      </c>
      <c r="HV321" s="2" t="s">
        <v>134</v>
      </c>
      <c r="HW321" s="2" t="s">
        <v>134</v>
      </c>
      <c r="HX321" s="2" t="s">
        <v>134</v>
      </c>
      <c r="HY321" s="2" t="s">
        <v>134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134</v>
      </c>
      <c r="IH321" s="2" t="s">
        <v>134</v>
      </c>
      <c r="II321" s="2" t="s">
        <v>134</v>
      </c>
      <c r="IJ321" s="2" t="s">
        <v>134</v>
      </c>
      <c r="IK321" s="2" t="s">
        <v>134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134</v>
      </c>
      <c r="IT321" s="2" t="s">
        <v>134</v>
      </c>
      <c r="IU321" s="2" t="s">
        <v>134</v>
      </c>
      <c r="IV321" s="2" t="s">
        <v>134</v>
      </c>
      <c r="IW321" s="2" t="s">
        <v>134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134</v>
      </c>
      <c r="JF321" s="2" t="s">
        <v>134</v>
      </c>
      <c r="JG321" s="2" t="s">
        <v>134</v>
      </c>
      <c r="JH321" s="2" t="s">
        <v>134</v>
      </c>
      <c r="JI321" s="2" t="s">
        <v>134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134</v>
      </c>
      <c r="LN321" s="2" t="s">
        <v>134</v>
      </c>
      <c r="LO321" s="2" t="s">
        <v>134</v>
      </c>
      <c r="LP321" s="2" t="s">
        <v>134</v>
      </c>
      <c r="LQ321" s="2" t="s">
        <v>134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134</v>
      </c>
      <c r="LZ321" s="2" t="s">
        <v>134</v>
      </c>
      <c r="MA321" s="2" t="s">
        <v>134</v>
      </c>
      <c r="MB321" s="2" t="s">
        <v>134</v>
      </c>
      <c r="MC321" s="2" t="s">
        <v>134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134</v>
      </c>
      <c r="MX321" s="2" t="s">
        <v>134</v>
      </c>
      <c r="MY321" s="2" t="s">
        <v>134</v>
      </c>
      <c r="MZ321" s="2" t="s">
        <v>134</v>
      </c>
      <c r="NA321" s="2" t="s">
        <v>134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134</v>
      </c>
      <c r="NV321" s="2" t="s">
        <v>134</v>
      </c>
      <c r="NW321" s="2" t="s">
        <v>134</v>
      </c>
      <c r="NX321" s="2" t="s">
        <v>134</v>
      </c>
      <c r="NY321" s="2" t="s">
        <v>134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134</v>
      </c>
      <c r="OT321" s="2" t="s">
        <v>134</v>
      </c>
      <c r="OU321" s="2" t="s">
        <v>134</v>
      </c>
      <c r="OV321" s="2" t="s">
        <v>134</v>
      </c>
      <c r="OW321" s="2" t="s">
        <v>134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134</v>
      </c>
      <c r="QP321" s="2" t="s">
        <v>134</v>
      </c>
      <c r="QQ321" s="2" t="s">
        <v>134</v>
      </c>
      <c r="QR321" s="2" t="s">
        <v>134</v>
      </c>
      <c r="QS321" s="2" t="s">
        <v>134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134</v>
      </c>
      <c r="RN321" s="2" t="s">
        <v>134</v>
      </c>
      <c r="RO321" s="2" t="s">
        <v>134</v>
      </c>
      <c r="RP321" s="2" t="s">
        <v>134</v>
      </c>
      <c r="RQ321" s="2" t="s">
        <v>134</v>
      </c>
      <c r="RR321" s="2" t="s">
        <v>134</v>
      </c>
      <c r="RS321" s="4"/>
      <c r="RT321" s="8"/>
      <c r="RU321" s="4"/>
      <c r="RV321" s="8"/>
      <c r="RW321" s="7"/>
      <c r="RX321" s="7"/>
      <c r="RY321" s="2" t="s">
        <v>134</v>
      </c>
      <c r="RZ321" s="2" t="s">
        <v>134</v>
      </c>
      <c r="SA321" s="2" t="s">
        <v>134</v>
      </c>
      <c r="SB321" s="2" t="s">
        <v>134</v>
      </c>
      <c r="SC321" s="2" t="s">
        <v>134</v>
      </c>
      <c r="SD321" s="2" t="s">
        <v>134</v>
      </c>
      <c r="SE321" s="4"/>
      <c r="SF321" s="8"/>
      <c r="SG321" s="4"/>
      <c r="SH321" s="8"/>
      <c r="SI321" s="7"/>
      <c r="SJ321" s="7"/>
      <c r="SK321" s="2" t="s">
        <v>134</v>
      </c>
      <c r="SL321" s="2" t="s">
        <v>134</v>
      </c>
      <c r="SM321" s="2" t="s">
        <v>134</v>
      </c>
      <c r="SN321" s="2" t="s">
        <v>134</v>
      </c>
      <c r="SO321" s="2" t="s">
        <v>134</v>
      </c>
      <c r="SP321" s="2" t="s">
        <v>134</v>
      </c>
    </row>
    <row r="322">
      <c r="A322" s="2" t="s">
        <v>3258</v>
      </c>
      <c r="B322" s="2" t="s">
        <v>123</v>
      </c>
      <c r="C322" s="2" t="s">
        <v>3207</v>
      </c>
      <c r="D322" s="2" t="s">
        <v>2637</v>
      </c>
      <c r="E322" s="2" t="s">
        <v>2638</v>
      </c>
      <c r="F322" s="2" t="s">
        <v>3257</v>
      </c>
      <c r="G322" s="2" t="s">
        <v>3257</v>
      </c>
      <c r="H322" s="2" t="s">
        <v>3257</v>
      </c>
      <c r="I322" s="2" t="s">
        <v>2776</v>
      </c>
      <c r="J322" s="2" t="s">
        <v>2640</v>
      </c>
      <c r="K322" s="2" t="s">
        <v>654</v>
      </c>
      <c r="L322" s="3">
        <v>28.99</v>
      </c>
      <c r="M322" s="3">
        <v>30.44</v>
      </c>
      <c r="N322" s="3">
        <v>49.99</v>
      </c>
      <c r="O322" s="2" t="s">
        <v>131</v>
      </c>
      <c r="P322" s="2" t="s">
        <v>3252</v>
      </c>
      <c r="Q322" s="2" t="s">
        <v>133</v>
      </c>
      <c r="R322" s="2" t="s">
        <v>16</v>
      </c>
      <c r="S322" s="2" t="s">
        <v>134</v>
      </c>
      <c r="T322" s="2" t="s">
        <v>134</v>
      </c>
      <c r="U322" s="2" t="s">
        <v>2642</v>
      </c>
      <c r="V322" s="2" t="s">
        <v>3230</v>
      </c>
      <c r="W322" s="2" t="s">
        <v>134</v>
      </c>
      <c r="X322" s="2" t="s">
        <v>134</v>
      </c>
      <c r="Y322" s="2" t="s">
        <v>3248</v>
      </c>
      <c r="Z322" s="4">
        <v>376</v>
      </c>
      <c r="AA322" s="4">
        <f>=ROUNDDOWN({0},0)</f>
      </c>
      <c r="AB322" s="5"/>
      <c r="AC322" s="2" t="s">
        <v>134</v>
      </c>
      <c r="AD322" s="4"/>
      <c r="AE322" s="4"/>
      <c r="AF322" s="6">
        <v>66</v>
      </c>
      <c r="AG322" s="6"/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>
        <v>0</v>
      </c>
      <c r="AP322" s="4">
        <v>10</v>
      </c>
      <c r="AQ322" s="8">
        <v>289.9</v>
      </c>
      <c r="AR322" s="4"/>
      <c r="AS322" s="8"/>
      <c r="AT322" s="7"/>
      <c r="AU322" s="7"/>
      <c r="AV322" s="4">
        <v>10</v>
      </c>
      <c r="AW322" s="8">
        <v>289.9</v>
      </c>
      <c r="AX322" s="4"/>
      <c r="AY322" s="8"/>
      <c r="AZ322" s="7"/>
      <c r="BA322" s="7"/>
      <c r="BB322" s="7">
        <v>1</v>
      </c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>
        <v>0.2222</v>
      </c>
      <c r="BJ322" s="4">
        <v>10</v>
      </c>
      <c r="BK322" s="8">
        <v>289.9</v>
      </c>
      <c r="BL322" s="2" t="s">
        <v>3253</v>
      </c>
      <c r="BM322" s="7">
        <v>1</v>
      </c>
      <c r="BN322" s="7">
        <v>1</v>
      </c>
      <c r="BO322" s="4">
        <v>10</v>
      </c>
      <c r="BP322" s="8">
        <v>289.9</v>
      </c>
      <c r="BQ322" s="4"/>
      <c r="BR322" s="8"/>
      <c r="BS322" s="7"/>
      <c r="BT322" s="7"/>
      <c r="BU322" s="2" t="s">
        <v>140</v>
      </c>
      <c r="BV322" s="2" t="s">
        <v>131</v>
      </c>
      <c r="BW322" s="2" t="s">
        <v>134</v>
      </c>
      <c r="BX322" s="2" t="s">
        <v>959</v>
      </c>
      <c r="BY322" s="2" t="s">
        <v>142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134</v>
      </c>
      <c r="CH322" s="2" t="s">
        <v>134</v>
      </c>
      <c r="CI322" s="2" t="s">
        <v>134</v>
      </c>
      <c r="CJ322" s="2" t="s">
        <v>134</v>
      </c>
      <c r="CK322" s="2" t="s">
        <v>134</v>
      </c>
      <c r="CL322" s="2" t="s">
        <v>134</v>
      </c>
      <c r="CM322" s="4"/>
      <c r="CN322" s="8"/>
      <c r="CO322" s="4"/>
      <c r="CP322" s="8"/>
      <c r="CQ322" s="7"/>
      <c r="CR322" s="7"/>
      <c r="CS322" s="2" t="s">
        <v>134</v>
      </c>
      <c r="CT322" s="2" t="s">
        <v>134</v>
      </c>
      <c r="CU322" s="2" t="s">
        <v>134</v>
      </c>
      <c r="CV322" s="2" t="s">
        <v>134</v>
      </c>
      <c r="CW322" s="2" t="s">
        <v>134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134</v>
      </c>
      <c r="DF322" s="2" t="s">
        <v>134</v>
      </c>
      <c r="DG322" s="2" t="s">
        <v>134</v>
      </c>
      <c r="DH322" s="2" t="s">
        <v>134</v>
      </c>
      <c r="DI322" s="2" t="s">
        <v>134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134</v>
      </c>
      <c r="DR322" s="2" t="s">
        <v>134</v>
      </c>
      <c r="DS322" s="2" t="s">
        <v>134</v>
      </c>
      <c r="DT322" s="2" t="s">
        <v>134</v>
      </c>
      <c r="DU322" s="2" t="s">
        <v>134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134</v>
      </c>
      <c r="ED322" s="2" t="s">
        <v>134</v>
      </c>
      <c r="EE322" s="2" t="s">
        <v>134</v>
      </c>
      <c r="EF322" s="2" t="s">
        <v>134</v>
      </c>
      <c r="EG322" s="2" t="s">
        <v>134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134</v>
      </c>
      <c r="EP322" s="2" t="s">
        <v>134</v>
      </c>
      <c r="EQ322" s="2" t="s">
        <v>134</v>
      </c>
      <c r="ER322" s="2" t="s">
        <v>134</v>
      </c>
      <c r="ES322" s="2" t="s">
        <v>134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134</v>
      </c>
      <c r="FB322" s="2" t="s">
        <v>134</v>
      </c>
      <c r="FC322" s="2" t="s">
        <v>134</v>
      </c>
      <c r="FD322" s="2" t="s">
        <v>134</v>
      </c>
      <c r="FE322" s="2" t="s">
        <v>134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134</v>
      </c>
      <c r="FN322" s="2" t="s">
        <v>134</v>
      </c>
      <c r="FO322" s="2" t="s">
        <v>134</v>
      </c>
      <c r="FP322" s="2" t="s">
        <v>134</v>
      </c>
      <c r="FQ322" s="2" t="s">
        <v>134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134</v>
      </c>
      <c r="FZ322" s="2" t="s">
        <v>134</v>
      </c>
      <c r="GA322" s="2" t="s">
        <v>134</v>
      </c>
      <c r="GB322" s="2" t="s">
        <v>134</v>
      </c>
      <c r="GC322" s="2" t="s">
        <v>134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134</v>
      </c>
      <c r="GL322" s="2" t="s">
        <v>134</v>
      </c>
      <c r="GM322" s="2" t="s">
        <v>134</v>
      </c>
      <c r="GN322" s="2" t="s">
        <v>134</v>
      </c>
      <c r="GO322" s="2" t="s">
        <v>134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134</v>
      </c>
      <c r="GX322" s="2" t="s">
        <v>134</v>
      </c>
      <c r="GY322" s="2" t="s">
        <v>134</v>
      </c>
      <c r="GZ322" s="2" t="s">
        <v>134</v>
      </c>
      <c r="HA322" s="2" t="s">
        <v>134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140</v>
      </c>
      <c r="HJ322" s="2" t="s">
        <v>131</v>
      </c>
      <c r="HK322" s="2" t="s">
        <v>1477</v>
      </c>
      <c r="HL322" s="2" t="s">
        <v>3259</v>
      </c>
      <c r="HM322" s="2" t="s">
        <v>142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134</v>
      </c>
      <c r="HV322" s="2" t="s">
        <v>134</v>
      </c>
      <c r="HW322" s="2" t="s">
        <v>134</v>
      </c>
      <c r="HX322" s="2" t="s">
        <v>134</v>
      </c>
      <c r="HY322" s="2" t="s">
        <v>134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134</v>
      </c>
      <c r="IH322" s="2" t="s">
        <v>134</v>
      </c>
      <c r="II322" s="2" t="s">
        <v>134</v>
      </c>
      <c r="IJ322" s="2" t="s">
        <v>134</v>
      </c>
      <c r="IK322" s="2" t="s">
        <v>134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134</v>
      </c>
      <c r="IT322" s="2" t="s">
        <v>134</v>
      </c>
      <c r="IU322" s="2" t="s">
        <v>134</v>
      </c>
      <c r="IV322" s="2" t="s">
        <v>134</v>
      </c>
      <c r="IW322" s="2" t="s">
        <v>134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134</v>
      </c>
      <c r="JF322" s="2" t="s">
        <v>134</v>
      </c>
      <c r="JG322" s="2" t="s">
        <v>134</v>
      </c>
      <c r="JH322" s="2" t="s">
        <v>134</v>
      </c>
      <c r="JI322" s="2" t="s">
        <v>134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134</v>
      </c>
      <c r="LN322" s="2" t="s">
        <v>134</v>
      </c>
      <c r="LO322" s="2" t="s">
        <v>134</v>
      </c>
      <c r="LP322" s="2" t="s">
        <v>134</v>
      </c>
      <c r="LQ322" s="2" t="s">
        <v>134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134</v>
      </c>
      <c r="LZ322" s="2" t="s">
        <v>134</v>
      </c>
      <c r="MA322" s="2" t="s">
        <v>134</v>
      </c>
      <c r="MB322" s="2" t="s">
        <v>134</v>
      </c>
      <c r="MC322" s="2" t="s">
        <v>134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134</v>
      </c>
      <c r="MX322" s="2" t="s">
        <v>134</v>
      </c>
      <c r="MY322" s="2" t="s">
        <v>134</v>
      </c>
      <c r="MZ322" s="2" t="s">
        <v>134</v>
      </c>
      <c r="NA322" s="2" t="s">
        <v>134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134</v>
      </c>
      <c r="OT322" s="2" t="s">
        <v>134</v>
      </c>
      <c r="OU322" s="2" t="s">
        <v>134</v>
      </c>
      <c r="OV322" s="2" t="s">
        <v>134</v>
      </c>
      <c r="OW322" s="2" t="s">
        <v>134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134</v>
      </c>
      <c r="RB322" s="2" t="s">
        <v>134</v>
      </c>
      <c r="RC322" s="2" t="s">
        <v>134</v>
      </c>
      <c r="RD322" s="2" t="s">
        <v>134</v>
      </c>
      <c r="RE322" s="2" t="s">
        <v>134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134</v>
      </c>
      <c r="RN322" s="2" t="s">
        <v>134</v>
      </c>
      <c r="RO322" s="2" t="s">
        <v>134</v>
      </c>
      <c r="RP322" s="2" t="s">
        <v>134</v>
      </c>
      <c r="RQ322" s="2" t="s">
        <v>134</v>
      </c>
      <c r="RR322" s="2" t="s">
        <v>134</v>
      </c>
      <c r="RS322" s="4"/>
      <c r="RT322" s="8"/>
      <c r="RU322" s="4"/>
      <c r="RV322" s="8"/>
      <c r="RW322" s="7"/>
      <c r="RX322" s="7"/>
      <c r="RY322" s="2" t="s">
        <v>134</v>
      </c>
      <c r="RZ322" s="2" t="s">
        <v>134</v>
      </c>
      <c r="SA322" s="2" t="s">
        <v>134</v>
      </c>
      <c r="SB322" s="2" t="s">
        <v>134</v>
      </c>
      <c r="SC322" s="2" t="s">
        <v>134</v>
      </c>
      <c r="SD322" s="2" t="s">
        <v>134</v>
      </c>
      <c r="SE322" s="4"/>
      <c r="SF322" s="8"/>
      <c r="SG322" s="4"/>
      <c r="SH322" s="8"/>
      <c r="SI322" s="7"/>
      <c r="SJ322" s="7"/>
      <c r="SK322" s="2" t="s">
        <v>134</v>
      </c>
      <c r="SL322" s="2" t="s">
        <v>134</v>
      </c>
      <c r="SM322" s="2" t="s">
        <v>134</v>
      </c>
      <c r="SN322" s="2" t="s">
        <v>134</v>
      </c>
      <c r="SO322" s="2" t="s">
        <v>134</v>
      </c>
      <c r="SP322" s="2" t="s">
        <v>134</v>
      </c>
    </row>
    <row r="323">
      <c r="A323" s="2" t="s">
        <v>3260</v>
      </c>
      <c r="B323" s="2" t="s">
        <v>123</v>
      </c>
      <c r="C323" s="2" t="s">
        <v>3207</v>
      </c>
      <c r="D323" s="2" t="s">
        <v>125</v>
      </c>
      <c r="E323" s="2" t="s">
        <v>126</v>
      </c>
      <c r="F323" s="2" t="s">
        <v>3261</v>
      </c>
      <c r="G323" s="2" t="s">
        <v>3262</v>
      </c>
      <c r="H323" s="2" t="s">
        <v>3263</v>
      </c>
      <c r="I323" s="2" t="s">
        <v>3264</v>
      </c>
      <c r="J323" s="2" t="s">
        <v>234</v>
      </c>
      <c r="K323" s="2" t="s">
        <v>3265</v>
      </c>
      <c r="L323" s="3">
        <v>13.2</v>
      </c>
      <c r="M323" s="3">
        <v>13.86</v>
      </c>
      <c r="N323" s="3">
        <v>29.99</v>
      </c>
      <c r="O323" s="2" t="s">
        <v>131</v>
      </c>
      <c r="P323" s="2" t="s">
        <v>395</v>
      </c>
      <c r="Q323" s="2" t="s">
        <v>133</v>
      </c>
      <c r="R323" s="2" t="s">
        <v>134</v>
      </c>
      <c r="S323" s="2" t="s">
        <v>3266</v>
      </c>
      <c r="T323" s="2" t="s">
        <v>134</v>
      </c>
      <c r="U323" s="2" t="s">
        <v>134</v>
      </c>
      <c r="V323" s="2" t="s">
        <v>1361</v>
      </c>
      <c r="W323" s="2" t="s">
        <v>834</v>
      </c>
      <c r="X323" s="2" t="s">
        <v>134</v>
      </c>
      <c r="Y323" s="2" t="s">
        <v>1545</v>
      </c>
      <c r="Z323" s="4">
        <v>256</v>
      </c>
      <c r="AA323" s="4">
        <f>=ROUNDDOWN(8,0)</f>
      </c>
      <c r="AB323" s="5">
        <v>32</v>
      </c>
      <c r="AC323" s="2" t="s">
        <v>1300</v>
      </c>
      <c r="AD323" s="4">
        <v>300</v>
      </c>
      <c r="AE323" s="4">
        <v>900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>
        <v>0</v>
      </c>
      <c r="AP323" s="4">
        <v>931</v>
      </c>
      <c r="AQ323" s="8">
        <v>13673.2</v>
      </c>
      <c r="AR323" s="4"/>
      <c r="AS323" s="8"/>
      <c r="AT323" s="7"/>
      <c r="AU323" s="7"/>
      <c r="AV323" s="4">
        <v>931</v>
      </c>
      <c r="AW323" s="8">
        <v>13673.2</v>
      </c>
      <c r="AX323" s="4"/>
      <c r="AY323" s="8"/>
      <c r="AZ323" s="7"/>
      <c r="BA323" s="7"/>
      <c r="BB323" s="7">
        <v>1</v>
      </c>
      <c r="BC323" s="4">
        <v>1780</v>
      </c>
      <c r="BD323" s="8">
        <v>25850.79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>
        <v>0.5289</v>
      </c>
      <c r="BJ323" s="4">
        <v>931</v>
      </c>
      <c r="BK323" s="8">
        <v>13673.2</v>
      </c>
      <c r="BL323" s="2" t="s">
        <v>3267</v>
      </c>
      <c r="BM323" s="7">
        <v>1</v>
      </c>
      <c r="BN323" s="7">
        <v>1</v>
      </c>
      <c r="BO323" s="4">
        <v>310</v>
      </c>
      <c r="BP323" s="8">
        <v>4677.9</v>
      </c>
      <c r="BQ323" s="4"/>
      <c r="BR323" s="8"/>
      <c r="BS323" s="7"/>
      <c r="BT323" s="7"/>
      <c r="BU323" s="2" t="s">
        <v>140</v>
      </c>
      <c r="BV323" s="2" t="s">
        <v>131</v>
      </c>
      <c r="BW323" s="2" t="s">
        <v>134</v>
      </c>
      <c r="BX323" s="2" t="s">
        <v>3268</v>
      </c>
      <c r="BY323" s="2" t="s">
        <v>142</v>
      </c>
      <c r="BZ323" s="2" t="s">
        <v>134</v>
      </c>
      <c r="CA323" s="4">
        <v>255</v>
      </c>
      <c r="CB323" s="8">
        <v>3825</v>
      </c>
      <c r="CC323" s="4"/>
      <c r="CD323" s="8"/>
      <c r="CE323" s="7"/>
      <c r="CF323" s="7"/>
      <c r="CG323" s="2" t="s">
        <v>140</v>
      </c>
      <c r="CH323" s="2" t="s">
        <v>131</v>
      </c>
      <c r="CI323" s="2" t="s">
        <v>145</v>
      </c>
      <c r="CJ323" s="2" t="s">
        <v>657</v>
      </c>
      <c r="CK323" s="2" t="s">
        <v>142</v>
      </c>
      <c r="CL323" s="2" t="s">
        <v>134</v>
      </c>
      <c r="CM323" s="4">
        <v>31</v>
      </c>
      <c r="CN323" s="8">
        <v>429.04</v>
      </c>
      <c r="CO323" s="4"/>
      <c r="CP323" s="8"/>
      <c r="CQ323" s="7"/>
      <c r="CR323" s="7"/>
      <c r="CS323" s="2" t="s">
        <v>140</v>
      </c>
      <c r="CT323" s="2" t="s">
        <v>131</v>
      </c>
      <c r="CU323" s="2" t="s">
        <v>502</v>
      </c>
      <c r="CV323" s="2" t="s">
        <v>1330</v>
      </c>
      <c r="CW323" s="2" t="s">
        <v>142</v>
      </c>
      <c r="CX323" s="2" t="s">
        <v>134</v>
      </c>
      <c r="CY323" s="4">
        <v>14</v>
      </c>
      <c r="CZ323" s="8">
        <v>205.52</v>
      </c>
      <c r="DA323" s="4"/>
      <c r="DB323" s="8"/>
      <c r="DC323" s="7"/>
      <c r="DD323" s="7"/>
      <c r="DE323" s="2" t="s">
        <v>140</v>
      </c>
      <c r="DF323" s="2" t="s">
        <v>131</v>
      </c>
      <c r="DG323" s="2" t="s">
        <v>188</v>
      </c>
      <c r="DH323" s="2" t="s">
        <v>774</v>
      </c>
      <c r="DI323" s="2" t="s">
        <v>142</v>
      </c>
      <c r="DJ323" s="2" t="s">
        <v>134</v>
      </c>
      <c r="DK323" s="4">
        <v>55</v>
      </c>
      <c r="DL323" s="8">
        <v>822.8</v>
      </c>
      <c r="DM323" s="4"/>
      <c r="DN323" s="8"/>
      <c r="DO323" s="7"/>
      <c r="DP323" s="7"/>
      <c r="DQ323" s="2" t="s">
        <v>140</v>
      </c>
      <c r="DR323" s="2" t="s">
        <v>131</v>
      </c>
      <c r="DS323" s="2" t="s">
        <v>554</v>
      </c>
      <c r="DT323" s="2" t="s">
        <v>1887</v>
      </c>
      <c r="DU323" s="2" t="s">
        <v>142</v>
      </c>
      <c r="DV323" s="2" t="s">
        <v>134</v>
      </c>
      <c r="DW323" s="4">
        <v>221</v>
      </c>
      <c r="DX323" s="8">
        <v>3029.91</v>
      </c>
      <c r="DY323" s="4"/>
      <c r="DZ323" s="8"/>
      <c r="EA323" s="7"/>
      <c r="EB323" s="7"/>
      <c r="EC323" s="2" t="s">
        <v>140</v>
      </c>
      <c r="ED323" s="2" t="s">
        <v>131</v>
      </c>
      <c r="EE323" s="2" t="s">
        <v>153</v>
      </c>
      <c r="EF323" s="2" t="s">
        <v>507</v>
      </c>
      <c r="EG323" s="2" t="s">
        <v>142</v>
      </c>
      <c r="EH323" s="2" t="s">
        <v>134</v>
      </c>
      <c r="EI323" s="4">
        <v>15</v>
      </c>
      <c r="EJ323" s="8">
        <v>189.2</v>
      </c>
      <c r="EK323" s="4"/>
      <c r="EL323" s="8"/>
      <c r="EM323" s="7"/>
      <c r="EN323" s="7"/>
      <c r="EO323" s="2" t="s">
        <v>140</v>
      </c>
      <c r="EP323" s="2" t="s">
        <v>131</v>
      </c>
      <c r="EQ323" s="2" t="s">
        <v>3269</v>
      </c>
      <c r="ER323" s="2" t="s">
        <v>1221</v>
      </c>
      <c r="ES323" s="2" t="s">
        <v>142</v>
      </c>
      <c r="ET323" s="2" t="s">
        <v>134</v>
      </c>
      <c r="EU323" s="4">
        <v>6</v>
      </c>
      <c r="EV323" s="8">
        <v>91.74</v>
      </c>
      <c r="EW323" s="4"/>
      <c r="EX323" s="8"/>
      <c r="EY323" s="7"/>
      <c r="EZ323" s="7"/>
      <c r="FA323" s="2" t="s">
        <v>140</v>
      </c>
      <c r="FB323" s="2" t="s">
        <v>131</v>
      </c>
      <c r="FC323" s="2" t="s">
        <v>1212</v>
      </c>
      <c r="FD323" s="2" t="s">
        <v>222</v>
      </c>
      <c r="FE323" s="2" t="s">
        <v>142</v>
      </c>
      <c r="FF323" s="2" t="s">
        <v>134</v>
      </c>
      <c r="FG323" s="4">
        <v>15</v>
      </c>
      <c r="FH323" s="8">
        <v>218.1</v>
      </c>
      <c r="FI323" s="4"/>
      <c r="FJ323" s="8"/>
      <c r="FK323" s="7"/>
      <c r="FL323" s="7"/>
      <c r="FM323" s="2" t="s">
        <v>140</v>
      </c>
      <c r="FN323" s="2" t="s">
        <v>131</v>
      </c>
      <c r="FO323" s="2" t="s">
        <v>1076</v>
      </c>
      <c r="FP323" s="2" t="s">
        <v>2149</v>
      </c>
      <c r="FQ323" s="2" t="s">
        <v>142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143</v>
      </c>
      <c r="FZ323" s="2" t="s">
        <v>131</v>
      </c>
      <c r="GA323" s="2" t="s">
        <v>134</v>
      </c>
      <c r="GB323" s="2" t="s">
        <v>134</v>
      </c>
      <c r="GC323" s="2" t="s">
        <v>142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134</v>
      </c>
      <c r="GL323" s="2" t="s">
        <v>134</v>
      </c>
      <c r="GM323" s="2" t="s">
        <v>134</v>
      </c>
      <c r="GN323" s="2" t="s">
        <v>134</v>
      </c>
      <c r="GO323" s="2" t="s">
        <v>134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161</v>
      </c>
      <c r="GX323" s="2" t="s">
        <v>131</v>
      </c>
      <c r="GY323" s="2" t="s">
        <v>134</v>
      </c>
      <c r="GZ323" s="2" t="s">
        <v>134</v>
      </c>
      <c r="HA323" s="2" t="s">
        <v>142</v>
      </c>
      <c r="HB323" s="2" t="s">
        <v>134</v>
      </c>
      <c r="HC323" s="4">
        <v>2</v>
      </c>
      <c r="HD323" s="8">
        <v>59.98</v>
      </c>
      <c r="HE323" s="4"/>
      <c r="HF323" s="8"/>
      <c r="HG323" s="7"/>
      <c r="HH323" s="7"/>
      <c r="HI323" s="2" t="s">
        <v>140</v>
      </c>
      <c r="HJ323" s="2" t="s">
        <v>131</v>
      </c>
      <c r="HK323" s="2" t="s">
        <v>593</v>
      </c>
      <c r="HL323" s="2" t="s">
        <v>1894</v>
      </c>
      <c r="HM323" s="2" t="s">
        <v>142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161</v>
      </c>
      <c r="HV323" s="2" t="s">
        <v>131</v>
      </c>
      <c r="HW323" s="2" t="s">
        <v>134</v>
      </c>
      <c r="HX323" s="2" t="s">
        <v>134</v>
      </c>
      <c r="HY323" s="2" t="s">
        <v>142</v>
      </c>
      <c r="HZ323" s="2" t="s">
        <v>134</v>
      </c>
      <c r="IA323" s="4">
        <v>2</v>
      </c>
      <c r="IB323" s="8">
        <v>28.86</v>
      </c>
      <c r="IC323" s="4"/>
      <c r="ID323" s="8"/>
      <c r="IE323" s="7"/>
      <c r="IF323" s="7"/>
      <c r="IG323" s="2" t="s">
        <v>140</v>
      </c>
      <c r="IH323" s="2" t="s">
        <v>131</v>
      </c>
      <c r="II323" s="2" t="s">
        <v>166</v>
      </c>
      <c r="IJ323" s="2" t="s">
        <v>502</v>
      </c>
      <c r="IK323" s="2" t="s">
        <v>142</v>
      </c>
      <c r="IL323" s="2" t="s">
        <v>168</v>
      </c>
      <c r="IM323" s="4">
        <v>2</v>
      </c>
      <c r="IN323" s="8">
        <v>27.72</v>
      </c>
      <c r="IO323" s="4"/>
      <c r="IP323" s="8"/>
      <c r="IQ323" s="7"/>
      <c r="IR323" s="7"/>
      <c r="IS323" s="2" t="s">
        <v>140</v>
      </c>
      <c r="IT323" s="2" t="s">
        <v>131</v>
      </c>
      <c r="IU323" s="2" t="s">
        <v>169</v>
      </c>
      <c r="IV323" s="2" t="s">
        <v>732</v>
      </c>
      <c r="IW323" s="2" t="s">
        <v>142</v>
      </c>
      <c r="IX323" s="2" t="s">
        <v>134</v>
      </c>
      <c r="IY323" s="4">
        <v>1</v>
      </c>
      <c r="IZ323" s="8">
        <v>37.49</v>
      </c>
      <c r="JA323" s="4"/>
      <c r="JB323" s="8"/>
      <c r="JC323" s="7"/>
      <c r="JD323" s="7"/>
      <c r="JE323" s="2" t="s">
        <v>140</v>
      </c>
      <c r="JF323" s="2" t="s">
        <v>131</v>
      </c>
      <c r="JG323" s="2" t="s">
        <v>170</v>
      </c>
      <c r="JH323" s="2" t="s">
        <v>2703</v>
      </c>
      <c r="JI323" s="2" t="s">
        <v>142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140</v>
      </c>
      <c r="JR323" s="2" t="s">
        <v>144</v>
      </c>
      <c r="JS323" s="2" t="s">
        <v>172</v>
      </c>
      <c r="JT323" s="2" t="s">
        <v>3270</v>
      </c>
      <c r="JU323" s="2" t="s">
        <v>142</v>
      </c>
      <c r="JV323" s="2" t="s">
        <v>134</v>
      </c>
      <c r="JW323" s="4">
        <v>2</v>
      </c>
      <c r="JX323" s="8">
        <v>29.94</v>
      </c>
      <c r="JY323" s="4"/>
      <c r="JZ323" s="8"/>
      <c r="KA323" s="7"/>
      <c r="KB323" s="7"/>
      <c r="KC323" s="2" t="s">
        <v>140</v>
      </c>
      <c r="KD323" s="2" t="s">
        <v>131</v>
      </c>
      <c r="KE323" s="2" t="s">
        <v>174</v>
      </c>
      <c r="KF323" s="2" t="s">
        <v>931</v>
      </c>
      <c r="KG323" s="2" t="s">
        <v>142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176</v>
      </c>
      <c r="KP323" s="2" t="s">
        <v>131</v>
      </c>
      <c r="KQ323" s="2" t="s">
        <v>134</v>
      </c>
      <c r="KR323" s="2" t="s">
        <v>134</v>
      </c>
      <c r="KS323" s="2" t="s">
        <v>142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140</v>
      </c>
      <c r="LB323" s="2" t="s">
        <v>144</v>
      </c>
      <c r="LC323" s="2" t="s">
        <v>438</v>
      </c>
      <c r="LD323" s="2" t="s">
        <v>439</v>
      </c>
      <c r="LE323" s="2" t="s">
        <v>142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134</v>
      </c>
      <c r="LZ323" s="2" t="s">
        <v>134</v>
      </c>
      <c r="MA323" s="2" t="s">
        <v>134</v>
      </c>
      <c r="MB323" s="2" t="s">
        <v>134</v>
      </c>
      <c r="MC323" s="2" t="s">
        <v>134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140</v>
      </c>
      <c r="ML323" s="2" t="s">
        <v>144</v>
      </c>
      <c r="MM323" s="2" t="s">
        <v>182</v>
      </c>
      <c r="MN323" s="2" t="s">
        <v>1219</v>
      </c>
      <c r="MO323" s="2" t="s">
        <v>142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184</v>
      </c>
      <c r="NJ323" s="2" t="s">
        <v>131</v>
      </c>
      <c r="NK323" s="2" t="s">
        <v>134</v>
      </c>
      <c r="NL323" s="2" t="s">
        <v>134</v>
      </c>
      <c r="NM323" s="2" t="s">
        <v>142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140</v>
      </c>
      <c r="NV323" s="2" t="s">
        <v>131</v>
      </c>
      <c r="NW323" s="2" t="s">
        <v>3271</v>
      </c>
      <c r="NX323" s="2" t="s">
        <v>663</v>
      </c>
      <c r="NY323" s="2" t="s">
        <v>142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140</v>
      </c>
      <c r="OH323" s="2" t="s">
        <v>187</v>
      </c>
      <c r="OI323" s="2" t="s">
        <v>188</v>
      </c>
      <c r="OJ323" s="2" t="s">
        <v>511</v>
      </c>
      <c r="OK323" s="2" t="s">
        <v>142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134</v>
      </c>
      <c r="OT323" s="2" t="s">
        <v>134</v>
      </c>
      <c r="OU323" s="2" t="s">
        <v>134</v>
      </c>
      <c r="OV323" s="2" t="s">
        <v>134</v>
      </c>
      <c r="OW323" s="2" t="s">
        <v>134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161</v>
      </c>
      <c r="PF323" s="2" t="s">
        <v>131</v>
      </c>
      <c r="PG323" s="2" t="s">
        <v>134</v>
      </c>
      <c r="PH323" s="2" t="s">
        <v>134</v>
      </c>
      <c r="PI323" s="2" t="s">
        <v>142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176</v>
      </c>
      <c r="PR323" s="2" t="s">
        <v>131</v>
      </c>
      <c r="PS323" s="2" t="s">
        <v>134</v>
      </c>
      <c r="PT323" s="2" t="s">
        <v>134</v>
      </c>
      <c r="PU323" s="2" t="s">
        <v>142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140</v>
      </c>
      <c r="QD323" s="2" t="s">
        <v>144</v>
      </c>
      <c r="QE323" s="2" t="s">
        <v>191</v>
      </c>
      <c r="QF323" s="2" t="s">
        <v>134</v>
      </c>
      <c r="QG323" s="2" t="s">
        <v>142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184</v>
      </c>
      <c r="QP323" s="2" t="s">
        <v>131</v>
      </c>
      <c r="QQ323" s="2" t="s">
        <v>134</v>
      </c>
      <c r="QR323" s="2" t="s">
        <v>134</v>
      </c>
      <c r="QS323" s="2" t="s">
        <v>142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134</v>
      </c>
      <c r="RN323" s="2" t="s">
        <v>134</v>
      </c>
      <c r="RO323" s="2" t="s">
        <v>134</v>
      </c>
      <c r="RP323" s="2" t="s">
        <v>134</v>
      </c>
      <c r="RQ323" s="2" t="s">
        <v>134</v>
      </c>
      <c r="RR323" s="2" t="s">
        <v>134</v>
      </c>
      <c r="RS323" s="4"/>
      <c r="RT323" s="8"/>
      <c r="RU323" s="4"/>
      <c r="RV323" s="8"/>
      <c r="RW323" s="7"/>
      <c r="RX323" s="7"/>
      <c r="RY323" s="2" t="s">
        <v>161</v>
      </c>
      <c r="RZ323" s="2" t="s">
        <v>131</v>
      </c>
      <c r="SA323" s="2" t="s">
        <v>134</v>
      </c>
      <c r="SB323" s="2" t="s">
        <v>134</v>
      </c>
      <c r="SC323" s="2" t="s">
        <v>142</v>
      </c>
      <c r="SD323" s="2" t="s">
        <v>134</v>
      </c>
      <c r="SE323" s="4"/>
      <c r="SF323" s="8"/>
      <c r="SG323" s="4"/>
      <c r="SH323" s="8"/>
      <c r="SI323" s="7"/>
      <c r="SJ323" s="7"/>
      <c r="SK323" s="2" t="s">
        <v>140</v>
      </c>
      <c r="SL323" s="2" t="s">
        <v>144</v>
      </c>
      <c r="SM323" s="2" t="s">
        <v>193</v>
      </c>
      <c r="SN323" s="2" t="s">
        <v>2771</v>
      </c>
      <c r="SO323" s="2" t="s">
        <v>142</v>
      </c>
      <c r="SP323" s="2" t="s">
        <v>134</v>
      </c>
    </row>
    <row r="324">
      <c r="A324" s="2" t="s">
        <v>3272</v>
      </c>
      <c r="B324" s="2" t="s">
        <v>123</v>
      </c>
      <c r="C324" s="2" t="s">
        <v>3207</v>
      </c>
      <c r="D324" s="2" t="s">
        <v>125</v>
      </c>
      <c r="E324" s="2" t="s">
        <v>126</v>
      </c>
      <c r="F324" s="2" t="s">
        <v>3261</v>
      </c>
      <c r="G324" s="2" t="s">
        <v>3262</v>
      </c>
      <c r="H324" s="2" t="s">
        <v>3263</v>
      </c>
      <c r="I324" s="2" t="s">
        <v>3264</v>
      </c>
      <c r="J324" s="2" t="s">
        <v>234</v>
      </c>
      <c r="K324" s="2" t="s">
        <v>1152</v>
      </c>
      <c r="L324" s="3">
        <v>13.2</v>
      </c>
      <c r="M324" s="3">
        <v>13.86</v>
      </c>
      <c r="N324" s="3">
        <v>29.99</v>
      </c>
      <c r="O324" s="2" t="s">
        <v>131</v>
      </c>
      <c r="P324" s="2" t="s">
        <v>395</v>
      </c>
      <c r="Q324" s="2" t="s">
        <v>133</v>
      </c>
      <c r="R324" s="2" t="s">
        <v>134</v>
      </c>
      <c r="S324" s="2" t="s">
        <v>3273</v>
      </c>
      <c r="T324" s="2" t="s">
        <v>134</v>
      </c>
      <c r="U324" s="2" t="s">
        <v>134</v>
      </c>
      <c r="V324" s="2" t="s">
        <v>1361</v>
      </c>
      <c r="W324" s="2" t="s">
        <v>834</v>
      </c>
      <c r="X324" s="2" t="s">
        <v>134</v>
      </c>
      <c r="Y324" s="2" t="s">
        <v>1545</v>
      </c>
      <c r="Z324" s="4">
        <v>506</v>
      </c>
      <c r="AA324" s="4">
        <f>=ROUNDDOWN(15.8125,0)</f>
      </c>
      <c r="AB324" s="5">
        <v>32</v>
      </c>
      <c r="AC324" s="2" t="s">
        <v>1300</v>
      </c>
      <c r="AD324" s="4">
        <v>200</v>
      </c>
      <c r="AE324" s="4">
        <v>600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>
        <v>0</v>
      </c>
      <c r="AP324" s="4">
        <v>849</v>
      </c>
      <c r="AQ324" s="8">
        <v>12177.59</v>
      </c>
      <c r="AR324" s="4"/>
      <c r="AS324" s="8"/>
      <c r="AT324" s="7"/>
      <c r="AU324" s="7"/>
      <c r="AV324" s="4">
        <v>849</v>
      </c>
      <c r="AW324" s="8">
        <v>12177.59</v>
      </c>
      <c r="AX324" s="4"/>
      <c r="AY324" s="8"/>
      <c r="AZ324" s="7"/>
      <c r="BA324" s="7"/>
      <c r="BB324" s="7">
        <v>1</v>
      </c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>
        <v>0.4711</v>
      </c>
      <c r="BJ324" s="4">
        <v>849</v>
      </c>
      <c r="BK324" s="8">
        <v>12177.59</v>
      </c>
      <c r="BL324" s="2" t="s">
        <v>3274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140</v>
      </c>
      <c r="BV324" s="2" t="s">
        <v>144</v>
      </c>
      <c r="BW324" s="2" t="s">
        <v>134</v>
      </c>
      <c r="BX324" s="2" t="s">
        <v>3268</v>
      </c>
      <c r="BY324" s="2" t="s">
        <v>142</v>
      </c>
      <c r="BZ324" s="2" t="s">
        <v>134</v>
      </c>
      <c r="CA324" s="4">
        <v>330</v>
      </c>
      <c r="CB324" s="8">
        <v>4950</v>
      </c>
      <c r="CC324" s="4"/>
      <c r="CD324" s="8"/>
      <c r="CE324" s="7"/>
      <c r="CF324" s="7"/>
      <c r="CG324" s="2" t="s">
        <v>140</v>
      </c>
      <c r="CH324" s="2" t="s">
        <v>131</v>
      </c>
      <c r="CI324" s="2" t="s">
        <v>145</v>
      </c>
      <c r="CJ324" s="2" t="s">
        <v>178</v>
      </c>
      <c r="CK324" s="2" t="s">
        <v>142</v>
      </c>
      <c r="CL324" s="2" t="s">
        <v>134</v>
      </c>
      <c r="CM324" s="4">
        <v>59</v>
      </c>
      <c r="CN324" s="8">
        <v>816.56</v>
      </c>
      <c r="CO324" s="4"/>
      <c r="CP324" s="8"/>
      <c r="CQ324" s="7"/>
      <c r="CR324" s="7"/>
      <c r="CS324" s="2" t="s">
        <v>140</v>
      </c>
      <c r="CT324" s="2" t="s">
        <v>131</v>
      </c>
      <c r="CU324" s="2" t="s">
        <v>502</v>
      </c>
      <c r="CV324" s="2" t="s">
        <v>565</v>
      </c>
      <c r="CW324" s="2" t="s">
        <v>142</v>
      </c>
      <c r="CX324" s="2" t="s">
        <v>134</v>
      </c>
      <c r="CY324" s="4">
        <v>4</v>
      </c>
      <c r="CZ324" s="8">
        <v>58.72</v>
      </c>
      <c r="DA324" s="4"/>
      <c r="DB324" s="8"/>
      <c r="DC324" s="7"/>
      <c r="DD324" s="7"/>
      <c r="DE324" s="2" t="s">
        <v>140</v>
      </c>
      <c r="DF324" s="2" t="s">
        <v>131</v>
      </c>
      <c r="DG324" s="2" t="s">
        <v>188</v>
      </c>
      <c r="DH324" s="2" t="s">
        <v>774</v>
      </c>
      <c r="DI324" s="2" t="s">
        <v>142</v>
      </c>
      <c r="DJ324" s="2" t="s">
        <v>134</v>
      </c>
      <c r="DK324" s="4">
        <v>88</v>
      </c>
      <c r="DL324" s="8">
        <v>1316.48</v>
      </c>
      <c r="DM324" s="4"/>
      <c r="DN324" s="8"/>
      <c r="DO324" s="7"/>
      <c r="DP324" s="7"/>
      <c r="DQ324" s="2" t="s">
        <v>140</v>
      </c>
      <c r="DR324" s="2" t="s">
        <v>131</v>
      </c>
      <c r="DS324" s="2" t="s">
        <v>554</v>
      </c>
      <c r="DT324" s="2" t="s">
        <v>271</v>
      </c>
      <c r="DU324" s="2" t="s">
        <v>142</v>
      </c>
      <c r="DV324" s="2" t="s">
        <v>134</v>
      </c>
      <c r="DW324" s="4">
        <v>338</v>
      </c>
      <c r="DX324" s="8">
        <v>4633.98</v>
      </c>
      <c r="DY324" s="4"/>
      <c r="DZ324" s="8"/>
      <c r="EA324" s="7"/>
      <c r="EB324" s="7"/>
      <c r="EC324" s="2" t="s">
        <v>140</v>
      </c>
      <c r="ED324" s="2" t="s">
        <v>131</v>
      </c>
      <c r="EE324" s="2" t="s">
        <v>153</v>
      </c>
      <c r="EF324" s="2" t="s">
        <v>270</v>
      </c>
      <c r="EG324" s="2" t="s">
        <v>142</v>
      </c>
      <c r="EH324" s="2" t="s">
        <v>134</v>
      </c>
      <c r="EI324" s="4">
        <v>14</v>
      </c>
      <c r="EJ324" s="8">
        <v>168.88</v>
      </c>
      <c r="EK324" s="4"/>
      <c r="EL324" s="8"/>
      <c r="EM324" s="7"/>
      <c r="EN324" s="7"/>
      <c r="EO324" s="2" t="s">
        <v>140</v>
      </c>
      <c r="EP324" s="2" t="s">
        <v>131</v>
      </c>
      <c r="EQ324" s="2" t="s">
        <v>3269</v>
      </c>
      <c r="ER324" s="2" t="s">
        <v>392</v>
      </c>
      <c r="ES324" s="2" t="s">
        <v>142</v>
      </c>
      <c r="ET324" s="2" t="s">
        <v>134</v>
      </c>
      <c r="EU324" s="4">
        <v>4</v>
      </c>
      <c r="EV324" s="8">
        <v>59.04</v>
      </c>
      <c r="EW324" s="4"/>
      <c r="EX324" s="8"/>
      <c r="EY324" s="7"/>
      <c r="EZ324" s="7"/>
      <c r="FA324" s="2" t="s">
        <v>140</v>
      </c>
      <c r="FB324" s="2" t="s">
        <v>131</v>
      </c>
      <c r="FC324" s="2" t="s">
        <v>1212</v>
      </c>
      <c r="FD324" s="2" t="s">
        <v>3275</v>
      </c>
      <c r="FE324" s="2" t="s">
        <v>142</v>
      </c>
      <c r="FF324" s="2" t="s">
        <v>134</v>
      </c>
      <c r="FG324" s="4">
        <v>7</v>
      </c>
      <c r="FH324" s="8">
        <v>101.78</v>
      </c>
      <c r="FI324" s="4"/>
      <c r="FJ324" s="8"/>
      <c r="FK324" s="7"/>
      <c r="FL324" s="7"/>
      <c r="FM324" s="2" t="s">
        <v>140</v>
      </c>
      <c r="FN324" s="2" t="s">
        <v>131</v>
      </c>
      <c r="FO324" s="2" t="s">
        <v>1075</v>
      </c>
      <c r="FP324" s="2" t="s">
        <v>2173</v>
      </c>
      <c r="FQ324" s="2" t="s">
        <v>142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131</v>
      </c>
      <c r="GA324" s="2" t="s">
        <v>134</v>
      </c>
      <c r="GB324" s="2" t="s">
        <v>134</v>
      </c>
      <c r="GC324" s="2" t="s">
        <v>142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134</v>
      </c>
      <c r="GL324" s="2" t="s">
        <v>134</v>
      </c>
      <c r="GM324" s="2" t="s">
        <v>134</v>
      </c>
      <c r="GN324" s="2" t="s">
        <v>134</v>
      </c>
      <c r="GO324" s="2" t="s">
        <v>134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161</v>
      </c>
      <c r="GX324" s="2" t="s">
        <v>131</v>
      </c>
      <c r="GY324" s="2" t="s">
        <v>134</v>
      </c>
      <c r="GZ324" s="2" t="s">
        <v>134</v>
      </c>
      <c r="HA324" s="2" t="s">
        <v>142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140</v>
      </c>
      <c r="HJ324" s="2" t="s">
        <v>131</v>
      </c>
      <c r="HK324" s="2" t="s">
        <v>593</v>
      </c>
      <c r="HL324" s="2" t="s">
        <v>507</v>
      </c>
      <c r="HM324" s="2" t="s">
        <v>142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161</v>
      </c>
      <c r="HV324" s="2" t="s">
        <v>131</v>
      </c>
      <c r="HW324" s="2" t="s">
        <v>134</v>
      </c>
      <c r="HX324" s="2" t="s">
        <v>134</v>
      </c>
      <c r="HY324" s="2" t="s">
        <v>142</v>
      </c>
      <c r="HZ324" s="2" t="s">
        <v>134</v>
      </c>
      <c r="IA324" s="4">
        <v>5</v>
      </c>
      <c r="IB324" s="8">
        <v>72.15</v>
      </c>
      <c r="IC324" s="4"/>
      <c r="ID324" s="8"/>
      <c r="IE324" s="7"/>
      <c r="IF324" s="7"/>
      <c r="IG324" s="2" t="s">
        <v>140</v>
      </c>
      <c r="IH324" s="2" t="s">
        <v>131</v>
      </c>
      <c r="II324" s="2" t="s">
        <v>166</v>
      </c>
      <c r="IJ324" s="2" t="s">
        <v>438</v>
      </c>
      <c r="IK324" s="2" t="s">
        <v>142</v>
      </c>
      <c r="IL324" s="2" t="s">
        <v>168</v>
      </c>
      <c r="IM324" s="4"/>
      <c r="IN324" s="8"/>
      <c r="IO324" s="4"/>
      <c r="IP324" s="8"/>
      <c r="IQ324" s="7"/>
      <c r="IR324" s="7"/>
      <c r="IS324" s="2" t="s">
        <v>140</v>
      </c>
      <c r="IT324" s="2" t="s">
        <v>131</v>
      </c>
      <c r="IU324" s="2" t="s">
        <v>169</v>
      </c>
      <c r="IV324" s="2" t="s">
        <v>2492</v>
      </c>
      <c r="IW324" s="2" t="s">
        <v>142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140</v>
      </c>
      <c r="JF324" s="2" t="s">
        <v>131</v>
      </c>
      <c r="JG324" s="2" t="s">
        <v>170</v>
      </c>
      <c r="JH324" s="2" t="s">
        <v>134</v>
      </c>
      <c r="JI324" s="2" t="s">
        <v>142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140</v>
      </c>
      <c r="JR324" s="2" t="s">
        <v>144</v>
      </c>
      <c r="JS324" s="2" t="s">
        <v>172</v>
      </c>
      <c r="JT324" s="2" t="s">
        <v>2493</v>
      </c>
      <c r="JU324" s="2" t="s">
        <v>142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140</v>
      </c>
      <c r="KD324" s="2" t="s">
        <v>131</v>
      </c>
      <c r="KE324" s="2" t="s">
        <v>174</v>
      </c>
      <c r="KF324" s="2" t="s">
        <v>3276</v>
      </c>
      <c r="KG324" s="2" t="s">
        <v>142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176</v>
      </c>
      <c r="KP324" s="2" t="s">
        <v>131</v>
      </c>
      <c r="KQ324" s="2" t="s">
        <v>134</v>
      </c>
      <c r="KR324" s="2" t="s">
        <v>134</v>
      </c>
      <c r="KS324" s="2" t="s">
        <v>142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140</v>
      </c>
      <c r="LB324" s="2" t="s">
        <v>144</v>
      </c>
      <c r="LC324" s="2" t="s">
        <v>438</v>
      </c>
      <c r="LD324" s="2" t="s">
        <v>1334</v>
      </c>
      <c r="LE324" s="2" t="s">
        <v>142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134</v>
      </c>
      <c r="LN324" s="2" t="s">
        <v>134</v>
      </c>
      <c r="LO324" s="2" t="s">
        <v>134</v>
      </c>
      <c r="LP324" s="2" t="s">
        <v>134</v>
      </c>
      <c r="LQ324" s="2" t="s">
        <v>134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134</v>
      </c>
      <c r="LZ324" s="2" t="s">
        <v>134</v>
      </c>
      <c r="MA324" s="2" t="s">
        <v>134</v>
      </c>
      <c r="MB324" s="2" t="s">
        <v>134</v>
      </c>
      <c r="MC324" s="2" t="s">
        <v>134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140</v>
      </c>
      <c r="ML324" s="2" t="s">
        <v>144</v>
      </c>
      <c r="MM324" s="2" t="s">
        <v>2968</v>
      </c>
      <c r="MN324" s="2" t="s">
        <v>134</v>
      </c>
      <c r="MO324" s="2" t="s">
        <v>142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134</v>
      </c>
      <c r="MX324" s="2" t="s">
        <v>134</v>
      </c>
      <c r="MY324" s="2" t="s">
        <v>134</v>
      </c>
      <c r="MZ324" s="2" t="s">
        <v>134</v>
      </c>
      <c r="NA324" s="2" t="s">
        <v>134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184</v>
      </c>
      <c r="NJ324" s="2" t="s">
        <v>131</v>
      </c>
      <c r="NK324" s="2" t="s">
        <v>134</v>
      </c>
      <c r="NL324" s="2" t="s">
        <v>134</v>
      </c>
      <c r="NM324" s="2" t="s">
        <v>142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140</v>
      </c>
      <c r="NV324" s="2" t="s">
        <v>131</v>
      </c>
      <c r="NW324" s="2" t="s">
        <v>185</v>
      </c>
      <c r="NX324" s="2" t="s">
        <v>1370</v>
      </c>
      <c r="NY324" s="2" t="s">
        <v>142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140</v>
      </c>
      <c r="OH324" s="2" t="s">
        <v>187</v>
      </c>
      <c r="OI324" s="2" t="s">
        <v>188</v>
      </c>
      <c r="OJ324" s="2" t="s">
        <v>154</v>
      </c>
      <c r="OK324" s="2" t="s">
        <v>142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134</v>
      </c>
      <c r="OT324" s="2" t="s">
        <v>134</v>
      </c>
      <c r="OU324" s="2" t="s">
        <v>134</v>
      </c>
      <c r="OV324" s="2" t="s">
        <v>134</v>
      </c>
      <c r="OW324" s="2" t="s">
        <v>134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161</v>
      </c>
      <c r="PF324" s="2" t="s">
        <v>131</v>
      </c>
      <c r="PG324" s="2" t="s">
        <v>134</v>
      </c>
      <c r="PH324" s="2" t="s">
        <v>134</v>
      </c>
      <c r="PI324" s="2" t="s">
        <v>142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176</v>
      </c>
      <c r="PR324" s="2" t="s">
        <v>131</v>
      </c>
      <c r="PS324" s="2" t="s">
        <v>134</v>
      </c>
      <c r="PT324" s="2" t="s">
        <v>134</v>
      </c>
      <c r="PU324" s="2" t="s">
        <v>142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140</v>
      </c>
      <c r="QD324" s="2" t="s">
        <v>144</v>
      </c>
      <c r="QE324" s="2" t="s">
        <v>191</v>
      </c>
      <c r="QF324" s="2" t="s">
        <v>2441</v>
      </c>
      <c r="QG324" s="2" t="s">
        <v>142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184</v>
      </c>
      <c r="QP324" s="2" t="s">
        <v>131</v>
      </c>
      <c r="QQ324" s="2" t="s">
        <v>134</v>
      </c>
      <c r="QR324" s="2" t="s">
        <v>134</v>
      </c>
      <c r="QS324" s="2" t="s">
        <v>142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134</v>
      </c>
      <c r="RN324" s="2" t="s">
        <v>134</v>
      </c>
      <c r="RO324" s="2" t="s">
        <v>134</v>
      </c>
      <c r="RP324" s="2" t="s">
        <v>134</v>
      </c>
      <c r="RQ324" s="2" t="s">
        <v>134</v>
      </c>
      <c r="RR324" s="2" t="s">
        <v>134</v>
      </c>
      <c r="RS324" s="4"/>
      <c r="RT324" s="8"/>
      <c r="RU324" s="4"/>
      <c r="RV324" s="8"/>
      <c r="RW324" s="7"/>
      <c r="RX324" s="7"/>
      <c r="RY324" s="2" t="s">
        <v>161</v>
      </c>
      <c r="RZ324" s="2" t="s">
        <v>131</v>
      </c>
      <c r="SA324" s="2" t="s">
        <v>134</v>
      </c>
      <c r="SB324" s="2" t="s">
        <v>134</v>
      </c>
      <c r="SC324" s="2" t="s">
        <v>142</v>
      </c>
      <c r="SD324" s="2" t="s">
        <v>134</v>
      </c>
      <c r="SE324" s="4"/>
      <c r="SF324" s="8"/>
      <c r="SG324" s="4"/>
      <c r="SH324" s="8"/>
      <c r="SI324" s="7"/>
      <c r="SJ324" s="7"/>
      <c r="SK324" s="2" t="s">
        <v>140</v>
      </c>
      <c r="SL324" s="2" t="s">
        <v>144</v>
      </c>
      <c r="SM324" s="2" t="s">
        <v>193</v>
      </c>
      <c r="SN324" s="2" t="s">
        <v>2532</v>
      </c>
      <c r="SO324" s="2" t="s">
        <v>142</v>
      </c>
      <c r="SP324" s="2" t="s">
        <v>134</v>
      </c>
    </row>
    <row r="325">
      <c r="A325" s="2" t="s">
        <v>3277</v>
      </c>
      <c r="B325" s="2" t="s">
        <v>123</v>
      </c>
      <c r="C325" s="2" t="s">
        <v>3207</v>
      </c>
      <c r="D325" s="2" t="s">
        <v>125</v>
      </c>
      <c r="E325" s="2" t="s">
        <v>126</v>
      </c>
      <c r="F325" s="2" t="s">
        <v>3278</v>
      </c>
      <c r="G325" s="2" t="s">
        <v>3279</v>
      </c>
      <c r="H325" s="2" t="s">
        <v>3280</v>
      </c>
      <c r="I325" s="2" t="s">
        <v>3281</v>
      </c>
      <c r="J325" s="2" t="s">
        <v>234</v>
      </c>
      <c r="K325" s="2" t="s">
        <v>3265</v>
      </c>
      <c r="L325" s="3">
        <v>13.2</v>
      </c>
      <c r="M325" s="3">
        <v>13.86</v>
      </c>
      <c r="N325" s="3">
        <v>29.99</v>
      </c>
      <c r="O325" s="2" t="s">
        <v>131</v>
      </c>
      <c r="P325" s="2" t="s">
        <v>275</v>
      </c>
      <c r="Q325" s="2" t="s">
        <v>133</v>
      </c>
      <c r="R325" s="2" t="s">
        <v>134</v>
      </c>
      <c r="S325" s="2" t="s">
        <v>3282</v>
      </c>
      <c r="T325" s="2" t="s">
        <v>134</v>
      </c>
      <c r="U325" s="2" t="s">
        <v>134</v>
      </c>
      <c r="V325" s="2" t="s">
        <v>1361</v>
      </c>
      <c r="W325" s="2" t="s">
        <v>835</v>
      </c>
      <c r="X325" s="2" t="s">
        <v>134</v>
      </c>
      <c r="Y325" s="2" t="s">
        <v>3283</v>
      </c>
      <c r="Z325" s="4">
        <v>898</v>
      </c>
      <c r="AA325" s="4">
        <f>=ROUNDDOWN(116.623376623377,0)</f>
      </c>
      <c r="AB325" s="5">
        <v>7.7</v>
      </c>
      <c r="AC325" s="2" t="s">
        <v>134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>
        <v>0</v>
      </c>
      <c r="AP325" s="4">
        <v>335</v>
      </c>
      <c r="AQ325" s="8">
        <v>4700.32</v>
      </c>
      <c r="AR325" s="4"/>
      <c r="AS325" s="8"/>
      <c r="AT325" s="7"/>
      <c r="AU325" s="7"/>
      <c r="AV325" s="4">
        <v>335</v>
      </c>
      <c r="AW325" s="8">
        <v>4700.32</v>
      </c>
      <c r="AX325" s="4"/>
      <c r="AY325" s="8"/>
      <c r="AZ325" s="7"/>
      <c r="BA325" s="7"/>
      <c r="BB325" s="7">
        <v>1</v>
      </c>
      <c r="BC325" s="4">
        <v>335</v>
      </c>
      <c r="BD325" s="8">
        <v>4700.32</v>
      </c>
      <c r="BE325" s="4"/>
      <c r="BF325" s="8"/>
      <c r="BG325" s="7"/>
      <c r="BH325" s="7"/>
      <c r="BI325" s="7">
        <v>1</v>
      </c>
      <c r="BJ325" s="4">
        <v>335</v>
      </c>
      <c r="BK325" s="8">
        <v>4700.32</v>
      </c>
      <c r="BL325" s="2" t="s">
        <v>3284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578</v>
      </c>
      <c r="BV325" s="2" t="s">
        <v>144</v>
      </c>
      <c r="BW325" s="2" t="s">
        <v>134</v>
      </c>
      <c r="BX325" s="2" t="s">
        <v>1249</v>
      </c>
      <c r="BY325" s="2" t="s">
        <v>142</v>
      </c>
      <c r="BZ325" s="2" t="s">
        <v>134</v>
      </c>
      <c r="CA325" s="4"/>
      <c r="CB325" s="8"/>
      <c r="CC325" s="4"/>
      <c r="CD325" s="8"/>
      <c r="CE325" s="7"/>
      <c r="CF325" s="7"/>
      <c r="CG325" s="2" t="s">
        <v>3285</v>
      </c>
      <c r="CH325" s="2" t="s">
        <v>144</v>
      </c>
      <c r="CI325" s="2" t="s">
        <v>145</v>
      </c>
      <c r="CJ325" s="2" t="s">
        <v>341</v>
      </c>
      <c r="CK325" s="2" t="s">
        <v>142</v>
      </c>
      <c r="CL325" s="2" t="s">
        <v>134</v>
      </c>
      <c r="CM325" s="4">
        <v>63</v>
      </c>
      <c r="CN325" s="8">
        <v>879.48</v>
      </c>
      <c r="CO325" s="4"/>
      <c r="CP325" s="8"/>
      <c r="CQ325" s="7"/>
      <c r="CR325" s="7"/>
      <c r="CS325" s="2" t="s">
        <v>140</v>
      </c>
      <c r="CT325" s="2" t="s">
        <v>131</v>
      </c>
      <c r="CU325" s="2" t="s">
        <v>591</v>
      </c>
      <c r="CV325" s="2" t="s">
        <v>1984</v>
      </c>
      <c r="CW325" s="2" t="s">
        <v>142</v>
      </c>
      <c r="CX325" s="2" t="s">
        <v>134</v>
      </c>
      <c r="CY325" s="4">
        <v>37</v>
      </c>
      <c r="CZ325" s="8">
        <v>547.23</v>
      </c>
      <c r="DA325" s="4"/>
      <c r="DB325" s="8"/>
      <c r="DC325" s="7"/>
      <c r="DD325" s="7"/>
      <c r="DE325" s="2" t="s">
        <v>140</v>
      </c>
      <c r="DF325" s="2" t="s">
        <v>131</v>
      </c>
      <c r="DG325" s="2" t="s">
        <v>1794</v>
      </c>
      <c r="DH325" s="2" t="s">
        <v>591</v>
      </c>
      <c r="DI325" s="2" t="s">
        <v>142</v>
      </c>
      <c r="DJ325" s="2" t="s">
        <v>134</v>
      </c>
      <c r="DK325" s="4">
        <v>12</v>
      </c>
      <c r="DL325" s="8">
        <v>169.08</v>
      </c>
      <c r="DM325" s="4"/>
      <c r="DN325" s="8"/>
      <c r="DO325" s="7"/>
      <c r="DP325" s="7"/>
      <c r="DQ325" s="2" t="s">
        <v>140</v>
      </c>
      <c r="DR325" s="2" t="s">
        <v>131</v>
      </c>
      <c r="DS325" s="2" t="s">
        <v>151</v>
      </c>
      <c r="DT325" s="2" t="s">
        <v>341</v>
      </c>
      <c r="DU325" s="2" t="s">
        <v>142</v>
      </c>
      <c r="DV325" s="2" t="s">
        <v>134</v>
      </c>
      <c r="DW325" s="4">
        <v>148</v>
      </c>
      <c r="DX325" s="8">
        <v>2046.84</v>
      </c>
      <c r="DY325" s="4"/>
      <c r="DZ325" s="8"/>
      <c r="EA325" s="7"/>
      <c r="EB325" s="7"/>
      <c r="EC325" s="2" t="s">
        <v>140</v>
      </c>
      <c r="ED325" s="2" t="s">
        <v>131</v>
      </c>
      <c r="EE325" s="2" t="s">
        <v>438</v>
      </c>
      <c r="EF325" s="2" t="s">
        <v>591</v>
      </c>
      <c r="EG325" s="2" t="s">
        <v>142</v>
      </c>
      <c r="EH325" s="2" t="s">
        <v>134</v>
      </c>
      <c r="EI325" s="4">
        <v>44</v>
      </c>
      <c r="EJ325" s="8">
        <v>533.76</v>
      </c>
      <c r="EK325" s="4"/>
      <c r="EL325" s="8"/>
      <c r="EM325" s="7"/>
      <c r="EN325" s="7"/>
      <c r="EO325" s="2" t="s">
        <v>140</v>
      </c>
      <c r="EP325" s="2" t="s">
        <v>131</v>
      </c>
      <c r="EQ325" s="2" t="s">
        <v>2789</v>
      </c>
      <c r="ER325" s="2" t="s">
        <v>2720</v>
      </c>
      <c r="ES325" s="2" t="s">
        <v>142</v>
      </c>
      <c r="ET325" s="2" t="s">
        <v>134</v>
      </c>
      <c r="EU325" s="4">
        <v>9</v>
      </c>
      <c r="EV325" s="8">
        <v>132.06</v>
      </c>
      <c r="EW325" s="4"/>
      <c r="EX325" s="8"/>
      <c r="EY325" s="7"/>
      <c r="EZ325" s="7"/>
      <c r="FA325" s="2" t="s">
        <v>140</v>
      </c>
      <c r="FB325" s="2" t="s">
        <v>131</v>
      </c>
      <c r="FC325" s="2" t="s">
        <v>1000</v>
      </c>
      <c r="FD325" s="2" t="s">
        <v>3286</v>
      </c>
      <c r="FE325" s="2" t="s">
        <v>142</v>
      </c>
      <c r="FF325" s="2" t="s">
        <v>134</v>
      </c>
      <c r="FG325" s="4">
        <v>6</v>
      </c>
      <c r="FH325" s="8">
        <v>87.3</v>
      </c>
      <c r="FI325" s="4"/>
      <c r="FJ325" s="8"/>
      <c r="FK325" s="7"/>
      <c r="FL325" s="7"/>
      <c r="FM325" s="2" t="s">
        <v>140</v>
      </c>
      <c r="FN325" s="2" t="s">
        <v>131</v>
      </c>
      <c r="FO325" s="2" t="s">
        <v>159</v>
      </c>
      <c r="FP325" s="2" t="s">
        <v>1124</v>
      </c>
      <c r="FQ325" s="2" t="s">
        <v>142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131</v>
      </c>
      <c r="GA325" s="2" t="s">
        <v>134</v>
      </c>
      <c r="GB325" s="2" t="s">
        <v>134</v>
      </c>
      <c r="GC325" s="2" t="s">
        <v>142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134</v>
      </c>
      <c r="GL325" s="2" t="s">
        <v>134</v>
      </c>
      <c r="GM325" s="2" t="s">
        <v>134</v>
      </c>
      <c r="GN325" s="2" t="s">
        <v>134</v>
      </c>
      <c r="GO325" s="2" t="s">
        <v>134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184</v>
      </c>
      <c r="GX325" s="2" t="s">
        <v>131</v>
      </c>
      <c r="GY325" s="2" t="s">
        <v>134</v>
      </c>
      <c r="GZ325" s="2" t="s">
        <v>134</v>
      </c>
      <c r="HA325" s="2" t="s">
        <v>142</v>
      </c>
      <c r="HB325" s="2" t="s">
        <v>134</v>
      </c>
      <c r="HC325" s="4">
        <v>5</v>
      </c>
      <c r="HD325" s="8">
        <v>147.55</v>
      </c>
      <c r="HE325" s="4"/>
      <c r="HF325" s="8"/>
      <c r="HG325" s="7"/>
      <c r="HH325" s="7"/>
      <c r="HI325" s="2" t="s">
        <v>140</v>
      </c>
      <c r="HJ325" s="2" t="s">
        <v>131</v>
      </c>
      <c r="HK325" s="2" t="s">
        <v>3287</v>
      </c>
      <c r="HL325" s="2" t="s">
        <v>1560</v>
      </c>
      <c r="HM325" s="2" t="s">
        <v>142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161</v>
      </c>
      <c r="HV325" s="2" t="s">
        <v>131</v>
      </c>
      <c r="HW325" s="2" t="s">
        <v>134</v>
      </c>
      <c r="HX325" s="2" t="s">
        <v>134</v>
      </c>
      <c r="HY325" s="2" t="s">
        <v>142</v>
      </c>
      <c r="HZ325" s="2" t="s">
        <v>134</v>
      </c>
      <c r="IA325" s="4">
        <v>5</v>
      </c>
      <c r="IB325" s="8">
        <v>72.75</v>
      </c>
      <c r="IC325" s="4"/>
      <c r="ID325" s="8"/>
      <c r="IE325" s="7"/>
      <c r="IF325" s="7"/>
      <c r="IG325" s="2" t="s">
        <v>140</v>
      </c>
      <c r="IH325" s="2" t="s">
        <v>131</v>
      </c>
      <c r="II325" s="2" t="s">
        <v>1489</v>
      </c>
      <c r="IJ325" s="2" t="s">
        <v>2540</v>
      </c>
      <c r="IK325" s="2" t="s">
        <v>142</v>
      </c>
      <c r="IL325" s="2" t="s">
        <v>168</v>
      </c>
      <c r="IM325" s="4">
        <v>4</v>
      </c>
      <c r="IN325" s="8">
        <v>55.44</v>
      </c>
      <c r="IO325" s="4"/>
      <c r="IP325" s="8"/>
      <c r="IQ325" s="7"/>
      <c r="IR325" s="7"/>
      <c r="IS325" s="2" t="s">
        <v>140</v>
      </c>
      <c r="IT325" s="2" t="s">
        <v>131</v>
      </c>
      <c r="IU325" s="2" t="s">
        <v>1008</v>
      </c>
      <c r="IV325" s="2" t="s">
        <v>2108</v>
      </c>
      <c r="IW325" s="2" t="s">
        <v>142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140</v>
      </c>
      <c r="JF325" s="2" t="s">
        <v>131</v>
      </c>
      <c r="JG325" s="2" t="s">
        <v>170</v>
      </c>
      <c r="JH325" s="2" t="s">
        <v>134</v>
      </c>
      <c r="JI325" s="2" t="s">
        <v>142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140</v>
      </c>
      <c r="JR325" s="2" t="s">
        <v>144</v>
      </c>
      <c r="JS325" s="2" t="s">
        <v>172</v>
      </c>
      <c r="JT325" s="2" t="s">
        <v>1395</v>
      </c>
      <c r="JU325" s="2" t="s">
        <v>142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140</v>
      </c>
      <c r="KD325" s="2" t="s">
        <v>131</v>
      </c>
      <c r="KE325" s="2" t="s">
        <v>2284</v>
      </c>
      <c r="KF325" s="2" t="s">
        <v>134</v>
      </c>
      <c r="KG325" s="2" t="s">
        <v>142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176</v>
      </c>
      <c r="KP325" s="2" t="s">
        <v>131</v>
      </c>
      <c r="KQ325" s="2" t="s">
        <v>134</v>
      </c>
      <c r="KR325" s="2" t="s">
        <v>134</v>
      </c>
      <c r="KS325" s="2" t="s">
        <v>142</v>
      </c>
      <c r="KT325" s="2" t="s">
        <v>134</v>
      </c>
      <c r="KU325" s="4">
        <v>1</v>
      </c>
      <c r="KV325" s="8">
        <v>13.86</v>
      </c>
      <c r="KW325" s="4"/>
      <c r="KX325" s="8"/>
      <c r="KY325" s="7"/>
      <c r="KZ325" s="7"/>
      <c r="LA325" s="2" t="s">
        <v>140</v>
      </c>
      <c r="LB325" s="2" t="s">
        <v>144</v>
      </c>
      <c r="LC325" s="2" t="s">
        <v>600</v>
      </c>
      <c r="LD325" s="2" t="s">
        <v>3288</v>
      </c>
      <c r="LE325" s="2" t="s">
        <v>142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134</v>
      </c>
      <c r="LN325" s="2" t="s">
        <v>134</v>
      </c>
      <c r="LO325" s="2" t="s">
        <v>134</v>
      </c>
      <c r="LP325" s="2" t="s">
        <v>134</v>
      </c>
      <c r="LQ325" s="2" t="s">
        <v>134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134</v>
      </c>
      <c r="LZ325" s="2" t="s">
        <v>134</v>
      </c>
      <c r="MA325" s="2" t="s">
        <v>134</v>
      </c>
      <c r="MB325" s="2" t="s">
        <v>134</v>
      </c>
      <c r="MC325" s="2" t="s">
        <v>134</v>
      </c>
      <c r="MD325" s="2" t="s">
        <v>134</v>
      </c>
      <c r="ME325" s="4">
        <v>1</v>
      </c>
      <c r="MF325" s="8">
        <v>14.97</v>
      </c>
      <c r="MG325" s="4"/>
      <c r="MH325" s="8"/>
      <c r="MI325" s="7"/>
      <c r="MJ325" s="7"/>
      <c r="MK325" s="2" t="s">
        <v>140</v>
      </c>
      <c r="ML325" s="2" t="s">
        <v>144</v>
      </c>
      <c r="MM325" s="2" t="s">
        <v>788</v>
      </c>
      <c r="MN325" s="2" t="s">
        <v>3289</v>
      </c>
      <c r="MO325" s="2" t="s">
        <v>142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134</v>
      </c>
      <c r="MX325" s="2" t="s">
        <v>134</v>
      </c>
      <c r="MY325" s="2" t="s">
        <v>134</v>
      </c>
      <c r="MZ325" s="2" t="s">
        <v>134</v>
      </c>
      <c r="NA325" s="2" t="s">
        <v>134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184</v>
      </c>
      <c r="NJ325" s="2" t="s">
        <v>131</v>
      </c>
      <c r="NK325" s="2" t="s">
        <v>134</v>
      </c>
      <c r="NL325" s="2" t="s">
        <v>134</v>
      </c>
      <c r="NM325" s="2" t="s">
        <v>142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140</v>
      </c>
      <c r="NV325" s="2" t="s">
        <v>131</v>
      </c>
      <c r="NW325" s="2" t="s">
        <v>1463</v>
      </c>
      <c r="NX325" s="2" t="s">
        <v>3290</v>
      </c>
      <c r="NY325" s="2" t="s">
        <v>142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140</v>
      </c>
      <c r="OH325" s="2" t="s">
        <v>187</v>
      </c>
      <c r="OI325" s="2" t="s">
        <v>2301</v>
      </c>
      <c r="OJ325" s="2" t="s">
        <v>3291</v>
      </c>
      <c r="OK325" s="2" t="s">
        <v>142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134</v>
      </c>
      <c r="OT325" s="2" t="s">
        <v>134</v>
      </c>
      <c r="OU325" s="2" t="s">
        <v>134</v>
      </c>
      <c r="OV325" s="2" t="s">
        <v>134</v>
      </c>
      <c r="OW325" s="2" t="s">
        <v>134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161</v>
      </c>
      <c r="PF325" s="2" t="s">
        <v>131</v>
      </c>
      <c r="PG325" s="2" t="s">
        <v>134</v>
      </c>
      <c r="PH325" s="2" t="s">
        <v>134</v>
      </c>
      <c r="PI325" s="2" t="s">
        <v>142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176</v>
      </c>
      <c r="PR325" s="2" t="s">
        <v>131</v>
      </c>
      <c r="PS325" s="2" t="s">
        <v>134</v>
      </c>
      <c r="PT325" s="2" t="s">
        <v>134</v>
      </c>
      <c r="PU325" s="2" t="s">
        <v>142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161</v>
      </c>
      <c r="QD325" s="2" t="s">
        <v>144</v>
      </c>
      <c r="QE325" s="2" t="s">
        <v>134</v>
      </c>
      <c r="QF325" s="2" t="s">
        <v>134</v>
      </c>
      <c r="QG325" s="2" t="s">
        <v>142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184</v>
      </c>
      <c r="QP325" s="2" t="s">
        <v>131</v>
      </c>
      <c r="QQ325" s="2" t="s">
        <v>134</v>
      </c>
      <c r="QR325" s="2" t="s">
        <v>134</v>
      </c>
      <c r="QS325" s="2" t="s">
        <v>142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134</v>
      </c>
      <c r="RN325" s="2" t="s">
        <v>134</v>
      </c>
      <c r="RO325" s="2" t="s">
        <v>134</v>
      </c>
      <c r="RP325" s="2" t="s">
        <v>134</v>
      </c>
      <c r="RQ325" s="2" t="s">
        <v>134</v>
      </c>
      <c r="RR325" s="2" t="s">
        <v>134</v>
      </c>
      <c r="RS325" s="4"/>
      <c r="RT325" s="8"/>
      <c r="RU325" s="4"/>
      <c r="RV325" s="8"/>
      <c r="RW325" s="7"/>
      <c r="RX325" s="7"/>
      <c r="RY325" s="2" t="s">
        <v>161</v>
      </c>
      <c r="RZ325" s="2" t="s">
        <v>131</v>
      </c>
      <c r="SA325" s="2" t="s">
        <v>134</v>
      </c>
      <c r="SB325" s="2" t="s">
        <v>134</v>
      </c>
      <c r="SC325" s="2" t="s">
        <v>142</v>
      </c>
      <c r="SD325" s="2" t="s">
        <v>134</v>
      </c>
      <c r="SE325" s="4"/>
      <c r="SF325" s="8"/>
      <c r="SG325" s="4"/>
      <c r="SH325" s="8"/>
      <c r="SI325" s="7"/>
      <c r="SJ325" s="7"/>
      <c r="SK325" s="2" t="s">
        <v>140</v>
      </c>
      <c r="SL325" s="2" t="s">
        <v>144</v>
      </c>
      <c r="SM325" s="2" t="s">
        <v>193</v>
      </c>
      <c r="SN325" s="2" t="s">
        <v>822</v>
      </c>
      <c r="SO325" s="2" t="s">
        <v>142</v>
      </c>
      <c r="SP325" s="2" t="s">
        <v>134</v>
      </c>
    </row>
    <row r="326">
      <c r="A326" s="2" t="s">
        <v>3292</v>
      </c>
      <c r="B326" s="2" t="s">
        <v>123</v>
      </c>
      <c r="C326" s="2" t="s">
        <v>3207</v>
      </c>
      <c r="D326" s="2" t="s">
        <v>125</v>
      </c>
      <c r="E326" s="2" t="s">
        <v>126</v>
      </c>
      <c r="F326" s="2" t="s">
        <v>3293</v>
      </c>
      <c r="G326" s="2" t="s">
        <v>3294</v>
      </c>
      <c r="H326" s="2" t="s">
        <v>1912</v>
      </c>
      <c r="I326" s="2" t="s">
        <v>3295</v>
      </c>
      <c r="J326" s="2" t="s">
        <v>234</v>
      </c>
      <c r="K326" s="2" t="s">
        <v>3296</v>
      </c>
      <c r="L326" s="3">
        <v>14.52</v>
      </c>
      <c r="M326" s="3">
        <v>15.25</v>
      </c>
      <c r="N326" s="3">
        <v>32.99</v>
      </c>
      <c r="O326" s="2" t="s">
        <v>725</v>
      </c>
      <c r="P326" s="2" t="s">
        <v>275</v>
      </c>
      <c r="Q326" s="2" t="s">
        <v>133</v>
      </c>
      <c r="R326" s="2" t="s">
        <v>134</v>
      </c>
      <c r="S326" s="2" t="s">
        <v>3297</v>
      </c>
      <c r="T326" s="2" t="s">
        <v>134</v>
      </c>
      <c r="U326" s="2" t="s">
        <v>832</v>
      </c>
      <c r="V326" s="2" t="s">
        <v>1173</v>
      </c>
      <c r="W326" s="2" t="s">
        <v>990</v>
      </c>
      <c r="X326" s="2" t="s">
        <v>834</v>
      </c>
      <c r="Y326" s="2" t="s">
        <v>3270</v>
      </c>
      <c r="Z326" s="4"/>
      <c r="AA326" s="4">
        <f>=ROUNDDOWN({0},0)</f>
      </c>
      <c r="AB326" s="5">
        <v>3.8</v>
      </c>
      <c r="AC326" s="2" t="s">
        <v>134</v>
      </c>
      <c r="AD326" s="4"/>
      <c r="AE326" s="4"/>
      <c r="AF326" s="6">
        <v>64</v>
      </c>
      <c r="AG326" s="6"/>
      <c r="AH326" s="7">
        <v>0.6721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>
        <v>0</v>
      </c>
      <c r="AP326" s="4">
        <v>244</v>
      </c>
      <c r="AQ326" s="8">
        <v>3685.69</v>
      </c>
      <c r="AR326" s="4"/>
      <c r="AS326" s="8"/>
      <c r="AT326" s="7"/>
      <c r="AU326" s="7"/>
      <c r="AV326" s="4">
        <v>244</v>
      </c>
      <c r="AW326" s="8">
        <v>3685.69</v>
      </c>
      <c r="AX326" s="4"/>
      <c r="AY326" s="8"/>
      <c r="AZ326" s="7"/>
      <c r="BA326" s="7"/>
      <c r="BB326" s="7">
        <v>1</v>
      </c>
      <c r="BC326" s="4">
        <v>244</v>
      </c>
      <c r="BD326" s="8">
        <v>3685.69</v>
      </c>
      <c r="BE326" s="4"/>
      <c r="BF326" s="8"/>
      <c r="BG326" s="7"/>
      <c r="BH326" s="7"/>
      <c r="BI326" s="7">
        <v>1</v>
      </c>
      <c r="BJ326" s="4">
        <v>244</v>
      </c>
      <c r="BK326" s="8">
        <v>3685.69</v>
      </c>
      <c r="BL326" s="2" t="s">
        <v>3298</v>
      </c>
      <c r="BM326" s="7">
        <v>1</v>
      </c>
      <c r="BN326" s="7">
        <v>1</v>
      </c>
      <c r="BO326" s="4">
        <v>36</v>
      </c>
      <c r="BP326" s="8">
        <v>539.4</v>
      </c>
      <c r="BQ326" s="4"/>
      <c r="BR326" s="8"/>
      <c r="BS326" s="7"/>
      <c r="BT326" s="7"/>
      <c r="BU326" s="2" t="s">
        <v>140</v>
      </c>
      <c r="BV326" s="2" t="s">
        <v>144</v>
      </c>
      <c r="BW326" s="2" t="s">
        <v>134</v>
      </c>
      <c r="BX326" s="2" t="s">
        <v>1096</v>
      </c>
      <c r="BY326" s="2" t="s">
        <v>142</v>
      </c>
      <c r="BZ326" s="2" t="s">
        <v>134</v>
      </c>
      <c r="CA326" s="4">
        <v>17</v>
      </c>
      <c r="CB326" s="8">
        <v>279.99</v>
      </c>
      <c r="CC326" s="4"/>
      <c r="CD326" s="8"/>
      <c r="CE326" s="7"/>
      <c r="CF326" s="7"/>
      <c r="CG326" s="2" t="s">
        <v>140</v>
      </c>
      <c r="CH326" s="2" t="s">
        <v>144</v>
      </c>
      <c r="CI326" s="2" t="s">
        <v>862</v>
      </c>
      <c r="CJ326" s="2" t="s">
        <v>211</v>
      </c>
      <c r="CK326" s="2" t="s">
        <v>142</v>
      </c>
      <c r="CL326" s="2" t="s">
        <v>134</v>
      </c>
      <c r="CM326" s="4">
        <v>96</v>
      </c>
      <c r="CN326" s="8">
        <v>1406.4</v>
      </c>
      <c r="CO326" s="4"/>
      <c r="CP326" s="8"/>
      <c r="CQ326" s="7"/>
      <c r="CR326" s="7"/>
      <c r="CS326" s="2" t="s">
        <v>140</v>
      </c>
      <c r="CT326" s="2" t="s">
        <v>144</v>
      </c>
      <c r="CU326" s="2" t="s">
        <v>2497</v>
      </c>
      <c r="CV326" s="2" t="s">
        <v>3299</v>
      </c>
      <c r="CW326" s="2" t="s">
        <v>142</v>
      </c>
      <c r="CX326" s="2" t="s">
        <v>134</v>
      </c>
      <c r="CY326" s="4">
        <v>7</v>
      </c>
      <c r="CZ326" s="8">
        <v>111.86</v>
      </c>
      <c r="DA326" s="4"/>
      <c r="DB326" s="8"/>
      <c r="DC326" s="7"/>
      <c r="DD326" s="7"/>
      <c r="DE326" s="2" t="s">
        <v>140</v>
      </c>
      <c r="DF326" s="2" t="s">
        <v>144</v>
      </c>
      <c r="DG326" s="2" t="s">
        <v>320</v>
      </c>
      <c r="DH326" s="2" t="s">
        <v>3300</v>
      </c>
      <c r="DI326" s="2" t="s">
        <v>142</v>
      </c>
      <c r="DJ326" s="2" t="s">
        <v>134</v>
      </c>
      <c r="DK326" s="4">
        <v>50</v>
      </c>
      <c r="DL326" s="8">
        <v>761</v>
      </c>
      <c r="DM326" s="4"/>
      <c r="DN326" s="8"/>
      <c r="DO326" s="7"/>
      <c r="DP326" s="7"/>
      <c r="DQ326" s="2" t="s">
        <v>140</v>
      </c>
      <c r="DR326" s="2" t="s">
        <v>144</v>
      </c>
      <c r="DS326" s="2" t="s">
        <v>320</v>
      </c>
      <c r="DT326" s="2" t="s">
        <v>3301</v>
      </c>
      <c r="DU326" s="2" t="s">
        <v>142</v>
      </c>
      <c r="DV326" s="2" t="s">
        <v>134</v>
      </c>
      <c r="DW326" s="4">
        <v>12</v>
      </c>
      <c r="DX326" s="8">
        <v>192.12</v>
      </c>
      <c r="DY326" s="4"/>
      <c r="DZ326" s="8"/>
      <c r="EA326" s="7"/>
      <c r="EB326" s="7"/>
      <c r="EC326" s="2" t="s">
        <v>140</v>
      </c>
      <c r="ED326" s="2" t="s">
        <v>144</v>
      </c>
      <c r="EE326" s="2" t="s">
        <v>1101</v>
      </c>
      <c r="EF326" s="2" t="s">
        <v>2927</v>
      </c>
      <c r="EG326" s="2" t="s">
        <v>142</v>
      </c>
      <c r="EH326" s="2" t="s">
        <v>134</v>
      </c>
      <c r="EI326" s="4">
        <v>21</v>
      </c>
      <c r="EJ326" s="8">
        <v>292.81</v>
      </c>
      <c r="EK326" s="4"/>
      <c r="EL326" s="8"/>
      <c r="EM326" s="7"/>
      <c r="EN326" s="7"/>
      <c r="EO326" s="2" t="s">
        <v>140</v>
      </c>
      <c r="EP326" s="2" t="s">
        <v>144</v>
      </c>
      <c r="EQ326" s="2" t="s">
        <v>320</v>
      </c>
      <c r="ER326" s="2" t="s">
        <v>1635</v>
      </c>
      <c r="ES326" s="2" t="s">
        <v>142</v>
      </c>
      <c r="ET326" s="2" t="s">
        <v>134</v>
      </c>
      <c r="EU326" s="4">
        <v>2</v>
      </c>
      <c r="EV326" s="8">
        <v>30.5</v>
      </c>
      <c r="EW326" s="4"/>
      <c r="EX326" s="8"/>
      <c r="EY326" s="7"/>
      <c r="EZ326" s="7"/>
      <c r="FA326" s="2" t="s">
        <v>140</v>
      </c>
      <c r="FB326" s="2" t="s">
        <v>144</v>
      </c>
      <c r="FC326" s="2" t="s">
        <v>869</v>
      </c>
      <c r="FD326" s="2" t="s">
        <v>1830</v>
      </c>
      <c r="FE326" s="2" t="s">
        <v>142</v>
      </c>
      <c r="FF326" s="2" t="s">
        <v>134</v>
      </c>
      <c r="FG326" s="4">
        <v>2</v>
      </c>
      <c r="FH326" s="8">
        <v>32.02</v>
      </c>
      <c r="FI326" s="4"/>
      <c r="FJ326" s="8"/>
      <c r="FK326" s="7"/>
      <c r="FL326" s="7"/>
      <c r="FM326" s="2" t="s">
        <v>140</v>
      </c>
      <c r="FN326" s="2" t="s">
        <v>144</v>
      </c>
      <c r="FO326" s="2" t="s">
        <v>903</v>
      </c>
      <c r="FP326" s="2" t="s">
        <v>672</v>
      </c>
      <c r="FQ326" s="2" t="s">
        <v>142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144</v>
      </c>
      <c r="GA326" s="2" t="s">
        <v>134</v>
      </c>
      <c r="GB326" s="2" t="s">
        <v>134</v>
      </c>
      <c r="GC326" s="2" t="s">
        <v>142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161</v>
      </c>
      <c r="GL326" s="2" t="s">
        <v>144</v>
      </c>
      <c r="GM326" s="2" t="s">
        <v>134</v>
      </c>
      <c r="GN326" s="2" t="s">
        <v>134</v>
      </c>
      <c r="GO326" s="2" t="s">
        <v>142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184</v>
      </c>
      <c r="GX326" s="2" t="s">
        <v>144</v>
      </c>
      <c r="GY326" s="2" t="s">
        <v>134</v>
      </c>
      <c r="GZ326" s="2" t="s">
        <v>134</v>
      </c>
      <c r="HA326" s="2" t="s">
        <v>142</v>
      </c>
      <c r="HB326" s="2" t="s">
        <v>134</v>
      </c>
      <c r="HC326" s="4">
        <v>1</v>
      </c>
      <c r="HD326" s="8">
        <v>39.59</v>
      </c>
      <c r="HE326" s="4"/>
      <c r="HF326" s="8"/>
      <c r="HG326" s="7"/>
      <c r="HH326" s="7"/>
      <c r="HI326" s="2" t="s">
        <v>140</v>
      </c>
      <c r="HJ326" s="2" t="s">
        <v>144</v>
      </c>
      <c r="HK326" s="2" t="s">
        <v>320</v>
      </c>
      <c r="HL326" s="2" t="s">
        <v>3302</v>
      </c>
      <c r="HM326" s="2" t="s">
        <v>142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140</v>
      </c>
      <c r="HV326" s="2" t="s">
        <v>144</v>
      </c>
      <c r="HW326" s="2" t="s">
        <v>164</v>
      </c>
      <c r="HX326" s="2" t="s">
        <v>1030</v>
      </c>
      <c r="HY326" s="2" t="s">
        <v>142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140</v>
      </c>
      <c r="IH326" s="2" t="s">
        <v>144</v>
      </c>
      <c r="II326" s="2" t="s">
        <v>862</v>
      </c>
      <c r="IJ326" s="2" t="s">
        <v>3303</v>
      </c>
      <c r="IK326" s="2" t="s">
        <v>142</v>
      </c>
      <c r="IL326" s="2" t="s">
        <v>168</v>
      </c>
      <c r="IM326" s="4"/>
      <c r="IN326" s="8"/>
      <c r="IO326" s="4"/>
      <c r="IP326" s="8"/>
      <c r="IQ326" s="7"/>
      <c r="IR326" s="7"/>
      <c r="IS326" s="2" t="s">
        <v>161</v>
      </c>
      <c r="IT326" s="2" t="s">
        <v>144</v>
      </c>
      <c r="IU326" s="2" t="s">
        <v>134</v>
      </c>
      <c r="IV326" s="2" t="s">
        <v>134</v>
      </c>
      <c r="IW326" s="2" t="s">
        <v>142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134</v>
      </c>
      <c r="JF326" s="2" t="s">
        <v>134</v>
      </c>
      <c r="JG326" s="2" t="s">
        <v>134</v>
      </c>
      <c r="JH326" s="2" t="s">
        <v>134</v>
      </c>
      <c r="JI326" s="2" t="s">
        <v>134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140</v>
      </c>
      <c r="JR326" s="2" t="s">
        <v>144</v>
      </c>
      <c r="JS326" s="2" t="s">
        <v>876</v>
      </c>
      <c r="JT326" s="2" t="s">
        <v>1576</v>
      </c>
      <c r="JU326" s="2" t="s">
        <v>142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140</v>
      </c>
      <c r="KD326" s="2" t="s">
        <v>144</v>
      </c>
      <c r="KE326" s="2" t="s">
        <v>853</v>
      </c>
      <c r="KF326" s="2" t="s">
        <v>134</v>
      </c>
      <c r="KG326" s="2" t="s">
        <v>142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176</v>
      </c>
      <c r="KP326" s="2" t="s">
        <v>144</v>
      </c>
      <c r="KQ326" s="2" t="s">
        <v>134</v>
      </c>
      <c r="KR326" s="2" t="s">
        <v>134</v>
      </c>
      <c r="KS326" s="2" t="s">
        <v>142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140</v>
      </c>
      <c r="LB326" s="2" t="s">
        <v>144</v>
      </c>
      <c r="LC326" s="2" t="s">
        <v>228</v>
      </c>
      <c r="LD326" s="2" t="s">
        <v>2279</v>
      </c>
      <c r="LE326" s="2" t="s">
        <v>142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134</v>
      </c>
      <c r="LN326" s="2" t="s">
        <v>134</v>
      </c>
      <c r="LO326" s="2" t="s">
        <v>134</v>
      </c>
      <c r="LP326" s="2" t="s">
        <v>134</v>
      </c>
      <c r="LQ326" s="2" t="s">
        <v>134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134</v>
      </c>
      <c r="LZ326" s="2" t="s">
        <v>134</v>
      </c>
      <c r="MA326" s="2" t="s">
        <v>134</v>
      </c>
      <c r="MB326" s="2" t="s">
        <v>134</v>
      </c>
      <c r="MC326" s="2" t="s">
        <v>134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161</v>
      </c>
      <c r="ML326" s="2" t="s">
        <v>144</v>
      </c>
      <c r="MM326" s="2" t="s">
        <v>134</v>
      </c>
      <c r="MN326" s="2" t="s">
        <v>134</v>
      </c>
      <c r="MO326" s="2" t="s">
        <v>142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134</v>
      </c>
      <c r="MX326" s="2" t="s">
        <v>134</v>
      </c>
      <c r="MY326" s="2" t="s">
        <v>134</v>
      </c>
      <c r="MZ326" s="2" t="s">
        <v>134</v>
      </c>
      <c r="NA326" s="2" t="s">
        <v>134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184</v>
      </c>
      <c r="NJ326" s="2" t="s">
        <v>144</v>
      </c>
      <c r="NK326" s="2" t="s">
        <v>134</v>
      </c>
      <c r="NL326" s="2" t="s">
        <v>134</v>
      </c>
      <c r="NM326" s="2" t="s">
        <v>142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140</v>
      </c>
      <c r="NV326" s="2" t="s">
        <v>144</v>
      </c>
      <c r="NW326" s="2" t="s">
        <v>185</v>
      </c>
      <c r="NX326" s="2" t="s">
        <v>2382</v>
      </c>
      <c r="NY326" s="2" t="s">
        <v>142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140</v>
      </c>
      <c r="OH326" s="2" t="s">
        <v>144</v>
      </c>
      <c r="OI326" s="2" t="s">
        <v>647</v>
      </c>
      <c r="OJ326" s="2" t="s">
        <v>1377</v>
      </c>
      <c r="OK326" s="2" t="s">
        <v>142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134</v>
      </c>
      <c r="OT326" s="2" t="s">
        <v>134</v>
      </c>
      <c r="OU326" s="2" t="s">
        <v>134</v>
      </c>
      <c r="OV326" s="2" t="s">
        <v>134</v>
      </c>
      <c r="OW326" s="2" t="s">
        <v>134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161</v>
      </c>
      <c r="PF326" s="2" t="s">
        <v>144</v>
      </c>
      <c r="PG326" s="2" t="s">
        <v>134</v>
      </c>
      <c r="PH326" s="2" t="s">
        <v>134</v>
      </c>
      <c r="PI326" s="2" t="s">
        <v>142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176</v>
      </c>
      <c r="PR326" s="2" t="s">
        <v>144</v>
      </c>
      <c r="PS326" s="2" t="s">
        <v>134</v>
      </c>
      <c r="PT326" s="2" t="s">
        <v>134</v>
      </c>
      <c r="PU326" s="2" t="s">
        <v>142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161</v>
      </c>
      <c r="QD326" s="2" t="s">
        <v>144</v>
      </c>
      <c r="QE326" s="2" t="s">
        <v>134</v>
      </c>
      <c r="QF326" s="2" t="s">
        <v>134</v>
      </c>
      <c r="QG326" s="2" t="s">
        <v>142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184</v>
      </c>
      <c r="QP326" s="2" t="s">
        <v>144</v>
      </c>
      <c r="QQ326" s="2" t="s">
        <v>134</v>
      </c>
      <c r="QR326" s="2" t="s">
        <v>134</v>
      </c>
      <c r="QS326" s="2" t="s">
        <v>142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134</v>
      </c>
      <c r="RN326" s="2" t="s">
        <v>134</v>
      </c>
      <c r="RO326" s="2" t="s">
        <v>134</v>
      </c>
      <c r="RP326" s="2" t="s">
        <v>134</v>
      </c>
      <c r="RQ326" s="2" t="s">
        <v>134</v>
      </c>
      <c r="RR326" s="2" t="s">
        <v>134</v>
      </c>
      <c r="RS326" s="4"/>
      <c r="RT326" s="8"/>
      <c r="RU326" s="4"/>
      <c r="RV326" s="8"/>
      <c r="RW326" s="7"/>
      <c r="RX326" s="7"/>
      <c r="RY326" s="2" t="s">
        <v>161</v>
      </c>
      <c r="RZ326" s="2" t="s">
        <v>144</v>
      </c>
      <c r="SA326" s="2" t="s">
        <v>134</v>
      </c>
      <c r="SB326" s="2" t="s">
        <v>134</v>
      </c>
      <c r="SC326" s="2" t="s">
        <v>142</v>
      </c>
      <c r="SD326" s="2" t="s">
        <v>134</v>
      </c>
      <c r="SE326" s="4"/>
      <c r="SF326" s="8"/>
      <c r="SG326" s="4"/>
      <c r="SH326" s="8"/>
      <c r="SI326" s="7"/>
      <c r="SJ326" s="7"/>
      <c r="SK326" s="2" t="s">
        <v>176</v>
      </c>
      <c r="SL326" s="2" t="s">
        <v>144</v>
      </c>
      <c r="SM326" s="2" t="s">
        <v>134</v>
      </c>
      <c r="SN326" s="2" t="s">
        <v>134</v>
      </c>
      <c r="SO326" s="2" t="s">
        <v>142</v>
      </c>
      <c r="SP326" s="2" t="s">
        <v>134</v>
      </c>
    </row>
    <row r="327">
      <c r="A327" s="2" t="s">
        <v>3304</v>
      </c>
      <c r="B327" s="2" t="s">
        <v>123</v>
      </c>
      <c r="C327" s="2" t="s">
        <v>3207</v>
      </c>
      <c r="D327" s="2" t="s">
        <v>125</v>
      </c>
      <c r="E327" s="2" t="s">
        <v>126</v>
      </c>
      <c r="F327" s="2" t="s">
        <v>3305</v>
      </c>
      <c r="G327" s="2" t="s">
        <v>3306</v>
      </c>
      <c r="H327" s="2" t="s">
        <v>3307</v>
      </c>
      <c r="I327" s="2" t="s">
        <v>126</v>
      </c>
      <c r="J327" s="2" t="s">
        <v>234</v>
      </c>
      <c r="K327" s="2" t="s">
        <v>587</v>
      </c>
      <c r="L327" s="3">
        <v>13.2</v>
      </c>
      <c r="M327" s="3">
        <v>13.86</v>
      </c>
      <c r="N327" s="3">
        <v>29.99</v>
      </c>
      <c r="O327" s="2" t="s">
        <v>725</v>
      </c>
      <c r="P327" s="2" t="s">
        <v>275</v>
      </c>
      <c r="Q327" s="2" t="s">
        <v>133</v>
      </c>
      <c r="R327" s="2" t="s">
        <v>134</v>
      </c>
      <c r="S327" s="2" t="s">
        <v>3308</v>
      </c>
      <c r="T327" s="2" t="s">
        <v>134</v>
      </c>
      <c r="U327" s="2" t="s">
        <v>134</v>
      </c>
      <c r="V327" s="2" t="s">
        <v>2759</v>
      </c>
      <c r="W327" s="2" t="s">
        <v>1934</v>
      </c>
      <c r="X327" s="2" t="s">
        <v>134</v>
      </c>
      <c r="Y327" s="2" t="s">
        <v>237</v>
      </c>
      <c r="Z327" s="4"/>
      <c r="AA327" s="4">
        <f>=ROUNDDOWN({0},0)</f>
      </c>
      <c r="AB327" s="5">
        <v>1.4</v>
      </c>
      <c r="AC327" s="2" t="s">
        <v>134</v>
      </c>
      <c r="AD327" s="4"/>
      <c r="AE327" s="4"/>
      <c r="AF327" s="6">
        <v>65</v>
      </c>
      <c r="AG327" s="6"/>
      <c r="AH327" s="7">
        <v>0.6995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>
        <v>0</v>
      </c>
      <c r="AP327" s="4">
        <v>229</v>
      </c>
      <c r="AQ327" s="8">
        <v>3095.68</v>
      </c>
      <c r="AR327" s="4"/>
      <c r="AS327" s="8"/>
      <c r="AT327" s="7"/>
      <c r="AU327" s="7"/>
      <c r="AV327" s="4">
        <v>229</v>
      </c>
      <c r="AW327" s="8">
        <v>3095.68</v>
      </c>
      <c r="AX327" s="4"/>
      <c r="AY327" s="8"/>
      <c r="AZ327" s="7"/>
      <c r="BA327" s="7"/>
      <c r="BB327" s="7">
        <v>1</v>
      </c>
      <c r="BC327" s="4">
        <v>229</v>
      </c>
      <c r="BD327" s="8">
        <v>3095.68</v>
      </c>
      <c r="BE327" s="4"/>
      <c r="BF327" s="8"/>
      <c r="BG327" s="7"/>
      <c r="BH327" s="7"/>
      <c r="BI327" s="7">
        <v>1</v>
      </c>
      <c r="BJ327" s="4">
        <v>229</v>
      </c>
      <c r="BK327" s="8">
        <v>3095.68</v>
      </c>
      <c r="BL327" s="2" t="s">
        <v>3309</v>
      </c>
      <c r="BM327" s="7">
        <v>1</v>
      </c>
      <c r="BN327" s="7">
        <v>1</v>
      </c>
      <c r="BO327" s="4">
        <v>20</v>
      </c>
      <c r="BP327" s="8">
        <v>301.8</v>
      </c>
      <c r="BQ327" s="4"/>
      <c r="BR327" s="8"/>
      <c r="BS327" s="7"/>
      <c r="BT327" s="7"/>
      <c r="BU327" s="2" t="s">
        <v>140</v>
      </c>
      <c r="BV327" s="2" t="s">
        <v>144</v>
      </c>
      <c r="BW327" s="2" t="s">
        <v>134</v>
      </c>
      <c r="BX327" s="2" t="s">
        <v>239</v>
      </c>
      <c r="BY327" s="2" t="s">
        <v>142</v>
      </c>
      <c r="BZ327" s="2" t="s">
        <v>134</v>
      </c>
      <c r="CA327" s="4">
        <v>53</v>
      </c>
      <c r="CB327" s="8">
        <v>636</v>
      </c>
      <c r="CC327" s="4"/>
      <c r="CD327" s="8"/>
      <c r="CE327" s="7"/>
      <c r="CF327" s="7"/>
      <c r="CG327" s="2" t="s">
        <v>140</v>
      </c>
      <c r="CH327" s="2" t="s">
        <v>144</v>
      </c>
      <c r="CI327" s="2" t="s">
        <v>145</v>
      </c>
      <c r="CJ327" s="2" t="s">
        <v>178</v>
      </c>
      <c r="CK327" s="2" t="s">
        <v>168</v>
      </c>
      <c r="CL327" s="2" t="s">
        <v>134</v>
      </c>
      <c r="CM327" s="4">
        <v>40</v>
      </c>
      <c r="CN327" s="8">
        <v>527.6</v>
      </c>
      <c r="CO327" s="4"/>
      <c r="CP327" s="8"/>
      <c r="CQ327" s="7"/>
      <c r="CR327" s="7"/>
      <c r="CS327" s="2" t="s">
        <v>140</v>
      </c>
      <c r="CT327" s="2" t="s">
        <v>144</v>
      </c>
      <c r="CU327" s="2" t="s">
        <v>242</v>
      </c>
      <c r="CV327" s="2" t="s">
        <v>3310</v>
      </c>
      <c r="CW327" s="2" t="s">
        <v>142</v>
      </c>
      <c r="CX327" s="2" t="s">
        <v>134</v>
      </c>
      <c r="CY327" s="4">
        <v>16</v>
      </c>
      <c r="CZ327" s="8">
        <v>223.68</v>
      </c>
      <c r="DA327" s="4"/>
      <c r="DB327" s="8"/>
      <c r="DC327" s="7"/>
      <c r="DD327" s="7"/>
      <c r="DE327" s="2" t="s">
        <v>140</v>
      </c>
      <c r="DF327" s="2" t="s">
        <v>144</v>
      </c>
      <c r="DG327" s="2" t="s">
        <v>242</v>
      </c>
      <c r="DH327" s="2" t="s">
        <v>3310</v>
      </c>
      <c r="DI327" s="2" t="s">
        <v>142</v>
      </c>
      <c r="DJ327" s="2" t="s">
        <v>134</v>
      </c>
      <c r="DK327" s="4">
        <v>17</v>
      </c>
      <c r="DL327" s="8">
        <v>237.49</v>
      </c>
      <c r="DM327" s="4"/>
      <c r="DN327" s="8"/>
      <c r="DO327" s="7"/>
      <c r="DP327" s="7"/>
      <c r="DQ327" s="2" t="s">
        <v>140</v>
      </c>
      <c r="DR327" s="2" t="s">
        <v>144</v>
      </c>
      <c r="DS327" s="2" t="s">
        <v>245</v>
      </c>
      <c r="DT327" s="2" t="s">
        <v>246</v>
      </c>
      <c r="DU327" s="2" t="s">
        <v>142</v>
      </c>
      <c r="DV327" s="2" t="s">
        <v>134</v>
      </c>
      <c r="DW327" s="4">
        <v>70</v>
      </c>
      <c r="DX327" s="8">
        <v>960.4</v>
      </c>
      <c r="DY327" s="4"/>
      <c r="DZ327" s="8"/>
      <c r="EA327" s="7"/>
      <c r="EB327" s="7"/>
      <c r="EC327" s="2" t="s">
        <v>140</v>
      </c>
      <c r="ED327" s="2" t="s">
        <v>144</v>
      </c>
      <c r="EE327" s="2" t="s">
        <v>242</v>
      </c>
      <c r="EF327" s="2" t="s">
        <v>3311</v>
      </c>
      <c r="EG327" s="2" t="s">
        <v>142</v>
      </c>
      <c r="EH327" s="2" t="s">
        <v>134</v>
      </c>
      <c r="EI327" s="4">
        <v>5</v>
      </c>
      <c r="EJ327" s="8">
        <v>45.05</v>
      </c>
      <c r="EK327" s="4"/>
      <c r="EL327" s="8"/>
      <c r="EM327" s="7"/>
      <c r="EN327" s="7"/>
      <c r="EO327" s="2" t="s">
        <v>140</v>
      </c>
      <c r="EP327" s="2" t="s">
        <v>144</v>
      </c>
      <c r="EQ327" s="2" t="s">
        <v>242</v>
      </c>
      <c r="ER327" s="2" t="s">
        <v>1649</v>
      </c>
      <c r="ES327" s="2" t="s">
        <v>168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140</v>
      </c>
      <c r="FB327" s="2" t="s">
        <v>144</v>
      </c>
      <c r="FC327" s="2" t="s">
        <v>242</v>
      </c>
      <c r="FD327" s="2" t="s">
        <v>1922</v>
      </c>
      <c r="FE327" s="2" t="s">
        <v>142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140</v>
      </c>
      <c r="FN327" s="2" t="s">
        <v>144</v>
      </c>
      <c r="FO327" s="2" t="s">
        <v>159</v>
      </c>
      <c r="FP327" s="2" t="s">
        <v>1052</v>
      </c>
      <c r="FQ327" s="2" t="s">
        <v>142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143</v>
      </c>
      <c r="FZ327" s="2" t="s">
        <v>144</v>
      </c>
      <c r="GA327" s="2" t="s">
        <v>134</v>
      </c>
      <c r="GB327" s="2" t="s">
        <v>134</v>
      </c>
      <c r="GC327" s="2" t="s">
        <v>142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134</v>
      </c>
      <c r="GL327" s="2" t="s">
        <v>134</v>
      </c>
      <c r="GM327" s="2" t="s">
        <v>134</v>
      </c>
      <c r="GN327" s="2" t="s">
        <v>134</v>
      </c>
      <c r="GO327" s="2" t="s">
        <v>134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578</v>
      </c>
      <c r="GX327" s="2" t="s">
        <v>144</v>
      </c>
      <c r="GY327" s="2" t="s">
        <v>253</v>
      </c>
      <c r="GZ327" s="2" t="s">
        <v>316</v>
      </c>
      <c r="HA327" s="2" t="s">
        <v>142</v>
      </c>
      <c r="HB327" s="2" t="s">
        <v>134</v>
      </c>
      <c r="HC327" s="4">
        <v>6</v>
      </c>
      <c r="HD327" s="8">
        <v>135.94</v>
      </c>
      <c r="HE327" s="4"/>
      <c r="HF327" s="8"/>
      <c r="HG327" s="7"/>
      <c r="HH327" s="7"/>
      <c r="HI327" s="2" t="s">
        <v>140</v>
      </c>
      <c r="HJ327" s="2" t="s">
        <v>144</v>
      </c>
      <c r="HK327" s="2" t="s">
        <v>242</v>
      </c>
      <c r="HL327" s="2" t="s">
        <v>3312</v>
      </c>
      <c r="HM327" s="2" t="s">
        <v>142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161</v>
      </c>
      <c r="HV327" s="2" t="s">
        <v>144</v>
      </c>
      <c r="HW327" s="2" t="s">
        <v>134</v>
      </c>
      <c r="HX327" s="2" t="s">
        <v>134</v>
      </c>
      <c r="HY327" s="2" t="s">
        <v>142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140</v>
      </c>
      <c r="IH327" s="2" t="s">
        <v>144</v>
      </c>
      <c r="II327" s="2" t="s">
        <v>242</v>
      </c>
      <c r="IJ327" s="2" t="s">
        <v>3313</v>
      </c>
      <c r="IK327" s="2" t="s">
        <v>142</v>
      </c>
      <c r="IL327" s="2" t="s">
        <v>168</v>
      </c>
      <c r="IM327" s="4">
        <v>2</v>
      </c>
      <c r="IN327" s="8">
        <v>27.72</v>
      </c>
      <c r="IO327" s="4"/>
      <c r="IP327" s="8"/>
      <c r="IQ327" s="7"/>
      <c r="IR327" s="7"/>
      <c r="IS327" s="2" t="s">
        <v>140</v>
      </c>
      <c r="IT327" s="2" t="s">
        <v>144</v>
      </c>
      <c r="IU327" s="2" t="s">
        <v>242</v>
      </c>
      <c r="IV327" s="2" t="s">
        <v>3314</v>
      </c>
      <c r="IW327" s="2" t="s">
        <v>142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134</v>
      </c>
      <c r="JF327" s="2" t="s">
        <v>134</v>
      </c>
      <c r="JG327" s="2" t="s">
        <v>134</v>
      </c>
      <c r="JH327" s="2" t="s">
        <v>134</v>
      </c>
      <c r="JI327" s="2" t="s">
        <v>134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140</v>
      </c>
      <c r="JR327" s="2" t="s">
        <v>144</v>
      </c>
      <c r="JS327" s="2" t="s">
        <v>172</v>
      </c>
      <c r="JT327" s="2" t="s">
        <v>1479</v>
      </c>
      <c r="JU327" s="2" t="s">
        <v>142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140</v>
      </c>
      <c r="KD327" s="2" t="s">
        <v>144</v>
      </c>
      <c r="KE327" s="2" t="s">
        <v>174</v>
      </c>
      <c r="KF327" s="2" t="s">
        <v>134</v>
      </c>
      <c r="KG327" s="2" t="s">
        <v>142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176</v>
      </c>
      <c r="KP327" s="2" t="s">
        <v>144</v>
      </c>
      <c r="KQ327" s="2" t="s">
        <v>134</v>
      </c>
      <c r="KR327" s="2" t="s">
        <v>134</v>
      </c>
      <c r="KS327" s="2" t="s">
        <v>142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140</v>
      </c>
      <c r="LB327" s="2" t="s">
        <v>144</v>
      </c>
      <c r="LC327" s="2" t="s">
        <v>438</v>
      </c>
      <c r="LD327" s="2" t="s">
        <v>439</v>
      </c>
      <c r="LE327" s="2" t="s">
        <v>142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134</v>
      </c>
      <c r="LN327" s="2" t="s">
        <v>134</v>
      </c>
      <c r="LO327" s="2" t="s">
        <v>134</v>
      </c>
      <c r="LP327" s="2" t="s">
        <v>134</v>
      </c>
      <c r="LQ327" s="2" t="s">
        <v>134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134</v>
      </c>
      <c r="LZ327" s="2" t="s">
        <v>134</v>
      </c>
      <c r="MA327" s="2" t="s">
        <v>134</v>
      </c>
      <c r="MB327" s="2" t="s">
        <v>134</v>
      </c>
      <c r="MC327" s="2" t="s">
        <v>134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161</v>
      </c>
      <c r="ML327" s="2" t="s">
        <v>144</v>
      </c>
      <c r="MM327" s="2" t="s">
        <v>134</v>
      </c>
      <c r="MN327" s="2" t="s">
        <v>134</v>
      </c>
      <c r="MO327" s="2" t="s">
        <v>142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134</v>
      </c>
      <c r="MY327" s="2" t="s">
        <v>134</v>
      </c>
      <c r="MZ327" s="2" t="s">
        <v>134</v>
      </c>
      <c r="NA327" s="2" t="s">
        <v>134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184</v>
      </c>
      <c r="NJ327" s="2" t="s">
        <v>144</v>
      </c>
      <c r="NK327" s="2" t="s">
        <v>134</v>
      </c>
      <c r="NL327" s="2" t="s">
        <v>134</v>
      </c>
      <c r="NM327" s="2" t="s">
        <v>142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140</v>
      </c>
      <c r="NV327" s="2" t="s">
        <v>144</v>
      </c>
      <c r="NW327" s="2" t="s">
        <v>185</v>
      </c>
      <c r="NX327" s="2" t="s">
        <v>3315</v>
      </c>
      <c r="NY327" s="2" t="s">
        <v>142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140</v>
      </c>
      <c r="OH327" s="2" t="s">
        <v>144</v>
      </c>
      <c r="OI327" s="2" t="s">
        <v>268</v>
      </c>
      <c r="OJ327" s="2" t="s">
        <v>461</v>
      </c>
      <c r="OK327" s="2" t="s">
        <v>142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134</v>
      </c>
      <c r="OT327" s="2" t="s">
        <v>134</v>
      </c>
      <c r="OU327" s="2" t="s">
        <v>134</v>
      </c>
      <c r="OV327" s="2" t="s">
        <v>134</v>
      </c>
      <c r="OW327" s="2" t="s">
        <v>134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161</v>
      </c>
      <c r="PF327" s="2" t="s">
        <v>144</v>
      </c>
      <c r="PG327" s="2" t="s">
        <v>134</v>
      </c>
      <c r="PH327" s="2" t="s">
        <v>134</v>
      </c>
      <c r="PI327" s="2" t="s">
        <v>142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161</v>
      </c>
      <c r="PR327" s="2" t="s">
        <v>144</v>
      </c>
      <c r="PS327" s="2" t="s">
        <v>134</v>
      </c>
      <c r="PT327" s="2" t="s">
        <v>134</v>
      </c>
      <c r="PU327" s="2" t="s">
        <v>142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140</v>
      </c>
      <c r="QD327" s="2" t="s">
        <v>144</v>
      </c>
      <c r="QE327" s="2" t="s">
        <v>149</v>
      </c>
      <c r="QF327" s="2" t="s">
        <v>511</v>
      </c>
      <c r="QG327" s="2" t="s">
        <v>142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184</v>
      </c>
      <c r="QP327" s="2" t="s">
        <v>144</v>
      </c>
      <c r="QQ327" s="2" t="s">
        <v>134</v>
      </c>
      <c r="QR327" s="2" t="s">
        <v>134</v>
      </c>
      <c r="QS327" s="2" t="s">
        <v>142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134</v>
      </c>
      <c r="RN327" s="2" t="s">
        <v>134</v>
      </c>
      <c r="RO327" s="2" t="s">
        <v>134</v>
      </c>
      <c r="RP327" s="2" t="s">
        <v>134</v>
      </c>
      <c r="RQ327" s="2" t="s">
        <v>134</v>
      </c>
      <c r="RR327" s="2" t="s">
        <v>134</v>
      </c>
      <c r="RS327" s="4"/>
      <c r="RT327" s="8"/>
      <c r="RU327" s="4"/>
      <c r="RV327" s="8"/>
      <c r="RW327" s="7"/>
      <c r="RX327" s="7"/>
      <c r="RY327" s="2" t="s">
        <v>161</v>
      </c>
      <c r="RZ327" s="2" t="s">
        <v>144</v>
      </c>
      <c r="SA327" s="2" t="s">
        <v>134</v>
      </c>
      <c r="SB327" s="2" t="s">
        <v>134</v>
      </c>
      <c r="SC327" s="2" t="s">
        <v>142</v>
      </c>
      <c r="SD327" s="2" t="s">
        <v>134</v>
      </c>
      <c r="SE327" s="4"/>
      <c r="SF327" s="8"/>
      <c r="SG327" s="4"/>
      <c r="SH327" s="8"/>
      <c r="SI327" s="7"/>
      <c r="SJ327" s="7"/>
      <c r="SK327" s="2" t="s">
        <v>140</v>
      </c>
      <c r="SL327" s="2" t="s">
        <v>144</v>
      </c>
      <c r="SM327" s="2" t="s">
        <v>411</v>
      </c>
      <c r="SN327" s="2" t="s">
        <v>1625</v>
      </c>
      <c r="SO327" s="2" t="s">
        <v>142</v>
      </c>
      <c r="SP327" s="2" t="s">
        <v>134</v>
      </c>
    </row>
    <row r="328">
      <c r="A328" s="2" t="s">
        <v>3316</v>
      </c>
      <c r="B328" s="2" t="s">
        <v>123</v>
      </c>
      <c r="C328" s="2" t="s">
        <v>3207</v>
      </c>
      <c r="D328" s="2" t="s">
        <v>125</v>
      </c>
      <c r="E328" s="2" t="s">
        <v>126</v>
      </c>
      <c r="F328" s="2" t="s">
        <v>3317</v>
      </c>
      <c r="G328" s="2" t="s">
        <v>3318</v>
      </c>
      <c r="H328" s="2" t="s">
        <v>1538</v>
      </c>
      <c r="I328" s="2" t="s">
        <v>3319</v>
      </c>
      <c r="J328" s="2" t="s">
        <v>234</v>
      </c>
      <c r="K328" s="2" t="s">
        <v>3320</v>
      </c>
      <c r="L328" s="3">
        <v>14.52</v>
      </c>
      <c r="M328" s="3">
        <v>15.25</v>
      </c>
      <c r="N328" s="3">
        <v>32.99</v>
      </c>
      <c r="O328" s="2" t="s">
        <v>725</v>
      </c>
      <c r="P328" s="2" t="s">
        <v>275</v>
      </c>
      <c r="Q328" s="2" t="s">
        <v>133</v>
      </c>
      <c r="R328" s="2" t="s">
        <v>134</v>
      </c>
      <c r="S328" s="2" t="s">
        <v>3321</v>
      </c>
      <c r="T328" s="2" t="s">
        <v>134</v>
      </c>
      <c r="U328" s="2" t="s">
        <v>832</v>
      </c>
      <c r="V328" s="2" t="s">
        <v>2599</v>
      </c>
      <c r="W328" s="2" t="s">
        <v>834</v>
      </c>
      <c r="X328" s="2" t="s">
        <v>134</v>
      </c>
      <c r="Y328" s="2" t="s">
        <v>2262</v>
      </c>
      <c r="Z328" s="4"/>
      <c r="AA328" s="4">
        <f>=ROUNDDOWN({0},0)</f>
      </c>
      <c r="AB328" s="5">
        <v>1</v>
      </c>
      <c r="AC328" s="2" t="s">
        <v>134</v>
      </c>
      <c r="AD328" s="4"/>
      <c r="AE328" s="4"/>
      <c r="AF328" s="6">
        <v>64</v>
      </c>
      <c r="AG328" s="6"/>
      <c r="AH328" s="7">
        <v>0.3716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>
        <v>0</v>
      </c>
      <c r="AP328" s="4">
        <v>95</v>
      </c>
      <c r="AQ328" s="8">
        <v>1447.03</v>
      </c>
      <c r="AR328" s="4"/>
      <c r="AS328" s="8"/>
      <c r="AT328" s="7"/>
      <c r="AU328" s="7"/>
      <c r="AV328" s="4">
        <v>95</v>
      </c>
      <c r="AW328" s="8">
        <v>1447.03</v>
      </c>
      <c r="AX328" s="4"/>
      <c r="AY328" s="8"/>
      <c r="AZ328" s="7"/>
      <c r="BA328" s="7"/>
      <c r="BB328" s="7">
        <v>1</v>
      </c>
      <c r="BC328" s="4">
        <v>95</v>
      </c>
      <c r="BD328" s="8">
        <v>1447.03</v>
      </c>
      <c r="BE328" s="4"/>
      <c r="BF328" s="8"/>
      <c r="BG328" s="7"/>
      <c r="BH328" s="7"/>
      <c r="BI328" s="7">
        <v>1</v>
      </c>
      <c r="BJ328" s="4">
        <v>95</v>
      </c>
      <c r="BK328" s="8">
        <v>1447.03</v>
      </c>
      <c r="BL328" s="2" t="s">
        <v>3322</v>
      </c>
      <c r="BM328" s="7">
        <v>1</v>
      </c>
      <c r="BN328" s="7">
        <v>1</v>
      </c>
      <c r="BO328" s="4">
        <v>20</v>
      </c>
      <c r="BP328" s="8">
        <v>321</v>
      </c>
      <c r="BQ328" s="4"/>
      <c r="BR328" s="8"/>
      <c r="BS328" s="7"/>
      <c r="BT328" s="7"/>
      <c r="BU328" s="2" t="s">
        <v>140</v>
      </c>
      <c r="BV328" s="2" t="s">
        <v>144</v>
      </c>
      <c r="BW328" s="2" t="s">
        <v>134</v>
      </c>
      <c r="BX328" s="2" t="s">
        <v>3323</v>
      </c>
      <c r="BY328" s="2" t="s">
        <v>142</v>
      </c>
      <c r="BZ328" s="2" t="s">
        <v>134</v>
      </c>
      <c r="CA328" s="4"/>
      <c r="CB328" s="8"/>
      <c r="CC328" s="4"/>
      <c r="CD328" s="8"/>
      <c r="CE328" s="7"/>
      <c r="CF328" s="7"/>
      <c r="CG328" s="2" t="s">
        <v>161</v>
      </c>
      <c r="CH328" s="2" t="s">
        <v>144</v>
      </c>
      <c r="CI328" s="2" t="s">
        <v>862</v>
      </c>
      <c r="CJ328" s="2" t="s">
        <v>134</v>
      </c>
      <c r="CK328" s="2" t="s">
        <v>142</v>
      </c>
      <c r="CL328" s="2" t="s">
        <v>134</v>
      </c>
      <c r="CM328" s="4">
        <v>18</v>
      </c>
      <c r="CN328" s="8">
        <v>263.7</v>
      </c>
      <c r="CO328" s="4"/>
      <c r="CP328" s="8"/>
      <c r="CQ328" s="7"/>
      <c r="CR328" s="7"/>
      <c r="CS328" s="2" t="s">
        <v>140</v>
      </c>
      <c r="CT328" s="2" t="s">
        <v>144</v>
      </c>
      <c r="CU328" s="2" t="s">
        <v>2497</v>
      </c>
      <c r="CV328" s="2" t="s">
        <v>2915</v>
      </c>
      <c r="CW328" s="2" t="s">
        <v>142</v>
      </c>
      <c r="CX328" s="2" t="s">
        <v>134</v>
      </c>
      <c r="CY328" s="4">
        <v>9</v>
      </c>
      <c r="CZ328" s="8">
        <v>143.82</v>
      </c>
      <c r="DA328" s="4"/>
      <c r="DB328" s="8"/>
      <c r="DC328" s="7"/>
      <c r="DD328" s="7"/>
      <c r="DE328" s="2" t="s">
        <v>140</v>
      </c>
      <c r="DF328" s="2" t="s">
        <v>144</v>
      </c>
      <c r="DG328" s="2" t="s">
        <v>226</v>
      </c>
      <c r="DH328" s="2" t="s">
        <v>300</v>
      </c>
      <c r="DI328" s="2" t="s">
        <v>142</v>
      </c>
      <c r="DJ328" s="2" t="s">
        <v>134</v>
      </c>
      <c r="DK328" s="4">
        <v>19</v>
      </c>
      <c r="DL328" s="8">
        <v>289.18</v>
      </c>
      <c r="DM328" s="4"/>
      <c r="DN328" s="8"/>
      <c r="DO328" s="7"/>
      <c r="DP328" s="7"/>
      <c r="DQ328" s="2" t="s">
        <v>140</v>
      </c>
      <c r="DR328" s="2" t="s">
        <v>144</v>
      </c>
      <c r="DS328" s="2" t="s">
        <v>320</v>
      </c>
      <c r="DT328" s="2" t="s">
        <v>883</v>
      </c>
      <c r="DU328" s="2" t="s">
        <v>142</v>
      </c>
      <c r="DV328" s="2" t="s">
        <v>134</v>
      </c>
      <c r="DW328" s="4">
        <v>14</v>
      </c>
      <c r="DX328" s="8">
        <v>224.14</v>
      </c>
      <c r="DY328" s="4"/>
      <c r="DZ328" s="8"/>
      <c r="EA328" s="7"/>
      <c r="EB328" s="7"/>
      <c r="EC328" s="2" t="s">
        <v>140</v>
      </c>
      <c r="ED328" s="2" t="s">
        <v>144</v>
      </c>
      <c r="EE328" s="2" t="s">
        <v>185</v>
      </c>
      <c r="EF328" s="2" t="s">
        <v>1733</v>
      </c>
      <c r="EG328" s="2" t="s">
        <v>142</v>
      </c>
      <c r="EH328" s="2" t="s">
        <v>134</v>
      </c>
      <c r="EI328" s="4">
        <v>8</v>
      </c>
      <c r="EJ328" s="8">
        <v>97.6</v>
      </c>
      <c r="EK328" s="4"/>
      <c r="EL328" s="8"/>
      <c r="EM328" s="7"/>
      <c r="EN328" s="7"/>
      <c r="EO328" s="2" t="s">
        <v>140</v>
      </c>
      <c r="EP328" s="2" t="s">
        <v>144</v>
      </c>
      <c r="EQ328" s="2" t="s">
        <v>1279</v>
      </c>
      <c r="ER328" s="2" t="s">
        <v>2423</v>
      </c>
      <c r="ES328" s="2" t="s">
        <v>168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140</v>
      </c>
      <c r="FB328" s="2" t="s">
        <v>144</v>
      </c>
      <c r="FC328" s="2" t="s">
        <v>1145</v>
      </c>
      <c r="FD328" s="2" t="s">
        <v>2379</v>
      </c>
      <c r="FE328" s="2" t="s">
        <v>142</v>
      </c>
      <c r="FF328" s="2" t="s">
        <v>134</v>
      </c>
      <c r="FG328" s="4">
        <v>6</v>
      </c>
      <c r="FH328" s="8">
        <v>92.34</v>
      </c>
      <c r="FI328" s="4"/>
      <c r="FJ328" s="8"/>
      <c r="FK328" s="7"/>
      <c r="FL328" s="7"/>
      <c r="FM328" s="2" t="s">
        <v>140</v>
      </c>
      <c r="FN328" s="2" t="s">
        <v>144</v>
      </c>
      <c r="FO328" s="2" t="s">
        <v>1075</v>
      </c>
      <c r="FP328" s="2" t="s">
        <v>2173</v>
      </c>
      <c r="FQ328" s="2" t="s">
        <v>142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143</v>
      </c>
      <c r="FZ328" s="2" t="s">
        <v>144</v>
      </c>
      <c r="GA328" s="2" t="s">
        <v>134</v>
      </c>
      <c r="GB328" s="2" t="s">
        <v>134</v>
      </c>
      <c r="GC328" s="2" t="s">
        <v>142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161</v>
      </c>
      <c r="GL328" s="2" t="s">
        <v>144</v>
      </c>
      <c r="GM328" s="2" t="s">
        <v>134</v>
      </c>
      <c r="GN328" s="2" t="s">
        <v>134</v>
      </c>
      <c r="GO328" s="2" t="s">
        <v>142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184</v>
      </c>
      <c r="GX328" s="2" t="s">
        <v>144</v>
      </c>
      <c r="GY328" s="2" t="s">
        <v>134</v>
      </c>
      <c r="GZ328" s="2" t="s">
        <v>134</v>
      </c>
      <c r="HA328" s="2" t="s">
        <v>142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140</v>
      </c>
      <c r="HJ328" s="2" t="s">
        <v>144</v>
      </c>
      <c r="HK328" s="2" t="s">
        <v>406</v>
      </c>
      <c r="HL328" s="2" t="s">
        <v>2967</v>
      </c>
      <c r="HM328" s="2" t="s">
        <v>142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161</v>
      </c>
      <c r="HV328" s="2" t="s">
        <v>144</v>
      </c>
      <c r="HW328" s="2" t="s">
        <v>134</v>
      </c>
      <c r="HX328" s="2" t="s">
        <v>134</v>
      </c>
      <c r="HY328" s="2" t="s">
        <v>142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140</v>
      </c>
      <c r="IH328" s="2" t="s">
        <v>144</v>
      </c>
      <c r="II328" s="2" t="s">
        <v>862</v>
      </c>
      <c r="IJ328" s="2" t="s">
        <v>3324</v>
      </c>
      <c r="IK328" s="2" t="s">
        <v>142</v>
      </c>
      <c r="IL328" s="2" t="s">
        <v>168</v>
      </c>
      <c r="IM328" s="4"/>
      <c r="IN328" s="8"/>
      <c r="IO328" s="4"/>
      <c r="IP328" s="8"/>
      <c r="IQ328" s="7"/>
      <c r="IR328" s="7"/>
      <c r="IS328" s="2" t="s">
        <v>161</v>
      </c>
      <c r="IT328" s="2" t="s">
        <v>144</v>
      </c>
      <c r="IU328" s="2" t="s">
        <v>134</v>
      </c>
      <c r="IV328" s="2" t="s">
        <v>134</v>
      </c>
      <c r="IW328" s="2" t="s">
        <v>142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134</v>
      </c>
      <c r="JG328" s="2" t="s">
        <v>134</v>
      </c>
      <c r="JH328" s="2" t="s">
        <v>134</v>
      </c>
      <c r="JI328" s="2" t="s">
        <v>134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140</v>
      </c>
      <c r="JR328" s="2" t="s">
        <v>144</v>
      </c>
      <c r="JS328" s="2" t="s">
        <v>185</v>
      </c>
      <c r="JT328" s="2" t="s">
        <v>877</v>
      </c>
      <c r="JU328" s="2" t="s">
        <v>142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140</v>
      </c>
      <c r="KD328" s="2" t="s">
        <v>144</v>
      </c>
      <c r="KE328" s="2" t="s">
        <v>174</v>
      </c>
      <c r="KF328" s="2" t="s">
        <v>134</v>
      </c>
      <c r="KG328" s="2" t="s">
        <v>142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161</v>
      </c>
      <c r="KP328" s="2" t="s">
        <v>144</v>
      </c>
      <c r="KQ328" s="2" t="s">
        <v>134</v>
      </c>
      <c r="KR328" s="2" t="s">
        <v>134</v>
      </c>
      <c r="KS328" s="2" t="s">
        <v>142</v>
      </c>
      <c r="KT328" s="2" t="s">
        <v>134</v>
      </c>
      <c r="KU328" s="4">
        <v>1</v>
      </c>
      <c r="KV328" s="8">
        <v>15.25</v>
      </c>
      <c r="KW328" s="4"/>
      <c r="KX328" s="8"/>
      <c r="KY328" s="7"/>
      <c r="KZ328" s="7"/>
      <c r="LA328" s="2" t="s">
        <v>140</v>
      </c>
      <c r="LB328" s="2" t="s">
        <v>144</v>
      </c>
      <c r="LC328" s="2" t="s">
        <v>2381</v>
      </c>
      <c r="LD328" s="2" t="s">
        <v>2523</v>
      </c>
      <c r="LE328" s="2" t="s">
        <v>142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134</v>
      </c>
      <c r="LO328" s="2" t="s">
        <v>134</v>
      </c>
      <c r="LP328" s="2" t="s">
        <v>134</v>
      </c>
      <c r="LQ328" s="2" t="s">
        <v>134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134</v>
      </c>
      <c r="LZ328" s="2" t="s">
        <v>134</v>
      </c>
      <c r="MA328" s="2" t="s">
        <v>134</v>
      </c>
      <c r="MB328" s="2" t="s">
        <v>134</v>
      </c>
      <c r="MC328" s="2" t="s">
        <v>134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161</v>
      </c>
      <c r="ML328" s="2" t="s">
        <v>144</v>
      </c>
      <c r="MM328" s="2" t="s">
        <v>134</v>
      </c>
      <c r="MN328" s="2" t="s">
        <v>134</v>
      </c>
      <c r="MO328" s="2" t="s">
        <v>142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134</v>
      </c>
      <c r="MY328" s="2" t="s">
        <v>134</v>
      </c>
      <c r="MZ328" s="2" t="s">
        <v>134</v>
      </c>
      <c r="NA328" s="2" t="s">
        <v>134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184</v>
      </c>
      <c r="NJ328" s="2" t="s">
        <v>144</v>
      </c>
      <c r="NK328" s="2" t="s">
        <v>134</v>
      </c>
      <c r="NL328" s="2" t="s">
        <v>134</v>
      </c>
      <c r="NM328" s="2" t="s">
        <v>142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140</v>
      </c>
      <c r="NV328" s="2" t="s">
        <v>144</v>
      </c>
      <c r="NW328" s="2" t="s">
        <v>185</v>
      </c>
      <c r="NX328" s="2" t="s">
        <v>1771</v>
      </c>
      <c r="NY328" s="2" t="s">
        <v>142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140</v>
      </c>
      <c r="OH328" s="2" t="s">
        <v>144</v>
      </c>
      <c r="OI328" s="2" t="s">
        <v>647</v>
      </c>
      <c r="OJ328" s="2" t="s">
        <v>2387</v>
      </c>
      <c r="OK328" s="2" t="s">
        <v>142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134</v>
      </c>
      <c r="OT328" s="2" t="s">
        <v>134</v>
      </c>
      <c r="OU328" s="2" t="s">
        <v>134</v>
      </c>
      <c r="OV328" s="2" t="s">
        <v>134</v>
      </c>
      <c r="OW328" s="2" t="s">
        <v>134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161</v>
      </c>
      <c r="PF328" s="2" t="s">
        <v>144</v>
      </c>
      <c r="PG328" s="2" t="s">
        <v>134</v>
      </c>
      <c r="PH328" s="2" t="s">
        <v>134</v>
      </c>
      <c r="PI328" s="2" t="s">
        <v>142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161</v>
      </c>
      <c r="PR328" s="2" t="s">
        <v>144</v>
      </c>
      <c r="PS328" s="2" t="s">
        <v>134</v>
      </c>
      <c r="PT328" s="2" t="s">
        <v>134</v>
      </c>
      <c r="PU328" s="2" t="s">
        <v>142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161</v>
      </c>
      <c r="QD328" s="2" t="s">
        <v>144</v>
      </c>
      <c r="QE328" s="2" t="s">
        <v>134</v>
      </c>
      <c r="QF328" s="2" t="s">
        <v>134</v>
      </c>
      <c r="QG328" s="2" t="s">
        <v>142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184</v>
      </c>
      <c r="QP328" s="2" t="s">
        <v>144</v>
      </c>
      <c r="QQ328" s="2" t="s">
        <v>134</v>
      </c>
      <c r="QR328" s="2" t="s">
        <v>134</v>
      </c>
      <c r="QS328" s="2" t="s">
        <v>142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134</v>
      </c>
      <c r="RN328" s="2" t="s">
        <v>134</v>
      </c>
      <c r="RO328" s="2" t="s">
        <v>134</v>
      </c>
      <c r="RP328" s="2" t="s">
        <v>134</v>
      </c>
      <c r="RQ328" s="2" t="s">
        <v>134</v>
      </c>
      <c r="RR328" s="2" t="s">
        <v>134</v>
      </c>
      <c r="RS328" s="4"/>
      <c r="RT328" s="8"/>
      <c r="RU328" s="4"/>
      <c r="RV328" s="8"/>
      <c r="RW328" s="7"/>
      <c r="RX328" s="7"/>
      <c r="RY328" s="2" t="s">
        <v>161</v>
      </c>
      <c r="RZ328" s="2" t="s">
        <v>144</v>
      </c>
      <c r="SA328" s="2" t="s">
        <v>134</v>
      </c>
      <c r="SB328" s="2" t="s">
        <v>134</v>
      </c>
      <c r="SC328" s="2" t="s">
        <v>142</v>
      </c>
      <c r="SD328" s="2" t="s">
        <v>134</v>
      </c>
      <c r="SE328" s="4"/>
      <c r="SF328" s="8"/>
      <c r="SG328" s="4"/>
      <c r="SH328" s="8"/>
      <c r="SI328" s="7"/>
      <c r="SJ328" s="7"/>
      <c r="SK328" s="2" t="s">
        <v>176</v>
      </c>
      <c r="SL328" s="2" t="s">
        <v>144</v>
      </c>
      <c r="SM328" s="2" t="s">
        <v>134</v>
      </c>
      <c r="SN328" s="2" t="s">
        <v>134</v>
      </c>
      <c r="SO328" s="2" t="s">
        <v>142</v>
      </c>
      <c r="SP328" s="2" t="s">
        <v>134</v>
      </c>
    </row>
    <row r="329">
      <c r="A329" s="2" t="s">
        <v>3325</v>
      </c>
      <c r="B329" s="2" t="s">
        <v>123</v>
      </c>
      <c r="C329" s="2" t="s">
        <v>3207</v>
      </c>
      <c r="D329" s="2" t="s">
        <v>125</v>
      </c>
      <c r="E329" s="2" t="s">
        <v>126</v>
      </c>
      <c r="F329" s="2" t="s">
        <v>3326</v>
      </c>
      <c r="G329" s="2" t="s">
        <v>3327</v>
      </c>
      <c r="H329" s="2" t="s">
        <v>3328</v>
      </c>
      <c r="I329" s="2" t="s">
        <v>3329</v>
      </c>
      <c r="J329" s="2" t="s">
        <v>234</v>
      </c>
      <c r="K329" s="2" t="s">
        <v>549</v>
      </c>
      <c r="L329" s="3">
        <v>13.2</v>
      </c>
      <c r="M329" s="3">
        <v>13.86</v>
      </c>
      <c r="N329" s="3">
        <v>29.99</v>
      </c>
      <c r="O329" s="2" t="s">
        <v>274</v>
      </c>
      <c r="P329" s="2" t="s">
        <v>275</v>
      </c>
      <c r="Q329" s="2" t="s">
        <v>133</v>
      </c>
      <c r="R329" s="2" t="s">
        <v>134</v>
      </c>
      <c r="S329" s="2" t="s">
        <v>3330</v>
      </c>
      <c r="T329" s="2" t="s">
        <v>134</v>
      </c>
      <c r="U329" s="2" t="s">
        <v>134</v>
      </c>
      <c r="V329" s="2" t="s">
        <v>1361</v>
      </c>
      <c r="W329" s="2" t="s">
        <v>835</v>
      </c>
      <c r="X329" s="2" t="s">
        <v>134</v>
      </c>
      <c r="Y329" s="2" t="s">
        <v>237</v>
      </c>
      <c r="Z329" s="4">
        <v>3</v>
      </c>
      <c r="AA329" s="4">
        <f>=ROUNDDOWN(1.5,0)</f>
      </c>
      <c r="AB329" s="5">
        <v>2</v>
      </c>
      <c r="AC329" s="2" t="s">
        <v>134</v>
      </c>
      <c r="AD329" s="4"/>
      <c r="AE329" s="4"/>
      <c r="AF329" s="6">
        <v>65</v>
      </c>
      <c r="AG329" s="6"/>
      <c r="AH329" s="7">
        <v>0.9727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>
        <v>0</v>
      </c>
      <c r="AP329" s="4">
        <v>30</v>
      </c>
      <c r="AQ329" s="8">
        <v>375.35</v>
      </c>
      <c r="AR329" s="4"/>
      <c r="AS329" s="8"/>
      <c r="AT329" s="7"/>
      <c r="AU329" s="7"/>
      <c r="AV329" s="4">
        <v>30</v>
      </c>
      <c r="AW329" s="8">
        <v>375.35</v>
      </c>
      <c r="AX329" s="4"/>
      <c r="AY329" s="8"/>
      <c r="AZ329" s="7"/>
      <c r="BA329" s="7"/>
      <c r="BB329" s="7">
        <v>1</v>
      </c>
      <c r="BC329" s="4">
        <v>30</v>
      </c>
      <c r="BD329" s="8">
        <v>375.35</v>
      </c>
      <c r="BE329" s="4"/>
      <c r="BF329" s="8"/>
      <c r="BG329" s="7"/>
      <c r="BH329" s="7"/>
      <c r="BI329" s="7">
        <v>1</v>
      </c>
      <c r="BJ329" s="4">
        <v>30</v>
      </c>
      <c r="BK329" s="8">
        <v>375.35</v>
      </c>
      <c r="BL329" s="2" t="s">
        <v>3331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140</v>
      </c>
      <c r="BV329" s="2" t="s">
        <v>144</v>
      </c>
      <c r="BW329" s="2" t="s">
        <v>134</v>
      </c>
      <c r="BX329" s="2" t="s">
        <v>239</v>
      </c>
      <c r="BY329" s="2" t="s">
        <v>142</v>
      </c>
      <c r="BZ329" s="2" t="s">
        <v>134</v>
      </c>
      <c r="CA329" s="4">
        <v>15</v>
      </c>
      <c r="CB329" s="8">
        <v>180</v>
      </c>
      <c r="CC329" s="4"/>
      <c r="CD329" s="8"/>
      <c r="CE329" s="7"/>
      <c r="CF329" s="7"/>
      <c r="CG329" s="2" t="s">
        <v>140</v>
      </c>
      <c r="CH329" s="2" t="s">
        <v>144</v>
      </c>
      <c r="CI329" s="2" t="s">
        <v>145</v>
      </c>
      <c r="CJ329" s="2" t="s">
        <v>2572</v>
      </c>
      <c r="CK329" s="2" t="s">
        <v>168</v>
      </c>
      <c r="CL329" s="2" t="s">
        <v>134</v>
      </c>
      <c r="CM329" s="4">
        <v>11</v>
      </c>
      <c r="CN329" s="8">
        <v>145.09</v>
      </c>
      <c r="CO329" s="4"/>
      <c r="CP329" s="8"/>
      <c r="CQ329" s="7"/>
      <c r="CR329" s="7"/>
      <c r="CS329" s="2" t="s">
        <v>140</v>
      </c>
      <c r="CT329" s="2" t="s">
        <v>144</v>
      </c>
      <c r="CU329" s="2" t="s">
        <v>242</v>
      </c>
      <c r="CV329" s="2" t="s">
        <v>2241</v>
      </c>
      <c r="CW329" s="2" t="s">
        <v>142</v>
      </c>
      <c r="CX329" s="2" t="s">
        <v>134</v>
      </c>
      <c r="CY329" s="4">
        <v>3</v>
      </c>
      <c r="CZ329" s="8">
        <v>41.94</v>
      </c>
      <c r="DA329" s="4"/>
      <c r="DB329" s="8"/>
      <c r="DC329" s="7"/>
      <c r="DD329" s="7"/>
      <c r="DE329" s="2" t="s">
        <v>140</v>
      </c>
      <c r="DF329" s="2" t="s">
        <v>144</v>
      </c>
      <c r="DG329" s="2" t="s">
        <v>242</v>
      </c>
      <c r="DH329" s="2" t="s">
        <v>3221</v>
      </c>
      <c r="DI329" s="2" t="s">
        <v>142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140</v>
      </c>
      <c r="DR329" s="2" t="s">
        <v>144</v>
      </c>
      <c r="DS329" s="2" t="s">
        <v>533</v>
      </c>
      <c r="DT329" s="2" t="s">
        <v>610</v>
      </c>
      <c r="DU329" s="2" t="s">
        <v>142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140</v>
      </c>
      <c r="ED329" s="2" t="s">
        <v>144</v>
      </c>
      <c r="EE329" s="2" t="s">
        <v>535</v>
      </c>
      <c r="EF329" s="2" t="s">
        <v>659</v>
      </c>
      <c r="EG329" s="2" t="s">
        <v>142</v>
      </c>
      <c r="EH329" s="2" t="s">
        <v>134</v>
      </c>
      <c r="EI329" s="4">
        <v>1</v>
      </c>
      <c r="EJ329" s="8">
        <v>8.32</v>
      </c>
      <c r="EK329" s="4"/>
      <c r="EL329" s="8"/>
      <c r="EM329" s="7"/>
      <c r="EN329" s="7"/>
      <c r="EO329" s="2" t="s">
        <v>140</v>
      </c>
      <c r="EP329" s="2" t="s">
        <v>144</v>
      </c>
      <c r="EQ329" s="2" t="s">
        <v>242</v>
      </c>
      <c r="ER329" s="2" t="s">
        <v>1987</v>
      </c>
      <c r="ES329" s="2" t="s">
        <v>168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140</v>
      </c>
      <c r="FB329" s="2" t="s">
        <v>144</v>
      </c>
      <c r="FC329" s="2" t="s">
        <v>1939</v>
      </c>
      <c r="FD329" s="2" t="s">
        <v>2896</v>
      </c>
      <c r="FE329" s="2" t="s">
        <v>142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161</v>
      </c>
      <c r="FN329" s="2" t="s">
        <v>144</v>
      </c>
      <c r="FO329" s="2" t="s">
        <v>134</v>
      </c>
      <c r="FP329" s="2" t="s">
        <v>134</v>
      </c>
      <c r="FQ329" s="2" t="s">
        <v>142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143</v>
      </c>
      <c r="FZ329" s="2" t="s">
        <v>144</v>
      </c>
      <c r="GA329" s="2" t="s">
        <v>134</v>
      </c>
      <c r="GB329" s="2" t="s">
        <v>134</v>
      </c>
      <c r="GC329" s="2" t="s">
        <v>142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161</v>
      </c>
      <c r="GX329" s="2" t="s">
        <v>144</v>
      </c>
      <c r="GY329" s="2" t="s">
        <v>151</v>
      </c>
      <c r="GZ329" s="2" t="s">
        <v>134</v>
      </c>
      <c r="HA329" s="2" t="s">
        <v>142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140</v>
      </c>
      <c r="HJ329" s="2" t="s">
        <v>144</v>
      </c>
      <c r="HK329" s="2" t="s">
        <v>242</v>
      </c>
      <c r="HL329" s="2" t="s">
        <v>3332</v>
      </c>
      <c r="HM329" s="2" t="s">
        <v>142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161</v>
      </c>
      <c r="HV329" s="2" t="s">
        <v>144</v>
      </c>
      <c r="HW329" s="2" t="s">
        <v>134</v>
      </c>
      <c r="HX329" s="2" t="s">
        <v>134</v>
      </c>
      <c r="HY329" s="2" t="s">
        <v>142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140</v>
      </c>
      <c r="IH329" s="2" t="s">
        <v>144</v>
      </c>
      <c r="II329" s="2" t="s">
        <v>486</v>
      </c>
      <c r="IJ329" s="2" t="s">
        <v>2225</v>
      </c>
      <c r="IK329" s="2" t="s">
        <v>142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140</v>
      </c>
      <c r="IT329" s="2" t="s">
        <v>144</v>
      </c>
      <c r="IU329" s="2" t="s">
        <v>382</v>
      </c>
      <c r="IV329" s="2" t="s">
        <v>554</v>
      </c>
      <c r="IW329" s="2" t="s">
        <v>142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134</v>
      </c>
      <c r="JF329" s="2" t="s">
        <v>134</v>
      </c>
      <c r="JG329" s="2" t="s">
        <v>134</v>
      </c>
      <c r="JH329" s="2" t="s">
        <v>134</v>
      </c>
      <c r="JI329" s="2" t="s">
        <v>134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140</v>
      </c>
      <c r="JR329" s="2" t="s">
        <v>144</v>
      </c>
      <c r="JS329" s="2" t="s">
        <v>172</v>
      </c>
      <c r="JT329" s="2" t="s">
        <v>1217</v>
      </c>
      <c r="JU329" s="2" t="s">
        <v>142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161</v>
      </c>
      <c r="KD329" s="2" t="s">
        <v>144</v>
      </c>
      <c r="KE329" s="2" t="s">
        <v>134</v>
      </c>
      <c r="KF329" s="2" t="s">
        <v>134</v>
      </c>
      <c r="KG329" s="2" t="s">
        <v>142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176</v>
      </c>
      <c r="KP329" s="2" t="s">
        <v>144</v>
      </c>
      <c r="KQ329" s="2" t="s">
        <v>134</v>
      </c>
      <c r="KR329" s="2" t="s">
        <v>134</v>
      </c>
      <c r="KS329" s="2" t="s">
        <v>142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140</v>
      </c>
      <c r="LB329" s="2" t="s">
        <v>144</v>
      </c>
      <c r="LC329" s="2" t="s">
        <v>713</v>
      </c>
      <c r="LD329" s="2" t="s">
        <v>1218</v>
      </c>
      <c r="LE329" s="2" t="s">
        <v>142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134</v>
      </c>
      <c r="LO329" s="2" t="s">
        <v>134</v>
      </c>
      <c r="LP329" s="2" t="s">
        <v>134</v>
      </c>
      <c r="LQ329" s="2" t="s">
        <v>134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134</v>
      </c>
      <c r="LZ329" s="2" t="s">
        <v>134</v>
      </c>
      <c r="MA329" s="2" t="s">
        <v>134</v>
      </c>
      <c r="MB329" s="2" t="s">
        <v>134</v>
      </c>
      <c r="MC329" s="2" t="s">
        <v>134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161</v>
      </c>
      <c r="ML329" s="2" t="s">
        <v>144</v>
      </c>
      <c r="MM329" s="2" t="s">
        <v>134</v>
      </c>
      <c r="MN329" s="2" t="s">
        <v>134</v>
      </c>
      <c r="MO329" s="2" t="s">
        <v>142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134</v>
      </c>
      <c r="MY329" s="2" t="s">
        <v>134</v>
      </c>
      <c r="MZ329" s="2" t="s">
        <v>134</v>
      </c>
      <c r="NA329" s="2" t="s">
        <v>134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184</v>
      </c>
      <c r="NJ329" s="2" t="s">
        <v>144</v>
      </c>
      <c r="NK329" s="2" t="s">
        <v>134</v>
      </c>
      <c r="NL329" s="2" t="s">
        <v>134</v>
      </c>
      <c r="NM329" s="2" t="s">
        <v>142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140</v>
      </c>
      <c r="NV329" s="2" t="s">
        <v>144</v>
      </c>
      <c r="NW329" s="2" t="s">
        <v>185</v>
      </c>
      <c r="NX329" s="2" t="s">
        <v>1296</v>
      </c>
      <c r="NY329" s="2" t="s">
        <v>142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140</v>
      </c>
      <c r="OH329" s="2" t="s">
        <v>144</v>
      </c>
      <c r="OI329" s="2" t="s">
        <v>268</v>
      </c>
      <c r="OJ329" s="2" t="s">
        <v>454</v>
      </c>
      <c r="OK329" s="2" t="s">
        <v>142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134</v>
      </c>
      <c r="OT329" s="2" t="s">
        <v>134</v>
      </c>
      <c r="OU329" s="2" t="s">
        <v>134</v>
      </c>
      <c r="OV329" s="2" t="s">
        <v>134</v>
      </c>
      <c r="OW329" s="2" t="s">
        <v>134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161</v>
      </c>
      <c r="PF329" s="2" t="s">
        <v>144</v>
      </c>
      <c r="PG329" s="2" t="s">
        <v>134</v>
      </c>
      <c r="PH329" s="2" t="s">
        <v>134</v>
      </c>
      <c r="PI329" s="2" t="s">
        <v>142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140</v>
      </c>
      <c r="QD329" s="2" t="s">
        <v>144</v>
      </c>
      <c r="QE329" s="2" t="s">
        <v>149</v>
      </c>
      <c r="QF329" s="2" t="s">
        <v>134</v>
      </c>
      <c r="QG329" s="2" t="s">
        <v>142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184</v>
      </c>
      <c r="QP329" s="2" t="s">
        <v>144</v>
      </c>
      <c r="QQ329" s="2" t="s">
        <v>134</v>
      </c>
      <c r="QR329" s="2" t="s">
        <v>134</v>
      </c>
      <c r="QS329" s="2" t="s">
        <v>142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  <c r="RS329" s="4"/>
      <c r="RT329" s="8"/>
      <c r="RU329" s="4"/>
      <c r="RV329" s="8"/>
      <c r="RW329" s="7"/>
      <c r="RX329" s="7"/>
      <c r="RY329" s="2" t="s">
        <v>161</v>
      </c>
      <c r="RZ329" s="2" t="s">
        <v>144</v>
      </c>
      <c r="SA329" s="2" t="s">
        <v>134</v>
      </c>
      <c r="SB329" s="2" t="s">
        <v>134</v>
      </c>
      <c r="SC329" s="2" t="s">
        <v>142</v>
      </c>
      <c r="SD329" s="2" t="s">
        <v>134</v>
      </c>
      <c r="SE329" s="4"/>
      <c r="SF329" s="8"/>
      <c r="SG329" s="4"/>
      <c r="SH329" s="8"/>
      <c r="SI329" s="7"/>
      <c r="SJ329" s="7"/>
      <c r="SK329" s="2" t="s">
        <v>140</v>
      </c>
      <c r="SL329" s="2" t="s">
        <v>144</v>
      </c>
      <c r="SM329" s="2" t="s">
        <v>411</v>
      </c>
      <c r="SN329" s="2" t="s">
        <v>2320</v>
      </c>
      <c r="SO329" s="2" t="s">
        <v>142</v>
      </c>
      <c r="SP329" s="2" t="s">
        <v>134</v>
      </c>
    </row>
    <row r="330">
      <c r="A330" s="2" t="s">
        <v>3333</v>
      </c>
      <c r="B330" s="2" t="s">
        <v>123</v>
      </c>
      <c r="C330" s="2" t="s">
        <v>3207</v>
      </c>
      <c r="D330" s="2" t="s">
        <v>125</v>
      </c>
      <c r="E330" s="2" t="s">
        <v>126</v>
      </c>
      <c r="F330" s="2" t="s">
        <v>3334</v>
      </c>
      <c r="G330" s="2" t="s">
        <v>1273</v>
      </c>
      <c r="H330" s="2" t="s">
        <v>3335</v>
      </c>
      <c r="I330" s="2" t="s">
        <v>126</v>
      </c>
      <c r="J330" s="2" t="s">
        <v>234</v>
      </c>
      <c r="K330" s="2" t="s">
        <v>329</v>
      </c>
      <c r="L330" s="3">
        <v>13.2</v>
      </c>
      <c r="M330" s="3">
        <v>13.86</v>
      </c>
      <c r="N330" s="3">
        <v>29.99</v>
      </c>
      <c r="O330" s="2" t="s">
        <v>274</v>
      </c>
      <c r="P330" s="2" t="s">
        <v>275</v>
      </c>
      <c r="Q330" s="2" t="s">
        <v>133</v>
      </c>
      <c r="R330" s="2" t="s">
        <v>134</v>
      </c>
      <c r="S330" s="2" t="s">
        <v>3336</v>
      </c>
      <c r="T330" s="2" t="s">
        <v>134</v>
      </c>
      <c r="U330" s="2" t="s">
        <v>134</v>
      </c>
      <c r="V330" s="2" t="s">
        <v>1173</v>
      </c>
      <c r="W330" s="2" t="s">
        <v>835</v>
      </c>
      <c r="X330" s="2" t="s">
        <v>134</v>
      </c>
      <c r="Y330" s="2" t="s">
        <v>237</v>
      </c>
      <c r="Z330" s="4">
        <v>2</v>
      </c>
      <c r="AA330" s="4">
        <f>=ROUNDDOWN(0.416666666666667,0)</f>
      </c>
      <c r="AB330" s="5">
        <v>4.8</v>
      </c>
      <c r="AC330" s="2" t="s">
        <v>134</v>
      </c>
      <c r="AD330" s="4"/>
      <c r="AE330" s="4"/>
      <c r="AF330" s="6">
        <v>65</v>
      </c>
      <c r="AG330" s="6"/>
      <c r="AH330" s="7">
        <v>0.6776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>
        <v>0</v>
      </c>
      <c r="AP330" s="4">
        <v>25</v>
      </c>
      <c r="AQ330" s="8">
        <v>311.07</v>
      </c>
      <c r="AR330" s="4"/>
      <c r="AS330" s="8"/>
      <c r="AT330" s="7"/>
      <c r="AU330" s="7"/>
      <c r="AV330" s="4">
        <v>25</v>
      </c>
      <c r="AW330" s="8">
        <v>311.07</v>
      </c>
      <c r="AX330" s="4"/>
      <c r="AY330" s="8"/>
      <c r="AZ330" s="7"/>
      <c r="BA330" s="7"/>
      <c r="BB330" s="7">
        <v>1</v>
      </c>
      <c r="BC330" s="4">
        <v>25</v>
      </c>
      <c r="BD330" s="8">
        <v>311.07</v>
      </c>
      <c r="BE330" s="4"/>
      <c r="BF330" s="8"/>
      <c r="BG330" s="7"/>
      <c r="BH330" s="7"/>
      <c r="BI330" s="7">
        <v>1</v>
      </c>
      <c r="BJ330" s="4">
        <v>25</v>
      </c>
      <c r="BK330" s="8">
        <v>311.07</v>
      </c>
      <c r="BL330" s="2" t="s">
        <v>3337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578</v>
      </c>
      <c r="BV330" s="2" t="s">
        <v>144</v>
      </c>
      <c r="BW330" s="2" t="s">
        <v>134</v>
      </c>
      <c r="BX330" s="2" t="s">
        <v>239</v>
      </c>
      <c r="BY330" s="2" t="s">
        <v>142</v>
      </c>
      <c r="BZ330" s="2" t="s">
        <v>134</v>
      </c>
      <c r="CA330" s="4">
        <v>13</v>
      </c>
      <c r="CB330" s="8">
        <v>156</v>
      </c>
      <c r="CC330" s="4"/>
      <c r="CD330" s="8"/>
      <c r="CE330" s="7"/>
      <c r="CF330" s="7"/>
      <c r="CG330" s="2" t="s">
        <v>140</v>
      </c>
      <c r="CH330" s="2" t="s">
        <v>144</v>
      </c>
      <c r="CI330" s="2" t="s">
        <v>145</v>
      </c>
      <c r="CJ330" s="2" t="s">
        <v>779</v>
      </c>
      <c r="CK330" s="2" t="s">
        <v>168</v>
      </c>
      <c r="CL330" s="2" t="s">
        <v>134</v>
      </c>
      <c r="CM330" s="4">
        <v>10</v>
      </c>
      <c r="CN330" s="8">
        <v>131.9</v>
      </c>
      <c r="CO330" s="4"/>
      <c r="CP330" s="8"/>
      <c r="CQ330" s="7"/>
      <c r="CR330" s="7"/>
      <c r="CS330" s="2" t="s">
        <v>140</v>
      </c>
      <c r="CT330" s="2" t="s">
        <v>144</v>
      </c>
      <c r="CU330" s="2" t="s">
        <v>242</v>
      </c>
      <c r="CV330" s="2" t="s">
        <v>431</v>
      </c>
      <c r="CW330" s="2" t="s">
        <v>142</v>
      </c>
      <c r="CX330" s="2" t="s">
        <v>134</v>
      </c>
      <c r="CY330" s="4">
        <v>1</v>
      </c>
      <c r="CZ330" s="8">
        <v>8.73</v>
      </c>
      <c r="DA330" s="4"/>
      <c r="DB330" s="8"/>
      <c r="DC330" s="7"/>
      <c r="DD330" s="7"/>
      <c r="DE330" s="2" t="s">
        <v>140</v>
      </c>
      <c r="DF330" s="2" t="s">
        <v>144</v>
      </c>
      <c r="DG330" s="2" t="s">
        <v>242</v>
      </c>
      <c r="DH330" s="2" t="s">
        <v>431</v>
      </c>
      <c r="DI330" s="2" t="s">
        <v>142</v>
      </c>
      <c r="DJ330" s="2" t="s">
        <v>134</v>
      </c>
      <c r="DK330" s="4"/>
      <c r="DL330" s="8"/>
      <c r="DM330" s="4"/>
      <c r="DN330" s="8"/>
      <c r="DO330" s="7"/>
      <c r="DP330" s="7"/>
      <c r="DQ330" s="2" t="s">
        <v>140</v>
      </c>
      <c r="DR330" s="2" t="s">
        <v>144</v>
      </c>
      <c r="DS330" s="2" t="s">
        <v>533</v>
      </c>
      <c r="DT330" s="2" t="s">
        <v>2220</v>
      </c>
      <c r="DU330" s="2" t="s">
        <v>142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140</v>
      </c>
      <c r="ED330" s="2" t="s">
        <v>144</v>
      </c>
      <c r="EE330" s="2" t="s">
        <v>242</v>
      </c>
      <c r="EF330" s="2" t="s">
        <v>3314</v>
      </c>
      <c r="EG330" s="2" t="s">
        <v>142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140</v>
      </c>
      <c r="EP330" s="2" t="s">
        <v>144</v>
      </c>
      <c r="EQ330" s="2" t="s">
        <v>242</v>
      </c>
      <c r="ER330" s="2" t="s">
        <v>2453</v>
      </c>
      <c r="ES330" s="2" t="s">
        <v>168</v>
      </c>
      <c r="ET330" s="2" t="s">
        <v>134</v>
      </c>
      <c r="EU330" s="4"/>
      <c r="EV330" s="8"/>
      <c r="EW330" s="4"/>
      <c r="EX330" s="8"/>
      <c r="EY330" s="7"/>
      <c r="EZ330" s="7"/>
      <c r="FA330" s="2" t="s">
        <v>140</v>
      </c>
      <c r="FB330" s="2" t="s">
        <v>144</v>
      </c>
      <c r="FC330" s="2" t="s">
        <v>242</v>
      </c>
      <c r="FD330" s="2" t="s">
        <v>2007</v>
      </c>
      <c r="FE330" s="2" t="s">
        <v>142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161</v>
      </c>
      <c r="FN330" s="2" t="s">
        <v>144</v>
      </c>
      <c r="FO330" s="2" t="s">
        <v>134</v>
      </c>
      <c r="FP330" s="2" t="s">
        <v>134</v>
      </c>
      <c r="FQ330" s="2" t="s">
        <v>142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176</v>
      </c>
      <c r="FZ330" s="2" t="s">
        <v>144</v>
      </c>
      <c r="GA330" s="2" t="s">
        <v>134</v>
      </c>
      <c r="GB330" s="2" t="s">
        <v>134</v>
      </c>
      <c r="GC330" s="2" t="s">
        <v>142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578</v>
      </c>
      <c r="GX330" s="2" t="s">
        <v>144</v>
      </c>
      <c r="GY330" s="2" t="s">
        <v>253</v>
      </c>
      <c r="GZ330" s="2" t="s">
        <v>615</v>
      </c>
      <c r="HA330" s="2" t="s">
        <v>142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140</v>
      </c>
      <c r="HJ330" s="2" t="s">
        <v>144</v>
      </c>
      <c r="HK330" s="2" t="s">
        <v>242</v>
      </c>
      <c r="HL330" s="2" t="s">
        <v>1651</v>
      </c>
      <c r="HM330" s="2" t="s">
        <v>142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161</v>
      </c>
      <c r="HV330" s="2" t="s">
        <v>144</v>
      </c>
      <c r="HW330" s="2" t="s">
        <v>134</v>
      </c>
      <c r="HX330" s="2" t="s">
        <v>134</v>
      </c>
      <c r="HY330" s="2" t="s">
        <v>142</v>
      </c>
      <c r="HZ330" s="2" t="s">
        <v>134</v>
      </c>
      <c r="IA330" s="4">
        <v>1</v>
      </c>
      <c r="IB330" s="8">
        <v>14.44</v>
      </c>
      <c r="IC330" s="4"/>
      <c r="ID330" s="8"/>
      <c r="IE330" s="7"/>
      <c r="IF330" s="7"/>
      <c r="IG330" s="2" t="s">
        <v>140</v>
      </c>
      <c r="IH330" s="2" t="s">
        <v>144</v>
      </c>
      <c r="II330" s="2" t="s">
        <v>242</v>
      </c>
      <c r="IJ330" s="2" t="s">
        <v>3338</v>
      </c>
      <c r="IK330" s="2" t="s">
        <v>142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140</v>
      </c>
      <c r="IT330" s="2" t="s">
        <v>144</v>
      </c>
      <c r="IU330" s="2" t="s">
        <v>242</v>
      </c>
      <c r="IV330" s="2" t="s">
        <v>3339</v>
      </c>
      <c r="IW330" s="2" t="s">
        <v>142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134</v>
      </c>
      <c r="JG330" s="2" t="s">
        <v>134</v>
      </c>
      <c r="JH330" s="2" t="s">
        <v>134</v>
      </c>
      <c r="JI330" s="2" t="s">
        <v>134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140</v>
      </c>
      <c r="JR330" s="2" t="s">
        <v>144</v>
      </c>
      <c r="JS330" s="2" t="s">
        <v>172</v>
      </c>
      <c r="JT330" s="2" t="s">
        <v>1285</v>
      </c>
      <c r="JU330" s="2" t="s">
        <v>142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161</v>
      </c>
      <c r="KD330" s="2" t="s">
        <v>144</v>
      </c>
      <c r="KE330" s="2" t="s">
        <v>134</v>
      </c>
      <c r="KF330" s="2" t="s">
        <v>134</v>
      </c>
      <c r="KG330" s="2" t="s">
        <v>142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176</v>
      </c>
      <c r="KP330" s="2" t="s">
        <v>144</v>
      </c>
      <c r="KQ330" s="2" t="s">
        <v>134</v>
      </c>
      <c r="KR330" s="2" t="s">
        <v>134</v>
      </c>
      <c r="KS330" s="2" t="s">
        <v>142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140</v>
      </c>
      <c r="LB330" s="2" t="s">
        <v>144</v>
      </c>
      <c r="LC330" s="2" t="s">
        <v>713</v>
      </c>
      <c r="LD330" s="2" t="s">
        <v>1334</v>
      </c>
      <c r="LE330" s="2" t="s">
        <v>142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134</v>
      </c>
      <c r="LN330" s="2" t="s">
        <v>134</v>
      </c>
      <c r="LO330" s="2" t="s">
        <v>134</v>
      </c>
      <c r="LP330" s="2" t="s">
        <v>134</v>
      </c>
      <c r="LQ330" s="2" t="s">
        <v>134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134</v>
      </c>
      <c r="LZ330" s="2" t="s">
        <v>134</v>
      </c>
      <c r="MA330" s="2" t="s">
        <v>134</v>
      </c>
      <c r="MB330" s="2" t="s">
        <v>134</v>
      </c>
      <c r="MC330" s="2" t="s">
        <v>134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161</v>
      </c>
      <c r="ML330" s="2" t="s">
        <v>144</v>
      </c>
      <c r="MM330" s="2" t="s">
        <v>134</v>
      </c>
      <c r="MN330" s="2" t="s">
        <v>134</v>
      </c>
      <c r="MO330" s="2" t="s">
        <v>142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134</v>
      </c>
      <c r="MY330" s="2" t="s">
        <v>134</v>
      </c>
      <c r="MZ330" s="2" t="s">
        <v>134</v>
      </c>
      <c r="NA330" s="2" t="s">
        <v>134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184</v>
      </c>
      <c r="NJ330" s="2" t="s">
        <v>144</v>
      </c>
      <c r="NK330" s="2" t="s">
        <v>134</v>
      </c>
      <c r="NL330" s="2" t="s">
        <v>134</v>
      </c>
      <c r="NM330" s="2" t="s">
        <v>142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140</v>
      </c>
      <c r="NV330" s="2" t="s">
        <v>144</v>
      </c>
      <c r="NW330" s="2" t="s">
        <v>185</v>
      </c>
      <c r="NX330" s="2" t="s">
        <v>2432</v>
      </c>
      <c r="NY330" s="2" t="s">
        <v>142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140</v>
      </c>
      <c r="OH330" s="2" t="s">
        <v>144</v>
      </c>
      <c r="OI330" s="2" t="s">
        <v>268</v>
      </c>
      <c r="OJ330" s="2" t="s">
        <v>3340</v>
      </c>
      <c r="OK330" s="2" t="s">
        <v>168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134</v>
      </c>
      <c r="OT330" s="2" t="s">
        <v>134</v>
      </c>
      <c r="OU330" s="2" t="s">
        <v>134</v>
      </c>
      <c r="OV330" s="2" t="s">
        <v>134</v>
      </c>
      <c r="OW330" s="2" t="s">
        <v>134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161</v>
      </c>
      <c r="PF330" s="2" t="s">
        <v>144</v>
      </c>
      <c r="PG330" s="2" t="s">
        <v>134</v>
      </c>
      <c r="PH330" s="2" t="s">
        <v>134</v>
      </c>
      <c r="PI330" s="2" t="s">
        <v>142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140</v>
      </c>
      <c r="QD330" s="2" t="s">
        <v>144</v>
      </c>
      <c r="QE330" s="2" t="s">
        <v>149</v>
      </c>
      <c r="QF330" s="2" t="s">
        <v>2075</v>
      </c>
      <c r="QG330" s="2" t="s">
        <v>142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184</v>
      </c>
      <c r="QP330" s="2" t="s">
        <v>144</v>
      </c>
      <c r="QQ330" s="2" t="s">
        <v>134</v>
      </c>
      <c r="QR330" s="2" t="s">
        <v>134</v>
      </c>
      <c r="QS330" s="2" t="s">
        <v>142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  <c r="RS330" s="4"/>
      <c r="RT330" s="8"/>
      <c r="RU330" s="4"/>
      <c r="RV330" s="8"/>
      <c r="RW330" s="7"/>
      <c r="RX330" s="7"/>
      <c r="RY330" s="2" t="s">
        <v>161</v>
      </c>
      <c r="RZ330" s="2" t="s">
        <v>144</v>
      </c>
      <c r="SA330" s="2" t="s">
        <v>134</v>
      </c>
      <c r="SB330" s="2" t="s">
        <v>134</v>
      </c>
      <c r="SC330" s="2" t="s">
        <v>142</v>
      </c>
      <c r="SD330" s="2" t="s">
        <v>134</v>
      </c>
      <c r="SE330" s="4"/>
      <c r="SF330" s="8"/>
      <c r="SG330" s="4"/>
      <c r="SH330" s="8"/>
      <c r="SI330" s="7"/>
      <c r="SJ330" s="7"/>
      <c r="SK330" s="2" t="s">
        <v>140</v>
      </c>
      <c r="SL330" s="2" t="s">
        <v>144</v>
      </c>
      <c r="SM330" s="2" t="s">
        <v>270</v>
      </c>
      <c r="SN330" s="2" t="s">
        <v>1590</v>
      </c>
      <c r="SO330" s="2" t="s">
        <v>142</v>
      </c>
      <c r="SP330" s="2" t="s">
        <v>134</v>
      </c>
    </row>
    <row r="331">
      <c r="A331" s="2" t="s">
        <v>3341</v>
      </c>
      <c r="B331" s="2" t="s">
        <v>123</v>
      </c>
      <c r="C331" s="2" t="s">
        <v>3207</v>
      </c>
      <c r="D331" s="2" t="s">
        <v>125</v>
      </c>
      <c r="E331" s="2" t="s">
        <v>126</v>
      </c>
      <c r="F331" s="2" t="s">
        <v>3226</v>
      </c>
      <c r="G331" s="2" t="s">
        <v>3227</v>
      </c>
      <c r="H331" s="2" t="s">
        <v>3228</v>
      </c>
      <c r="I331" s="2" t="s">
        <v>126</v>
      </c>
      <c r="J331" s="2" t="s">
        <v>234</v>
      </c>
      <c r="K331" s="2" t="s">
        <v>962</v>
      </c>
      <c r="L331" s="3">
        <v>13.2</v>
      </c>
      <c r="M331" s="3">
        <v>13.86</v>
      </c>
      <c r="N331" s="3">
        <v>29.99</v>
      </c>
      <c r="O331" s="2" t="s">
        <v>274</v>
      </c>
      <c r="P331" s="2" t="s">
        <v>275</v>
      </c>
      <c r="Q331" s="2" t="s">
        <v>133</v>
      </c>
      <c r="R331" s="2" t="s">
        <v>134</v>
      </c>
      <c r="S331" s="2" t="s">
        <v>3342</v>
      </c>
      <c r="T331" s="2" t="s">
        <v>134</v>
      </c>
      <c r="U331" s="2" t="s">
        <v>134</v>
      </c>
      <c r="V331" s="2" t="s">
        <v>3230</v>
      </c>
      <c r="W331" s="2" t="s">
        <v>835</v>
      </c>
      <c r="X331" s="2" t="s">
        <v>134</v>
      </c>
      <c r="Y331" s="2" t="s">
        <v>237</v>
      </c>
      <c r="Z331" s="4">
        <v>4</v>
      </c>
      <c r="AA331" s="4">
        <f>=ROUNDDOWN(8,0)</f>
      </c>
      <c r="AB331" s="5">
        <v>0.5</v>
      </c>
      <c r="AC331" s="2" t="s">
        <v>134</v>
      </c>
      <c r="AD331" s="4"/>
      <c r="AE331" s="4"/>
      <c r="AF331" s="6">
        <v>65</v>
      </c>
      <c r="AG331" s="6"/>
      <c r="AH331" s="7">
        <v>0.9672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>
        <v>0</v>
      </c>
      <c r="AP331" s="4">
        <v>14</v>
      </c>
      <c r="AQ331" s="8">
        <v>178.76</v>
      </c>
      <c r="AR331" s="4"/>
      <c r="AS331" s="8"/>
      <c r="AT331" s="7"/>
      <c r="AU331" s="7"/>
      <c r="AV331" s="4">
        <v>14</v>
      </c>
      <c r="AW331" s="8">
        <v>178.76</v>
      </c>
      <c r="AX331" s="4"/>
      <c r="AY331" s="8"/>
      <c r="AZ331" s="7"/>
      <c r="BA331" s="7"/>
      <c r="BB331" s="7">
        <v>1</v>
      </c>
      <c r="BC331" s="4">
        <v>14</v>
      </c>
      <c r="BD331" s="8">
        <v>178.76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>
        <v>1</v>
      </c>
      <c r="BJ331" s="4">
        <v>14</v>
      </c>
      <c r="BK331" s="8">
        <v>178.76</v>
      </c>
      <c r="BL331" s="2" t="s">
        <v>3343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140</v>
      </c>
      <c r="BV331" s="2" t="s">
        <v>144</v>
      </c>
      <c r="BW331" s="2" t="s">
        <v>134</v>
      </c>
      <c r="BX331" s="2" t="s">
        <v>239</v>
      </c>
      <c r="BY331" s="2" t="s">
        <v>142</v>
      </c>
      <c r="BZ331" s="2" t="s">
        <v>134</v>
      </c>
      <c r="CA331" s="4">
        <v>2</v>
      </c>
      <c r="CB331" s="8">
        <v>22.16</v>
      </c>
      <c r="CC331" s="4"/>
      <c r="CD331" s="8"/>
      <c r="CE331" s="7"/>
      <c r="CF331" s="7"/>
      <c r="CG331" s="2" t="s">
        <v>140</v>
      </c>
      <c r="CH331" s="2" t="s">
        <v>144</v>
      </c>
      <c r="CI331" s="2" t="s">
        <v>1031</v>
      </c>
      <c r="CJ331" s="2" t="s">
        <v>316</v>
      </c>
      <c r="CK331" s="2" t="s">
        <v>168</v>
      </c>
      <c r="CL331" s="2" t="s">
        <v>134</v>
      </c>
      <c r="CM331" s="4">
        <v>7</v>
      </c>
      <c r="CN331" s="8">
        <v>92.33</v>
      </c>
      <c r="CO331" s="4"/>
      <c r="CP331" s="8"/>
      <c r="CQ331" s="7"/>
      <c r="CR331" s="7"/>
      <c r="CS331" s="2" t="s">
        <v>140</v>
      </c>
      <c r="CT331" s="2" t="s">
        <v>144</v>
      </c>
      <c r="CU331" s="2" t="s">
        <v>242</v>
      </c>
      <c r="CV331" s="2" t="s">
        <v>3344</v>
      </c>
      <c r="CW331" s="2" t="s">
        <v>142</v>
      </c>
      <c r="CX331" s="2" t="s">
        <v>134</v>
      </c>
      <c r="CY331" s="4">
        <v>1</v>
      </c>
      <c r="CZ331" s="8">
        <v>8.39</v>
      </c>
      <c r="DA331" s="4"/>
      <c r="DB331" s="8"/>
      <c r="DC331" s="7"/>
      <c r="DD331" s="7"/>
      <c r="DE331" s="2" t="s">
        <v>140</v>
      </c>
      <c r="DF331" s="2" t="s">
        <v>144</v>
      </c>
      <c r="DG331" s="2" t="s">
        <v>242</v>
      </c>
      <c r="DH331" s="2" t="s">
        <v>3344</v>
      </c>
      <c r="DI331" s="2" t="s">
        <v>142</v>
      </c>
      <c r="DJ331" s="2" t="s">
        <v>134</v>
      </c>
      <c r="DK331" s="4">
        <v>4</v>
      </c>
      <c r="DL331" s="8">
        <v>55.88</v>
      </c>
      <c r="DM331" s="4"/>
      <c r="DN331" s="8"/>
      <c r="DO331" s="7"/>
      <c r="DP331" s="7"/>
      <c r="DQ331" s="2" t="s">
        <v>140</v>
      </c>
      <c r="DR331" s="2" t="s">
        <v>144</v>
      </c>
      <c r="DS331" s="2" t="s">
        <v>245</v>
      </c>
      <c r="DT331" s="2" t="s">
        <v>1996</v>
      </c>
      <c r="DU331" s="2" t="s">
        <v>142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140</v>
      </c>
      <c r="ED331" s="2" t="s">
        <v>144</v>
      </c>
      <c r="EE331" s="2" t="s">
        <v>242</v>
      </c>
      <c r="EF331" s="2" t="s">
        <v>247</v>
      </c>
      <c r="EG331" s="2" t="s">
        <v>142</v>
      </c>
      <c r="EH331" s="2" t="s">
        <v>134</v>
      </c>
      <c r="EI331" s="4"/>
      <c r="EJ331" s="8"/>
      <c r="EK331" s="4"/>
      <c r="EL331" s="8"/>
      <c r="EM331" s="7"/>
      <c r="EN331" s="7"/>
      <c r="EO331" s="2" t="s">
        <v>140</v>
      </c>
      <c r="EP331" s="2" t="s">
        <v>144</v>
      </c>
      <c r="EQ331" s="2" t="s">
        <v>242</v>
      </c>
      <c r="ER331" s="2" t="s">
        <v>2409</v>
      </c>
      <c r="ES331" s="2" t="s">
        <v>168</v>
      </c>
      <c r="ET331" s="2" t="s">
        <v>134</v>
      </c>
      <c r="EU331" s="4"/>
      <c r="EV331" s="8"/>
      <c r="EW331" s="4"/>
      <c r="EX331" s="8"/>
      <c r="EY331" s="7"/>
      <c r="EZ331" s="7"/>
      <c r="FA331" s="2" t="s">
        <v>140</v>
      </c>
      <c r="FB331" s="2" t="s">
        <v>144</v>
      </c>
      <c r="FC331" s="2" t="s">
        <v>242</v>
      </c>
      <c r="FD331" s="2" t="s">
        <v>2458</v>
      </c>
      <c r="FE331" s="2" t="s">
        <v>142</v>
      </c>
      <c r="FF331" s="2" t="s">
        <v>134</v>
      </c>
      <c r="FG331" s="4"/>
      <c r="FH331" s="8"/>
      <c r="FI331" s="4"/>
      <c r="FJ331" s="8"/>
      <c r="FK331" s="7"/>
      <c r="FL331" s="7"/>
      <c r="FM331" s="2" t="s">
        <v>161</v>
      </c>
      <c r="FN331" s="2" t="s">
        <v>144</v>
      </c>
      <c r="FO331" s="2" t="s">
        <v>134</v>
      </c>
      <c r="FP331" s="2" t="s">
        <v>134</v>
      </c>
      <c r="FQ331" s="2" t="s">
        <v>142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143</v>
      </c>
      <c r="FZ331" s="2" t="s">
        <v>144</v>
      </c>
      <c r="GA331" s="2" t="s">
        <v>134</v>
      </c>
      <c r="GB331" s="2" t="s">
        <v>134</v>
      </c>
      <c r="GC331" s="2" t="s">
        <v>142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578</v>
      </c>
      <c r="GX331" s="2" t="s">
        <v>144</v>
      </c>
      <c r="GY331" s="2" t="s">
        <v>253</v>
      </c>
      <c r="GZ331" s="2" t="s">
        <v>518</v>
      </c>
      <c r="HA331" s="2" t="s">
        <v>142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140</v>
      </c>
      <c r="HJ331" s="2" t="s">
        <v>144</v>
      </c>
      <c r="HK331" s="2" t="s">
        <v>242</v>
      </c>
      <c r="HL331" s="2" t="s">
        <v>2219</v>
      </c>
      <c r="HM331" s="2" t="s">
        <v>142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161</v>
      </c>
      <c r="HV331" s="2" t="s">
        <v>144</v>
      </c>
      <c r="HW331" s="2" t="s">
        <v>134</v>
      </c>
      <c r="HX331" s="2" t="s">
        <v>134</v>
      </c>
      <c r="HY331" s="2" t="s">
        <v>142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140</v>
      </c>
      <c r="IH331" s="2" t="s">
        <v>144</v>
      </c>
      <c r="II331" s="2" t="s">
        <v>242</v>
      </c>
      <c r="IJ331" s="2" t="s">
        <v>3345</v>
      </c>
      <c r="IK331" s="2" t="s">
        <v>142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140</v>
      </c>
      <c r="IT331" s="2" t="s">
        <v>144</v>
      </c>
      <c r="IU331" s="2" t="s">
        <v>242</v>
      </c>
      <c r="IV331" s="2" t="s">
        <v>3346</v>
      </c>
      <c r="IW331" s="2" t="s">
        <v>142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134</v>
      </c>
      <c r="JF331" s="2" t="s">
        <v>134</v>
      </c>
      <c r="JG331" s="2" t="s">
        <v>134</v>
      </c>
      <c r="JH331" s="2" t="s">
        <v>134</v>
      </c>
      <c r="JI331" s="2" t="s">
        <v>134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140</v>
      </c>
      <c r="JR331" s="2" t="s">
        <v>144</v>
      </c>
      <c r="JS331" s="2" t="s">
        <v>172</v>
      </c>
      <c r="JT331" s="2" t="s">
        <v>3347</v>
      </c>
      <c r="JU331" s="2" t="s">
        <v>142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161</v>
      </c>
      <c r="KD331" s="2" t="s">
        <v>144</v>
      </c>
      <c r="KE331" s="2" t="s">
        <v>134</v>
      </c>
      <c r="KF331" s="2" t="s">
        <v>134</v>
      </c>
      <c r="KG331" s="2" t="s">
        <v>142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176</v>
      </c>
      <c r="KP331" s="2" t="s">
        <v>144</v>
      </c>
      <c r="KQ331" s="2" t="s">
        <v>134</v>
      </c>
      <c r="KR331" s="2" t="s">
        <v>134</v>
      </c>
      <c r="KS331" s="2" t="s">
        <v>142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140</v>
      </c>
      <c r="LB331" s="2" t="s">
        <v>144</v>
      </c>
      <c r="LC331" s="2" t="s">
        <v>713</v>
      </c>
      <c r="LD331" s="2" t="s">
        <v>1489</v>
      </c>
      <c r="LE331" s="2" t="s">
        <v>142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134</v>
      </c>
      <c r="LN331" s="2" t="s">
        <v>134</v>
      </c>
      <c r="LO331" s="2" t="s">
        <v>134</v>
      </c>
      <c r="LP331" s="2" t="s">
        <v>134</v>
      </c>
      <c r="LQ331" s="2" t="s">
        <v>134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134</v>
      </c>
      <c r="LZ331" s="2" t="s">
        <v>134</v>
      </c>
      <c r="MA331" s="2" t="s">
        <v>134</v>
      </c>
      <c r="MB331" s="2" t="s">
        <v>134</v>
      </c>
      <c r="MC331" s="2" t="s">
        <v>134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161</v>
      </c>
      <c r="ML331" s="2" t="s">
        <v>144</v>
      </c>
      <c r="MM331" s="2" t="s">
        <v>134</v>
      </c>
      <c r="MN331" s="2" t="s">
        <v>134</v>
      </c>
      <c r="MO331" s="2" t="s">
        <v>142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134</v>
      </c>
      <c r="MX331" s="2" t="s">
        <v>134</v>
      </c>
      <c r="MY331" s="2" t="s">
        <v>134</v>
      </c>
      <c r="MZ331" s="2" t="s">
        <v>134</v>
      </c>
      <c r="NA331" s="2" t="s">
        <v>134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184</v>
      </c>
      <c r="NJ331" s="2" t="s">
        <v>144</v>
      </c>
      <c r="NK331" s="2" t="s">
        <v>134</v>
      </c>
      <c r="NL331" s="2" t="s">
        <v>134</v>
      </c>
      <c r="NM331" s="2" t="s">
        <v>142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140</v>
      </c>
      <c r="NV331" s="2" t="s">
        <v>144</v>
      </c>
      <c r="NW331" s="2" t="s">
        <v>185</v>
      </c>
      <c r="NX331" s="2" t="s">
        <v>943</v>
      </c>
      <c r="NY331" s="2" t="s">
        <v>142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140</v>
      </c>
      <c r="OH331" s="2" t="s">
        <v>144</v>
      </c>
      <c r="OI331" s="2" t="s">
        <v>268</v>
      </c>
      <c r="OJ331" s="2" t="s">
        <v>461</v>
      </c>
      <c r="OK331" s="2" t="s">
        <v>168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134</v>
      </c>
      <c r="OT331" s="2" t="s">
        <v>134</v>
      </c>
      <c r="OU331" s="2" t="s">
        <v>134</v>
      </c>
      <c r="OV331" s="2" t="s">
        <v>134</v>
      </c>
      <c r="OW331" s="2" t="s">
        <v>134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161</v>
      </c>
      <c r="PF331" s="2" t="s">
        <v>144</v>
      </c>
      <c r="PG331" s="2" t="s">
        <v>134</v>
      </c>
      <c r="PH331" s="2" t="s">
        <v>134</v>
      </c>
      <c r="PI331" s="2" t="s">
        <v>142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140</v>
      </c>
      <c r="QD331" s="2" t="s">
        <v>144</v>
      </c>
      <c r="QE331" s="2" t="s">
        <v>149</v>
      </c>
      <c r="QF331" s="2" t="s">
        <v>146</v>
      </c>
      <c r="QG331" s="2" t="s">
        <v>142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184</v>
      </c>
      <c r="QP331" s="2" t="s">
        <v>144</v>
      </c>
      <c r="QQ331" s="2" t="s">
        <v>134</v>
      </c>
      <c r="QR331" s="2" t="s">
        <v>134</v>
      </c>
      <c r="QS331" s="2" t="s">
        <v>142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  <c r="RS331" s="4"/>
      <c r="RT331" s="8"/>
      <c r="RU331" s="4"/>
      <c r="RV331" s="8"/>
      <c r="RW331" s="7"/>
      <c r="RX331" s="7"/>
      <c r="RY331" s="2" t="s">
        <v>161</v>
      </c>
      <c r="RZ331" s="2" t="s">
        <v>144</v>
      </c>
      <c r="SA331" s="2" t="s">
        <v>134</v>
      </c>
      <c r="SB331" s="2" t="s">
        <v>134</v>
      </c>
      <c r="SC331" s="2" t="s">
        <v>142</v>
      </c>
      <c r="SD331" s="2" t="s">
        <v>134</v>
      </c>
      <c r="SE331" s="4"/>
      <c r="SF331" s="8"/>
      <c r="SG331" s="4"/>
      <c r="SH331" s="8"/>
      <c r="SI331" s="7"/>
      <c r="SJ331" s="7"/>
      <c r="SK331" s="2" t="s">
        <v>140</v>
      </c>
      <c r="SL331" s="2" t="s">
        <v>144</v>
      </c>
      <c r="SM331" s="2" t="s">
        <v>270</v>
      </c>
      <c r="SN331" s="2" t="s">
        <v>365</v>
      </c>
      <c r="SO331" s="2" t="s">
        <v>142</v>
      </c>
      <c r="SP331" s="2" t="s">
        <v>134</v>
      </c>
    </row>
    <row r="332">
      <c r="A332" s="2" t="s">
        <v>3348</v>
      </c>
      <c r="B332" s="2" t="s">
        <v>123</v>
      </c>
      <c r="C332" s="2" t="s">
        <v>3207</v>
      </c>
      <c r="D332" s="2" t="s">
        <v>125</v>
      </c>
      <c r="E332" s="2" t="s">
        <v>126</v>
      </c>
      <c r="F332" s="2" t="s">
        <v>3226</v>
      </c>
      <c r="G332" s="2" t="s">
        <v>3349</v>
      </c>
      <c r="H332" s="2" t="s">
        <v>3228</v>
      </c>
      <c r="I332" s="2" t="s">
        <v>126</v>
      </c>
      <c r="J332" s="2" t="s">
        <v>234</v>
      </c>
      <c r="K332" s="2" t="s">
        <v>418</v>
      </c>
      <c r="L332" s="3">
        <v>12.5</v>
      </c>
      <c r="M332" s="3">
        <v>13.13</v>
      </c>
      <c r="N332" s="3">
        <v>29.99</v>
      </c>
      <c r="O332" s="2" t="s">
        <v>274</v>
      </c>
      <c r="P332" s="2" t="s">
        <v>275</v>
      </c>
      <c r="Q332" s="2" t="s">
        <v>133</v>
      </c>
      <c r="R332" s="2" t="s">
        <v>134</v>
      </c>
      <c r="S332" s="2" t="s">
        <v>3350</v>
      </c>
      <c r="T332" s="2" t="s">
        <v>134</v>
      </c>
      <c r="U332" s="2" t="s">
        <v>134</v>
      </c>
      <c r="V332" s="2" t="s">
        <v>3230</v>
      </c>
      <c r="W332" s="2" t="s">
        <v>835</v>
      </c>
      <c r="X332" s="2" t="s">
        <v>134</v>
      </c>
      <c r="Y332" s="2" t="s">
        <v>237</v>
      </c>
      <c r="Z332" s="4"/>
      <c r="AA332" s="4">
        <f>=ROUNDDOWN({0},0)</f>
      </c>
      <c r="AB332" s="5"/>
      <c r="AC332" s="2" t="s">
        <v>134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/>
      <c r="BJ332" s="4"/>
      <c r="BK332" s="8"/>
      <c r="BL332" s="2" t="s">
        <v>134</v>
      </c>
      <c r="BM332" s="7"/>
      <c r="BN332" s="7"/>
      <c r="BO332" s="4"/>
      <c r="BP332" s="8"/>
      <c r="BQ332" s="4"/>
      <c r="BR332" s="8"/>
      <c r="BS332" s="7"/>
      <c r="BT332" s="7"/>
      <c r="BU332" s="2" t="s">
        <v>140</v>
      </c>
      <c r="BV332" s="2" t="s">
        <v>144</v>
      </c>
      <c r="BW332" s="2" t="s">
        <v>134</v>
      </c>
      <c r="BX332" s="2" t="s">
        <v>239</v>
      </c>
      <c r="BY332" s="2" t="s">
        <v>142</v>
      </c>
      <c r="BZ332" s="2" t="s">
        <v>134</v>
      </c>
      <c r="CA332" s="4"/>
      <c r="CB332" s="8"/>
      <c r="CC332" s="4"/>
      <c r="CD332" s="8"/>
      <c r="CE332" s="7"/>
      <c r="CF332" s="7"/>
      <c r="CG332" s="2" t="s">
        <v>140</v>
      </c>
      <c r="CH332" s="2" t="s">
        <v>144</v>
      </c>
      <c r="CI332" s="2" t="s">
        <v>1031</v>
      </c>
      <c r="CJ332" s="2" t="s">
        <v>316</v>
      </c>
      <c r="CK332" s="2" t="s">
        <v>142</v>
      </c>
      <c r="CL332" s="2" t="s">
        <v>134</v>
      </c>
      <c r="CM332" s="4"/>
      <c r="CN332" s="8"/>
      <c r="CO332" s="4"/>
      <c r="CP332" s="8"/>
      <c r="CQ332" s="7"/>
      <c r="CR332" s="7"/>
      <c r="CS332" s="2" t="s">
        <v>140</v>
      </c>
      <c r="CT332" s="2" t="s">
        <v>144</v>
      </c>
      <c r="CU332" s="2" t="s">
        <v>242</v>
      </c>
      <c r="CV332" s="2" t="s">
        <v>1630</v>
      </c>
      <c r="CW332" s="2" t="s">
        <v>142</v>
      </c>
      <c r="CX332" s="2" t="s">
        <v>134</v>
      </c>
      <c r="CY332" s="4"/>
      <c r="CZ332" s="8"/>
      <c r="DA332" s="4"/>
      <c r="DB332" s="8"/>
      <c r="DC332" s="7"/>
      <c r="DD332" s="7"/>
      <c r="DE332" s="2" t="s">
        <v>140</v>
      </c>
      <c r="DF332" s="2" t="s">
        <v>144</v>
      </c>
      <c r="DG332" s="2" t="s">
        <v>242</v>
      </c>
      <c r="DH332" s="2" t="s">
        <v>1630</v>
      </c>
      <c r="DI332" s="2" t="s">
        <v>142</v>
      </c>
      <c r="DJ332" s="2" t="s">
        <v>134</v>
      </c>
      <c r="DK332" s="4"/>
      <c r="DL332" s="8"/>
      <c r="DM332" s="4"/>
      <c r="DN332" s="8"/>
      <c r="DO332" s="7"/>
      <c r="DP332" s="7"/>
      <c r="DQ332" s="2" t="s">
        <v>140</v>
      </c>
      <c r="DR332" s="2" t="s">
        <v>144</v>
      </c>
      <c r="DS332" s="2" t="s">
        <v>245</v>
      </c>
      <c r="DT332" s="2" t="s">
        <v>1871</v>
      </c>
      <c r="DU332" s="2" t="s">
        <v>142</v>
      </c>
      <c r="DV332" s="2" t="s">
        <v>134</v>
      </c>
      <c r="DW332" s="4"/>
      <c r="DX332" s="8"/>
      <c r="DY332" s="4"/>
      <c r="DZ332" s="8"/>
      <c r="EA332" s="7"/>
      <c r="EB332" s="7"/>
      <c r="EC332" s="2" t="s">
        <v>140</v>
      </c>
      <c r="ED332" s="2" t="s">
        <v>144</v>
      </c>
      <c r="EE332" s="2" t="s">
        <v>242</v>
      </c>
      <c r="EF332" s="2" t="s">
        <v>247</v>
      </c>
      <c r="EG332" s="2" t="s">
        <v>142</v>
      </c>
      <c r="EH332" s="2" t="s">
        <v>134</v>
      </c>
      <c r="EI332" s="4"/>
      <c r="EJ332" s="8"/>
      <c r="EK332" s="4"/>
      <c r="EL332" s="8"/>
      <c r="EM332" s="7"/>
      <c r="EN332" s="7"/>
      <c r="EO332" s="2" t="s">
        <v>140</v>
      </c>
      <c r="EP332" s="2" t="s">
        <v>144</v>
      </c>
      <c r="EQ332" s="2" t="s">
        <v>242</v>
      </c>
      <c r="ER332" s="2" t="s">
        <v>1632</v>
      </c>
      <c r="ES332" s="2" t="s">
        <v>142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140</v>
      </c>
      <c r="FB332" s="2" t="s">
        <v>144</v>
      </c>
      <c r="FC332" s="2" t="s">
        <v>1939</v>
      </c>
      <c r="FD332" s="2" t="s">
        <v>2123</v>
      </c>
      <c r="FE332" s="2" t="s">
        <v>142</v>
      </c>
      <c r="FF332" s="2" t="s">
        <v>134</v>
      </c>
      <c r="FG332" s="4"/>
      <c r="FH332" s="8"/>
      <c r="FI332" s="4"/>
      <c r="FJ332" s="8"/>
      <c r="FK332" s="7"/>
      <c r="FL332" s="7"/>
      <c r="FM332" s="2" t="s">
        <v>161</v>
      </c>
      <c r="FN332" s="2" t="s">
        <v>144</v>
      </c>
      <c r="FO332" s="2" t="s">
        <v>134</v>
      </c>
      <c r="FP332" s="2" t="s">
        <v>134</v>
      </c>
      <c r="FQ332" s="2" t="s">
        <v>142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161</v>
      </c>
      <c r="FZ332" s="2" t="s">
        <v>144</v>
      </c>
      <c r="GA332" s="2" t="s">
        <v>134</v>
      </c>
      <c r="GB332" s="2" t="s">
        <v>134</v>
      </c>
      <c r="GC332" s="2" t="s">
        <v>142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134</v>
      </c>
      <c r="GL332" s="2" t="s">
        <v>134</v>
      </c>
      <c r="GM332" s="2" t="s">
        <v>134</v>
      </c>
      <c r="GN332" s="2" t="s">
        <v>134</v>
      </c>
      <c r="GO332" s="2" t="s">
        <v>134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140</v>
      </c>
      <c r="GX332" s="2" t="s">
        <v>144</v>
      </c>
      <c r="GY332" s="2" t="s">
        <v>253</v>
      </c>
      <c r="GZ332" s="2" t="s">
        <v>615</v>
      </c>
      <c r="HA332" s="2" t="s">
        <v>142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140</v>
      </c>
      <c r="HJ332" s="2" t="s">
        <v>144</v>
      </c>
      <c r="HK332" s="2" t="s">
        <v>242</v>
      </c>
      <c r="HL332" s="2" t="s">
        <v>3351</v>
      </c>
      <c r="HM332" s="2" t="s">
        <v>142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134</v>
      </c>
      <c r="HV332" s="2" t="s">
        <v>134</v>
      </c>
      <c r="HW332" s="2" t="s">
        <v>134</v>
      </c>
      <c r="HX332" s="2" t="s">
        <v>134</v>
      </c>
      <c r="HY332" s="2" t="s">
        <v>134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140</v>
      </c>
      <c r="IH332" s="2" t="s">
        <v>144</v>
      </c>
      <c r="II332" s="2" t="s">
        <v>242</v>
      </c>
      <c r="IJ332" s="2" t="s">
        <v>1998</v>
      </c>
      <c r="IK332" s="2" t="s">
        <v>142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140</v>
      </c>
      <c r="IT332" s="2" t="s">
        <v>144</v>
      </c>
      <c r="IU332" s="2" t="s">
        <v>242</v>
      </c>
      <c r="IV332" s="2" t="s">
        <v>1491</v>
      </c>
      <c r="IW332" s="2" t="s">
        <v>142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134</v>
      </c>
      <c r="JF332" s="2" t="s">
        <v>134</v>
      </c>
      <c r="JG332" s="2" t="s">
        <v>134</v>
      </c>
      <c r="JH332" s="2" t="s">
        <v>134</v>
      </c>
      <c r="JI332" s="2" t="s">
        <v>134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184</v>
      </c>
      <c r="JR332" s="2" t="s">
        <v>144</v>
      </c>
      <c r="JS332" s="2" t="s">
        <v>134</v>
      </c>
      <c r="JT332" s="2" t="s">
        <v>134</v>
      </c>
      <c r="JU332" s="2" t="s">
        <v>142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161</v>
      </c>
      <c r="KD332" s="2" t="s">
        <v>131</v>
      </c>
      <c r="KE332" s="2" t="s">
        <v>134</v>
      </c>
      <c r="KF332" s="2" t="s">
        <v>134</v>
      </c>
      <c r="KG332" s="2" t="s">
        <v>142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176</v>
      </c>
      <c r="KP332" s="2" t="s">
        <v>144</v>
      </c>
      <c r="KQ332" s="2" t="s">
        <v>134</v>
      </c>
      <c r="KR332" s="2" t="s">
        <v>134</v>
      </c>
      <c r="KS332" s="2" t="s">
        <v>142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140</v>
      </c>
      <c r="LB332" s="2" t="s">
        <v>144</v>
      </c>
      <c r="LC332" s="2" t="s">
        <v>713</v>
      </c>
      <c r="LD332" s="2" t="s">
        <v>134</v>
      </c>
      <c r="LE332" s="2" t="s">
        <v>142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134</v>
      </c>
      <c r="LN332" s="2" t="s">
        <v>134</v>
      </c>
      <c r="LO332" s="2" t="s">
        <v>134</v>
      </c>
      <c r="LP332" s="2" t="s">
        <v>134</v>
      </c>
      <c r="LQ332" s="2" t="s">
        <v>134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134</v>
      </c>
      <c r="LZ332" s="2" t="s">
        <v>134</v>
      </c>
      <c r="MA332" s="2" t="s">
        <v>134</v>
      </c>
      <c r="MB332" s="2" t="s">
        <v>134</v>
      </c>
      <c r="MC332" s="2" t="s">
        <v>134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161</v>
      </c>
      <c r="ML332" s="2" t="s">
        <v>144</v>
      </c>
      <c r="MM332" s="2" t="s">
        <v>134</v>
      </c>
      <c r="MN332" s="2" t="s">
        <v>134</v>
      </c>
      <c r="MO332" s="2" t="s">
        <v>142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134</v>
      </c>
      <c r="MX332" s="2" t="s">
        <v>134</v>
      </c>
      <c r="MY332" s="2" t="s">
        <v>134</v>
      </c>
      <c r="MZ332" s="2" t="s">
        <v>134</v>
      </c>
      <c r="NA332" s="2" t="s">
        <v>134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184</v>
      </c>
      <c r="NJ332" s="2" t="s">
        <v>144</v>
      </c>
      <c r="NK332" s="2" t="s">
        <v>134</v>
      </c>
      <c r="NL332" s="2" t="s">
        <v>134</v>
      </c>
      <c r="NM332" s="2" t="s">
        <v>142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134</v>
      </c>
      <c r="NV332" s="2" t="s">
        <v>134</v>
      </c>
      <c r="NW332" s="2" t="s">
        <v>134</v>
      </c>
      <c r="NX332" s="2" t="s">
        <v>134</v>
      </c>
      <c r="NY332" s="2" t="s">
        <v>134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140</v>
      </c>
      <c r="OH332" s="2" t="s">
        <v>144</v>
      </c>
      <c r="OI332" s="2" t="s">
        <v>268</v>
      </c>
      <c r="OJ332" s="2" t="s">
        <v>269</v>
      </c>
      <c r="OK332" s="2" t="s">
        <v>142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134</v>
      </c>
      <c r="OT332" s="2" t="s">
        <v>134</v>
      </c>
      <c r="OU332" s="2" t="s">
        <v>134</v>
      </c>
      <c r="OV332" s="2" t="s">
        <v>134</v>
      </c>
      <c r="OW332" s="2" t="s">
        <v>134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161</v>
      </c>
      <c r="PF332" s="2" t="s">
        <v>144</v>
      </c>
      <c r="PG332" s="2" t="s">
        <v>134</v>
      </c>
      <c r="PH332" s="2" t="s">
        <v>134</v>
      </c>
      <c r="PI332" s="2" t="s">
        <v>142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134</v>
      </c>
      <c r="PR332" s="2" t="s">
        <v>134</v>
      </c>
      <c r="PS332" s="2" t="s">
        <v>134</v>
      </c>
      <c r="PT332" s="2" t="s">
        <v>134</v>
      </c>
      <c r="PU332" s="2" t="s">
        <v>134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140</v>
      </c>
      <c r="QD332" s="2" t="s">
        <v>144</v>
      </c>
      <c r="QE332" s="2" t="s">
        <v>149</v>
      </c>
      <c r="QF332" s="2" t="s">
        <v>134</v>
      </c>
      <c r="QG332" s="2" t="s">
        <v>142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184</v>
      </c>
      <c r="QP332" s="2" t="s">
        <v>144</v>
      </c>
      <c r="QQ332" s="2" t="s">
        <v>134</v>
      </c>
      <c r="QR332" s="2" t="s">
        <v>134</v>
      </c>
      <c r="QS332" s="2" t="s">
        <v>142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134</v>
      </c>
      <c r="RN332" s="2" t="s">
        <v>134</v>
      </c>
      <c r="RO332" s="2" t="s">
        <v>134</v>
      </c>
      <c r="RP332" s="2" t="s">
        <v>134</v>
      </c>
      <c r="RQ332" s="2" t="s">
        <v>134</v>
      </c>
      <c r="RR332" s="2" t="s">
        <v>134</v>
      </c>
      <c r="RS332" s="4"/>
      <c r="RT332" s="8"/>
      <c r="RU332" s="4"/>
      <c r="RV332" s="8"/>
      <c r="RW332" s="7"/>
      <c r="RX332" s="7"/>
      <c r="RY332" s="2" t="s">
        <v>161</v>
      </c>
      <c r="RZ332" s="2" t="s">
        <v>144</v>
      </c>
      <c r="SA332" s="2" t="s">
        <v>134</v>
      </c>
      <c r="SB332" s="2" t="s">
        <v>134</v>
      </c>
      <c r="SC332" s="2" t="s">
        <v>142</v>
      </c>
      <c r="SD332" s="2" t="s">
        <v>134</v>
      </c>
      <c r="SE332" s="4"/>
      <c r="SF332" s="8"/>
      <c r="SG332" s="4"/>
      <c r="SH332" s="8"/>
      <c r="SI332" s="7"/>
      <c r="SJ332" s="7"/>
      <c r="SK332" s="2" t="s">
        <v>140</v>
      </c>
      <c r="SL332" s="2" t="s">
        <v>144</v>
      </c>
      <c r="SM332" s="2" t="s">
        <v>411</v>
      </c>
      <c r="SN332" s="2" t="s">
        <v>134</v>
      </c>
      <c r="SO332" s="2" t="s">
        <v>142</v>
      </c>
      <c r="SP332" s="2" t="s">
        <v>134</v>
      </c>
    </row>
    <row r="333">
      <c r="A333" s="2" t="s">
        <v>3352</v>
      </c>
      <c r="B333" s="2" t="s">
        <v>123</v>
      </c>
      <c r="C333" s="2" t="s">
        <v>3207</v>
      </c>
      <c r="D333" s="2" t="s">
        <v>125</v>
      </c>
      <c r="E333" s="2" t="s">
        <v>126</v>
      </c>
      <c r="F333" s="2" t="s">
        <v>3226</v>
      </c>
      <c r="G333" s="2" t="s">
        <v>3353</v>
      </c>
      <c r="H333" s="2" t="s">
        <v>3228</v>
      </c>
      <c r="I333" s="2" t="s">
        <v>126</v>
      </c>
      <c r="J333" s="2" t="s">
        <v>234</v>
      </c>
      <c r="K333" s="2" t="s">
        <v>549</v>
      </c>
      <c r="L333" s="3">
        <v>12.5</v>
      </c>
      <c r="M333" s="3">
        <v>13.13</v>
      </c>
      <c r="N333" s="3">
        <v>29.99</v>
      </c>
      <c r="O333" s="2" t="s">
        <v>131</v>
      </c>
      <c r="P333" s="2" t="s">
        <v>275</v>
      </c>
      <c r="Q333" s="2" t="s">
        <v>133</v>
      </c>
      <c r="R333" s="2" t="s">
        <v>134</v>
      </c>
      <c r="S333" s="2" t="s">
        <v>3354</v>
      </c>
      <c r="T333" s="2" t="s">
        <v>134</v>
      </c>
      <c r="U333" s="2" t="s">
        <v>134</v>
      </c>
      <c r="V333" s="2" t="s">
        <v>3230</v>
      </c>
      <c r="W333" s="2" t="s">
        <v>835</v>
      </c>
      <c r="X333" s="2" t="s">
        <v>134</v>
      </c>
      <c r="Y333" s="2" t="s">
        <v>237</v>
      </c>
      <c r="Z333" s="4"/>
      <c r="AA333" s="4">
        <f>=ROUNDDOWN({0},0)</f>
      </c>
      <c r="AB333" s="5"/>
      <c r="AC333" s="2" t="s">
        <v>134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/>
      <c r="BJ333" s="4"/>
      <c r="BK333" s="8"/>
      <c r="BL333" s="2" t="s">
        <v>134</v>
      </c>
      <c r="BM333" s="7"/>
      <c r="BN333" s="7"/>
      <c r="BO333" s="4"/>
      <c r="BP333" s="8"/>
      <c r="BQ333" s="4"/>
      <c r="BR333" s="8"/>
      <c r="BS333" s="7"/>
      <c r="BT333" s="7"/>
      <c r="BU333" s="2" t="s">
        <v>140</v>
      </c>
      <c r="BV333" s="2" t="s">
        <v>144</v>
      </c>
      <c r="BW333" s="2" t="s">
        <v>134</v>
      </c>
      <c r="BX333" s="2" t="s">
        <v>239</v>
      </c>
      <c r="BY333" s="2" t="s">
        <v>142</v>
      </c>
      <c r="BZ333" s="2" t="s">
        <v>134</v>
      </c>
      <c r="CA333" s="4"/>
      <c r="CB333" s="8"/>
      <c r="CC333" s="4"/>
      <c r="CD333" s="8"/>
      <c r="CE333" s="7"/>
      <c r="CF333" s="7"/>
      <c r="CG333" s="2" t="s">
        <v>140</v>
      </c>
      <c r="CH333" s="2" t="s">
        <v>144</v>
      </c>
      <c r="CI333" s="2" t="s">
        <v>1031</v>
      </c>
      <c r="CJ333" s="2" t="s">
        <v>134</v>
      </c>
      <c r="CK333" s="2" t="s">
        <v>142</v>
      </c>
      <c r="CL333" s="2" t="s">
        <v>134</v>
      </c>
      <c r="CM333" s="4"/>
      <c r="CN333" s="8"/>
      <c r="CO333" s="4"/>
      <c r="CP333" s="8"/>
      <c r="CQ333" s="7"/>
      <c r="CR333" s="7"/>
      <c r="CS333" s="2" t="s">
        <v>140</v>
      </c>
      <c r="CT333" s="2" t="s">
        <v>144</v>
      </c>
      <c r="CU333" s="2" t="s">
        <v>242</v>
      </c>
      <c r="CV333" s="2" t="s">
        <v>423</v>
      </c>
      <c r="CW333" s="2" t="s">
        <v>142</v>
      </c>
      <c r="CX333" s="2" t="s">
        <v>134</v>
      </c>
      <c r="CY333" s="4"/>
      <c r="CZ333" s="8"/>
      <c r="DA333" s="4"/>
      <c r="DB333" s="8"/>
      <c r="DC333" s="7"/>
      <c r="DD333" s="7"/>
      <c r="DE333" s="2" t="s">
        <v>140</v>
      </c>
      <c r="DF333" s="2" t="s">
        <v>144</v>
      </c>
      <c r="DG333" s="2" t="s">
        <v>242</v>
      </c>
      <c r="DH333" s="2" t="s">
        <v>431</v>
      </c>
      <c r="DI333" s="2" t="s">
        <v>142</v>
      </c>
      <c r="DJ333" s="2" t="s">
        <v>134</v>
      </c>
      <c r="DK333" s="4"/>
      <c r="DL333" s="8"/>
      <c r="DM333" s="4"/>
      <c r="DN333" s="8"/>
      <c r="DO333" s="7"/>
      <c r="DP333" s="7"/>
      <c r="DQ333" s="2" t="s">
        <v>140</v>
      </c>
      <c r="DR333" s="2" t="s">
        <v>144</v>
      </c>
      <c r="DS333" s="2" t="s">
        <v>242</v>
      </c>
      <c r="DT333" s="2" t="s">
        <v>576</v>
      </c>
      <c r="DU333" s="2" t="s">
        <v>142</v>
      </c>
      <c r="DV333" s="2" t="s">
        <v>134</v>
      </c>
      <c r="DW333" s="4"/>
      <c r="DX333" s="8"/>
      <c r="DY333" s="4"/>
      <c r="DZ333" s="8"/>
      <c r="EA333" s="7"/>
      <c r="EB333" s="7"/>
      <c r="EC333" s="2" t="s">
        <v>140</v>
      </c>
      <c r="ED333" s="2" t="s">
        <v>144</v>
      </c>
      <c r="EE333" s="2" t="s">
        <v>242</v>
      </c>
      <c r="EF333" s="2" t="s">
        <v>555</v>
      </c>
      <c r="EG333" s="2" t="s">
        <v>142</v>
      </c>
      <c r="EH333" s="2" t="s">
        <v>134</v>
      </c>
      <c r="EI333" s="4"/>
      <c r="EJ333" s="8"/>
      <c r="EK333" s="4"/>
      <c r="EL333" s="8"/>
      <c r="EM333" s="7"/>
      <c r="EN333" s="7"/>
      <c r="EO333" s="2" t="s">
        <v>140</v>
      </c>
      <c r="EP333" s="2" t="s">
        <v>144</v>
      </c>
      <c r="EQ333" s="2" t="s">
        <v>242</v>
      </c>
      <c r="ER333" s="2" t="s">
        <v>431</v>
      </c>
      <c r="ES333" s="2" t="s">
        <v>142</v>
      </c>
      <c r="ET333" s="2" t="s">
        <v>134</v>
      </c>
      <c r="EU333" s="4"/>
      <c r="EV333" s="8"/>
      <c r="EW333" s="4"/>
      <c r="EX333" s="8"/>
      <c r="EY333" s="7"/>
      <c r="EZ333" s="7"/>
      <c r="FA333" s="2" t="s">
        <v>140</v>
      </c>
      <c r="FB333" s="2" t="s">
        <v>144</v>
      </c>
      <c r="FC333" s="2" t="s">
        <v>242</v>
      </c>
      <c r="FD333" s="2" t="s">
        <v>3355</v>
      </c>
      <c r="FE333" s="2" t="s">
        <v>142</v>
      </c>
      <c r="FF333" s="2" t="s">
        <v>134</v>
      </c>
      <c r="FG333" s="4"/>
      <c r="FH333" s="8"/>
      <c r="FI333" s="4"/>
      <c r="FJ333" s="8"/>
      <c r="FK333" s="7"/>
      <c r="FL333" s="7"/>
      <c r="FM333" s="2" t="s">
        <v>161</v>
      </c>
      <c r="FN333" s="2" t="s">
        <v>144</v>
      </c>
      <c r="FO333" s="2" t="s">
        <v>134</v>
      </c>
      <c r="FP333" s="2" t="s">
        <v>134</v>
      </c>
      <c r="FQ333" s="2" t="s">
        <v>142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161</v>
      </c>
      <c r="FZ333" s="2" t="s">
        <v>144</v>
      </c>
      <c r="GA333" s="2" t="s">
        <v>134</v>
      </c>
      <c r="GB333" s="2" t="s">
        <v>134</v>
      </c>
      <c r="GC333" s="2" t="s">
        <v>142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134</v>
      </c>
      <c r="GM333" s="2" t="s">
        <v>134</v>
      </c>
      <c r="GN333" s="2" t="s">
        <v>134</v>
      </c>
      <c r="GO333" s="2" t="s">
        <v>134</v>
      </c>
      <c r="GP333" s="2" t="s">
        <v>134</v>
      </c>
      <c r="GQ333" s="4"/>
      <c r="GR333" s="8"/>
      <c r="GS333" s="4"/>
      <c r="GT333" s="8"/>
      <c r="GU333" s="7"/>
      <c r="GV333" s="7"/>
      <c r="GW333" s="2" t="s">
        <v>140</v>
      </c>
      <c r="GX333" s="2" t="s">
        <v>144</v>
      </c>
      <c r="GY333" s="2" t="s">
        <v>253</v>
      </c>
      <c r="GZ333" s="2" t="s">
        <v>430</v>
      </c>
      <c r="HA333" s="2" t="s">
        <v>142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140</v>
      </c>
      <c r="HJ333" s="2" t="s">
        <v>144</v>
      </c>
      <c r="HK333" s="2" t="s">
        <v>242</v>
      </c>
      <c r="HL333" s="2" t="s">
        <v>423</v>
      </c>
      <c r="HM333" s="2" t="s">
        <v>142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161</v>
      </c>
      <c r="HV333" s="2" t="s">
        <v>131</v>
      </c>
      <c r="HW333" s="2" t="s">
        <v>134</v>
      </c>
      <c r="HX333" s="2" t="s">
        <v>134</v>
      </c>
      <c r="HY333" s="2" t="s">
        <v>142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140</v>
      </c>
      <c r="IH333" s="2" t="s">
        <v>144</v>
      </c>
      <c r="II333" s="2" t="s">
        <v>242</v>
      </c>
      <c r="IJ333" s="2" t="s">
        <v>431</v>
      </c>
      <c r="IK333" s="2" t="s">
        <v>142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140</v>
      </c>
      <c r="IT333" s="2" t="s">
        <v>144</v>
      </c>
      <c r="IU333" s="2" t="s">
        <v>242</v>
      </c>
      <c r="IV333" s="2" t="s">
        <v>3339</v>
      </c>
      <c r="IW333" s="2" t="s">
        <v>142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134</v>
      </c>
      <c r="JG333" s="2" t="s">
        <v>134</v>
      </c>
      <c r="JH333" s="2" t="s">
        <v>134</v>
      </c>
      <c r="JI333" s="2" t="s">
        <v>134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184</v>
      </c>
      <c r="JR333" s="2" t="s">
        <v>144</v>
      </c>
      <c r="JS333" s="2" t="s">
        <v>134</v>
      </c>
      <c r="JT333" s="2" t="s">
        <v>134</v>
      </c>
      <c r="JU333" s="2" t="s">
        <v>142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161</v>
      </c>
      <c r="KD333" s="2" t="s">
        <v>131</v>
      </c>
      <c r="KE333" s="2" t="s">
        <v>134</v>
      </c>
      <c r="KF333" s="2" t="s">
        <v>134</v>
      </c>
      <c r="KG333" s="2" t="s">
        <v>142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176</v>
      </c>
      <c r="KP333" s="2" t="s">
        <v>144</v>
      </c>
      <c r="KQ333" s="2" t="s">
        <v>134</v>
      </c>
      <c r="KR333" s="2" t="s">
        <v>134</v>
      </c>
      <c r="KS333" s="2" t="s">
        <v>142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140</v>
      </c>
      <c r="LB333" s="2" t="s">
        <v>144</v>
      </c>
      <c r="LC333" s="2" t="s">
        <v>438</v>
      </c>
      <c r="LD333" s="2" t="s">
        <v>772</v>
      </c>
      <c r="LE333" s="2" t="s">
        <v>142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134</v>
      </c>
      <c r="LO333" s="2" t="s">
        <v>134</v>
      </c>
      <c r="LP333" s="2" t="s">
        <v>134</v>
      </c>
      <c r="LQ333" s="2" t="s">
        <v>134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134</v>
      </c>
      <c r="LZ333" s="2" t="s">
        <v>134</v>
      </c>
      <c r="MA333" s="2" t="s">
        <v>134</v>
      </c>
      <c r="MB333" s="2" t="s">
        <v>134</v>
      </c>
      <c r="MC333" s="2" t="s">
        <v>134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161</v>
      </c>
      <c r="ML333" s="2" t="s">
        <v>144</v>
      </c>
      <c r="MM333" s="2" t="s">
        <v>134</v>
      </c>
      <c r="MN333" s="2" t="s">
        <v>134</v>
      </c>
      <c r="MO333" s="2" t="s">
        <v>142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134</v>
      </c>
      <c r="MY333" s="2" t="s">
        <v>134</v>
      </c>
      <c r="MZ333" s="2" t="s">
        <v>134</v>
      </c>
      <c r="NA333" s="2" t="s">
        <v>134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184</v>
      </c>
      <c r="NJ333" s="2" t="s">
        <v>144</v>
      </c>
      <c r="NK333" s="2" t="s">
        <v>134</v>
      </c>
      <c r="NL333" s="2" t="s">
        <v>134</v>
      </c>
      <c r="NM333" s="2" t="s">
        <v>142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161</v>
      </c>
      <c r="NV333" s="2" t="s">
        <v>131</v>
      </c>
      <c r="NW333" s="2" t="s">
        <v>134</v>
      </c>
      <c r="NX333" s="2" t="s">
        <v>134</v>
      </c>
      <c r="NY333" s="2" t="s">
        <v>142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140</v>
      </c>
      <c r="OH333" s="2" t="s">
        <v>144</v>
      </c>
      <c r="OI333" s="2" t="s">
        <v>268</v>
      </c>
      <c r="OJ333" s="2" t="s">
        <v>944</v>
      </c>
      <c r="OK333" s="2" t="s">
        <v>142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134</v>
      </c>
      <c r="OT333" s="2" t="s">
        <v>134</v>
      </c>
      <c r="OU333" s="2" t="s">
        <v>134</v>
      </c>
      <c r="OV333" s="2" t="s">
        <v>134</v>
      </c>
      <c r="OW333" s="2" t="s">
        <v>134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161</v>
      </c>
      <c r="PF333" s="2" t="s">
        <v>144</v>
      </c>
      <c r="PG333" s="2" t="s">
        <v>134</v>
      </c>
      <c r="PH333" s="2" t="s">
        <v>134</v>
      </c>
      <c r="PI333" s="2" t="s">
        <v>142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134</v>
      </c>
      <c r="PS333" s="2" t="s">
        <v>134</v>
      </c>
      <c r="PT333" s="2" t="s">
        <v>134</v>
      </c>
      <c r="PU333" s="2" t="s">
        <v>134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140</v>
      </c>
      <c r="QD333" s="2" t="s">
        <v>144</v>
      </c>
      <c r="QE333" s="2" t="s">
        <v>149</v>
      </c>
      <c r="QF333" s="2" t="s">
        <v>773</v>
      </c>
      <c r="QG333" s="2" t="s">
        <v>142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184</v>
      </c>
      <c r="QP333" s="2" t="s">
        <v>144</v>
      </c>
      <c r="QQ333" s="2" t="s">
        <v>134</v>
      </c>
      <c r="QR333" s="2" t="s">
        <v>134</v>
      </c>
      <c r="QS333" s="2" t="s">
        <v>142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134</v>
      </c>
      <c r="RN333" s="2" t="s">
        <v>134</v>
      </c>
      <c r="RO333" s="2" t="s">
        <v>134</v>
      </c>
      <c r="RP333" s="2" t="s">
        <v>134</v>
      </c>
      <c r="RQ333" s="2" t="s">
        <v>134</v>
      </c>
      <c r="RR333" s="2" t="s">
        <v>134</v>
      </c>
      <c r="RS333" s="4"/>
      <c r="RT333" s="8"/>
      <c r="RU333" s="4"/>
      <c r="RV333" s="8"/>
      <c r="RW333" s="7"/>
      <c r="RX333" s="7"/>
      <c r="RY333" s="2" t="s">
        <v>161</v>
      </c>
      <c r="RZ333" s="2" t="s">
        <v>144</v>
      </c>
      <c r="SA333" s="2" t="s">
        <v>134</v>
      </c>
      <c r="SB333" s="2" t="s">
        <v>134</v>
      </c>
      <c r="SC333" s="2" t="s">
        <v>142</v>
      </c>
      <c r="SD333" s="2" t="s">
        <v>134</v>
      </c>
      <c r="SE333" s="4"/>
      <c r="SF333" s="8"/>
      <c r="SG333" s="4"/>
      <c r="SH333" s="8"/>
      <c r="SI333" s="7"/>
      <c r="SJ333" s="7"/>
      <c r="SK333" s="2" t="s">
        <v>140</v>
      </c>
      <c r="SL333" s="2" t="s">
        <v>144</v>
      </c>
      <c r="SM333" s="2" t="s">
        <v>411</v>
      </c>
      <c r="SN333" s="2" t="s">
        <v>134</v>
      </c>
      <c r="SO333" s="2" t="s">
        <v>142</v>
      </c>
      <c r="SP333" s="2" t="s">
        <v>134</v>
      </c>
    </row>
    <row r="334">
      <c r="A334" s="2" t="s">
        <v>3356</v>
      </c>
      <c r="B334" s="2" t="s">
        <v>123</v>
      </c>
      <c r="C334" s="2" t="s">
        <v>3207</v>
      </c>
      <c r="D334" s="2" t="s">
        <v>125</v>
      </c>
      <c r="E334" s="2" t="s">
        <v>126</v>
      </c>
      <c r="F334" s="2" t="s">
        <v>3357</v>
      </c>
      <c r="G334" s="2" t="s">
        <v>3358</v>
      </c>
      <c r="H334" s="2" t="s">
        <v>3359</v>
      </c>
      <c r="I334" s="2" t="s">
        <v>3360</v>
      </c>
      <c r="J334" s="2" t="s">
        <v>234</v>
      </c>
      <c r="K334" s="2" t="s">
        <v>1298</v>
      </c>
      <c r="L334" s="3">
        <v>17.02</v>
      </c>
      <c r="M334" s="3">
        <v>17.87</v>
      </c>
      <c r="N334" s="3">
        <v>36.99</v>
      </c>
      <c r="O334" s="2" t="s">
        <v>274</v>
      </c>
      <c r="P334" s="2" t="s">
        <v>275</v>
      </c>
      <c r="Q334" s="2" t="s">
        <v>133</v>
      </c>
      <c r="R334" s="2" t="s">
        <v>134</v>
      </c>
      <c r="S334" s="2" t="s">
        <v>3361</v>
      </c>
      <c r="T334" s="2" t="s">
        <v>134</v>
      </c>
      <c r="U334" s="2" t="s">
        <v>832</v>
      </c>
      <c r="V334" s="2" t="s">
        <v>420</v>
      </c>
      <c r="W334" s="2" t="s">
        <v>990</v>
      </c>
      <c r="X334" s="2" t="s">
        <v>1470</v>
      </c>
      <c r="Y334" s="2" t="s">
        <v>1276</v>
      </c>
      <c r="Z334" s="4">
        <v>1</v>
      </c>
      <c r="AA334" s="4">
        <f>=ROUNDDOWN(1.11111111111111,0)</f>
      </c>
      <c r="AB334" s="5">
        <v>0.9</v>
      </c>
      <c r="AC334" s="2" t="s">
        <v>134</v>
      </c>
      <c r="AD334" s="4"/>
      <c r="AE334" s="4"/>
      <c r="AF334" s="6">
        <v>64</v>
      </c>
      <c r="AG334" s="6"/>
      <c r="AH334" s="7">
        <v>0.929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>
        <v>0</v>
      </c>
      <c r="AP334" s="4">
        <v>11</v>
      </c>
      <c r="AQ334" s="8">
        <v>135.84</v>
      </c>
      <c r="AR334" s="4"/>
      <c r="AS334" s="8"/>
      <c r="AT334" s="7"/>
      <c r="AU334" s="7"/>
      <c r="AV334" s="4">
        <v>11</v>
      </c>
      <c r="AW334" s="8">
        <v>135.84</v>
      </c>
      <c r="AX334" s="4"/>
      <c r="AY334" s="8"/>
      <c r="AZ334" s="7"/>
      <c r="BA334" s="7"/>
      <c r="BB334" s="7">
        <v>1</v>
      </c>
      <c r="BC334" s="4">
        <v>11</v>
      </c>
      <c r="BD334" s="8">
        <v>135.84</v>
      </c>
      <c r="BE334" s="4"/>
      <c r="BF334" s="8"/>
      <c r="BG334" s="7"/>
      <c r="BH334" s="7"/>
      <c r="BI334" s="7">
        <v>1</v>
      </c>
      <c r="BJ334" s="4">
        <v>11</v>
      </c>
      <c r="BK334" s="8">
        <v>135.84</v>
      </c>
      <c r="BL334" s="2" t="s">
        <v>3362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176</v>
      </c>
      <c r="BV334" s="2" t="s">
        <v>144</v>
      </c>
      <c r="BW334" s="2" t="s">
        <v>134</v>
      </c>
      <c r="BX334" s="2" t="s">
        <v>134</v>
      </c>
      <c r="BY334" s="2" t="s">
        <v>142</v>
      </c>
      <c r="BZ334" s="2" t="s">
        <v>134</v>
      </c>
      <c r="CA334" s="4"/>
      <c r="CB334" s="8"/>
      <c r="CC334" s="4"/>
      <c r="CD334" s="8"/>
      <c r="CE334" s="7"/>
      <c r="CF334" s="7"/>
      <c r="CG334" s="2" t="s">
        <v>161</v>
      </c>
      <c r="CH334" s="2" t="s">
        <v>144</v>
      </c>
      <c r="CI334" s="2" t="s">
        <v>862</v>
      </c>
      <c r="CJ334" s="2" t="s">
        <v>134</v>
      </c>
      <c r="CK334" s="2" t="s">
        <v>168</v>
      </c>
      <c r="CL334" s="2" t="s">
        <v>134</v>
      </c>
      <c r="CM334" s="4">
        <v>2</v>
      </c>
      <c r="CN334" s="8">
        <v>36.66</v>
      </c>
      <c r="CO334" s="4"/>
      <c r="CP334" s="8"/>
      <c r="CQ334" s="7"/>
      <c r="CR334" s="7"/>
      <c r="CS334" s="2" t="s">
        <v>140</v>
      </c>
      <c r="CT334" s="2" t="s">
        <v>144</v>
      </c>
      <c r="CU334" s="2" t="s">
        <v>2497</v>
      </c>
      <c r="CV334" s="2" t="s">
        <v>1100</v>
      </c>
      <c r="CW334" s="2" t="s">
        <v>142</v>
      </c>
      <c r="CX334" s="2" t="s">
        <v>134</v>
      </c>
      <c r="CY334" s="4">
        <v>5</v>
      </c>
      <c r="CZ334" s="8">
        <v>56.3</v>
      </c>
      <c r="DA334" s="4"/>
      <c r="DB334" s="8"/>
      <c r="DC334" s="7"/>
      <c r="DD334" s="7"/>
      <c r="DE334" s="2" t="s">
        <v>140</v>
      </c>
      <c r="DF334" s="2" t="s">
        <v>144</v>
      </c>
      <c r="DG334" s="2" t="s">
        <v>1285</v>
      </c>
      <c r="DH334" s="2" t="s">
        <v>1635</v>
      </c>
      <c r="DI334" s="2" t="s">
        <v>142</v>
      </c>
      <c r="DJ334" s="2" t="s">
        <v>134</v>
      </c>
      <c r="DK334" s="4"/>
      <c r="DL334" s="8"/>
      <c r="DM334" s="4"/>
      <c r="DN334" s="8"/>
      <c r="DO334" s="7"/>
      <c r="DP334" s="7"/>
      <c r="DQ334" s="2" t="s">
        <v>140</v>
      </c>
      <c r="DR334" s="2" t="s">
        <v>144</v>
      </c>
      <c r="DS334" s="2" t="s">
        <v>320</v>
      </c>
      <c r="DT334" s="2" t="s">
        <v>862</v>
      </c>
      <c r="DU334" s="2" t="s">
        <v>142</v>
      </c>
      <c r="DV334" s="2" t="s">
        <v>134</v>
      </c>
      <c r="DW334" s="4"/>
      <c r="DX334" s="8"/>
      <c r="DY334" s="4"/>
      <c r="DZ334" s="8"/>
      <c r="EA334" s="7"/>
      <c r="EB334" s="7"/>
      <c r="EC334" s="2" t="s">
        <v>811</v>
      </c>
      <c r="ED334" s="2" t="s">
        <v>144</v>
      </c>
      <c r="EE334" s="2" t="s">
        <v>134</v>
      </c>
      <c r="EF334" s="2" t="s">
        <v>134</v>
      </c>
      <c r="EG334" s="2" t="s">
        <v>142</v>
      </c>
      <c r="EH334" s="2" t="s">
        <v>134</v>
      </c>
      <c r="EI334" s="4">
        <v>4</v>
      </c>
      <c r="EJ334" s="8">
        <v>42.88</v>
      </c>
      <c r="EK334" s="4"/>
      <c r="EL334" s="8"/>
      <c r="EM334" s="7"/>
      <c r="EN334" s="7"/>
      <c r="EO334" s="2" t="s">
        <v>140</v>
      </c>
      <c r="EP334" s="2" t="s">
        <v>144</v>
      </c>
      <c r="EQ334" s="2" t="s">
        <v>1279</v>
      </c>
      <c r="ER334" s="2" t="s">
        <v>3363</v>
      </c>
      <c r="ES334" s="2" t="s">
        <v>168</v>
      </c>
      <c r="ET334" s="2" t="s">
        <v>134</v>
      </c>
      <c r="EU334" s="4"/>
      <c r="EV334" s="8"/>
      <c r="EW334" s="4"/>
      <c r="EX334" s="8"/>
      <c r="EY334" s="7"/>
      <c r="EZ334" s="7"/>
      <c r="FA334" s="2" t="s">
        <v>140</v>
      </c>
      <c r="FB334" s="2" t="s">
        <v>144</v>
      </c>
      <c r="FC334" s="2" t="s">
        <v>1104</v>
      </c>
      <c r="FD334" s="2" t="s">
        <v>3364</v>
      </c>
      <c r="FE334" s="2" t="s">
        <v>142</v>
      </c>
      <c r="FF334" s="2" t="s">
        <v>134</v>
      </c>
      <c r="FG334" s="4"/>
      <c r="FH334" s="8"/>
      <c r="FI334" s="4"/>
      <c r="FJ334" s="8"/>
      <c r="FK334" s="7"/>
      <c r="FL334" s="7"/>
      <c r="FM334" s="2" t="s">
        <v>161</v>
      </c>
      <c r="FN334" s="2" t="s">
        <v>144</v>
      </c>
      <c r="FO334" s="2" t="s">
        <v>134</v>
      </c>
      <c r="FP334" s="2" t="s">
        <v>134</v>
      </c>
      <c r="FQ334" s="2" t="s">
        <v>142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143</v>
      </c>
      <c r="FZ334" s="2" t="s">
        <v>144</v>
      </c>
      <c r="GA334" s="2" t="s">
        <v>134</v>
      </c>
      <c r="GB334" s="2" t="s">
        <v>134</v>
      </c>
      <c r="GC334" s="2" t="s">
        <v>142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161</v>
      </c>
      <c r="GL334" s="2" t="s">
        <v>144</v>
      </c>
      <c r="GM334" s="2" t="s">
        <v>134</v>
      </c>
      <c r="GN334" s="2" t="s">
        <v>134</v>
      </c>
      <c r="GO334" s="2" t="s">
        <v>142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184</v>
      </c>
      <c r="GX334" s="2" t="s">
        <v>144</v>
      </c>
      <c r="GY334" s="2" t="s">
        <v>134</v>
      </c>
      <c r="GZ334" s="2" t="s">
        <v>134</v>
      </c>
      <c r="HA334" s="2" t="s">
        <v>142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140</v>
      </c>
      <c r="HJ334" s="2" t="s">
        <v>144</v>
      </c>
      <c r="HK334" s="2" t="s">
        <v>1285</v>
      </c>
      <c r="HL334" s="2" t="s">
        <v>1451</v>
      </c>
      <c r="HM334" s="2" t="s">
        <v>142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161</v>
      </c>
      <c r="HV334" s="2" t="s">
        <v>144</v>
      </c>
      <c r="HW334" s="2" t="s">
        <v>134</v>
      </c>
      <c r="HX334" s="2" t="s">
        <v>134</v>
      </c>
      <c r="HY334" s="2" t="s">
        <v>142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140</v>
      </c>
      <c r="IH334" s="2" t="s">
        <v>144</v>
      </c>
      <c r="II334" s="2" t="s">
        <v>862</v>
      </c>
      <c r="IJ334" s="2" t="s">
        <v>2112</v>
      </c>
      <c r="IK334" s="2" t="s">
        <v>142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161</v>
      </c>
      <c r="IT334" s="2" t="s">
        <v>144</v>
      </c>
      <c r="IU334" s="2" t="s">
        <v>134</v>
      </c>
      <c r="IV334" s="2" t="s">
        <v>134</v>
      </c>
      <c r="IW334" s="2" t="s">
        <v>142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134</v>
      </c>
      <c r="JG334" s="2" t="s">
        <v>134</v>
      </c>
      <c r="JH334" s="2" t="s">
        <v>134</v>
      </c>
      <c r="JI334" s="2" t="s">
        <v>134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184</v>
      </c>
      <c r="JR334" s="2" t="s">
        <v>144</v>
      </c>
      <c r="JS334" s="2" t="s">
        <v>134</v>
      </c>
      <c r="JT334" s="2" t="s">
        <v>134</v>
      </c>
      <c r="JU334" s="2" t="s">
        <v>142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161</v>
      </c>
      <c r="KD334" s="2" t="s">
        <v>144</v>
      </c>
      <c r="KE334" s="2" t="s">
        <v>134</v>
      </c>
      <c r="KF334" s="2" t="s">
        <v>134</v>
      </c>
      <c r="KG334" s="2" t="s">
        <v>142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161</v>
      </c>
      <c r="KP334" s="2" t="s">
        <v>144</v>
      </c>
      <c r="KQ334" s="2" t="s">
        <v>134</v>
      </c>
      <c r="KR334" s="2" t="s">
        <v>134</v>
      </c>
      <c r="KS334" s="2" t="s">
        <v>142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140</v>
      </c>
      <c r="LB334" s="2" t="s">
        <v>144</v>
      </c>
      <c r="LC334" s="2" t="s">
        <v>2263</v>
      </c>
      <c r="LD334" s="2" t="s">
        <v>164</v>
      </c>
      <c r="LE334" s="2" t="s">
        <v>142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134</v>
      </c>
      <c r="LO334" s="2" t="s">
        <v>134</v>
      </c>
      <c r="LP334" s="2" t="s">
        <v>134</v>
      </c>
      <c r="LQ334" s="2" t="s">
        <v>134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134</v>
      </c>
      <c r="LZ334" s="2" t="s">
        <v>134</v>
      </c>
      <c r="MA334" s="2" t="s">
        <v>134</v>
      </c>
      <c r="MB334" s="2" t="s">
        <v>134</v>
      </c>
      <c r="MC334" s="2" t="s">
        <v>134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161</v>
      </c>
      <c r="ML334" s="2" t="s">
        <v>144</v>
      </c>
      <c r="MM334" s="2" t="s">
        <v>134</v>
      </c>
      <c r="MN334" s="2" t="s">
        <v>134</v>
      </c>
      <c r="MO334" s="2" t="s">
        <v>142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134</v>
      </c>
      <c r="MY334" s="2" t="s">
        <v>134</v>
      </c>
      <c r="MZ334" s="2" t="s">
        <v>134</v>
      </c>
      <c r="NA334" s="2" t="s">
        <v>134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184</v>
      </c>
      <c r="NJ334" s="2" t="s">
        <v>144</v>
      </c>
      <c r="NK334" s="2" t="s">
        <v>134</v>
      </c>
      <c r="NL334" s="2" t="s">
        <v>134</v>
      </c>
      <c r="NM334" s="2" t="s">
        <v>142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140</v>
      </c>
      <c r="NV334" s="2" t="s">
        <v>144</v>
      </c>
      <c r="NW334" s="2" t="s">
        <v>1256</v>
      </c>
      <c r="NX334" s="2" t="s">
        <v>2155</v>
      </c>
      <c r="NY334" s="2" t="s">
        <v>142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140</v>
      </c>
      <c r="OH334" s="2" t="s">
        <v>144</v>
      </c>
      <c r="OI334" s="2" t="s">
        <v>914</v>
      </c>
      <c r="OJ334" s="2" t="s">
        <v>3365</v>
      </c>
      <c r="OK334" s="2" t="s">
        <v>168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134</v>
      </c>
      <c r="OT334" s="2" t="s">
        <v>134</v>
      </c>
      <c r="OU334" s="2" t="s">
        <v>134</v>
      </c>
      <c r="OV334" s="2" t="s">
        <v>134</v>
      </c>
      <c r="OW334" s="2" t="s">
        <v>134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161</v>
      </c>
      <c r="PF334" s="2" t="s">
        <v>144</v>
      </c>
      <c r="PG334" s="2" t="s">
        <v>134</v>
      </c>
      <c r="PH334" s="2" t="s">
        <v>134</v>
      </c>
      <c r="PI334" s="2" t="s">
        <v>142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134</v>
      </c>
      <c r="PS334" s="2" t="s">
        <v>134</v>
      </c>
      <c r="PT334" s="2" t="s">
        <v>134</v>
      </c>
      <c r="PU334" s="2" t="s">
        <v>134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161</v>
      </c>
      <c r="QD334" s="2" t="s">
        <v>144</v>
      </c>
      <c r="QE334" s="2" t="s">
        <v>134</v>
      </c>
      <c r="QF334" s="2" t="s">
        <v>134</v>
      </c>
      <c r="QG334" s="2" t="s">
        <v>142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184</v>
      </c>
      <c r="QP334" s="2" t="s">
        <v>144</v>
      </c>
      <c r="QQ334" s="2" t="s">
        <v>134</v>
      </c>
      <c r="QR334" s="2" t="s">
        <v>134</v>
      </c>
      <c r="QS334" s="2" t="s">
        <v>142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134</v>
      </c>
      <c r="RN334" s="2" t="s">
        <v>134</v>
      </c>
      <c r="RO334" s="2" t="s">
        <v>134</v>
      </c>
      <c r="RP334" s="2" t="s">
        <v>134</v>
      </c>
      <c r="RQ334" s="2" t="s">
        <v>134</v>
      </c>
      <c r="RR334" s="2" t="s">
        <v>134</v>
      </c>
      <c r="RS334" s="4"/>
      <c r="RT334" s="8"/>
      <c r="RU334" s="4"/>
      <c r="RV334" s="8"/>
      <c r="RW334" s="7"/>
      <c r="RX334" s="7"/>
      <c r="RY334" s="2" t="s">
        <v>161</v>
      </c>
      <c r="RZ334" s="2" t="s">
        <v>144</v>
      </c>
      <c r="SA334" s="2" t="s">
        <v>134</v>
      </c>
      <c r="SB334" s="2" t="s">
        <v>134</v>
      </c>
      <c r="SC334" s="2" t="s">
        <v>142</v>
      </c>
      <c r="SD334" s="2" t="s">
        <v>134</v>
      </c>
      <c r="SE334" s="4"/>
      <c r="SF334" s="8"/>
      <c r="SG334" s="4"/>
      <c r="SH334" s="8"/>
      <c r="SI334" s="7"/>
      <c r="SJ334" s="7"/>
      <c r="SK334" s="2" t="s">
        <v>176</v>
      </c>
      <c r="SL334" s="2" t="s">
        <v>144</v>
      </c>
      <c r="SM334" s="2" t="s">
        <v>134</v>
      </c>
      <c r="SN334" s="2" t="s">
        <v>134</v>
      </c>
      <c r="SO334" s="2" t="s">
        <v>142</v>
      </c>
      <c r="SP334" s="2" t="s">
        <v>134</v>
      </c>
    </row>
    <row r="335">
      <c r="A335" s="2" t="s">
        <v>3366</v>
      </c>
      <c r="B335" s="2" t="s">
        <v>123</v>
      </c>
      <c r="C335" s="2" t="s">
        <v>3207</v>
      </c>
      <c r="D335" s="2" t="s">
        <v>125</v>
      </c>
      <c r="E335" s="2" t="s">
        <v>126</v>
      </c>
      <c r="F335" s="2" t="s">
        <v>3367</v>
      </c>
      <c r="G335" s="2" t="s">
        <v>3368</v>
      </c>
      <c r="H335" s="2" t="s">
        <v>3369</v>
      </c>
      <c r="I335" s="2" t="s">
        <v>3370</v>
      </c>
      <c r="J335" s="2" t="s">
        <v>234</v>
      </c>
      <c r="K335" s="2" t="s">
        <v>130</v>
      </c>
      <c r="L335" s="3">
        <v>14.4</v>
      </c>
      <c r="M335" s="3">
        <v>15.12</v>
      </c>
      <c r="N335" s="3">
        <v>29.99</v>
      </c>
      <c r="O335" s="2" t="s">
        <v>131</v>
      </c>
      <c r="P335" s="2" t="s">
        <v>275</v>
      </c>
      <c r="Q335" s="2" t="s">
        <v>133</v>
      </c>
      <c r="R335" s="2" t="s">
        <v>134</v>
      </c>
      <c r="S335" s="2" t="s">
        <v>3371</v>
      </c>
      <c r="T335" s="2" t="s">
        <v>134</v>
      </c>
      <c r="U335" s="2" t="s">
        <v>134</v>
      </c>
      <c r="V335" s="2" t="s">
        <v>420</v>
      </c>
      <c r="W335" s="2" t="s">
        <v>835</v>
      </c>
      <c r="X335" s="2" t="s">
        <v>134</v>
      </c>
      <c r="Y335" s="2" t="s">
        <v>565</v>
      </c>
      <c r="Z335" s="4"/>
      <c r="AA335" s="4">
        <f>=ROUNDDOWN({0},0)</f>
      </c>
      <c r="AB335" s="5"/>
      <c r="AC335" s="2" t="s">
        <v>134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134</v>
      </c>
      <c r="BM335" s="7"/>
      <c r="BN335" s="7"/>
      <c r="BO335" s="4"/>
      <c r="BP335" s="8"/>
      <c r="BQ335" s="4"/>
      <c r="BR335" s="8"/>
      <c r="BS335" s="7"/>
      <c r="BT335" s="7"/>
      <c r="BU335" s="2" t="s">
        <v>140</v>
      </c>
      <c r="BV335" s="2" t="s">
        <v>144</v>
      </c>
      <c r="BW335" s="2" t="s">
        <v>134</v>
      </c>
      <c r="BX335" s="2" t="s">
        <v>1337</v>
      </c>
      <c r="BY335" s="2" t="s">
        <v>142</v>
      </c>
      <c r="BZ335" s="2" t="s">
        <v>134</v>
      </c>
      <c r="CA335" s="4"/>
      <c r="CB335" s="8"/>
      <c r="CC335" s="4"/>
      <c r="CD335" s="8"/>
      <c r="CE335" s="7"/>
      <c r="CF335" s="7"/>
      <c r="CG335" s="2" t="s">
        <v>140</v>
      </c>
      <c r="CH335" s="2" t="s">
        <v>144</v>
      </c>
      <c r="CI335" s="2" t="s">
        <v>145</v>
      </c>
      <c r="CJ335" s="2" t="s">
        <v>657</v>
      </c>
      <c r="CK335" s="2" t="s">
        <v>142</v>
      </c>
      <c r="CL335" s="2" t="s">
        <v>134</v>
      </c>
      <c r="CM335" s="4"/>
      <c r="CN335" s="8"/>
      <c r="CO335" s="4"/>
      <c r="CP335" s="8"/>
      <c r="CQ335" s="7"/>
      <c r="CR335" s="7"/>
      <c r="CS335" s="2" t="s">
        <v>140</v>
      </c>
      <c r="CT335" s="2" t="s">
        <v>144</v>
      </c>
      <c r="CU335" s="2" t="s">
        <v>1330</v>
      </c>
      <c r="CV335" s="2" t="s">
        <v>956</v>
      </c>
      <c r="CW335" s="2" t="s">
        <v>142</v>
      </c>
      <c r="CX335" s="2" t="s">
        <v>134</v>
      </c>
      <c r="CY335" s="4"/>
      <c r="CZ335" s="8"/>
      <c r="DA335" s="4"/>
      <c r="DB335" s="8"/>
      <c r="DC335" s="7"/>
      <c r="DD335" s="7"/>
      <c r="DE335" s="2" t="s">
        <v>140</v>
      </c>
      <c r="DF335" s="2" t="s">
        <v>144</v>
      </c>
      <c r="DG335" s="2" t="s">
        <v>463</v>
      </c>
      <c r="DH335" s="2" t="s">
        <v>279</v>
      </c>
      <c r="DI335" s="2" t="s">
        <v>142</v>
      </c>
      <c r="DJ335" s="2" t="s">
        <v>134</v>
      </c>
      <c r="DK335" s="4"/>
      <c r="DL335" s="8"/>
      <c r="DM335" s="4"/>
      <c r="DN335" s="8"/>
      <c r="DO335" s="7"/>
      <c r="DP335" s="7"/>
      <c r="DQ335" s="2" t="s">
        <v>140</v>
      </c>
      <c r="DR335" s="2" t="s">
        <v>144</v>
      </c>
      <c r="DS335" s="2" t="s">
        <v>151</v>
      </c>
      <c r="DT335" s="2" t="s">
        <v>3372</v>
      </c>
      <c r="DU335" s="2" t="s">
        <v>142</v>
      </c>
      <c r="DV335" s="2" t="s">
        <v>134</v>
      </c>
      <c r="DW335" s="4"/>
      <c r="DX335" s="8"/>
      <c r="DY335" s="4"/>
      <c r="DZ335" s="8"/>
      <c r="EA335" s="7"/>
      <c r="EB335" s="7"/>
      <c r="EC335" s="2" t="s">
        <v>140</v>
      </c>
      <c r="ED335" s="2" t="s">
        <v>144</v>
      </c>
      <c r="EE335" s="2" t="s">
        <v>221</v>
      </c>
      <c r="EF335" s="2" t="s">
        <v>147</v>
      </c>
      <c r="EG335" s="2" t="s">
        <v>142</v>
      </c>
      <c r="EH335" s="2" t="s">
        <v>134</v>
      </c>
      <c r="EI335" s="4"/>
      <c r="EJ335" s="8"/>
      <c r="EK335" s="4"/>
      <c r="EL335" s="8"/>
      <c r="EM335" s="7"/>
      <c r="EN335" s="7"/>
      <c r="EO335" s="2" t="s">
        <v>140</v>
      </c>
      <c r="EP335" s="2" t="s">
        <v>144</v>
      </c>
      <c r="EQ335" s="2" t="s">
        <v>303</v>
      </c>
      <c r="ER335" s="2" t="s">
        <v>292</v>
      </c>
      <c r="ES335" s="2" t="s">
        <v>142</v>
      </c>
      <c r="ET335" s="2" t="s">
        <v>134</v>
      </c>
      <c r="EU335" s="4"/>
      <c r="EV335" s="8"/>
      <c r="EW335" s="4"/>
      <c r="EX335" s="8"/>
      <c r="EY335" s="7"/>
      <c r="EZ335" s="7"/>
      <c r="FA335" s="2" t="s">
        <v>140</v>
      </c>
      <c r="FB335" s="2" t="s">
        <v>144</v>
      </c>
      <c r="FC335" s="2" t="s">
        <v>2368</v>
      </c>
      <c r="FD335" s="2" t="s">
        <v>1794</v>
      </c>
      <c r="FE335" s="2" t="s">
        <v>142</v>
      </c>
      <c r="FF335" s="2" t="s">
        <v>134</v>
      </c>
      <c r="FG335" s="4"/>
      <c r="FH335" s="8"/>
      <c r="FI335" s="4"/>
      <c r="FJ335" s="8"/>
      <c r="FK335" s="7"/>
      <c r="FL335" s="7"/>
      <c r="FM335" s="2" t="s">
        <v>161</v>
      </c>
      <c r="FN335" s="2" t="s">
        <v>144</v>
      </c>
      <c r="FO335" s="2" t="s">
        <v>134</v>
      </c>
      <c r="FP335" s="2" t="s">
        <v>134</v>
      </c>
      <c r="FQ335" s="2" t="s">
        <v>142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161</v>
      </c>
      <c r="FZ335" s="2" t="s">
        <v>144</v>
      </c>
      <c r="GA335" s="2" t="s">
        <v>134</v>
      </c>
      <c r="GB335" s="2" t="s">
        <v>134</v>
      </c>
      <c r="GC335" s="2" t="s">
        <v>142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134</v>
      </c>
      <c r="GL335" s="2" t="s">
        <v>134</v>
      </c>
      <c r="GM335" s="2" t="s">
        <v>134</v>
      </c>
      <c r="GN335" s="2" t="s">
        <v>134</v>
      </c>
      <c r="GO335" s="2" t="s">
        <v>134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184</v>
      </c>
      <c r="GX335" s="2" t="s">
        <v>144</v>
      </c>
      <c r="GY335" s="2" t="s">
        <v>134</v>
      </c>
      <c r="GZ335" s="2" t="s">
        <v>134</v>
      </c>
      <c r="HA335" s="2" t="s">
        <v>142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140</v>
      </c>
      <c r="HJ335" s="2" t="s">
        <v>144</v>
      </c>
      <c r="HK335" s="2" t="s">
        <v>2144</v>
      </c>
      <c r="HL335" s="2" t="s">
        <v>2334</v>
      </c>
      <c r="HM335" s="2" t="s">
        <v>142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161</v>
      </c>
      <c r="HV335" s="2" t="s">
        <v>144</v>
      </c>
      <c r="HW335" s="2" t="s">
        <v>134</v>
      </c>
      <c r="HX335" s="2" t="s">
        <v>134</v>
      </c>
      <c r="HY335" s="2" t="s">
        <v>142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140</v>
      </c>
      <c r="IH335" s="2" t="s">
        <v>144</v>
      </c>
      <c r="II335" s="2" t="s">
        <v>1862</v>
      </c>
      <c r="IJ335" s="2" t="s">
        <v>294</v>
      </c>
      <c r="IK335" s="2" t="s">
        <v>142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161</v>
      </c>
      <c r="IT335" s="2" t="s">
        <v>144</v>
      </c>
      <c r="IU335" s="2" t="s">
        <v>134</v>
      </c>
      <c r="IV335" s="2" t="s">
        <v>134</v>
      </c>
      <c r="IW335" s="2" t="s">
        <v>142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134</v>
      </c>
      <c r="JG335" s="2" t="s">
        <v>134</v>
      </c>
      <c r="JH335" s="2" t="s">
        <v>134</v>
      </c>
      <c r="JI335" s="2" t="s">
        <v>134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184</v>
      </c>
      <c r="JR335" s="2" t="s">
        <v>144</v>
      </c>
      <c r="JS335" s="2" t="s">
        <v>134</v>
      </c>
      <c r="JT335" s="2" t="s">
        <v>134</v>
      </c>
      <c r="JU335" s="2" t="s">
        <v>142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161</v>
      </c>
      <c r="KD335" s="2" t="s">
        <v>144</v>
      </c>
      <c r="KE335" s="2" t="s">
        <v>134</v>
      </c>
      <c r="KF335" s="2" t="s">
        <v>134</v>
      </c>
      <c r="KG335" s="2" t="s">
        <v>142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176</v>
      </c>
      <c r="KP335" s="2" t="s">
        <v>144</v>
      </c>
      <c r="KQ335" s="2" t="s">
        <v>134</v>
      </c>
      <c r="KR335" s="2" t="s">
        <v>134</v>
      </c>
      <c r="KS335" s="2" t="s">
        <v>142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140</v>
      </c>
      <c r="LB335" s="2" t="s">
        <v>144</v>
      </c>
      <c r="LC335" s="2" t="s">
        <v>618</v>
      </c>
      <c r="LD335" s="2" t="s">
        <v>581</v>
      </c>
      <c r="LE335" s="2" t="s">
        <v>142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134</v>
      </c>
      <c r="LO335" s="2" t="s">
        <v>134</v>
      </c>
      <c r="LP335" s="2" t="s">
        <v>134</v>
      </c>
      <c r="LQ335" s="2" t="s">
        <v>134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134</v>
      </c>
      <c r="LZ335" s="2" t="s">
        <v>134</v>
      </c>
      <c r="MA335" s="2" t="s">
        <v>134</v>
      </c>
      <c r="MB335" s="2" t="s">
        <v>134</v>
      </c>
      <c r="MC335" s="2" t="s">
        <v>134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161</v>
      </c>
      <c r="ML335" s="2" t="s">
        <v>144</v>
      </c>
      <c r="MM335" s="2" t="s">
        <v>134</v>
      </c>
      <c r="MN335" s="2" t="s">
        <v>134</v>
      </c>
      <c r="MO335" s="2" t="s">
        <v>142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134</v>
      </c>
      <c r="MY335" s="2" t="s">
        <v>134</v>
      </c>
      <c r="MZ335" s="2" t="s">
        <v>134</v>
      </c>
      <c r="NA335" s="2" t="s">
        <v>134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184</v>
      </c>
      <c r="NJ335" s="2" t="s">
        <v>144</v>
      </c>
      <c r="NK335" s="2" t="s">
        <v>134</v>
      </c>
      <c r="NL335" s="2" t="s">
        <v>134</v>
      </c>
      <c r="NM335" s="2" t="s">
        <v>142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161</v>
      </c>
      <c r="NV335" s="2" t="s">
        <v>131</v>
      </c>
      <c r="NW335" s="2" t="s">
        <v>134</v>
      </c>
      <c r="NX335" s="2" t="s">
        <v>134</v>
      </c>
      <c r="NY335" s="2" t="s">
        <v>142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140</v>
      </c>
      <c r="OH335" s="2" t="s">
        <v>144</v>
      </c>
      <c r="OI335" s="2" t="s">
        <v>147</v>
      </c>
      <c r="OJ335" s="2" t="s">
        <v>2306</v>
      </c>
      <c r="OK335" s="2" t="s">
        <v>142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134</v>
      </c>
      <c r="OT335" s="2" t="s">
        <v>134</v>
      </c>
      <c r="OU335" s="2" t="s">
        <v>134</v>
      </c>
      <c r="OV335" s="2" t="s">
        <v>134</v>
      </c>
      <c r="OW335" s="2" t="s">
        <v>134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161</v>
      </c>
      <c r="PF335" s="2" t="s">
        <v>144</v>
      </c>
      <c r="PG335" s="2" t="s">
        <v>134</v>
      </c>
      <c r="PH335" s="2" t="s">
        <v>134</v>
      </c>
      <c r="PI335" s="2" t="s">
        <v>142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134</v>
      </c>
      <c r="PS335" s="2" t="s">
        <v>134</v>
      </c>
      <c r="PT335" s="2" t="s">
        <v>134</v>
      </c>
      <c r="PU335" s="2" t="s">
        <v>134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161</v>
      </c>
      <c r="QD335" s="2" t="s">
        <v>144</v>
      </c>
      <c r="QE335" s="2" t="s">
        <v>134</v>
      </c>
      <c r="QF335" s="2" t="s">
        <v>134</v>
      </c>
      <c r="QG335" s="2" t="s">
        <v>142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184</v>
      </c>
      <c r="QP335" s="2" t="s">
        <v>144</v>
      </c>
      <c r="QQ335" s="2" t="s">
        <v>134</v>
      </c>
      <c r="QR335" s="2" t="s">
        <v>134</v>
      </c>
      <c r="QS335" s="2" t="s">
        <v>142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134</v>
      </c>
      <c r="RN335" s="2" t="s">
        <v>134</v>
      </c>
      <c r="RO335" s="2" t="s">
        <v>134</v>
      </c>
      <c r="RP335" s="2" t="s">
        <v>134</v>
      </c>
      <c r="RQ335" s="2" t="s">
        <v>134</v>
      </c>
      <c r="RR335" s="2" t="s">
        <v>134</v>
      </c>
      <c r="RS335" s="4"/>
      <c r="RT335" s="8"/>
      <c r="RU335" s="4"/>
      <c r="RV335" s="8"/>
      <c r="RW335" s="7"/>
      <c r="RX335" s="7"/>
      <c r="RY335" s="2" t="s">
        <v>161</v>
      </c>
      <c r="RZ335" s="2" t="s">
        <v>144</v>
      </c>
      <c r="SA335" s="2" t="s">
        <v>134</v>
      </c>
      <c r="SB335" s="2" t="s">
        <v>134</v>
      </c>
      <c r="SC335" s="2" t="s">
        <v>142</v>
      </c>
      <c r="SD335" s="2" t="s">
        <v>134</v>
      </c>
      <c r="SE335" s="4"/>
      <c r="SF335" s="8"/>
      <c r="SG335" s="4"/>
      <c r="SH335" s="8"/>
      <c r="SI335" s="7"/>
      <c r="SJ335" s="7"/>
      <c r="SK335" s="2" t="s">
        <v>161</v>
      </c>
      <c r="SL335" s="2" t="s">
        <v>144</v>
      </c>
      <c r="SM335" s="2" t="s">
        <v>134</v>
      </c>
      <c r="SN335" s="2" t="s">
        <v>134</v>
      </c>
      <c r="SO335" s="2" t="s">
        <v>142</v>
      </c>
      <c r="SP335" s="2" t="s">
        <v>134</v>
      </c>
    </row>
    <row r="336">
      <c r="A336" s="2" t="s">
        <v>3373</v>
      </c>
      <c r="B336" s="2" t="s">
        <v>123</v>
      </c>
      <c r="C336" s="2" t="s">
        <v>3207</v>
      </c>
      <c r="D336" s="2" t="s">
        <v>125</v>
      </c>
      <c r="E336" s="2" t="s">
        <v>126</v>
      </c>
      <c r="F336" s="2" t="s">
        <v>3374</v>
      </c>
      <c r="G336" s="2" t="s">
        <v>3375</v>
      </c>
      <c r="H336" s="2" t="s">
        <v>3376</v>
      </c>
      <c r="I336" s="2" t="s">
        <v>126</v>
      </c>
      <c r="J336" s="2" t="s">
        <v>234</v>
      </c>
      <c r="K336" s="2" t="s">
        <v>448</v>
      </c>
      <c r="L336" s="3">
        <v>12.5</v>
      </c>
      <c r="M336" s="3">
        <v>13.13</v>
      </c>
      <c r="N336" s="3">
        <v>29.99</v>
      </c>
      <c r="O336" s="2" t="s">
        <v>131</v>
      </c>
      <c r="P336" s="2" t="s">
        <v>275</v>
      </c>
      <c r="Q336" s="2" t="s">
        <v>133</v>
      </c>
      <c r="R336" s="2" t="s">
        <v>134</v>
      </c>
      <c r="S336" s="2" t="s">
        <v>3377</v>
      </c>
      <c r="T336" s="2" t="s">
        <v>134</v>
      </c>
      <c r="U336" s="2" t="s">
        <v>134</v>
      </c>
      <c r="V336" s="2" t="s">
        <v>1361</v>
      </c>
      <c r="W336" s="2" t="s">
        <v>834</v>
      </c>
      <c r="X336" s="2" t="s">
        <v>134</v>
      </c>
      <c r="Y336" s="2" t="s">
        <v>565</v>
      </c>
      <c r="Z336" s="4"/>
      <c r="AA336" s="4">
        <f>=ROUNDDOWN({0},0)</f>
      </c>
      <c r="AB336" s="5"/>
      <c r="AC336" s="2" t="s">
        <v>134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134</v>
      </c>
      <c r="BM336" s="7"/>
      <c r="BN336" s="7"/>
      <c r="BO336" s="4"/>
      <c r="BP336" s="8"/>
      <c r="BQ336" s="4"/>
      <c r="BR336" s="8"/>
      <c r="BS336" s="7"/>
      <c r="BT336" s="7"/>
      <c r="BU336" s="2" t="s">
        <v>161</v>
      </c>
      <c r="BV336" s="2" t="s">
        <v>144</v>
      </c>
      <c r="BW336" s="2" t="s">
        <v>134</v>
      </c>
      <c r="BX336" s="2" t="s">
        <v>134</v>
      </c>
      <c r="BY336" s="2" t="s">
        <v>142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161</v>
      </c>
      <c r="CH336" s="2" t="s">
        <v>144</v>
      </c>
      <c r="CI336" s="2" t="s">
        <v>134</v>
      </c>
      <c r="CJ336" s="2" t="s">
        <v>134</v>
      </c>
      <c r="CK336" s="2" t="s">
        <v>142</v>
      </c>
      <c r="CL336" s="2" t="s">
        <v>134</v>
      </c>
      <c r="CM336" s="4"/>
      <c r="CN336" s="8"/>
      <c r="CO336" s="4"/>
      <c r="CP336" s="8"/>
      <c r="CQ336" s="7"/>
      <c r="CR336" s="7"/>
      <c r="CS336" s="2" t="s">
        <v>140</v>
      </c>
      <c r="CT336" s="2" t="s">
        <v>144</v>
      </c>
      <c r="CU336" s="2" t="s">
        <v>451</v>
      </c>
      <c r="CV336" s="2" t="s">
        <v>2047</v>
      </c>
      <c r="CW336" s="2" t="s">
        <v>142</v>
      </c>
      <c r="CX336" s="2" t="s">
        <v>134</v>
      </c>
      <c r="CY336" s="4"/>
      <c r="CZ336" s="8"/>
      <c r="DA336" s="4"/>
      <c r="DB336" s="8"/>
      <c r="DC336" s="7"/>
      <c r="DD336" s="7"/>
      <c r="DE336" s="2" t="s">
        <v>140</v>
      </c>
      <c r="DF336" s="2" t="s">
        <v>144</v>
      </c>
      <c r="DG336" s="2" t="s">
        <v>780</v>
      </c>
      <c r="DH336" s="2" t="s">
        <v>3378</v>
      </c>
      <c r="DI336" s="2" t="s">
        <v>142</v>
      </c>
      <c r="DJ336" s="2" t="s">
        <v>134</v>
      </c>
      <c r="DK336" s="4"/>
      <c r="DL336" s="8"/>
      <c r="DM336" s="4"/>
      <c r="DN336" s="8"/>
      <c r="DO336" s="7"/>
      <c r="DP336" s="7"/>
      <c r="DQ336" s="2" t="s">
        <v>140</v>
      </c>
      <c r="DR336" s="2" t="s">
        <v>144</v>
      </c>
      <c r="DS336" s="2" t="s">
        <v>754</v>
      </c>
      <c r="DT336" s="2" t="s">
        <v>134</v>
      </c>
      <c r="DU336" s="2" t="s">
        <v>142</v>
      </c>
      <c r="DV336" s="2" t="s">
        <v>134</v>
      </c>
      <c r="DW336" s="4"/>
      <c r="DX336" s="8"/>
      <c r="DY336" s="4"/>
      <c r="DZ336" s="8"/>
      <c r="EA336" s="7"/>
      <c r="EB336" s="7"/>
      <c r="EC336" s="2" t="s">
        <v>140</v>
      </c>
      <c r="ED336" s="2" t="s">
        <v>144</v>
      </c>
      <c r="EE336" s="2" t="s">
        <v>535</v>
      </c>
      <c r="EF336" s="2" t="s">
        <v>245</v>
      </c>
      <c r="EG336" s="2" t="s">
        <v>142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140</v>
      </c>
      <c r="EP336" s="2" t="s">
        <v>144</v>
      </c>
      <c r="EQ336" s="2" t="s">
        <v>245</v>
      </c>
      <c r="ER336" s="2" t="s">
        <v>752</v>
      </c>
      <c r="ES336" s="2" t="s">
        <v>142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140</v>
      </c>
      <c r="FB336" s="2" t="s">
        <v>144</v>
      </c>
      <c r="FC336" s="2" t="s">
        <v>373</v>
      </c>
      <c r="FD336" s="2" t="s">
        <v>134</v>
      </c>
      <c r="FE336" s="2" t="s">
        <v>142</v>
      </c>
      <c r="FF336" s="2" t="s">
        <v>134</v>
      </c>
      <c r="FG336" s="4"/>
      <c r="FH336" s="8"/>
      <c r="FI336" s="4"/>
      <c r="FJ336" s="8"/>
      <c r="FK336" s="7"/>
      <c r="FL336" s="7"/>
      <c r="FM336" s="2" t="s">
        <v>161</v>
      </c>
      <c r="FN336" s="2" t="s">
        <v>131</v>
      </c>
      <c r="FO336" s="2" t="s">
        <v>134</v>
      </c>
      <c r="FP336" s="2" t="s">
        <v>134</v>
      </c>
      <c r="FQ336" s="2" t="s">
        <v>142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134</v>
      </c>
      <c r="GA336" s="2" t="s">
        <v>134</v>
      </c>
      <c r="GB336" s="2" t="s">
        <v>134</v>
      </c>
      <c r="GC336" s="2" t="s">
        <v>134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134</v>
      </c>
      <c r="GL336" s="2" t="s">
        <v>134</v>
      </c>
      <c r="GM336" s="2" t="s">
        <v>134</v>
      </c>
      <c r="GN336" s="2" t="s">
        <v>134</v>
      </c>
      <c r="GO336" s="2" t="s">
        <v>134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184</v>
      </c>
      <c r="GX336" s="2" t="s">
        <v>144</v>
      </c>
      <c r="GY336" s="2" t="s">
        <v>134</v>
      </c>
      <c r="GZ336" s="2" t="s">
        <v>134</v>
      </c>
      <c r="HA336" s="2" t="s">
        <v>142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140</v>
      </c>
      <c r="HJ336" s="2" t="s">
        <v>144</v>
      </c>
      <c r="HK336" s="2" t="s">
        <v>3121</v>
      </c>
      <c r="HL336" s="2" t="s">
        <v>535</v>
      </c>
      <c r="HM336" s="2" t="s">
        <v>142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161</v>
      </c>
      <c r="HV336" s="2" t="s">
        <v>131</v>
      </c>
      <c r="HW336" s="2" t="s">
        <v>134</v>
      </c>
      <c r="HX336" s="2" t="s">
        <v>134</v>
      </c>
      <c r="HY336" s="2" t="s">
        <v>142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140</v>
      </c>
      <c r="IH336" s="2" t="s">
        <v>144</v>
      </c>
      <c r="II336" s="2" t="s">
        <v>486</v>
      </c>
      <c r="IJ336" s="2" t="s">
        <v>134</v>
      </c>
      <c r="IK336" s="2" t="s">
        <v>142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140</v>
      </c>
      <c r="IT336" s="2" t="s">
        <v>144</v>
      </c>
      <c r="IU336" s="2" t="s">
        <v>134</v>
      </c>
      <c r="IV336" s="2" t="s">
        <v>134</v>
      </c>
      <c r="IW336" s="2" t="s">
        <v>142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134</v>
      </c>
      <c r="JF336" s="2" t="s">
        <v>134</v>
      </c>
      <c r="JG336" s="2" t="s">
        <v>134</v>
      </c>
      <c r="JH336" s="2" t="s">
        <v>134</v>
      </c>
      <c r="JI336" s="2" t="s">
        <v>134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184</v>
      </c>
      <c r="JR336" s="2" t="s">
        <v>144</v>
      </c>
      <c r="JS336" s="2" t="s">
        <v>134</v>
      </c>
      <c r="JT336" s="2" t="s">
        <v>134</v>
      </c>
      <c r="JU336" s="2" t="s">
        <v>142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134</v>
      </c>
      <c r="KE336" s="2" t="s">
        <v>134</v>
      </c>
      <c r="KF336" s="2" t="s">
        <v>134</v>
      </c>
      <c r="KG336" s="2" t="s">
        <v>134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176</v>
      </c>
      <c r="KP336" s="2" t="s">
        <v>144</v>
      </c>
      <c r="KQ336" s="2" t="s">
        <v>134</v>
      </c>
      <c r="KR336" s="2" t="s">
        <v>134</v>
      </c>
      <c r="KS336" s="2" t="s">
        <v>142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161</v>
      </c>
      <c r="LB336" s="2" t="s">
        <v>144</v>
      </c>
      <c r="LC336" s="2" t="s">
        <v>134</v>
      </c>
      <c r="LD336" s="2" t="s">
        <v>134</v>
      </c>
      <c r="LE336" s="2" t="s">
        <v>142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134</v>
      </c>
      <c r="LN336" s="2" t="s">
        <v>134</v>
      </c>
      <c r="LO336" s="2" t="s">
        <v>134</v>
      </c>
      <c r="LP336" s="2" t="s">
        <v>134</v>
      </c>
      <c r="LQ336" s="2" t="s">
        <v>134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134</v>
      </c>
      <c r="LZ336" s="2" t="s">
        <v>134</v>
      </c>
      <c r="MA336" s="2" t="s">
        <v>134</v>
      </c>
      <c r="MB336" s="2" t="s">
        <v>134</v>
      </c>
      <c r="MC336" s="2" t="s">
        <v>134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161</v>
      </c>
      <c r="ML336" s="2" t="s">
        <v>144</v>
      </c>
      <c r="MM336" s="2" t="s">
        <v>134</v>
      </c>
      <c r="MN336" s="2" t="s">
        <v>134</v>
      </c>
      <c r="MO336" s="2" t="s">
        <v>142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134</v>
      </c>
      <c r="MY336" s="2" t="s">
        <v>134</v>
      </c>
      <c r="MZ336" s="2" t="s">
        <v>134</v>
      </c>
      <c r="NA336" s="2" t="s">
        <v>134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184</v>
      </c>
      <c r="NJ336" s="2" t="s">
        <v>144</v>
      </c>
      <c r="NK336" s="2" t="s">
        <v>134</v>
      </c>
      <c r="NL336" s="2" t="s">
        <v>134</v>
      </c>
      <c r="NM336" s="2" t="s">
        <v>142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161</v>
      </c>
      <c r="NV336" s="2" t="s">
        <v>131</v>
      </c>
      <c r="NW336" s="2" t="s">
        <v>134</v>
      </c>
      <c r="NX336" s="2" t="s">
        <v>134</v>
      </c>
      <c r="NY336" s="2" t="s">
        <v>142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176</v>
      </c>
      <c r="OH336" s="2" t="s">
        <v>144</v>
      </c>
      <c r="OI336" s="2" t="s">
        <v>134</v>
      </c>
      <c r="OJ336" s="2" t="s">
        <v>134</v>
      </c>
      <c r="OK336" s="2" t="s">
        <v>142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134</v>
      </c>
      <c r="OT336" s="2" t="s">
        <v>134</v>
      </c>
      <c r="OU336" s="2" t="s">
        <v>134</v>
      </c>
      <c r="OV336" s="2" t="s">
        <v>134</v>
      </c>
      <c r="OW336" s="2" t="s">
        <v>134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161</v>
      </c>
      <c r="PF336" s="2" t="s">
        <v>144</v>
      </c>
      <c r="PG336" s="2" t="s">
        <v>134</v>
      </c>
      <c r="PH336" s="2" t="s">
        <v>134</v>
      </c>
      <c r="PI336" s="2" t="s">
        <v>142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134</v>
      </c>
      <c r="PS336" s="2" t="s">
        <v>134</v>
      </c>
      <c r="PT336" s="2" t="s">
        <v>134</v>
      </c>
      <c r="PU336" s="2" t="s">
        <v>134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161</v>
      </c>
      <c r="QD336" s="2" t="s">
        <v>144</v>
      </c>
      <c r="QE336" s="2" t="s">
        <v>134</v>
      </c>
      <c r="QF336" s="2" t="s">
        <v>134</v>
      </c>
      <c r="QG336" s="2" t="s">
        <v>142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184</v>
      </c>
      <c r="QP336" s="2" t="s">
        <v>131</v>
      </c>
      <c r="QQ336" s="2" t="s">
        <v>134</v>
      </c>
      <c r="QR336" s="2" t="s">
        <v>134</v>
      </c>
      <c r="QS336" s="2" t="s">
        <v>142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134</v>
      </c>
      <c r="RB336" s="2" t="s">
        <v>134</v>
      </c>
      <c r="RC336" s="2" t="s">
        <v>134</v>
      </c>
      <c r="RD336" s="2" t="s">
        <v>134</v>
      </c>
      <c r="RE336" s="2" t="s">
        <v>134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134</v>
      </c>
      <c r="RN336" s="2" t="s">
        <v>134</v>
      </c>
      <c r="RO336" s="2" t="s">
        <v>134</v>
      </c>
      <c r="RP336" s="2" t="s">
        <v>134</v>
      </c>
      <c r="RQ336" s="2" t="s">
        <v>134</v>
      </c>
      <c r="RR336" s="2" t="s">
        <v>134</v>
      </c>
      <c r="RS336" s="4"/>
      <c r="RT336" s="8"/>
      <c r="RU336" s="4"/>
      <c r="RV336" s="8"/>
      <c r="RW336" s="7"/>
      <c r="RX336" s="7"/>
      <c r="RY336" s="2" t="s">
        <v>134</v>
      </c>
      <c r="RZ336" s="2" t="s">
        <v>134</v>
      </c>
      <c r="SA336" s="2" t="s">
        <v>134</v>
      </c>
      <c r="SB336" s="2" t="s">
        <v>134</v>
      </c>
      <c r="SC336" s="2" t="s">
        <v>134</v>
      </c>
      <c r="SD336" s="2" t="s">
        <v>134</v>
      </c>
      <c r="SE336" s="4"/>
      <c r="SF336" s="8"/>
      <c r="SG336" s="4"/>
      <c r="SH336" s="8"/>
      <c r="SI336" s="7"/>
      <c r="SJ336" s="7"/>
      <c r="SK336" s="2" t="s">
        <v>161</v>
      </c>
      <c r="SL336" s="2" t="s">
        <v>144</v>
      </c>
      <c r="SM336" s="2" t="s">
        <v>134</v>
      </c>
      <c r="SN336" s="2" t="s">
        <v>134</v>
      </c>
      <c r="SO336" s="2" t="s">
        <v>142</v>
      </c>
      <c r="SP336" s="2" t="s">
        <v>134</v>
      </c>
    </row>
    <row r="337">
      <c r="A337" s="2" t="s">
        <v>3379</v>
      </c>
      <c r="B337" s="2" t="s">
        <v>123</v>
      </c>
      <c r="C337" s="2" t="s">
        <v>3207</v>
      </c>
      <c r="D337" s="2" t="s">
        <v>125</v>
      </c>
      <c r="E337" s="2" t="s">
        <v>126</v>
      </c>
      <c r="F337" s="2" t="s">
        <v>3380</v>
      </c>
      <c r="G337" s="2" t="s">
        <v>3381</v>
      </c>
      <c r="H337" s="2" t="s">
        <v>3382</v>
      </c>
      <c r="I337" s="2" t="s">
        <v>126</v>
      </c>
      <c r="J337" s="2" t="s">
        <v>234</v>
      </c>
      <c r="K337" s="2" t="s">
        <v>329</v>
      </c>
      <c r="L337" s="3">
        <v>12.5</v>
      </c>
      <c r="M337" s="3">
        <v>13.13</v>
      </c>
      <c r="N337" s="3">
        <v>29.99</v>
      </c>
      <c r="O337" s="2" t="s">
        <v>131</v>
      </c>
      <c r="P337" s="2" t="s">
        <v>275</v>
      </c>
      <c r="Q337" s="2" t="s">
        <v>133</v>
      </c>
      <c r="R337" s="2" t="s">
        <v>134</v>
      </c>
      <c r="S337" s="2" t="s">
        <v>3383</v>
      </c>
      <c r="T337" s="2" t="s">
        <v>134</v>
      </c>
      <c r="U337" s="2" t="s">
        <v>134</v>
      </c>
      <c r="V337" s="2" t="s">
        <v>420</v>
      </c>
      <c r="W337" s="2" t="s">
        <v>3384</v>
      </c>
      <c r="X337" s="2" t="s">
        <v>134</v>
      </c>
      <c r="Y337" s="2" t="s">
        <v>237</v>
      </c>
      <c r="Z337" s="4"/>
      <c r="AA337" s="4">
        <f>=ROUNDDOWN({0},0)</f>
      </c>
      <c r="AB337" s="5"/>
      <c r="AC337" s="2" t="s">
        <v>134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134</v>
      </c>
      <c r="BM337" s="7"/>
      <c r="BN337" s="7"/>
      <c r="BO337" s="4"/>
      <c r="BP337" s="8"/>
      <c r="BQ337" s="4"/>
      <c r="BR337" s="8"/>
      <c r="BS337" s="7"/>
      <c r="BT337" s="7"/>
      <c r="BU337" s="2" t="s">
        <v>161</v>
      </c>
      <c r="BV337" s="2" t="s">
        <v>144</v>
      </c>
      <c r="BW337" s="2" t="s">
        <v>134</v>
      </c>
      <c r="BX337" s="2" t="s">
        <v>134</v>
      </c>
      <c r="BY337" s="2" t="s">
        <v>142</v>
      </c>
      <c r="BZ337" s="2" t="s">
        <v>134</v>
      </c>
      <c r="CA337" s="4"/>
      <c r="CB337" s="8"/>
      <c r="CC337" s="4"/>
      <c r="CD337" s="8"/>
      <c r="CE337" s="7"/>
      <c r="CF337" s="7"/>
      <c r="CG337" s="2" t="s">
        <v>161</v>
      </c>
      <c r="CH337" s="2" t="s">
        <v>144</v>
      </c>
      <c r="CI337" s="2" t="s">
        <v>134</v>
      </c>
      <c r="CJ337" s="2" t="s">
        <v>134</v>
      </c>
      <c r="CK337" s="2" t="s">
        <v>142</v>
      </c>
      <c r="CL337" s="2" t="s">
        <v>134</v>
      </c>
      <c r="CM337" s="4"/>
      <c r="CN337" s="8"/>
      <c r="CO337" s="4"/>
      <c r="CP337" s="8"/>
      <c r="CQ337" s="7"/>
      <c r="CR337" s="7"/>
      <c r="CS337" s="2" t="s">
        <v>140</v>
      </c>
      <c r="CT337" s="2" t="s">
        <v>144</v>
      </c>
      <c r="CU337" s="2" t="s">
        <v>451</v>
      </c>
      <c r="CV337" s="2" t="s">
        <v>258</v>
      </c>
      <c r="CW337" s="2" t="s">
        <v>142</v>
      </c>
      <c r="CX337" s="2" t="s">
        <v>134</v>
      </c>
      <c r="CY337" s="4"/>
      <c r="CZ337" s="8"/>
      <c r="DA337" s="4"/>
      <c r="DB337" s="8"/>
      <c r="DC337" s="7"/>
      <c r="DD337" s="7"/>
      <c r="DE337" s="2" t="s">
        <v>140</v>
      </c>
      <c r="DF337" s="2" t="s">
        <v>144</v>
      </c>
      <c r="DG337" s="2" t="s">
        <v>780</v>
      </c>
      <c r="DH337" s="2" t="s">
        <v>783</v>
      </c>
      <c r="DI337" s="2" t="s">
        <v>142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140</v>
      </c>
      <c r="DR337" s="2" t="s">
        <v>144</v>
      </c>
      <c r="DS337" s="2" t="s">
        <v>754</v>
      </c>
      <c r="DT337" s="2" t="s">
        <v>3385</v>
      </c>
      <c r="DU337" s="2" t="s">
        <v>142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140</v>
      </c>
      <c r="ED337" s="2" t="s">
        <v>144</v>
      </c>
      <c r="EE337" s="2" t="s">
        <v>535</v>
      </c>
      <c r="EF337" s="2" t="s">
        <v>425</v>
      </c>
      <c r="EG337" s="2" t="s">
        <v>142</v>
      </c>
      <c r="EH337" s="2" t="s">
        <v>134</v>
      </c>
      <c r="EI337" s="4"/>
      <c r="EJ337" s="8"/>
      <c r="EK337" s="4"/>
      <c r="EL337" s="8"/>
      <c r="EM337" s="7"/>
      <c r="EN337" s="7"/>
      <c r="EO337" s="2" t="s">
        <v>140</v>
      </c>
      <c r="EP337" s="2" t="s">
        <v>144</v>
      </c>
      <c r="EQ337" s="2" t="s">
        <v>245</v>
      </c>
      <c r="ER337" s="2" t="s">
        <v>679</v>
      </c>
      <c r="ES337" s="2" t="s">
        <v>142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140</v>
      </c>
      <c r="FB337" s="2" t="s">
        <v>144</v>
      </c>
      <c r="FC337" s="2" t="s">
        <v>2232</v>
      </c>
      <c r="FD337" s="2" t="s">
        <v>134</v>
      </c>
      <c r="FE337" s="2" t="s">
        <v>142</v>
      </c>
      <c r="FF337" s="2" t="s">
        <v>134</v>
      </c>
      <c r="FG337" s="4"/>
      <c r="FH337" s="8"/>
      <c r="FI337" s="4"/>
      <c r="FJ337" s="8"/>
      <c r="FK337" s="7"/>
      <c r="FL337" s="7"/>
      <c r="FM337" s="2" t="s">
        <v>161</v>
      </c>
      <c r="FN337" s="2" t="s">
        <v>131</v>
      </c>
      <c r="FO337" s="2" t="s">
        <v>134</v>
      </c>
      <c r="FP337" s="2" t="s">
        <v>134</v>
      </c>
      <c r="FQ337" s="2" t="s">
        <v>142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134</v>
      </c>
      <c r="FZ337" s="2" t="s">
        <v>134</v>
      </c>
      <c r="GA337" s="2" t="s">
        <v>134</v>
      </c>
      <c r="GB337" s="2" t="s">
        <v>134</v>
      </c>
      <c r="GC337" s="2" t="s">
        <v>134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134</v>
      </c>
      <c r="GM337" s="2" t="s">
        <v>134</v>
      </c>
      <c r="GN337" s="2" t="s">
        <v>134</v>
      </c>
      <c r="GO337" s="2" t="s">
        <v>134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184</v>
      </c>
      <c r="GX337" s="2" t="s">
        <v>144</v>
      </c>
      <c r="GY337" s="2" t="s">
        <v>134</v>
      </c>
      <c r="GZ337" s="2" t="s">
        <v>134</v>
      </c>
      <c r="HA337" s="2" t="s">
        <v>142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140</v>
      </c>
      <c r="HJ337" s="2" t="s">
        <v>144</v>
      </c>
      <c r="HK337" s="2" t="s">
        <v>3121</v>
      </c>
      <c r="HL337" s="2" t="s">
        <v>734</v>
      </c>
      <c r="HM337" s="2" t="s">
        <v>142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161</v>
      </c>
      <c r="HV337" s="2" t="s">
        <v>131</v>
      </c>
      <c r="HW337" s="2" t="s">
        <v>134</v>
      </c>
      <c r="HX337" s="2" t="s">
        <v>134</v>
      </c>
      <c r="HY337" s="2" t="s">
        <v>142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140</v>
      </c>
      <c r="IH337" s="2" t="s">
        <v>144</v>
      </c>
      <c r="II337" s="2" t="s">
        <v>486</v>
      </c>
      <c r="IJ337" s="2" t="s">
        <v>2833</v>
      </c>
      <c r="IK337" s="2" t="s">
        <v>142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140</v>
      </c>
      <c r="IT337" s="2" t="s">
        <v>144</v>
      </c>
      <c r="IU337" s="2" t="s">
        <v>382</v>
      </c>
      <c r="IV337" s="2" t="s">
        <v>392</v>
      </c>
      <c r="IW337" s="2" t="s">
        <v>142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134</v>
      </c>
      <c r="JF337" s="2" t="s">
        <v>134</v>
      </c>
      <c r="JG337" s="2" t="s">
        <v>134</v>
      </c>
      <c r="JH337" s="2" t="s">
        <v>134</v>
      </c>
      <c r="JI337" s="2" t="s">
        <v>134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184</v>
      </c>
      <c r="JR337" s="2" t="s">
        <v>144</v>
      </c>
      <c r="JS337" s="2" t="s">
        <v>134</v>
      </c>
      <c r="JT337" s="2" t="s">
        <v>134</v>
      </c>
      <c r="JU337" s="2" t="s">
        <v>142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134</v>
      </c>
      <c r="KD337" s="2" t="s">
        <v>134</v>
      </c>
      <c r="KE337" s="2" t="s">
        <v>134</v>
      </c>
      <c r="KF337" s="2" t="s">
        <v>134</v>
      </c>
      <c r="KG337" s="2" t="s">
        <v>134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176</v>
      </c>
      <c r="KP337" s="2" t="s">
        <v>144</v>
      </c>
      <c r="KQ337" s="2" t="s">
        <v>134</v>
      </c>
      <c r="KR337" s="2" t="s">
        <v>134</v>
      </c>
      <c r="KS337" s="2" t="s">
        <v>142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140</v>
      </c>
      <c r="LB337" s="2" t="s">
        <v>144</v>
      </c>
      <c r="LC337" s="2" t="s">
        <v>263</v>
      </c>
      <c r="LD337" s="2" t="s">
        <v>1428</v>
      </c>
      <c r="LE337" s="2" t="s">
        <v>142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134</v>
      </c>
      <c r="LN337" s="2" t="s">
        <v>134</v>
      </c>
      <c r="LO337" s="2" t="s">
        <v>134</v>
      </c>
      <c r="LP337" s="2" t="s">
        <v>134</v>
      </c>
      <c r="LQ337" s="2" t="s">
        <v>134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134</v>
      </c>
      <c r="LZ337" s="2" t="s">
        <v>134</v>
      </c>
      <c r="MA337" s="2" t="s">
        <v>134</v>
      </c>
      <c r="MB337" s="2" t="s">
        <v>134</v>
      </c>
      <c r="MC337" s="2" t="s">
        <v>134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161</v>
      </c>
      <c r="ML337" s="2" t="s">
        <v>144</v>
      </c>
      <c r="MM337" s="2" t="s">
        <v>134</v>
      </c>
      <c r="MN337" s="2" t="s">
        <v>134</v>
      </c>
      <c r="MO337" s="2" t="s">
        <v>142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134</v>
      </c>
      <c r="MX337" s="2" t="s">
        <v>134</v>
      </c>
      <c r="MY337" s="2" t="s">
        <v>134</v>
      </c>
      <c r="MZ337" s="2" t="s">
        <v>134</v>
      </c>
      <c r="NA337" s="2" t="s">
        <v>134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184</v>
      </c>
      <c r="NJ337" s="2" t="s">
        <v>144</v>
      </c>
      <c r="NK337" s="2" t="s">
        <v>134</v>
      </c>
      <c r="NL337" s="2" t="s">
        <v>134</v>
      </c>
      <c r="NM337" s="2" t="s">
        <v>142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161</v>
      </c>
      <c r="NV337" s="2" t="s">
        <v>131</v>
      </c>
      <c r="NW337" s="2" t="s">
        <v>134</v>
      </c>
      <c r="NX337" s="2" t="s">
        <v>134</v>
      </c>
      <c r="NY337" s="2" t="s">
        <v>142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140</v>
      </c>
      <c r="OH337" s="2" t="s">
        <v>144</v>
      </c>
      <c r="OI337" s="2" t="s">
        <v>270</v>
      </c>
      <c r="OJ337" s="2" t="s">
        <v>2227</v>
      </c>
      <c r="OK337" s="2" t="s">
        <v>142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134</v>
      </c>
      <c r="OT337" s="2" t="s">
        <v>134</v>
      </c>
      <c r="OU337" s="2" t="s">
        <v>134</v>
      </c>
      <c r="OV337" s="2" t="s">
        <v>134</v>
      </c>
      <c r="OW337" s="2" t="s">
        <v>134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161</v>
      </c>
      <c r="PF337" s="2" t="s">
        <v>144</v>
      </c>
      <c r="PG337" s="2" t="s">
        <v>134</v>
      </c>
      <c r="PH337" s="2" t="s">
        <v>134</v>
      </c>
      <c r="PI337" s="2" t="s">
        <v>142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184</v>
      </c>
      <c r="QP337" s="2" t="s">
        <v>144</v>
      </c>
      <c r="QQ337" s="2" t="s">
        <v>134</v>
      </c>
      <c r="QR337" s="2" t="s">
        <v>134</v>
      </c>
      <c r="QS337" s="2" t="s">
        <v>142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134</v>
      </c>
      <c r="RN337" s="2" t="s">
        <v>134</v>
      </c>
      <c r="RO337" s="2" t="s">
        <v>134</v>
      </c>
      <c r="RP337" s="2" t="s">
        <v>134</v>
      </c>
      <c r="RQ337" s="2" t="s">
        <v>134</v>
      </c>
      <c r="RR337" s="2" t="s">
        <v>134</v>
      </c>
      <c r="RS337" s="4"/>
      <c r="RT337" s="8"/>
      <c r="RU337" s="4"/>
      <c r="RV337" s="8"/>
      <c r="RW337" s="7"/>
      <c r="RX337" s="7"/>
      <c r="RY337" s="2" t="s">
        <v>134</v>
      </c>
      <c r="RZ337" s="2" t="s">
        <v>134</v>
      </c>
      <c r="SA337" s="2" t="s">
        <v>134</v>
      </c>
      <c r="SB337" s="2" t="s">
        <v>134</v>
      </c>
      <c r="SC337" s="2" t="s">
        <v>134</v>
      </c>
      <c r="SD337" s="2" t="s">
        <v>134</v>
      </c>
      <c r="SE337" s="4"/>
      <c r="SF337" s="8"/>
      <c r="SG337" s="4"/>
      <c r="SH337" s="8"/>
      <c r="SI337" s="7"/>
      <c r="SJ337" s="7"/>
      <c r="SK337" s="2" t="s">
        <v>161</v>
      </c>
      <c r="SL337" s="2" t="s">
        <v>144</v>
      </c>
      <c r="SM337" s="2" t="s">
        <v>134</v>
      </c>
      <c r="SN337" s="2" t="s">
        <v>134</v>
      </c>
      <c r="SO337" s="2" t="s">
        <v>142</v>
      </c>
      <c r="SP337" s="2" t="s">
        <v>134</v>
      </c>
    </row>
    <row r="338">
      <c r="A338" s="2" t="s">
        <v>3386</v>
      </c>
      <c r="B338" s="2" t="s">
        <v>123</v>
      </c>
      <c r="C338" s="2" t="s">
        <v>3207</v>
      </c>
      <c r="D338" s="2" t="s">
        <v>125</v>
      </c>
      <c r="E338" s="2" t="s">
        <v>126</v>
      </c>
      <c r="F338" s="2" t="s">
        <v>3387</v>
      </c>
      <c r="G338" s="2" t="s">
        <v>3388</v>
      </c>
      <c r="H338" s="2" t="s">
        <v>3389</v>
      </c>
      <c r="I338" s="2" t="s">
        <v>3390</v>
      </c>
      <c r="J338" s="2" t="s">
        <v>234</v>
      </c>
      <c r="K338" s="2" t="s">
        <v>3022</v>
      </c>
      <c r="L338" s="3">
        <v>13.23</v>
      </c>
      <c r="M338" s="3">
        <v>13.89</v>
      </c>
      <c r="N338" s="3">
        <v>29.99</v>
      </c>
      <c r="O338" s="2" t="s">
        <v>274</v>
      </c>
      <c r="P338" s="2" t="s">
        <v>275</v>
      </c>
      <c r="Q338" s="2" t="s">
        <v>133</v>
      </c>
      <c r="R338" s="2" t="s">
        <v>134</v>
      </c>
      <c r="S338" s="2" t="s">
        <v>3391</v>
      </c>
      <c r="T338" s="2" t="s">
        <v>134</v>
      </c>
      <c r="U338" s="2" t="s">
        <v>832</v>
      </c>
      <c r="V338" s="2" t="s">
        <v>1361</v>
      </c>
      <c r="W338" s="2" t="s">
        <v>834</v>
      </c>
      <c r="X338" s="2" t="s">
        <v>1671</v>
      </c>
      <c r="Y338" s="2" t="s">
        <v>2085</v>
      </c>
      <c r="Z338" s="4"/>
      <c r="AA338" s="4">
        <f>=ROUNDDOWN({0},0)</f>
      </c>
      <c r="AB338" s="5"/>
      <c r="AC338" s="2" t="s">
        <v>134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134</v>
      </c>
      <c r="BM338" s="7"/>
      <c r="BN338" s="7"/>
      <c r="BO338" s="4"/>
      <c r="BP338" s="8"/>
      <c r="BQ338" s="4"/>
      <c r="BR338" s="8"/>
      <c r="BS338" s="7"/>
      <c r="BT338" s="7"/>
      <c r="BU338" s="2" t="s">
        <v>140</v>
      </c>
      <c r="BV338" s="2" t="s">
        <v>144</v>
      </c>
      <c r="BW338" s="2" t="s">
        <v>134</v>
      </c>
      <c r="BX338" s="2" t="s">
        <v>179</v>
      </c>
      <c r="BY338" s="2" t="s">
        <v>142</v>
      </c>
      <c r="BZ338" s="2" t="s">
        <v>134</v>
      </c>
      <c r="CA338" s="4"/>
      <c r="CB338" s="8"/>
      <c r="CC338" s="4"/>
      <c r="CD338" s="8"/>
      <c r="CE338" s="7"/>
      <c r="CF338" s="7"/>
      <c r="CG338" s="2" t="s">
        <v>140</v>
      </c>
      <c r="CH338" s="2" t="s">
        <v>144</v>
      </c>
      <c r="CI338" s="2" t="s">
        <v>2108</v>
      </c>
      <c r="CJ338" s="2" t="s">
        <v>2441</v>
      </c>
      <c r="CK338" s="2" t="s">
        <v>142</v>
      </c>
      <c r="CL338" s="2" t="s">
        <v>134</v>
      </c>
      <c r="CM338" s="4"/>
      <c r="CN338" s="8"/>
      <c r="CO338" s="4"/>
      <c r="CP338" s="8"/>
      <c r="CQ338" s="7"/>
      <c r="CR338" s="7"/>
      <c r="CS338" s="2" t="s">
        <v>140</v>
      </c>
      <c r="CT338" s="2" t="s">
        <v>144</v>
      </c>
      <c r="CU338" s="2" t="s">
        <v>1249</v>
      </c>
      <c r="CV338" s="2" t="s">
        <v>340</v>
      </c>
      <c r="CW338" s="2" t="s">
        <v>142</v>
      </c>
      <c r="CX338" s="2" t="s">
        <v>134</v>
      </c>
      <c r="CY338" s="4"/>
      <c r="CZ338" s="8"/>
      <c r="DA338" s="4"/>
      <c r="DB338" s="8"/>
      <c r="DC338" s="7"/>
      <c r="DD338" s="7"/>
      <c r="DE338" s="2" t="s">
        <v>140</v>
      </c>
      <c r="DF338" s="2" t="s">
        <v>144</v>
      </c>
      <c r="DG338" s="2" t="s">
        <v>2108</v>
      </c>
      <c r="DH338" s="2" t="s">
        <v>2100</v>
      </c>
      <c r="DI338" s="2" t="s">
        <v>142</v>
      </c>
      <c r="DJ338" s="2" t="s">
        <v>134</v>
      </c>
      <c r="DK338" s="4"/>
      <c r="DL338" s="8"/>
      <c r="DM338" s="4"/>
      <c r="DN338" s="8"/>
      <c r="DO338" s="7"/>
      <c r="DP338" s="7"/>
      <c r="DQ338" s="2" t="s">
        <v>140</v>
      </c>
      <c r="DR338" s="2" t="s">
        <v>144</v>
      </c>
      <c r="DS338" s="2" t="s">
        <v>320</v>
      </c>
      <c r="DT338" s="2" t="s">
        <v>2699</v>
      </c>
      <c r="DU338" s="2" t="s">
        <v>142</v>
      </c>
      <c r="DV338" s="2" t="s">
        <v>134</v>
      </c>
      <c r="DW338" s="4"/>
      <c r="DX338" s="8"/>
      <c r="DY338" s="4"/>
      <c r="DZ338" s="8"/>
      <c r="EA338" s="7"/>
      <c r="EB338" s="7"/>
      <c r="EC338" s="2" t="s">
        <v>811</v>
      </c>
      <c r="ED338" s="2" t="s">
        <v>144</v>
      </c>
      <c r="EE338" s="2" t="s">
        <v>134</v>
      </c>
      <c r="EF338" s="2" t="s">
        <v>134</v>
      </c>
      <c r="EG338" s="2" t="s">
        <v>142</v>
      </c>
      <c r="EH338" s="2" t="s">
        <v>134</v>
      </c>
      <c r="EI338" s="4"/>
      <c r="EJ338" s="8"/>
      <c r="EK338" s="4"/>
      <c r="EL338" s="8"/>
      <c r="EM338" s="7"/>
      <c r="EN338" s="7"/>
      <c r="EO338" s="2" t="s">
        <v>140</v>
      </c>
      <c r="EP338" s="2" t="s">
        <v>144</v>
      </c>
      <c r="EQ338" s="2" t="s">
        <v>2108</v>
      </c>
      <c r="ER338" s="2" t="s">
        <v>957</v>
      </c>
      <c r="ES338" s="2" t="s">
        <v>142</v>
      </c>
      <c r="ET338" s="2" t="s">
        <v>134</v>
      </c>
      <c r="EU338" s="4"/>
      <c r="EV338" s="8"/>
      <c r="EW338" s="4"/>
      <c r="EX338" s="8"/>
      <c r="EY338" s="7"/>
      <c r="EZ338" s="7"/>
      <c r="FA338" s="2" t="s">
        <v>140</v>
      </c>
      <c r="FB338" s="2" t="s">
        <v>144</v>
      </c>
      <c r="FC338" s="2" t="s">
        <v>717</v>
      </c>
      <c r="FD338" s="2" t="s">
        <v>3299</v>
      </c>
      <c r="FE338" s="2" t="s">
        <v>142</v>
      </c>
      <c r="FF338" s="2" t="s">
        <v>134</v>
      </c>
      <c r="FG338" s="4"/>
      <c r="FH338" s="8"/>
      <c r="FI338" s="4"/>
      <c r="FJ338" s="8"/>
      <c r="FK338" s="7"/>
      <c r="FL338" s="7"/>
      <c r="FM338" s="2" t="s">
        <v>161</v>
      </c>
      <c r="FN338" s="2" t="s">
        <v>144</v>
      </c>
      <c r="FO338" s="2" t="s">
        <v>134</v>
      </c>
      <c r="FP338" s="2" t="s">
        <v>134</v>
      </c>
      <c r="FQ338" s="2" t="s">
        <v>142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176</v>
      </c>
      <c r="FZ338" s="2" t="s">
        <v>144</v>
      </c>
      <c r="GA338" s="2" t="s">
        <v>134</v>
      </c>
      <c r="GB338" s="2" t="s">
        <v>134</v>
      </c>
      <c r="GC338" s="2" t="s">
        <v>142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161</v>
      </c>
      <c r="GL338" s="2" t="s">
        <v>144</v>
      </c>
      <c r="GM338" s="2" t="s">
        <v>134</v>
      </c>
      <c r="GN338" s="2" t="s">
        <v>134</v>
      </c>
      <c r="GO338" s="2" t="s">
        <v>142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184</v>
      </c>
      <c r="GX338" s="2" t="s">
        <v>144</v>
      </c>
      <c r="GY338" s="2" t="s">
        <v>134</v>
      </c>
      <c r="GZ338" s="2" t="s">
        <v>134</v>
      </c>
      <c r="HA338" s="2" t="s">
        <v>142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140</v>
      </c>
      <c r="HJ338" s="2" t="s">
        <v>144</v>
      </c>
      <c r="HK338" s="2" t="s">
        <v>1779</v>
      </c>
      <c r="HL338" s="2" t="s">
        <v>907</v>
      </c>
      <c r="HM338" s="2" t="s">
        <v>142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161</v>
      </c>
      <c r="HV338" s="2" t="s">
        <v>144</v>
      </c>
      <c r="HW338" s="2" t="s">
        <v>134</v>
      </c>
      <c r="HX338" s="2" t="s">
        <v>134</v>
      </c>
      <c r="HY338" s="2" t="s">
        <v>142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140</v>
      </c>
      <c r="IH338" s="2" t="s">
        <v>144</v>
      </c>
      <c r="II338" s="2" t="s">
        <v>1575</v>
      </c>
      <c r="IJ338" s="2" t="s">
        <v>1139</v>
      </c>
      <c r="IK338" s="2" t="s">
        <v>142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161</v>
      </c>
      <c r="IT338" s="2" t="s">
        <v>144</v>
      </c>
      <c r="IU338" s="2" t="s">
        <v>134</v>
      </c>
      <c r="IV338" s="2" t="s">
        <v>134</v>
      </c>
      <c r="IW338" s="2" t="s">
        <v>142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134</v>
      </c>
      <c r="JF338" s="2" t="s">
        <v>134</v>
      </c>
      <c r="JG338" s="2" t="s">
        <v>134</v>
      </c>
      <c r="JH338" s="2" t="s">
        <v>134</v>
      </c>
      <c r="JI338" s="2" t="s">
        <v>134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184</v>
      </c>
      <c r="JR338" s="2" t="s">
        <v>144</v>
      </c>
      <c r="JS338" s="2" t="s">
        <v>134</v>
      </c>
      <c r="JT338" s="2" t="s">
        <v>134</v>
      </c>
      <c r="JU338" s="2" t="s">
        <v>142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161</v>
      </c>
      <c r="KD338" s="2" t="s">
        <v>144</v>
      </c>
      <c r="KE338" s="2" t="s">
        <v>134</v>
      </c>
      <c r="KF338" s="2" t="s">
        <v>134</v>
      </c>
      <c r="KG338" s="2" t="s">
        <v>142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176</v>
      </c>
      <c r="KP338" s="2" t="s">
        <v>144</v>
      </c>
      <c r="KQ338" s="2" t="s">
        <v>134</v>
      </c>
      <c r="KR338" s="2" t="s">
        <v>134</v>
      </c>
      <c r="KS338" s="2" t="s">
        <v>142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140</v>
      </c>
      <c r="LB338" s="2" t="s">
        <v>144</v>
      </c>
      <c r="LC338" s="2" t="s">
        <v>3392</v>
      </c>
      <c r="LD338" s="2" t="s">
        <v>2389</v>
      </c>
      <c r="LE338" s="2" t="s">
        <v>142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134</v>
      </c>
      <c r="LN338" s="2" t="s">
        <v>134</v>
      </c>
      <c r="LO338" s="2" t="s">
        <v>134</v>
      </c>
      <c r="LP338" s="2" t="s">
        <v>134</v>
      </c>
      <c r="LQ338" s="2" t="s">
        <v>134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134</v>
      </c>
      <c r="LZ338" s="2" t="s">
        <v>134</v>
      </c>
      <c r="MA338" s="2" t="s">
        <v>134</v>
      </c>
      <c r="MB338" s="2" t="s">
        <v>134</v>
      </c>
      <c r="MC338" s="2" t="s">
        <v>134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161</v>
      </c>
      <c r="ML338" s="2" t="s">
        <v>144</v>
      </c>
      <c r="MM338" s="2" t="s">
        <v>134</v>
      </c>
      <c r="MN338" s="2" t="s">
        <v>134</v>
      </c>
      <c r="MO338" s="2" t="s">
        <v>142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134</v>
      </c>
      <c r="MX338" s="2" t="s">
        <v>134</v>
      </c>
      <c r="MY338" s="2" t="s">
        <v>134</v>
      </c>
      <c r="MZ338" s="2" t="s">
        <v>134</v>
      </c>
      <c r="NA338" s="2" t="s">
        <v>134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184</v>
      </c>
      <c r="NJ338" s="2" t="s">
        <v>144</v>
      </c>
      <c r="NK338" s="2" t="s">
        <v>134</v>
      </c>
      <c r="NL338" s="2" t="s">
        <v>134</v>
      </c>
      <c r="NM338" s="2" t="s">
        <v>142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140</v>
      </c>
      <c r="NV338" s="2" t="s">
        <v>131</v>
      </c>
      <c r="NW338" s="2" t="s">
        <v>134</v>
      </c>
      <c r="NX338" s="2" t="s">
        <v>134</v>
      </c>
      <c r="NY338" s="2" t="s">
        <v>142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140</v>
      </c>
      <c r="OH338" s="2" t="s">
        <v>144</v>
      </c>
      <c r="OI338" s="2" t="s">
        <v>1779</v>
      </c>
      <c r="OJ338" s="2" t="s">
        <v>2644</v>
      </c>
      <c r="OK338" s="2" t="s">
        <v>142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134</v>
      </c>
      <c r="OT338" s="2" t="s">
        <v>134</v>
      </c>
      <c r="OU338" s="2" t="s">
        <v>134</v>
      </c>
      <c r="OV338" s="2" t="s">
        <v>134</v>
      </c>
      <c r="OW338" s="2" t="s">
        <v>134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161</v>
      </c>
      <c r="PF338" s="2" t="s">
        <v>144</v>
      </c>
      <c r="PG338" s="2" t="s">
        <v>134</v>
      </c>
      <c r="PH338" s="2" t="s">
        <v>134</v>
      </c>
      <c r="PI338" s="2" t="s">
        <v>142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134</v>
      </c>
      <c r="PR338" s="2" t="s">
        <v>134</v>
      </c>
      <c r="PS338" s="2" t="s">
        <v>134</v>
      </c>
      <c r="PT338" s="2" t="s">
        <v>134</v>
      </c>
      <c r="PU338" s="2" t="s">
        <v>134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161</v>
      </c>
      <c r="QD338" s="2" t="s">
        <v>144</v>
      </c>
      <c r="QE338" s="2" t="s">
        <v>134</v>
      </c>
      <c r="QF338" s="2" t="s">
        <v>134</v>
      </c>
      <c r="QG338" s="2" t="s">
        <v>142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184</v>
      </c>
      <c r="QP338" s="2" t="s">
        <v>144</v>
      </c>
      <c r="QQ338" s="2" t="s">
        <v>134</v>
      </c>
      <c r="QR338" s="2" t="s">
        <v>134</v>
      </c>
      <c r="QS338" s="2" t="s">
        <v>142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134</v>
      </c>
      <c r="RN338" s="2" t="s">
        <v>134</v>
      </c>
      <c r="RO338" s="2" t="s">
        <v>134</v>
      </c>
      <c r="RP338" s="2" t="s">
        <v>134</v>
      </c>
      <c r="RQ338" s="2" t="s">
        <v>134</v>
      </c>
      <c r="RR338" s="2" t="s">
        <v>134</v>
      </c>
      <c r="RS338" s="4"/>
      <c r="RT338" s="8"/>
      <c r="RU338" s="4"/>
      <c r="RV338" s="8"/>
      <c r="RW338" s="7"/>
      <c r="RX338" s="7"/>
      <c r="RY338" s="2" t="s">
        <v>161</v>
      </c>
      <c r="RZ338" s="2" t="s">
        <v>144</v>
      </c>
      <c r="SA338" s="2" t="s">
        <v>134</v>
      </c>
      <c r="SB338" s="2" t="s">
        <v>134</v>
      </c>
      <c r="SC338" s="2" t="s">
        <v>142</v>
      </c>
      <c r="SD338" s="2" t="s">
        <v>134</v>
      </c>
      <c r="SE338" s="4"/>
      <c r="SF338" s="8"/>
      <c r="SG338" s="4"/>
      <c r="SH338" s="8"/>
      <c r="SI338" s="7"/>
      <c r="SJ338" s="7"/>
      <c r="SK338" s="2" t="s">
        <v>176</v>
      </c>
      <c r="SL338" s="2" t="s">
        <v>144</v>
      </c>
      <c r="SM338" s="2" t="s">
        <v>134</v>
      </c>
      <c r="SN338" s="2" t="s">
        <v>134</v>
      </c>
      <c r="SO338" s="2" t="s">
        <v>142</v>
      </c>
      <c r="SP338" s="2" t="s">
        <v>134</v>
      </c>
    </row>
    <row r="339">
      <c r="A339" s="2" t="s">
        <v>3393</v>
      </c>
      <c r="B339" s="2" t="s">
        <v>123</v>
      </c>
      <c r="C339" s="2" t="s">
        <v>3207</v>
      </c>
      <c r="D339" s="2" t="s">
        <v>125</v>
      </c>
      <c r="E339" s="2" t="s">
        <v>126</v>
      </c>
      <c r="F339" s="2" t="s">
        <v>3394</v>
      </c>
      <c r="G339" s="2" t="s">
        <v>3395</v>
      </c>
      <c r="H339" s="2" t="s">
        <v>3396</v>
      </c>
      <c r="I339" s="2" t="s">
        <v>126</v>
      </c>
      <c r="J339" s="2" t="s">
        <v>234</v>
      </c>
      <c r="K339" s="2" t="s">
        <v>654</v>
      </c>
      <c r="L339" s="3">
        <v>12.5</v>
      </c>
      <c r="M339" s="3">
        <v>13.13</v>
      </c>
      <c r="N339" s="3">
        <v>29.99</v>
      </c>
      <c r="O339" s="2" t="s">
        <v>274</v>
      </c>
      <c r="P339" s="2" t="s">
        <v>275</v>
      </c>
      <c r="Q339" s="2" t="s">
        <v>133</v>
      </c>
      <c r="R339" s="2" t="s">
        <v>134</v>
      </c>
      <c r="S339" s="2" t="s">
        <v>3397</v>
      </c>
      <c r="T339" s="2" t="s">
        <v>134</v>
      </c>
      <c r="U339" s="2" t="s">
        <v>134</v>
      </c>
      <c r="V339" s="2" t="s">
        <v>898</v>
      </c>
      <c r="W339" s="2" t="s">
        <v>1934</v>
      </c>
      <c r="X339" s="2" t="s">
        <v>134</v>
      </c>
      <c r="Y339" s="2" t="s">
        <v>237</v>
      </c>
      <c r="Z339" s="4"/>
      <c r="AA339" s="4">
        <f>=ROUNDDOWN({0},0)</f>
      </c>
      <c r="AB339" s="5"/>
      <c r="AC339" s="2" t="s">
        <v>134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134</v>
      </c>
      <c r="BM339" s="7"/>
      <c r="BN339" s="7"/>
      <c r="BO339" s="4"/>
      <c r="BP339" s="8"/>
      <c r="BQ339" s="4"/>
      <c r="BR339" s="8"/>
      <c r="BS339" s="7"/>
      <c r="BT339" s="7"/>
      <c r="BU339" s="2" t="s">
        <v>140</v>
      </c>
      <c r="BV339" s="2" t="s">
        <v>144</v>
      </c>
      <c r="BW339" s="2" t="s">
        <v>134</v>
      </c>
      <c r="BX339" s="2" t="s">
        <v>1504</v>
      </c>
      <c r="BY339" s="2" t="s">
        <v>142</v>
      </c>
      <c r="BZ339" s="2" t="s">
        <v>134</v>
      </c>
      <c r="CA339" s="4"/>
      <c r="CB339" s="8"/>
      <c r="CC339" s="4"/>
      <c r="CD339" s="8"/>
      <c r="CE339" s="7"/>
      <c r="CF339" s="7"/>
      <c r="CG339" s="2" t="s">
        <v>161</v>
      </c>
      <c r="CH339" s="2" t="s">
        <v>144</v>
      </c>
      <c r="CI339" s="2" t="s">
        <v>134</v>
      </c>
      <c r="CJ339" s="2" t="s">
        <v>134</v>
      </c>
      <c r="CK339" s="2" t="s">
        <v>142</v>
      </c>
      <c r="CL339" s="2" t="s">
        <v>134</v>
      </c>
      <c r="CM339" s="4"/>
      <c r="CN339" s="8"/>
      <c r="CO339" s="4"/>
      <c r="CP339" s="8"/>
      <c r="CQ339" s="7"/>
      <c r="CR339" s="7"/>
      <c r="CS339" s="2" t="s">
        <v>140</v>
      </c>
      <c r="CT339" s="2" t="s">
        <v>144</v>
      </c>
      <c r="CU339" s="2" t="s">
        <v>451</v>
      </c>
      <c r="CV339" s="2" t="s">
        <v>134</v>
      </c>
      <c r="CW339" s="2" t="s">
        <v>142</v>
      </c>
      <c r="CX339" s="2" t="s">
        <v>134</v>
      </c>
      <c r="CY339" s="4"/>
      <c r="CZ339" s="8"/>
      <c r="DA339" s="4"/>
      <c r="DB339" s="8"/>
      <c r="DC339" s="7"/>
      <c r="DD339" s="7"/>
      <c r="DE339" s="2" t="s">
        <v>140</v>
      </c>
      <c r="DF339" s="2" t="s">
        <v>144</v>
      </c>
      <c r="DG339" s="2" t="s">
        <v>780</v>
      </c>
      <c r="DH339" s="2" t="s">
        <v>3398</v>
      </c>
      <c r="DI339" s="2" t="s">
        <v>142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140</v>
      </c>
      <c r="DR339" s="2" t="s">
        <v>144</v>
      </c>
      <c r="DS339" s="2" t="s">
        <v>754</v>
      </c>
      <c r="DT339" s="2" t="s">
        <v>380</v>
      </c>
      <c r="DU339" s="2" t="s">
        <v>142</v>
      </c>
      <c r="DV339" s="2" t="s">
        <v>134</v>
      </c>
      <c r="DW339" s="4"/>
      <c r="DX339" s="8"/>
      <c r="DY339" s="4"/>
      <c r="DZ339" s="8"/>
      <c r="EA339" s="7"/>
      <c r="EB339" s="7"/>
      <c r="EC339" s="2" t="s">
        <v>140</v>
      </c>
      <c r="ED339" s="2" t="s">
        <v>144</v>
      </c>
      <c r="EE339" s="2" t="s">
        <v>535</v>
      </c>
      <c r="EF339" s="2" t="s">
        <v>1031</v>
      </c>
      <c r="EG339" s="2" t="s">
        <v>142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140</v>
      </c>
      <c r="EP339" s="2" t="s">
        <v>144</v>
      </c>
      <c r="EQ339" s="2" t="s">
        <v>245</v>
      </c>
      <c r="ER339" s="2" t="s">
        <v>679</v>
      </c>
      <c r="ES339" s="2" t="s">
        <v>142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140</v>
      </c>
      <c r="FB339" s="2" t="s">
        <v>144</v>
      </c>
      <c r="FC339" s="2" t="s">
        <v>1875</v>
      </c>
      <c r="FD339" s="2" t="s">
        <v>3399</v>
      </c>
      <c r="FE339" s="2" t="s">
        <v>142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161</v>
      </c>
      <c r="FN339" s="2" t="s">
        <v>131</v>
      </c>
      <c r="FO339" s="2" t="s">
        <v>134</v>
      </c>
      <c r="FP339" s="2" t="s">
        <v>134</v>
      </c>
      <c r="FQ339" s="2" t="s">
        <v>142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161</v>
      </c>
      <c r="FZ339" s="2" t="s">
        <v>131</v>
      </c>
      <c r="GA339" s="2" t="s">
        <v>134</v>
      </c>
      <c r="GB339" s="2" t="s">
        <v>134</v>
      </c>
      <c r="GC339" s="2" t="s">
        <v>142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134</v>
      </c>
      <c r="GL339" s="2" t="s">
        <v>134</v>
      </c>
      <c r="GM339" s="2" t="s">
        <v>134</v>
      </c>
      <c r="GN339" s="2" t="s">
        <v>134</v>
      </c>
      <c r="GO339" s="2" t="s">
        <v>134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184</v>
      </c>
      <c r="GX339" s="2" t="s">
        <v>144</v>
      </c>
      <c r="GY339" s="2" t="s">
        <v>134</v>
      </c>
      <c r="GZ339" s="2" t="s">
        <v>134</v>
      </c>
      <c r="HA339" s="2" t="s">
        <v>142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140</v>
      </c>
      <c r="HJ339" s="2" t="s">
        <v>144</v>
      </c>
      <c r="HK339" s="2" t="s">
        <v>3121</v>
      </c>
      <c r="HL339" s="2" t="s">
        <v>1031</v>
      </c>
      <c r="HM339" s="2" t="s">
        <v>142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134</v>
      </c>
      <c r="HV339" s="2" t="s">
        <v>134</v>
      </c>
      <c r="HW339" s="2" t="s">
        <v>134</v>
      </c>
      <c r="HX339" s="2" t="s">
        <v>134</v>
      </c>
      <c r="HY339" s="2" t="s">
        <v>134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140</v>
      </c>
      <c r="IH339" s="2" t="s">
        <v>144</v>
      </c>
      <c r="II339" s="2" t="s">
        <v>486</v>
      </c>
      <c r="IJ339" s="2" t="s">
        <v>684</v>
      </c>
      <c r="IK339" s="2" t="s">
        <v>142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140</v>
      </c>
      <c r="IT339" s="2" t="s">
        <v>144</v>
      </c>
      <c r="IU339" s="2" t="s">
        <v>382</v>
      </c>
      <c r="IV339" s="2" t="s">
        <v>134</v>
      </c>
      <c r="IW339" s="2" t="s">
        <v>142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134</v>
      </c>
      <c r="JF339" s="2" t="s">
        <v>134</v>
      </c>
      <c r="JG339" s="2" t="s">
        <v>134</v>
      </c>
      <c r="JH339" s="2" t="s">
        <v>134</v>
      </c>
      <c r="JI339" s="2" t="s">
        <v>134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184</v>
      </c>
      <c r="JR339" s="2" t="s">
        <v>144</v>
      </c>
      <c r="JS339" s="2" t="s">
        <v>134</v>
      </c>
      <c r="JT339" s="2" t="s">
        <v>134</v>
      </c>
      <c r="JU339" s="2" t="s">
        <v>142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134</v>
      </c>
      <c r="KD339" s="2" t="s">
        <v>134</v>
      </c>
      <c r="KE339" s="2" t="s">
        <v>134</v>
      </c>
      <c r="KF339" s="2" t="s">
        <v>134</v>
      </c>
      <c r="KG339" s="2" t="s">
        <v>134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176</v>
      </c>
      <c r="KP339" s="2" t="s">
        <v>144</v>
      </c>
      <c r="KQ339" s="2" t="s">
        <v>134</v>
      </c>
      <c r="KR339" s="2" t="s">
        <v>134</v>
      </c>
      <c r="KS339" s="2" t="s">
        <v>142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140</v>
      </c>
      <c r="LB339" s="2" t="s">
        <v>144</v>
      </c>
      <c r="LC339" s="2" t="s">
        <v>713</v>
      </c>
      <c r="LD339" s="2" t="s">
        <v>773</v>
      </c>
      <c r="LE339" s="2" t="s">
        <v>142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134</v>
      </c>
      <c r="LN339" s="2" t="s">
        <v>134</v>
      </c>
      <c r="LO339" s="2" t="s">
        <v>134</v>
      </c>
      <c r="LP339" s="2" t="s">
        <v>134</v>
      </c>
      <c r="LQ339" s="2" t="s">
        <v>134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134</v>
      </c>
      <c r="LZ339" s="2" t="s">
        <v>134</v>
      </c>
      <c r="MA339" s="2" t="s">
        <v>134</v>
      </c>
      <c r="MB339" s="2" t="s">
        <v>134</v>
      </c>
      <c r="MC339" s="2" t="s">
        <v>134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161</v>
      </c>
      <c r="ML339" s="2" t="s">
        <v>144</v>
      </c>
      <c r="MM339" s="2" t="s">
        <v>134</v>
      </c>
      <c r="MN339" s="2" t="s">
        <v>134</v>
      </c>
      <c r="MO339" s="2" t="s">
        <v>142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134</v>
      </c>
      <c r="MX339" s="2" t="s">
        <v>134</v>
      </c>
      <c r="MY339" s="2" t="s">
        <v>134</v>
      </c>
      <c r="MZ339" s="2" t="s">
        <v>134</v>
      </c>
      <c r="NA339" s="2" t="s">
        <v>134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184</v>
      </c>
      <c r="NJ339" s="2" t="s">
        <v>144</v>
      </c>
      <c r="NK339" s="2" t="s">
        <v>134</v>
      </c>
      <c r="NL339" s="2" t="s">
        <v>134</v>
      </c>
      <c r="NM339" s="2" t="s">
        <v>142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134</v>
      </c>
      <c r="NV339" s="2" t="s">
        <v>134</v>
      </c>
      <c r="NW339" s="2" t="s">
        <v>134</v>
      </c>
      <c r="NX339" s="2" t="s">
        <v>134</v>
      </c>
      <c r="NY339" s="2" t="s">
        <v>134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140</v>
      </c>
      <c r="OH339" s="2" t="s">
        <v>144</v>
      </c>
      <c r="OI339" s="2" t="s">
        <v>270</v>
      </c>
      <c r="OJ339" s="2" t="s">
        <v>392</v>
      </c>
      <c r="OK339" s="2" t="s">
        <v>142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134</v>
      </c>
      <c r="OT339" s="2" t="s">
        <v>134</v>
      </c>
      <c r="OU339" s="2" t="s">
        <v>134</v>
      </c>
      <c r="OV339" s="2" t="s">
        <v>134</v>
      </c>
      <c r="OW339" s="2" t="s">
        <v>134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161</v>
      </c>
      <c r="PF339" s="2" t="s">
        <v>144</v>
      </c>
      <c r="PG339" s="2" t="s">
        <v>134</v>
      </c>
      <c r="PH339" s="2" t="s">
        <v>134</v>
      </c>
      <c r="PI339" s="2" t="s">
        <v>142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184</v>
      </c>
      <c r="QP339" s="2" t="s">
        <v>144</v>
      </c>
      <c r="QQ339" s="2" t="s">
        <v>134</v>
      </c>
      <c r="QR339" s="2" t="s">
        <v>134</v>
      </c>
      <c r="QS339" s="2" t="s">
        <v>142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134</v>
      </c>
      <c r="RN339" s="2" t="s">
        <v>134</v>
      </c>
      <c r="RO339" s="2" t="s">
        <v>134</v>
      </c>
      <c r="RP339" s="2" t="s">
        <v>134</v>
      </c>
      <c r="RQ339" s="2" t="s">
        <v>134</v>
      </c>
      <c r="RR339" s="2" t="s">
        <v>134</v>
      </c>
      <c r="RS339" s="4"/>
      <c r="RT339" s="8"/>
      <c r="RU339" s="4"/>
      <c r="RV339" s="8"/>
      <c r="RW339" s="7"/>
      <c r="RX339" s="7"/>
      <c r="RY339" s="2" t="s">
        <v>161</v>
      </c>
      <c r="RZ339" s="2" t="s">
        <v>144</v>
      </c>
      <c r="SA339" s="2" t="s">
        <v>134</v>
      </c>
      <c r="SB339" s="2" t="s">
        <v>134</v>
      </c>
      <c r="SC339" s="2" t="s">
        <v>142</v>
      </c>
      <c r="SD339" s="2" t="s">
        <v>134</v>
      </c>
      <c r="SE339" s="4"/>
      <c r="SF339" s="8"/>
      <c r="SG339" s="4"/>
      <c r="SH339" s="8"/>
      <c r="SI339" s="7"/>
      <c r="SJ339" s="7"/>
      <c r="SK339" s="2" t="s">
        <v>140</v>
      </c>
      <c r="SL339" s="2" t="s">
        <v>144</v>
      </c>
      <c r="SM339" s="2" t="s">
        <v>411</v>
      </c>
      <c r="SN339" s="2" t="s">
        <v>1947</v>
      </c>
      <c r="SO339" s="2" t="s">
        <v>142</v>
      </c>
      <c r="SP339" s="2" t="s">
        <v>134</v>
      </c>
    </row>
    <row r="340">
      <c r="A340" s="2" t="s">
        <v>3400</v>
      </c>
      <c r="B340" s="2" t="s">
        <v>123</v>
      </c>
      <c r="C340" s="2" t="s">
        <v>3207</v>
      </c>
      <c r="D340" s="2" t="s">
        <v>125</v>
      </c>
      <c r="E340" s="2" t="s">
        <v>126</v>
      </c>
      <c r="F340" s="2" t="s">
        <v>3401</v>
      </c>
      <c r="G340" s="2" t="s">
        <v>3261</v>
      </c>
      <c r="H340" s="2" t="s">
        <v>3402</v>
      </c>
      <c r="I340" s="2" t="s">
        <v>1885</v>
      </c>
      <c r="J340" s="2" t="s">
        <v>234</v>
      </c>
      <c r="K340" s="2" t="s">
        <v>3211</v>
      </c>
      <c r="L340" s="3">
        <v>12.5</v>
      </c>
      <c r="M340" s="3">
        <v>13.13</v>
      </c>
      <c r="N340" s="3">
        <v>29.99</v>
      </c>
      <c r="O340" s="2" t="s">
        <v>274</v>
      </c>
      <c r="P340" s="2" t="s">
        <v>275</v>
      </c>
      <c r="Q340" s="2" t="s">
        <v>133</v>
      </c>
      <c r="R340" s="2" t="s">
        <v>134</v>
      </c>
      <c r="S340" s="2" t="s">
        <v>3403</v>
      </c>
      <c r="T340" s="2" t="s">
        <v>134</v>
      </c>
      <c r="U340" s="2" t="s">
        <v>134</v>
      </c>
      <c r="V340" s="2" t="s">
        <v>898</v>
      </c>
      <c r="W340" s="2" t="s">
        <v>1934</v>
      </c>
      <c r="X340" s="2" t="s">
        <v>134</v>
      </c>
      <c r="Y340" s="2" t="s">
        <v>237</v>
      </c>
      <c r="Z340" s="4"/>
      <c r="AA340" s="4">
        <f>=ROUNDDOWN({0},0)</f>
      </c>
      <c r="AB340" s="5"/>
      <c r="AC340" s="2" t="s">
        <v>134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134</v>
      </c>
      <c r="BM340" s="7"/>
      <c r="BN340" s="7"/>
      <c r="BO340" s="4"/>
      <c r="BP340" s="8"/>
      <c r="BQ340" s="4"/>
      <c r="BR340" s="8"/>
      <c r="BS340" s="7"/>
      <c r="BT340" s="7"/>
      <c r="BU340" s="2" t="s">
        <v>140</v>
      </c>
      <c r="BV340" s="2" t="s">
        <v>144</v>
      </c>
      <c r="BW340" s="2" t="s">
        <v>134</v>
      </c>
      <c r="BX340" s="2" t="s">
        <v>239</v>
      </c>
      <c r="BY340" s="2" t="s">
        <v>142</v>
      </c>
      <c r="BZ340" s="2" t="s">
        <v>134</v>
      </c>
      <c r="CA340" s="4"/>
      <c r="CB340" s="8"/>
      <c r="CC340" s="4"/>
      <c r="CD340" s="8"/>
      <c r="CE340" s="7"/>
      <c r="CF340" s="7"/>
      <c r="CG340" s="2" t="s">
        <v>161</v>
      </c>
      <c r="CH340" s="2" t="s">
        <v>144</v>
      </c>
      <c r="CI340" s="2" t="s">
        <v>134</v>
      </c>
      <c r="CJ340" s="2" t="s">
        <v>134</v>
      </c>
      <c r="CK340" s="2" t="s">
        <v>142</v>
      </c>
      <c r="CL340" s="2" t="s">
        <v>134</v>
      </c>
      <c r="CM340" s="4"/>
      <c r="CN340" s="8"/>
      <c r="CO340" s="4"/>
      <c r="CP340" s="8"/>
      <c r="CQ340" s="7"/>
      <c r="CR340" s="7"/>
      <c r="CS340" s="2" t="s">
        <v>140</v>
      </c>
      <c r="CT340" s="2" t="s">
        <v>144</v>
      </c>
      <c r="CU340" s="2" t="s">
        <v>242</v>
      </c>
      <c r="CV340" s="2" t="s">
        <v>318</v>
      </c>
      <c r="CW340" s="2" t="s">
        <v>142</v>
      </c>
      <c r="CX340" s="2" t="s">
        <v>134</v>
      </c>
      <c r="CY340" s="4"/>
      <c r="CZ340" s="8"/>
      <c r="DA340" s="4"/>
      <c r="DB340" s="8"/>
      <c r="DC340" s="7"/>
      <c r="DD340" s="7"/>
      <c r="DE340" s="2" t="s">
        <v>140</v>
      </c>
      <c r="DF340" s="2" t="s">
        <v>144</v>
      </c>
      <c r="DG340" s="2" t="s">
        <v>242</v>
      </c>
      <c r="DH340" s="2" t="s">
        <v>3221</v>
      </c>
      <c r="DI340" s="2" t="s">
        <v>142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140</v>
      </c>
      <c r="DR340" s="2" t="s">
        <v>144</v>
      </c>
      <c r="DS340" s="2" t="s">
        <v>533</v>
      </c>
      <c r="DT340" s="2" t="s">
        <v>1797</v>
      </c>
      <c r="DU340" s="2" t="s">
        <v>142</v>
      </c>
      <c r="DV340" s="2" t="s">
        <v>134</v>
      </c>
      <c r="DW340" s="4"/>
      <c r="DX340" s="8"/>
      <c r="DY340" s="4"/>
      <c r="DZ340" s="8"/>
      <c r="EA340" s="7"/>
      <c r="EB340" s="7"/>
      <c r="EC340" s="2" t="s">
        <v>140</v>
      </c>
      <c r="ED340" s="2" t="s">
        <v>144</v>
      </c>
      <c r="EE340" s="2" t="s">
        <v>535</v>
      </c>
      <c r="EF340" s="2" t="s">
        <v>1031</v>
      </c>
      <c r="EG340" s="2" t="s">
        <v>142</v>
      </c>
      <c r="EH340" s="2" t="s">
        <v>134</v>
      </c>
      <c r="EI340" s="4"/>
      <c r="EJ340" s="8"/>
      <c r="EK340" s="4"/>
      <c r="EL340" s="8"/>
      <c r="EM340" s="7"/>
      <c r="EN340" s="7"/>
      <c r="EO340" s="2" t="s">
        <v>140</v>
      </c>
      <c r="EP340" s="2" t="s">
        <v>144</v>
      </c>
      <c r="EQ340" s="2" t="s">
        <v>242</v>
      </c>
      <c r="ER340" s="2" t="s">
        <v>643</v>
      </c>
      <c r="ES340" s="2" t="s">
        <v>142</v>
      </c>
      <c r="ET340" s="2" t="s">
        <v>134</v>
      </c>
      <c r="EU340" s="4"/>
      <c r="EV340" s="8"/>
      <c r="EW340" s="4"/>
      <c r="EX340" s="8"/>
      <c r="EY340" s="7"/>
      <c r="EZ340" s="7"/>
      <c r="FA340" s="2" t="s">
        <v>140</v>
      </c>
      <c r="FB340" s="2" t="s">
        <v>144</v>
      </c>
      <c r="FC340" s="2" t="s">
        <v>1939</v>
      </c>
      <c r="FD340" s="2" t="s">
        <v>366</v>
      </c>
      <c r="FE340" s="2" t="s">
        <v>142</v>
      </c>
      <c r="FF340" s="2" t="s">
        <v>134</v>
      </c>
      <c r="FG340" s="4"/>
      <c r="FH340" s="8"/>
      <c r="FI340" s="4"/>
      <c r="FJ340" s="8"/>
      <c r="FK340" s="7"/>
      <c r="FL340" s="7"/>
      <c r="FM340" s="2" t="s">
        <v>161</v>
      </c>
      <c r="FN340" s="2" t="s">
        <v>131</v>
      </c>
      <c r="FO340" s="2" t="s">
        <v>134</v>
      </c>
      <c r="FP340" s="2" t="s">
        <v>134</v>
      </c>
      <c r="FQ340" s="2" t="s">
        <v>142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161</v>
      </c>
      <c r="FZ340" s="2" t="s">
        <v>131</v>
      </c>
      <c r="GA340" s="2" t="s">
        <v>134</v>
      </c>
      <c r="GB340" s="2" t="s">
        <v>134</v>
      </c>
      <c r="GC340" s="2" t="s">
        <v>142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134</v>
      </c>
      <c r="GM340" s="2" t="s">
        <v>134</v>
      </c>
      <c r="GN340" s="2" t="s">
        <v>134</v>
      </c>
      <c r="GO340" s="2" t="s">
        <v>134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184</v>
      </c>
      <c r="GX340" s="2" t="s">
        <v>144</v>
      </c>
      <c r="GY340" s="2" t="s">
        <v>134</v>
      </c>
      <c r="GZ340" s="2" t="s">
        <v>134</v>
      </c>
      <c r="HA340" s="2" t="s">
        <v>142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140</v>
      </c>
      <c r="HJ340" s="2" t="s">
        <v>144</v>
      </c>
      <c r="HK340" s="2" t="s">
        <v>242</v>
      </c>
      <c r="HL340" s="2" t="s">
        <v>519</v>
      </c>
      <c r="HM340" s="2" t="s">
        <v>142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134</v>
      </c>
      <c r="HW340" s="2" t="s">
        <v>134</v>
      </c>
      <c r="HX340" s="2" t="s">
        <v>134</v>
      </c>
      <c r="HY340" s="2" t="s">
        <v>134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140</v>
      </c>
      <c r="IH340" s="2" t="s">
        <v>144</v>
      </c>
      <c r="II340" s="2" t="s">
        <v>486</v>
      </c>
      <c r="IJ340" s="2" t="s">
        <v>758</v>
      </c>
      <c r="IK340" s="2" t="s">
        <v>142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140</v>
      </c>
      <c r="IT340" s="2" t="s">
        <v>144</v>
      </c>
      <c r="IU340" s="2" t="s">
        <v>382</v>
      </c>
      <c r="IV340" s="2" t="s">
        <v>134</v>
      </c>
      <c r="IW340" s="2" t="s">
        <v>142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134</v>
      </c>
      <c r="JG340" s="2" t="s">
        <v>134</v>
      </c>
      <c r="JH340" s="2" t="s">
        <v>134</v>
      </c>
      <c r="JI340" s="2" t="s">
        <v>134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184</v>
      </c>
      <c r="JR340" s="2" t="s">
        <v>144</v>
      </c>
      <c r="JS340" s="2" t="s">
        <v>134</v>
      </c>
      <c r="JT340" s="2" t="s">
        <v>134</v>
      </c>
      <c r="JU340" s="2" t="s">
        <v>142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134</v>
      </c>
      <c r="KE340" s="2" t="s">
        <v>134</v>
      </c>
      <c r="KF340" s="2" t="s">
        <v>134</v>
      </c>
      <c r="KG340" s="2" t="s">
        <v>134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176</v>
      </c>
      <c r="KP340" s="2" t="s">
        <v>144</v>
      </c>
      <c r="KQ340" s="2" t="s">
        <v>134</v>
      </c>
      <c r="KR340" s="2" t="s">
        <v>134</v>
      </c>
      <c r="KS340" s="2" t="s">
        <v>142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140</v>
      </c>
      <c r="LB340" s="2" t="s">
        <v>144</v>
      </c>
      <c r="LC340" s="2" t="s">
        <v>713</v>
      </c>
      <c r="LD340" s="2" t="s">
        <v>141</v>
      </c>
      <c r="LE340" s="2" t="s">
        <v>142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134</v>
      </c>
      <c r="LO340" s="2" t="s">
        <v>134</v>
      </c>
      <c r="LP340" s="2" t="s">
        <v>134</v>
      </c>
      <c r="LQ340" s="2" t="s">
        <v>134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134</v>
      </c>
      <c r="LZ340" s="2" t="s">
        <v>134</v>
      </c>
      <c r="MA340" s="2" t="s">
        <v>134</v>
      </c>
      <c r="MB340" s="2" t="s">
        <v>134</v>
      </c>
      <c r="MC340" s="2" t="s">
        <v>134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161</v>
      </c>
      <c r="ML340" s="2" t="s">
        <v>144</v>
      </c>
      <c r="MM340" s="2" t="s">
        <v>134</v>
      </c>
      <c r="MN340" s="2" t="s">
        <v>134</v>
      </c>
      <c r="MO340" s="2" t="s">
        <v>142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134</v>
      </c>
      <c r="MY340" s="2" t="s">
        <v>134</v>
      </c>
      <c r="MZ340" s="2" t="s">
        <v>134</v>
      </c>
      <c r="NA340" s="2" t="s">
        <v>134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184</v>
      </c>
      <c r="NJ340" s="2" t="s">
        <v>144</v>
      </c>
      <c r="NK340" s="2" t="s">
        <v>134</v>
      </c>
      <c r="NL340" s="2" t="s">
        <v>134</v>
      </c>
      <c r="NM340" s="2" t="s">
        <v>142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134</v>
      </c>
      <c r="NW340" s="2" t="s">
        <v>134</v>
      </c>
      <c r="NX340" s="2" t="s">
        <v>134</v>
      </c>
      <c r="NY340" s="2" t="s">
        <v>134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140</v>
      </c>
      <c r="OH340" s="2" t="s">
        <v>144</v>
      </c>
      <c r="OI340" s="2" t="s">
        <v>268</v>
      </c>
      <c r="OJ340" s="2" t="s">
        <v>454</v>
      </c>
      <c r="OK340" s="2" t="s">
        <v>142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134</v>
      </c>
      <c r="OT340" s="2" t="s">
        <v>134</v>
      </c>
      <c r="OU340" s="2" t="s">
        <v>134</v>
      </c>
      <c r="OV340" s="2" t="s">
        <v>134</v>
      </c>
      <c r="OW340" s="2" t="s">
        <v>134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161</v>
      </c>
      <c r="PF340" s="2" t="s">
        <v>144</v>
      </c>
      <c r="PG340" s="2" t="s">
        <v>134</v>
      </c>
      <c r="PH340" s="2" t="s">
        <v>134</v>
      </c>
      <c r="PI340" s="2" t="s">
        <v>142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134</v>
      </c>
      <c r="PS340" s="2" t="s">
        <v>134</v>
      </c>
      <c r="PT340" s="2" t="s">
        <v>134</v>
      </c>
      <c r="PU340" s="2" t="s">
        <v>134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140</v>
      </c>
      <c r="QD340" s="2" t="s">
        <v>144</v>
      </c>
      <c r="QE340" s="2" t="s">
        <v>149</v>
      </c>
      <c r="QF340" s="2" t="s">
        <v>134</v>
      </c>
      <c r="QG340" s="2" t="s">
        <v>142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184</v>
      </c>
      <c r="QP340" s="2" t="s">
        <v>144</v>
      </c>
      <c r="QQ340" s="2" t="s">
        <v>134</v>
      </c>
      <c r="QR340" s="2" t="s">
        <v>134</v>
      </c>
      <c r="QS340" s="2" t="s">
        <v>142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134</v>
      </c>
      <c r="RN340" s="2" t="s">
        <v>134</v>
      </c>
      <c r="RO340" s="2" t="s">
        <v>134</v>
      </c>
      <c r="RP340" s="2" t="s">
        <v>134</v>
      </c>
      <c r="RQ340" s="2" t="s">
        <v>134</v>
      </c>
      <c r="RR340" s="2" t="s">
        <v>134</v>
      </c>
      <c r="RS340" s="4"/>
      <c r="RT340" s="8"/>
      <c r="RU340" s="4"/>
      <c r="RV340" s="8"/>
      <c r="RW340" s="7"/>
      <c r="RX340" s="7"/>
      <c r="RY340" s="2" t="s">
        <v>161</v>
      </c>
      <c r="RZ340" s="2" t="s">
        <v>144</v>
      </c>
      <c r="SA340" s="2" t="s">
        <v>134</v>
      </c>
      <c r="SB340" s="2" t="s">
        <v>134</v>
      </c>
      <c r="SC340" s="2" t="s">
        <v>142</v>
      </c>
      <c r="SD340" s="2" t="s">
        <v>134</v>
      </c>
      <c r="SE340" s="4"/>
      <c r="SF340" s="8"/>
      <c r="SG340" s="4"/>
      <c r="SH340" s="8"/>
      <c r="SI340" s="7"/>
      <c r="SJ340" s="7"/>
      <c r="SK340" s="2" t="s">
        <v>140</v>
      </c>
      <c r="SL340" s="2" t="s">
        <v>144</v>
      </c>
      <c r="SM340" s="2" t="s">
        <v>411</v>
      </c>
      <c r="SN340" s="2" t="s">
        <v>2272</v>
      </c>
      <c r="SO340" s="2" t="s">
        <v>142</v>
      </c>
      <c r="SP340" s="2" t="s">
        <v>134</v>
      </c>
    </row>
    <row r="341">
      <c r="A341" s="2" t="s">
        <v>3404</v>
      </c>
      <c r="B341" s="2" t="s">
        <v>123</v>
      </c>
      <c r="C341" s="2" t="s">
        <v>3207</v>
      </c>
      <c r="D341" s="2" t="s">
        <v>125</v>
      </c>
      <c r="E341" s="2" t="s">
        <v>126</v>
      </c>
      <c r="F341" s="2" t="s">
        <v>3405</v>
      </c>
      <c r="G341" s="2" t="s">
        <v>3406</v>
      </c>
      <c r="H341" s="2" t="s">
        <v>3407</v>
      </c>
      <c r="I341" s="2" t="s">
        <v>126</v>
      </c>
      <c r="J341" s="2" t="s">
        <v>234</v>
      </c>
      <c r="K341" s="2" t="s">
        <v>394</v>
      </c>
      <c r="L341" s="3">
        <v>12.5</v>
      </c>
      <c r="M341" s="3">
        <v>13.13</v>
      </c>
      <c r="N341" s="3">
        <v>29.99</v>
      </c>
      <c r="O341" s="2" t="s">
        <v>766</v>
      </c>
      <c r="P341" s="2" t="s">
        <v>275</v>
      </c>
      <c r="Q341" s="2" t="s">
        <v>133</v>
      </c>
      <c r="R341" s="2" t="s">
        <v>134</v>
      </c>
      <c r="S341" s="2" t="s">
        <v>3408</v>
      </c>
      <c r="T341" s="2" t="s">
        <v>134</v>
      </c>
      <c r="U341" s="2" t="s">
        <v>134</v>
      </c>
      <c r="V341" s="2" t="s">
        <v>1093</v>
      </c>
      <c r="W341" s="2" t="s">
        <v>835</v>
      </c>
      <c r="X341" s="2" t="s">
        <v>134</v>
      </c>
      <c r="Y341" s="2" t="s">
        <v>237</v>
      </c>
      <c r="Z341" s="4"/>
      <c r="AA341" s="4">
        <f>=ROUNDDOWN({0},0)</f>
      </c>
      <c r="AB341" s="5"/>
      <c r="AC341" s="2" t="s">
        <v>134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134</v>
      </c>
      <c r="BM341" s="7"/>
      <c r="BN341" s="7"/>
      <c r="BO341" s="4"/>
      <c r="BP341" s="8"/>
      <c r="BQ341" s="4"/>
      <c r="BR341" s="8"/>
      <c r="BS341" s="7"/>
      <c r="BT341" s="7"/>
      <c r="BU341" s="2" t="s">
        <v>140</v>
      </c>
      <c r="BV341" s="2" t="s">
        <v>144</v>
      </c>
      <c r="BW341" s="2" t="s">
        <v>134</v>
      </c>
      <c r="BX341" s="2" t="s">
        <v>239</v>
      </c>
      <c r="BY341" s="2" t="s">
        <v>142</v>
      </c>
      <c r="BZ341" s="2" t="s">
        <v>134</v>
      </c>
      <c r="CA341" s="4"/>
      <c r="CB341" s="8"/>
      <c r="CC341" s="4"/>
      <c r="CD341" s="8"/>
      <c r="CE341" s="7"/>
      <c r="CF341" s="7"/>
      <c r="CG341" s="2" t="s">
        <v>161</v>
      </c>
      <c r="CH341" s="2" t="s">
        <v>144</v>
      </c>
      <c r="CI341" s="2" t="s">
        <v>134</v>
      </c>
      <c r="CJ341" s="2" t="s">
        <v>134</v>
      </c>
      <c r="CK341" s="2" t="s">
        <v>142</v>
      </c>
      <c r="CL341" s="2" t="s">
        <v>134</v>
      </c>
      <c r="CM341" s="4"/>
      <c r="CN341" s="8"/>
      <c r="CO341" s="4"/>
      <c r="CP341" s="8"/>
      <c r="CQ341" s="7"/>
      <c r="CR341" s="7"/>
      <c r="CS341" s="2" t="s">
        <v>140</v>
      </c>
      <c r="CT341" s="2" t="s">
        <v>144</v>
      </c>
      <c r="CU341" s="2" t="s">
        <v>242</v>
      </c>
      <c r="CV341" s="2" t="s">
        <v>612</v>
      </c>
      <c r="CW341" s="2" t="s">
        <v>142</v>
      </c>
      <c r="CX341" s="2" t="s">
        <v>134</v>
      </c>
      <c r="CY341" s="4"/>
      <c r="CZ341" s="8"/>
      <c r="DA341" s="4"/>
      <c r="DB341" s="8"/>
      <c r="DC341" s="7"/>
      <c r="DD341" s="7"/>
      <c r="DE341" s="2" t="s">
        <v>140</v>
      </c>
      <c r="DF341" s="2" t="s">
        <v>144</v>
      </c>
      <c r="DG341" s="2" t="s">
        <v>242</v>
      </c>
      <c r="DH341" s="2" t="s">
        <v>2218</v>
      </c>
      <c r="DI341" s="2" t="s">
        <v>142</v>
      </c>
      <c r="DJ341" s="2" t="s">
        <v>134</v>
      </c>
      <c r="DK341" s="4"/>
      <c r="DL341" s="8"/>
      <c r="DM341" s="4"/>
      <c r="DN341" s="8"/>
      <c r="DO341" s="7"/>
      <c r="DP341" s="7"/>
      <c r="DQ341" s="2" t="s">
        <v>140</v>
      </c>
      <c r="DR341" s="2" t="s">
        <v>144</v>
      </c>
      <c r="DS341" s="2" t="s">
        <v>533</v>
      </c>
      <c r="DT341" s="2" t="s">
        <v>2049</v>
      </c>
      <c r="DU341" s="2" t="s">
        <v>142</v>
      </c>
      <c r="DV341" s="2" t="s">
        <v>134</v>
      </c>
      <c r="DW341" s="4"/>
      <c r="DX341" s="8"/>
      <c r="DY341" s="4"/>
      <c r="DZ341" s="8"/>
      <c r="EA341" s="7"/>
      <c r="EB341" s="7"/>
      <c r="EC341" s="2" t="s">
        <v>140</v>
      </c>
      <c r="ED341" s="2" t="s">
        <v>144</v>
      </c>
      <c r="EE341" s="2" t="s">
        <v>242</v>
      </c>
      <c r="EF341" s="2" t="s">
        <v>3311</v>
      </c>
      <c r="EG341" s="2" t="s">
        <v>142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140</v>
      </c>
      <c r="EP341" s="2" t="s">
        <v>144</v>
      </c>
      <c r="EQ341" s="2" t="s">
        <v>242</v>
      </c>
      <c r="ER341" s="2" t="s">
        <v>694</v>
      </c>
      <c r="ES341" s="2" t="s">
        <v>142</v>
      </c>
      <c r="ET341" s="2" t="s">
        <v>134</v>
      </c>
      <c r="EU341" s="4"/>
      <c r="EV341" s="8"/>
      <c r="EW341" s="4"/>
      <c r="EX341" s="8"/>
      <c r="EY341" s="7"/>
      <c r="EZ341" s="7"/>
      <c r="FA341" s="2" t="s">
        <v>140</v>
      </c>
      <c r="FB341" s="2" t="s">
        <v>144</v>
      </c>
      <c r="FC341" s="2" t="s">
        <v>242</v>
      </c>
      <c r="FD341" s="2" t="s">
        <v>3221</v>
      </c>
      <c r="FE341" s="2" t="s">
        <v>142</v>
      </c>
      <c r="FF341" s="2" t="s">
        <v>134</v>
      </c>
      <c r="FG341" s="4"/>
      <c r="FH341" s="8"/>
      <c r="FI341" s="4"/>
      <c r="FJ341" s="8"/>
      <c r="FK341" s="7"/>
      <c r="FL341" s="7"/>
      <c r="FM341" s="2" t="s">
        <v>161</v>
      </c>
      <c r="FN341" s="2" t="s">
        <v>131</v>
      </c>
      <c r="FO341" s="2" t="s">
        <v>134</v>
      </c>
      <c r="FP341" s="2" t="s">
        <v>134</v>
      </c>
      <c r="FQ341" s="2" t="s">
        <v>142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161</v>
      </c>
      <c r="FZ341" s="2" t="s">
        <v>131</v>
      </c>
      <c r="GA341" s="2" t="s">
        <v>134</v>
      </c>
      <c r="GB341" s="2" t="s">
        <v>134</v>
      </c>
      <c r="GC341" s="2" t="s">
        <v>142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134</v>
      </c>
      <c r="GM341" s="2" t="s">
        <v>134</v>
      </c>
      <c r="GN341" s="2" t="s">
        <v>134</v>
      </c>
      <c r="GO341" s="2" t="s">
        <v>134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140</v>
      </c>
      <c r="GX341" s="2" t="s">
        <v>144</v>
      </c>
      <c r="GY341" s="2" t="s">
        <v>253</v>
      </c>
      <c r="GZ341" s="2" t="s">
        <v>1394</v>
      </c>
      <c r="HA341" s="2" t="s">
        <v>142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140</v>
      </c>
      <c r="HJ341" s="2" t="s">
        <v>144</v>
      </c>
      <c r="HK341" s="2" t="s">
        <v>242</v>
      </c>
      <c r="HL341" s="2" t="s">
        <v>243</v>
      </c>
      <c r="HM341" s="2" t="s">
        <v>142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134</v>
      </c>
      <c r="HV341" s="2" t="s">
        <v>134</v>
      </c>
      <c r="HW341" s="2" t="s">
        <v>134</v>
      </c>
      <c r="HX341" s="2" t="s">
        <v>134</v>
      </c>
      <c r="HY341" s="2" t="s">
        <v>134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140</v>
      </c>
      <c r="IH341" s="2" t="s">
        <v>144</v>
      </c>
      <c r="II341" s="2" t="s">
        <v>242</v>
      </c>
      <c r="IJ341" s="2" t="s">
        <v>1634</v>
      </c>
      <c r="IK341" s="2" t="s">
        <v>142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140</v>
      </c>
      <c r="IT341" s="2" t="s">
        <v>144</v>
      </c>
      <c r="IU341" s="2" t="s">
        <v>242</v>
      </c>
      <c r="IV341" s="2" t="s">
        <v>3129</v>
      </c>
      <c r="IW341" s="2" t="s">
        <v>142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134</v>
      </c>
      <c r="JF341" s="2" t="s">
        <v>134</v>
      </c>
      <c r="JG341" s="2" t="s">
        <v>134</v>
      </c>
      <c r="JH341" s="2" t="s">
        <v>134</v>
      </c>
      <c r="JI341" s="2" t="s">
        <v>134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184</v>
      </c>
      <c r="JR341" s="2" t="s">
        <v>144</v>
      </c>
      <c r="JS341" s="2" t="s">
        <v>134</v>
      </c>
      <c r="JT341" s="2" t="s">
        <v>134</v>
      </c>
      <c r="JU341" s="2" t="s">
        <v>142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134</v>
      </c>
      <c r="KE341" s="2" t="s">
        <v>134</v>
      </c>
      <c r="KF341" s="2" t="s">
        <v>134</v>
      </c>
      <c r="KG341" s="2" t="s">
        <v>134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176</v>
      </c>
      <c r="KP341" s="2" t="s">
        <v>144</v>
      </c>
      <c r="KQ341" s="2" t="s">
        <v>134</v>
      </c>
      <c r="KR341" s="2" t="s">
        <v>134</v>
      </c>
      <c r="KS341" s="2" t="s">
        <v>142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140</v>
      </c>
      <c r="LB341" s="2" t="s">
        <v>144</v>
      </c>
      <c r="LC341" s="2" t="s">
        <v>713</v>
      </c>
      <c r="LD341" s="2" t="s">
        <v>141</v>
      </c>
      <c r="LE341" s="2" t="s">
        <v>142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134</v>
      </c>
      <c r="LN341" s="2" t="s">
        <v>134</v>
      </c>
      <c r="LO341" s="2" t="s">
        <v>134</v>
      </c>
      <c r="LP341" s="2" t="s">
        <v>134</v>
      </c>
      <c r="LQ341" s="2" t="s">
        <v>134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134</v>
      </c>
      <c r="LZ341" s="2" t="s">
        <v>134</v>
      </c>
      <c r="MA341" s="2" t="s">
        <v>134</v>
      </c>
      <c r="MB341" s="2" t="s">
        <v>134</v>
      </c>
      <c r="MC341" s="2" t="s">
        <v>134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161</v>
      </c>
      <c r="ML341" s="2" t="s">
        <v>144</v>
      </c>
      <c r="MM341" s="2" t="s">
        <v>134</v>
      </c>
      <c r="MN341" s="2" t="s">
        <v>134</v>
      </c>
      <c r="MO341" s="2" t="s">
        <v>142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134</v>
      </c>
      <c r="MY341" s="2" t="s">
        <v>134</v>
      </c>
      <c r="MZ341" s="2" t="s">
        <v>134</v>
      </c>
      <c r="NA341" s="2" t="s">
        <v>134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184</v>
      </c>
      <c r="NJ341" s="2" t="s">
        <v>144</v>
      </c>
      <c r="NK341" s="2" t="s">
        <v>134</v>
      </c>
      <c r="NL341" s="2" t="s">
        <v>134</v>
      </c>
      <c r="NM341" s="2" t="s">
        <v>142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134</v>
      </c>
      <c r="NV341" s="2" t="s">
        <v>134</v>
      </c>
      <c r="NW341" s="2" t="s">
        <v>134</v>
      </c>
      <c r="NX341" s="2" t="s">
        <v>134</v>
      </c>
      <c r="NY341" s="2" t="s">
        <v>134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140</v>
      </c>
      <c r="OH341" s="2" t="s">
        <v>144</v>
      </c>
      <c r="OI341" s="2" t="s">
        <v>268</v>
      </c>
      <c r="OJ341" s="2" t="s">
        <v>3409</v>
      </c>
      <c r="OK341" s="2" t="s">
        <v>142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134</v>
      </c>
      <c r="OT341" s="2" t="s">
        <v>134</v>
      </c>
      <c r="OU341" s="2" t="s">
        <v>134</v>
      </c>
      <c r="OV341" s="2" t="s">
        <v>134</v>
      </c>
      <c r="OW341" s="2" t="s">
        <v>134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161</v>
      </c>
      <c r="PF341" s="2" t="s">
        <v>144</v>
      </c>
      <c r="PG341" s="2" t="s">
        <v>134</v>
      </c>
      <c r="PH341" s="2" t="s">
        <v>134</v>
      </c>
      <c r="PI341" s="2" t="s">
        <v>142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134</v>
      </c>
      <c r="PR341" s="2" t="s">
        <v>134</v>
      </c>
      <c r="PS341" s="2" t="s">
        <v>134</v>
      </c>
      <c r="PT341" s="2" t="s">
        <v>134</v>
      </c>
      <c r="PU341" s="2" t="s">
        <v>134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140</v>
      </c>
      <c r="QD341" s="2" t="s">
        <v>144</v>
      </c>
      <c r="QE341" s="2" t="s">
        <v>149</v>
      </c>
      <c r="QF341" s="2" t="s">
        <v>134</v>
      </c>
      <c r="QG341" s="2" t="s">
        <v>142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184</v>
      </c>
      <c r="QP341" s="2" t="s">
        <v>144</v>
      </c>
      <c r="QQ341" s="2" t="s">
        <v>134</v>
      </c>
      <c r="QR341" s="2" t="s">
        <v>134</v>
      </c>
      <c r="QS341" s="2" t="s">
        <v>142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134</v>
      </c>
      <c r="RN341" s="2" t="s">
        <v>134</v>
      </c>
      <c r="RO341" s="2" t="s">
        <v>134</v>
      </c>
      <c r="RP341" s="2" t="s">
        <v>134</v>
      </c>
      <c r="RQ341" s="2" t="s">
        <v>134</v>
      </c>
      <c r="RR341" s="2" t="s">
        <v>134</v>
      </c>
      <c r="RS341" s="4"/>
      <c r="RT341" s="8"/>
      <c r="RU341" s="4"/>
      <c r="RV341" s="8"/>
      <c r="RW341" s="7"/>
      <c r="RX341" s="7"/>
      <c r="RY341" s="2" t="s">
        <v>161</v>
      </c>
      <c r="RZ341" s="2" t="s">
        <v>144</v>
      </c>
      <c r="SA341" s="2" t="s">
        <v>134</v>
      </c>
      <c r="SB341" s="2" t="s">
        <v>134</v>
      </c>
      <c r="SC341" s="2" t="s">
        <v>142</v>
      </c>
      <c r="SD341" s="2" t="s">
        <v>134</v>
      </c>
      <c r="SE341" s="4"/>
      <c r="SF341" s="8"/>
      <c r="SG341" s="4"/>
      <c r="SH341" s="8"/>
      <c r="SI341" s="7"/>
      <c r="SJ341" s="7"/>
      <c r="SK341" s="2" t="s">
        <v>140</v>
      </c>
      <c r="SL341" s="2" t="s">
        <v>144</v>
      </c>
      <c r="SM341" s="2" t="s">
        <v>411</v>
      </c>
      <c r="SN341" s="2" t="s">
        <v>2272</v>
      </c>
      <c r="SO341" s="2" t="s">
        <v>142</v>
      </c>
      <c r="SP341" s="2" t="s">
        <v>134</v>
      </c>
    </row>
    <row r="342">
      <c r="A342" s="2" t="s">
        <v>3410</v>
      </c>
      <c r="B342" s="2" t="s">
        <v>123</v>
      </c>
      <c r="C342" s="2" t="s">
        <v>3207</v>
      </c>
      <c r="D342" s="2" t="s">
        <v>2038</v>
      </c>
      <c r="E342" s="2" t="s">
        <v>2039</v>
      </c>
      <c r="F342" s="2" t="s">
        <v>3411</v>
      </c>
      <c r="G342" s="2" t="s">
        <v>3412</v>
      </c>
      <c r="H342" s="2" t="s">
        <v>3413</v>
      </c>
      <c r="I342" s="2" t="s">
        <v>2621</v>
      </c>
      <c r="J342" s="2" t="s">
        <v>2044</v>
      </c>
      <c r="K342" s="2" t="s">
        <v>418</v>
      </c>
      <c r="L342" s="3">
        <v>12</v>
      </c>
      <c r="M342" s="3">
        <v>12.6</v>
      </c>
      <c r="N342" s="3">
        <v>24.99</v>
      </c>
      <c r="O342" s="2" t="s">
        <v>131</v>
      </c>
      <c r="P342" s="2" t="s">
        <v>275</v>
      </c>
      <c r="Q342" s="2" t="s">
        <v>133</v>
      </c>
      <c r="R342" s="2" t="s">
        <v>134</v>
      </c>
      <c r="S342" s="2" t="s">
        <v>3414</v>
      </c>
      <c r="T342" s="2" t="s">
        <v>134</v>
      </c>
      <c r="U342" s="2" t="s">
        <v>134</v>
      </c>
      <c r="V342" s="2" t="s">
        <v>3230</v>
      </c>
      <c r="W342" s="2" t="s">
        <v>835</v>
      </c>
      <c r="X342" s="2" t="s">
        <v>134</v>
      </c>
      <c r="Y342" s="2" t="s">
        <v>237</v>
      </c>
      <c r="Z342" s="4"/>
      <c r="AA342" s="4">
        <f>=ROUNDDOWN({0},0)</f>
      </c>
      <c r="AB342" s="5"/>
      <c r="AC342" s="2" t="s">
        <v>134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134</v>
      </c>
      <c r="BM342" s="7"/>
      <c r="BN342" s="7"/>
      <c r="BO342" s="4"/>
      <c r="BP342" s="8"/>
      <c r="BQ342" s="4"/>
      <c r="BR342" s="8"/>
      <c r="BS342" s="7"/>
      <c r="BT342" s="7"/>
      <c r="BU342" s="2" t="s">
        <v>140</v>
      </c>
      <c r="BV342" s="2" t="s">
        <v>144</v>
      </c>
      <c r="BW342" s="2" t="s">
        <v>134</v>
      </c>
      <c r="BX342" s="2" t="s">
        <v>2136</v>
      </c>
      <c r="BY342" s="2" t="s">
        <v>142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161</v>
      </c>
      <c r="CH342" s="2" t="s">
        <v>144</v>
      </c>
      <c r="CI342" s="2" t="s">
        <v>134</v>
      </c>
      <c r="CJ342" s="2" t="s">
        <v>134</v>
      </c>
      <c r="CK342" s="2" t="s">
        <v>142</v>
      </c>
      <c r="CL342" s="2" t="s">
        <v>134</v>
      </c>
      <c r="CM342" s="4"/>
      <c r="CN342" s="8"/>
      <c r="CO342" s="4"/>
      <c r="CP342" s="8"/>
      <c r="CQ342" s="7"/>
      <c r="CR342" s="7"/>
      <c r="CS342" s="2" t="s">
        <v>140</v>
      </c>
      <c r="CT342" s="2" t="s">
        <v>144</v>
      </c>
      <c r="CU342" s="2" t="s">
        <v>242</v>
      </c>
      <c r="CV342" s="2" t="s">
        <v>579</v>
      </c>
      <c r="CW342" s="2" t="s">
        <v>142</v>
      </c>
      <c r="CX342" s="2" t="s">
        <v>134</v>
      </c>
      <c r="CY342" s="4"/>
      <c r="CZ342" s="8"/>
      <c r="DA342" s="4"/>
      <c r="DB342" s="8"/>
      <c r="DC342" s="7"/>
      <c r="DD342" s="7"/>
      <c r="DE342" s="2" t="s">
        <v>140</v>
      </c>
      <c r="DF342" s="2" t="s">
        <v>144</v>
      </c>
      <c r="DG342" s="2" t="s">
        <v>242</v>
      </c>
      <c r="DH342" s="2" t="s">
        <v>1923</v>
      </c>
      <c r="DI342" s="2" t="s">
        <v>142</v>
      </c>
      <c r="DJ342" s="2" t="s">
        <v>134</v>
      </c>
      <c r="DK342" s="4"/>
      <c r="DL342" s="8"/>
      <c r="DM342" s="4"/>
      <c r="DN342" s="8"/>
      <c r="DO342" s="7"/>
      <c r="DP342" s="7"/>
      <c r="DQ342" s="2" t="s">
        <v>140</v>
      </c>
      <c r="DR342" s="2" t="s">
        <v>144</v>
      </c>
      <c r="DS342" s="2" t="s">
        <v>533</v>
      </c>
      <c r="DT342" s="2" t="s">
        <v>2276</v>
      </c>
      <c r="DU342" s="2" t="s">
        <v>142</v>
      </c>
      <c r="DV342" s="2" t="s">
        <v>134</v>
      </c>
      <c r="DW342" s="4"/>
      <c r="DX342" s="8"/>
      <c r="DY342" s="4"/>
      <c r="DZ342" s="8"/>
      <c r="EA342" s="7"/>
      <c r="EB342" s="7"/>
      <c r="EC342" s="2" t="s">
        <v>140</v>
      </c>
      <c r="ED342" s="2" t="s">
        <v>144</v>
      </c>
      <c r="EE342" s="2" t="s">
        <v>535</v>
      </c>
      <c r="EF342" s="2" t="s">
        <v>1024</v>
      </c>
      <c r="EG342" s="2" t="s">
        <v>142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140</v>
      </c>
      <c r="EP342" s="2" t="s">
        <v>144</v>
      </c>
      <c r="EQ342" s="2" t="s">
        <v>242</v>
      </c>
      <c r="ER342" s="2" t="s">
        <v>1874</v>
      </c>
      <c r="ES342" s="2" t="s">
        <v>142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140</v>
      </c>
      <c r="FB342" s="2" t="s">
        <v>144</v>
      </c>
      <c r="FC342" s="2" t="s">
        <v>1939</v>
      </c>
      <c r="FD342" s="2" t="s">
        <v>2136</v>
      </c>
      <c r="FE342" s="2" t="s">
        <v>142</v>
      </c>
      <c r="FF342" s="2" t="s">
        <v>134</v>
      </c>
      <c r="FG342" s="4"/>
      <c r="FH342" s="8"/>
      <c r="FI342" s="4"/>
      <c r="FJ342" s="8"/>
      <c r="FK342" s="7"/>
      <c r="FL342" s="7"/>
      <c r="FM342" s="2" t="s">
        <v>161</v>
      </c>
      <c r="FN342" s="2" t="s">
        <v>131</v>
      </c>
      <c r="FO342" s="2" t="s">
        <v>134</v>
      </c>
      <c r="FP342" s="2" t="s">
        <v>134</v>
      </c>
      <c r="FQ342" s="2" t="s">
        <v>142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134</v>
      </c>
      <c r="GA342" s="2" t="s">
        <v>134</v>
      </c>
      <c r="GB342" s="2" t="s">
        <v>134</v>
      </c>
      <c r="GC342" s="2" t="s">
        <v>134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134</v>
      </c>
      <c r="GM342" s="2" t="s">
        <v>134</v>
      </c>
      <c r="GN342" s="2" t="s">
        <v>134</v>
      </c>
      <c r="GO342" s="2" t="s">
        <v>134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184</v>
      </c>
      <c r="GX342" s="2" t="s">
        <v>144</v>
      </c>
      <c r="GY342" s="2" t="s">
        <v>134</v>
      </c>
      <c r="GZ342" s="2" t="s">
        <v>134</v>
      </c>
      <c r="HA342" s="2" t="s">
        <v>142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140</v>
      </c>
      <c r="HJ342" s="2" t="s">
        <v>144</v>
      </c>
      <c r="HK342" s="2" t="s">
        <v>242</v>
      </c>
      <c r="HL342" s="2" t="s">
        <v>612</v>
      </c>
      <c r="HM342" s="2" t="s">
        <v>142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161</v>
      </c>
      <c r="HV342" s="2" t="s">
        <v>131</v>
      </c>
      <c r="HW342" s="2" t="s">
        <v>134</v>
      </c>
      <c r="HX342" s="2" t="s">
        <v>134</v>
      </c>
      <c r="HY342" s="2" t="s">
        <v>142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140</v>
      </c>
      <c r="IH342" s="2" t="s">
        <v>144</v>
      </c>
      <c r="II342" s="2" t="s">
        <v>486</v>
      </c>
      <c r="IJ342" s="2" t="s">
        <v>2833</v>
      </c>
      <c r="IK342" s="2" t="s">
        <v>142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140</v>
      </c>
      <c r="IT342" s="2" t="s">
        <v>144</v>
      </c>
      <c r="IU342" s="2" t="s">
        <v>382</v>
      </c>
      <c r="IV342" s="2" t="s">
        <v>134</v>
      </c>
      <c r="IW342" s="2" t="s">
        <v>142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134</v>
      </c>
      <c r="JG342" s="2" t="s">
        <v>134</v>
      </c>
      <c r="JH342" s="2" t="s">
        <v>134</v>
      </c>
      <c r="JI342" s="2" t="s">
        <v>134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184</v>
      </c>
      <c r="JR342" s="2" t="s">
        <v>144</v>
      </c>
      <c r="JS342" s="2" t="s">
        <v>134</v>
      </c>
      <c r="JT342" s="2" t="s">
        <v>134</v>
      </c>
      <c r="JU342" s="2" t="s">
        <v>142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176</v>
      </c>
      <c r="KP342" s="2" t="s">
        <v>144</v>
      </c>
      <c r="KQ342" s="2" t="s">
        <v>134</v>
      </c>
      <c r="KR342" s="2" t="s">
        <v>134</v>
      </c>
      <c r="KS342" s="2" t="s">
        <v>142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140</v>
      </c>
      <c r="LB342" s="2" t="s">
        <v>144</v>
      </c>
      <c r="LC342" s="2" t="s">
        <v>359</v>
      </c>
      <c r="LD342" s="2" t="s">
        <v>134</v>
      </c>
      <c r="LE342" s="2" t="s">
        <v>142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134</v>
      </c>
      <c r="LO342" s="2" t="s">
        <v>134</v>
      </c>
      <c r="LP342" s="2" t="s">
        <v>134</v>
      </c>
      <c r="LQ342" s="2" t="s">
        <v>134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134</v>
      </c>
      <c r="LZ342" s="2" t="s">
        <v>134</v>
      </c>
      <c r="MA342" s="2" t="s">
        <v>134</v>
      </c>
      <c r="MB342" s="2" t="s">
        <v>134</v>
      </c>
      <c r="MC342" s="2" t="s">
        <v>134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161</v>
      </c>
      <c r="ML342" s="2" t="s">
        <v>144</v>
      </c>
      <c r="MM342" s="2" t="s">
        <v>134</v>
      </c>
      <c r="MN342" s="2" t="s">
        <v>134</v>
      </c>
      <c r="MO342" s="2" t="s">
        <v>142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134</v>
      </c>
      <c r="MY342" s="2" t="s">
        <v>134</v>
      </c>
      <c r="MZ342" s="2" t="s">
        <v>134</v>
      </c>
      <c r="NA342" s="2" t="s">
        <v>134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184</v>
      </c>
      <c r="NJ342" s="2" t="s">
        <v>144</v>
      </c>
      <c r="NK342" s="2" t="s">
        <v>134</v>
      </c>
      <c r="NL342" s="2" t="s">
        <v>134</v>
      </c>
      <c r="NM342" s="2" t="s">
        <v>142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161</v>
      </c>
      <c r="NV342" s="2" t="s">
        <v>131</v>
      </c>
      <c r="NW342" s="2" t="s">
        <v>134</v>
      </c>
      <c r="NX342" s="2" t="s">
        <v>134</v>
      </c>
      <c r="NY342" s="2" t="s">
        <v>142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140</v>
      </c>
      <c r="OH342" s="2" t="s">
        <v>144</v>
      </c>
      <c r="OI342" s="2" t="s">
        <v>268</v>
      </c>
      <c r="OJ342" s="2" t="s">
        <v>3415</v>
      </c>
      <c r="OK342" s="2" t="s">
        <v>142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134</v>
      </c>
      <c r="OT342" s="2" t="s">
        <v>134</v>
      </c>
      <c r="OU342" s="2" t="s">
        <v>134</v>
      </c>
      <c r="OV342" s="2" t="s">
        <v>134</v>
      </c>
      <c r="OW342" s="2" t="s">
        <v>134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161</v>
      </c>
      <c r="PF342" s="2" t="s">
        <v>144</v>
      </c>
      <c r="PG342" s="2" t="s">
        <v>134</v>
      </c>
      <c r="PH342" s="2" t="s">
        <v>134</v>
      </c>
      <c r="PI342" s="2" t="s">
        <v>142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140</v>
      </c>
      <c r="QD342" s="2" t="s">
        <v>144</v>
      </c>
      <c r="QE342" s="2" t="s">
        <v>711</v>
      </c>
      <c r="QF342" s="2" t="s">
        <v>134</v>
      </c>
      <c r="QG342" s="2" t="s">
        <v>142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184</v>
      </c>
      <c r="QP342" s="2" t="s">
        <v>144</v>
      </c>
      <c r="QQ342" s="2" t="s">
        <v>134</v>
      </c>
      <c r="QR342" s="2" t="s">
        <v>134</v>
      </c>
      <c r="QS342" s="2" t="s">
        <v>142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134</v>
      </c>
      <c r="RN342" s="2" t="s">
        <v>134</v>
      </c>
      <c r="RO342" s="2" t="s">
        <v>134</v>
      </c>
      <c r="RP342" s="2" t="s">
        <v>134</v>
      </c>
      <c r="RQ342" s="2" t="s">
        <v>134</v>
      </c>
      <c r="RR342" s="2" t="s">
        <v>134</v>
      </c>
      <c r="RS342" s="4"/>
      <c r="RT342" s="8"/>
      <c r="RU342" s="4"/>
      <c r="RV342" s="8"/>
      <c r="RW342" s="7"/>
      <c r="RX342" s="7"/>
      <c r="RY342" s="2" t="s">
        <v>134</v>
      </c>
      <c r="RZ342" s="2" t="s">
        <v>134</v>
      </c>
      <c r="SA342" s="2" t="s">
        <v>134</v>
      </c>
      <c r="SB342" s="2" t="s">
        <v>134</v>
      </c>
      <c r="SC342" s="2" t="s">
        <v>134</v>
      </c>
      <c r="SD342" s="2" t="s">
        <v>134</v>
      </c>
      <c r="SE342" s="4"/>
      <c r="SF342" s="8"/>
      <c r="SG342" s="4"/>
      <c r="SH342" s="8"/>
      <c r="SI342" s="7"/>
      <c r="SJ342" s="7"/>
      <c r="SK342" s="2" t="s">
        <v>161</v>
      </c>
      <c r="SL342" s="2" t="s">
        <v>144</v>
      </c>
      <c r="SM342" s="2" t="s">
        <v>134</v>
      </c>
      <c r="SN342" s="2" t="s">
        <v>134</v>
      </c>
      <c r="SO342" s="2" t="s">
        <v>142</v>
      </c>
      <c r="SP342" s="2" t="s">
        <v>134</v>
      </c>
    </row>
    <row r="343">
      <c r="A343" s="2" t="s">
        <v>3416</v>
      </c>
      <c r="B343" s="2" t="s">
        <v>123</v>
      </c>
      <c r="C343" s="2" t="s">
        <v>3207</v>
      </c>
      <c r="D343" s="2" t="s">
        <v>2765</v>
      </c>
      <c r="E343" s="2" t="s">
        <v>2638</v>
      </c>
      <c r="F343" s="2" t="s">
        <v>3226</v>
      </c>
      <c r="G343" s="2" t="s">
        <v>3227</v>
      </c>
      <c r="H343" s="2" t="s">
        <v>3228</v>
      </c>
      <c r="I343" s="2" t="s">
        <v>2776</v>
      </c>
      <c r="J343" s="2" t="s">
        <v>2640</v>
      </c>
      <c r="K343" s="2" t="s">
        <v>1298</v>
      </c>
      <c r="L343" s="3">
        <v>25</v>
      </c>
      <c r="M343" s="3">
        <v>26.25</v>
      </c>
      <c r="N343" s="3">
        <v>49.99</v>
      </c>
      <c r="O343" s="2" t="s">
        <v>131</v>
      </c>
      <c r="P343" s="2" t="s">
        <v>275</v>
      </c>
      <c r="Q343" s="2" t="s">
        <v>133</v>
      </c>
      <c r="R343" s="2" t="s">
        <v>134</v>
      </c>
      <c r="S343" s="2" t="s">
        <v>134</v>
      </c>
      <c r="T343" s="2" t="s">
        <v>134</v>
      </c>
      <c r="U343" s="2" t="s">
        <v>134</v>
      </c>
      <c r="V343" s="2" t="s">
        <v>3230</v>
      </c>
      <c r="W343" s="2" t="s">
        <v>835</v>
      </c>
      <c r="X343" s="2" t="s">
        <v>134</v>
      </c>
      <c r="Y343" s="2" t="s">
        <v>1482</v>
      </c>
      <c r="Z343" s="4"/>
      <c r="AA343" s="4">
        <f>=ROUNDDOWN({0},0)</f>
      </c>
      <c r="AB343" s="5"/>
      <c r="AC343" s="2" t="s">
        <v>134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134</v>
      </c>
      <c r="BM343" s="7"/>
      <c r="BN343" s="7"/>
      <c r="BO343" s="4"/>
      <c r="BP343" s="8"/>
      <c r="BQ343" s="4"/>
      <c r="BR343" s="8"/>
      <c r="BS343" s="7"/>
      <c r="BT343" s="7"/>
      <c r="BU343" s="2" t="s">
        <v>140</v>
      </c>
      <c r="BV343" s="2" t="s">
        <v>144</v>
      </c>
      <c r="BW343" s="2" t="s">
        <v>134</v>
      </c>
      <c r="BX343" s="2" t="s">
        <v>277</v>
      </c>
      <c r="BY343" s="2" t="s">
        <v>142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140</v>
      </c>
      <c r="CH343" s="2" t="s">
        <v>144</v>
      </c>
      <c r="CI343" s="2" t="s">
        <v>145</v>
      </c>
      <c r="CJ343" s="2" t="s">
        <v>1544</v>
      </c>
      <c r="CK343" s="2" t="s">
        <v>142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140</v>
      </c>
      <c r="CT343" s="2" t="s">
        <v>144</v>
      </c>
      <c r="CU343" s="2" t="s">
        <v>189</v>
      </c>
      <c r="CV343" s="2" t="s">
        <v>750</v>
      </c>
      <c r="CW343" s="2" t="s">
        <v>142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140</v>
      </c>
      <c r="DF343" s="2" t="s">
        <v>144</v>
      </c>
      <c r="DG343" s="2" t="s">
        <v>3043</v>
      </c>
      <c r="DH343" s="2" t="s">
        <v>163</v>
      </c>
      <c r="DI343" s="2" t="s">
        <v>142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140</v>
      </c>
      <c r="DR343" s="2" t="s">
        <v>144</v>
      </c>
      <c r="DS343" s="2" t="s">
        <v>151</v>
      </c>
      <c r="DT343" s="2" t="s">
        <v>618</v>
      </c>
      <c r="DU343" s="2" t="s">
        <v>142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140</v>
      </c>
      <c r="ED343" s="2" t="s">
        <v>144</v>
      </c>
      <c r="EE343" s="2" t="s">
        <v>157</v>
      </c>
      <c r="EF343" s="2" t="s">
        <v>3237</v>
      </c>
      <c r="EG343" s="2" t="s">
        <v>142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140</v>
      </c>
      <c r="EP343" s="2" t="s">
        <v>144</v>
      </c>
      <c r="EQ343" s="2" t="s">
        <v>554</v>
      </c>
      <c r="ER343" s="2" t="s">
        <v>327</v>
      </c>
      <c r="ES343" s="2" t="s">
        <v>142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140</v>
      </c>
      <c r="FB343" s="2" t="s">
        <v>144</v>
      </c>
      <c r="FC343" s="2" t="s">
        <v>1000</v>
      </c>
      <c r="FD343" s="2" t="s">
        <v>134</v>
      </c>
      <c r="FE343" s="2" t="s">
        <v>142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161</v>
      </c>
      <c r="FN343" s="2" t="s">
        <v>144</v>
      </c>
      <c r="FO343" s="2" t="s">
        <v>134</v>
      </c>
      <c r="FP343" s="2" t="s">
        <v>134</v>
      </c>
      <c r="FQ343" s="2" t="s">
        <v>142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161</v>
      </c>
      <c r="FZ343" s="2" t="s">
        <v>144</v>
      </c>
      <c r="GA343" s="2" t="s">
        <v>134</v>
      </c>
      <c r="GB343" s="2" t="s">
        <v>134</v>
      </c>
      <c r="GC343" s="2" t="s">
        <v>142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134</v>
      </c>
      <c r="GM343" s="2" t="s">
        <v>134</v>
      </c>
      <c r="GN343" s="2" t="s">
        <v>134</v>
      </c>
      <c r="GO343" s="2" t="s">
        <v>134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184</v>
      </c>
      <c r="GX343" s="2" t="s">
        <v>144</v>
      </c>
      <c r="GY343" s="2" t="s">
        <v>134</v>
      </c>
      <c r="GZ343" s="2" t="s">
        <v>134</v>
      </c>
      <c r="HA343" s="2" t="s">
        <v>142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140</v>
      </c>
      <c r="HJ343" s="2" t="s">
        <v>144</v>
      </c>
      <c r="HK343" s="2" t="s">
        <v>503</v>
      </c>
      <c r="HL343" s="2" t="s">
        <v>156</v>
      </c>
      <c r="HM343" s="2" t="s">
        <v>142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161</v>
      </c>
      <c r="HV343" s="2" t="s">
        <v>144</v>
      </c>
      <c r="HW343" s="2" t="s">
        <v>134</v>
      </c>
      <c r="HX343" s="2" t="s">
        <v>134</v>
      </c>
      <c r="HY343" s="2" t="s">
        <v>142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140</v>
      </c>
      <c r="IH343" s="2" t="s">
        <v>144</v>
      </c>
      <c r="II343" s="2" t="s">
        <v>1862</v>
      </c>
      <c r="IJ343" s="2" t="s">
        <v>1428</v>
      </c>
      <c r="IK343" s="2" t="s">
        <v>142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161</v>
      </c>
      <c r="IT343" s="2" t="s">
        <v>144</v>
      </c>
      <c r="IU343" s="2" t="s">
        <v>134</v>
      </c>
      <c r="IV343" s="2" t="s">
        <v>134</v>
      </c>
      <c r="IW343" s="2" t="s">
        <v>142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134</v>
      </c>
      <c r="JG343" s="2" t="s">
        <v>134</v>
      </c>
      <c r="JH343" s="2" t="s">
        <v>134</v>
      </c>
      <c r="JI343" s="2" t="s">
        <v>134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184</v>
      </c>
      <c r="JR343" s="2" t="s">
        <v>144</v>
      </c>
      <c r="JS343" s="2" t="s">
        <v>134</v>
      </c>
      <c r="JT343" s="2" t="s">
        <v>134</v>
      </c>
      <c r="JU343" s="2" t="s">
        <v>142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161</v>
      </c>
      <c r="KD343" s="2" t="s">
        <v>144</v>
      </c>
      <c r="KE343" s="2" t="s">
        <v>134</v>
      </c>
      <c r="KF343" s="2" t="s">
        <v>134</v>
      </c>
      <c r="KG343" s="2" t="s">
        <v>142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176</v>
      </c>
      <c r="KP343" s="2" t="s">
        <v>144</v>
      </c>
      <c r="KQ343" s="2" t="s">
        <v>134</v>
      </c>
      <c r="KR343" s="2" t="s">
        <v>134</v>
      </c>
      <c r="KS343" s="2" t="s">
        <v>142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140</v>
      </c>
      <c r="LB343" s="2" t="s">
        <v>144</v>
      </c>
      <c r="LC343" s="2" t="s">
        <v>618</v>
      </c>
      <c r="LD343" s="2" t="s">
        <v>1544</v>
      </c>
      <c r="LE343" s="2" t="s">
        <v>142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134</v>
      </c>
      <c r="LO343" s="2" t="s">
        <v>134</v>
      </c>
      <c r="LP343" s="2" t="s">
        <v>134</v>
      </c>
      <c r="LQ343" s="2" t="s">
        <v>134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134</v>
      </c>
      <c r="LZ343" s="2" t="s">
        <v>134</v>
      </c>
      <c r="MA343" s="2" t="s">
        <v>134</v>
      </c>
      <c r="MB343" s="2" t="s">
        <v>134</v>
      </c>
      <c r="MC343" s="2" t="s">
        <v>134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161</v>
      </c>
      <c r="ML343" s="2" t="s">
        <v>144</v>
      </c>
      <c r="MM343" s="2" t="s">
        <v>134</v>
      </c>
      <c r="MN343" s="2" t="s">
        <v>134</v>
      </c>
      <c r="MO343" s="2" t="s">
        <v>142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134</v>
      </c>
      <c r="MY343" s="2" t="s">
        <v>134</v>
      </c>
      <c r="MZ343" s="2" t="s">
        <v>134</v>
      </c>
      <c r="NA343" s="2" t="s">
        <v>134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184</v>
      </c>
      <c r="NJ343" s="2" t="s">
        <v>144</v>
      </c>
      <c r="NK343" s="2" t="s">
        <v>134</v>
      </c>
      <c r="NL343" s="2" t="s">
        <v>134</v>
      </c>
      <c r="NM343" s="2" t="s">
        <v>142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161</v>
      </c>
      <c r="NV343" s="2" t="s">
        <v>131</v>
      </c>
      <c r="NW343" s="2" t="s">
        <v>134</v>
      </c>
      <c r="NX343" s="2" t="s">
        <v>134</v>
      </c>
      <c r="NY343" s="2" t="s">
        <v>142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140</v>
      </c>
      <c r="OH343" s="2" t="s">
        <v>144</v>
      </c>
      <c r="OI343" s="2" t="s">
        <v>167</v>
      </c>
      <c r="OJ343" s="2" t="s">
        <v>1656</v>
      </c>
      <c r="OK343" s="2" t="s">
        <v>142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134</v>
      </c>
      <c r="OT343" s="2" t="s">
        <v>134</v>
      </c>
      <c r="OU343" s="2" t="s">
        <v>134</v>
      </c>
      <c r="OV343" s="2" t="s">
        <v>134</v>
      </c>
      <c r="OW343" s="2" t="s">
        <v>134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161</v>
      </c>
      <c r="PF343" s="2" t="s">
        <v>144</v>
      </c>
      <c r="PG343" s="2" t="s">
        <v>134</v>
      </c>
      <c r="PH343" s="2" t="s">
        <v>134</v>
      </c>
      <c r="PI343" s="2" t="s">
        <v>142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140</v>
      </c>
      <c r="QD343" s="2" t="s">
        <v>144</v>
      </c>
      <c r="QE343" s="2" t="s">
        <v>191</v>
      </c>
      <c r="QF343" s="2" t="s">
        <v>134</v>
      </c>
      <c r="QG343" s="2" t="s">
        <v>142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184</v>
      </c>
      <c r="QP343" s="2" t="s">
        <v>144</v>
      </c>
      <c r="QQ343" s="2" t="s">
        <v>134</v>
      </c>
      <c r="QR343" s="2" t="s">
        <v>134</v>
      </c>
      <c r="QS343" s="2" t="s">
        <v>142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134</v>
      </c>
      <c r="RN343" s="2" t="s">
        <v>134</v>
      </c>
      <c r="RO343" s="2" t="s">
        <v>134</v>
      </c>
      <c r="RP343" s="2" t="s">
        <v>134</v>
      </c>
      <c r="RQ343" s="2" t="s">
        <v>134</v>
      </c>
      <c r="RR343" s="2" t="s">
        <v>134</v>
      </c>
      <c r="RS343" s="4"/>
      <c r="RT343" s="8"/>
      <c r="RU343" s="4"/>
      <c r="RV343" s="8"/>
      <c r="RW343" s="7"/>
      <c r="RX343" s="7"/>
      <c r="RY343" s="2" t="s">
        <v>161</v>
      </c>
      <c r="RZ343" s="2" t="s">
        <v>144</v>
      </c>
      <c r="SA343" s="2" t="s">
        <v>134</v>
      </c>
      <c r="SB343" s="2" t="s">
        <v>134</v>
      </c>
      <c r="SC343" s="2" t="s">
        <v>142</v>
      </c>
      <c r="SD343" s="2" t="s">
        <v>134</v>
      </c>
      <c r="SE343" s="4"/>
      <c r="SF343" s="8"/>
      <c r="SG343" s="4"/>
      <c r="SH343" s="8"/>
      <c r="SI343" s="7"/>
      <c r="SJ343" s="7"/>
      <c r="SK343" s="2" t="s">
        <v>161</v>
      </c>
      <c r="SL343" s="2" t="s">
        <v>144</v>
      </c>
      <c r="SM343" s="2" t="s">
        <v>134</v>
      </c>
      <c r="SN343" s="2" t="s">
        <v>134</v>
      </c>
      <c r="SO343" s="2" t="s">
        <v>142</v>
      </c>
      <c r="SP343" s="2" t="s">
        <v>134</v>
      </c>
    </row>
    <row r="344">
      <c r="A344" s="2" t="s">
        <v>3417</v>
      </c>
      <c r="B344" s="2" t="s">
        <v>123</v>
      </c>
      <c r="C344" s="2" t="s">
        <v>3418</v>
      </c>
      <c r="D344" s="2" t="s">
        <v>2731</v>
      </c>
      <c r="E344" s="2" t="s">
        <v>1660</v>
      </c>
      <c r="F344" s="2" t="s">
        <v>3419</v>
      </c>
      <c r="G344" s="2" t="s">
        <v>134</v>
      </c>
      <c r="H344" s="2" t="s">
        <v>134</v>
      </c>
      <c r="I344" s="2" t="s">
        <v>134</v>
      </c>
      <c r="J344" s="2" t="s">
        <v>3420</v>
      </c>
      <c r="K344" s="2" t="s">
        <v>3421</v>
      </c>
      <c r="L344" s="3">
        <v>13</v>
      </c>
      <c r="M344" s="3"/>
      <c r="N344" s="3"/>
      <c r="O344" s="2" t="s">
        <v>131</v>
      </c>
      <c r="P344" s="2" t="s">
        <v>134</v>
      </c>
      <c r="Q344" s="2" t="s">
        <v>134</v>
      </c>
      <c r="R344" s="2" t="s">
        <v>3132</v>
      </c>
      <c r="S344" s="2" t="s">
        <v>134</v>
      </c>
      <c r="T344" s="2" t="s">
        <v>134</v>
      </c>
      <c r="U344" s="2" t="s">
        <v>134</v>
      </c>
      <c r="V344" s="2" t="s">
        <v>134</v>
      </c>
      <c r="W344" s="2" t="s">
        <v>134</v>
      </c>
      <c r="X344" s="2" t="s">
        <v>134</v>
      </c>
      <c r="Y344" s="2" t="s">
        <v>134</v>
      </c>
      <c r="Z344" s="4"/>
      <c r="AA344" s="4">
        <f>=ROUNDDOWN({0},0)</f>
      </c>
      <c r="AB344" s="5"/>
      <c r="AC344" s="2" t="s">
        <v>134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>
        <v>0</v>
      </c>
      <c r="AP344" s="4">
        <v>402</v>
      </c>
      <c r="AQ344" s="8">
        <v>5226</v>
      </c>
      <c r="AR344" s="4"/>
      <c r="AS344" s="8"/>
      <c r="AT344" s="7"/>
      <c r="AU344" s="7"/>
      <c r="AV344" s="4">
        <v>402</v>
      </c>
      <c r="AW344" s="8">
        <v>5226</v>
      </c>
      <c r="AX344" s="4"/>
      <c r="AY344" s="8"/>
      <c r="AZ344" s="7"/>
      <c r="BA344" s="7"/>
      <c r="BB344" s="7">
        <v>1</v>
      </c>
      <c r="BC344" s="4">
        <v>402</v>
      </c>
      <c r="BD344" s="8">
        <v>5226</v>
      </c>
      <c r="BE344" s="4"/>
      <c r="BF344" s="8"/>
      <c r="BG344" s="7"/>
      <c r="BH344" s="7"/>
      <c r="BI344" s="7">
        <v>1</v>
      </c>
      <c r="BJ344" s="4">
        <v>402</v>
      </c>
      <c r="BK344" s="8">
        <v>5226</v>
      </c>
      <c r="BL344" s="2" t="s">
        <v>3132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134</v>
      </c>
      <c r="BV344" s="2" t="s">
        <v>134</v>
      </c>
      <c r="BW344" s="2" t="s">
        <v>134</v>
      </c>
      <c r="BX344" s="2" t="s">
        <v>134</v>
      </c>
      <c r="BY344" s="2" t="s">
        <v>134</v>
      </c>
      <c r="BZ344" s="2" t="s">
        <v>134</v>
      </c>
      <c r="CA344" s="4">
        <v>402</v>
      </c>
      <c r="CB344" s="8">
        <v>5226</v>
      </c>
      <c r="CC344" s="4"/>
      <c r="CD344" s="8"/>
      <c r="CE344" s="7"/>
      <c r="CF344" s="7"/>
      <c r="CG344" s="2" t="s">
        <v>134</v>
      </c>
      <c r="CH344" s="2" t="s">
        <v>134</v>
      </c>
      <c r="CI344" s="2" t="s">
        <v>134</v>
      </c>
      <c r="CJ344" s="2" t="s">
        <v>2318</v>
      </c>
      <c r="CK344" s="2" t="s">
        <v>134</v>
      </c>
      <c r="CL344" s="2" t="s">
        <v>134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134</v>
      </c>
      <c r="CU344" s="2" t="s">
        <v>134</v>
      </c>
      <c r="CV344" s="2" t="s">
        <v>134</v>
      </c>
      <c r="CW344" s="2" t="s">
        <v>134</v>
      </c>
      <c r="CX344" s="2" t="s">
        <v>134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134</v>
      </c>
      <c r="DG344" s="2" t="s">
        <v>134</v>
      </c>
      <c r="DH344" s="2" t="s">
        <v>134</v>
      </c>
      <c r="DI344" s="2" t="s">
        <v>134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134</v>
      </c>
      <c r="DR344" s="2" t="s">
        <v>134</v>
      </c>
      <c r="DS344" s="2" t="s">
        <v>134</v>
      </c>
      <c r="DT344" s="2" t="s">
        <v>134</v>
      </c>
      <c r="DU344" s="2" t="s">
        <v>134</v>
      </c>
      <c r="DV344" s="2" t="s">
        <v>134</v>
      </c>
      <c r="DW344" s="4"/>
      <c r="DX344" s="8"/>
      <c r="DY344" s="4"/>
      <c r="DZ344" s="8"/>
      <c r="EA344" s="7"/>
      <c r="EB344" s="7"/>
      <c r="EC344" s="2" t="s">
        <v>134</v>
      </c>
      <c r="ED344" s="2" t="s">
        <v>134</v>
      </c>
      <c r="EE344" s="2" t="s">
        <v>134</v>
      </c>
      <c r="EF344" s="2" t="s">
        <v>134</v>
      </c>
      <c r="EG344" s="2" t="s">
        <v>134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134</v>
      </c>
      <c r="EQ344" s="2" t="s">
        <v>134</v>
      </c>
      <c r="ER344" s="2" t="s">
        <v>134</v>
      </c>
      <c r="ES344" s="2" t="s">
        <v>134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134</v>
      </c>
      <c r="FB344" s="2" t="s">
        <v>134</v>
      </c>
      <c r="FC344" s="2" t="s">
        <v>134</v>
      </c>
      <c r="FD344" s="2" t="s">
        <v>134</v>
      </c>
      <c r="FE344" s="2" t="s">
        <v>134</v>
      </c>
      <c r="FF344" s="2" t="s">
        <v>134</v>
      </c>
      <c r="FG344" s="4"/>
      <c r="FH344" s="8"/>
      <c r="FI344" s="4"/>
      <c r="FJ344" s="8"/>
      <c r="FK344" s="7"/>
      <c r="FL344" s="7"/>
      <c r="FM344" s="2" t="s">
        <v>134</v>
      </c>
      <c r="FN344" s="2" t="s">
        <v>134</v>
      </c>
      <c r="FO344" s="2" t="s">
        <v>134</v>
      </c>
      <c r="FP344" s="2" t="s">
        <v>134</v>
      </c>
      <c r="FQ344" s="2" t="s">
        <v>134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134</v>
      </c>
      <c r="GA344" s="2" t="s">
        <v>134</v>
      </c>
      <c r="GB344" s="2" t="s">
        <v>134</v>
      </c>
      <c r="GC344" s="2" t="s">
        <v>134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134</v>
      </c>
      <c r="GM344" s="2" t="s">
        <v>134</v>
      </c>
      <c r="GN344" s="2" t="s">
        <v>134</v>
      </c>
      <c r="GO344" s="2" t="s">
        <v>134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134</v>
      </c>
      <c r="GX344" s="2" t="s">
        <v>134</v>
      </c>
      <c r="GY344" s="2" t="s">
        <v>134</v>
      </c>
      <c r="GZ344" s="2" t="s">
        <v>134</v>
      </c>
      <c r="HA344" s="2" t="s">
        <v>134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134</v>
      </c>
      <c r="HJ344" s="2" t="s">
        <v>134</v>
      </c>
      <c r="HK344" s="2" t="s">
        <v>134</v>
      </c>
      <c r="HL344" s="2" t="s">
        <v>134</v>
      </c>
      <c r="HM344" s="2" t="s">
        <v>134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134</v>
      </c>
      <c r="HV344" s="2" t="s">
        <v>134</v>
      </c>
      <c r="HW344" s="2" t="s">
        <v>134</v>
      </c>
      <c r="HX344" s="2" t="s">
        <v>134</v>
      </c>
      <c r="HY344" s="2" t="s">
        <v>134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134</v>
      </c>
      <c r="II344" s="2" t="s">
        <v>134</v>
      </c>
      <c r="IJ344" s="2" t="s">
        <v>134</v>
      </c>
      <c r="IK344" s="2" t="s">
        <v>134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134</v>
      </c>
      <c r="IT344" s="2" t="s">
        <v>134</v>
      </c>
      <c r="IU344" s="2" t="s">
        <v>134</v>
      </c>
      <c r="IV344" s="2" t="s">
        <v>134</v>
      </c>
      <c r="IW344" s="2" t="s">
        <v>134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134</v>
      </c>
      <c r="JG344" s="2" t="s">
        <v>134</v>
      </c>
      <c r="JH344" s="2" t="s">
        <v>134</v>
      </c>
      <c r="JI344" s="2" t="s">
        <v>134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134</v>
      </c>
      <c r="LO344" s="2" t="s">
        <v>134</v>
      </c>
      <c r="LP344" s="2" t="s">
        <v>134</v>
      </c>
      <c r="LQ344" s="2" t="s">
        <v>134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134</v>
      </c>
      <c r="LZ344" s="2" t="s">
        <v>134</v>
      </c>
      <c r="MA344" s="2" t="s">
        <v>134</v>
      </c>
      <c r="MB344" s="2" t="s">
        <v>134</v>
      </c>
      <c r="MC344" s="2" t="s">
        <v>134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134</v>
      </c>
      <c r="MY344" s="2" t="s">
        <v>134</v>
      </c>
      <c r="MZ344" s="2" t="s">
        <v>134</v>
      </c>
      <c r="NA344" s="2" t="s">
        <v>134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134</v>
      </c>
      <c r="NW344" s="2" t="s">
        <v>134</v>
      </c>
      <c r="NX344" s="2" t="s">
        <v>134</v>
      </c>
      <c r="NY344" s="2" t="s">
        <v>134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134</v>
      </c>
      <c r="OI344" s="2" t="s">
        <v>134</v>
      </c>
      <c r="OJ344" s="2" t="s">
        <v>134</v>
      </c>
      <c r="OK344" s="2" t="s">
        <v>134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134</v>
      </c>
      <c r="OT344" s="2" t="s">
        <v>134</v>
      </c>
      <c r="OU344" s="2" t="s">
        <v>134</v>
      </c>
      <c r="OV344" s="2" t="s">
        <v>134</v>
      </c>
      <c r="OW344" s="2" t="s">
        <v>134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134</v>
      </c>
      <c r="RN344" s="2" t="s">
        <v>134</v>
      </c>
      <c r="RO344" s="2" t="s">
        <v>134</v>
      </c>
      <c r="RP344" s="2" t="s">
        <v>134</v>
      </c>
      <c r="RQ344" s="2" t="s">
        <v>134</v>
      </c>
      <c r="RR344" s="2" t="s">
        <v>134</v>
      </c>
      <c r="RS344" s="4"/>
      <c r="RT344" s="8"/>
      <c r="RU344" s="4"/>
      <c r="RV344" s="8"/>
      <c r="RW344" s="7"/>
      <c r="RX344" s="7"/>
      <c r="RY344" s="2" t="s">
        <v>134</v>
      </c>
      <c r="RZ344" s="2" t="s">
        <v>134</v>
      </c>
      <c r="SA344" s="2" t="s">
        <v>134</v>
      </c>
      <c r="SB344" s="2" t="s">
        <v>134</v>
      </c>
      <c r="SC344" s="2" t="s">
        <v>134</v>
      </c>
      <c r="SD344" s="2" t="s">
        <v>134</v>
      </c>
      <c r="SE344" s="4"/>
      <c r="SF344" s="8"/>
      <c r="SG344" s="4"/>
      <c r="SH344" s="8"/>
      <c r="SI344" s="7"/>
      <c r="SJ344" s="7"/>
      <c r="SK344" s="2" t="s">
        <v>134</v>
      </c>
      <c r="SL344" s="2" t="s">
        <v>134</v>
      </c>
      <c r="SM344" s="2" t="s">
        <v>134</v>
      </c>
      <c r="SN344" s="2" t="s">
        <v>134</v>
      </c>
      <c r="SO344" s="2" t="s">
        <v>134</v>
      </c>
      <c r="SP344" s="2" t="s">
        <v>134</v>
      </c>
    </row>
    <row r="345">
      <c r="A345" s="2" t="s">
        <v>3422</v>
      </c>
      <c r="B345" s="2" t="s">
        <v>123</v>
      </c>
      <c r="C345" s="2" t="s">
        <v>3418</v>
      </c>
      <c r="D345" s="2" t="s">
        <v>2731</v>
      </c>
      <c r="E345" s="2" t="s">
        <v>1660</v>
      </c>
      <c r="F345" s="2" t="s">
        <v>3423</v>
      </c>
      <c r="G345" s="2" t="s">
        <v>134</v>
      </c>
      <c r="H345" s="2" t="s">
        <v>134</v>
      </c>
      <c r="I345" s="2" t="s">
        <v>134</v>
      </c>
      <c r="J345" s="2" t="s">
        <v>3424</v>
      </c>
      <c r="K345" s="2" t="s">
        <v>792</v>
      </c>
      <c r="L345" s="3">
        <v>13</v>
      </c>
      <c r="M345" s="3"/>
      <c r="N345" s="3"/>
      <c r="O345" s="2" t="s">
        <v>131</v>
      </c>
      <c r="P345" s="2" t="s">
        <v>134</v>
      </c>
      <c r="Q345" s="2" t="s">
        <v>134</v>
      </c>
      <c r="R345" s="2" t="s">
        <v>3132</v>
      </c>
      <c r="S345" s="2" t="s">
        <v>134</v>
      </c>
      <c r="T345" s="2" t="s">
        <v>134</v>
      </c>
      <c r="U345" s="2" t="s">
        <v>134</v>
      </c>
      <c r="V345" s="2" t="s">
        <v>134</v>
      </c>
      <c r="W345" s="2" t="s">
        <v>134</v>
      </c>
      <c r="X345" s="2" t="s">
        <v>134</v>
      </c>
      <c r="Y345" s="2" t="s">
        <v>134</v>
      </c>
      <c r="Z345" s="4"/>
      <c r="AA345" s="4">
        <f>=ROUNDDOWN({0},0)</f>
      </c>
      <c r="AB345" s="5"/>
      <c r="AC345" s="2" t="s">
        <v>134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>
        <v>0</v>
      </c>
      <c r="AP345" s="4">
        <v>315</v>
      </c>
      <c r="AQ345" s="8">
        <v>4095</v>
      </c>
      <c r="AR345" s="4"/>
      <c r="AS345" s="8"/>
      <c r="AT345" s="7"/>
      <c r="AU345" s="7"/>
      <c r="AV345" s="4">
        <v>315</v>
      </c>
      <c r="AW345" s="8">
        <v>4095</v>
      </c>
      <c r="AX345" s="4"/>
      <c r="AY345" s="8"/>
      <c r="AZ345" s="7"/>
      <c r="BA345" s="7"/>
      <c r="BB345" s="7">
        <v>1</v>
      </c>
      <c r="BC345" s="4">
        <v>315</v>
      </c>
      <c r="BD345" s="8">
        <v>4095</v>
      </c>
      <c r="BE345" s="4"/>
      <c r="BF345" s="8"/>
      <c r="BG345" s="7"/>
      <c r="BH345" s="7"/>
      <c r="BI345" s="7">
        <v>1</v>
      </c>
      <c r="BJ345" s="4">
        <v>315</v>
      </c>
      <c r="BK345" s="8">
        <v>4095</v>
      </c>
      <c r="BL345" s="2" t="s">
        <v>3132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134</v>
      </c>
      <c r="BV345" s="2" t="s">
        <v>134</v>
      </c>
      <c r="BW345" s="2" t="s">
        <v>134</v>
      </c>
      <c r="BX345" s="2" t="s">
        <v>134</v>
      </c>
      <c r="BY345" s="2" t="s">
        <v>134</v>
      </c>
      <c r="BZ345" s="2" t="s">
        <v>134</v>
      </c>
      <c r="CA345" s="4">
        <v>315</v>
      </c>
      <c r="CB345" s="8">
        <v>4095</v>
      </c>
      <c r="CC345" s="4"/>
      <c r="CD345" s="8"/>
      <c r="CE345" s="7"/>
      <c r="CF345" s="7"/>
      <c r="CG345" s="2" t="s">
        <v>134</v>
      </c>
      <c r="CH345" s="2" t="s">
        <v>134</v>
      </c>
      <c r="CI345" s="2" t="s">
        <v>134</v>
      </c>
      <c r="CJ345" s="2" t="s">
        <v>134</v>
      </c>
      <c r="CK345" s="2" t="s">
        <v>134</v>
      </c>
      <c r="CL345" s="2" t="s">
        <v>134</v>
      </c>
      <c r="CM345" s="4"/>
      <c r="CN345" s="8"/>
      <c r="CO345" s="4"/>
      <c r="CP345" s="8"/>
      <c r="CQ345" s="7"/>
      <c r="CR345" s="7"/>
      <c r="CS345" s="2" t="s">
        <v>134</v>
      </c>
      <c r="CT345" s="2" t="s">
        <v>134</v>
      </c>
      <c r="CU345" s="2" t="s">
        <v>134</v>
      </c>
      <c r="CV345" s="2" t="s">
        <v>134</v>
      </c>
      <c r="CW345" s="2" t="s">
        <v>134</v>
      </c>
      <c r="CX345" s="2" t="s">
        <v>134</v>
      </c>
      <c r="CY345" s="4"/>
      <c r="CZ345" s="8"/>
      <c r="DA345" s="4"/>
      <c r="DB345" s="8"/>
      <c r="DC345" s="7"/>
      <c r="DD345" s="7"/>
      <c r="DE345" s="2" t="s">
        <v>134</v>
      </c>
      <c r="DF345" s="2" t="s">
        <v>134</v>
      </c>
      <c r="DG345" s="2" t="s">
        <v>134</v>
      </c>
      <c r="DH345" s="2" t="s">
        <v>134</v>
      </c>
      <c r="DI345" s="2" t="s">
        <v>134</v>
      </c>
      <c r="DJ345" s="2" t="s">
        <v>134</v>
      </c>
      <c r="DK345" s="4"/>
      <c r="DL345" s="8"/>
      <c r="DM345" s="4"/>
      <c r="DN345" s="8"/>
      <c r="DO345" s="7"/>
      <c r="DP345" s="7"/>
      <c r="DQ345" s="2" t="s">
        <v>134</v>
      </c>
      <c r="DR345" s="2" t="s">
        <v>134</v>
      </c>
      <c r="DS345" s="2" t="s">
        <v>134</v>
      </c>
      <c r="DT345" s="2" t="s">
        <v>134</v>
      </c>
      <c r="DU345" s="2" t="s">
        <v>134</v>
      </c>
      <c r="DV345" s="2" t="s">
        <v>134</v>
      </c>
      <c r="DW345" s="4"/>
      <c r="DX345" s="8"/>
      <c r="DY345" s="4"/>
      <c r="DZ345" s="8"/>
      <c r="EA345" s="7"/>
      <c r="EB345" s="7"/>
      <c r="EC345" s="2" t="s">
        <v>134</v>
      </c>
      <c r="ED345" s="2" t="s">
        <v>134</v>
      </c>
      <c r="EE345" s="2" t="s">
        <v>134</v>
      </c>
      <c r="EF345" s="2" t="s">
        <v>134</v>
      </c>
      <c r="EG345" s="2" t="s">
        <v>134</v>
      </c>
      <c r="EH345" s="2" t="s">
        <v>134</v>
      </c>
      <c r="EI345" s="4"/>
      <c r="EJ345" s="8"/>
      <c r="EK345" s="4"/>
      <c r="EL345" s="8"/>
      <c r="EM345" s="7"/>
      <c r="EN345" s="7"/>
      <c r="EO345" s="2" t="s">
        <v>134</v>
      </c>
      <c r="EP345" s="2" t="s">
        <v>134</v>
      </c>
      <c r="EQ345" s="2" t="s">
        <v>134</v>
      </c>
      <c r="ER345" s="2" t="s">
        <v>134</v>
      </c>
      <c r="ES345" s="2" t="s">
        <v>134</v>
      </c>
      <c r="ET345" s="2" t="s">
        <v>134</v>
      </c>
      <c r="EU345" s="4"/>
      <c r="EV345" s="8"/>
      <c r="EW345" s="4"/>
      <c r="EX345" s="8"/>
      <c r="EY345" s="7"/>
      <c r="EZ345" s="7"/>
      <c r="FA345" s="2" t="s">
        <v>134</v>
      </c>
      <c r="FB345" s="2" t="s">
        <v>134</v>
      </c>
      <c r="FC345" s="2" t="s">
        <v>134</v>
      </c>
      <c r="FD345" s="2" t="s">
        <v>134</v>
      </c>
      <c r="FE345" s="2" t="s">
        <v>134</v>
      </c>
      <c r="FF345" s="2" t="s">
        <v>134</v>
      </c>
      <c r="FG345" s="4"/>
      <c r="FH345" s="8"/>
      <c r="FI345" s="4"/>
      <c r="FJ345" s="8"/>
      <c r="FK345" s="7"/>
      <c r="FL345" s="7"/>
      <c r="FM345" s="2" t="s">
        <v>134</v>
      </c>
      <c r="FN345" s="2" t="s">
        <v>134</v>
      </c>
      <c r="FO345" s="2" t="s">
        <v>134</v>
      </c>
      <c r="FP345" s="2" t="s">
        <v>134</v>
      </c>
      <c r="FQ345" s="2" t="s">
        <v>134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134</v>
      </c>
      <c r="FZ345" s="2" t="s">
        <v>134</v>
      </c>
      <c r="GA345" s="2" t="s">
        <v>134</v>
      </c>
      <c r="GB345" s="2" t="s">
        <v>134</v>
      </c>
      <c r="GC345" s="2" t="s">
        <v>134</v>
      </c>
      <c r="GD345" s="2" t="s">
        <v>134</v>
      </c>
      <c r="GE345" s="4"/>
      <c r="GF345" s="8"/>
      <c r="GG345" s="4"/>
      <c r="GH345" s="8"/>
      <c r="GI345" s="7"/>
      <c r="GJ345" s="7"/>
      <c r="GK345" s="2" t="s">
        <v>134</v>
      </c>
      <c r="GL345" s="2" t="s">
        <v>134</v>
      </c>
      <c r="GM345" s="2" t="s">
        <v>134</v>
      </c>
      <c r="GN345" s="2" t="s">
        <v>134</v>
      </c>
      <c r="GO345" s="2" t="s">
        <v>134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134</v>
      </c>
      <c r="GX345" s="2" t="s">
        <v>134</v>
      </c>
      <c r="GY345" s="2" t="s">
        <v>134</v>
      </c>
      <c r="GZ345" s="2" t="s">
        <v>134</v>
      </c>
      <c r="HA345" s="2" t="s">
        <v>134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134</v>
      </c>
      <c r="HJ345" s="2" t="s">
        <v>134</v>
      </c>
      <c r="HK345" s="2" t="s">
        <v>134</v>
      </c>
      <c r="HL345" s="2" t="s">
        <v>134</v>
      </c>
      <c r="HM345" s="2" t="s">
        <v>134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134</v>
      </c>
      <c r="HV345" s="2" t="s">
        <v>134</v>
      </c>
      <c r="HW345" s="2" t="s">
        <v>134</v>
      </c>
      <c r="HX345" s="2" t="s">
        <v>134</v>
      </c>
      <c r="HY345" s="2" t="s">
        <v>134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134</v>
      </c>
      <c r="IH345" s="2" t="s">
        <v>134</v>
      </c>
      <c r="II345" s="2" t="s">
        <v>134</v>
      </c>
      <c r="IJ345" s="2" t="s">
        <v>134</v>
      </c>
      <c r="IK345" s="2" t="s">
        <v>134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134</v>
      </c>
      <c r="IT345" s="2" t="s">
        <v>134</v>
      </c>
      <c r="IU345" s="2" t="s">
        <v>134</v>
      </c>
      <c r="IV345" s="2" t="s">
        <v>134</v>
      </c>
      <c r="IW345" s="2" t="s">
        <v>134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134</v>
      </c>
      <c r="JF345" s="2" t="s">
        <v>134</v>
      </c>
      <c r="JG345" s="2" t="s">
        <v>134</v>
      </c>
      <c r="JH345" s="2" t="s">
        <v>134</v>
      </c>
      <c r="JI345" s="2" t="s">
        <v>134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134</v>
      </c>
      <c r="JS345" s="2" t="s">
        <v>134</v>
      </c>
      <c r="JT345" s="2" t="s">
        <v>134</v>
      </c>
      <c r="JU345" s="2" t="s">
        <v>134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134</v>
      </c>
      <c r="KE345" s="2" t="s">
        <v>134</v>
      </c>
      <c r="KF345" s="2" t="s">
        <v>134</v>
      </c>
      <c r="KG345" s="2" t="s">
        <v>134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134</v>
      </c>
      <c r="KQ345" s="2" t="s">
        <v>134</v>
      </c>
      <c r="KR345" s="2" t="s">
        <v>134</v>
      </c>
      <c r="KS345" s="2" t="s">
        <v>134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134</v>
      </c>
      <c r="LB345" s="2" t="s">
        <v>134</v>
      </c>
      <c r="LC345" s="2" t="s">
        <v>134</v>
      </c>
      <c r="LD345" s="2" t="s">
        <v>134</v>
      </c>
      <c r="LE345" s="2" t="s">
        <v>134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134</v>
      </c>
      <c r="LN345" s="2" t="s">
        <v>134</v>
      </c>
      <c r="LO345" s="2" t="s">
        <v>134</v>
      </c>
      <c r="LP345" s="2" t="s">
        <v>134</v>
      </c>
      <c r="LQ345" s="2" t="s">
        <v>134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134</v>
      </c>
      <c r="LZ345" s="2" t="s">
        <v>134</v>
      </c>
      <c r="MA345" s="2" t="s">
        <v>134</v>
      </c>
      <c r="MB345" s="2" t="s">
        <v>134</v>
      </c>
      <c r="MC345" s="2" t="s">
        <v>134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134</v>
      </c>
      <c r="MM345" s="2" t="s">
        <v>134</v>
      </c>
      <c r="MN345" s="2" t="s">
        <v>134</v>
      </c>
      <c r="MO345" s="2" t="s">
        <v>134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134</v>
      </c>
      <c r="MX345" s="2" t="s">
        <v>134</v>
      </c>
      <c r="MY345" s="2" t="s">
        <v>134</v>
      </c>
      <c r="MZ345" s="2" t="s">
        <v>134</v>
      </c>
      <c r="NA345" s="2" t="s">
        <v>134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134</v>
      </c>
      <c r="NV345" s="2" t="s">
        <v>134</v>
      </c>
      <c r="NW345" s="2" t="s">
        <v>134</v>
      </c>
      <c r="NX345" s="2" t="s">
        <v>134</v>
      </c>
      <c r="NY345" s="2" t="s">
        <v>134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134</v>
      </c>
      <c r="OI345" s="2" t="s">
        <v>134</v>
      </c>
      <c r="OJ345" s="2" t="s">
        <v>134</v>
      </c>
      <c r="OK345" s="2" t="s">
        <v>134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134</v>
      </c>
      <c r="OT345" s="2" t="s">
        <v>134</v>
      </c>
      <c r="OU345" s="2" t="s">
        <v>134</v>
      </c>
      <c r="OV345" s="2" t="s">
        <v>134</v>
      </c>
      <c r="OW345" s="2" t="s">
        <v>134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134</v>
      </c>
      <c r="PS345" s="2" t="s">
        <v>134</v>
      </c>
      <c r="PT345" s="2" t="s">
        <v>134</v>
      </c>
      <c r="PU345" s="2" t="s">
        <v>134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134</v>
      </c>
      <c r="QD345" s="2" t="s">
        <v>134</v>
      </c>
      <c r="QE345" s="2" t="s">
        <v>134</v>
      </c>
      <c r="QF345" s="2" t="s">
        <v>134</v>
      </c>
      <c r="QG345" s="2" t="s">
        <v>134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134</v>
      </c>
      <c r="RB345" s="2" t="s">
        <v>134</v>
      </c>
      <c r="RC345" s="2" t="s">
        <v>134</v>
      </c>
      <c r="RD345" s="2" t="s">
        <v>134</v>
      </c>
      <c r="RE345" s="2" t="s">
        <v>134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134</v>
      </c>
      <c r="RN345" s="2" t="s">
        <v>134</v>
      </c>
      <c r="RO345" s="2" t="s">
        <v>134</v>
      </c>
      <c r="RP345" s="2" t="s">
        <v>134</v>
      </c>
      <c r="RQ345" s="2" t="s">
        <v>134</v>
      </c>
      <c r="RR345" s="2" t="s">
        <v>134</v>
      </c>
      <c r="RS345" s="4"/>
      <c r="RT345" s="8"/>
      <c r="RU345" s="4"/>
      <c r="RV345" s="8"/>
      <c r="RW345" s="7"/>
      <c r="RX345" s="7"/>
      <c r="RY345" s="2" t="s">
        <v>134</v>
      </c>
      <c r="RZ345" s="2" t="s">
        <v>134</v>
      </c>
      <c r="SA345" s="2" t="s">
        <v>134</v>
      </c>
      <c r="SB345" s="2" t="s">
        <v>134</v>
      </c>
      <c r="SC345" s="2" t="s">
        <v>134</v>
      </c>
      <c r="SD345" s="2" t="s">
        <v>134</v>
      </c>
      <c r="SE345" s="4"/>
      <c r="SF345" s="8"/>
      <c r="SG345" s="4"/>
      <c r="SH345" s="8"/>
      <c r="SI345" s="7"/>
      <c r="SJ345" s="7"/>
      <c r="SK345" s="2" t="s">
        <v>134</v>
      </c>
      <c r="SL345" s="2" t="s">
        <v>134</v>
      </c>
      <c r="SM345" s="2" t="s">
        <v>134</v>
      </c>
      <c r="SN345" s="2" t="s">
        <v>134</v>
      </c>
      <c r="SO345" s="2" t="s">
        <v>134</v>
      </c>
      <c r="SP345" s="2" t="s">
        <v>134</v>
      </c>
    </row>
    <row r="346">
      <c r="A346" s="2" t="s">
        <v>3425</v>
      </c>
      <c r="B346" s="2" t="s">
        <v>123</v>
      </c>
      <c r="C346" s="2" t="s">
        <v>3418</v>
      </c>
      <c r="D346" s="2" t="s">
        <v>2731</v>
      </c>
      <c r="E346" s="2" t="s">
        <v>1660</v>
      </c>
      <c r="F346" s="2" t="s">
        <v>3426</v>
      </c>
      <c r="G346" s="2" t="s">
        <v>134</v>
      </c>
      <c r="H346" s="2" t="s">
        <v>134</v>
      </c>
      <c r="I346" s="2" t="s">
        <v>134</v>
      </c>
      <c r="J346" s="2" t="s">
        <v>3427</v>
      </c>
      <c r="K346" s="2" t="s">
        <v>3428</v>
      </c>
      <c r="L346" s="3">
        <v>12</v>
      </c>
      <c r="M346" s="3"/>
      <c r="N346" s="3"/>
      <c r="O346" s="2" t="s">
        <v>131</v>
      </c>
      <c r="P346" s="2" t="s">
        <v>134</v>
      </c>
      <c r="Q346" s="2" t="s">
        <v>134</v>
      </c>
      <c r="R346" s="2" t="s">
        <v>3132</v>
      </c>
      <c r="S346" s="2" t="s">
        <v>134</v>
      </c>
      <c r="T346" s="2" t="s">
        <v>134</v>
      </c>
      <c r="U346" s="2" t="s">
        <v>134</v>
      </c>
      <c r="V346" s="2" t="s">
        <v>134</v>
      </c>
      <c r="W346" s="2" t="s">
        <v>134</v>
      </c>
      <c r="X346" s="2" t="s">
        <v>134</v>
      </c>
      <c r="Y346" s="2" t="s">
        <v>134</v>
      </c>
      <c r="Z346" s="4"/>
      <c r="AA346" s="4">
        <f>=ROUNDDOWN({0},0)</f>
      </c>
      <c r="AB346" s="5"/>
      <c r="AC346" s="2" t="s">
        <v>134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>
        <v>0</v>
      </c>
      <c r="AP346" s="4">
        <v>300</v>
      </c>
      <c r="AQ346" s="8">
        <v>3600</v>
      </c>
      <c r="AR346" s="4"/>
      <c r="AS346" s="8"/>
      <c r="AT346" s="7"/>
      <c r="AU346" s="7"/>
      <c r="AV346" s="4">
        <v>300</v>
      </c>
      <c r="AW346" s="8">
        <v>3600</v>
      </c>
      <c r="AX346" s="4"/>
      <c r="AY346" s="8"/>
      <c r="AZ346" s="7"/>
      <c r="BA346" s="7"/>
      <c r="BB346" s="7">
        <v>1</v>
      </c>
      <c r="BC346" s="4">
        <v>300</v>
      </c>
      <c r="BD346" s="8">
        <v>3600</v>
      </c>
      <c r="BE346" s="4"/>
      <c r="BF346" s="8"/>
      <c r="BG346" s="7"/>
      <c r="BH346" s="7"/>
      <c r="BI346" s="7">
        <v>1</v>
      </c>
      <c r="BJ346" s="4">
        <v>300</v>
      </c>
      <c r="BK346" s="8">
        <v>3600</v>
      </c>
      <c r="BL346" s="2" t="s">
        <v>3132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134</v>
      </c>
      <c r="BV346" s="2" t="s">
        <v>134</v>
      </c>
      <c r="BW346" s="2" t="s">
        <v>134</v>
      </c>
      <c r="BX346" s="2" t="s">
        <v>134</v>
      </c>
      <c r="BY346" s="2" t="s">
        <v>134</v>
      </c>
      <c r="BZ346" s="2" t="s">
        <v>134</v>
      </c>
      <c r="CA346" s="4">
        <v>300</v>
      </c>
      <c r="CB346" s="8">
        <v>3600</v>
      </c>
      <c r="CC346" s="4"/>
      <c r="CD346" s="8"/>
      <c r="CE346" s="7"/>
      <c r="CF346" s="7"/>
      <c r="CG346" s="2" t="s">
        <v>134</v>
      </c>
      <c r="CH346" s="2" t="s">
        <v>134</v>
      </c>
      <c r="CI346" s="2" t="s">
        <v>134</v>
      </c>
      <c r="CJ346" s="2" t="s">
        <v>134</v>
      </c>
      <c r="CK346" s="2" t="s">
        <v>134</v>
      </c>
      <c r="CL346" s="2" t="s">
        <v>134</v>
      </c>
      <c r="CM346" s="4"/>
      <c r="CN346" s="8"/>
      <c r="CO346" s="4"/>
      <c r="CP346" s="8"/>
      <c r="CQ346" s="7"/>
      <c r="CR346" s="7"/>
      <c r="CS346" s="2" t="s">
        <v>134</v>
      </c>
      <c r="CT346" s="2" t="s">
        <v>134</v>
      </c>
      <c r="CU346" s="2" t="s">
        <v>134</v>
      </c>
      <c r="CV346" s="2" t="s">
        <v>134</v>
      </c>
      <c r="CW346" s="2" t="s">
        <v>134</v>
      </c>
      <c r="CX346" s="2" t="s">
        <v>134</v>
      </c>
      <c r="CY346" s="4"/>
      <c r="CZ346" s="8"/>
      <c r="DA346" s="4"/>
      <c r="DB346" s="8"/>
      <c r="DC346" s="7"/>
      <c r="DD346" s="7"/>
      <c r="DE346" s="2" t="s">
        <v>134</v>
      </c>
      <c r="DF346" s="2" t="s">
        <v>134</v>
      </c>
      <c r="DG346" s="2" t="s">
        <v>134</v>
      </c>
      <c r="DH346" s="2" t="s">
        <v>134</v>
      </c>
      <c r="DI346" s="2" t="s">
        <v>134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134</v>
      </c>
      <c r="DR346" s="2" t="s">
        <v>134</v>
      </c>
      <c r="DS346" s="2" t="s">
        <v>134</v>
      </c>
      <c r="DT346" s="2" t="s">
        <v>134</v>
      </c>
      <c r="DU346" s="2" t="s">
        <v>134</v>
      </c>
      <c r="DV346" s="2" t="s">
        <v>134</v>
      </c>
      <c r="DW346" s="4"/>
      <c r="DX346" s="8"/>
      <c r="DY346" s="4"/>
      <c r="DZ346" s="8"/>
      <c r="EA346" s="7"/>
      <c r="EB346" s="7"/>
      <c r="EC346" s="2" t="s">
        <v>134</v>
      </c>
      <c r="ED346" s="2" t="s">
        <v>134</v>
      </c>
      <c r="EE346" s="2" t="s">
        <v>134</v>
      </c>
      <c r="EF346" s="2" t="s">
        <v>134</v>
      </c>
      <c r="EG346" s="2" t="s">
        <v>134</v>
      </c>
      <c r="EH346" s="2" t="s">
        <v>134</v>
      </c>
      <c r="EI346" s="4"/>
      <c r="EJ346" s="8"/>
      <c r="EK346" s="4"/>
      <c r="EL346" s="8"/>
      <c r="EM346" s="7"/>
      <c r="EN346" s="7"/>
      <c r="EO346" s="2" t="s">
        <v>134</v>
      </c>
      <c r="EP346" s="2" t="s">
        <v>134</v>
      </c>
      <c r="EQ346" s="2" t="s">
        <v>134</v>
      </c>
      <c r="ER346" s="2" t="s">
        <v>134</v>
      </c>
      <c r="ES346" s="2" t="s">
        <v>134</v>
      </c>
      <c r="ET346" s="2" t="s">
        <v>134</v>
      </c>
      <c r="EU346" s="4"/>
      <c r="EV346" s="8"/>
      <c r="EW346" s="4"/>
      <c r="EX346" s="8"/>
      <c r="EY346" s="7"/>
      <c r="EZ346" s="7"/>
      <c r="FA346" s="2" t="s">
        <v>134</v>
      </c>
      <c r="FB346" s="2" t="s">
        <v>134</v>
      </c>
      <c r="FC346" s="2" t="s">
        <v>134</v>
      </c>
      <c r="FD346" s="2" t="s">
        <v>134</v>
      </c>
      <c r="FE346" s="2" t="s">
        <v>134</v>
      </c>
      <c r="FF346" s="2" t="s">
        <v>134</v>
      </c>
      <c r="FG346" s="4"/>
      <c r="FH346" s="8"/>
      <c r="FI346" s="4"/>
      <c r="FJ346" s="8"/>
      <c r="FK346" s="7"/>
      <c r="FL346" s="7"/>
      <c r="FM346" s="2" t="s">
        <v>134</v>
      </c>
      <c r="FN346" s="2" t="s">
        <v>134</v>
      </c>
      <c r="FO346" s="2" t="s">
        <v>134</v>
      </c>
      <c r="FP346" s="2" t="s">
        <v>134</v>
      </c>
      <c r="FQ346" s="2" t="s">
        <v>134</v>
      </c>
      <c r="FR346" s="2" t="s">
        <v>134</v>
      </c>
      <c r="FS346" s="4"/>
      <c r="FT346" s="8"/>
      <c r="FU346" s="4"/>
      <c r="FV346" s="8"/>
      <c r="FW346" s="7"/>
      <c r="FX346" s="7"/>
      <c r="FY346" s="2" t="s">
        <v>134</v>
      </c>
      <c r="FZ346" s="2" t="s">
        <v>134</v>
      </c>
      <c r="GA346" s="2" t="s">
        <v>134</v>
      </c>
      <c r="GB346" s="2" t="s">
        <v>134</v>
      </c>
      <c r="GC346" s="2" t="s">
        <v>134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134</v>
      </c>
      <c r="GL346" s="2" t="s">
        <v>134</v>
      </c>
      <c r="GM346" s="2" t="s">
        <v>134</v>
      </c>
      <c r="GN346" s="2" t="s">
        <v>134</v>
      </c>
      <c r="GO346" s="2" t="s">
        <v>134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134</v>
      </c>
      <c r="GX346" s="2" t="s">
        <v>134</v>
      </c>
      <c r="GY346" s="2" t="s">
        <v>134</v>
      </c>
      <c r="GZ346" s="2" t="s">
        <v>134</v>
      </c>
      <c r="HA346" s="2" t="s">
        <v>134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134</v>
      </c>
      <c r="HJ346" s="2" t="s">
        <v>134</v>
      </c>
      <c r="HK346" s="2" t="s">
        <v>134</v>
      </c>
      <c r="HL346" s="2" t="s">
        <v>134</v>
      </c>
      <c r="HM346" s="2" t="s">
        <v>134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134</v>
      </c>
      <c r="HV346" s="2" t="s">
        <v>134</v>
      </c>
      <c r="HW346" s="2" t="s">
        <v>134</v>
      </c>
      <c r="HX346" s="2" t="s">
        <v>134</v>
      </c>
      <c r="HY346" s="2" t="s">
        <v>134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134</v>
      </c>
      <c r="IH346" s="2" t="s">
        <v>134</v>
      </c>
      <c r="II346" s="2" t="s">
        <v>134</v>
      </c>
      <c r="IJ346" s="2" t="s">
        <v>134</v>
      </c>
      <c r="IK346" s="2" t="s">
        <v>134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134</v>
      </c>
      <c r="IT346" s="2" t="s">
        <v>134</v>
      </c>
      <c r="IU346" s="2" t="s">
        <v>134</v>
      </c>
      <c r="IV346" s="2" t="s">
        <v>134</v>
      </c>
      <c r="IW346" s="2" t="s">
        <v>134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134</v>
      </c>
      <c r="JF346" s="2" t="s">
        <v>134</v>
      </c>
      <c r="JG346" s="2" t="s">
        <v>134</v>
      </c>
      <c r="JH346" s="2" t="s">
        <v>134</v>
      </c>
      <c r="JI346" s="2" t="s">
        <v>134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134</v>
      </c>
      <c r="JS346" s="2" t="s">
        <v>134</v>
      </c>
      <c r="JT346" s="2" t="s">
        <v>134</v>
      </c>
      <c r="JU346" s="2" t="s">
        <v>134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134</v>
      </c>
      <c r="KE346" s="2" t="s">
        <v>134</v>
      </c>
      <c r="KF346" s="2" t="s">
        <v>134</v>
      </c>
      <c r="KG346" s="2" t="s">
        <v>134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134</v>
      </c>
      <c r="LC346" s="2" t="s">
        <v>134</v>
      </c>
      <c r="LD346" s="2" t="s">
        <v>134</v>
      </c>
      <c r="LE346" s="2" t="s">
        <v>134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134</v>
      </c>
      <c r="LN346" s="2" t="s">
        <v>134</v>
      </c>
      <c r="LO346" s="2" t="s">
        <v>134</v>
      </c>
      <c r="LP346" s="2" t="s">
        <v>134</v>
      </c>
      <c r="LQ346" s="2" t="s">
        <v>134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134</v>
      </c>
      <c r="LZ346" s="2" t="s">
        <v>134</v>
      </c>
      <c r="MA346" s="2" t="s">
        <v>134</v>
      </c>
      <c r="MB346" s="2" t="s">
        <v>134</v>
      </c>
      <c r="MC346" s="2" t="s">
        <v>134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134</v>
      </c>
      <c r="MM346" s="2" t="s">
        <v>134</v>
      </c>
      <c r="MN346" s="2" t="s">
        <v>134</v>
      </c>
      <c r="MO346" s="2" t="s">
        <v>134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134</v>
      </c>
      <c r="MY346" s="2" t="s">
        <v>134</v>
      </c>
      <c r="MZ346" s="2" t="s">
        <v>134</v>
      </c>
      <c r="NA346" s="2" t="s">
        <v>134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134</v>
      </c>
      <c r="NV346" s="2" t="s">
        <v>134</v>
      </c>
      <c r="NW346" s="2" t="s">
        <v>134</v>
      </c>
      <c r="NX346" s="2" t="s">
        <v>134</v>
      </c>
      <c r="NY346" s="2" t="s">
        <v>134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134</v>
      </c>
      <c r="OI346" s="2" t="s">
        <v>134</v>
      </c>
      <c r="OJ346" s="2" t="s">
        <v>134</v>
      </c>
      <c r="OK346" s="2" t="s">
        <v>134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134</v>
      </c>
      <c r="OT346" s="2" t="s">
        <v>134</v>
      </c>
      <c r="OU346" s="2" t="s">
        <v>134</v>
      </c>
      <c r="OV346" s="2" t="s">
        <v>134</v>
      </c>
      <c r="OW346" s="2" t="s">
        <v>134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134</v>
      </c>
      <c r="PS346" s="2" t="s">
        <v>134</v>
      </c>
      <c r="PT346" s="2" t="s">
        <v>134</v>
      </c>
      <c r="PU346" s="2" t="s">
        <v>134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134</v>
      </c>
      <c r="QP346" s="2" t="s">
        <v>134</v>
      </c>
      <c r="QQ346" s="2" t="s">
        <v>134</v>
      </c>
      <c r="QR346" s="2" t="s">
        <v>134</v>
      </c>
      <c r="QS346" s="2" t="s">
        <v>134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134</v>
      </c>
      <c r="RN346" s="2" t="s">
        <v>134</v>
      </c>
      <c r="RO346" s="2" t="s">
        <v>134</v>
      </c>
      <c r="RP346" s="2" t="s">
        <v>134</v>
      </c>
      <c r="RQ346" s="2" t="s">
        <v>134</v>
      </c>
      <c r="RR346" s="2" t="s">
        <v>134</v>
      </c>
      <c r="RS346" s="4"/>
      <c r="RT346" s="8"/>
      <c r="RU346" s="4"/>
      <c r="RV346" s="8"/>
      <c r="RW346" s="7"/>
      <c r="RX346" s="7"/>
      <c r="RY346" s="2" t="s">
        <v>134</v>
      </c>
      <c r="RZ346" s="2" t="s">
        <v>134</v>
      </c>
      <c r="SA346" s="2" t="s">
        <v>134</v>
      </c>
      <c r="SB346" s="2" t="s">
        <v>134</v>
      </c>
      <c r="SC346" s="2" t="s">
        <v>134</v>
      </c>
      <c r="SD346" s="2" t="s">
        <v>134</v>
      </c>
      <c r="SE346" s="4"/>
      <c r="SF346" s="8"/>
      <c r="SG346" s="4"/>
      <c r="SH346" s="8"/>
      <c r="SI346" s="7"/>
      <c r="SJ346" s="7"/>
      <c r="SK346" s="2" t="s">
        <v>134</v>
      </c>
      <c r="SL346" s="2" t="s">
        <v>134</v>
      </c>
      <c r="SM346" s="2" t="s">
        <v>134</v>
      </c>
      <c r="SN346" s="2" t="s">
        <v>134</v>
      </c>
      <c r="SO346" s="2" t="s">
        <v>134</v>
      </c>
      <c r="SP346" s="2" t="s">
        <v>134</v>
      </c>
    </row>
    <row r="347">
      <c r="A347" s="2" t="s">
        <v>3429</v>
      </c>
      <c r="B347" s="2" t="s">
        <v>123</v>
      </c>
      <c r="C347" s="2" t="s">
        <v>3418</v>
      </c>
      <c r="D347" s="2" t="s">
        <v>2731</v>
      </c>
      <c r="E347" s="2" t="s">
        <v>1660</v>
      </c>
      <c r="F347" s="2" t="s">
        <v>3430</v>
      </c>
      <c r="G347" s="2" t="s">
        <v>134</v>
      </c>
      <c r="H347" s="2" t="s">
        <v>134</v>
      </c>
      <c r="I347" s="2" t="s">
        <v>134</v>
      </c>
      <c r="J347" s="2" t="s">
        <v>3427</v>
      </c>
      <c r="K347" s="2" t="s">
        <v>329</v>
      </c>
      <c r="L347" s="3">
        <v>12</v>
      </c>
      <c r="M347" s="3"/>
      <c r="N347" s="3"/>
      <c r="O347" s="2" t="s">
        <v>131</v>
      </c>
      <c r="P347" s="2" t="s">
        <v>134</v>
      </c>
      <c r="Q347" s="2" t="s">
        <v>134</v>
      </c>
      <c r="R347" s="2" t="s">
        <v>3132</v>
      </c>
      <c r="S347" s="2" t="s">
        <v>134</v>
      </c>
      <c r="T347" s="2" t="s">
        <v>134</v>
      </c>
      <c r="U347" s="2" t="s">
        <v>134</v>
      </c>
      <c r="V347" s="2" t="s">
        <v>134</v>
      </c>
      <c r="W347" s="2" t="s">
        <v>134</v>
      </c>
      <c r="X347" s="2" t="s">
        <v>134</v>
      </c>
      <c r="Y347" s="2" t="s">
        <v>134</v>
      </c>
      <c r="Z347" s="4"/>
      <c r="AA347" s="4">
        <f>=ROUNDDOWN({0},0)</f>
      </c>
      <c r="AB347" s="5"/>
      <c r="AC347" s="2" t="s">
        <v>134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>
        <v>0</v>
      </c>
      <c r="AP347" s="4">
        <v>300</v>
      </c>
      <c r="AQ347" s="8">
        <v>3600</v>
      </c>
      <c r="AR347" s="4"/>
      <c r="AS347" s="8"/>
      <c r="AT347" s="7"/>
      <c r="AU347" s="7"/>
      <c r="AV347" s="4">
        <v>300</v>
      </c>
      <c r="AW347" s="8">
        <v>3600</v>
      </c>
      <c r="AX347" s="4"/>
      <c r="AY347" s="8"/>
      <c r="AZ347" s="7"/>
      <c r="BA347" s="7"/>
      <c r="BB347" s="7">
        <v>1</v>
      </c>
      <c r="BC347" s="4">
        <v>300</v>
      </c>
      <c r="BD347" s="8">
        <v>3600</v>
      </c>
      <c r="BE347" s="4"/>
      <c r="BF347" s="8"/>
      <c r="BG347" s="7"/>
      <c r="BH347" s="7"/>
      <c r="BI347" s="7">
        <v>1</v>
      </c>
      <c r="BJ347" s="4">
        <v>300</v>
      </c>
      <c r="BK347" s="8">
        <v>3600</v>
      </c>
      <c r="BL347" s="2" t="s">
        <v>3132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134</v>
      </c>
      <c r="BV347" s="2" t="s">
        <v>134</v>
      </c>
      <c r="BW347" s="2" t="s">
        <v>134</v>
      </c>
      <c r="BX347" s="2" t="s">
        <v>134</v>
      </c>
      <c r="BY347" s="2" t="s">
        <v>134</v>
      </c>
      <c r="BZ347" s="2" t="s">
        <v>134</v>
      </c>
      <c r="CA347" s="4">
        <v>300</v>
      </c>
      <c r="CB347" s="8">
        <v>3600</v>
      </c>
      <c r="CC347" s="4"/>
      <c r="CD347" s="8"/>
      <c r="CE347" s="7"/>
      <c r="CF347" s="7"/>
      <c r="CG347" s="2" t="s">
        <v>134</v>
      </c>
      <c r="CH347" s="2" t="s">
        <v>134</v>
      </c>
      <c r="CI347" s="2" t="s">
        <v>134</v>
      </c>
      <c r="CJ347" s="2" t="s">
        <v>134</v>
      </c>
      <c r="CK347" s="2" t="s">
        <v>134</v>
      </c>
      <c r="CL347" s="2" t="s">
        <v>134</v>
      </c>
      <c r="CM347" s="4"/>
      <c r="CN347" s="8"/>
      <c r="CO347" s="4"/>
      <c r="CP347" s="8"/>
      <c r="CQ347" s="7"/>
      <c r="CR347" s="7"/>
      <c r="CS347" s="2" t="s">
        <v>134</v>
      </c>
      <c r="CT347" s="2" t="s">
        <v>134</v>
      </c>
      <c r="CU347" s="2" t="s">
        <v>134</v>
      </c>
      <c r="CV347" s="2" t="s">
        <v>134</v>
      </c>
      <c r="CW347" s="2" t="s">
        <v>134</v>
      </c>
      <c r="CX347" s="2" t="s">
        <v>134</v>
      </c>
      <c r="CY347" s="4"/>
      <c r="CZ347" s="8"/>
      <c r="DA347" s="4"/>
      <c r="DB347" s="8"/>
      <c r="DC347" s="7"/>
      <c r="DD347" s="7"/>
      <c r="DE347" s="2" t="s">
        <v>134</v>
      </c>
      <c r="DF347" s="2" t="s">
        <v>134</v>
      </c>
      <c r="DG347" s="2" t="s">
        <v>134</v>
      </c>
      <c r="DH347" s="2" t="s">
        <v>134</v>
      </c>
      <c r="DI347" s="2" t="s">
        <v>134</v>
      </c>
      <c r="DJ347" s="2" t="s">
        <v>134</v>
      </c>
      <c r="DK347" s="4"/>
      <c r="DL347" s="8"/>
      <c r="DM347" s="4"/>
      <c r="DN347" s="8"/>
      <c r="DO347" s="7"/>
      <c r="DP347" s="7"/>
      <c r="DQ347" s="2" t="s">
        <v>134</v>
      </c>
      <c r="DR347" s="2" t="s">
        <v>134</v>
      </c>
      <c r="DS347" s="2" t="s">
        <v>134</v>
      </c>
      <c r="DT347" s="2" t="s">
        <v>134</v>
      </c>
      <c r="DU347" s="2" t="s">
        <v>134</v>
      </c>
      <c r="DV347" s="2" t="s">
        <v>134</v>
      </c>
      <c r="DW347" s="4"/>
      <c r="DX347" s="8"/>
      <c r="DY347" s="4"/>
      <c r="DZ347" s="8"/>
      <c r="EA347" s="7"/>
      <c r="EB347" s="7"/>
      <c r="EC347" s="2" t="s">
        <v>134</v>
      </c>
      <c r="ED347" s="2" t="s">
        <v>134</v>
      </c>
      <c r="EE347" s="2" t="s">
        <v>134</v>
      </c>
      <c r="EF347" s="2" t="s">
        <v>134</v>
      </c>
      <c r="EG347" s="2" t="s">
        <v>134</v>
      </c>
      <c r="EH347" s="2" t="s">
        <v>134</v>
      </c>
      <c r="EI347" s="4"/>
      <c r="EJ347" s="8"/>
      <c r="EK347" s="4"/>
      <c r="EL347" s="8"/>
      <c r="EM347" s="7"/>
      <c r="EN347" s="7"/>
      <c r="EO347" s="2" t="s">
        <v>134</v>
      </c>
      <c r="EP347" s="2" t="s">
        <v>134</v>
      </c>
      <c r="EQ347" s="2" t="s">
        <v>134</v>
      </c>
      <c r="ER347" s="2" t="s">
        <v>134</v>
      </c>
      <c r="ES347" s="2" t="s">
        <v>134</v>
      </c>
      <c r="ET347" s="2" t="s">
        <v>134</v>
      </c>
      <c r="EU347" s="4"/>
      <c r="EV347" s="8"/>
      <c r="EW347" s="4"/>
      <c r="EX347" s="8"/>
      <c r="EY347" s="7"/>
      <c r="EZ347" s="7"/>
      <c r="FA347" s="2" t="s">
        <v>134</v>
      </c>
      <c r="FB347" s="2" t="s">
        <v>134</v>
      </c>
      <c r="FC347" s="2" t="s">
        <v>134</v>
      </c>
      <c r="FD347" s="2" t="s">
        <v>134</v>
      </c>
      <c r="FE347" s="2" t="s">
        <v>134</v>
      </c>
      <c r="FF347" s="2" t="s">
        <v>134</v>
      </c>
      <c r="FG347" s="4"/>
      <c r="FH347" s="8"/>
      <c r="FI347" s="4"/>
      <c r="FJ347" s="8"/>
      <c r="FK347" s="7"/>
      <c r="FL347" s="7"/>
      <c r="FM347" s="2" t="s">
        <v>134</v>
      </c>
      <c r="FN347" s="2" t="s">
        <v>134</v>
      </c>
      <c r="FO347" s="2" t="s">
        <v>134</v>
      </c>
      <c r="FP347" s="2" t="s">
        <v>134</v>
      </c>
      <c r="FQ347" s="2" t="s">
        <v>134</v>
      </c>
      <c r="FR347" s="2" t="s">
        <v>134</v>
      </c>
      <c r="FS347" s="4"/>
      <c r="FT347" s="8"/>
      <c r="FU347" s="4"/>
      <c r="FV347" s="8"/>
      <c r="FW347" s="7"/>
      <c r="FX347" s="7"/>
      <c r="FY347" s="2" t="s">
        <v>134</v>
      </c>
      <c r="FZ347" s="2" t="s">
        <v>134</v>
      </c>
      <c r="GA347" s="2" t="s">
        <v>134</v>
      </c>
      <c r="GB347" s="2" t="s">
        <v>134</v>
      </c>
      <c r="GC347" s="2" t="s">
        <v>134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134</v>
      </c>
      <c r="GL347" s="2" t="s">
        <v>134</v>
      </c>
      <c r="GM347" s="2" t="s">
        <v>134</v>
      </c>
      <c r="GN347" s="2" t="s">
        <v>134</v>
      </c>
      <c r="GO347" s="2" t="s">
        <v>134</v>
      </c>
      <c r="GP347" s="2" t="s">
        <v>134</v>
      </c>
      <c r="GQ347" s="4"/>
      <c r="GR347" s="8"/>
      <c r="GS347" s="4"/>
      <c r="GT347" s="8"/>
      <c r="GU347" s="7"/>
      <c r="GV347" s="7"/>
      <c r="GW347" s="2" t="s">
        <v>134</v>
      </c>
      <c r="GX347" s="2" t="s">
        <v>134</v>
      </c>
      <c r="GY347" s="2" t="s">
        <v>134</v>
      </c>
      <c r="GZ347" s="2" t="s">
        <v>134</v>
      </c>
      <c r="HA347" s="2" t="s">
        <v>134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134</v>
      </c>
      <c r="HJ347" s="2" t="s">
        <v>134</v>
      </c>
      <c r="HK347" s="2" t="s">
        <v>134</v>
      </c>
      <c r="HL347" s="2" t="s">
        <v>134</v>
      </c>
      <c r="HM347" s="2" t="s">
        <v>134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134</v>
      </c>
      <c r="HV347" s="2" t="s">
        <v>134</v>
      </c>
      <c r="HW347" s="2" t="s">
        <v>134</v>
      </c>
      <c r="HX347" s="2" t="s">
        <v>134</v>
      </c>
      <c r="HY347" s="2" t="s">
        <v>134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134</v>
      </c>
      <c r="IH347" s="2" t="s">
        <v>134</v>
      </c>
      <c r="II347" s="2" t="s">
        <v>134</v>
      </c>
      <c r="IJ347" s="2" t="s">
        <v>134</v>
      </c>
      <c r="IK347" s="2" t="s">
        <v>134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134</v>
      </c>
      <c r="IT347" s="2" t="s">
        <v>134</v>
      </c>
      <c r="IU347" s="2" t="s">
        <v>134</v>
      </c>
      <c r="IV347" s="2" t="s">
        <v>134</v>
      </c>
      <c r="IW347" s="2" t="s">
        <v>134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134</v>
      </c>
      <c r="JF347" s="2" t="s">
        <v>134</v>
      </c>
      <c r="JG347" s="2" t="s">
        <v>134</v>
      </c>
      <c r="JH347" s="2" t="s">
        <v>134</v>
      </c>
      <c r="JI347" s="2" t="s">
        <v>134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134</v>
      </c>
      <c r="JR347" s="2" t="s">
        <v>134</v>
      </c>
      <c r="JS347" s="2" t="s">
        <v>134</v>
      </c>
      <c r="JT347" s="2" t="s">
        <v>134</v>
      </c>
      <c r="JU347" s="2" t="s">
        <v>134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134</v>
      </c>
      <c r="KE347" s="2" t="s">
        <v>134</v>
      </c>
      <c r="KF347" s="2" t="s">
        <v>134</v>
      </c>
      <c r="KG347" s="2" t="s">
        <v>134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134</v>
      </c>
      <c r="KQ347" s="2" t="s">
        <v>134</v>
      </c>
      <c r="KR347" s="2" t="s">
        <v>134</v>
      </c>
      <c r="KS347" s="2" t="s">
        <v>134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134</v>
      </c>
      <c r="LB347" s="2" t="s">
        <v>134</v>
      </c>
      <c r="LC347" s="2" t="s">
        <v>134</v>
      </c>
      <c r="LD347" s="2" t="s">
        <v>134</v>
      </c>
      <c r="LE347" s="2" t="s">
        <v>134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134</v>
      </c>
      <c r="LN347" s="2" t="s">
        <v>134</v>
      </c>
      <c r="LO347" s="2" t="s">
        <v>134</v>
      </c>
      <c r="LP347" s="2" t="s">
        <v>134</v>
      </c>
      <c r="LQ347" s="2" t="s">
        <v>134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134</v>
      </c>
      <c r="LZ347" s="2" t="s">
        <v>134</v>
      </c>
      <c r="MA347" s="2" t="s">
        <v>134</v>
      </c>
      <c r="MB347" s="2" t="s">
        <v>134</v>
      </c>
      <c r="MC347" s="2" t="s">
        <v>134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134</v>
      </c>
      <c r="ML347" s="2" t="s">
        <v>134</v>
      </c>
      <c r="MM347" s="2" t="s">
        <v>134</v>
      </c>
      <c r="MN347" s="2" t="s">
        <v>134</v>
      </c>
      <c r="MO347" s="2" t="s">
        <v>134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134</v>
      </c>
      <c r="MY347" s="2" t="s">
        <v>134</v>
      </c>
      <c r="MZ347" s="2" t="s">
        <v>134</v>
      </c>
      <c r="NA347" s="2" t="s">
        <v>134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134</v>
      </c>
      <c r="NV347" s="2" t="s">
        <v>134</v>
      </c>
      <c r="NW347" s="2" t="s">
        <v>134</v>
      </c>
      <c r="NX347" s="2" t="s">
        <v>134</v>
      </c>
      <c r="NY347" s="2" t="s">
        <v>134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134</v>
      </c>
      <c r="OI347" s="2" t="s">
        <v>134</v>
      </c>
      <c r="OJ347" s="2" t="s">
        <v>134</v>
      </c>
      <c r="OK347" s="2" t="s">
        <v>134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134</v>
      </c>
      <c r="OT347" s="2" t="s">
        <v>134</v>
      </c>
      <c r="OU347" s="2" t="s">
        <v>134</v>
      </c>
      <c r="OV347" s="2" t="s">
        <v>134</v>
      </c>
      <c r="OW347" s="2" t="s">
        <v>134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134</v>
      </c>
      <c r="PS347" s="2" t="s">
        <v>134</v>
      </c>
      <c r="PT347" s="2" t="s">
        <v>134</v>
      </c>
      <c r="PU347" s="2" t="s">
        <v>134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134</v>
      </c>
      <c r="QD347" s="2" t="s">
        <v>134</v>
      </c>
      <c r="QE347" s="2" t="s">
        <v>134</v>
      </c>
      <c r="QF347" s="2" t="s">
        <v>134</v>
      </c>
      <c r="QG347" s="2" t="s">
        <v>134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134</v>
      </c>
      <c r="QP347" s="2" t="s">
        <v>134</v>
      </c>
      <c r="QQ347" s="2" t="s">
        <v>134</v>
      </c>
      <c r="QR347" s="2" t="s">
        <v>134</v>
      </c>
      <c r="QS347" s="2" t="s">
        <v>134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134</v>
      </c>
      <c r="RB347" s="2" t="s">
        <v>134</v>
      </c>
      <c r="RC347" s="2" t="s">
        <v>134</v>
      </c>
      <c r="RD347" s="2" t="s">
        <v>134</v>
      </c>
      <c r="RE347" s="2" t="s">
        <v>134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134</v>
      </c>
      <c r="RN347" s="2" t="s">
        <v>134</v>
      </c>
      <c r="RO347" s="2" t="s">
        <v>134</v>
      </c>
      <c r="RP347" s="2" t="s">
        <v>134</v>
      </c>
      <c r="RQ347" s="2" t="s">
        <v>134</v>
      </c>
      <c r="RR347" s="2" t="s">
        <v>134</v>
      </c>
      <c r="RS347" s="4"/>
      <c r="RT347" s="8"/>
      <c r="RU347" s="4"/>
      <c r="RV347" s="8"/>
      <c r="RW347" s="7"/>
      <c r="RX347" s="7"/>
      <c r="RY347" s="2" t="s">
        <v>134</v>
      </c>
      <c r="RZ347" s="2" t="s">
        <v>134</v>
      </c>
      <c r="SA347" s="2" t="s">
        <v>134</v>
      </c>
      <c r="SB347" s="2" t="s">
        <v>134</v>
      </c>
      <c r="SC347" s="2" t="s">
        <v>134</v>
      </c>
      <c r="SD347" s="2" t="s">
        <v>134</v>
      </c>
      <c r="SE347" s="4"/>
      <c r="SF347" s="8"/>
      <c r="SG347" s="4"/>
      <c r="SH347" s="8"/>
      <c r="SI347" s="7"/>
      <c r="SJ347" s="7"/>
      <c r="SK347" s="2" t="s">
        <v>134</v>
      </c>
      <c r="SL347" s="2" t="s">
        <v>134</v>
      </c>
      <c r="SM347" s="2" t="s">
        <v>134</v>
      </c>
      <c r="SN347" s="2" t="s">
        <v>134</v>
      </c>
      <c r="SO347" s="2" t="s">
        <v>134</v>
      </c>
      <c r="SP347" s="2" t="s">
        <v>134</v>
      </c>
    </row>
    <row r="348">
      <c r="A348" s="2" t="s">
        <v>3431</v>
      </c>
      <c r="B348" s="2" t="s">
        <v>123</v>
      </c>
      <c r="C348" s="2" t="s">
        <v>3418</v>
      </c>
      <c r="D348" s="2" t="s">
        <v>2731</v>
      </c>
      <c r="E348" s="2" t="s">
        <v>1660</v>
      </c>
      <c r="F348" s="2" t="s">
        <v>3432</v>
      </c>
      <c r="G348" s="2" t="s">
        <v>134</v>
      </c>
      <c r="H348" s="2" t="s">
        <v>134</v>
      </c>
      <c r="I348" s="2" t="s">
        <v>134</v>
      </c>
      <c r="J348" s="2" t="s">
        <v>3427</v>
      </c>
      <c r="K348" s="2" t="s">
        <v>3125</v>
      </c>
      <c r="L348" s="3">
        <v>12</v>
      </c>
      <c r="M348" s="3"/>
      <c r="N348" s="3"/>
      <c r="O348" s="2" t="s">
        <v>131</v>
      </c>
      <c r="P348" s="2" t="s">
        <v>134</v>
      </c>
      <c r="Q348" s="2" t="s">
        <v>134</v>
      </c>
      <c r="R348" s="2" t="s">
        <v>3132</v>
      </c>
      <c r="S348" s="2" t="s">
        <v>134</v>
      </c>
      <c r="T348" s="2" t="s">
        <v>134</v>
      </c>
      <c r="U348" s="2" t="s">
        <v>134</v>
      </c>
      <c r="V348" s="2" t="s">
        <v>134</v>
      </c>
      <c r="W348" s="2" t="s">
        <v>134</v>
      </c>
      <c r="X348" s="2" t="s">
        <v>134</v>
      </c>
      <c r="Y348" s="2" t="s">
        <v>134</v>
      </c>
      <c r="Z348" s="4"/>
      <c r="AA348" s="4">
        <f>=ROUNDDOWN({0},0)</f>
      </c>
      <c r="AB348" s="5"/>
      <c r="AC348" s="2" t="s">
        <v>134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>
        <v>0</v>
      </c>
      <c r="AP348" s="4">
        <v>300</v>
      </c>
      <c r="AQ348" s="8">
        <v>3600</v>
      </c>
      <c r="AR348" s="4"/>
      <c r="AS348" s="8"/>
      <c r="AT348" s="7"/>
      <c r="AU348" s="7"/>
      <c r="AV348" s="4">
        <v>300</v>
      </c>
      <c r="AW348" s="8">
        <v>3600</v>
      </c>
      <c r="AX348" s="4"/>
      <c r="AY348" s="8"/>
      <c r="AZ348" s="7"/>
      <c r="BA348" s="7"/>
      <c r="BB348" s="7">
        <v>1</v>
      </c>
      <c r="BC348" s="4">
        <v>300</v>
      </c>
      <c r="BD348" s="8">
        <v>3600</v>
      </c>
      <c r="BE348" s="4"/>
      <c r="BF348" s="8"/>
      <c r="BG348" s="7"/>
      <c r="BH348" s="7"/>
      <c r="BI348" s="7">
        <v>1</v>
      </c>
      <c r="BJ348" s="4">
        <v>300</v>
      </c>
      <c r="BK348" s="8">
        <v>3600</v>
      </c>
      <c r="BL348" s="2" t="s">
        <v>3132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134</v>
      </c>
      <c r="BV348" s="2" t="s">
        <v>134</v>
      </c>
      <c r="BW348" s="2" t="s">
        <v>134</v>
      </c>
      <c r="BX348" s="2" t="s">
        <v>134</v>
      </c>
      <c r="BY348" s="2" t="s">
        <v>134</v>
      </c>
      <c r="BZ348" s="2" t="s">
        <v>134</v>
      </c>
      <c r="CA348" s="4">
        <v>300</v>
      </c>
      <c r="CB348" s="8">
        <v>3600</v>
      </c>
      <c r="CC348" s="4"/>
      <c r="CD348" s="8"/>
      <c r="CE348" s="7"/>
      <c r="CF348" s="7"/>
      <c r="CG348" s="2" t="s">
        <v>134</v>
      </c>
      <c r="CH348" s="2" t="s">
        <v>134</v>
      </c>
      <c r="CI348" s="2" t="s">
        <v>134</v>
      </c>
      <c r="CJ348" s="2" t="s">
        <v>134</v>
      </c>
      <c r="CK348" s="2" t="s">
        <v>134</v>
      </c>
      <c r="CL348" s="2" t="s">
        <v>134</v>
      </c>
      <c r="CM348" s="4"/>
      <c r="CN348" s="8"/>
      <c r="CO348" s="4"/>
      <c r="CP348" s="8"/>
      <c r="CQ348" s="7"/>
      <c r="CR348" s="7"/>
      <c r="CS348" s="2" t="s">
        <v>134</v>
      </c>
      <c r="CT348" s="2" t="s">
        <v>134</v>
      </c>
      <c r="CU348" s="2" t="s">
        <v>134</v>
      </c>
      <c r="CV348" s="2" t="s">
        <v>134</v>
      </c>
      <c r="CW348" s="2" t="s">
        <v>134</v>
      </c>
      <c r="CX348" s="2" t="s">
        <v>134</v>
      </c>
      <c r="CY348" s="4"/>
      <c r="CZ348" s="8"/>
      <c r="DA348" s="4"/>
      <c r="DB348" s="8"/>
      <c r="DC348" s="7"/>
      <c r="DD348" s="7"/>
      <c r="DE348" s="2" t="s">
        <v>134</v>
      </c>
      <c r="DF348" s="2" t="s">
        <v>134</v>
      </c>
      <c r="DG348" s="2" t="s">
        <v>134</v>
      </c>
      <c r="DH348" s="2" t="s">
        <v>134</v>
      </c>
      <c r="DI348" s="2" t="s">
        <v>134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134</v>
      </c>
      <c r="DR348" s="2" t="s">
        <v>134</v>
      </c>
      <c r="DS348" s="2" t="s">
        <v>134</v>
      </c>
      <c r="DT348" s="2" t="s">
        <v>134</v>
      </c>
      <c r="DU348" s="2" t="s">
        <v>134</v>
      </c>
      <c r="DV348" s="2" t="s">
        <v>134</v>
      </c>
      <c r="DW348" s="4"/>
      <c r="DX348" s="8"/>
      <c r="DY348" s="4"/>
      <c r="DZ348" s="8"/>
      <c r="EA348" s="7"/>
      <c r="EB348" s="7"/>
      <c r="EC348" s="2" t="s">
        <v>134</v>
      </c>
      <c r="ED348" s="2" t="s">
        <v>134</v>
      </c>
      <c r="EE348" s="2" t="s">
        <v>134</v>
      </c>
      <c r="EF348" s="2" t="s">
        <v>134</v>
      </c>
      <c r="EG348" s="2" t="s">
        <v>134</v>
      </c>
      <c r="EH348" s="2" t="s">
        <v>134</v>
      </c>
      <c r="EI348" s="4"/>
      <c r="EJ348" s="8"/>
      <c r="EK348" s="4"/>
      <c r="EL348" s="8"/>
      <c r="EM348" s="7"/>
      <c r="EN348" s="7"/>
      <c r="EO348" s="2" t="s">
        <v>134</v>
      </c>
      <c r="EP348" s="2" t="s">
        <v>134</v>
      </c>
      <c r="EQ348" s="2" t="s">
        <v>134</v>
      </c>
      <c r="ER348" s="2" t="s">
        <v>134</v>
      </c>
      <c r="ES348" s="2" t="s">
        <v>134</v>
      </c>
      <c r="ET348" s="2" t="s">
        <v>134</v>
      </c>
      <c r="EU348" s="4"/>
      <c r="EV348" s="8"/>
      <c r="EW348" s="4"/>
      <c r="EX348" s="8"/>
      <c r="EY348" s="7"/>
      <c r="EZ348" s="7"/>
      <c r="FA348" s="2" t="s">
        <v>134</v>
      </c>
      <c r="FB348" s="2" t="s">
        <v>134</v>
      </c>
      <c r="FC348" s="2" t="s">
        <v>134</v>
      </c>
      <c r="FD348" s="2" t="s">
        <v>134</v>
      </c>
      <c r="FE348" s="2" t="s">
        <v>134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134</v>
      </c>
      <c r="FN348" s="2" t="s">
        <v>134</v>
      </c>
      <c r="FO348" s="2" t="s">
        <v>134</v>
      </c>
      <c r="FP348" s="2" t="s">
        <v>134</v>
      </c>
      <c r="FQ348" s="2" t="s">
        <v>134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134</v>
      </c>
      <c r="FZ348" s="2" t="s">
        <v>134</v>
      </c>
      <c r="GA348" s="2" t="s">
        <v>134</v>
      </c>
      <c r="GB348" s="2" t="s">
        <v>134</v>
      </c>
      <c r="GC348" s="2" t="s">
        <v>134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134</v>
      </c>
      <c r="GL348" s="2" t="s">
        <v>134</v>
      </c>
      <c r="GM348" s="2" t="s">
        <v>134</v>
      </c>
      <c r="GN348" s="2" t="s">
        <v>134</v>
      </c>
      <c r="GO348" s="2" t="s">
        <v>134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134</v>
      </c>
      <c r="GX348" s="2" t="s">
        <v>134</v>
      </c>
      <c r="GY348" s="2" t="s">
        <v>134</v>
      </c>
      <c r="GZ348" s="2" t="s">
        <v>134</v>
      </c>
      <c r="HA348" s="2" t="s">
        <v>134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134</v>
      </c>
      <c r="HJ348" s="2" t="s">
        <v>134</v>
      </c>
      <c r="HK348" s="2" t="s">
        <v>134</v>
      </c>
      <c r="HL348" s="2" t="s">
        <v>134</v>
      </c>
      <c r="HM348" s="2" t="s">
        <v>134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134</v>
      </c>
      <c r="HV348" s="2" t="s">
        <v>134</v>
      </c>
      <c r="HW348" s="2" t="s">
        <v>134</v>
      </c>
      <c r="HX348" s="2" t="s">
        <v>134</v>
      </c>
      <c r="HY348" s="2" t="s">
        <v>134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134</v>
      </c>
      <c r="IH348" s="2" t="s">
        <v>134</v>
      </c>
      <c r="II348" s="2" t="s">
        <v>134</v>
      </c>
      <c r="IJ348" s="2" t="s">
        <v>134</v>
      </c>
      <c r="IK348" s="2" t="s">
        <v>134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134</v>
      </c>
      <c r="IT348" s="2" t="s">
        <v>134</v>
      </c>
      <c r="IU348" s="2" t="s">
        <v>134</v>
      </c>
      <c r="IV348" s="2" t="s">
        <v>134</v>
      </c>
      <c r="IW348" s="2" t="s">
        <v>134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134</v>
      </c>
      <c r="JF348" s="2" t="s">
        <v>134</v>
      </c>
      <c r="JG348" s="2" t="s">
        <v>134</v>
      </c>
      <c r="JH348" s="2" t="s">
        <v>134</v>
      </c>
      <c r="JI348" s="2" t="s">
        <v>134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134</v>
      </c>
      <c r="JR348" s="2" t="s">
        <v>134</v>
      </c>
      <c r="JS348" s="2" t="s">
        <v>134</v>
      </c>
      <c r="JT348" s="2" t="s">
        <v>134</v>
      </c>
      <c r="JU348" s="2" t="s">
        <v>134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134</v>
      </c>
      <c r="KE348" s="2" t="s">
        <v>134</v>
      </c>
      <c r="KF348" s="2" t="s">
        <v>134</v>
      </c>
      <c r="KG348" s="2" t="s">
        <v>134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134</v>
      </c>
      <c r="KQ348" s="2" t="s">
        <v>134</v>
      </c>
      <c r="KR348" s="2" t="s">
        <v>134</v>
      </c>
      <c r="KS348" s="2" t="s">
        <v>134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134</v>
      </c>
      <c r="LB348" s="2" t="s">
        <v>134</v>
      </c>
      <c r="LC348" s="2" t="s">
        <v>134</v>
      </c>
      <c r="LD348" s="2" t="s">
        <v>134</v>
      </c>
      <c r="LE348" s="2" t="s">
        <v>134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134</v>
      </c>
      <c r="LN348" s="2" t="s">
        <v>134</v>
      </c>
      <c r="LO348" s="2" t="s">
        <v>134</v>
      </c>
      <c r="LP348" s="2" t="s">
        <v>134</v>
      </c>
      <c r="LQ348" s="2" t="s">
        <v>134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134</v>
      </c>
      <c r="LZ348" s="2" t="s">
        <v>134</v>
      </c>
      <c r="MA348" s="2" t="s">
        <v>134</v>
      </c>
      <c r="MB348" s="2" t="s">
        <v>134</v>
      </c>
      <c r="MC348" s="2" t="s">
        <v>134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134</v>
      </c>
      <c r="MM348" s="2" t="s">
        <v>134</v>
      </c>
      <c r="MN348" s="2" t="s">
        <v>134</v>
      </c>
      <c r="MO348" s="2" t="s">
        <v>134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134</v>
      </c>
      <c r="MX348" s="2" t="s">
        <v>134</v>
      </c>
      <c r="MY348" s="2" t="s">
        <v>134</v>
      </c>
      <c r="MZ348" s="2" t="s">
        <v>134</v>
      </c>
      <c r="NA348" s="2" t="s">
        <v>134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134</v>
      </c>
      <c r="NV348" s="2" t="s">
        <v>134</v>
      </c>
      <c r="NW348" s="2" t="s">
        <v>134</v>
      </c>
      <c r="NX348" s="2" t="s">
        <v>134</v>
      </c>
      <c r="NY348" s="2" t="s">
        <v>134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134</v>
      </c>
      <c r="OI348" s="2" t="s">
        <v>134</v>
      </c>
      <c r="OJ348" s="2" t="s">
        <v>134</v>
      </c>
      <c r="OK348" s="2" t="s">
        <v>134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134</v>
      </c>
      <c r="OT348" s="2" t="s">
        <v>134</v>
      </c>
      <c r="OU348" s="2" t="s">
        <v>134</v>
      </c>
      <c r="OV348" s="2" t="s">
        <v>134</v>
      </c>
      <c r="OW348" s="2" t="s">
        <v>134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134</v>
      </c>
      <c r="PS348" s="2" t="s">
        <v>134</v>
      </c>
      <c r="PT348" s="2" t="s">
        <v>134</v>
      </c>
      <c r="PU348" s="2" t="s">
        <v>134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134</v>
      </c>
      <c r="QP348" s="2" t="s">
        <v>134</v>
      </c>
      <c r="QQ348" s="2" t="s">
        <v>134</v>
      </c>
      <c r="QR348" s="2" t="s">
        <v>134</v>
      </c>
      <c r="QS348" s="2" t="s">
        <v>134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134</v>
      </c>
      <c r="RB348" s="2" t="s">
        <v>134</v>
      </c>
      <c r="RC348" s="2" t="s">
        <v>134</v>
      </c>
      <c r="RD348" s="2" t="s">
        <v>134</v>
      </c>
      <c r="RE348" s="2" t="s">
        <v>134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134</v>
      </c>
      <c r="RN348" s="2" t="s">
        <v>134</v>
      </c>
      <c r="RO348" s="2" t="s">
        <v>134</v>
      </c>
      <c r="RP348" s="2" t="s">
        <v>134</v>
      </c>
      <c r="RQ348" s="2" t="s">
        <v>134</v>
      </c>
      <c r="RR348" s="2" t="s">
        <v>134</v>
      </c>
      <c r="RS348" s="4"/>
      <c r="RT348" s="8"/>
      <c r="RU348" s="4"/>
      <c r="RV348" s="8"/>
      <c r="RW348" s="7"/>
      <c r="RX348" s="7"/>
      <c r="RY348" s="2" t="s">
        <v>134</v>
      </c>
      <c r="RZ348" s="2" t="s">
        <v>134</v>
      </c>
      <c r="SA348" s="2" t="s">
        <v>134</v>
      </c>
      <c r="SB348" s="2" t="s">
        <v>134</v>
      </c>
      <c r="SC348" s="2" t="s">
        <v>134</v>
      </c>
      <c r="SD348" s="2" t="s">
        <v>134</v>
      </c>
      <c r="SE348" s="4"/>
      <c r="SF348" s="8"/>
      <c r="SG348" s="4"/>
      <c r="SH348" s="8"/>
      <c r="SI348" s="7"/>
      <c r="SJ348" s="7"/>
      <c r="SK348" s="2" t="s">
        <v>134</v>
      </c>
      <c r="SL348" s="2" t="s">
        <v>134</v>
      </c>
      <c r="SM348" s="2" t="s">
        <v>134</v>
      </c>
      <c r="SN348" s="2" t="s">
        <v>134</v>
      </c>
      <c r="SO348" s="2" t="s">
        <v>134</v>
      </c>
      <c r="SP348" s="2" t="s">
        <v>134</v>
      </c>
    </row>
    <row r="349">
      <c r="A349" s="2" t="s">
        <v>3433</v>
      </c>
      <c r="B349" s="2" t="s">
        <v>123</v>
      </c>
      <c r="C349" s="2" t="s">
        <v>3418</v>
      </c>
      <c r="D349" s="2" t="s">
        <v>2731</v>
      </c>
      <c r="E349" s="2" t="s">
        <v>1660</v>
      </c>
      <c r="F349" s="2" t="s">
        <v>3434</v>
      </c>
      <c r="G349" s="2" t="s">
        <v>134</v>
      </c>
      <c r="H349" s="2" t="s">
        <v>134</v>
      </c>
      <c r="I349" s="2" t="s">
        <v>134</v>
      </c>
      <c r="J349" s="2" t="s">
        <v>3435</v>
      </c>
      <c r="K349" s="2" t="s">
        <v>329</v>
      </c>
      <c r="L349" s="3">
        <v>13</v>
      </c>
      <c r="M349" s="3"/>
      <c r="N349" s="3"/>
      <c r="O349" s="2" t="s">
        <v>131</v>
      </c>
      <c r="P349" s="2" t="s">
        <v>134</v>
      </c>
      <c r="Q349" s="2" t="s">
        <v>134</v>
      </c>
      <c r="R349" s="2" t="s">
        <v>3132</v>
      </c>
      <c r="S349" s="2" t="s">
        <v>134</v>
      </c>
      <c r="T349" s="2" t="s">
        <v>134</v>
      </c>
      <c r="U349" s="2" t="s">
        <v>134</v>
      </c>
      <c r="V349" s="2" t="s">
        <v>134</v>
      </c>
      <c r="W349" s="2" t="s">
        <v>134</v>
      </c>
      <c r="X349" s="2" t="s">
        <v>134</v>
      </c>
      <c r="Y349" s="2" t="s">
        <v>134</v>
      </c>
      <c r="Z349" s="4"/>
      <c r="AA349" s="4">
        <f>=ROUNDDOWN({0},0)</f>
      </c>
      <c r="AB349" s="5"/>
      <c r="AC349" s="2" t="s">
        <v>134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>
        <v>0</v>
      </c>
      <c r="AP349" s="4">
        <v>267</v>
      </c>
      <c r="AQ349" s="8">
        <v>3471</v>
      </c>
      <c r="AR349" s="4"/>
      <c r="AS349" s="8"/>
      <c r="AT349" s="7"/>
      <c r="AU349" s="7"/>
      <c r="AV349" s="4">
        <v>267</v>
      </c>
      <c r="AW349" s="8">
        <v>3471</v>
      </c>
      <c r="AX349" s="4"/>
      <c r="AY349" s="8"/>
      <c r="AZ349" s="7"/>
      <c r="BA349" s="7"/>
      <c r="BB349" s="7">
        <v>1</v>
      </c>
      <c r="BC349" s="4">
        <v>267</v>
      </c>
      <c r="BD349" s="8">
        <v>3471</v>
      </c>
      <c r="BE349" s="4"/>
      <c r="BF349" s="8"/>
      <c r="BG349" s="7"/>
      <c r="BH349" s="7"/>
      <c r="BI349" s="7">
        <v>1</v>
      </c>
      <c r="BJ349" s="4">
        <v>267</v>
      </c>
      <c r="BK349" s="8">
        <v>3471</v>
      </c>
      <c r="BL349" s="2" t="s">
        <v>3132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134</v>
      </c>
      <c r="BV349" s="2" t="s">
        <v>134</v>
      </c>
      <c r="BW349" s="2" t="s">
        <v>134</v>
      </c>
      <c r="BX349" s="2" t="s">
        <v>134</v>
      </c>
      <c r="BY349" s="2" t="s">
        <v>134</v>
      </c>
      <c r="BZ349" s="2" t="s">
        <v>134</v>
      </c>
      <c r="CA349" s="4">
        <v>267</v>
      </c>
      <c r="CB349" s="8">
        <v>3471</v>
      </c>
      <c r="CC349" s="4"/>
      <c r="CD349" s="8"/>
      <c r="CE349" s="7"/>
      <c r="CF349" s="7"/>
      <c r="CG349" s="2" t="s">
        <v>134</v>
      </c>
      <c r="CH349" s="2" t="s">
        <v>134</v>
      </c>
      <c r="CI349" s="2" t="s">
        <v>134</v>
      </c>
      <c r="CJ349" s="2" t="s">
        <v>134</v>
      </c>
      <c r="CK349" s="2" t="s">
        <v>134</v>
      </c>
      <c r="CL349" s="2" t="s">
        <v>134</v>
      </c>
      <c r="CM349" s="4"/>
      <c r="CN349" s="8"/>
      <c r="CO349" s="4"/>
      <c r="CP349" s="8"/>
      <c r="CQ349" s="7"/>
      <c r="CR349" s="7"/>
      <c r="CS349" s="2" t="s">
        <v>134</v>
      </c>
      <c r="CT349" s="2" t="s">
        <v>134</v>
      </c>
      <c r="CU349" s="2" t="s">
        <v>134</v>
      </c>
      <c r="CV349" s="2" t="s">
        <v>134</v>
      </c>
      <c r="CW349" s="2" t="s">
        <v>134</v>
      </c>
      <c r="CX349" s="2" t="s">
        <v>134</v>
      </c>
      <c r="CY349" s="4"/>
      <c r="CZ349" s="8"/>
      <c r="DA349" s="4"/>
      <c r="DB349" s="8"/>
      <c r="DC349" s="7"/>
      <c r="DD349" s="7"/>
      <c r="DE349" s="2" t="s">
        <v>134</v>
      </c>
      <c r="DF349" s="2" t="s">
        <v>134</v>
      </c>
      <c r="DG349" s="2" t="s">
        <v>134</v>
      </c>
      <c r="DH349" s="2" t="s">
        <v>134</v>
      </c>
      <c r="DI349" s="2" t="s">
        <v>134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134</v>
      </c>
      <c r="DR349" s="2" t="s">
        <v>134</v>
      </c>
      <c r="DS349" s="2" t="s">
        <v>134</v>
      </c>
      <c r="DT349" s="2" t="s">
        <v>134</v>
      </c>
      <c r="DU349" s="2" t="s">
        <v>134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134</v>
      </c>
      <c r="ED349" s="2" t="s">
        <v>134</v>
      </c>
      <c r="EE349" s="2" t="s">
        <v>134</v>
      </c>
      <c r="EF349" s="2" t="s">
        <v>134</v>
      </c>
      <c r="EG349" s="2" t="s">
        <v>134</v>
      </c>
      <c r="EH349" s="2" t="s">
        <v>134</v>
      </c>
      <c r="EI349" s="4"/>
      <c r="EJ349" s="8"/>
      <c r="EK349" s="4"/>
      <c r="EL349" s="8"/>
      <c r="EM349" s="7"/>
      <c r="EN349" s="7"/>
      <c r="EO349" s="2" t="s">
        <v>134</v>
      </c>
      <c r="EP349" s="2" t="s">
        <v>134</v>
      </c>
      <c r="EQ349" s="2" t="s">
        <v>134</v>
      </c>
      <c r="ER349" s="2" t="s">
        <v>134</v>
      </c>
      <c r="ES349" s="2" t="s">
        <v>134</v>
      </c>
      <c r="ET349" s="2" t="s">
        <v>134</v>
      </c>
      <c r="EU349" s="4"/>
      <c r="EV349" s="8"/>
      <c r="EW349" s="4"/>
      <c r="EX349" s="8"/>
      <c r="EY349" s="7"/>
      <c r="EZ349" s="7"/>
      <c r="FA349" s="2" t="s">
        <v>134</v>
      </c>
      <c r="FB349" s="2" t="s">
        <v>134</v>
      </c>
      <c r="FC349" s="2" t="s">
        <v>134</v>
      </c>
      <c r="FD349" s="2" t="s">
        <v>134</v>
      </c>
      <c r="FE349" s="2" t="s">
        <v>134</v>
      </c>
      <c r="FF349" s="2" t="s">
        <v>134</v>
      </c>
      <c r="FG349" s="4"/>
      <c r="FH349" s="8"/>
      <c r="FI349" s="4"/>
      <c r="FJ349" s="8"/>
      <c r="FK349" s="7"/>
      <c r="FL349" s="7"/>
      <c r="FM349" s="2" t="s">
        <v>134</v>
      </c>
      <c r="FN349" s="2" t="s">
        <v>134</v>
      </c>
      <c r="FO349" s="2" t="s">
        <v>134</v>
      </c>
      <c r="FP349" s="2" t="s">
        <v>134</v>
      </c>
      <c r="FQ349" s="2" t="s">
        <v>134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134</v>
      </c>
      <c r="FZ349" s="2" t="s">
        <v>134</v>
      </c>
      <c r="GA349" s="2" t="s">
        <v>134</v>
      </c>
      <c r="GB349" s="2" t="s">
        <v>134</v>
      </c>
      <c r="GC349" s="2" t="s">
        <v>134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134</v>
      </c>
      <c r="GL349" s="2" t="s">
        <v>134</v>
      </c>
      <c r="GM349" s="2" t="s">
        <v>134</v>
      </c>
      <c r="GN349" s="2" t="s">
        <v>134</v>
      </c>
      <c r="GO349" s="2" t="s">
        <v>134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134</v>
      </c>
      <c r="GX349" s="2" t="s">
        <v>134</v>
      </c>
      <c r="GY349" s="2" t="s">
        <v>134</v>
      </c>
      <c r="GZ349" s="2" t="s">
        <v>134</v>
      </c>
      <c r="HA349" s="2" t="s">
        <v>134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134</v>
      </c>
      <c r="HJ349" s="2" t="s">
        <v>134</v>
      </c>
      <c r="HK349" s="2" t="s">
        <v>134</v>
      </c>
      <c r="HL349" s="2" t="s">
        <v>134</v>
      </c>
      <c r="HM349" s="2" t="s">
        <v>134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134</v>
      </c>
      <c r="HV349" s="2" t="s">
        <v>134</v>
      </c>
      <c r="HW349" s="2" t="s">
        <v>134</v>
      </c>
      <c r="HX349" s="2" t="s">
        <v>134</v>
      </c>
      <c r="HY349" s="2" t="s">
        <v>134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134</v>
      </c>
      <c r="IH349" s="2" t="s">
        <v>134</v>
      </c>
      <c r="II349" s="2" t="s">
        <v>134</v>
      </c>
      <c r="IJ349" s="2" t="s">
        <v>134</v>
      </c>
      <c r="IK349" s="2" t="s">
        <v>134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134</v>
      </c>
      <c r="IT349" s="2" t="s">
        <v>134</v>
      </c>
      <c r="IU349" s="2" t="s">
        <v>134</v>
      </c>
      <c r="IV349" s="2" t="s">
        <v>134</v>
      </c>
      <c r="IW349" s="2" t="s">
        <v>134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134</v>
      </c>
      <c r="JF349" s="2" t="s">
        <v>134</v>
      </c>
      <c r="JG349" s="2" t="s">
        <v>134</v>
      </c>
      <c r="JH349" s="2" t="s">
        <v>134</v>
      </c>
      <c r="JI349" s="2" t="s">
        <v>134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134</v>
      </c>
      <c r="JR349" s="2" t="s">
        <v>134</v>
      </c>
      <c r="JS349" s="2" t="s">
        <v>134</v>
      </c>
      <c r="JT349" s="2" t="s">
        <v>134</v>
      </c>
      <c r="JU349" s="2" t="s">
        <v>134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134</v>
      </c>
      <c r="KE349" s="2" t="s">
        <v>134</v>
      </c>
      <c r="KF349" s="2" t="s">
        <v>134</v>
      </c>
      <c r="KG349" s="2" t="s">
        <v>134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134</v>
      </c>
      <c r="KQ349" s="2" t="s">
        <v>134</v>
      </c>
      <c r="KR349" s="2" t="s">
        <v>134</v>
      </c>
      <c r="KS349" s="2" t="s">
        <v>134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134</v>
      </c>
      <c r="LB349" s="2" t="s">
        <v>134</v>
      </c>
      <c r="LC349" s="2" t="s">
        <v>134</v>
      </c>
      <c r="LD349" s="2" t="s">
        <v>134</v>
      </c>
      <c r="LE349" s="2" t="s">
        <v>134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134</v>
      </c>
      <c r="LN349" s="2" t="s">
        <v>134</v>
      </c>
      <c r="LO349" s="2" t="s">
        <v>134</v>
      </c>
      <c r="LP349" s="2" t="s">
        <v>134</v>
      </c>
      <c r="LQ349" s="2" t="s">
        <v>134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134</v>
      </c>
      <c r="LZ349" s="2" t="s">
        <v>134</v>
      </c>
      <c r="MA349" s="2" t="s">
        <v>134</v>
      </c>
      <c r="MB349" s="2" t="s">
        <v>134</v>
      </c>
      <c r="MC349" s="2" t="s">
        <v>134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134</v>
      </c>
      <c r="MM349" s="2" t="s">
        <v>134</v>
      </c>
      <c r="MN349" s="2" t="s">
        <v>134</v>
      </c>
      <c r="MO349" s="2" t="s">
        <v>134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134</v>
      </c>
      <c r="MX349" s="2" t="s">
        <v>134</v>
      </c>
      <c r="MY349" s="2" t="s">
        <v>134</v>
      </c>
      <c r="MZ349" s="2" t="s">
        <v>134</v>
      </c>
      <c r="NA349" s="2" t="s">
        <v>134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134</v>
      </c>
      <c r="NV349" s="2" t="s">
        <v>134</v>
      </c>
      <c r="NW349" s="2" t="s">
        <v>134</v>
      </c>
      <c r="NX349" s="2" t="s">
        <v>134</v>
      </c>
      <c r="NY349" s="2" t="s">
        <v>134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134</v>
      </c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134</v>
      </c>
      <c r="OT349" s="2" t="s">
        <v>134</v>
      </c>
      <c r="OU349" s="2" t="s">
        <v>134</v>
      </c>
      <c r="OV349" s="2" t="s">
        <v>134</v>
      </c>
      <c r="OW349" s="2" t="s">
        <v>134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134</v>
      </c>
      <c r="PS349" s="2" t="s">
        <v>134</v>
      </c>
      <c r="PT349" s="2" t="s">
        <v>134</v>
      </c>
      <c r="PU349" s="2" t="s">
        <v>134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134</v>
      </c>
      <c r="QP349" s="2" t="s">
        <v>134</v>
      </c>
      <c r="QQ349" s="2" t="s">
        <v>134</v>
      </c>
      <c r="QR349" s="2" t="s">
        <v>134</v>
      </c>
      <c r="QS349" s="2" t="s">
        <v>134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134</v>
      </c>
      <c r="RB349" s="2" t="s">
        <v>134</v>
      </c>
      <c r="RC349" s="2" t="s">
        <v>134</v>
      </c>
      <c r="RD349" s="2" t="s">
        <v>134</v>
      </c>
      <c r="RE349" s="2" t="s">
        <v>134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134</v>
      </c>
      <c r="RN349" s="2" t="s">
        <v>134</v>
      </c>
      <c r="RO349" s="2" t="s">
        <v>134</v>
      </c>
      <c r="RP349" s="2" t="s">
        <v>134</v>
      </c>
      <c r="RQ349" s="2" t="s">
        <v>134</v>
      </c>
      <c r="RR349" s="2" t="s">
        <v>134</v>
      </c>
      <c r="RS349" s="4"/>
      <c r="RT349" s="8"/>
      <c r="RU349" s="4"/>
      <c r="RV349" s="8"/>
      <c r="RW349" s="7"/>
      <c r="RX349" s="7"/>
      <c r="RY349" s="2" t="s">
        <v>134</v>
      </c>
      <c r="RZ349" s="2" t="s">
        <v>134</v>
      </c>
      <c r="SA349" s="2" t="s">
        <v>134</v>
      </c>
      <c r="SB349" s="2" t="s">
        <v>134</v>
      </c>
      <c r="SC349" s="2" t="s">
        <v>134</v>
      </c>
      <c r="SD349" s="2" t="s">
        <v>134</v>
      </c>
      <c r="SE349" s="4"/>
      <c r="SF349" s="8"/>
      <c r="SG349" s="4"/>
      <c r="SH349" s="8"/>
      <c r="SI349" s="7"/>
      <c r="SJ349" s="7"/>
      <c r="SK349" s="2" t="s">
        <v>134</v>
      </c>
      <c r="SL349" s="2" t="s">
        <v>134</v>
      </c>
      <c r="SM349" s="2" t="s">
        <v>134</v>
      </c>
      <c r="SN349" s="2" t="s">
        <v>134</v>
      </c>
      <c r="SO349" s="2" t="s">
        <v>134</v>
      </c>
      <c r="SP349" s="2" t="s">
        <v>134</v>
      </c>
    </row>
    <row r="350">
      <c r="A350" s="2" t="s">
        <v>3436</v>
      </c>
      <c r="B350" s="2" t="s">
        <v>123</v>
      </c>
      <c r="C350" s="2" t="s">
        <v>3418</v>
      </c>
      <c r="D350" s="2" t="s">
        <v>2731</v>
      </c>
      <c r="E350" s="2" t="s">
        <v>1660</v>
      </c>
      <c r="F350" s="2" t="s">
        <v>3437</v>
      </c>
      <c r="G350" s="2" t="s">
        <v>134</v>
      </c>
      <c r="H350" s="2" t="s">
        <v>134</v>
      </c>
      <c r="I350" s="2" t="s">
        <v>134</v>
      </c>
      <c r="J350" s="2" t="s">
        <v>3438</v>
      </c>
      <c r="K350" s="2" t="s">
        <v>3439</v>
      </c>
      <c r="L350" s="3">
        <v>13</v>
      </c>
      <c r="M350" s="3"/>
      <c r="N350" s="3"/>
      <c r="O350" s="2" t="s">
        <v>131</v>
      </c>
      <c r="P350" s="2" t="s">
        <v>134</v>
      </c>
      <c r="Q350" s="2" t="s">
        <v>134</v>
      </c>
      <c r="R350" s="2" t="s">
        <v>3132</v>
      </c>
      <c r="S350" s="2" t="s">
        <v>134</v>
      </c>
      <c r="T350" s="2" t="s">
        <v>134</v>
      </c>
      <c r="U350" s="2" t="s">
        <v>134</v>
      </c>
      <c r="V350" s="2" t="s">
        <v>134</v>
      </c>
      <c r="W350" s="2" t="s">
        <v>134</v>
      </c>
      <c r="X350" s="2" t="s">
        <v>134</v>
      </c>
      <c r="Y350" s="2" t="s">
        <v>134</v>
      </c>
      <c r="Z350" s="4"/>
      <c r="AA350" s="4">
        <f>=ROUNDDOWN({0},0)</f>
      </c>
      <c r="AB350" s="5"/>
      <c r="AC350" s="2" t="s">
        <v>134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>
        <v>0</v>
      </c>
      <c r="AP350" s="4">
        <v>219</v>
      </c>
      <c r="AQ350" s="8">
        <v>2847</v>
      </c>
      <c r="AR350" s="4"/>
      <c r="AS350" s="8"/>
      <c r="AT350" s="7"/>
      <c r="AU350" s="7"/>
      <c r="AV350" s="4">
        <v>219</v>
      </c>
      <c r="AW350" s="8">
        <v>2847</v>
      </c>
      <c r="AX350" s="4"/>
      <c r="AY350" s="8"/>
      <c r="AZ350" s="7"/>
      <c r="BA350" s="7"/>
      <c r="BB350" s="7">
        <v>1</v>
      </c>
      <c r="BC350" s="4">
        <v>219</v>
      </c>
      <c r="BD350" s="8">
        <v>2847</v>
      </c>
      <c r="BE350" s="4"/>
      <c r="BF350" s="8"/>
      <c r="BG350" s="7"/>
      <c r="BH350" s="7"/>
      <c r="BI350" s="7">
        <v>1</v>
      </c>
      <c r="BJ350" s="4">
        <v>219</v>
      </c>
      <c r="BK350" s="8">
        <v>2847</v>
      </c>
      <c r="BL350" s="2" t="s">
        <v>3132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134</v>
      </c>
      <c r="BV350" s="2" t="s">
        <v>134</v>
      </c>
      <c r="BW350" s="2" t="s">
        <v>134</v>
      </c>
      <c r="BX350" s="2" t="s">
        <v>134</v>
      </c>
      <c r="BY350" s="2" t="s">
        <v>134</v>
      </c>
      <c r="BZ350" s="2" t="s">
        <v>134</v>
      </c>
      <c r="CA350" s="4">
        <v>219</v>
      </c>
      <c r="CB350" s="8">
        <v>2847</v>
      </c>
      <c r="CC350" s="4"/>
      <c r="CD350" s="8"/>
      <c r="CE350" s="7"/>
      <c r="CF350" s="7"/>
      <c r="CG350" s="2" t="s">
        <v>134</v>
      </c>
      <c r="CH350" s="2" t="s">
        <v>134</v>
      </c>
      <c r="CI350" s="2" t="s">
        <v>134</v>
      </c>
      <c r="CJ350" s="2" t="s">
        <v>134</v>
      </c>
      <c r="CK350" s="2" t="s">
        <v>134</v>
      </c>
      <c r="CL350" s="2" t="s">
        <v>134</v>
      </c>
      <c r="CM350" s="4"/>
      <c r="CN350" s="8"/>
      <c r="CO350" s="4"/>
      <c r="CP350" s="8"/>
      <c r="CQ350" s="7"/>
      <c r="CR350" s="7"/>
      <c r="CS350" s="2" t="s">
        <v>134</v>
      </c>
      <c r="CT350" s="2" t="s">
        <v>134</v>
      </c>
      <c r="CU350" s="2" t="s">
        <v>134</v>
      </c>
      <c r="CV350" s="2" t="s">
        <v>134</v>
      </c>
      <c r="CW350" s="2" t="s">
        <v>134</v>
      </c>
      <c r="CX350" s="2" t="s">
        <v>134</v>
      </c>
      <c r="CY350" s="4"/>
      <c r="CZ350" s="8"/>
      <c r="DA350" s="4"/>
      <c r="DB350" s="8"/>
      <c r="DC350" s="7"/>
      <c r="DD350" s="7"/>
      <c r="DE350" s="2" t="s">
        <v>134</v>
      </c>
      <c r="DF350" s="2" t="s">
        <v>134</v>
      </c>
      <c r="DG350" s="2" t="s">
        <v>134</v>
      </c>
      <c r="DH350" s="2" t="s">
        <v>134</v>
      </c>
      <c r="DI350" s="2" t="s">
        <v>134</v>
      </c>
      <c r="DJ350" s="2" t="s">
        <v>134</v>
      </c>
      <c r="DK350" s="4"/>
      <c r="DL350" s="8"/>
      <c r="DM350" s="4"/>
      <c r="DN350" s="8"/>
      <c r="DO350" s="7"/>
      <c r="DP350" s="7"/>
      <c r="DQ350" s="2" t="s">
        <v>134</v>
      </c>
      <c r="DR350" s="2" t="s">
        <v>134</v>
      </c>
      <c r="DS350" s="2" t="s">
        <v>134</v>
      </c>
      <c r="DT350" s="2" t="s">
        <v>134</v>
      </c>
      <c r="DU350" s="2" t="s">
        <v>134</v>
      </c>
      <c r="DV350" s="2" t="s">
        <v>134</v>
      </c>
      <c r="DW350" s="4"/>
      <c r="DX350" s="8"/>
      <c r="DY350" s="4"/>
      <c r="DZ350" s="8"/>
      <c r="EA350" s="7"/>
      <c r="EB350" s="7"/>
      <c r="EC350" s="2" t="s">
        <v>134</v>
      </c>
      <c r="ED350" s="2" t="s">
        <v>134</v>
      </c>
      <c r="EE350" s="2" t="s">
        <v>134</v>
      </c>
      <c r="EF350" s="2" t="s">
        <v>134</v>
      </c>
      <c r="EG350" s="2" t="s">
        <v>134</v>
      </c>
      <c r="EH350" s="2" t="s">
        <v>134</v>
      </c>
      <c r="EI350" s="4"/>
      <c r="EJ350" s="8"/>
      <c r="EK350" s="4"/>
      <c r="EL350" s="8"/>
      <c r="EM350" s="7"/>
      <c r="EN350" s="7"/>
      <c r="EO350" s="2" t="s">
        <v>134</v>
      </c>
      <c r="EP350" s="2" t="s">
        <v>134</v>
      </c>
      <c r="EQ350" s="2" t="s">
        <v>134</v>
      </c>
      <c r="ER350" s="2" t="s">
        <v>134</v>
      </c>
      <c r="ES350" s="2" t="s">
        <v>134</v>
      </c>
      <c r="ET350" s="2" t="s">
        <v>134</v>
      </c>
      <c r="EU350" s="4"/>
      <c r="EV350" s="8"/>
      <c r="EW350" s="4"/>
      <c r="EX350" s="8"/>
      <c r="EY350" s="7"/>
      <c r="EZ350" s="7"/>
      <c r="FA350" s="2" t="s">
        <v>134</v>
      </c>
      <c r="FB350" s="2" t="s">
        <v>134</v>
      </c>
      <c r="FC350" s="2" t="s">
        <v>134</v>
      </c>
      <c r="FD350" s="2" t="s">
        <v>134</v>
      </c>
      <c r="FE350" s="2" t="s">
        <v>134</v>
      </c>
      <c r="FF350" s="2" t="s">
        <v>134</v>
      </c>
      <c r="FG350" s="4"/>
      <c r="FH350" s="8"/>
      <c r="FI350" s="4"/>
      <c r="FJ350" s="8"/>
      <c r="FK350" s="7"/>
      <c r="FL350" s="7"/>
      <c r="FM350" s="2" t="s">
        <v>134</v>
      </c>
      <c r="FN350" s="2" t="s">
        <v>134</v>
      </c>
      <c r="FO350" s="2" t="s">
        <v>134</v>
      </c>
      <c r="FP350" s="2" t="s">
        <v>134</v>
      </c>
      <c r="FQ350" s="2" t="s">
        <v>134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134</v>
      </c>
      <c r="FZ350" s="2" t="s">
        <v>134</v>
      </c>
      <c r="GA350" s="2" t="s">
        <v>134</v>
      </c>
      <c r="GB350" s="2" t="s">
        <v>134</v>
      </c>
      <c r="GC350" s="2" t="s">
        <v>134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134</v>
      </c>
      <c r="GL350" s="2" t="s">
        <v>134</v>
      </c>
      <c r="GM350" s="2" t="s">
        <v>134</v>
      </c>
      <c r="GN350" s="2" t="s">
        <v>134</v>
      </c>
      <c r="GO350" s="2" t="s">
        <v>134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134</v>
      </c>
      <c r="GX350" s="2" t="s">
        <v>134</v>
      </c>
      <c r="GY350" s="2" t="s">
        <v>134</v>
      </c>
      <c r="GZ350" s="2" t="s">
        <v>134</v>
      </c>
      <c r="HA350" s="2" t="s">
        <v>134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134</v>
      </c>
      <c r="HJ350" s="2" t="s">
        <v>134</v>
      </c>
      <c r="HK350" s="2" t="s">
        <v>134</v>
      </c>
      <c r="HL350" s="2" t="s">
        <v>134</v>
      </c>
      <c r="HM350" s="2" t="s">
        <v>134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134</v>
      </c>
      <c r="HV350" s="2" t="s">
        <v>134</v>
      </c>
      <c r="HW350" s="2" t="s">
        <v>134</v>
      </c>
      <c r="HX350" s="2" t="s">
        <v>134</v>
      </c>
      <c r="HY350" s="2" t="s">
        <v>134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134</v>
      </c>
      <c r="IH350" s="2" t="s">
        <v>134</v>
      </c>
      <c r="II350" s="2" t="s">
        <v>134</v>
      </c>
      <c r="IJ350" s="2" t="s">
        <v>134</v>
      </c>
      <c r="IK350" s="2" t="s">
        <v>134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134</v>
      </c>
      <c r="IT350" s="2" t="s">
        <v>134</v>
      </c>
      <c r="IU350" s="2" t="s">
        <v>134</v>
      </c>
      <c r="IV350" s="2" t="s">
        <v>134</v>
      </c>
      <c r="IW350" s="2" t="s">
        <v>134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134</v>
      </c>
      <c r="JF350" s="2" t="s">
        <v>134</v>
      </c>
      <c r="JG350" s="2" t="s">
        <v>134</v>
      </c>
      <c r="JH350" s="2" t="s">
        <v>134</v>
      </c>
      <c r="JI350" s="2" t="s">
        <v>134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134</v>
      </c>
      <c r="JR350" s="2" t="s">
        <v>134</v>
      </c>
      <c r="JS350" s="2" t="s">
        <v>134</v>
      </c>
      <c r="JT350" s="2" t="s">
        <v>134</v>
      </c>
      <c r="JU350" s="2" t="s">
        <v>134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134</v>
      </c>
      <c r="KE350" s="2" t="s">
        <v>134</v>
      </c>
      <c r="KF350" s="2" t="s">
        <v>134</v>
      </c>
      <c r="KG350" s="2" t="s">
        <v>134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134</v>
      </c>
      <c r="KP350" s="2" t="s">
        <v>134</v>
      </c>
      <c r="KQ350" s="2" t="s">
        <v>134</v>
      </c>
      <c r="KR350" s="2" t="s">
        <v>134</v>
      </c>
      <c r="KS350" s="2" t="s">
        <v>134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134</v>
      </c>
      <c r="LB350" s="2" t="s">
        <v>134</v>
      </c>
      <c r="LC350" s="2" t="s">
        <v>134</v>
      </c>
      <c r="LD350" s="2" t="s">
        <v>134</v>
      </c>
      <c r="LE350" s="2" t="s">
        <v>134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134</v>
      </c>
      <c r="LN350" s="2" t="s">
        <v>134</v>
      </c>
      <c r="LO350" s="2" t="s">
        <v>134</v>
      </c>
      <c r="LP350" s="2" t="s">
        <v>134</v>
      </c>
      <c r="LQ350" s="2" t="s">
        <v>134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134</v>
      </c>
      <c r="LZ350" s="2" t="s">
        <v>134</v>
      </c>
      <c r="MA350" s="2" t="s">
        <v>134</v>
      </c>
      <c r="MB350" s="2" t="s">
        <v>134</v>
      </c>
      <c r="MC350" s="2" t="s">
        <v>134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134</v>
      </c>
      <c r="MM350" s="2" t="s">
        <v>134</v>
      </c>
      <c r="MN350" s="2" t="s">
        <v>134</v>
      </c>
      <c r="MO350" s="2" t="s">
        <v>134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134</v>
      </c>
      <c r="MY350" s="2" t="s">
        <v>134</v>
      </c>
      <c r="MZ350" s="2" t="s">
        <v>134</v>
      </c>
      <c r="NA350" s="2" t="s">
        <v>134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134</v>
      </c>
      <c r="NV350" s="2" t="s">
        <v>134</v>
      </c>
      <c r="NW350" s="2" t="s">
        <v>134</v>
      </c>
      <c r="NX350" s="2" t="s">
        <v>134</v>
      </c>
      <c r="NY350" s="2" t="s">
        <v>134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134</v>
      </c>
      <c r="OH350" s="2" t="s">
        <v>134</v>
      </c>
      <c r="OI350" s="2" t="s">
        <v>134</v>
      </c>
      <c r="OJ350" s="2" t="s">
        <v>134</v>
      </c>
      <c r="OK350" s="2" t="s">
        <v>134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134</v>
      </c>
      <c r="OT350" s="2" t="s">
        <v>134</v>
      </c>
      <c r="OU350" s="2" t="s">
        <v>134</v>
      </c>
      <c r="OV350" s="2" t="s">
        <v>134</v>
      </c>
      <c r="OW350" s="2" t="s">
        <v>134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134</v>
      </c>
      <c r="PR350" s="2" t="s">
        <v>134</v>
      </c>
      <c r="PS350" s="2" t="s">
        <v>134</v>
      </c>
      <c r="PT350" s="2" t="s">
        <v>134</v>
      </c>
      <c r="PU350" s="2" t="s">
        <v>134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134</v>
      </c>
      <c r="RB350" s="2" t="s">
        <v>134</v>
      </c>
      <c r="RC350" s="2" t="s">
        <v>134</v>
      </c>
      <c r="RD350" s="2" t="s">
        <v>134</v>
      </c>
      <c r="RE350" s="2" t="s">
        <v>134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134</v>
      </c>
      <c r="RN350" s="2" t="s">
        <v>134</v>
      </c>
      <c r="RO350" s="2" t="s">
        <v>134</v>
      </c>
      <c r="RP350" s="2" t="s">
        <v>134</v>
      </c>
      <c r="RQ350" s="2" t="s">
        <v>134</v>
      </c>
      <c r="RR350" s="2" t="s">
        <v>134</v>
      </c>
      <c r="RS350" s="4"/>
      <c r="RT350" s="8"/>
      <c r="RU350" s="4"/>
      <c r="RV350" s="8"/>
      <c r="RW350" s="7"/>
      <c r="RX350" s="7"/>
      <c r="RY350" s="2" t="s">
        <v>134</v>
      </c>
      <c r="RZ350" s="2" t="s">
        <v>134</v>
      </c>
      <c r="SA350" s="2" t="s">
        <v>134</v>
      </c>
      <c r="SB350" s="2" t="s">
        <v>134</v>
      </c>
      <c r="SC350" s="2" t="s">
        <v>134</v>
      </c>
      <c r="SD350" s="2" t="s">
        <v>134</v>
      </c>
      <c r="SE350" s="4"/>
      <c r="SF350" s="8"/>
      <c r="SG350" s="4"/>
      <c r="SH350" s="8"/>
      <c r="SI350" s="7"/>
      <c r="SJ350" s="7"/>
      <c r="SK350" s="2" t="s">
        <v>134</v>
      </c>
      <c r="SL350" s="2" t="s">
        <v>134</v>
      </c>
      <c r="SM350" s="2" t="s">
        <v>134</v>
      </c>
      <c r="SN350" s="2" t="s">
        <v>134</v>
      </c>
      <c r="SO350" s="2" t="s">
        <v>134</v>
      </c>
      <c r="SP350" s="2" t="s">
        <v>134</v>
      </c>
    </row>
    <row r="351">
      <c r="A351" s="2" t="s">
        <v>3440</v>
      </c>
      <c r="B351" s="2" t="s">
        <v>123</v>
      </c>
      <c r="C351" s="2" t="s">
        <v>3418</v>
      </c>
      <c r="D351" s="2" t="s">
        <v>2731</v>
      </c>
      <c r="E351" s="2" t="s">
        <v>1660</v>
      </c>
      <c r="F351" s="2" t="s">
        <v>3441</v>
      </c>
      <c r="G351" s="2" t="s">
        <v>134</v>
      </c>
      <c r="H351" s="2" t="s">
        <v>134</v>
      </c>
      <c r="I351" s="2" t="s">
        <v>134</v>
      </c>
      <c r="J351" s="2" t="s">
        <v>3442</v>
      </c>
      <c r="K351" s="2" t="s">
        <v>3443</v>
      </c>
      <c r="L351" s="3">
        <v>13.97</v>
      </c>
      <c r="M351" s="3"/>
      <c r="N351" s="3"/>
      <c r="O351" s="2" t="s">
        <v>131</v>
      </c>
      <c r="P351" s="2" t="s">
        <v>134</v>
      </c>
      <c r="Q351" s="2" t="s">
        <v>134</v>
      </c>
      <c r="R351" s="2" t="s">
        <v>3132</v>
      </c>
      <c r="S351" s="2" t="s">
        <v>134</v>
      </c>
      <c r="T351" s="2" t="s">
        <v>134</v>
      </c>
      <c r="U351" s="2" t="s">
        <v>134</v>
      </c>
      <c r="V351" s="2" t="s">
        <v>134</v>
      </c>
      <c r="W351" s="2" t="s">
        <v>134</v>
      </c>
      <c r="X351" s="2" t="s">
        <v>134</v>
      </c>
      <c r="Y351" s="2" t="s">
        <v>134</v>
      </c>
      <c r="Z351" s="4"/>
      <c r="AA351" s="4">
        <f>=ROUNDDOWN({0},0)</f>
      </c>
      <c r="AB351" s="5"/>
      <c r="AC351" s="2" t="s">
        <v>134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134</v>
      </c>
      <c r="BM351" s="7"/>
      <c r="BN351" s="7"/>
      <c r="BO351" s="4"/>
      <c r="BP351" s="8"/>
      <c r="BQ351" s="4"/>
      <c r="BR351" s="8"/>
      <c r="BS351" s="7"/>
      <c r="BT351" s="7"/>
      <c r="BU351" s="2" t="s">
        <v>134</v>
      </c>
      <c r="BV351" s="2" t="s">
        <v>134</v>
      </c>
      <c r="BW351" s="2" t="s">
        <v>134</v>
      </c>
      <c r="BX351" s="2" t="s">
        <v>134</v>
      </c>
      <c r="BY351" s="2" t="s">
        <v>134</v>
      </c>
      <c r="BZ351" s="2" t="s">
        <v>134</v>
      </c>
      <c r="CA351" s="4"/>
      <c r="CB351" s="8"/>
      <c r="CC351" s="4"/>
      <c r="CD351" s="8"/>
      <c r="CE351" s="7"/>
      <c r="CF351" s="7"/>
      <c r="CG351" s="2" t="s">
        <v>134</v>
      </c>
      <c r="CH351" s="2" t="s">
        <v>134</v>
      </c>
      <c r="CI351" s="2" t="s">
        <v>134</v>
      </c>
      <c r="CJ351" s="2" t="s">
        <v>134</v>
      </c>
      <c r="CK351" s="2" t="s">
        <v>134</v>
      </c>
      <c r="CL351" s="2" t="s">
        <v>134</v>
      </c>
      <c r="CM351" s="4"/>
      <c r="CN351" s="8"/>
      <c r="CO351" s="4"/>
      <c r="CP351" s="8"/>
      <c r="CQ351" s="7"/>
      <c r="CR351" s="7"/>
      <c r="CS351" s="2" t="s">
        <v>134</v>
      </c>
      <c r="CT351" s="2" t="s">
        <v>134</v>
      </c>
      <c r="CU351" s="2" t="s">
        <v>134</v>
      </c>
      <c r="CV351" s="2" t="s">
        <v>134</v>
      </c>
      <c r="CW351" s="2" t="s">
        <v>134</v>
      </c>
      <c r="CX351" s="2" t="s">
        <v>134</v>
      </c>
      <c r="CY351" s="4"/>
      <c r="CZ351" s="8"/>
      <c r="DA351" s="4"/>
      <c r="DB351" s="8"/>
      <c r="DC351" s="7"/>
      <c r="DD351" s="7"/>
      <c r="DE351" s="2" t="s">
        <v>134</v>
      </c>
      <c r="DF351" s="2" t="s">
        <v>134</v>
      </c>
      <c r="DG351" s="2" t="s">
        <v>134</v>
      </c>
      <c r="DH351" s="2" t="s">
        <v>134</v>
      </c>
      <c r="DI351" s="2" t="s">
        <v>134</v>
      </c>
      <c r="DJ351" s="2" t="s">
        <v>134</v>
      </c>
      <c r="DK351" s="4"/>
      <c r="DL351" s="8"/>
      <c r="DM351" s="4"/>
      <c r="DN351" s="8"/>
      <c r="DO351" s="7"/>
      <c r="DP351" s="7"/>
      <c r="DQ351" s="2" t="s">
        <v>134</v>
      </c>
      <c r="DR351" s="2" t="s">
        <v>134</v>
      </c>
      <c r="DS351" s="2" t="s">
        <v>134</v>
      </c>
      <c r="DT351" s="2" t="s">
        <v>134</v>
      </c>
      <c r="DU351" s="2" t="s">
        <v>134</v>
      </c>
      <c r="DV351" s="2" t="s">
        <v>134</v>
      </c>
      <c r="DW351" s="4"/>
      <c r="DX351" s="8"/>
      <c r="DY351" s="4"/>
      <c r="DZ351" s="8"/>
      <c r="EA351" s="7"/>
      <c r="EB351" s="7"/>
      <c r="EC351" s="2" t="s">
        <v>134</v>
      </c>
      <c r="ED351" s="2" t="s">
        <v>134</v>
      </c>
      <c r="EE351" s="2" t="s">
        <v>134</v>
      </c>
      <c r="EF351" s="2" t="s">
        <v>134</v>
      </c>
      <c r="EG351" s="2" t="s">
        <v>134</v>
      </c>
      <c r="EH351" s="2" t="s">
        <v>134</v>
      </c>
      <c r="EI351" s="4"/>
      <c r="EJ351" s="8"/>
      <c r="EK351" s="4"/>
      <c r="EL351" s="8"/>
      <c r="EM351" s="7"/>
      <c r="EN351" s="7"/>
      <c r="EO351" s="2" t="s">
        <v>134</v>
      </c>
      <c r="EP351" s="2" t="s">
        <v>134</v>
      </c>
      <c r="EQ351" s="2" t="s">
        <v>134</v>
      </c>
      <c r="ER351" s="2" t="s">
        <v>134</v>
      </c>
      <c r="ES351" s="2" t="s">
        <v>134</v>
      </c>
      <c r="ET351" s="2" t="s">
        <v>134</v>
      </c>
      <c r="EU351" s="4"/>
      <c r="EV351" s="8"/>
      <c r="EW351" s="4"/>
      <c r="EX351" s="8"/>
      <c r="EY351" s="7"/>
      <c r="EZ351" s="7"/>
      <c r="FA351" s="2" t="s">
        <v>134</v>
      </c>
      <c r="FB351" s="2" t="s">
        <v>134</v>
      </c>
      <c r="FC351" s="2" t="s">
        <v>134</v>
      </c>
      <c r="FD351" s="2" t="s">
        <v>134</v>
      </c>
      <c r="FE351" s="2" t="s">
        <v>134</v>
      </c>
      <c r="FF351" s="2" t="s">
        <v>134</v>
      </c>
      <c r="FG351" s="4"/>
      <c r="FH351" s="8"/>
      <c r="FI351" s="4"/>
      <c r="FJ351" s="8"/>
      <c r="FK351" s="7"/>
      <c r="FL351" s="7"/>
      <c r="FM351" s="2" t="s">
        <v>134</v>
      </c>
      <c r="FN351" s="2" t="s">
        <v>134</v>
      </c>
      <c r="FO351" s="2" t="s">
        <v>134</v>
      </c>
      <c r="FP351" s="2" t="s">
        <v>134</v>
      </c>
      <c r="FQ351" s="2" t="s">
        <v>134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134</v>
      </c>
      <c r="FZ351" s="2" t="s">
        <v>134</v>
      </c>
      <c r="GA351" s="2" t="s">
        <v>134</v>
      </c>
      <c r="GB351" s="2" t="s">
        <v>134</v>
      </c>
      <c r="GC351" s="2" t="s">
        <v>134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134</v>
      </c>
      <c r="GL351" s="2" t="s">
        <v>134</v>
      </c>
      <c r="GM351" s="2" t="s">
        <v>134</v>
      </c>
      <c r="GN351" s="2" t="s">
        <v>134</v>
      </c>
      <c r="GO351" s="2" t="s">
        <v>134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134</v>
      </c>
      <c r="GX351" s="2" t="s">
        <v>134</v>
      </c>
      <c r="GY351" s="2" t="s">
        <v>134</v>
      </c>
      <c r="GZ351" s="2" t="s">
        <v>134</v>
      </c>
      <c r="HA351" s="2" t="s">
        <v>134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134</v>
      </c>
      <c r="HJ351" s="2" t="s">
        <v>134</v>
      </c>
      <c r="HK351" s="2" t="s">
        <v>134</v>
      </c>
      <c r="HL351" s="2" t="s">
        <v>134</v>
      </c>
      <c r="HM351" s="2" t="s">
        <v>134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134</v>
      </c>
      <c r="HV351" s="2" t="s">
        <v>134</v>
      </c>
      <c r="HW351" s="2" t="s">
        <v>134</v>
      </c>
      <c r="HX351" s="2" t="s">
        <v>134</v>
      </c>
      <c r="HY351" s="2" t="s">
        <v>134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134</v>
      </c>
      <c r="IH351" s="2" t="s">
        <v>134</v>
      </c>
      <c r="II351" s="2" t="s">
        <v>134</v>
      </c>
      <c r="IJ351" s="2" t="s">
        <v>134</v>
      </c>
      <c r="IK351" s="2" t="s">
        <v>134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134</v>
      </c>
      <c r="IT351" s="2" t="s">
        <v>134</v>
      </c>
      <c r="IU351" s="2" t="s">
        <v>134</v>
      </c>
      <c r="IV351" s="2" t="s">
        <v>134</v>
      </c>
      <c r="IW351" s="2" t="s">
        <v>134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134</v>
      </c>
      <c r="JF351" s="2" t="s">
        <v>134</v>
      </c>
      <c r="JG351" s="2" t="s">
        <v>134</v>
      </c>
      <c r="JH351" s="2" t="s">
        <v>134</v>
      </c>
      <c r="JI351" s="2" t="s">
        <v>134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134</v>
      </c>
      <c r="JR351" s="2" t="s">
        <v>134</v>
      </c>
      <c r="JS351" s="2" t="s">
        <v>134</v>
      </c>
      <c r="JT351" s="2" t="s">
        <v>134</v>
      </c>
      <c r="JU351" s="2" t="s">
        <v>134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134</v>
      </c>
      <c r="KE351" s="2" t="s">
        <v>134</v>
      </c>
      <c r="KF351" s="2" t="s">
        <v>134</v>
      </c>
      <c r="KG351" s="2" t="s">
        <v>134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134</v>
      </c>
      <c r="KQ351" s="2" t="s">
        <v>134</v>
      </c>
      <c r="KR351" s="2" t="s">
        <v>134</v>
      </c>
      <c r="KS351" s="2" t="s">
        <v>134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134</v>
      </c>
      <c r="LB351" s="2" t="s">
        <v>134</v>
      </c>
      <c r="LC351" s="2" t="s">
        <v>134</v>
      </c>
      <c r="LD351" s="2" t="s">
        <v>134</v>
      </c>
      <c r="LE351" s="2" t="s">
        <v>134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134</v>
      </c>
      <c r="LN351" s="2" t="s">
        <v>134</v>
      </c>
      <c r="LO351" s="2" t="s">
        <v>134</v>
      </c>
      <c r="LP351" s="2" t="s">
        <v>134</v>
      </c>
      <c r="LQ351" s="2" t="s">
        <v>134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134</v>
      </c>
      <c r="LZ351" s="2" t="s">
        <v>134</v>
      </c>
      <c r="MA351" s="2" t="s">
        <v>134</v>
      </c>
      <c r="MB351" s="2" t="s">
        <v>134</v>
      </c>
      <c r="MC351" s="2" t="s">
        <v>134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134</v>
      </c>
      <c r="ML351" s="2" t="s">
        <v>134</v>
      </c>
      <c r="MM351" s="2" t="s">
        <v>134</v>
      </c>
      <c r="MN351" s="2" t="s">
        <v>134</v>
      </c>
      <c r="MO351" s="2" t="s">
        <v>134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134</v>
      </c>
      <c r="MY351" s="2" t="s">
        <v>134</v>
      </c>
      <c r="MZ351" s="2" t="s">
        <v>134</v>
      </c>
      <c r="NA351" s="2" t="s">
        <v>134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134</v>
      </c>
      <c r="NK351" s="2" t="s">
        <v>134</v>
      </c>
      <c r="NL351" s="2" t="s">
        <v>134</v>
      </c>
      <c r="NM351" s="2" t="s">
        <v>134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134</v>
      </c>
      <c r="NV351" s="2" t="s">
        <v>134</v>
      </c>
      <c r="NW351" s="2" t="s">
        <v>134</v>
      </c>
      <c r="NX351" s="2" t="s">
        <v>134</v>
      </c>
      <c r="NY351" s="2" t="s">
        <v>134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134</v>
      </c>
      <c r="OT351" s="2" t="s">
        <v>134</v>
      </c>
      <c r="OU351" s="2" t="s">
        <v>134</v>
      </c>
      <c r="OV351" s="2" t="s">
        <v>134</v>
      </c>
      <c r="OW351" s="2" t="s">
        <v>134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134</v>
      </c>
      <c r="PS351" s="2" t="s">
        <v>134</v>
      </c>
      <c r="PT351" s="2" t="s">
        <v>134</v>
      </c>
      <c r="PU351" s="2" t="s">
        <v>134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134</v>
      </c>
      <c r="QP351" s="2" t="s">
        <v>134</v>
      </c>
      <c r="QQ351" s="2" t="s">
        <v>134</v>
      </c>
      <c r="QR351" s="2" t="s">
        <v>134</v>
      </c>
      <c r="QS351" s="2" t="s">
        <v>134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134</v>
      </c>
      <c r="RB351" s="2" t="s">
        <v>134</v>
      </c>
      <c r="RC351" s="2" t="s">
        <v>134</v>
      </c>
      <c r="RD351" s="2" t="s">
        <v>134</v>
      </c>
      <c r="RE351" s="2" t="s">
        <v>134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134</v>
      </c>
      <c r="RN351" s="2" t="s">
        <v>134</v>
      </c>
      <c r="RO351" s="2" t="s">
        <v>134</v>
      </c>
      <c r="RP351" s="2" t="s">
        <v>134</v>
      </c>
      <c r="RQ351" s="2" t="s">
        <v>134</v>
      </c>
      <c r="RR351" s="2" t="s">
        <v>134</v>
      </c>
      <c r="RS351" s="4"/>
      <c r="RT351" s="8"/>
      <c r="RU351" s="4"/>
      <c r="RV351" s="8"/>
      <c r="RW351" s="7"/>
      <c r="RX351" s="7"/>
      <c r="RY351" s="2" t="s">
        <v>134</v>
      </c>
      <c r="RZ351" s="2" t="s">
        <v>134</v>
      </c>
      <c r="SA351" s="2" t="s">
        <v>134</v>
      </c>
      <c r="SB351" s="2" t="s">
        <v>134</v>
      </c>
      <c r="SC351" s="2" t="s">
        <v>134</v>
      </c>
      <c r="SD351" s="2" t="s">
        <v>134</v>
      </c>
      <c r="SE351" s="4"/>
      <c r="SF351" s="8"/>
      <c r="SG351" s="4"/>
      <c r="SH351" s="8"/>
      <c r="SI351" s="7"/>
      <c r="SJ351" s="7"/>
      <c r="SK351" s="2" t="s">
        <v>134</v>
      </c>
      <c r="SL351" s="2" t="s">
        <v>134</v>
      </c>
      <c r="SM351" s="2" t="s">
        <v>134</v>
      </c>
      <c r="SN351" s="2" t="s">
        <v>134</v>
      </c>
      <c r="SO351" s="2" t="s">
        <v>134</v>
      </c>
      <c r="SP351" s="2" t="s">
        <v>134</v>
      </c>
    </row>
    <row r="352">
      <c r="A352" s="2" t="s">
        <v>3444</v>
      </c>
      <c r="B352" s="2" t="s">
        <v>123</v>
      </c>
      <c r="C352" s="2" t="s">
        <v>3418</v>
      </c>
      <c r="D352" s="2" t="s">
        <v>2731</v>
      </c>
      <c r="E352" s="2" t="s">
        <v>1660</v>
      </c>
      <c r="F352" s="2" t="s">
        <v>3445</v>
      </c>
      <c r="G352" s="2" t="s">
        <v>134</v>
      </c>
      <c r="H352" s="2" t="s">
        <v>134</v>
      </c>
      <c r="I352" s="2" t="s">
        <v>134</v>
      </c>
      <c r="J352" s="2" t="s">
        <v>3446</v>
      </c>
      <c r="K352" s="2" t="s">
        <v>3447</v>
      </c>
      <c r="L352" s="3">
        <v>13.85</v>
      </c>
      <c r="M352" s="3"/>
      <c r="N352" s="3"/>
      <c r="O352" s="2" t="s">
        <v>131</v>
      </c>
      <c r="P352" s="2" t="s">
        <v>134</v>
      </c>
      <c r="Q352" s="2" t="s">
        <v>134</v>
      </c>
      <c r="R352" s="2" t="s">
        <v>3132</v>
      </c>
      <c r="S352" s="2" t="s">
        <v>134</v>
      </c>
      <c r="T352" s="2" t="s">
        <v>134</v>
      </c>
      <c r="U352" s="2" t="s">
        <v>134</v>
      </c>
      <c r="V352" s="2" t="s">
        <v>134</v>
      </c>
      <c r="W352" s="2" t="s">
        <v>134</v>
      </c>
      <c r="X352" s="2" t="s">
        <v>134</v>
      </c>
      <c r="Y352" s="2" t="s">
        <v>134</v>
      </c>
      <c r="Z352" s="4"/>
      <c r="AA352" s="4">
        <f>=ROUNDDOWN({0},0)</f>
      </c>
      <c r="AB352" s="5"/>
      <c r="AC352" s="2" t="s">
        <v>134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134</v>
      </c>
      <c r="BM352" s="7"/>
      <c r="BN352" s="7"/>
      <c r="BO352" s="4"/>
      <c r="BP352" s="8"/>
      <c r="BQ352" s="4"/>
      <c r="BR352" s="8"/>
      <c r="BS352" s="7"/>
      <c r="BT352" s="7"/>
      <c r="BU352" s="2" t="s">
        <v>134</v>
      </c>
      <c r="BV352" s="2" t="s">
        <v>134</v>
      </c>
      <c r="BW352" s="2" t="s">
        <v>134</v>
      </c>
      <c r="BX352" s="2" t="s">
        <v>134</v>
      </c>
      <c r="BY352" s="2" t="s">
        <v>134</v>
      </c>
      <c r="BZ352" s="2" t="s">
        <v>134</v>
      </c>
      <c r="CA352" s="4"/>
      <c r="CB352" s="8"/>
      <c r="CC352" s="4"/>
      <c r="CD352" s="8"/>
      <c r="CE352" s="7"/>
      <c r="CF352" s="7"/>
      <c r="CG352" s="2" t="s">
        <v>134</v>
      </c>
      <c r="CH352" s="2" t="s">
        <v>134</v>
      </c>
      <c r="CI352" s="2" t="s">
        <v>134</v>
      </c>
      <c r="CJ352" s="2" t="s">
        <v>134</v>
      </c>
      <c r="CK352" s="2" t="s">
        <v>134</v>
      </c>
      <c r="CL352" s="2" t="s">
        <v>134</v>
      </c>
      <c r="CM352" s="4"/>
      <c r="CN352" s="8"/>
      <c r="CO352" s="4"/>
      <c r="CP352" s="8"/>
      <c r="CQ352" s="7"/>
      <c r="CR352" s="7"/>
      <c r="CS352" s="2" t="s">
        <v>134</v>
      </c>
      <c r="CT352" s="2" t="s">
        <v>134</v>
      </c>
      <c r="CU352" s="2" t="s">
        <v>134</v>
      </c>
      <c r="CV352" s="2" t="s">
        <v>134</v>
      </c>
      <c r="CW352" s="2" t="s">
        <v>134</v>
      </c>
      <c r="CX352" s="2" t="s">
        <v>134</v>
      </c>
      <c r="CY352" s="4"/>
      <c r="CZ352" s="8"/>
      <c r="DA352" s="4"/>
      <c r="DB352" s="8"/>
      <c r="DC352" s="7"/>
      <c r="DD352" s="7"/>
      <c r="DE352" s="2" t="s">
        <v>134</v>
      </c>
      <c r="DF352" s="2" t="s">
        <v>134</v>
      </c>
      <c r="DG352" s="2" t="s">
        <v>134</v>
      </c>
      <c r="DH352" s="2" t="s">
        <v>134</v>
      </c>
      <c r="DI352" s="2" t="s">
        <v>134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134</v>
      </c>
      <c r="DR352" s="2" t="s">
        <v>134</v>
      </c>
      <c r="DS352" s="2" t="s">
        <v>134</v>
      </c>
      <c r="DT352" s="2" t="s">
        <v>134</v>
      </c>
      <c r="DU352" s="2" t="s">
        <v>134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134</v>
      </c>
      <c r="ED352" s="2" t="s">
        <v>134</v>
      </c>
      <c r="EE352" s="2" t="s">
        <v>134</v>
      </c>
      <c r="EF352" s="2" t="s">
        <v>134</v>
      </c>
      <c r="EG352" s="2" t="s">
        <v>134</v>
      </c>
      <c r="EH352" s="2" t="s">
        <v>134</v>
      </c>
      <c r="EI352" s="4"/>
      <c r="EJ352" s="8"/>
      <c r="EK352" s="4"/>
      <c r="EL352" s="8"/>
      <c r="EM352" s="7"/>
      <c r="EN352" s="7"/>
      <c r="EO352" s="2" t="s">
        <v>134</v>
      </c>
      <c r="EP352" s="2" t="s">
        <v>134</v>
      </c>
      <c r="EQ352" s="2" t="s">
        <v>134</v>
      </c>
      <c r="ER352" s="2" t="s">
        <v>134</v>
      </c>
      <c r="ES352" s="2" t="s">
        <v>134</v>
      </c>
      <c r="ET352" s="2" t="s">
        <v>134</v>
      </c>
      <c r="EU352" s="4"/>
      <c r="EV352" s="8"/>
      <c r="EW352" s="4"/>
      <c r="EX352" s="8"/>
      <c r="EY352" s="7"/>
      <c r="EZ352" s="7"/>
      <c r="FA352" s="2" t="s">
        <v>134</v>
      </c>
      <c r="FB352" s="2" t="s">
        <v>134</v>
      </c>
      <c r="FC352" s="2" t="s">
        <v>134</v>
      </c>
      <c r="FD352" s="2" t="s">
        <v>134</v>
      </c>
      <c r="FE352" s="2" t="s">
        <v>134</v>
      </c>
      <c r="FF352" s="2" t="s">
        <v>134</v>
      </c>
      <c r="FG352" s="4"/>
      <c r="FH352" s="8"/>
      <c r="FI352" s="4"/>
      <c r="FJ352" s="8"/>
      <c r="FK352" s="7"/>
      <c r="FL352" s="7"/>
      <c r="FM352" s="2" t="s">
        <v>134</v>
      </c>
      <c r="FN352" s="2" t="s">
        <v>134</v>
      </c>
      <c r="FO352" s="2" t="s">
        <v>134</v>
      </c>
      <c r="FP352" s="2" t="s">
        <v>134</v>
      </c>
      <c r="FQ352" s="2" t="s">
        <v>134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134</v>
      </c>
      <c r="FZ352" s="2" t="s">
        <v>134</v>
      </c>
      <c r="GA352" s="2" t="s">
        <v>134</v>
      </c>
      <c r="GB352" s="2" t="s">
        <v>134</v>
      </c>
      <c r="GC352" s="2" t="s">
        <v>134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134</v>
      </c>
      <c r="GL352" s="2" t="s">
        <v>134</v>
      </c>
      <c r="GM352" s="2" t="s">
        <v>134</v>
      </c>
      <c r="GN352" s="2" t="s">
        <v>134</v>
      </c>
      <c r="GO352" s="2" t="s">
        <v>134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134</v>
      </c>
      <c r="GX352" s="2" t="s">
        <v>134</v>
      </c>
      <c r="GY352" s="2" t="s">
        <v>134</v>
      </c>
      <c r="GZ352" s="2" t="s">
        <v>134</v>
      </c>
      <c r="HA352" s="2" t="s">
        <v>134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134</v>
      </c>
      <c r="HJ352" s="2" t="s">
        <v>134</v>
      </c>
      <c r="HK352" s="2" t="s">
        <v>134</v>
      </c>
      <c r="HL352" s="2" t="s">
        <v>134</v>
      </c>
      <c r="HM352" s="2" t="s">
        <v>134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134</v>
      </c>
      <c r="HV352" s="2" t="s">
        <v>134</v>
      </c>
      <c r="HW352" s="2" t="s">
        <v>134</v>
      </c>
      <c r="HX352" s="2" t="s">
        <v>134</v>
      </c>
      <c r="HY352" s="2" t="s">
        <v>134</v>
      </c>
      <c r="HZ352" s="2" t="s">
        <v>134</v>
      </c>
      <c r="IA352" s="4"/>
      <c r="IB352" s="8"/>
      <c r="IC352" s="4"/>
      <c r="ID352" s="8"/>
      <c r="IE352" s="7"/>
      <c r="IF352" s="7"/>
      <c r="IG352" s="2" t="s">
        <v>134</v>
      </c>
      <c r="IH352" s="2" t="s">
        <v>134</v>
      </c>
      <c r="II352" s="2" t="s">
        <v>134</v>
      </c>
      <c r="IJ352" s="2" t="s">
        <v>134</v>
      </c>
      <c r="IK352" s="2" t="s">
        <v>134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134</v>
      </c>
      <c r="IT352" s="2" t="s">
        <v>134</v>
      </c>
      <c r="IU352" s="2" t="s">
        <v>134</v>
      </c>
      <c r="IV352" s="2" t="s">
        <v>134</v>
      </c>
      <c r="IW352" s="2" t="s">
        <v>134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134</v>
      </c>
      <c r="JF352" s="2" t="s">
        <v>134</v>
      </c>
      <c r="JG352" s="2" t="s">
        <v>134</v>
      </c>
      <c r="JH352" s="2" t="s">
        <v>134</v>
      </c>
      <c r="JI352" s="2" t="s">
        <v>134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134</v>
      </c>
      <c r="JR352" s="2" t="s">
        <v>134</v>
      </c>
      <c r="JS352" s="2" t="s">
        <v>134</v>
      </c>
      <c r="JT352" s="2" t="s">
        <v>134</v>
      </c>
      <c r="JU352" s="2" t="s">
        <v>134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134</v>
      </c>
      <c r="KE352" s="2" t="s">
        <v>134</v>
      </c>
      <c r="KF352" s="2" t="s">
        <v>134</v>
      </c>
      <c r="KG352" s="2" t="s">
        <v>134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134</v>
      </c>
      <c r="KQ352" s="2" t="s">
        <v>134</v>
      </c>
      <c r="KR352" s="2" t="s">
        <v>134</v>
      </c>
      <c r="KS352" s="2" t="s">
        <v>134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134</v>
      </c>
      <c r="LB352" s="2" t="s">
        <v>134</v>
      </c>
      <c r="LC352" s="2" t="s">
        <v>134</v>
      </c>
      <c r="LD352" s="2" t="s">
        <v>134</v>
      </c>
      <c r="LE352" s="2" t="s">
        <v>134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134</v>
      </c>
      <c r="LN352" s="2" t="s">
        <v>134</v>
      </c>
      <c r="LO352" s="2" t="s">
        <v>134</v>
      </c>
      <c r="LP352" s="2" t="s">
        <v>134</v>
      </c>
      <c r="LQ352" s="2" t="s">
        <v>134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134</v>
      </c>
      <c r="LZ352" s="2" t="s">
        <v>134</v>
      </c>
      <c r="MA352" s="2" t="s">
        <v>134</v>
      </c>
      <c r="MB352" s="2" t="s">
        <v>134</v>
      </c>
      <c r="MC352" s="2" t="s">
        <v>134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134</v>
      </c>
      <c r="ML352" s="2" t="s">
        <v>134</v>
      </c>
      <c r="MM352" s="2" t="s">
        <v>134</v>
      </c>
      <c r="MN352" s="2" t="s">
        <v>134</v>
      </c>
      <c r="MO352" s="2" t="s">
        <v>134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134</v>
      </c>
      <c r="MX352" s="2" t="s">
        <v>134</v>
      </c>
      <c r="MY352" s="2" t="s">
        <v>134</v>
      </c>
      <c r="MZ352" s="2" t="s">
        <v>134</v>
      </c>
      <c r="NA352" s="2" t="s">
        <v>134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134</v>
      </c>
      <c r="NV352" s="2" t="s">
        <v>134</v>
      </c>
      <c r="NW352" s="2" t="s">
        <v>134</v>
      </c>
      <c r="NX352" s="2" t="s">
        <v>134</v>
      </c>
      <c r="NY352" s="2" t="s">
        <v>134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134</v>
      </c>
      <c r="OI352" s="2" t="s">
        <v>134</v>
      </c>
      <c r="OJ352" s="2" t="s">
        <v>134</v>
      </c>
      <c r="OK352" s="2" t="s">
        <v>134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134</v>
      </c>
      <c r="OT352" s="2" t="s">
        <v>134</v>
      </c>
      <c r="OU352" s="2" t="s">
        <v>134</v>
      </c>
      <c r="OV352" s="2" t="s">
        <v>134</v>
      </c>
      <c r="OW352" s="2" t="s">
        <v>134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134</v>
      </c>
      <c r="PR352" s="2" t="s">
        <v>134</v>
      </c>
      <c r="PS352" s="2" t="s">
        <v>134</v>
      </c>
      <c r="PT352" s="2" t="s">
        <v>134</v>
      </c>
      <c r="PU352" s="2" t="s">
        <v>134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134</v>
      </c>
      <c r="QP352" s="2" t="s">
        <v>134</v>
      </c>
      <c r="QQ352" s="2" t="s">
        <v>134</v>
      </c>
      <c r="QR352" s="2" t="s">
        <v>134</v>
      </c>
      <c r="QS352" s="2" t="s">
        <v>134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134</v>
      </c>
      <c r="RB352" s="2" t="s">
        <v>134</v>
      </c>
      <c r="RC352" s="2" t="s">
        <v>134</v>
      </c>
      <c r="RD352" s="2" t="s">
        <v>134</v>
      </c>
      <c r="RE352" s="2" t="s">
        <v>134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134</v>
      </c>
      <c r="RN352" s="2" t="s">
        <v>134</v>
      </c>
      <c r="RO352" s="2" t="s">
        <v>134</v>
      </c>
      <c r="RP352" s="2" t="s">
        <v>134</v>
      </c>
      <c r="RQ352" s="2" t="s">
        <v>134</v>
      </c>
      <c r="RR352" s="2" t="s">
        <v>134</v>
      </c>
      <c r="RS352" s="4"/>
      <c r="RT352" s="8"/>
      <c r="RU352" s="4"/>
      <c r="RV352" s="8"/>
      <c r="RW352" s="7"/>
      <c r="RX352" s="7"/>
      <c r="RY352" s="2" t="s">
        <v>134</v>
      </c>
      <c r="RZ352" s="2" t="s">
        <v>134</v>
      </c>
      <c r="SA352" s="2" t="s">
        <v>134</v>
      </c>
      <c r="SB352" s="2" t="s">
        <v>134</v>
      </c>
      <c r="SC352" s="2" t="s">
        <v>134</v>
      </c>
      <c r="SD352" s="2" t="s">
        <v>134</v>
      </c>
      <c r="SE352" s="4"/>
      <c r="SF352" s="8"/>
      <c r="SG352" s="4"/>
      <c r="SH352" s="8"/>
      <c r="SI352" s="7"/>
      <c r="SJ352" s="7"/>
      <c r="SK352" s="2" t="s">
        <v>134</v>
      </c>
      <c r="SL352" s="2" t="s">
        <v>134</v>
      </c>
      <c r="SM352" s="2" t="s">
        <v>134</v>
      </c>
      <c r="SN352" s="2" t="s">
        <v>134</v>
      </c>
      <c r="SO352" s="2" t="s">
        <v>134</v>
      </c>
      <c r="SP352" s="2" t="s">
        <v>134</v>
      </c>
    </row>
    <row r="353">
      <c r="A353" s="2" t="s">
        <v>3448</v>
      </c>
      <c r="B353" s="2" t="s">
        <v>123</v>
      </c>
      <c r="C353" s="2" t="s">
        <v>3418</v>
      </c>
      <c r="D353" s="2" t="s">
        <v>2731</v>
      </c>
      <c r="E353" s="2" t="s">
        <v>1660</v>
      </c>
      <c r="F353" s="2" t="s">
        <v>3449</v>
      </c>
      <c r="G353" s="2" t="s">
        <v>134</v>
      </c>
      <c r="H353" s="2" t="s">
        <v>134</v>
      </c>
      <c r="I353" s="2" t="s">
        <v>134</v>
      </c>
      <c r="J353" s="2" t="s">
        <v>3450</v>
      </c>
      <c r="K353" s="2" t="s">
        <v>3447</v>
      </c>
      <c r="L353" s="3">
        <v>13.85</v>
      </c>
      <c r="M353" s="3"/>
      <c r="N353" s="3"/>
      <c r="O353" s="2" t="s">
        <v>131</v>
      </c>
      <c r="P353" s="2" t="s">
        <v>134</v>
      </c>
      <c r="Q353" s="2" t="s">
        <v>134</v>
      </c>
      <c r="R353" s="2" t="s">
        <v>3132</v>
      </c>
      <c r="S353" s="2" t="s">
        <v>134</v>
      </c>
      <c r="T353" s="2" t="s">
        <v>134</v>
      </c>
      <c r="U353" s="2" t="s">
        <v>134</v>
      </c>
      <c r="V353" s="2" t="s">
        <v>134</v>
      </c>
      <c r="W353" s="2" t="s">
        <v>134</v>
      </c>
      <c r="X353" s="2" t="s">
        <v>134</v>
      </c>
      <c r="Y353" s="2" t="s">
        <v>134</v>
      </c>
      <c r="Z353" s="4"/>
      <c r="AA353" s="4">
        <f>=ROUNDDOWN({0},0)</f>
      </c>
      <c r="AB353" s="5"/>
      <c r="AC353" s="2" t="s">
        <v>134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134</v>
      </c>
      <c r="BM353" s="7"/>
      <c r="BN353" s="7"/>
      <c r="BO353" s="4"/>
      <c r="BP353" s="8"/>
      <c r="BQ353" s="4"/>
      <c r="BR353" s="8"/>
      <c r="BS353" s="7"/>
      <c r="BT353" s="7"/>
      <c r="BU353" s="2" t="s">
        <v>134</v>
      </c>
      <c r="BV353" s="2" t="s">
        <v>134</v>
      </c>
      <c r="BW353" s="2" t="s">
        <v>134</v>
      </c>
      <c r="BX353" s="2" t="s">
        <v>134</v>
      </c>
      <c r="BY353" s="2" t="s">
        <v>134</v>
      </c>
      <c r="BZ353" s="2" t="s">
        <v>134</v>
      </c>
      <c r="CA353" s="4"/>
      <c r="CB353" s="8"/>
      <c r="CC353" s="4"/>
      <c r="CD353" s="8"/>
      <c r="CE353" s="7"/>
      <c r="CF353" s="7"/>
      <c r="CG353" s="2" t="s">
        <v>134</v>
      </c>
      <c r="CH353" s="2" t="s">
        <v>134</v>
      </c>
      <c r="CI353" s="2" t="s">
        <v>134</v>
      </c>
      <c r="CJ353" s="2" t="s">
        <v>134</v>
      </c>
      <c r="CK353" s="2" t="s">
        <v>134</v>
      </c>
      <c r="CL353" s="2" t="s">
        <v>134</v>
      </c>
      <c r="CM353" s="4"/>
      <c r="CN353" s="8"/>
      <c r="CO353" s="4"/>
      <c r="CP353" s="8"/>
      <c r="CQ353" s="7"/>
      <c r="CR353" s="7"/>
      <c r="CS353" s="2" t="s">
        <v>134</v>
      </c>
      <c r="CT353" s="2" t="s">
        <v>134</v>
      </c>
      <c r="CU353" s="2" t="s">
        <v>134</v>
      </c>
      <c r="CV353" s="2" t="s">
        <v>134</v>
      </c>
      <c r="CW353" s="2" t="s">
        <v>134</v>
      </c>
      <c r="CX353" s="2" t="s">
        <v>134</v>
      </c>
      <c r="CY353" s="4"/>
      <c r="CZ353" s="8"/>
      <c r="DA353" s="4"/>
      <c r="DB353" s="8"/>
      <c r="DC353" s="7"/>
      <c r="DD353" s="7"/>
      <c r="DE353" s="2" t="s">
        <v>134</v>
      </c>
      <c r="DF353" s="2" t="s">
        <v>134</v>
      </c>
      <c r="DG353" s="2" t="s">
        <v>134</v>
      </c>
      <c r="DH353" s="2" t="s">
        <v>134</v>
      </c>
      <c r="DI353" s="2" t="s">
        <v>134</v>
      </c>
      <c r="DJ353" s="2" t="s">
        <v>134</v>
      </c>
      <c r="DK353" s="4"/>
      <c r="DL353" s="8"/>
      <c r="DM353" s="4"/>
      <c r="DN353" s="8"/>
      <c r="DO353" s="7"/>
      <c r="DP353" s="7"/>
      <c r="DQ353" s="2" t="s">
        <v>134</v>
      </c>
      <c r="DR353" s="2" t="s">
        <v>134</v>
      </c>
      <c r="DS353" s="2" t="s">
        <v>134</v>
      </c>
      <c r="DT353" s="2" t="s">
        <v>134</v>
      </c>
      <c r="DU353" s="2" t="s">
        <v>134</v>
      </c>
      <c r="DV353" s="2" t="s">
        <v>134</v>
      </c>
      <c r="DW353" s="4"/>
      <c r="DX353" s="8"/>
      <c r="DY353" s="4"/>
      <c r="DZ353" s="8"/>
      <c r="EA353" s="7"/>
      <c r="EB353" s="7"/>
      <c r="EC353" s="2" t="s">
        <v>134</v>
      </c>
      <c r="ED353" s="2" t="s">
        <v>134</v>
      </c>
      <c r="EE353" s="2" t="s">
        <v>134</v>
      </c>
      <c r="EF353" s="2" t="s">
        <v>134</v>
      </c>
      <c r="EG353" s="2" t="s">
        <v>134</v>
      </c>
      <c r="EH353" s="2" t="s">
        <v>134</v>
      </c>
      <c r="EI353" s="4"/>
      <c r="EJ353" s="8"/>
      <c r="EK353" s="4"/>
      <c r="EL353" s="8"/>
      <c r="EM353" s="7"/>
      <c r="EN353" s="7"/>
      <c r="EO353" s="2" t="s">
        <v>134</v>
      </c>
      <c r="EP353" s="2" t="s">
        <v>134</v>
      </c>
      <c r="EQ353" s="2" t="s">
        <v>134</v>
      </c>
      <c r="ER353" s="2" t="s">
        <v>134</v>
      </c>
      <c r="ES353" s="2" t="s">
        <v>134</v>
      </c>
      <c r="ET353" s="2" t="s">
        <v>134</v>
      </c>
      <c r="EU353" s="4"/>
      <c r="EV353" s="8"/>
      <c r="EW353" s="4"/>
      <c r="EX353" s="8"/>
      <c r="EY353" s="7"/>
      <c r="EZ353" s="7"/>
      <c r="FA353" s="2" t="s">
        <v>134</v>
      </c>
      <c r="FB353" s="2" t="s">
        <v>134</v>
      </c>
      <c r="FC353" s="2" t="s">
        <v>134</v>
      </c>
      <c r="FD353" s="2" t="s">
        <v>134</v>
      </c>
      <c r="FE353" s="2" t="s">
        <v>134</v>
      </c>
      <c r="FF353" s="2" t="s">
        <v>134</v>
      </c>
      <c r="FG353" s="4"/>
      <c r="FH353" s="8"/>
      <c r="FI353" s="4"/>
      <c r="FJ353" s="8"/>
      <c r="FK353" s="7"/>
      <c r="FL353" s="7"/>
      <c r="FM353" s="2" t="s">
        <v>134</v>
      </c>
      <c r="FN353" s="2" t="s">
        <v>134</v>
      </c>
      <c r="FO353" s="2" t="s">
        <v>134</v>
      </c>
      <c r="FP353" s="2" t="s">
        <v>134</v>
      </c>
      <c r="FQ353" s="2" t="s">
        <v>134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134</v>
      </c>
      <c r="FZ353" s="2" t="s">
        <v>134</v>
      </c>
      <c r="GA353" s="2" t="s">
        <v>134</v>
      </c>
      <c r="GB353" s="2" t="s">
        <v>134</v>
      </c>
      <c r="GC353" s="2" t="s">
        <v>134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134</v>
      </c>
      <c r="GL353" s="2" t="s">
        <v>134</v>
      </c>
      <c r="GM353" s="2" t="s">
        <v>134</v>
      </c>
      <c r="GN353" s="2" t="s">
        <v>134</v>
      </c>
      <c r="GO353" s="2" t="s">
        <v>134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134</v>
      </c>
      <c r="GX353" s="2" t="s">
        <v>134</v>
      </c>
      <c r="GY353" s="2" t="s">
        <v>134</v>
      </c>
      <c r="GZ353" s="2" t="s">
        <v>134</v>
      </c>
      <c r="HA353" s="2" t="s">
        <v>134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134</v>
      </c>
      <c r="HJ353" s="2" t="s">
        <v>134</v>
      </c>
      <c r="HK353" s="2" t="s">
        <v>134</v>
      </c>
      <c r="HL353" s="2" t="s">
        <v>134</v>
      </c>
      <c r="HM353" s="2" t="s">
        <v>134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134</v>
      </c>
      <c r="HV353" s="2" t="s">
        <v>134</v>
      </c>
      <c r="HW353" s="2" t="s">
        <v>134</v>
      </c>
      <c r="HX353" s="2" t="s">
        <v>134</v>
      </c>
      <c r="HY353" s="2" t="s">
        <v>134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134</v>
      </c>
      <c r="IH353" s="2" t="s">
        <v>134</v>
      </c>
      <c r="II353" s="2" t="s">
        <v>134</v>
      </c>
      <c r="IJ353" s="2" t="s">
        <v>134</v>
      </c>
      <c r="IK353" s="2" t="s">
        <v>134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134</v>
      </c>
      <c r="IT353" s="2" t="s">
        <v>134</v>
      </c>
      <c r="IU353" s="2" t="s">
        <v>134</v>
      </c>
      <c r="IV353" s="2" t="s">
        <v>134</v>
      </c>
      <c r="IW353" s="2" t="s">
        <v>134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134</v>
      </c>
      <c r="JF353" s="2" t="s">
        <v>134</v>
      </c>
      <c r="JG353" s="2" t="s">
        <v>134</v>
      </c>
      <c r="JH353" s="2" t="s">
        <v>134</v>
      </c>
      <c r="JI353" s="2" t="s">
        <v>134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134</v>
      </c>
      <c r="JR353" s="2" t="s">
        <v>134</v>
      </c>
      <c r="JS353" s="2" t="s">
        <v>134</v>
      </c>
      <c r="JT353" s="2" t="s">
        <v>134</v>
      </c>
      <c r="JU353" s="2" t="s">
        <v>134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134</v>
      </c>
      <c r="KE353" s="2" t="s">
        <v>134</v>
      </c>
      <c r="KF353" s="2" t="s">
        <v>134</v>
      </c>
      <c r="KG353" s="2" t="s">
        <v>134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134</v>
      </c>
      <c r="KQ353" s="2" t="s">
        <v>134</v>
      </c>
      <c r="KR353" s="2" t="s">
        <v>134</v>
      </c>
      <c r="KS353" s="2" t="s">
        <v>134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134</v>
      </c>
      <c r="LB353" s="2" t="s">
        <v>134</v>
      </c>
      <c r="LC353" s="2" t="s">
        <v>134</v>
      </c>
      <c r="LD353" s="2" t="s">
        <v>134</v>
      </c>
      <c r="LE353" s="2" t="s">
        <v>134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134</v>
      </c>
      <c r="LN353" s="2" t="s">
        <v>134</v>
      </c>
      <c r="LO353" s="2" t="s">
        <v>134</v>
      </c>
      <c r="LP353" s="2" t="s">
        <v>134</v>
      </c>
      <c r="LQ353" s="2" t="s">
        <v>134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134</v>
      </c>
      <c r="LZ353" s="2" t="s">
        <v>134</v>
      </c>
      <c r="MA353" s="2" t="s">
        <v>134</v>
      </c>
      <c r="MB353" s="2" t="s">
        <v>134</v>
      </c>
      <c r="MC353" s="2" t="s">
        <v>134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134</v>
      </c>
      <c r="ML353" s="2" t="s">
        <v>134</v>
      </c>
      <c r="MM353" s="2" t="s">
        <v>134</v>
      </c>
      <c r="MN353" s="2" t="s">
        <v>134</v>
      </c>
      <c r="MO353" s="2" t="s">
        <v>134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134</v>
      </c>
      <c r="MY353" s="2" t="s">
        <v>134</v>
      </c>
      <c r="MZ353" s="2" t="s">
        <v>134</v>
      </c>
      <c r="NA353" s="2" t="s">
        <v>134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134</v>
      </c>
      <c r="NV353" s="2" t="s">
        <v>134</v>
      </c>
      <c r="NW353" s="2" t="s">
        <v>134</v>
      </c>
      <c r="NX353" s="2" t="s">
        <v>134</v>
      </c>
      <c r="NY353" s="2" t="s">
        <v>134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134</v>
      </c>
      <c r="OH353" s="2" t="s">
        <v>134</v>
      </c>
      <c r="OI353" s="2" t="s">
        <v>134</v>
      </c>
      <c r="OJ353" s="2" t="s">
        <v>134</v>
      </c>
      <c r="OK353" s="2" t="s">
        <v>134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134</v>
      </c>
      <c r="OT353" s="2" t="s">
        <v>134</v>
      </c>
      <c r="OU353" s="2" t="s">
        <v>134</v>
      </c>
      <c r="OV353" s="2" t="s">
        <v>134</v>
      </c>
      <c r="OW353" s="2" t="s">
        <v>134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134</v>
      </c>
      <c r="PS353" s="2" t="s">
        <v>134</v>
      </c>
      <c r="PT353" s="2" t="s">
        <v>134</v>
      </c>
      <c r="PU353" s="2" t="s">
        <v>134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134</v>
      </c>
      <c r="QD353" s="2" t="s">
        <v>134</v>
      </c>
      <c r="QE353" s="2" t="s">
        <v>134</v>
      </c>
      <c r="QF353" s="2" t="s">
        <v>134</v>
      </c>
      <c r="QG353" s="2" t="s">
        <v>134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134</v>
      </c>
      <c r="QP353" s="2" t="s">
        <v>134</v>
      </c>
      <c r="QQ353" s="2" t="s">
        <v>134</v>
      </c>
      <c r="QR353" s="2" t="s">
        <v>134</v>
      </c>
      <c r="QS353" s="2" t="s">
        <v>134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134</v>
      </c>
      <c r="RB353" s="2" t="s">
        <v>134</v>
      </c>
      <c r="RC353" s="2" t="s">
        <v>134</v>
      </c>
      <c r="RD353" s="2" t="s">
        <v>134</v>
      </c>
      <c r="RE353" s="2" t="s">
        <v>134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134</v>
      </c>
      <c r="RN353" s="2" t="s">
        <v>134</v>
      </c>
      <c r="RO353" s="2" t="s">
        <v>134</v>
      </c>
      <c r="RP353" s="2" t="s">
        <v>134</v>
      </c>
      <c r="RQ353" s="2" t="s">
        <v>134</v>
      </c>
      <c r="RR353" s="2" t="s">
        <v>134</v>
      </c>
      <c r="RS353" s="4"/>
      <c r="RT353" s="8"/>
      <c r="RU353" s="4"/>
      <c r="RV353" s="8"/>
      <c r="RW353" s="7"/>
      <c r="RX353" s="7"/>
      <c r="RY353" s="2" t="s">
        <v>134</v>
      </c>
      <c r="RZ353" s="2" t="s">
        <v>134</v>
      </c>
      <c r="SA353" s="2" t="s">
        <v>134</v>
      </c>
      <c r="SB353" s="2" t="s">
        <v>134</v>
      </c>
      <c r="SC353" s="2" t="s">
        <v>134</v>
      </c>
      <c r="SD353" s="2" t="s">
        <v>134</v>
      </c>
      <c r="SE353" s="4"/>
      <c r="SF353" s="8"/>
      <c r="SG353" s="4"/>
      <c r="SH353" s="8"/>
      <c r="SI353" s="7"/>
      <c r="SJ353" s="7"/>
      <c r="SK353" s="2" t="s">
        <v>134</v>
      </c>
      <c r="SL353" s="2" t="s">
        <v>134</v>
      </c>
      <c r="SM353" s="2" t="s">
        <v>134</v>
      </c>
      <c r="SN353" s="2" t="s">
        <v>134</v>
      </c>
      <c r="SO353" s="2" t="s">
        <v>134</v>
      </c>
      <c r="SP353" s="2" t="s">
        <v>134</v>
      </c>
    </row>
    <row r="354">
      <c r="A354" s="2" t="s">
        <v>3451</v>
      </c>
      <c r="B354" s="2" t="s">
        <v>123</v>
      </c>
      <c r="C354" s="2" t="s">
        <v>3418</v>
      </c>
      <c r="D354" s="2" t="s">
        <v>2731</v>
      </c>
      <c r="E354" s="2" t="s">
        <v>1660</v>
      </c>
      <c r="F354" s="2" t="s">
        <v>3452</v>
      </c>
      <c r="G354" s="2" t="s">
        <v>134</v>
      </c>
      <c r="H354" s="2" t="s">
        <v>134</v>
      </c>
      <c r="I354" s="2" t="s">
        <v>134</v>
      </c>
      <c r="J354" s="2" t="s">
        <v>3453</v>
      </c>
      <c r="K354" s="2" t="s">
        <v>3454</v>
      </c>
      <c r="L354" s="3">
        <v>13.85</v>
      </c>
      <c r="M354" s="3"/>
      <c r="N354" s="3"/>
      <c r="O354" s="2" t="s">
        <v>131</v>
      </c>
      <c r="P354" s="2" t="s">
        <v>134</v>
      </c>
      <c r="Q354" s="2" t="s">
        <v>134</v>
      </c>
      <c r="R354" s="2" t="s">
        <v>3132</v>
      </c>
      <c r="S354" s="2" t="s">
        <v>134</v>
      </c>
      <c r="T354" s="2" t="s">
        <v>134</v>
      </c>
      <c r="U354" s="2" t="s">
        <v>134</v>
      </c>
      <c r="V354" s="2" t="s">
        <v>134</v>
      </c>
      <c r="W354" s="2" t="s">
        <v>134</v>
      </c>
      <c r="X354" s="2" t="s">
        <v>134</v>
      </c>
      <c r="Y354" s="2" t="s">
        <v>134</v>
      </c>
      <c r="Z354" s="4"/>
      <c r="AA354" s="4">
        <f>=ROUNDDOWN({0},0)</f>
      </c>
      <c r="AB354" s="5"/>
      <c r="AC354" s="2" t="s">
        <v>134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134</v>
      </c>
      <c r="BM354" s="7"/>
      <c r="BN354" s="7"/>
      <c r="BO354" s="4"/>
      <c r="BP354" s="8"/>
      <c r="BQ354" s="4"/>
      <c r="BR354" s="8"/>
      <c r="BS354" s="7"/>
      <c r="BT354" s="7"/>
      <c r="BU354" s="2" t="s">
        <v>134</v>
      </c>
      <c r="BV354" s="2" t="s">
        <v>134</v>
      </c>
      <c r="BW354" s="2" t="s">
        <v>134</v>
      </c>
      <c r="BX354" s="2" t="s">
        <v>134</v>
      </c>
      <c r="BY354" s="2" t="s">
        <v>134</v>
      </c>
      <c r="BZ354" s="2" t="s">
        <v>134</v>
      </c>
      <c r="CA354" s="4"/>
      <c r="CB354" s="8"/>
      <c r="CC354" s="4"/>
      <c r="CD354" s="8"/>
      <c r="CE354" s="7"/>
      <c r="CF354" s="7"/>
      <c r="CG354" s="2" t="s">
        <v>134</v>
      </c>
      <c r="CH354" s="2" t="s">
        <v>134</v>
      </c>
      <c r="CI354" s="2" t="s">
        <v>134</v>
      </c>
      <c r="CJ354" s="2" t="s">
        <v>134</v>
      </c>
      <c r="CK354" s="2" t="s">
        <v>134</v>
      </c>
      <c r="CL354" s="2" t="s">
        <v>134</v>
      </c>
      <c r="CM354" s="4"/>
      <c r="CN354" s="8"/>
      <c r="CO354" s="4"/>
      <c r="CP354" s="8"/>
      <c r="CQ354" s="7"/>
      <c r="CR354" s="7"/>
      <c r="CS354" s="2" t="s">
        <v>134</v>
      </c>
      <c r="CT354" s="2" t="s">
        <v>134</v>
      </c>
      <c r="CU354" s="2" t="s">
        <v>134</v>
      </c>
      <c r="CV354" s="2" t="s">
        <v>134</v>
      </c>
      <c r="CW354" s="2" t="s">
        <v>134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134</v>
      </c>
      <c r="DF354" s="2" t="s">
        <v>134</v>
      </c>
      <c r="DG354" s="2" t="s">
        <v>134</v>
      </c>
      <c r="DH354" s="2" t="s">
        <v>134</v>
      </c>
      <c r="DI354" s="2" t="s">
        <v>134</v>
      </c>
      <c r="DJ354" s="2" t="s">
        <v>134</v>
      </c>
      <c r="DK354" s="4"/>
      <c r="DL354" s="8"/>
      <c r="DM354" s="4"/>
      <c r="DN354" s="8"/>
      <c r="DO354" s="7"/>
      <c r="DP354" s="7"/>
      <c r="DQ354" s="2" t="s">
        <v>134</v>
      </c>
      <c r="DR354" s="2" t="s">
        <v>134</v>
      </c>
      <c r="DS354" s="2" t="s">
        <v>134</v>
      </c>
      <c r="DT354" s="2" t="s">
        <v>134</v>
      </c>
      <c r="DU354" s="2" t="s">
        <v>134</v>
      </c>
      <c r="DV354" s="2" t="s">
        <v>134</v>
      </c>
      <c r="DW354" s="4"/>
      <c r="DX354" s="8"/>
      <c r="DY354" s="4"/>
      <c r="DZ354" s="8"/>
      <c r="EA354" s="7"/>
      <c r="EB354" s="7"/>
      <c r="EC354" s="2" t="s">
        <v>134</v>
      </c>
      <c r="ED354" s="2" t="s">
        <v>134</v>
      </c>
      <c r="EE354" s="2" t="s">
        <v>134</v>
      </c>
      <c r="EF354" s="2" t="s">
        <v>134</v>
      </c>
      <c r="EG354" s="2" t="s">
        <v>134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134</v>
      </c>
      <c r="EP354" s="2" t="s">
        <v>134</v>
      </c>
      <c r="EQ354" s="2" t="s">
        <v>134</v>
      </c>
      <c r="ER354" s="2" t="s">
        <v>134</v>
      </c>
      <c r="ES354" s="2" t="s">
        <v>134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134</v>
      </c>
      <c r="FB354" s="2" t="s">
        <v>134</v>
      </c>
      <c r="FC354" s="2" t="s">
        <v>134</v>
      </c>
      <c r="FD354" s="2" t="s">
        <v>134</v>
      </c>
      <c r="FE354" s="2" t="s">
        <v>134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134</v>
      </c>
      <c r="FN354" s="2" t="s">
        <v>134</v>
      </c>
      <c r="FO354" s="2" t="s">
        <v>134</v>
      </c>
      <c r="FP354" s="2" t="s">
        <v>134</v>
      </c>
      <c r="FQ354" s="2" t="s">
        <v>134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134</v>
      </c>
      <c r="FZ354" s="2" t="s">
        <v>134</v>
      </c>
      <c r="GA354" s="2" t="s">
        <v>134</v>
      </c>
      <c r="GB354" s="2" t="s">
        <v>134</v>
      </c>
      <c r="GC354" s="2" t="s">
        <v>134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134</v>
      </c>
      <c r="GL354" s="2" t="s">
        <v>134</v>
      </c>
      <c r="GM354" s="2" t="s">
        <v>134</v>
      </c>
      <c r="GN354" s="2" t="s">
        <v>134</v>
      </c>
      <c r="GO354" s="2" t="s">
        <v>134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134</v>
      </c>
      <c r="GX354" s="2" t="s">
        <v>134</v>
      </c>
      <c r="GY354" s="2" t="s">
        <v>134</v>
      </c>
      <c r="GZ354" s="2" t="s">
        <v>134</v>
      </c>
      <c r="HA354" s="2" t="s">
        <v>134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134</v>
      </c>
      <c r="HJ354" s="2" t="s">
        <v>134</v>
      </c>
      <c r="HK354" s="2" t="s">
        <v>134</v>
      </c>
      <c r="HL354" s="2" t="s">
        <v>134</v>
      </c>
      <c r="HM354" s="2" t="s">
        <v>134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134</v>
      </c>
      <c r="HV354" s="2" t="s">
        <v>134</v>
      </c>
      <c r="HW354" s="2" t="s">
        <v>134</v>
      </c>
      <c r="HX354" s="2" t="s">
        <v>134</v>
      </c>
      <c r="HY354" s="2" t="s">
        <v>134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134</v>
      </c>
      <c r="IH354" s="2" t="s">
        <v>134</v>
      </c>
      <c r="II354" s="2" t="s">
        <v>134</v>
      </c>
      <c r="IJ354" s="2" t="s">
        <v>134</v>
      </c>
      <c r="IK354" s="2" t="s">
        <v>134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134</v>
      </c>
      <c r="IT354" s="2" t="s">
        <v>134</v>
      </c>
      <c r="IU354" s="2" t="s">
        <v>134</v>
      </c>
      <c r="IV354" s="2" t="s">
        <v>134</v>
      </c>
      <c r="IW354" s="2" t="s">
        <v>134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134</v>
      </c>
      <c r="JF354" s="2" t="s">
        <v>134</v>
      </c>
      <c r="JG354" s="2" t="s">
        <v>134</v>
      </c>
      <c r="JH354" s="2" t="s">
        <v>134</v>
      </c>
      <c r="JI354" s="2" t="s">
        <v>134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134</v>
      </c>
      <c r="JR354" s="2" t="s">
        <v>134</v>
      </c>
      <c r="JS354" s="2" t="s">
        <v>134</v>
      </c>
      <c r="JT354" s="2" t="s">
        <v>134</v>
      </c>
      <c r="JU354" s="2" t="s">
        <v>134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134</v>
      </c>
      <c r="KD354" s="2" t="s">
        <v>134</v>
      </c>
      <c r="KE354" s="2" t="s">
        <v>134</v>
      </c>
      <c r="KF354" s="2" t="s">
        <v>134</v>
      </c>
      <c r="KG354" s="2" t="s">
        <v>134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134</v>
      </c>
      <c r="LB354" s="2" t="s">
        <v>134</v>
      </c>
      <c r="LC354" s="2" t="s">
        <v>134</v>
      </c>
      <c r="LD354" s="2" t="s">
        <v>134</v>
      </c>
      <c r="LE354" s="2" t="s">
        <v>134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134</v>
      </c>
      <c r="LN354" s="2" t="s">
        <v>134</v>
      </c>
      <c r="LO354" s="2" t="s">
        <v>134</v>
      </c>
      <c r="LP354" s="2" t="s">
        <v>134</v>
      </c>
      <c r="LQ354" s="2" t="s">
        <v>134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134</v>
      </c>
      <c r="LZ354" s="2" t="s">
        <v>134</v>
      </c>
      <c r="MA354" s="2" t="s">
        <v>134</v>
      </c>
      <c r="MB354" s="2" t="s">
        <v>134</v>
      </c>
      <c r="MC354" s="2" t="s">
        <v>134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134</v>
      </c>
      <c r="MX354" s="2" t="s">
        <v>134</v>
      </c>
      <c r="MY354" s="2" t="s">
        <v>134</v>
      </c>
      <c r="MZ354" s="2" t="s">
        <v>134</v>
      </c>
      <c r="NA354" s="2" t="s">
        <v>134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134</v>
      </c>
      <c r="NJ354" s="2" t="s">
        <v>134</v>
      </c>
      <c r="NK354" s="2" t="s">
        <v>134</v>
      </c>
      <c r="NL354" s="2" t="s">
        <v>134</v>
      </c>
      <c r="NM354" s="2" t="s">
        <v>134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134</v>
      </c>
      <c r="NV354" s="2" t="s">
        <v>134</v>
      </c>
      <c r="NW354" s="2" t="s">
        <v>134</v>
      </c>
      <c r="NX354" s="2" t="s">
        <v>134</v>
      </c>
      <c r="NY354" s="2" t="s">
        <v>134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134</v>
      </c>
      <c r="OH354" s="2" t="s">
        <v>134</v>
      </c>
      <c r="OI354" s="2" t="s">
        <v>134</v>
      </c>
      <c r="OJ354" s="2" t="s">
        <v>134</v>
      </c>
      <c r="OK354" s="2" t="s">
        <v>134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134</v>
      </c>
      <c r="OT354" s="2" t="s">
        <v>134</v>
      </c>
      <c r="OU354" s="2" t="s">
        <v>134</v>
      </c>
      <c r="OV354" s="2" t="s">
        <v>134</v>
      </c>
      <c r="OW354" s="2" t="s">
        <v>134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134</v>
      </c>
      <c r="PR354" s="2" t="s">
        <v>134</v>
      </c>
      <c r="PS354" s="2" t="s">
        <v>134</v>
      </c>
      <c r="PT354" s="2" t="s">
        <v>134</v>
      </c>
      <c r="PU354" s="2" t="s">
        <v>134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134</v>
      </c>
      <c r="QP354" s="2" t="s">
        <v>134</v>
      </c>
      <c r="QQ354" s="2" t="s">
        <v>134</v>
      </c>
      <c r="QR354" s="2" t="s">
        <v>134</v>
      </c>
      <c r="QS354" s="2" t="s">
        <v>134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134</v>
      </c>
      <c r="RB354" s="2" t="s">
        <v>134</v>
      </c>
      <c r="RC354" s="2" t="s">
        <v>134</v>
      </c>
      <c r="RD354" s="2" t="s">
        <v>134</v>
      </c>
      <c r="RE354" s="2" t="s">
        <v>134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134</v>
      </c>
      <c r="RN354" s="2" t="s">
        <v>134</v>
      </c>
      <c r="RO354" s="2" t="s">
        <v>134</v>
      </c>
      <c r="RP354" s="2" t="s">
        <v>134</v>
      </c>
      <c r="RQ354" s="2" t="s">
        <v>134</v>
      </c>
      <c r="RR354" s="2" t="s">
        <v>134</v>
      </c>
      <c r="RS354" s="4"/>
      <c r="RT354" s="8"/>
      <c r="RU354" s="4"/>
      <c r="RV354" s="8"/>
      <c r="RW354" s="7"/>
      <c r="RX354" s="7"/>
      <c r="RY354" s="2" t="s">
        <v>134</v>
      </c>
      <c r="RZ354" s="2" t="s">
        <v>134</v>
      </c>
      <c r="SA354" s="2" t="s">
        <v>134</v>
      </c>
      <c r="SB354" s="2" t="s">
        <v>134</v>
      </c>
      <c r="SC354" s="2" t="s">
        <v>134</v>
      </c>
      <c r="SD354" s="2" t="s">
        <v>134</v>
      </c>
      <c r="SE354" s="4"/>
      <c r="SF354" s="8"/>
      <c r="SG354" s="4"/>
      <c r="SH354" s="8"/>
      <c r="SI354" s="7"/>
      <c r="SJ354" s="7"/>
      <c r="SK354" s="2" t="s">
        <v>134</v>
      </c>
      <c r="SL354" s="2" t="s">
        <v>134</v>
      </c>
      <c r="SM354" s="2" t="s">
        <v>134</v>
      </c>
      <c r="SN354" s="2" t="s">
        <v>134</v>
      </c>
      <c r="SO354" s="2" t="s">
        <v>134</v>
      </c>
      <c r="SP354" s="2" t="s">
        <v>134</v>
      </c>
    </row>
    <row r="355">
      <c r="A355" s="2" t="s">
        <v>3455</v>
      </c>
      <c r="B355" s="2" t="s">
        <v>123</v>
      </c>
      <c r="C355" s="2" t="s">
        <v>3418</v>
      </c>
      <c r="D355" s="2" t="s">
        <v>2731</v>
      </c>
      <c r="E355" s="2" t="s">
        <v>1660</v>
      </c>
      <c r="F355" s="2" t="s">
        <v>3217</v>
      </c>
      <c r="G355" s="2" t="s">
        <v>134</v>
      </c>
      <c r="H355" s="2" t="s">
        <v>134</v>
      </c>
      <c r="I355" s="2" t="s">
        <v>134</v>
      </c>
      <c r="J355" s="2" t="s">
        <v>3456</v>
      </c>
      <c r="K355" s="2" t="s">
        <v>3457</v>
      </c>
      <c r="L355" s="3">
        <v>13.97</v>
      </c>
      <c r="M355" s="3"/>
      <c r="N355" s="3"/>
      <c r="O355" s="2" t="s">
        <v>131</v>
      </c>
      <c r="P355" s="2" t="s">
        <v>134</v>
      </c>
      <c r="Q355" s="2" t="s">
        <v>134</v>
      </c>
      <c r="R355" s="2" t="s">
        <v>3132</v>
      </c>
      <c r="S355" s="2" t="s">
        <v>134</v>
      </c>
      <c r="T355" s="2" t="s">
        <v>134</v>
      </c>
      <c r="U355" s="2" t="s">
        <v>134</v>
      </c>
      <c r="V355" s="2" t="s">
        <v>134</v>
      </c>
      <c r="W355" s="2" t="s">
        <v>134</v>
      </c>
      <c r="X355" s="2" t="s">
        <v>134</v>
      </c>
      <c r="Y355" s="2" t="s">
        <v>134</v>
      </c>
      <c r="Z355" s="4"/>
      <c r="AA355" s="4">
        <f>=ROUNDDOWN({0},0)</f>
      </c>
      <c r="AB355" s="5"/>
      <c r="AC355" s="2" t="s">
        <v>134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134</v>
      </c>
      <c r="BM355" s="7"/>
      <c r="BN355" s="7"/>
      <c r="BO355" s="4"/>
      <c r="BP355" s="8"/>
      <c r="BQ355" s="4"/>
      <c r="BR355" s="8"/>
      <c r="BS355" s="7"/>
      <c r="BT355" s="7"/>
      <c r="BU355" s="2" t="s">
        <v>134</v>
      </c>
      <c r="BV355" s="2" t="s">
        <v>134</v>
      </c>
      <c r="BW355" s="2" t="s">
        <v>134</v>
      </c>
      <c r="BX355" s="2" t="s">
        <v>134</v>
      </c>
      <c r="BY355" s="2" t="s">
        <v>134</v>
      </c>
      <c r="BZ355" s="2" t="s">
        <v>134</v>
      </c>
      <c r="CA355" s="4"/>
      <c r="CB355" s="8"/>
      <c r="CC355" s="4"/>
      <c r="CD355" s="8"/>
      <c r="CE355" s="7"/>
      <c r="CF355" s="7"/>
      <c r="CG355" s="2" t="s">
        <v>134</v>
      </c>
      <c r="CH355" s="2" t="s">
        <v>134</v>
      </c>
      <c r="CI355" s="2" t="s">
        <v>134</v>
      </c>
      <c r="CJ355" s="2" t="s">
        <v>134</v>
      </c>
      <c r="CK355" s="2" t="s">
        <v>134</v>
      </c>
      <c r="CL355" s="2" t="s">
        <v>134</v>
      </c>
      <c r="CM355" s="4"/>
      <c r="CN355" s="8"/>
      <c r="CO355" s="4"/>
      <c r="CP355" s="8"/>
      <c r="CQ355" s="7"/>
      <c r="CR355" s="7"/>
      <c r="CS355" s="2" t="s">
        <v>134</v>
      </c>
      <c r="CT355" s="2" t="s">
        <v>134</v>
      </c>
      <c r="CU355" s="2" t="s">
        <v>134</v>
      </c>
      <c r="CV355" s="2" t="s">
        <v>134</v>
      </c>
      <c r="CW355" s="2" t="s">
        <v>134</v>
      </c>
      <c r="CX355" s="2" t="s">
        <v>134</v>
      </c>
      <c r="CY355" s="4"/>
      <c r="CZ355" s="8"/>
      <c r="DA355" s="4"/>
      <c r="DB355" s="8"/>
      <c r="DC355" s="7"/>
      <c r="DD355" s="7"/>
      <c r="DE355" s="2" t="s">
        <v>134</v>
      </c>
      <c r="DF355" s="2" t="s">
        <v>134</v>
      </c>
      <c r="DG355" s="2" t="s">
        <v>134</v>
      </c>
      <c r="DH355" s="2" t="s">
        <v>134</v>
      </c>
      <c r="DI355" s="2" t="s">
        <v>134</v>
      </c>
      <c r="DJ355" s="2" t="s">
        <v>134</v>
      </c>
      <c r="DK355" s="4"/>
      <c r="DL355" s="8"/>
      <c r="DM355" s="4"/>
      <c r="DN355" s="8"/>
      <c r="DO355" s="7"/>
      <c r="DP355" s="7"/>
      <c r="DQ355" s="2" t="s">
        <v>134</v>
      </c>
      <c r="DR355" s="2" t="s">
        <v>134</v>
      </c>
      <c r="DS355" s="2" t="s">
        <v>134</v>
      </c>
      <c r="DT355" s="2" t="s">
        <v>134</v>
      </c>
      <c r="DU355" s="2" t="s">
        <v>134</v>
      </c>
      <c r="DV355" s="2" t="s">
        <v>134</v>
      </c>
      <c r="DW355" s="4"/>
      <c r="DX355" s="8"/>
      <c r="DY355" s="4"/>
      <c r="DZ355" s="8"/>
      <c r="EA355" s="7"/>
      <c r="EB355" s="7"/>
      <c r="EC355" s="2" t="s">
        <v>134</v>
      </c>
      <c r="ED355" s="2" t="s">
        <v>134</v>
      </c>
      <c r="EE355" s="2" t="s">
        <v>134</v>
      </c>
      <c r="EF355" s="2" t="s">
        <v>134</v>
      </c>
      <c r="EG355" s="2" t="s">
        <v>134</v>
      </c>
      <c r="EH355" s="2" t="s">
        <v>134</v>
      </c>
      <c r="EI355" s="4"/>
      <c r="EJ355" s="8"/>
      <c r="EK355" s="4"/>
      <c r="EL355" s="8"/>
      <c r="EM355" s="7"/>
      <c r="EN355" s="7"/>
      <c r="EO355" s="2" t="s">
        <v>134</v>
      </c>
      <c r="EP355" s="2" t="s">
        <v>134</v>
      </c>
      <c r="EQ355" s="2" t="s">
        <v>134</v>
      </c>
      <c r="ER355" s="2" t="s">
        <v>134</v>
      </c>
      <c r="ES355" s="2" t="s">
        <v>134</v>
      </c>
      <c r="ET355" s="2" t="s">
        <v>134</v>
      </c>
      <c r="EU355" s="4"/>
      <c r="EV355" s="8"/>
      <c r="EW355" s="4"/>
      <c r="EX355" s="8"/>
      <c r="EY355" s="7"/>
      <c r="EZ355" s="7"/>
      <c r="FA355" s="2" t="s">
        <v>134</v>
      </c>
      <c r="FB355" s="2" t="s">
        <v>134</v>
      </c>
      <c r="FC355" s="2" t="s">
        <v>134</v>
      </c>
      <c r="FD355" s="2" t="s">
        <v>134</v>
      </c>
      <c r="FE355" s="2" t="s">
        <v>134</v>
      </c>
      <c r="FF355" s="2" t="s">
        <v>134</v>
      </c>
      <c r="FG355" s="4"/>
      <c r="FH355" s="8"/>
      <c r="FI355" s="4"/>
      <c r="FJ355" s="8"/>
      <c r="FK355" s="7"/>
      <c r="FL355" s="7"/>
      <c r="FM355" s="2" t="s">
        <v>134</v>
      </c>
      <c r="FN355" s="2" t="s">
        <v>134</v>
      </c>
      <c r="FO355" s="2" t="s">
        <v>134</v>
      </c>
      <c r="FP355" s="2" t="s">
        <v>134</v>
      </c>
      <c r="FQ355" s="2" t="s">
        <v>134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134</v>
      </c>
      <c r="FZ355" s="2" t="s">
        <v>134</v>
      </c>
      <c r="GA355" s="2" t="s">
        <v>134</v>
      </c>
      <c r="GB355" s="2" t="s">
        <v>134</v>
      </c>
      <c r="GC355" s="2" t="s">
        <v>134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134</v>
      </c>
      <c r="GL355" s="2" t="s">
        <v>134</v>
      </c>
      <c r="GM355" s="2" t="s">
        <v>134</v>
      </c>
      <c r="GN355" s="2" t="s">
        <v>134</v>
      </c>
      <c r="GO355" s="2" t="s">
        <v>134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134</v>
      </c>
      <c r="GX355" s="2" t="s">
        <v>134</v>
      </c>
      <c r="GY355" s="2" t="s">
        <v>134</v>
      </c>
      <c r="GZ355" s="2" t="s">
        <v>134</v>
      </c>
      <c r="HA355" s="2" t="s">
        <v>134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134</v>
      </c>
      <c r="HJ355" s="2" t="s">
        <v>134</v>
      </c>
      <c r="HK355" s="2" t="s">
        <v>134</v>
      </c>
      <c r="HL355" s="2" t="s">
        <v>134</v>
      </c>
      <c r="HM355" s="2" t="s">
        <v>134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134</v>
      </c>
      <c r="HV355" s="2" t="s">
        <v>134</v>
      </c>
      <c r="HW355" s="2" t="s">
        <v>134</v>
      </c>
      <c r="HX355" s="2" t="s">
        <v>134</v>
      </c>
      <c r="HY355" s="2" t="s">
        <v>134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134</v>
      </c>
      <c r="IH355" s="2" t="s">
        <v>134</v>
      </c>
      <c r="II355" s="2" t="s">
        <v>134</v>
      </c>
      <c r="IJ355" s="2" t="s">
        <v>134</v>
      </c>
      <c r="IK355" s="2" t="s">
        <v>134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134</v>
      </c>
      <c r="IT355" s="2" t="s">
        <v>134</v>
      </c>
      <c r="IU355" s="2" t="s">
        <v>134</v>
      </c>
      <c r="IV355" s="2" t="s">
        <v>134</v>
      </c>
      <c r="IW355" s="2" t="s">
        <v>134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134</v>
      </c>
      <c r="JF355" s="2" t="s">
        <v>134</v>
      </c>
      <c r="JG355" s="2" t="s">
        <v>134</v>
      </c>
      <c r="JH355" s="2" t="s">
        <v>134</v>
      </c>
      <c r="JI355" s="2" t="s">
        <v>134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134</v>
      </c>
      <c r="JR355" s="2" t="s">
        <v>134</v>
      </c>
      <c r="JS355" s="2" t="s">
        <v>134</v>
      </c>
      <c r="JT355" s="2" t="s">
        <v>134</v>
      </c>
      <c r="JU355" s="2" t="s">
        <v>134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134</v>
      </c>
      <c r="KE355" s="2" t="s">
        <v>134</v>
      </c>
      <c r="KF355" s="2" t="s">
        <v>134</v>
      </c>
      <c r="KG355" s="2" t="s">
        <v>134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134</v>
      </c>
      <c r="KP355" s="2" t="s">
        <v>134</v>
      </c>
      <c r="KQ355" s="2" t="s">
        <v>134</v>
      </c>
      <c r="KR355" s="2" t="s">
        <v>134</v>
      </c>
      <c r="KS355" s="2" t="s">
        <v>134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134</v>
      </c>
      <c r="LB355" s="2" t="s">
        <v>134</v>
      </c>
      <c r="LC355" s="2" t="s">
        <v>134</v>
      </c>
      <c r="LD355" s="2" t="s">
        <v>134</v>
      </c>
      <c r="LE355" s="2" t="s">
        <v>134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134</v>
      </c>
      <c r="LN355" s="2" t="s">
        <v>134</v>
      </c>
      <c r="LO355" s="2" t="s">
        <v>134</v>
      </c>
      <c r="LP355" s="2" t="s">
        <v>134</v>
      </c>
      <c r="LQ355" s="2" t="s">
        <v>134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134</v>
      </c>
      <c r="LZ355" s="2" t="s">
        <v>134</v>
      </c>
      <c r="MA355" s="2" t="s">
        <v>134</v>
      </c>
      <c r="MB355" s="2" t="s">
        <v>134</v>
      </c>
      <c r="MC355" s="2" t="s">
        <v>134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134</v>
      </c>
      <c r="ML355" s="2" t="s">
        <v>134</v>
      </c>
      <c r="MM355" s="2" t="s">
        <v>134</v>
      </c>
      <c r="MN355" s="2" t="s">
        <v>134</v>
      </c>
      <c r="MO355" s="2" t="s">
        <v>134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134</v>
      </c>
      <c r="MY355" s="2" t="s">
        <v>134</v>
      </c>
      <c r="MZ355" s="2" t="s">
        <v>134</v>
      </c>
      <c r="NA355" s="2" t="s">
        <v>134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134</v>
      </c>
      <c r="NV355" s="2" t="s">
        <v>134</v>
      </c>
      <c r="NW355" s="2" t="s">
        <v>134</v>
      </c>
      <c r="NX355" s="2" t="s">
        <v>134</v>
      </c>
      <c r="NY355" s="2" t="s">
        <v>134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134</v>
      </c>
      <c r="OH355" s="2" t="s">
        <v>134</v>
      </c>
      <c r="OI355" s="2" t="s">
        <v>134</v>
      </c>
      <c r="OJ355" s="2" t="s">
        <v>134</v>
      </c>
      <c r="OK355" s="2" t="s">
        <v>134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134</v>
      </c>
      <c r="OT355" s="2" t="s">
        <v>134</v>
      </c>
      <c r="OU355" s="2" t="s">
        <v>134</v>
      </c>
      <c r="OV355" s="2" t="s">
        <v>134</v>
      </c>
      <c r="OW355" s="2" t="s">
        <v>134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134</v>
      </c>
      <c r="PR355" s="2" t="s">
        <v>134</v>
      </c>
      <c r="PS355" s="2" t="s">
        <v>134</v>
      </c>
      <c r="PT355" s="2" t="s">
        <v>134</v>
      </c>
      <c r="PU355" s="2" t="s">
        <v>134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134</v>
      </c>
      <c r="QP355" s="2" t="s">
        <v>134</v>
      </c>
      <c r="QQ355" s="2" t="s">
        <v>134</v>
      </c>
      <c r="QR355" s="2" t="s">
        <v>134</v>
      </c>
      <c r="QS355" s="2" t="s">
        <v>134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134</v>
      </c>
      <c r="RB355" s="2" t="s">
        <v>134</v>
      </c>
      <c r="RC355" s="2" t="s">
        <v>134</v>
      </c>
      <c r="RD355" s="2" t="s">
        <v>134</v>
      </c>
      <c r="RE355" s="2" t="s">
        <v>134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134</v>
      </c>
      <c r="RN355" s="2" t="s">
        <v>134</v>
      </c>
      <c r="RO355" s="2" t="s">
        <v>134</v>
      </c>
      <c r="RP355" s="2" t="s">
        <v>134</v>
      </c>
      <c r="RQ355" s="2" t="s">
        <v>134</v>
      </c>
      <c r="RR355" s="2" t="s">
        <v>134</v>
      </c>
      <c r="RS355" s="4"/>
      <c r="RT355" s="8"/>
      <c r="RU355" s="4"/>
      <c r="RV355" s="8"/>
      <c r="RW355" s="7"/>
      <c r="RX355" s="7"/>
      <c r="RY355" s="2" t="s">
        <v>134</v>
      </c>
      <c r="RZ355" s="2" t="s">
        <v>134</v>
      </c>
      <c r="SA355" s="2" t="s">
        <v>134</v>
      </c>
      <c r="SB355" s="2" t="s">
        <v>134</v>
      </c>
      <c r="SC355" s="2" t="s">
        <v>134</v>
      </c>
      <c r="SD355" s="2" t="s">
        <v>134</v>
      </c>
      <c r="SE355" s="4"/>
      <c r="SF355" s="8"/>
      <c r="SG355" s="4"/>
      <c r="SH355" s="8"/>
      <c r="SI355" s="7"/>
      <c r="SJ355" s="7"/>
      <c r="SK355" s="2" t="s">
        <v>134</v>
      </c>
      <c r="SL355" s="2" t="s">
        <v>134</v>
      </c>
      <c r="SM355" s="2" t="s">
        <v>134</v>
      </c>
      <c r="SN355" s="2" t="s">
        <v>134</v>
      </c>
      <c r="SO355" s="2" t="s">
        <v>134</v>
      </c>
      <c r="SP355" s="2" t="s">
        <v>134</v>
      </c>
    </row>
    <row r="356">
      <c r="A356" s="2" t="s">
        <v>3458</v>
      </c>
      <c r="B356" s="2" t="s">
        <v>123</v>
      </c>
      <c r="C356" s="2" t="s">
        <v>3418</v>
      </c>
      <c r="D356" s="2" t="s">
        <v>2731</v>
      </c>
      <c r="E356" s="2" t="s">
        <v>1660</v>
      </c>
      <c r="F356" s="2" t="s">
        <v>3459</v>
      </c>
      <c r="G356" s="2" t="s">
        <v>134</v>
      </c>
      <c r="H356" s="2" t="s">
        <v>134</v>
      </c>
      <c r="I356" s="2" t="s">
        <v>134</v>
      </c>
      <c r="J356" s="2" t="s">
        <v>3460</v>
      </c>
      <c r="K356" s="2" t="s">
        <v>3461</v>
      </c>
      <c r="L356" s="3">
        <v>13.85</v>
      </c>
      <c r="M356" s="3"/>
      <c r="N356" s="3"/>
      <c r="O356" s="2" t="s">
        <v>131</v>
      </c>
      <c r="P356" s="2" t="s">
        <v>134</v>
      </c>
      <c r="Q356" s="2" t="s">
        <v>134</v>
      </c>
      <c r="R356" s="2" t="s">
        <v>3132</v>
      </c>
      <c r="S356" s="2" t="s">
        <v>134</v>
      </c>
      <c r="T356" s="2" t="s">
        <v>134</v>
      </c>
      <c r="U356" s="2" t="s">
        <v>134</v>
      </c>
      <c r="V356" s="2" t="s">
        <v>134</v>
      </c>
      <c r="W356" s="2" t="s">
        <v>134</v>
      </c>
      <c r="X356" s="2" t="s">
        <v>134</v>
      </c>
      <c r="Y356" s="2" t="s">
        <v>134</v>
      </c>
      <c r="Z356" s="4"/>
      <c r="AA356" s="4">
        <f>=ROUNDDOWN({0},0)</f>
      </c>
      <c r="AB356" s="5"/>
      <c r="AC356" s="2" t="s">
        <v>134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134</v>
      </c>
      <c r="BM356" s="7"/>
      <c r="BN356" s="7"/>
      <c r="BO356" s="4"/>
      <c r="BP356" s="8"/>
      <c r="BQ356" s="4"/>
      <c r="BR356" s="8"/>
      <c r="BS356" s="7"/>
      <c r="BT356" s="7"/>
      <c r="BU356" s="2" t="s">
        <v>134</v>
      </c>
      <c r="BV356" s="2" t="s">
        <v>134</v>
      </c>
      <c r="BW356" s="2" t="s">
        <v>134</v>
      </c>
      <c r="BX356" s="2" t="s">
        <v>134</v>
      </c>
      <c r="BY356" s="2" t="s">
        <v>134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134</v>
      </c>
      <c r="CH356" s="2" t="s">
        <v>134</v>
      </c>
      <c r="CI356" s="2" t="s">
        <v>134</v>
      </c>
      <c r="CJ356" s="2" t="s">
        <v>134</v>
      </c>
      <c r="CK356" s="2" t="s">
        <v>134</v>
      </c>
      <c r="CL356" s="2" t="s">
        <v>134</v>
      </c>
      <c r="CM356" s="4"/>
      <c r="CN356" s="8"/>
      <c r="CO356" s="4"/>
      <c r="CP356" s="8"/>
      <c r="CQ356" s="7"/>
      <c r="CR356" s="7"/>
      <c r="CS356" s="2" t="s">
        <v>134</v>
      </c>
      <c r="CT356" s="2" t="s">
        <v>134</v>
      </c>
      <c r="CU356" s="2" t="s">
        <v>134</v>
      </c>
      <c r="CV356" s="2" t="s">
        <v>134</v>
      </c>
      <c r="CW356" s="2" t="s">
        <v>134</v>
      </c>
      <c r="CX356" s="2" t="s">
        <v>134</v>
      </c>
      <c r="CY356" s="4"/>
      <c r="CZ356" s="8"/>
      <c r="DA356" s="4"/>
      <c r="DB356" s="8"/>
      <c r="DC356" s="7"/>
      <c r="DD356" s="7"/>
      <c r="DE356" s="2" t="s">
        <v>134</v>
      </c>
      <c r="DF356" s="2" t="s">
        <v>134</v>
      </c>
      <c r="DG356" s="2" t="s">
        <v>134</v>
      </c>
      <c r="DH356" s="2" t="s">
        <v>134</v>
      </c>
      <c r="DI356" s="2" t="s">
        <v>134</v>
      </c>
      <c r="DJ356" s="2" t="s">
        <v>134</v>
      </c>
      <c r="DK356" s="4"/>
      <c r="DL356" s="8"/>
      <c r="DM356" s="4"/>
      <c r="DN356" s="8"/>
      <c r="DO356" s="7"/>
      <c r="DP356" s="7"/>
      <c r="DQ356" s="2" t="s">
        <v>134</v>
      </c>
      <c r="DR356" s="2" t="s">
        <v>134</v>
      </c>
      <c r="DS356" s="2" t="s">
        <v>134</v>
      </c>
      <c r="DT356" s="2" t="s">
        <v>134</v>
      </c>
      <c r="DU356" s="2" t="s">
        <v>134</v>
      </c>
      <c r="DV356" s="2" t="s">
        <v>134</v>
      </c>
      <c r="DW356" s="4"/>
      <c r="DX356" s="8"/>
      <c r="DY356" s="4"/>
      <c r="DZ356" s="8"/>
      <c r="EA356" s="7"/>
      <c r="EB356" s="7"/>
      <c r="EC356" s="2" t="s">
        <v>134</v>
      </c>
      <c r="ED356" s="2" t="s">
        <v>134</v>
      </c>
      <c r="EE356" s="2" t="s">
        <v>134</v>
      </c>
      <c r="EF356" s="2" t="s">
        <v>134</v>
      </c>
      <c r="EG356" s="2" t="s">
        <v>134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134</v>
      </c>
      <c r="EP356" s="2" t="s">
        <v>134</v>
      </c>
      <c r="EQ356" s="2" t="s">
        <v>134</v>
      </c>
      <c r="ER356" s="2" t="s">
        <v>134</v>
      </c>
      <c r="ES356" s="2" t="s">
        <v>134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134</v>
      </c>
      <c r="FB356" s="2" t="s">
        <v>134</v>
      </c>
      <c r="FC356" s="2" t="s">
        <v>134</v>
      </c>
      <c r="FD356" s="2" t="s">
        <v>134</v>
      </c>
      <c r="FE356" s="2" t="s">
        <v>134</v>
      </c>
      <c r="FF356" s="2" t="s">
        <v>134</v>
      </c>
      <c r="FG356" s="4"/>
      <c r="FH356" s="8"/>
      <c r="FI356" s="4"/>
      <c r="FJ356" s="8"/>
      <c r="FK356" s="7"/>
      <c r="FL356" s="7"/>
      <c r="FM356" s="2" t="s">
        <v>134</v>
      </c>
      <c r="FN356" s="2" t="s">
        <v>134</v>
      </c>
      <c r="FO356" s="2" t="s">
        <v>134</v>
      </c>
      <c r="FP356" s="2" t="s">
        <v>134</v>
      </c>
      <c r="FQ356" s="2" t="s">
        <v>134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134</v>
      </c>
      <c r="FZ356" s="2" t="s">
        <v>134</v>
      </c>
      <c r="GA356" s="2" t="s">
        <v>134</v>
      </c>
      <c r="GB356" s="2" t="s">
        <v>134</v>
      </c>
      <c r="GC356" s="2" t="s">
        <v>134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134</v>
      </c>
      <c r="GL356" s="2" t="s">
        <v>134</v>
      </c>
      <c r="GM356" s="2" t="s">
        <v>134</v>
      </c>
      <c r="GN356" s="2" t="s">
        <v>134</v>
      </c>
      <c r="GO356" s="2" t="s">
        <v>134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134</v>
      </c>
      <c r="GX356" s="2" t="s">
        <v>134</v>
      </c>
      <c r="GY356" s="2" t="s">
        <v>134</v>
      </c>
      <c r="GZ356" s="2" t="s">
        <v>134</v>
      </c>
      <c r="HA356" s="2" t="s">
        <v>134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134</v>
      </c>
      <c r="HJ356" s="2" t="s">
        <v>134</v>
      </c>
      <c r="HK356" s="2" t="s">
        <v>134</v>
      </c>
      <c r="HL356" s="2" t="s">
        <v>134</v>
      </c>
      <c r="HM356" s="2" t="s">
        <v>134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134</v>
      </c>
      <c r="HV356" s="2" t="s">
        <v>134</v>
      </c>
      <c r="HW356" s="2" t="s">
        <v>134</v>
      </c>
      <c r="HX356" s="2" t="s">
        <v>134</v>
      </c>
      <c r="HY356" s="2" t="s">
        <v>134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134</v>
      </c>
      <c r="IH356" s="2" t="s">
        <v>134</v>
      </c>
      <c r="II356" s="2" t="s">
        <v>134</v>
      </c>
      <c r="IJ356" s="2" t="s">
        <v>134</v>
      </c>
      <c r="IK356" s="2" t="s">
        <v>134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134</v>
      </c>
      <c r="IT356" s="2" t="s">
        <v>134</v>
      </c>
      <c r="IU356" s="2" t="s">
        <v>134</v>
      </c>
      <c r="IV356" s="2" t="s">
        <v>134</v>
      </c>
      <c r="IW356" s="2" t="s">
        <v>134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134</v>
      </c>
      <c r="JF356" s="2" t="s">
        <v>134</v>
      </c>
      <c r="JG356" s="2" t="s">
        <v>134</v>
      </c>
      <c r="JH356" s="2" t="s">
        <v>134</v>
      </c>
      <c r="JI356" s="2" t="s">
        <v>134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134</v>
      </c>
      <c r="JR356" s="2" t="s">
        <v>134</v>
      </c>
      <c r="JS356" s="2" t="s">
        <v>134</v>
      </c>
      <c r="JT356" s="2" t="s">
        <v>134</v>
      </c>
      <c r="JU356" s="2" t="s">
        <v>134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134</v>
      </c>
      <c r="KE356" s="2" t="s">
        <v>134</v>
      </c>
      <c r="KF356" s="2" t="s">
        <v>134</v>
      </c>
      <c r="KG356" s="2" t="s">
        <v>134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134</v>
      </c>
      <c r="KQ356" s="2" t="s">
        <v>134</v>
      </c>
      <c r="KR356" s="2" t="s">
        <v>134</v>
      </c>
      <c r="KS356" s="2" t="s">
        <v>134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134</v>
      </c>
      <c r="LB356" s="2" t="s">
        <v>134</v>
      </c>
      <c r="LC356" s="2" t="s">
        <v>134</v>
      </c>
      <c r="LD356" s="2" t="s">
        <v>134</v>
      </c>
      <c r="LE356" s="2" t="s">
        <v>134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134</v>
      </c>
      <c r="LN356" s="2" t="s">
        <v>134</v>
      </c>
      <c r="LO356" s="2" t="s">
        <v>134</v>
      </c>
      <c r="LP356" s="2" t="s">
        <v>134</v>
      </c>
      <c r="LQ356" s="2" t="s">
        <v>134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134</v>
      </c>
      <c r="LZ356" s="2" t="s">
        <v>134</v>
      </c>
      <c r="MA356" s="2" t="s">
        <v>134</v>
      </c>
      <c r="MB356" s="2" t="s">
        <v>134</v>
      </c>
      <c r="MC356" s="2" t="s">
        <v>134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134</v>
      </c>
      <c r="ML356" s="2" t="s">
        <v>134</v>
      </c>
      <c r="MM356" s="2" t="s">
        <v>134</v>
      </c>
      <c r="MN356" s="2" t="s">
        <v>134</v>
      </c>
      <c r="MO356" s="2" t="s">
        <v>134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134</v>
      </c>
      <c r="MY356" s="2" t="s">
        <v>134</v>
      </c>
      <c r="MZ356" s="2" t="s">
        <v>134</v>
      </c>
      <c r="NA356" s="2" t="s">
        <v>134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134</v>
      </c>
      <c r="NJ356" s="2" t="s">
        <v>134</v>
      </c>
      <c r="NK356" s="2" t="s">
        <v>134</v>
      </c>
      <c r="NL356" s="2" t="s">
        <v>134</v>
      </c>
      <c r="NM356" s="2" t="s">
        <v>134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134</v>
      </c>
      <c r="NV356" s="2" t="s">
        <v>134</v>
      </c>
      <c r="NW356" s="2" t="s">
        <v>134</v>
      </c>
      <c r="NX356" s="2" t="s">
        <v>134</v>
      </c>
      <c r="NY356" s="2" t="s">
        <v>134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134</v>
      </c>
      <c r="OH356" s="2" t="s">
        <v>134</v>
      </c>
      <c r="OI356" s="2" t="s">
        <v>134</v>
      </c>
      <c r="OJ356" s="2" t="s">
        <v>134</v>
      </c>
      <c r="OK356" s="2" t="s">
        <v>134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134</v>
      </c>
      <c r="OT356" s="2" t="s">
        <v>134</v>
      </c>
      <c r="OU356" s="2" t="s">
        <v>134</v>
      </c>
      <c r="OV356" s="2" t="s">
        <v>134</v>
      </c>
      <c r="OW356" s="2" t="s">
        <v>134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134</v>
      </c>
      <c r="PR356" s="2" t="s">
        <v>134</v>
      </c>
      <c r="PS356" s="2" t="s">
        <v>134</v>
      </c>
      <c r="PT356" s="2" t="s">
        <v>134</v>
      </c>
      <c r="PU356" s="2" t="s">
        <v>134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134</v>
      </c>
      <c r="QP356" s="2" t="s">
        <v>134</v>
      </c>
      <c r="QQ356" s="2" t="s">
        <v>134</v>
      </c>
      <c r="QR356" s="2" t="s">
        <v>134</v>
      </c>
      <c r="QS356" s="2" t="s">
        <v>134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134</v>
      </c>
      <c r="RB356" s="2" t="s">
        <v>134</v>
      </c>
      <c r="RC356" s="2" t="s">
        <v>134</v>
      </c>
      <c r="RD356" s="2" t="s">
        <v>134</v>
      </c>
      <c r="RE356" s="2" t="s">
        <v>134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134</v>
      </c>
      <c r="RN356" s="2" t="s">
        <v>134</v>
      </c>
      <c r="RO356" s="2" t="s">
        <v>134</v>
      </c>
      <c r="RP356" s="2" t="s">
        <v>134</v>
      </c>
      <c r="RQ356" s="2" t="s">
        <v>134</v>
      </c>
      <c r="RR356" s="2" t="s">
        <v>134</v>
      </c>
      <c r="RS356" s="4"/>
      <c r="RT356" s="8"/>
      <c r="RU356" s="4"/>
      <c r="RV356" s="8"/>
      <c r="RW356" s="7"/>
      <c r="RX356" s="7"/>
      <c r="RY356" s="2" t="s">
        <v>134</v>
      </c>
      <c r="RZ356" s="2" t="s">
        <v>134</v>
      </c>
      <c r="SA356" s="2" t="s">
        <v>134</v>
      </c>
      <c r="SB356" s="2" t="s">
        <v>134</v>
      </c>
      <c r="SC356" s="2" t="s">
        <v>134</v>
      </c>
      <c r="SD356" s="2" t="s">
        <v>134</v>
      </c>
      <c r="SE356" s="4"/>
      <c r="SF356" s="8"/>
      <c r="SG356" s="4"/>
      <c r="SH356" s="8"/>
      <c r="SI356" s="7"/>
      <c r="SJ356" s="7"/>
      <c r="SK356" s="2" t="s">
        <v>134</v>
      </c>
      <c r="SL356" s="2" t="s">
        <v>134</v>
      </c>
      <c r="SM356" s="2" t="s">
        <v>134</v>
      </c>
      <c r="SN356" s="2" t="s">
        <v>134</v>
      </c>
      <c r="SO356" s="2" t="s">
        <v>134</v>
      </c>
      <c r="SP356" s="2" t="s">
        <v>134</v>
      </c>
    </row>
    <row r="357">
      <c r="A357" s="2" t="s">
        <v>3462</v>
      </c>
      <c r="B357" s="2" t="s">
        <v>123</v>
      </c>
      <c r="C357" s="2" t="s">
        <v>3418</v>
      </c>
      <c r="D357" s="2" t="s">
        <v>2731</v>
      </c>
      <c r="E357" s="2" t="s">
        <v>1660</v>
      </c>
      <c r="F357" s="2" t="s">
        <v>3463</v>
      </c>
      <c r="G357" s="2" t="s">
        <v>134</v>
      </c>
      <c r="H357" s="2" t="s">
        <v>134</v>
      </c>
      <c r="I357" s="2" t="s">
        <v>134</v>
      </c>
      <c r="J357" s="2" t="s">
        <v>3464</v>
      </c>
      <c r="K357" s="2" t="s">
        <v>3465</v>
      </c>
      <c r="L357" s="3">
        <v>13.47</v>
      </c>
      <c r="M357" s="3"/>
      <c r="N357" s="3"/>
      <c r="O357" s="2" t="s">
        <v>131</v>
      </c>
      <c r="P357" s="2" t="s">
        <v>134</v>
      </c>
      <c r="Q357" s="2" t="s">
        <v>134</v>
      </c>
      <c r="R357" s="2" t="s">
        <v>3132</v>
      </c>
      <c r="S357" s="2" t="s">
        <v>134</v>
      </c>
      <c r="T357" s="2" t="s">
        <v>134</v>
      </c>
      <c r="U357" s="2" t="s">
        <v>134</v>
      </c>
      <c r="V357" s="2" t="s">
        <v>134</v>
      </c>
      <c r="W357" s="2" t="s">
        <v>134</v>
      </c>
      <c r="X357" s="2" t="s">
        <v>134</v>
      </c>
      <c r="Y357" s="2" t="s">
        <v>134</v>
      </c>
      <c r="Z357" s="4"/>
      <c r="AA357" s="4">
        <f>=ROUNDDOWN({0},0)</f>
      </c>
      <c r="AB357" s="5"/>
      <c r="AC357" s="2" t="s">
        <v>134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134</v>
      </c>
      <c r="BM357" s="7"/>
      <c r="BN357" s="7"/>
      <c r="BO357" s="4"/>
      <c r="BP357" s="8"/>
      <c r="BQ357" s="4"/>
      <c r="BR357" s="8"/>
      <c r="BS357" s="7"/>
      <c r="BT357" s="7"/>
      <c r="BU357" s="2" t="s">
        <v>134</v>
      </c>
      <c r="BV357" s="2" t="s">
        <v>134</v>
      </c>
      <c r="BW357" s="2" t="s">
        <v>134</v>
      </c>
      <c r="BX357" s="2" t="s">
        <v>134</v>
      </c>
      <c r="BY357" s="2" t="s">
        <v>134</v>
      </c>
      <c r="BZ357" s="2" t="s">
        <v>134</v>
      </c>
      <c r="CA357" s="4"/>
      <c r="CB357" s="8"/>
      <c r="CC357" s="4"/>
      <c r="CD357" s="8"/>
      <c r="CE357" s="7"/>
      <c r="CF357" s="7"/>
      <c r="CG357" s="2" t="s">
        <v>134</v>
      </c>
      <c r="CH357" s="2" t="s">
        <v>134</v>
      </c>
      <c r="CI357" s="2" t="s">
        <v>134</v>
      </c>
      <c r="CJ357" s="2" t="s">
        <v>134</v>
      </c>
      <c r="CK357" s="2" t="s">
        <v>134</v>
      </c>
      <c r="CL357" s="2" t="s">
        <v>134</v>
      </c>
      <c r="CM357" s="4"/>
      <c r="CN357" s="8"/>
      <c r="CO357" s="4"/>
      <c r="CP357" s="8"/>
      <c r="CQ357" s="7"/>
      <c r="CR357" s="7"/>
      <c r="CS357" s="2" t="s">
        <v>134</v>
      </c>
      <c r="CT357" s="2" t="s">
        <v>134</v>
      </c>
      <c r="CU357" s="2" t="s">
        <v>134</v>
      </c>
      <c r="CV357" s="2" t="s">
        <v>134</v>
      </c>
      <c r="CW357" s="2" t="s">
        <v>134</v>
      </c>
      <c r="CX357" s="2" t="s">
        <v>134</v>
      </c>
      <c r="CY357" s="4"/>
      <c r="CZ357" s="8"/>
      <c r="DA357" s="4"/>
      <c r="DB357" s="8"/>
      <c r="DC357" s="7"/>
      <c r="DD357" s="7"/>
      <c r="DE357" s="2" t="s">
        <v>134</v>
      </c>
      <c r="DF357" s="2" t="s">
        <v>134</v>
      </c>
      <c r="DG357" s="2" t="s">
        <v>134</v>
      </c>
      <c r="DH357" s="2" t="s">
        <v>134</v>
      </c>
      <c r="DI357" s="2" t="s">
        <v>134</v>
      </c>
      <c r="DJ357" s="2" t="s">
        <v>134</v>
      </c>
      <c r="DK357" s="4"/>
      <c r="DL357" s="8"/>
      <c r="DM357" s="4"/>
      <c r="DN357" s="8"/>
      <c r="DO357" s="7"/>
      <c r="DP357" s="7"/>
      <c r="DQ357" s="2" t="s">
        <v>134</v>
      </c>
      <c r="DR357" s="2" t="s">
        <v>134</v>
      </c>
      <c r="DS357" s="2" t="s">
        <v>134</v>
      </c>
      <c r="DT357" s="2" t="s">
        <v>134</v>
      </c>
      <c r="DU357" s="2" t="s">
        <v>134</v>
      </c>
      <c r="DV357" s="2" t="s">
        <v>134</v>
      </c>
      <c r="DW357" s="4"/>
      <c r="DX357" s="8"/>
      <c r="DY357" s="4"/>
      <c r="DZ357" s="8"/>
      <c r="EA357" s="7"/>
      <c r="EB357" s="7"/>
      <c r="EC357" s="2" t="s">
        <v>134</v>
      </c>
      <c r="ED357" s="2" t="s">
        <v>134</v>
      </c>
      <c r="EE357" s="2" t="s">
        <v>134</v>
      </c>
      <c r="EF357" s="2" t="s">
        <v>134</v>
      </c>
      <c r="EG357" s="2" t="s">
        <v>134</v>
      </c>
      <c r="EH357" s="2" t="s">
        <v>134</v>
      </c>
      <c r="EI357" s="4"/>
      <c r="EJ357" s="8"/>
      <c r="EK357" s="4"/>
      <c r="EL357" s="8"/>
      <c r="EM357" s="7"/>
      <c r="EN357" s="7"/>
      <c r="EO357" s="2" t="s">
        <v>134</v>
      </c>
      <c r="EP357" s="2" t="s">
        <v>134</v>
      </c>
      <c r="EQ357" s="2" t="s">
        <v>134</v>
      </c>
      <c r="ER357" s="2" t="s">
        <v>134</v>
      </c>
      <c r="ES357" s="2" t="s">
        <v>134</v>
      </c>
      <c r="ET357" s="2" t="s">
        <v>134</v>
      </c>
      <c r="EU357" s="4"/>
      <c r="EV357" s="8"/>
      <c r="EW357" s="4"/>
      <c r="EX357" s="8"/>
      <c r="EY357" s="7"/>
      <c r="EZ357" s="7"/>
      <c r="FA357" s="2" t="s">
        <v>134</v>
      </c>
      <c r="FB357" s="2" t="s">
        <v>134</v>
      </c>
      <c r="FC357" s="2" t="s">
        <v>134</v>
      </c>
      <c r="FD357" s="2" t="s">
        <v>134</v>
      </c>
      <c r="FE357" s="2" t="s">
        <v>134</v>
      </c>
      <c r="FF357" s="2" t="s">
        <v>134</v>
      </c>
      <c r="FG357" s="4"/>
      <c r="FH357" s="8"/>
      <c r="FI357" s="4"/>
      <c r="FJ357" s="8"/>
      <c r="FK357" s="7"/>
      <c r="FL357" s="7"/>
      <c r="FM357" s="2" t="s">
        <v>134</v>
      </c>
      <c r="FN357" s="2" t="s">
        <v>134</v>
      </c>
      <c r="FO357" s="2" t="s">
        <v>134</v>
      </c>
      <c r="FP357" s="2" t="s">
        <v>134</v>
      </c>
      <c r="FQ357" s="2" t="s">
        <v>134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134</v>
      </c>
      <c r="FZ357" s="2" t="s">
        <v>134</v>
      </c>
      <c r="GA357" s="2" t="s">
        <v>134</v>
      </c>
      <c r="GB357" s="2" t="s">
        <v>134</v>
      </c>
      <c r="GC357" s="2" t="s">
        <v>134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134</v>
      </c>
      <c r="GL357" s="2" t="s">
        <v>134</v>
      </c>
      <c r="GM357" s="2" t="s">
        <v>134</v>
      </c>
      <c r="GN357" s="2" t="s">
        <v>134</v>
      </c>
      <c r="GO357" s="2" t="s">
        <v>134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134</v>
      </c>
      <c r="GX357" s="2" t="s">
        <v>134</v>
      </c>
      <c r="GY357" s="2" t="s">
        <v>134</v>
      </c>
      <c r="GZ357" s="2" t="s">
        <v>134</v>
      </c>
      <c r="HA357" s="2" t="s">
        <v>134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134</v>
      </c>
      <c r="HJ357" s="2" t="s">
        <v>134</v>
      </c>
      <c r="HK357" s="2" t="s">
        <v>134</v>
      </c>
      <c r="HL357" s="2" t="s">
        <v>134</v>
      </c>
      <c r="HM357" s="2" t="s">
        <v>134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134</v>
      </c>
      <c r="HV357" s="2" t="s">
        <v>134</v>
      </c>
      <c r="HW357" s="2" t="s">
        <v>134</v>
      </c>
      <c r="HX357" s="2" t="s">
        <v>134</v>
      </c>
      <c r="HY357" s="2" t="s">
        <v>134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134</v>
      </c>
      <c r="IH357" s="2" t="s">
        <v>134</v>
      </c>
      <c r="II357" s="2" t="s">
        <v>134</v>
      </c>
      <c r="IJ357" s="2" t="s">
        <v>134</v>
      </c>
      <c r="IK357" s="2" t="s">
        <v>134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134</v>
      </c>
      <c r="IT357" s="2" t="s">
        <v>134</v>
      </c>
      <c r="IU357" s="2" t="s">
        <v>134</v>
      </c>
      <c r="IV357" s="2" t="s">
        <v>134</v>
      </c>
      <c r="IW357" s="2" t="s">
        <v>134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134</v>
      </c>
      <c r="JF357" s="2" t="s">
        <v>134</v>
      </c>
      <c r="JG357" s="2" t="s">
        <v>134</v>
      </c>
      <c r="JH357" s="2" t="s">
        <v>134</v>
      </c>
      <c r="JI357" s="2" t="s">
        <v>134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134</v>
      </c>
      <c r="JR357" s="2" t="s">
        <v>134</v>
      </c>
      <c r="JS357" s="2" t="s">
        <v>134</v>
      </c>
      <c r="JT357" s="2" t="s">
        <v>134</v>
      </c>
      <c r="JU357" s="2" t="s">
        <v>134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134</v>
      </c>
      <c r="KE357" s="2" t="s">
        <v>134</v>
      </c>
      <c r="KF357" s="2" t="s">
        <v>134</v>
      </c>
      <c r="KG357" s="2" t="s">
        <v>134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134</v>
      </c>
      <c r="KP357" s="2" t="s">
        <v>134</v>
      </c>
      <c r="KQ357" s="2" t="s">
        <v>134</v>
      </c>
      <c r="KR357" s="2" t="s">
        <v>134</v>
      </c>
      <c r="KS357" s="2" t="s">
        <v>134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134</v>
      </c>
      <c r="LB357" s="2" t="s">
        <v>134</v>
      </c>
      <c r="LC357" s="2" t="s">
        <v>134</v>
      </c>
      <c r="LD357" s="2" t="s">
        <v>134</v>
      </c>
      <c r="LE357" s="2" t="s">
        <v>134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134</v>
      </c>
      <c r="LN357" s="2" t="s">
        <v>134</v>
      </c>
      <c r="LO357" s="2" t="s">
        <v>134</v>
      </c>
      <c r="LP357" s="2" t="s">
        <v>134</v>
      </c>
      <c r="LQ357" s="2" t="s">
        <v>134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134</v>
      </c>
      <c r="LZ357" s="2" t="s">
        <v>134</v>
      </c>
      <c r="MA357" s="2" t="s">
        <v>134</v>
      </c>
      <c r="MB357" s="2" t="s">
        <v>134</v>
      </c>
      <c r="MC357" s="2" t="s">
        <v>134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134</v>
      </c>
      <c r="ML357" s="2" t="s">
        <v>134</v>
      </c>
      <c r="MM357" s="2" t="s">
        <v>134</v>
      </c>
      <c r="MN357" s="2" t="s">
        <v>134</v>
      </c>
      <c r="MO357" s="2" t="s">
        <v>134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134</v>
      </c>
      <c r="MX357" s="2" t="s">
        <v>134</v>
      </c>
      <c r="MY357" s="2" t="s">
        <v>134</v>
      </c>
      <c r="MZ357" s="2" t="s">
        <v>134</v>
      </c>
      <c r="NA357" s="2" t="s">
        <v>134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134</v>
      </c>
      <c r="NJ357" s="2" t="s">
        <v>134</v>
      </c>
      <c r="NK357" s="2" t="s">
        <v>134</v>
      </c>
      <c r="NL357" s="2" t="s">
        <v>134</v>
      </c>
      <c r="NM357" s="2" t="s">
        <v>134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134</v>
      </c>
      <c r="NV357" s="2" t="s">
        <v>134</v>
      </c>
      <c r="NW357" s="2" t="s">
        <v>134</v>
      </c>
      <c r="NX357" s="2" t="s">
        <v>134</v>
      </c>
      <c r="NY357" s="2" t="s">
        <v>134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134</v>
      </c>
      <c r="OH357" s="2" t="s">
        <v>134</v>
      </c>
      <c r="OI357" s="2" t="s">
        <v>134</v>
      </c>
      <c r="OJ357" s="2" t="s">
        <v>134</v>
      </c>
      <c r="OK357" s="2" t="s">
        <v>134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134</v>
      </c>
      <c r="OT357" s="2" t="s">
        <v>134</v>
      </c>
      <c r="OU357" s="2" t="s">
        <v>134</v>
      </c>
      <c r="OV357" s="2" t="s">
        <v>134</v>
      </c>
      <c r="OW357" s="2" t="s">
        <v>134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134</v>
      </c>
      <c r="PR357" s="2" t="s">
        <v>134</v>
      </c>
      <c r="PS357" s="2" t="s">
        <v>134</v>
      </c>
      <c r="PT357" s="2" t="s">
        <v>134</v>
      </c>
      <c r="PU357" s="2" t="s">
        <v>134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134</v>
      </c>
      <c r="QP357" s="2" t="s">
        <v>134</v>
      </c>
      <c r="QQ357" s="2" t="s">
        <v>134</v>
      </c>
      <c r="QR357" s="2" t="s">
        <v>134</v>
      </c>
      <c r="QS357" s="2" t="s">
        <v>134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134</v>
      </c>
      <c r="RB357" s="2" t="s">
        <v>134</v>
      </c>
      <c r="RC357" s="2" t="s">
        <v>134</v>
      </c>
      <c r="RD357" s="2" t="s">
        <v>134</v>
      </c>
      <c r="RE357" s="2" t="s">
        <v>134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134</v>
      </c>
      <c r="RN357" s="2" t="s">
        <v>134</v>
      </c>
      <c r="RO357" s="2" t="s">
        <v>134</v>
      </c>
      <c r="RP357" s="2" t="s">
        <v>134</v>
      </c>
      <c r="RQ357" s="2" t="s">
        <v>134</v>
      </c>
      <c r="RR357" s="2" t="s">
        <v>134</v>
      </c>
      <c r="RS357" s="4"/>
      <c r="RT357" s="8"/>
      <c r="RU357" s="4"/>
      <c r="RV357" s="8"/>
      <c r="RW357" s="7"/>
      <c r="RX357" s="7"/>
      <c r="RY357" s="2" t="s">
        <v>134</v>
      </c>
      <c r="RZ357" s="2" t="s">
        <v>134</v>
      </c>
      <c r="SA357" s="2" t="s">
        <v>134</v>
      </c>
      <c r="SB357" s="2" t="s">
        <v>134</v>
      </c>
      <c r="SC357" s="2" t="s">
        <v>134</v>
      </c>
      <c r="SD357" s="2" t="s">
        <v>134</v>
      </c>
      <c r="SE357" s="4"/>
      <c r="SF357" s="8"/>
      <c r="SG357" s="4"/>
      <c r="SH357" s="8"/>
      <c r="SI357" s="7"/>
      <c r="SJ357" s="7"/>
      <c r="SK357" s="2" t="s">
        <v>134</v>
      </c>
      <c r="SL357" s="2" t="s">
        <v>134</v>
      </c>
      <c r="SM357" s="2" t="s">
        <v>134</v>
      </c>
      <c r="SN357" s="2" t="s">
        <v>134</v>
      </c>
      <c r="SO357" s="2" t="s">
        <v>134</v>
      </c>
      <c r="SP357" s="2" t="s">
        <v>134</v>
      </c>
    </row>
    <row r="358">
      <c r="A358" s="2" t="s">
        <v>3466</v>
      </c>
      <c r="B358" s="2" t="s">
        <v>123</v>
      </c>
      <c r="C358" s="2" t="s">
        <v>3418</v>
      </c>
      <c r="D358" s="2" t="s">
        <v>2731</v>
      </c>
      <c r="E358" s="2" t="s">
        <v>1660</v>
      </c>
      <c r="F358" s="2" t="s">
        <v>1484</v>
      </c>
      <c r="G358" s="2" t="s">
        <v>134</v>
      </c>
      <c r="H358" s="2" t="s">
        <v>134</v>
      </c>
      <c r="I358" s="2" t="s">
        <v>134</v>
      </c>
      <c r="J358" s="2" t="s">
        <v>3467</v>
      </c>
      <c r="K358" s="2" t="s">
        <v>1484</v>
      </c>
      <c r="L358" s="3">
        <v>15</v>
      </c>
      <c r="M358" s="3"/>
      <c r="N358" s="3"/>
      <c r="O358" s="2" t="s">
        <v>131</v>
      </c>
      <c r="P358" s="2" t="s">
        <v>134</v>
      </c>
      <c r="Q358" s="2" t="s">
        <v>134</v>
      </c>
      <c r="R358" s="2" t="s">
        <v>3132</v>
      </c>
      <c r="S358" s="2" t="s">
        <v>134</v>
      </c>
      <c r="T358" s="2" t="s">
        <v>134</v>
      </c>
      <c r="U358" s="2" t="s">
        <v>134</v>
      </c>
      <c r="V358" s="2" t="s">
        <v>134</v>
      </c>
      <c r="W358" s="2" t="s">
        <v>134</v>
      </c>
      <c r="X358" s="2" t="s">
        <v>134</v>
      </c>
      <c r="Y358" s="2" t="s">
        <v>134</v>
      </c>
      <c r="Z358" s="4"/>
      <c r="AA358" s="4">
        <f>=ROUNDDOWN({0},0)</f>
      </c>
      <c r="AB358" s="5"/>
      <c r="AC358" s="2" t="s">
        <v>134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134</v>
      </c>
      <c r="BM358" s="7"/>
      <c r="BN358" s="7"/>
      <c r="BO358" s="4"/>
      <c r="BP358" s="8"/>
      <c r="BQ358" s="4"/>
      <c r="BR358" s="8"/>
      <c r="BS358" s="7"/>
      <c r="BT358" s="7"/>
      <c r="BU358" s="2" t="s">
        <v>134</v>
      </c>
      <c r="BV358" s="2" t="s">
        <v>134</v>
      </c>
      <c r="BW358" s="2" t="s">
        <v>134</v>
      </c>
      <c r="BX358" s="2" t="s">
        <v>134</v>
      </c>
      <c r="BY358" s="2" t="s">
        <v>134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134</v>
      </c>
      <c r="CH358" s="2" t="s">
        <v>134</v>
      </c>
      <c r="CI358" s="2" t="s">
        <v>134</v>
      </c>
      <c r="CJ358" s="2" t="s">
        <v>134</v>
      </c>
      <c r="CK358" s="2" t="s">
        <v>134</v>
      </c>
      <c r="CL358" s="2" t="s">
        <v>134</v>
      </c>
      <c r="CM358" s="4"/>
      <c r="CN358" s="8"/>
      <c r="CO358" s="4"/>
      <c r="CP358" s="8"/>
      <c r="CQ358" s="7"/>
      <c r="CR358" s="7"/>
      <c r="CS358" s="2" t="s">
        <v>134</v>
      </c>
      <c r="CT358" s="2" t="s">
        <v>134</v>
      </c>
      <c r="CU358" s="2" t="s">
        <v>134</v>
      </c>
      <c r="CV358" s="2" t="s">
        <v>134</v>
      </c>
      <c r="CW358" s="2" t="s">
        <v>134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134</v>
      </c>
      <c r="DF358" s="2" t="s">
        <v>134</v>
      </c>
      <c r="DG358" s="2" t="s">
        <v>134</v>
      </c>
      <c r="DH358" s="2" t="s">
        <v>134</v>
      </c>
      <c r="DI358" s="2" t="s">
        <v>134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134</v>
      </c>
      <c r="DR358" s="2" t="s">
        <v>134</v>
      </c>
      <c r="DS358" s="2" t="s">
        <v>134</v>
      </c>
      <c r="DT358" s="2" t="s">
        <v>134</v>
      </c>
      <c r="DU358" s="2" t="s">
        <v>134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134</v>
      </c>
      <c r="ED358" s="2" t="s">
        <v>134</v>
      </c>
      <c r="EE358" s="2" t="s">
        <v>134</v>
      </c>
      <c r="EF358" s="2" t="s">
        <v>134</v>
      </c>
      <c r="EG358" s="2" t="s">
        <v>134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134</v>
      </c>
      <c r="EP358" s="2" t="s">
        <v>134</v>
      </c>
      <c r="EQ358" s="2" t="s">
        <v>134</v>
      </c>
      <c r="ER358" s="2" t="s">
        <v>134</v>
      </c>
      <c r="ES358" s="2" t="s">
        <v>134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134</v>
      </c>
      <c r="FB358" s="2" t="s">
        <v>134</v>
      </c>
      <c r="FC358" s="2" t="s">
        <v>134</v>
      </c>
      <c r="FD358" s="2" t="s">
        <v>134</v>
      </c>
      <c r="FE358" s="2" t="s">
        <v>134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134</v>
      </c>
      <c r="FN358" s="2" t="s">
        <v>134</v>
      </c>
      <c r="FO358" s="2" t="s">
        <v>134</v>
      </c>
      <c r="FP358" s="2" t="s">
        <v>134</v>
      </c>
      <c r="FQ358" s="2" t="s">
        <v>134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134</v>
      </c>
      <c r="FZ358" s="2" t="s">
        <v>134</v>
      </c>
      <c r="GA358" s="2" t="s">
        <v>134</v>
      </c>
      <c r="GB358" s="2" t="s">
        <v>134</v>
      </c>
      <c r="GC358" s="2" t="s">
        <v>134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134</v>
      </c>
      <c r="GL358" s="2" t="s">
        <v>134</v>
      </c>
      <c r="GM358" s="2" t="s">
        <v>134</v>
      </c>
      <c r="GN358" s="2" t="s">
        <v>134</v>
      </c>
      <c r="GO358" s="2" t="s">
        <v>134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134</v>
      </c>
      <c r="GX358" s="2" t="s">
        <v>134</v>
      </c>
      <c r="GY358" s="2" t="s">
        <v>134</v>
      </c>
      <c r="GZ358" s="2" t="s">
        <v>134</v>
      </c>
      <c r="HA358" s="2" t="s">
        <v>134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134</v>
      </c>
      <c r="HJ358" s="2" t="s">
        <v>134</v>
      </c>
      <c r="HK358" s="2" t="s">
        <v>134</v>
      </c>
      <c r="HL358" s="2" t="s">
        <v>134</v>
      </c>
      <c r="HM358" s="2" t="s">
        <v>134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134</v>
      </c>
      <c r="HV358" s="2" t="s">
        <v>134</v>
      </c>
      <c r="HW358" s="2" t="s">
        <v>134</v>
      </c>
      <c r="HX358" s="2" t="s">
        <v>134</v>
      </c>
      <c r="HY358" s="2" t="s">
        <v>134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134</v>
      </c>
      <c r="IH358" s="2" t="s">
        <v>134</v>
      </c>
      <c r="II358" s="2" t="s">
        <v>134</v>
      </c>
      <c r="IJ358" s="2" t="s">
        <v>134</v>
      </c>
      <c r="IK358" s="2" t="s">
        <v>134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134</v>
      </c>
      <c r="IT358" s="2" t="s">
        <v>134</v>
      </c>
      <c r="IU358" s="2" t="s">
        <v>134</v>
      </c>
      <c r="IV358" s="2" t="s">
        <v>134</v>
      </c>
      <c r="IW358" s="2" t="s">
        <v>134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134</v>
      </c>
      <c r="JF358" s="2" t="s">
        <v>134</v>
      </c>
      <c r="JG358" s="2" t="s">
        <v>134</v>
      </c>
      <c r="JH358" s="2" t="s">
        <v>134</v>
      </c>
      <c r="JI358" s="2" t="s">
        <v>134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134</v>
      </c>
      <c r="JR358" s="2" t="s">
        <v>134</v>
      </c>
      <c r="JS358" s="2" t="s">
        <v>134</v>
      </c>
      <c r="JT358" s="2" t="s">
        <v>134</v>
      </c>
      <c r="JU358" s="2" t="s">
        <v>134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134</v>
      </c>
      <c r="KD358" s="2" t="s">
        <v>134</v>
      </c>
      <c r="KE358" s="2" t="s">
        <v>134</v>
      </c>
      <c r="KF358" s="2" t="s">
        <v>134</v>
      </c>
      <c r="KG358" s="2" t="s">
        <v>134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134</v>
      </c>
      <c r="LB358" s="2" t="s">
        <v>134</v>
      </c>
      <c r="LC358" s="2" t="s">
        <v>134</v>
      </c>
      <c r="LD358" s="2" t="s">
        <v>134</v>
      </c>
      <c r="LE358" s="2" t="s">
        <v>134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134</v>
      </c>
      <c r="LO358" s="2" t="s">
        <v>134</v>
      </c>
      <c r="LP358" s="2" t="s">
        <v>134</v>
      </c>
      <c r="LQ358" s="2" t="s">
        <v>134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134</v>
      </c>
      <c r="LZ358" s="2" t="s">
        <v>134</v>
      </c>
      <c r="MA358" s="2" t="s">
        <v>134</v>
      </c>
      <c r="MB358" s="2" t="s">
        <v>134</v>
      </c>
      <c r="MC358" s="2" t="s">
        <v>134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134</v>
      </c>
      <c r="MM358" s="2" t="s">
        <v>134</v>
      </c>
      <c r="MN358" s="2" t="s">
        <v>134</v>
      </c>
      <c r="MO358" s="2" t="s">
        <v>134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134</v>
      </c>
      <c r="MX358" s="2" t="s">
        <v>134</v>
      </c>
      <c r="MY358" s="2" t="s">
        <v>134</v>
      </c>
      <c r="MZ358" s="2" t="s">
        <v>134</v>
      </c>
      <c r="NA358" s="2" t="s">
        <v>134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134</v>
      </c>
      <c r="NV358" s="2" t="s">
        <v>134</v>
      </c>
      <c r="NW358" s="2" t="s">
        <v>134</v>
      </c>
      <c r="NX358" s="2" t="s">
        <v>134</v>
      </c>
      <c r="NY358" s="2" t="s">
        <v>134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134</v>
      </c>
      <c r="OI358" s="2" t="s">
        <v>134</v>
      </c>
      <c r="OJ358" s="2" t="s">
        <v>134</v>
      </c>
      <c r="OK358" s="2" t="s">
        <v>134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134</v>
      </c>
      <c r="OT358" s="2" t="s">
        <v>134</v>
      </c>
      <c r="OU358" s="2" t="s">
        <v>134</v>
      </c>
      <c r="OV358" s="2" t="s">
        <v>134</v>
      </c>
      <c r="OW358" s="2" t="s">
        <v>134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134</v>
      </c>
      <c r="QP358" s="2" t="s">
        <v>134</v>
      </c>
      <c r="QQ358" s="2" t="s">
        <v>134</v>
      </c>
      <c r="QR358" s="2" t="s">
        <v>134</v>
      </c>
      <c r="QS358" s="2" t="s">
        <v>134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134</v>
      </c>
      <c r="RB358" s="2" t="s">
        <v>134</v>
      </c>
      <c r="RC358" s="2" t="s">
        <v>134</v>
      </c>
      <c r="RD358" s="2" t="s">
        <v>134</v>
      </c>
      <c r="RE358" s="2" t="s">
        <v>134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134</v>
      </c>
      <c r="RN358" s="2" t="s">
        <v>134</v>
      </c>
      <c r="RO358" s="2" t="s">
        <v>134</v>
      </c>
      <c r="RP358" s="2" t="s">
        <v>134</v>
      </c>
      <c r="RQ358" s="2" t="s">
        <v>134</v>
      </c>
      <c r="RR358" s="2" t="s">
        <v>134</v>
      </c>
      <c r="RS358" s="4"/>
      <c r="RT358" s="8"/>
      <c r="RU358" s="4"/>
      <c r="RV358" s="8"/>
      <c r="RW358" s="7"/>
      <c r="RX358" s="7"/>
      <c r="RY358" s="2" t="s">
        <v>134</v>
      </c>
      <c r="RZ358" s="2" t="s">
        <v>134</v>
      </c>
      <c r="SA358" s="2" t="s">
        <v>134</v>
      </c>
      <c r="SB358" s="2" t="s">
        <v>134</v>
      </c>
      <c r="SC358" s="2" t="s">
        <v>134</v>
      </c>
      <c r="SD358" s="2" t="s">
        <v>134</v>
      </c>
      <c r="SE358" s="4"/>
      <c r="SF358" s="8"/>
      <c r="SG358" s="4"/>
      <c r="SH358" s="8"/>
      <c r="SI358" s="7"/>
      <c r="SJ358" s="7"/>
      <c r="SK358" s="2" t="s">
        <v>134</v>
      </c>
      <c r="SL358" s="2" t="s">
        <v>134</v>
      </c>
      <c r="SM358" s="2" t="s">
        <v>134</v>
      </c>
      <c r="SN358" s="2" t="s">
        <v>134</v>
      </c>
      <c r="SO358" s="2" t="s">
        <v>134</v>
      </c>
      <c r="SP358" s="2" t="s">
        <v>134</v>
      </c>
    </row>
    <row r="359">
      <c r="A359" s="2" t="s">
        <v>3468</v>
      </c>
      <c r="B359" s="2" t="s">
        <v>123</v>
      </c>
      <c r="C359" s="2" t="s">
        <v>3418</v>
      </c>
      <c r="D359" s="2" t="s">
        <v>2731</v>
      </c>
      <c r="E359" s="2" t="s">
        <v>1660</v>
      </c>
      <c r="F359" s="2" t="s">
        <v>3469</v>
      </c>
      <c r="G359" s="2" t="s">
        <v>134</v>
      </c>
      <c r="H359" s="2" t="s">
        <v>134</v>
      </c>
      <c r="I359" s="2" t="s">
        <v>134</v>
      </c>
      <c r="J359" s="2" t="s">
        <v>3470</v>
      </c>
      <c r="K359" s="2" t="s">
        <v>3465</v>
      </c>
      <c r="L359" s="3">
        <v>13.47</v>
      </c>
      <c r="M359" s="3"/>
      <c r="N359" s="3"/>
      <c r="O359" s="2" t="s">
        <v>131</v>
      </c>
      <c r="P359" s="2" t="s">
        <v>134</v>
      </c>
      <c r="Q359" s="2" t="s">
        <v>134</v>
      </c>
      <c r="R359" s="2" t="s">
        <v>3132</v>
      </c>
      <c r="S359" s="2" t="s">
        <v>134</v>
      </c>
      <c r="T359" s="2" t="s">
        <v>134</v>
      </c>
      <c r="U359" s="2" t="s">
        <v>134</v>
      </c>
      <c r="V359" s="2" t="s">
        <v>134</v>
      </c>
      <c r="W359" s="2" t="s">
        <v>134</v>
      </c>
      <c r="X359" s="2" t="s">
        <v>134</v>
      </c>
      <c r="Y359" s="2" t="s">
        <v>134</v>
      </c>
      <c r="Z359" s="4"/>
      <c r="AA359" s="4">
        <f>=ROUNDDOWN({0},0)</f>
      </c>
      <c r="AB359" s="5"/>
      <c r="AC359" s="2" t="s">
        <v>134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134</v>
      </c>
      <c r="BM359" s="7"/>
      <c r="BN359" s="7"/>
      <c r="BO359" s="4"/>
      <c r="BP359" s="8"/>
      <c r="BQ359" s="4"/>
      <c r="BR359" s="8"/>
      <c r="BS359" s="7"/>
      <c r="BT359" s="7"/>
      <c r="BU359" s="2" t="s">
        <v>134</v>
      </c>
      <c r="BV359" s="2" t="s">
        <v>134</v>
      </c>
      <c r="BW359" s="2" t="s">
        <v>134</v>
      </c>
      <c r="BX359" s="2" t="s">
        <v>134</v>
      </c>
      <c r="BY359" s="2" t="s">
        <v>134</v>
      </c>
      <c r="BZ359" s="2" t="s">
        <v>134</v>
      </c>
      <c r="CA359" s="4"/>
      <c r="CB359" s="8"/>
      <c r="CC359" s="4"/>
      <c r="CD359" s="8"/>
      <c r="CE359" s="7"/>
      <c r="CF359" s="7"/>
      <c r="CG359" s="2" t="s">
        <v>134</v>
      </c>
      <c r="CH359" s="2" t="s">
        <v>134</v>
      </c>
      <c r="CI359" s="2" t="s">
        <v>134</v>
      </c>
      <c r="CJ359" s="2" t="s">
        <v>134</v>
      </c>
      <c r="CK359" s="2" t="s">
        <v>134</v>
      </c>
      <c r="CL359" s="2" t="s">
        <v>134</v>
      </c>
      <c r="CM359" s="4"/>
      <c r="CN359" s="8"/>
      <c r="CO359" s="4"/>
      <c r="CP359" s="8"/>
      <c r="CQ359" s="7"/>
      <c r="CR359" s="7"/>
      <c r="CS359" s="2" t="s">
        <v>134</v>
      </c>
      <c r="CT359" s="2" t="s">
        <v>134</v>
      </c>
      <c r="CU359" s="2" t="s">
        <v>134</v>
      </c>
      <c r="CV359" s="2" t="s">
        <v>134</v>
      </c>
      <c r="CW359" s="2" t="s">
        <v>134</v>
      </c>
      <c r="CX359" s="2" t="s">
        <v>134</v>
      </c>
      <c r="CY359" s="4"/>
      <c r="CZ359" s="8"/>
      <c r="DA359" s="4"/>
      <c r="DB359" s="8"/>
      <c r="DC359" s="7"/>
      <c r="DD359" s="7"/>
      <c r="DE359" s="2" t="s">
        <v>134</v>
      </c>
      <c r="DF359" s="2" t="s">
        <v>134</v>
      </c>
      <c r="DG359" s="2" t="s">
        <v>134</v>
      </c>
      <c r="DH359" s="2" t="s">
        <v>134</v>
      </c>
      <c r="DI359" s="2" t="s">
        <v>134</v>
      </c>
      <c r="DJ359" s="2" t="s">
        <v>134</v>
      </c>
      <c r="DK359" s="4"/>
      <c r="DL359" s="8"/>
      <c r="DM359" s="4"/>
      <c r="DN359" s="8"/>
      <c r="DO359" s="7"/>
      <c r="DP359" s="7"/>
      <c r="DQ359" s="2" t="s">
        <v>134</v>
      </c>
      <c r="DR359" s="2" t="s">
        <v>134</v>
      </c>
      <c r="DS359" s="2" t="s">
        <v>134</v>
      </c>
      <c r="DT359" s="2" t="s">
        <v>134</v>
      </c>
      <c r="DU359" s="2" t="s">
        <v>134</v>
      </c>
      <c r="DV359" s="2" t="s">
        <v>134</v>
      </c>
      <c r="DW359" s="4"/>
      <c r="DX359" s="8"/>
      <c r="DY359" s="4"/>
      <c r="DZ359" s="8"/>
      <c r="EA359" s="7"/>
      <c r="EB359" s="7"/>
      <c r="EC359" s="2" t="s">
        <v>134</v>
      </c>
      <c r="ED359" s="2" t="s">
        <v>134</v>
      </c>
      <c r="EE359" s="2" t="s">
        <v>134</v>
      </c>
      <c r="EF359" s="2" t="s">
        <v>134</v>
      </c>
      <c r="EG359" s="2" t="s">
        <v>134</v>
      </c>
      <c r="EH359" s="2" t="s">
        <v>134</v>
      </c>
      <c r="EI359" s="4"/>
      <c r="EJ359" s="8"/>
      <c r="EK359" s="4"/>
      <c r="EL359" s="8"/>
      <c r="EM359" s="7"/>
      <c r="EN359" s="7"/>
      <c r="EO359" s="2" t="s">
        <v>134</v>
      </c>
      <c r="EP359" s="2" t="s">
        <v>134</v>
      </c>
      <c r="EQ359" s="2" t="s">
        <v>134</v>
      </c>
      <c r="ER359" s="2" t="s">
        <v>134</v>
      </c>
      <c r="ES359" s="2" t="s">
        <v>134</v>
      </c>
      <c r="ET359" s="2" t="s">
        <v>134</v>
      </c>
      <c r="EU359" s="4"/>
      <c r="EV359" s="8"/>
      <c r="EW359" s="4"/>
      <c r="EX359" s="8"/>
      <c r="EY359" s="7"/>
      <c r="EZ359" s="7"/>
      <c r="FA359" s="2" t="s">
        <v>134</v>
      </c>
      <c r="FB359" s="2" t="s">
        <v>134</v>
      </c>
      <c r="FC359" s="2" t="s">
        <v>134</v>
      </c>
      <c r="FD359" s="2" t="s">
        <v>134</v>
      </c>
      <c r="FE359" s="2" t="s">
        <v>134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134</v>
      </c>
      <c r="FN359" s="2" t="s">
        <v>134</v>
      </c>
      <c r="FO359" s="2" t="s">
        <v>134</v>
      </c>
      <c r="FP359" s="2" t="s">
        <v>134</v>
      </c>
      <c r="FQ359" s="2" t="s">
        <v>134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134</v>
      </c>
      <c r="FZ359" s="2" t="s">
        <v>134</v>
      </c>
      <c r="GA359" s="2" t="s">
        <v>134</v>
      </c>
      <c r="GB359" s="2" t="s">
        <v>134</v>
      </c>
      <c r="GC359" s="2" t="s">
        <v>134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134</v>
      </c>
      <c r="GL359" s="2" t="s">
        <v>134</v>
      </c>
      <c r="GM359" s="2" t="s">
        <v>134</v>
      </c>
      <c r="GN359" s="2" t="s">
        <v>134</v>
      </c>
      <c r="GO359" s="2" t="s">
        <v>134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134</v>
      </c>
      <c r="GX359" s="2" t="s">
        <v>134</v>
      </c>
      <c r="GY359" s="2" t="s">
        <v>134</v>
      </c>
      <c r="GZ359" s="2" t="s">
        <v>134</v>
      </c>
      <c r="HA359" s="2" t="s">
        <v>134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134</v>
      </c>
      <c r="HJ359" s="2" t="s">
        <v>134</v>
      </c>
      <c r="HK359" s="2" t="s">
        <v>134</v>
      </c>
      <c r="HL359" s="2" t="s">
        <v>134</v>
      </c>
      <c r="HM359" s="2" t="s">
        <v>134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134</v>
      </c>
      <c r="HV359" s="2" t="s">
        <v>134</v>
      </c>
      <c r="HW359" s="2" t="s">
        <v>134</v>
      </c>
      <c r="HX359" s="2" t="s">
        <v>134</v>
      </c>
      <c r="HY359" s="2" t="s">
        <v>134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134</v>
      </c>
      <c r="IH359" s="2" t="s">
        <v>134</v>
      </c>
      <c r="II359" s="2" t="s">
        <v>134</v>
      </c>
      <c r="IJ359" s="2" t="s">
        <v>134</v>
      </c>
      <c r="IK359" s="2" t="s">
        <v>134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134</v>
      </c>
      <c r="IT359" s="2" t="s">
        <v>134</v>
      </c>
      <c r="IU359" s="2" t="s">
        <v>134</v>
      </c>
      <c r="IV359" s="2" t="s">
        <v>134</v>
      </c>
      <c r="IW359" s="2" t="s">
        <v>134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134</v>
      </c>
      <c r="JF359" s="2" t="s">
        <v>134</v>
      </c>
      <c r="JG359" s="2" t="s">
        <v>134</v>
      </c>
      <c r="JH359" s="2" t="s">
        <v>134</v>
      </c>
      <c r="JI359" s="2" t="s">
        <v>134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134</v>
      </c>
      <c r="JR359" s="2" t="s">
        <v>134</v>
      </c>
      <c r="JS359" s="2" t="s">
        <v>134</v>
      </c>
      <c r="JT359" s="2" t="s">
        <v>134</v>
      </c>
      <c r="JU359" s="2" t="s">
        <v>134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134</v>
      </c>
      <c r="KE359" s="2" t="s">
        <v>134</v>
      </c>
      <c r="KF359" s="2" t="s">
        <v>134</v>
      </c>
      <c r="KG359" s="2" t="s">
        <v>134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134</v>
      </c>
      <c r="KQ359" s="2" t="s">
        <v>134</v>
      </c>
      <c r="KR359" s="2" t="s">
        <v>134</v>
      </c>
      <c r="KS359" s="2" t="s">
        <v>134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134</v>
      </c>
      <c r="LB359" s="2" t="s">
        <v>134</v>
      </c>
      <c r="LC359" s="2" t="s">
        <v>134</v>
      </c>
      <c r="LD359" s="2" t="s">
        <v>134</v>
      </c>
      <c r="LE359" s="2" t="s">
        <v>134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134</v>
      </c>
      <c r="LN359" s="2" t="s">
        <v>134</v>
      </c>
      <c r="LO359" s="2" t="s">
        <v>134</v>
      </c>
      <c r="LP359" s="2" t="s">
        <v>134</v>
      </c>
      <c r="LQ359" s="2" t="s">
        <v>134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134</v>
      </c>
      <c r="LZ359" s="2" t="s">
        <v>134</v>
      </c>
      <c r="MA359" s="2" t="s">
        <v>134</v>
      </c>
      <c r="MB359" s="2" t="s">
        <v>134</v>
      </c>
      <c r="MC359" s="2" t="s">
        <v>134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134</v>
      </c>
      <c r="ML359" s="2" t="s">
        <v>134</v>
      </c>
      <c r="MM359" s="2" t="s">
        <v>134</v>
      </c>
      <c r="MN359" s="2" t="s">
        <v>134</v>
      </c>
      <c r="MO359" s="2" t="s">
        <v>134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134</v>
      </c>
      <c r="MY359" s="2" t="s">
        <v>134</v>
      </c>
      <c r="MZ359" s="2" t="s">
        <v>134</v>
      </c>
      <c r="NA359" s="2" t="s">
        <v>134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134</v>
      </c>
      <c r="NK359" s="2" t="s">
        <v>134</v>
      </c>
      <c r="NL359" s="2" t="s">
        <v>134</v>
      </c>
      <c r="NM359" s="2" t="s">
        <v>134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134</v>
      </c>
      <c r="NV359" s="2" t="s">
        <v>134</v>
      </c>
      <c r="NW359" s="2" t="s">
        <v>134</v>
      </c>
      <c r="NX359" s="2" t="s">
        <v>134</v>
      </c>
      <c r="NY359" s="2" t="s">
        <v>134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134</v>
      </c>
      <c r="OI359" s="2" t="s">
        <v>134</v>
      </c>
      <c r="OJ359" s="2" t="s">
        <v>134</v>
      </c>
      <c r="OK359" s="2" t="s">
        <v>134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134</v>
      </c>
      <c r="OT359" s="2" t="s">
        <v>134</v>
      </c>
      <c r="OU359" s="2" t="s">
        <v>134</v>
      </c>
      <c r="OV359" s="2" t="s">
        <v>134</v>
      </c>
      <c r="OW359" s="2" t="s">
        <v>134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134</v>
      </c>
      <c r="PS359" s="2" t="s">
        <v>134</v>
      </c>
      <c r="PT359" s="2" t="s">
        <v>134</v>
      </c>
      <c r="PU359" s="2" t="s">
        <v>134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134</v>
      </c>
      <c r="QP359" s="2" t="s">
        <v>134</v>
      </c>
      <c r="QQ359" s="2" t="s">
        <v>134</v>
      </c>
      <c r="QR359" s="2" t="s">
        <v>134</v>
      </c>
      <c r="QS359" s="2" t="s">
        <v>134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134</v>
      </c>
      <c r="RB359" s="2" t="s">
        <v>134</v>
      </c>
      <c r="RC359" s="2" t="s">
        <v>134</v>
      </c>
      <c r="RD359" s="2" t="s">
        <v>134</v>
      </c>
      <c r="RE359" s="2" t="s">
        <v>134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134</v>
      </c>
      <c r="RN359" s="2" t="s">
        <v>134</v>
      </c>
      <c r="RO359" s="2" t="s">
        <v>134</v>
      </c>
      <c r="RP359" s="2" t="s">
        <v>134</v>
      </c>
      <c r="RQ359" s="2" t="s">
        <v>134</v>
      </c>
      <c r="RR359" s="2" t="s">
        <v>134</v>
      </c>
      <c r="RS359" s="4"/>
      <c r="RT359" s="8"/>
      <c r="RU359" s="4"/>
      <c r="RV359" s="8"/>
      <c r="RW359" s="7"/>
      <c r="RX359" s="7"/>
      <c r="RY359" s="2" t="s">
        <v>134</v>
      </c>
      <c r="RZ359" s="2" t="s">
        <v>134</v>
      </c>
      <c r="SA359" s="2" t="s">
        <v>134</v>
      </c>
      <c r="SB359" s="2" t="s">
        <v>134</v>
      </c>
      <c r="SC359" s="2" t="s">
        <v>134</v>
      </c>
      <c r="SD359" s="2" t="s">
        <v>134</v>
      </c>
      <c r="SE359" s="4"/>
      <c r="SF359" s="8"/>
      <c r="SG359" s="4"/>
      <c r="SH359" s="8"/>
      <c r="SI359" s="7"/>
      <c r="SJ359" s="7"/>
      <c r="SK359" s="2" t="s">
        <v>134</v>
      </c>
      <c r="SL359" s="2" t="s">
        <v>134</v>
      </c>
      <c r="SM359" s="2" t="s">
        <v>134</v>
      </c>
      <c r="SN359" s="2" t="s">
        <v>134</v>
      </c>
      <c r="SO359" s="2" t="s">
        <v>134</v>
      </c>
      <c r="SP359" s="2" t="s">
        <v>134</v>
      </c>
    </row>
    <row r="360">
      <c r="A360" s="2" t="s">
        <v>3471</v>
      </c>
      <c r="B360" s="2" t="s">
        <v>123</v>
      </c>
      <c r="C360" s="2" t="s">
        <v>3418</v>
      </c>
      <c r="D360" s="2" t="s">
        <v>2731</v>
      </c>
      <c r="E360" s="2" t="s">
        <v>1660</v>
      </c>
      <c r="F360" s="2" t="s">
        <v>3472</v>
      </c>
      <c r="G360" s="2" t="s">
        <v>134</v>
      </c>
      <c r="H360" s="2" t="s">
        <v>134</v>
      </c>
      <c r="I360" s="2" t="s">
        <v>134</v>
      </c>
      <c r="J360" s="2" t="s">
        <v>3473</v>
      </c>
      <c r="K360" s="2" t="s">
        <v>3474</v>
      </c>
      <c r="L360" s="3">
        <v>11.8</v>
      </c>
      <c r="M360" s="3"/>
      <c r="N360" s="3"/>
      <c r="O360" s="2" t="s">
        <v>131</v>
      </c>
      <c r="P360" s="2" t="s">
        <v>134</v>
      </c>
      <c r="Q360" s="2" t="s">
        <v>134</v>
      </c>
      <c r="R360" s="2" t="s">
        <v>3132</v>
      </c>
      <c r="S360" s="2" t="s">
        <v>134</v>
      </c>
      <c r="T360" s="2" t="s">
        <v>134</v>
      </c>
      <c r="U360" s="2" t="s">
        <v>134</v>
      </c>
      <c r="V360" s="2" t="s">
        <v>134</v>
      </c>
      <c r="W360" s="2" t="s">
        <v>134</v>
      </c>
      <c r="X360" s="2" t="s">
        <v>134</v>
      </c>
      <c r="Y360" s="2" t="s">
        <v>134</v>
      </c>
      <c r="Z360" s="4"/>
      <c r="AA360" s="4">
        <f>=ROUNDDOWN({0},0)</f>
      </c>
      <c r="AB360" s="5"/>
      <c r="AC360" s="2" t="s">
        <v>134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134</v>
      </c>
      <c r="BM360" s="7"/>
      <c r="BN360" s="7"/>
      <c r="BO360" s="4"/>
      <c r="BP360" s="8"/>
      <c r="BQ360" s="4"/>
      <c r="BR360" s="8"/>
      <c r="BS360" s="7"/>
      <c r="BT360" s="7"/>
      <c r="BU360" s="2" t="s">
        <v>134</v>
      </c>
      <c r="BV360" s="2" t="s">
        <v>134</v>
      </c>
      <c r="BW360" s="2" t="s">
        <v>134</v>
      </c>
      <c r="BX360" s="2" t="s">
        <v>134</v>
      </c>
      <c r="BY360" s="2" t="s">
        <v>134</v>
      </c>
      <c r="BZ360" s="2" t="s">
        <v>134</v>
      </c>
      <c r="CA360" s="4"/>
      <c r="CB360" s="8"/>
      <c r="CC360" s="4"/>
      <c r="CD360" s="8"/>
      <c r="CE360" s="7"/>
      <c r="CF360" s="7"/>
      <c r="CG360" s="2" t="s">
        <v>134</v>
      </c>
      <c r="CH360" s="2" t="s">
        <v>134</v>
      </c>
      <c r="CI360" s="2" t="s">
        <v>134</v>
      </c>
      <c r="CJ360" s="2" t="s">
        <v>134</v>
      </c>
      <c r="CK360" s="2" t="s">
        <v>134</v>
      </c>
      <c r="CL360" s="2" t="s">
        <v>134</v>
      </c>
      <c r="CM360" s="4"/>
      <c r="CN360" s="8"/>
      <c r="CO360" s="4"/>
      <c r="CP360" s="8"/>
      <c r="CQ360" s="7"/>
      <c r="CR360" s="7"/>
      <c r="CS360" s="2" t="s">
        <v>134</v>
      </c>
      <c r="CT360" s="2" t="s">
        <v>134</v>
      </c>
      <c r="CU360" s="2" t="s">
        <v>134</v>
      </c>
      <c r="CV360" s="2" t="s">
        <v>134</v>
      </c>
      <c r="CW360" s="2" t="s">
        <v>134</v>
      </c>
      <c r="CX360" s="2" t="s">
        <v>134</v>
      </c>
      <c r="CY360" s="4"/>
      <c r="CZ360" s="8"/>
      <c r="DA360" s="4"/>
      <c r="DB360" s="8"/>
      <c r="DC360" s="7"/>
      <c r="DD360" s="7"/>
      <c r="DE360" s="2" t="s">
        <v>134</v>
      </c>
      <c r="DF360" s="2" t="s">
        <v>134</v>
      </c>
      <c r="DG360" s="2" t="s">
        <v>134</v>
      </c>
      <c r="DH360" s="2" t="s">
        <v>134</v>
      </c>
      <c r="DI360" s="2" t="s">
        <v>134</v>
      </c>
      <c r="DJ360" s="2" t="s">
        <v>134</v>
      </c>
      <c r="DK360" s="4"/>
      <c r="DL360" s="8"/>
      <c r="DM360" s="4"/>
      <c r="DN360" s="8"/>
      <c r="DO360" s="7"/>
      <c r="DP360" s="7"/>
      <c r="DQ360" s="2" t="s">
        <v>134</v>
      </c>
      <c r="DR360" s="2" t="s">
        <v>134</v>
      </c>
      <c r="DS360" s="2" t="s">
        <v>134</v>
      </c>
      <c r="DT360" s="2" t="s">
        <v>134</v>
      </c>
      <c r="DU360" s="2" t="s">
        <v>134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134</v>
      </c>
      <c r="ED360" s="2" t="s">
        <v>134</v>
      </c>
      <c r="EE360" s="2" t="s">
        <v>134</v>
      </c>
      <c r="EF360" s="2" t="s">
        <v>134</v>
      </c>
      <c r="EG360" s="2" t="s">
        <v>134</v>
      </c>
      <c r="EH360" s="2" t="s">
        <v>134</v>
      </c>
      <c r="EI360" s="4"/>
      <c r="EJ360" s="8"/>
      <c r="EK360" s="4"/>
      <c r="EL360" s="8"/>
      <c r="EM360" s="7"/>
      <c r="EN360" s="7"/>
      <c r="EO360" s="2" t="s">
        <v>134</v>
      </c>
      <c r="EP360" s="2" t="s">
        <v>134</v>
      </c>
      <c r="EQ360" s="2" t="s">
        <v>134</v>
      </c>
      <c r="ER360" s="2" t="s">
        <v>134</v>
      </c>
      <c r="ES360" s="2" t="s">
        <v>134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134</v>
      </c>
      <c r="FB360" s="2" t="s">
        <v>134</v>
      </c>
      <c r="FC360" s="2" t="s">
        <v>134</v>
      </c>
      <c r="FD360" s="2" t="s">
        <v>134</v>
      </c>
      <c r="FE360" s="2" t="s">
        <v>134</v>
      </c>
      <c r="FF360" s="2" t="s">
        <v>134</v>
      </c>
      <c r="FG360" s="4"/>
      <c r="FH360" s="8"/>
      <c r="FI360" s="4"/>
      <c r="FJ360" s="8"/>
      <c r="FK360" s="7"/>
      <c r="FL360" s="7"/>
      <c r="FM360" s="2" t="s">
        <v>134</v>
      </c>
      <c r="FN360" s="2" t="s">
        <v>134</v>
      </c>
      <c r="FO360" s="2" t="s">
        <v>134</v>
      </c>
      <c r="FP360" s="2" t="s">
        <v>134</v>
      </c>
      <c r="FQ360" s="2" t="s">
        <v>134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134</v>
      </c>
      <c r="FZ360" s="2" t="s">
        <v>134</v>
      </c>
      <c r="GA360" s="2" t="s">
        <v>134</v>
      </c>
      <c r="GB360" s="2" t="s">
        <v>134</v>
      </c>
      <c r="GC360" s="2" t="s">
        <v>134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134</v>
      </c>
      <c r="GL360" s="2" t="s">
        <v>134</v>
      </c>
      <c r="GM360" s="2" t="s">
        <v>134</v>
      </c>
      <c r="GN360" s="2" t="s">
        <v>134</v>
      </c>
      <c r="GO360" s="2" t="s">
        <v>134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134</v>
      </c>
      <c r="GX360" s="2" t="s">
        <v>134</v>
      </c>
      <c r="GY360" s="2" t="s">
        <v>134</v>
      </c>
      <c r="GZ360" s="2" t="s">
        <v>134</v>
      </c>
      <c r="HA360" s="2" t="s">
        <v>134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134</v>
      </c>
      <c r="HJ360" s="2" t="s">
        <v>134</v>
      </c>
      <c r="HK360" s="2" t="s">
        <v>134</v>
      </c>
      <c r="HL360" s="2" t="s">
        <v>134</v>
      </c>
      <c r="HM360" s="2" t="s">
        <v>134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134</v>
      </c>
      <c r="HV360" s="2" t="s">
        <v>134</v>
      </c>
      <c r="HW360" s="2" t="s">
        <v>134</v>
      </c>
      <c r="HX360" s="2" t="s">
        <v>134</v>
      </c>
      <c r="HY360" s="2" t="s">
        <v>134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134</v>
      </c>
      <c r="IH360" s="2" t="s">
        <v>134</v>
      </c>
      <c r="II360" s="2" t="s">
        <v>134</v>
      </c>
      <c r="IJ360" s="2" t="s">
        <v>134</v>
      </c>
      <c r="IK360" s="2" t="s">
        <v>134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134</v>
      </c>
      <c r="IT360" s="2" t="s">
        <v>134</v>
      </c>
      <c r="IU360" s="2" t="s">
        <v>134</v>
      </c>
      <c r="IV360" s="2" t="s">
        <v>134</v>
      </c>
      <c r="IW360" s="2" t="s">
        <v>134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134</v>
      </c>
      <c r="JF360" s="2" t="s">
        <v>134</v>
      </c>
      <c r="JG360" s="2" t="s">
        <v>134</v>
      </c>
      <c r="JH360" s="2" t="s">
        <v>134</v>
      </c>
      <c r="JI360" s="2" t="s">
        <v>134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134</v>
      </c>
      <c r="JS360" s="2" t="s">
        <v>134</v>
      </c>
      <c r="JT360" s="2" t="s">
        <v>134</v>
      </c>
      <c r="JU360" s="2" t="s">
        <v>134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134</v>
      </c>
      <c r="KE360" s="2" t="s">
        <v>134</v>
      </c>
      <c r="KF360" s="2" t="s">
        <v>134</v>
      </c>
      <c r="KG360" s="2" t="s">
        <v>134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134</v>
      </c>
      <c r="KP360" s="2" t="s">
        <v>134</v>
      </c>
      <c r="KQ360" s="2" t="s">
        <v>134</v>
      </c>
      <c r="KR360" s="2" t="s">
        <v>134</v>
      </c>
      <c r="KS360" s="2" t="s">
        <v>134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134</v>
      </c>
      <c r="LB360" s="2" t="s">
        <v>134</v>
      </c>
      <c r="LC360" s="2" t="s">
        <v>134</v>
      </c>
      <c r="LD360" s="2" t="s">
        <v>134</v>
      </c>
      <c r="LE360" s="2" t="s">
        <v>134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134</v>
      </c>
      <c r="LN360" s="2" t="s">
        <v>134</v>
      </c>
      <c r="LO360" s="2" t="s">
        <v>134</v>
      </c>
      <c r="LP360" s="2" t="s">
        <v>134</v>
      </c>
      <c r="LQ360" s="2" t="s">
        <v>134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134</v>
      </c>
      <c r="LZ360" s="2" t="s">
        <v>134</v>
      </c>
      <c r="MA360" s="2" t="s">
        <v>134</v>
      </c>
      <c r="MB360" s="2" t="s">
        <v>134</v>
      </c>
      <c r="MC360" s="2" t="s">
        <v>134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134</v>
      </c>
      <c r="ML360" s="2" t="s">
        <v>134</v>
      </c>
      <c r="MM360" s="2" t="s">
        <v>134</v>
      </c>
      <c r="MN360" s="2" t="s">
        <v>134</v>
      </c>
      <c r="MO360" s="2" t="s">
        <v>134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134</v>
      </c>
      <c r="MY360" s="2" t="s">
        <v>134</v>
      </c>
      <c r="MZ360" s="2" t="s">
        <v>134</v>
      </c>
      <c r="NA360" s="2" t="s">
        <v>134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134</v>
      </c>
      <c r="NK360" s="2" t="s">
        <v>134</v>
      </c>
      <c r="NL360" s="2" t="s">
        <v>134</v>
      </c>
      <c r="NM360" s="2" t="s">
        <v>134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134</v>
      </c>
      <c r="NV360" s="2" t="s">
        <v>134</v>
      </c>
      <c r="NW360" s="2" t="s">
        <v>134</v>
      </c>
      <c r="NX360" s="2" t="s">
        <v>134</v>
      </c>
      <c r="NY360" s="2" t="s">
        <v>134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134</v>
      </c>
      <c r="OI360" s="2" t="s">
        <v>134</v>
      </c>
      <c r="OJ360" s="2" t="s">
        <v>134</v>
      </c>
      <c r="OK360" s="2" t="s">
        <v>134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134</v>
      </c>
      <c r="OT360" s="2" t="s">
        <v>134</v>
      </c>
      <c r="OU360" s="2" t="s">
        <v>134</v>
      </c>
      <c r="OV360" s="2" t="s">
        <v>134</v>
      </c>
      <c r="OW360" s="2" t="s">
        <v>134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134</v>
      </c>
      <c r="PS360" s="2" t="s">
        <v>134</v>
      </c>
      <c r="PT360" s="2" t="s">
        <v>134</v>
      </c>
      <c r="PU360" s="2" t="s">
        <v>134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134</v>
      </c>
      <c r="QP360" s="2" t="s">
        <v>134</v>
      </c>
      <c r="QQ360" s="2" t="s">
        <v>134</v>
      </c>
      <c r="QR360" s="2" t="s">
        <v>134</v>
      </c>
      <c r="QS360" s="2" t="s">
        <v>134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134</v>
      </c>
      <c r="RB360" s="2" t="s">
        <v>134</v>
      </c>
      <c r="RC360" s="2" t="s">
        <v>134</v>
      </c>
      <c r="RD360" s="2" t="s">
        <v>134</v>
      </c>
      <c r="RE360" s="2" t="s">
        <v>134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134</v>
      </c>
      <c r="RN360" s="2" t="s">
        <v>134</v>
      </c>
      <c r="RO360" s="2" t="s">
        <v>134</v>
      </c>
      <c r="RP360" s="2" t="s">
        <v>134</v>
      </c>
      <c r="RQ360" s="2" t="s">
        <v>134</v>
      </c>
      <c r="RR360" s="2" t="s">
        <v>134</v>
      </c>
      <c r="RS360" s="4"/>
      <c r="RT360" s="8"/>
      <c r="RU360" s="4"/>
      <c r="RV360" s="8"/>
      <c r="RW360" s="7"/>
      <c r="RX360" s="7"/>
      <c r="RY360" s="2" t="s">
        <v>134</v>
      </c>
      <c r="RZ360" s="2" t="s">
        <v>134</v>
      </c>
      <c r="SA360" s="2" t="s">
        <v>134</v>
      </c>
      <c r="SB360" s="2" t="s">
        <v>134</v>
      </c>
      <c r="SC360" s="2" t="s">
        <v>134</v>
      </c>
      <c r="SD360" s="2" t="s">
        <v>134</v>
      </c>
      <c r="SE360" s="4"/>
      <c r="SF360" s="8"/>
      <c r="SG360" s="4"/>
      <c r="SH360" s="8"/>
      <c r="SI360" s="7"/>
      <c r="SJ360" s="7"/>
      <c r="SK360" s="2" t="s">
        <v>134</v>
      </c>
      <c r="SL360" s="2" t="s">
        <v>134</v>
      </c>
      <c r="SM360" s="2" t="s">
        <v>134</v>
      </c>
      <c r="SN360" s="2" t="s">
        <v>134</v>
      </c>
      <c r="SO360" s="2" t="s">
        <v>134</v>
      </c>
      <c r="SP360" s="2" t="s">
        <v>134</v>
      </c>
    </row>
    <row r="361">
      <c r="A361" s="2" t="s">
        <v>3475</v>
      </c>
      <c r="B361" s="2" t="s">
        <v>123</v>
      </c>
      <c r="C361" s="2" t="s">
        <v>3418</v>
      </c>
      <c r="D361" s="2" t="s">
        <v>2731</v>
      </c>
      <c r="E361" s="2" t="s">
        <v>1660</v>
      </c>
      <c r="F361" s="2" t="s">
        <v>3476</v>
      </c>
      <c r="G361" s="2" t="s">
        <v>134</v>
      </c>
      <c r="H361" s="2" t="s">
        <v>134</v>
      </c>
      <c r="I361" s="2" t="s">
        <v>134</v>
      </c>
      <c r="J361" s="2" t="s">
        <v>3473</v>
      </c>
      <c r="K361" s="2" t="s">
        <v>394</v>
      </c>
      <c r="L361" s="3">
        <v>11.8</v>
      </c>
      <c r="M361" s="3"/>
      <c r="N361" s="3"/>
      <c r="O361" s="2" t="s">
        <v>131</v>
      </c>
      <c r="P361" s="2" t="s">
        <v>134</v>
      </c>
      <c r="Q361" s="2" t="s">
        <v>134</v>
      </c>
      <c r="R361" s="2" t="s">
        <v>3132</v>
      </c>
      <c r="S361" s="2" t="s">
        <v>134</v>
      </c>
      <c r="T361" s="2" t="s">
        <v>134</v>
      </c>
      <c r="U361" s="2" t="s">
        <v>134</v>
      </c>
      <c r="V361" s="2" t="s">
        <v>134</v>
      </c>
      <c r="W361" s="2" t="s">
        <v>134</v>
      </c>
      <c r="X361" s="2" t="s">
        <v>134</v>
      </c>
      <c r="Y361" s="2" t="s">
        <v>134</v>
      </c>
      <c r="Z361" s="4"/>
      <c r="AA361" s="4">
        <f>=ROUNDDOWN({0},0)</f>
      </c>
      <c r="AB361" s="5"/>
      <c r="AC361" s="2" t="s">
        <v>134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134</v>
      </c>
      <c r="BM361" s="7"/>
      <c r="BN361" s="7"/>
      <c r="BO361" s="4"/>
      <c r="BP361" s="8"/>
      <c r="BQ361" s="4"/>
      <c r="BR361" s="8"/>
      <c r="BS361" s="7"/>
      <c r="BT361" s="7"/>
      <c r="BU361" s="2" t="s">
        <v>134</v>
      </c>
      <c r="BV361" s="2" t="s">
        <v>134</v>
      </c>
      <c r="BW361" s="2" t="s">
        <v>134</v>
      </c>
      <c r="BX361" s="2" t="s">
        <v>134</v>
      </c>
      <c r="BY361" s="2" t="s">
        <v>134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134</v>
      </c>
      <c r="CH361" s="2" t="s">
        <v>134</v>
      </c>
      <c r="CI361" s="2" t="s">
        <v>134</v>
      </c>
      <c r="CJ361" s="2" t="s">
        <v>134</v>
      </c>
      <c r="CK361" s="2" t="s">
        <v>134</v>
      </c>
      <c r="CL361" s="2" t="s">
        <v>134</v>
      </c>
      <c r="CM361" s="4"/>
      <c r="CN361" s="8"/>
      <c r="CO361" s="4"/>
      <c r="CP361" s="8"/>
      <c r="CQ361" s="7"/>
      <c r="CR361" s="7"/>
      <c r="CS361" s="2" t="s">
        <v>134</v>
      </c>
      <c r="CT361" s="2" t="s">
        <v>134</v>
      </c>
      <c r="CU361" s="2" t="s">
        <v>134</v>
      </c>
      <c r="CV361" s="2" t="s">
        <v>134</v>
      </c>
      <c r="CW361" s="2" t="s">
        <v>134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134</v>
      </c>
      <c r="DF361" s="2" t="s">
        <v>134</v>
      </c>
      <c r="DG361" s="2" t="s">
        <v>134</v>
      </c>
      <c r="DH361" s="2" t="s">
        <v>134</v>
      </c>
      <c r="DI361" s="2" t="s">
        <v>134</v>
      </c>
      <c r="DJ361" s="2" t="s">
        <v>134</v>
      </c>
      <c r="DK361" s="4"/>
      <c r="DL361" s="8"/>
      <c r="DM361" s="4"/>
      <c r="DN361" s="8"/>
      <c r="DO361" s="7"/>
      <c r="DP361" s="7"/>
      <c r="DQ361" s="2" t="s">
        <v>134</v>
      </c>
      <c r="DR361" s="2" t="s">
        <v>134</v>
      </c>
      <c r="DS361" s="2" t="s">
        <v>134</v>
      </c>
      <c r="DT361" s="2" t="s">
        <v>134</v>
      </c>
      <c r="DU361" s="2" t="s">
        <v>134</v>
      </c>
      <c r="DV361" s="2" t="s">
        <v>134</v>
      </c>
      <c r="DW361" s="4"/>
      <c r="DX361" s="8"/>
      <c r="DY361" s="4"/>
      <c r="DZ361" s="8"/>
      <c r="EA361" s="7"/>
      <c r="EB361" s="7"/>
      <c r="EC361" s="2" t="s">
        <v>134</v>
      </c>
      <c r="ED361" s="2" t="s">
        <v>134</v>
      </c>
      <c r="EE361" s="2" t="s">
        <v>134</v>
      </c>
      <c r="EF361" s="2" t="s">
        <v>134</v>
      </c>
      <c r="EG361" s="2" t="s">
        <v>134</v>
      </c>
      <c r="EH361" s="2" t="s">
        <v>134</v>
      </c>
      <c r="EI361" s="4"/>
      <c r="EJ361" s="8"/>
      <c r="EK361" s="4"/>
      <c r="EL361" s="8"/>
      <c r="EM361" s="7"/>
      <c r="EN361" s="7"/>
      <c r="EO361" s="2" t="s">
        <v>134</v>
      </c>
      <c r="EP361" s="2" t="s">
        <v>134</v>
      </c>
      <c r="EQ361" s="2" t="s">
        <v>134</v>
      </c>
      <c r="ER361" s="2" t="s">
        <v>134</v>
      </c>
      <c r="ES361" s="2" t="s">
        <v>134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134</v>
      </c>
      <c r="FB361" s="2" t="s">
        <v>134</v>
      </c>
      <c r="FC361" s="2" t="s">
        <v>134</v>
      </c>
      <c r="FD361" s="2" t="s">
        <v>134</v>
      </c>
      <c r="FE361" s="2" t="s">
        <v>134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134</v>
      </c>
      <c r="FN361" s="2" t="s">
        <v>134</v>
      </c>
      <c r="FO361" s="2" t="s">
        <v>134</v>
      </c>
      <c r="FP361" s="2" t="s">
        <v>134</v>
      </c>
      <c r="FQ361" s="2" t="s">
        <v>134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134</v>
      </c>
      <c r="FZ361" s="2" t="s">
        <v>134</v>
      </c>
      <c r="GA361" s="2" t="s">
        <v>134</v>
      </c>
      <c r="GB361" s="2" t="s">
        <v>134</v>
      </c>
      <c r="GC361" s="2" t="s">
        <v>134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134</v>
      </c>
      <c r="GL361" s="2" t="s">
        <v>134</v>
      </c>
      <c r="GM361" s="2" t="s">
        <v>134</v>
      </c>
      <c r="GN361" s="2" t="s">
        <v>134</v>
      </c>
      <c r="GO361" s="2" t="s">
        <v>134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134</v>
      </c>
      <c r="GX361" s="2" t="s">
        <v>134</v>
      </c>
      <c r="GY361" s="2" t="s">
        <v>134</v>
      </c>
      <c r="GZ361" s="2" t="s">
        <v>134</v>
      </c>
      <c r="HA361" s="2" t="s">
        <v>134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134</v>
      </c>
      <c r="HJ361" s="2" t="s">
        <v>134</v>
      </c>
      <c r="HK361" s="2" t="s">
        <v>134</v>
      </c>
      <c r="HL361" s="2" t="s">
        <v>134</v>
      </c>
      <c r="HM361" s="2" t="s">
        <v>134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134</v>
      </c>
      <c r="HV361" s="2" t="s">
        <v>134</v>
      </c>
      <c r="HW361" s="2" t="s">
        <v>134</v>
      </c>
      <c r="HX361" s="2" t="s">
        <v>134</v>
      </c>
      <c r="HY361" s="2" t="s">
        <v>134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134</v>
      </c>
      <c r="II361" s="2" t="s">
        <v>134</v>
      </c>
      <c r="IJ361" s="2" t="s">
        <v>134</v>
      </c>
      <c r="IK361" s="2" t="s">
        <v>134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134</v>
      </c>
      <c r="IT361" s="2" t="s">
        <v>134</v>
      </c>
      <c r="IU361" s="2" t="s">
        <v>134</v>
      </c>
      <c r="IV361" s="2" t="s">
        <v>134</v>
      </c>
      <c r="IW361" s="2" t="s">
        <v>134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134</v>
      </c>
      <c r="JF361" s="2" t="s">
        <v>134</v>
      </c>
      <c r="JG361" s="2" t="s">
        <v>134</v>
      </c>
      <c r="JH361" s="2" t="s">
        <v>134</v>
      </c>
      <c r="JI361" s="2" t="s">
        <v>134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134</v>
      </c>
      <c r="JS361" s="2" t="s">
        <v>134</v>
      </c>
      <c r="JT361" s="2" t="s">
        <v>134</v>
      </c>
      <c r="JU361" s="2" t="s">
        <v>134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134</v>
      </c>
      <c r="KE361" s="2" t="s">
        <v>134</v>
      </c>
      <c r="KF361" s="2" t="s">
        <v>134</v>
      </c>
      <c r="KG361" s="2" t="s">
        <v>134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134</v>
      </c>
      <c r="KQ361" s="2" t="s">
        <v>134</v>
      </c>
      <c r="KR361" s="2" t="s">
        <v>134</v>
      </c>
      <c r="KS361" s="2" t="s">
        <v>134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134</v>
      </c>
      <c r="LC361" s="2" t="s">
        <v>134</v>
      </c>
      <c r="LD361" s="2" t="s">
        <v>134</v>
      </c>
      <c r="LE361" s="2" t="s">
        <v>134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134</v>
      </c>
      <c r="LN361" s="2" t="s">
        <v>134</v>
      </c>
      <c r="LO361" s="2" t="s">
        <v>134</v>
      </c>
      <c r="LP361" s="2" t="s">
        <v>134</v>
      </c>
      <c r="LQ361" s="2" t="s">
        <v>134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134</v>
      </c>
      <c r="LZ361" s="2" t="s">
        <v>134</v>
      </c>
      <c r="MA361" s="2" t="s">
        <v>134</v>
      </c>
      <c r="MB361" s="2" t="s">
        <v>134</v>
      </c>
      <c r="MC361" s="2" t="s">
        <v>134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134</v>
      </c>
      <c r="MM361" s="2" t="s">
        <v>134</v>
      </c>
      <c r="MN361" s="2" t="s">
        <v>134</v>
      </c>
      <c r="MO361" s="2" t="s">
        <v>134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134</v>
      </c>
      <c r="MY361" s="2" t="s">
        <v>134</v>
      </c>
      <c r="MZ361" s="2" t="s">
        <v>134</v>
      </c>
      <c r="NA361" s="2" t="s">
        <v>134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134</v>
      </c>
      <c r="NV361" s="2" t="s">
        <v>134</v>
      </c>
      <c r="NW361" s="2" t="s">
        <v>134</v>
      </c>
      <c r="NX361" s="2" t="s">
        <v>134</v>
      </c>
      <c r="NY361" s="2" t="s">
        <v>134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134</v>
      </c>
      <c r="OI361" s="2" t="s">
        <v>134</v>
      </c>
      <c r="OJ361" s="2" t="s">
        <v>134</v>
      </c>
      <c r="OK361" s="2" t="s">
        <v>134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134</v>
      </c>
      <c r="OT361" s="2" t="s">
        <v>134</v>
      </c>
      <c r="OU361" s="2" t="s">
        <v>134</v>
      </c>
      <c r="OV361" s="2" t="s">
        <v>134</v>
      </c>
      <c r="OW361" s="2" t="s">
        <v>134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134</v>
      </c>
      <c r="QP361" s="2" t="s">
        <v>134</v>
      </c>
      <c r="QQ361" s="2" t="s">
        <v>134</v>
      </c>
      <c r="QR361" s="2" t="s">
        <v>134</v>
      </c>
      <c r="QS361" s="2" t="s">
        <v>134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134</v>
      </c>
      <c r="RN361" s="2" t="s">
        <v>134</v>
      </c>
      <c r="RO361" s="2" t="s">
        <v>134</v>
      </c>
      <c r="RP361" s="2" t="s">
        <v>134</v>
      </c>
      <c r="RQ361" s="2" t="s">
        <v>134</v>
      </c>
      <c r="RR361" s="2" t="s">
        <v>134</v>
      </c>
      <c r="RS361" s="4"/>
      <c r="RT361" s="8"/>
      <c r="RU361" s="4"/>
      <c r="RV361" s="8"/>
      <c r="RW361" s="7"/>
      <c r="RX361" s="7"/>
      <c r="RY361" s="2" t="s">
        <v>134</v>
      </c>
      <c r="RZ361" s="2" t="s">
        <v>134</v>
      </c>
      <c r="SA361" s="2" t="s">
        <v>134</v>
      </c>
      <c r="SB361" s="2" t="s">
        <v>134</v>
      </c>
      <c r="SC361" s="2" t="s">
        <v>134</v>
      </c>
      <c r="SD361" s="2" t="s">
        <v>134</v>
      </c>
      <c r="SE361" s="4"/>
      <c r="SF361" s="8"/>
      <c r="SG361" s="4"/>
      <c r="SH361" s="8"/>
      <c r="SI361" s="7"/>
      <c r="SJ361" s="7"/>
      <c r="SK361" s="2" t="s">
        <v>134</v>
      </c>
      <c r="SL361" s="2" t="s">
        <v>134</v>
      </c>
      <c r="SM361" s="2" t="s">
        <v>134</v>
      </c>
      <c r="SN361" s="2" t="s">
        <v>134</v>
      </c>
      <c r="SO361" s="2" t="s">
        <v>134</v>
      </c>
      <c r="SP361" s="2" t="s">
        <v>134</v>
      </c>
    </row>
    <row r="362">
      <c r="A362" s="2" t="s">
        <v>3477</v>
      </c>
      <c r="B362" s="2" t="s">
        <v>123</v>
      </c>
      <c r="C362" s="2" t="s">
        <v>3418</v>
      </c>
      <c r="D362" s="2" t="s">
        <v>2731</v>
      </c>
      <c r="E362" s="2" t="s">
        <v>2732</v>
      </c>
      <c r="F362" s="2" t="s">
        <v>3478</v>
      </c>
      <c r="G362" s="2" t="s">
        <v>134</v>
      </c>
      <c r="H362" s="2" t="s">
        <v>134</v>
      </c>
      <c r="I362" s="2" t="s">
        <v>3479</v>
      </c>
      <c r="J362" s="2" t="s">
        <v>2640</v>
      </c>
      <c r="K362" s="2" t="s">
        <v>3190</v>
      </c>
      <c r="L362" s="3">
        <v>13</v>
      </c>
      <c r="M362" s="3">
        <v>13.65</v>
      </c>
      <c r="N362" s="3">
        <v>29.99</v>
      </c>
      <c r="O362" s="2" t="s">
        <v>131</v>
      </c>
      <c r="P362" s="2" t="s">
        <v>1660</v>
      </c>
      <c r="Q362" s="2" t="s">
        <v>133</v>
      </c>
      <c r="R362" s="2" t="s">
        <v>17</v>
      </c>
      <c r="S362" s="2" t="s">
        <v>134</v>
      </c>
      <c r="T362" s="2" t="s">
        <v>134</v>
      </c>
      <c r="U362" s="2" t="s">
        <v>134</v>
      </c>
      <c r="V362" s="2" t="s">
        <v>1815</v>
      </c>
      <c r="W362" s="2" t="s">
        <v>134</v>
      </c>
      <c r="X362" s="2" t="s">
        <v>134</v>
      </c>
      <c r="Y362" s="2" t="s">
        <v>3480</v>
      </c>
      <c r="Z362" s="4"/>
      <c r="AA362" s="4">
        <f>=ROUNDDOWN({0},0)</f>
      </c>
      <c r="AB362" s="5">
        <v>1.4</v>
      </c>
      <c r="AC362" s="2" t="s">
        <v>134</v>
      </c>
      <c r="AD362" s="4"/>
      <c r="AE362" s="4"/>
      <c r="AF362" s="6"/>
      <c r="AG362" s="6"/>
      <c r="AH362" s="7">
        <v>0.1694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>
        <v>0</v>
      </c>
      <c r="AP362" s="4">
        <v>609</v>
      </c>
      <c r="AQ362" s="8">
        <v>7917</v>
      </c>
      <c r="AR362" s="4"/>
      <c r="AS362" s="8"/>
      <c r="AT362" s="7"/>
      <c r="AU362" s="7"/>
      <c r="AV362" s="4">
        <v>609</v>
      </c>
      <c r="AW362" s="8">
        <v>7917</v>
      </c>
      <c r="AX362" s="4"/>
      <c r="AY362" s="8"/>
      <c r="AZ362" s="7"/>
      <c r="BA362" s="7"/>
      <c r="BB362" s="7">
        <v>1</v>
      </c>
      <c r="BC362" s="4">
        <v>609</v>
      </c>
      <c r="BD362" s="8">
        <v>7917</v>
      </c>
      <c r="BE362" s="4"/>
      <c r="BF362" s="8"/>
      <c r="BG362" s="7"/>
      <c r="BH362" s="7"/>
      <c r="BI362" s="7">
        <v>1</v>
      </c>
      <c r="BJ362" s="4">
        <v>609</v>
      </c>
      <c r="BK362" s="8">
        <v>7917</v>
      </c>
      <c r="BL362" s="2" t="s">
        <v>3132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134</v>
      </c>
      <c r="BV362" s="2" t="s">
        <v>134</v>
      </c>
      <c r="BW362" s="2" t="s">
        <v>134</v>
      </c>
      <c r="BX362" s="2" t="s">
        <v>134</v>
      </c>
      <c r="BY362" s="2" t="s">
        <v>134</v>
      </c>
      <c r="BZ362" s="2" t="s">
        <v>134</v>
      </c>
      <c r="CA362" s="4">
        <v>609</v>
      </c>
      <c r="CB362" s="8">
        <v>7917</v>
      </c>
      <c r="CC362" s="4"/>
      <c r="CD362" s="8"/>
      <c r="CE362" s="7"/>
      <c r="CF362" s="7"/>
      <c r="CG362" s="2" t="s">
        <v>134</v>
      </c>
      <c r="CH362" s="2" t="s">
        <v>134</v>
      </c>
      <c r="CI362" s="2" t="s">
        <v>134</v>
      </c>
      <c r="CJ362" s="2" t="s">
        <v>2318</v>
      </c>
      <c r="CK362" s="2" t="s">
        <v>134</v>
      </c>
      <c r="CL362" s="2" t="s">
        <v>134</v>
      </c>
      <c r="CM362" s="4"/>
      <c r="CN362" s="8"/>
      <c r="CO362" s="4"/>
      <c r="CP362" s="8"/>
      <c r="CQ362" s="7"/>
      <c r="CR362" s="7"/>
      <c r="CS362" s="2" t="s">
        <v>134</v>
      </c>
      <c r="CT362" s="2" t="s">
        <v>134</v>
      </c>
      <c r="CU362" s="2" t="s">
        <v>134</v>
      </c>
      <c r="CV362" s="2" t="s">
        <v>134</v>
      </c>
      <c r="CW362" s="2" t="s">
        <v>134</v>
      </c>
      <c r="CX362" s="2" t="s">
        <v>134</v>
      </c>
      <c r="CY362" s="4"/>
      <c r="CZ362" s="8"/>
      <c r="DA362" s="4"/>
      <c r="DB362" s="8"/>
      <c r="DC362" s="7"/>
      <c r="DD362" s="7"/>
      <c r="DE362" s="2" t="s">
        <v>134</v>
      </c>
      <c r="DF362" s="2" t="s">
        <v>134</v>
      </c>
      <c r="DG362" s="2" t="s">
        <v>134</v>
      </c>
      <c r="DH362" s="2" t="s">
        <v>134</v>
      </c>
      <c r="DI362" s="2" t="s">
        <v>134</v>
      </c>
      <c r="DJ362" s="2" t="s">
        <v>134</v>
      </c>
      <c r="DK362" s="4"/>
      <c r="DL362" s="8"/>
      <c r="DM362" s="4"/>
      <c r="DN362" s="8"/>
      <c r="DO362" s="7"/>
      <c r="DP362" s="7"/>
      <c r="DQ362" s="2" t="s">
        <v>134</v>
      </c>
      <c r="DR362" s="2" t="s">
        <v>134</v>
      </c>
      <c r="DS362" s="2" t="s">
        <v>134</v>
      </c>
      <c r="DT362" s="2" t="s">
        <v>134</v>
      </c>
      <c r="DU362" s="2" t="s">
        <v>134</v>
      </c>
      <c r="DV362" s="2" t="s">
        <v>134</v>
      </c>
      <c r="DW362" s="4"/>
      <c r="DX362" s="8"/>
      <c r="DY362" s="4"/>
      <c r="DZ362" s="8"/>
      <c r="EA362" s="7"/>
      <c r="EB362" s="7"/>
      <c r="EC362" s="2" t="s">
        <v>134</v>
      </c>
      <c r="ED362" s="2" t="s">
        <v>134</v>
      </c>
      <c r="EE362" s="2" t="s">
        <v>134</v>
      </c>
      <c r="EF362" s="2" t="s">
        <v>134</v>
      </c>
      <c r="EG362" s="2" t="s">
        <v>134</v>
      </c>
      <c r="EH362" s="2" t="s">
        <v>134</v>
      </c>
      <c r="EI362" s="4"/>
      <c r="EJ362" s="8"/>
      <c r="EK362" s="4"/>
      <c r="EL362" s="8"/>
      <c r="EM362" s="7"/>
      <c r="EN362" s="7"/>
      <c r="EO362" s="2" t="s">
        <v>134</v>
      </c>
      <c r="EP362" s="2" t="s">
        <v>134</v>
      </c>
      <c r="EQ362" s="2" t="s">
        <v>134</v>
      </c>
      <c r="ER362" s="2" t="s">
        <v>134</v>
      </c>
      <c r="ES362" s="2" t="s">
        <v>134</v>
      </c>
      <c r="ET362" s="2" t="s">
        <v>134</v>
      </c>
      <c r="EU362" s="4"/>
      <c r="EV362" s="8"/>
      <c r="EW362" s="4"/>
      <c r="EX362" s="8"/>
      <c r="EY362" s="7"/>
      <c r="EZ362" s="7"/>
      <c r="FA362" s="2" t="s">
        <v>134</v>
      </c>
      <c r="FB362" s="2" t="s">
        <v>134</v>
      </c>
      <c r="FC362" s="2" t="s">
        <v>134</v>
      </c>
      <c r="FD362" s="2" t="s">
        <v>134</v>
      </c>
      <c r="FE362" s="2" t="s">
        <v>134</v>
      </c>
      <c r="FF362" s="2" t="s">
        <v>134</v>
      </c>
      <c r="FG362" s="4"/>
      <c r="FH362" s="8"/>
      <c r="FI362" s="4"/>
      <c r="FJ362" s="8"/>
      <c r="FK362" s="7"/>
      <c r="FL362" s="7"/>
      <c r="FM362" s="2" t="s">
        <v>134</v>
      </c>
      <c r="FN362" s="2" t="s">
        <v>134</v>
      </c>
      <c r="FO362" s="2" t="s">
        <v>134</v>
      </c>
      <c r="FP362" s="2" t="s">
        <v>134</v>
      </c>
      <c r="FQ362" s="2" t="s">
        <v>134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134</v>
      </c>
      <c r="FZ362" s="2" t="s">
        <v>134</v>
      </c>
      <c r="GA362" s="2" t="s">
        <v>134</v>
      </c>
      <c r="GB362" s="2" t="s">
        <v>134</v>
      </c>
      <c r="GC362" s="2" t="s">
        <v>134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134</v>
      </c>
      <c r="GL362" s="2" t="s">
        <v>134</v>
      </c>
      <c r="GM362" s="2" t="s">
        <v>134</v>
      </c>
      <c r="GN362" s="2" t="s">
        <v>134</v>
      </c>
      <c r="GO362" s="2" t="s">
        <v>134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134</v>
      </c>
      <c r="GX362" s="2" t="s">
        <v>134</v>
      </c>
      <c r="GY362" s="2" t="s">
        <v>134</v>
      </c>
      <c r="GZ362" s="2" t="s">
        <v>134</v>
      </c>
      <c r="HA362" s="2" t="s">
        <v>134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140</v>
      </c>
      <c r="HJ362" s="2" t="s">
        <v>144</v>
      </c>
      <c r="HK362" s="2" t="s">
        <v>134</v>
      </c>
      <c r="HL362" s="2" t="s">
        <v>134</v>
      </c>
      <c r="HM362" s="2" t="s">
        <v>142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134</v>
      </c>
      <c r="HV362" s="2" t="s">
        <v>134</v>
      </c>
      <c r="HW362" s="2" t="s">
        <v>134</v>
      </c>
      <c r="HX362" s="2" t="s">
        <v>134</v>
      </c>
      <c r="HY362" s="2" t="s">
        <v>134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134</v>
      </c>
      <c r="IH362" s="2" t="s">
        <v>134</v>
      </c>
      <c r="II362" s="2" t="s">
        <v>134</v>
      </c>
      <c r="IJ362" s="2" t="s">
        <v>134</v>
      </c>
      <c r="IK362" s="2" t="s">
        <v>134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134</v>
      </c>
      <c r="IT362" s="2" t="s">
        <v>134</v>
      </c>
      <c r="IU362" s="2" t="s">
        <v>134</v>
      </c>
      <c r="IV362" s="2" t="s">
        <v>134</v>
      </c>
      <c r="IW362" s="2" t="s">
        <v>134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134</v>
      </c>
      <c r="JF362" s="2" t="s">
        <v>134</v>
      </c>
      <c r="JG362" s="2" t="s">
        <v>134</v>
      </c>
      <c r="JH362" s="2" t="s">
        <v>134</v>
      </c>
      <c r="JI362" s="2" t="s">
        <v>134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134</v>
      </c>
      <c r="JR362" s="2" t="s">
        <v>134</v>
      </c>
      <c r="JS362" s="2" t="s">
        <v>134</v>
      </c>
      <c r="JT362" s="2" t="s">
        <v>134</v>
      </c>
      <c r="JU362" s="2" t="s">
        <v>134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134</v>
      </c>
      <c r="KE362" s="2" t="s">
        <v>134</v>
      </c>
      <c r="KF362" s="2" t="s">
        <v>134</v>
      </c>
      <c r="KG362" s="2" t="s">
        <v>134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134</v>
      </c>
      <c r="LB362" s="2" t="s">
        <v>134</v>
      </c>
      <c r="LC362" s="2" t="s">
        <v>134</v>
      </c>
      <c r="LD362" s="2" t="s">
        <v>134</v>
      </c>
      <c r="LE362" s="2" t="s">
        <v>134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134</v>
      </c>
      <c r="LN362" s="2" t="s">
        <v>134</v>
      </c>
      <c r="LO362" s="2" t="s">
        <v>134</v>
      </c>
      <c r="LP362" s="2" t="s">
        <v>134</v>
      </c>
      <c r="LQ362" s="2" t="s">
        <v>134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134</v>
      </c>
      <c r="LZ362" s="2" t="s">
        <v>134</v>
      </c>
      <c r="MA362" s="2" t="s">
        <v>134</v>
      </c>
      <c r="MB362" s="2" t="s">
        <v>134</v>
      </c>
      <c r="MC362" s="2" t="s">
        <v>134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134</v>
      </c>
      <c r="MM362" s="2" t="s">
        <v>134</v>
      </c>
      <c r="MN362" s="2" t="s">
        <v>134</v>
      </c>
      <c r="MO362" s="2" t="s">
        <v>134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134</v>
      </c>
      <c r="MX362" s="2" t="s">
        <v>134</v>
      </c>
      <c r="MY362" s="2" t="s">
        <v>134</v>
      </c>
      <c r="MZ362" s="2" t="s">
        <v>134</v>
      </c>
      <c r="NA362" s="2" t="s">
        <v>134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134</v>
      </c>
      <c r="NV362" s="2" t="s">
        <v>134</v>
      </c>
      <c r="NW362" s="2" t="s">
        <v>134</v>
      </c>
      <c r="NX362" s="2" t="s">
        <v>134</v>
      </c>
      <c r="NY362" s="2" t="s">
        <v>134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134</v>
      </c>
      <c r="OH362" s="2" t="s">
        <v>134</v>
      </c>
      <c r="OI362" s="2" t="s">
        <v>134</v>
      </c>
      <c r="OJ362" s="2" t="s">
        <v>134</v>
      </c>
      <c r="OK362" s="2" t="s">
        <v>134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134</v>
      </c>
      <c r="OT362" s="2" t="s">
        <v>134</v>
      </c>
      <c r="OU362" s="2" t="s">
        <v>134</v>
      </c>
      <c r="OV362" s="2" t="s">
        <v>134</v>
      </c>
      <c r="OW362" s="2" t="s">
        <v>134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134</v>
      </c>
      <c r="PR362" s="2" t="s">
        <v>134</v>
      </c>
      <c r="PS362" s="2" t="s">
        <v>134</v>
      </c>
      <c r="PT362" s="2" t="s">
        <v>134</v>
      </c>
      <c r="PU362" s="2" t="s">
        <v>134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134</v>
      </c>
      <c r="QP362" s="2" t="s">
        <v>134</v>
      </c>
      <c r="QQ362" s="2" t="s">
        <v>134</v>
      </c>
      <c r="QR362" s="2" t="s">
        <v>134</v>
      </c>
      <c r="QS362" s="2" t="s">
        <v>134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134</v>
      </c>
      <c r="RB362" s="2" t="s">
        <v>134</v>
      </c>
      <c r="RC362" s="2" t="s">
        <v>134</v>
      </c>
      <c r="RD362" s="2" t="s">
        <v>134</v>
      </c>
      <c r="RE362" s="2" t="s">
        <v>134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134</v>
      </c>
      <c r="RN362" s="2" t="s">
        <v>134</v>
      </c>
      <c r="RO362" s="2" t="s">
        <v>134</v>
      </c>
      <c r="RP362" s="2" t="s">
        <v>134</v>
      </c>
      <c r="RQ362" s="2" t="s">
        <v>134</v>
      </c>
      <c r="RR362" s="2" t="s">
        <v>134</v>
      </c>
      <c r="RS362" s="4"/>
      <c r="RT362" s="8"/>
      <c r="RU362" s="4"/>
      <c r="RV362" s="8"/>
      <c r="RW362" s="7"/>
      <c r="RX362" s="7"/>
      <c r="RY362" s="2" t="s">
        <v>134</v>
      </c>
      <c r="RZ362" s="2" t="s">
        <v>134</v>
      </c>
      <c r="SA362" s="2" t="s">
        <v>134</v>
      </c>
      <c r="SB362" s="2" t="s">
        <v>134</v>
      </c>
      <c r="SC362" s="2" t="s">
        <v>134</v>
      </c>
      <c r="SD362" s="2" t="s">
        <v>134</v>
      </c>
      <c r="SE362" s="4"/>
      <c r="SF362" s="8"/>
      <c r="SG362" s="4"/>
      <c r="SH362" s="8"/>
      <c r="SI362" s="7"/>
      <c r="SJ362" s="7"/>
      <c r="SK362" s="2" t="s">
        <v>134</v>
      </c>
      <c r="SL362" s="2" t="s">
        <v>134</v>
      </c>
      <c r="SM362" s="2" t="s">
        <v>134</v>
      </c>
      <c r="SN362" s="2" t="s">
        <v>134</v>
      </c>
      <c r="SO362" s="2" t="s">
        <v>134</v>
      </c>
      <c r="SP362" s="2" t="s">
        <v>134</v>
      </c>
    </row>
    <row r="363">
      <c r="A363" s="2" t="s">
        <v>3481</v>
      </c>
      <c r="B363" s="2" t="s">
        <v>123</v>
      </c>
      <c r="C363" s="2" t="s">
        <v>3418</v>
      </c>
      <c r="D363" s="2" t="s">
        <v>2731</v>
      </c>
      <c r="E363" s="2" t="s">
        <v>2732</v>
      </c>
      <c r="F363" s="2" t="s">
        <v>3482</v>
      </c>
      <c r="G363" s="2" t="s">
        <v>134</v>
      </c>
      <c r="H363" s="2" t="s">
        <v>134</v>
      </c>
      <c r="I363" s="2" t="s">
        <v>3479</v>
      </c>
      <c r="J363" s="2" t="s">
        <v>2640</v>
      </c>
      <c r="K363" s="2" t="s">
        <v>792</v>
      </c>
      <c r="L363" s="3">
        <v>13</v>
      </c>
      <c r="M363" s="3">
        <v>13.65</v>
      </c>
      <c r="N363" s="3">
        <v>29.99</v>
      </c>
      <c r="O363" s="2" t="s">
        <v>131</v>
      </c>
      <c r="P363" s="2" t="s">
        <v>1660</v>
      </c>
      <c r="Q363" s="2" t="s">
        <v>133</v>
      </c>
      <c r="R363" s="2" t="s">
        <v>17</v>
      </c>
      <c r="S363" s="2" t="s">
        <v>134</v>
      </c>
      <c r="T363" s="2" t="s">
        <v>134</v>
      </c>
      <c r="U363" s="2" t="s">
        <v>134</v>
      </c>
      <c r="V363" s="2" t="s">
        <v>1815</v>
      </c>
      <c r="W363" s="2" t="s">
        <v>134</v>
      </c>
      <c r="X363" s="2" t="s">
        <v>134</v>
      </c>
      <c r="Y363" s="2" t="s">
        <v>3480</v>
      </c>
      <c r="Z363" s="4"/>
      <c r="AA363" s="4">
        <f>=ROUNDDOWN({0},0)</f>
      </c>
      <c r="AB363" s="5">
        <v>1.4</v>
      </c>
      <c r="AC363" s="2" t="s">
        <v>134</v>
      </c>
      <c r="AD363" s="4"/>
      <c r="AE363" s="4"/>
      <c r="AF363" s="6"/>
      <c r="AG363" s="6"/>
      <c r="AH363" s="7">
        <v>0.1694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>
        <v>0</v>
      </c>
      <c r="AP363" s="4">
        <v>456</v>
      </c>
      <c r="AQ363" s="8">
        <v>5928</v>
      </c>
      <c r="AR363" s="4"/>
      <c r="AS363" s="8"/>
      <c r="AT363" s="7"/>
      <c r="AU363" s="7"/>
      <c r="AV363" s="4">
        <v>456</v>
      </c>
      <c r="AW363" s="8">
        <v>5928</v>
      </c>
      <c r="AX363" s="4"/>
      <c r="AY363" s="8"/>
      <c r="AZ363" s="7"/>
      <c r="BA363" s="7"/>
      <c r="BB363" s="7">
        <v>1</v>
      </c>
      <c r="BC363" s="4">
        <v>456</v>
      </c>
      <c r="BD363" s="8">
        <v>5928</v>
      </c>
      <c r="BE363" s="4"/>
      <c r="BF363" s="8"/>
      <c r="BG363" s="7"/>
      <c r="BH363" s="7"/>
      <c r="BI363" s="7">
        <v>1</v>
      </c>
      <c r="BJ363" s="4">
        <v>456</v>
      </c>
      <c r="BK363" s="8">
        <v>5928</v>
      </c>
      <c r="BL363" s="2" t="s">
        <v>3132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134</v>
      </c>
      <c r="BV363" s="2" t="s">
        <v>134</v>
      </c>
      <c r="BW363" s="2" t="s">
        <v>134</v>
      </c>
      <c r="BX363" s="2" t="s">
        <v>134</v>
      </c>
      <c r="BY363" s="2" t="s">
        <v>134</v>
      </c>
      <c r="BZ363" s="2" t="s">
        <v>134</v>
      </c>
      <c r="CA363" s="4">
        <v>456</v>
      </c>
      <c r="CB363" s="8">
        <v>5928</v>
      </c>
      <c r="CC363" s="4"/>
      <c r="CD363" s="8"/>
      <c r="CE363" s="7"/>
      <c r="CF363" s="7"/>
      <c r="CG363" s="2" t="s">
        <v>134</v>
      </c>
      <c r="CH363" s="2" t="s">
        <v>134</v>
      </c>
      <c r="CI363" s="2" t="s">
        <v>134</v>
      </c>
      <c r="CJ363" s="2" t="s">
        <v>134</v>
      </c>
      <c r="CK363" s="2" t="s">
        <v>134</v>
      </c>
      <c r="CL363" s="2" t="s">
        <v>134</v>
      </c>
      <c r="CM363" s="4"/>
      <c r="CN363" s="8"/>
      <c r="CO363" s="4"/>
      <c r="CP363" s="8"/>
      <c r="CQ363" s="7"/>
      <c r="CR363" s="7"/>
      <c r="CS363" s="2" t="s">
        <v>134</v>
      </c>
      <c r="CT363" s="2" t="s">
        <v>134</v>
      </c>
      <c r="CU363" s="2" t="s">
        <v>134</v>
      </c>
      <c r="CV363" s="2" t="s">
        <v>134</v>
      </c>
      <c r="CW363" s="2" t="s">
        <v>134</v>
      </c>
      <c r="CX363" s="2" t="s">
        <v>134</v>
      </c>
      <c r="CY363" s="4"/>
      <c r="CZ363" s="8"/>
      <c r="DA363" s="4"/>
      <c r="DB363" s="8"/>
      <c r="DC363" s="7"/>
      <c r="DD363" s="7"/>
      <c r="DE363" s="2" t="s">
        <v>134</v>
      </c>
      <c r="DF363" s="2" t="s">
        <v>134</v>
      </c>
      <c r="DG363" s="2" t="s">
        <v>134</v>
      </c>
      <c r="DH363" s="2" t="s">
        <v>134</v>
      </c>
      <c r="DI363" s="2" t="s">
        <v>134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134</v>
      </c>
      <c r="DR363" s="2" t="s">
        <v>134</v>
      </c>
      <c r="DS363" s="2" t="s">
        <v>134</v>
      </c>
      <c r="DT363" s="2" t="s">
        <v>134</v>
      </c>
      <c r="DU363" s="2" t="s">
        <v>134</v>
      </c>
      <c r="DV363" s="2" t="s">
        <v>134</v>
      </c>
      <c r="DW363" s="4"/>
      <c r="DX363" s="8"/>
      <c r="DY363" s="4"/>
      <c r="DZ363" s="8"/>
      <c r="EA363" s="7"/>
      <c r="EB363" s="7"/>
      <c r="EC363" s="2" t="s">
        <v>134</v>
      </c>
      <c r="ED363" s="2" t="s">
        <v>134</v>
      </c>
      <c r="EE363" s="2" t="s">
        <v>134</v>
      </c>
      <c r="EF363" s="2" t="s">
        <v>134</v>
      </c>
      <c r="EG363" s="2" t="s">
        <v>134</v>
      </c>
      <c r="EH363" s="2" t="s">
        <v>134</v>
      </c>
      <c r="EI363" s="4"/>
      <c r="EJ363" s="8"/>
      <c r="EK363" s="4"/>
      <c r="EL363" s="8"/>
      <c r="EM363" s="7"/>
      <c r="EN363" s="7"/>
      <c r="EO363" s="2" t="s">
        <v>134</v>
      </c>
      <c r="EP363" s="2" t="s">
        <v>134</v>
      </c>
      <c r="EQ363" s="2" t="s">
        <v>134</v>
      </c>
      <c r="ER363" s="2" t="s">
        <v>134</v>
      </c>
      <c r="ES363" s="2" t="s">
        <v>134</v>
      </c>
      <c r="ET363" s="2" t="s">
        <v>134</v>
      </c>
      <c r="EU363" s="4"/>
      <c r="EV363" s="8"/>
      <c r="EW363" s="4"/>
      <c r="EX363" s="8"/>
      <c r="EY363" s="7"/>
      <c r="EZ363" s="7"/>
      <c r="FA363" s="2" t="s">
        <v>134</v>
      </c>
      <c r="FB363" s="2" t="s">
        <v>134</v>
      </c>
      <c r="FC363" s="2" t="s">
        <v>134</v>
      </c>
      <c r="FD363" s="2" t="s">
        <v>134</v>
      </c>
      <c r="FE363" s="2" t="s">
        <v>134</v>
      </c>
      <c r="FF363" s="2" t="s">
        <v>134</v>
      </c>
      <c r="FG363" s="4"/>
      <c r="FH363" s="8"/>
      <c r="FI363" s="4"/>
      <c r="FJ363" s="8"/>
      <c r="FK363" s="7"/>
      <c r="FL363" s="7"/>
      <c r="FM363" s="2" t="s">
        <v>134</v>
      </c>
      <c r="FN363" s="2" t="s">
        <v>134</v>
      </c>
      <c r="FO363" s="2" t="s">
        <v>134</v>
      </c>
      <c r="FP363" s="2" t="s">
        <v>134</v>
      </c>
      <c r="FQ363" s="2" t="s">
        <v>134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134</v>
      </c>
      <c r="FZ363" s="2" t="s">
        <v>134</v>
      </c>
      <c r="GA363" s="2" t="s">
        <v>134</v>
      </c>
      <c r="GB363" s="2" t="s">
        <v>134</v>
      </c>
      <c r="GC363" s="2" t="s">
        <v>134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134</v>
      </c>
      <c r="GL363" s="2" t="s">
        <v>134</v>
      </c>
      <c r="GM363" s="2" t="s">
        <v>134</v>
      </c>
      <c r="GN363" s="2" t="s">
        <v>134</v>
      </c>
      <c r="GO363" s="2" t="s">
        <v>134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134</v>
      </c>
      <c r="GX363" s="2" t="s">
        <v>134</v>
      </c>
      <c r="GY363" s="2" t="s">
        <v>134</v>
      </c>
      <c r="GZ363" s="2" t="s">
        <v>134</v>
      </c>
      <c r="HA363" s="2" t="s">
        <v>134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140</v>
      </c>
      <c r="HJ363" s="2" t="s">
        <v>144</v>
      </c>
      <c r="HK363" s="2" t="s">
        <v>134</v>
      </c>
      <c r="HL363" s="2" t="s">
        <v>134</v>
      </c>
      <c r="HM363" s="2" t="s">
        <v>142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134</v>
      </c>
      <c r="HV363" s="2" t="s">
        <v>134</v>
      </c>
      <c r="HW363" s="2" t="s">
        <v>134</v>
      </c>
      <c r="HX363" s="2" t="s">
        <v>134</v>
      </c>
      <c r="HY363" s="2" t="s">
        <v>134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134</v>
      </c>
      <c r="IH363" s="2" t="s">
        <v>134</v>
      </c>
      <c r="II363" s="2" t="s">
        <v>134</v>
      </c>
      <c r="IJ363" s="2" t="s">
        <v>134</v>
      </c>
      <c r="IK363" s="2" t="s">
        <v>134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134</v>
      </c>
      <c r="IT363" s="2" t="s">
        <v>134</v>
      </c>
      <c r="IU363" s="2" t="s">
        <v>134</v>
      </c>
      <c r="IV363" s="2" t="s">
        <v>134</v>
      </c>
      <c r="IW363" s="2" t="s">
        <v>134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134</v>
      </c>
      <c r="JF363" s="2" t="s">
        <v>134</v>
      </c>
      <c r="JG363" s="2" t="s">
        <v>134</v>
      </c>
      <c r="JH363" s="2" t="s">
        <v>134</v>
      </c>
      <c r="JI363" s="2" t="s">
        <v>134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134</v>
      </c>
      <c r="JR363" s="2" t="s">
        <v>134</v>
      </c>
      <c r="JS363" s="2" t="s">
        <v>134</v>
      </c>
      <c r="JT363" s="2" t="s">
        <v>134</v>
      </c>
      <c r="JU363" s="2" t="s">
        <v>134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134</v>
      </c>
      <c r="KE363" s="2" t="s">
        <v>134</v>
      </c>
      <c r="KF363" s="2" t="s">
        <v>134</v>
      </c>
      <c r="KG363" s="2" t="s">
        <v>134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134</v>
      </c>
      <c r="KP363" s="2" t="s">
        <v>134</v>
      </c>
      <c r="KQ363" s="2" t="s">
        <v>134</v>
      </c>
      <c r="KR363" s="2" t="s">
        <v>134</v>
      </c>
      <c r="KS363" s="2" t="s">
        <v>134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134</v>
      </c>
      <c r="LB363" s="2" t="s">
        <v>134</v>
      </c>
      <c r="LC363" s="2" t="s">
        <v>134</v>
      </c>
      <c r="LD363" s="2" t="s">
        <v>134</v>
      </c>
      <c r="LE363" s="2" t="s">
        <v>134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134</v>
      </c>
      <c r="LN363" s="2" t="s">
        <v>134</v>
      </c>
      <c r="LO363" s="2" t="s">
        <v>134</v>
      </c>
      <c r="LP363" s="2" t="s">
        <v>134</v>
      </c>
      <c r="LQ363" s="2" t="s">
        <v>134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134</v>
      </c>
      <c r="LZ363" s="2" t="s">
        <v>134</v>
      </c>
      <c r="MA363" s="2" t="s">
        <v>134</v>
      </c>
      <c r="MB363" s="2" t="s">
        <v>134</v>
      </c>
      <c r="MC363" s="2" t="s">
        <v>134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134</v>
      </c>
      <c r="MM363" s="2" t="s">
        <v>134</v>
      </c>
      <c r="MN363" s="2" t="s">
        <v>134</v>
      </c>
      <c r="MO363" s="2" t="s">
        <v>134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134</v>
      </c>
      <c r="MY363" s="2" t="s">
        <v>134</v>
      </c>
      <c r="MZ363" s="2" t="s">
        <v>134</v>
      </c>
      <c r="NA363" s="2" t="s">
        <v>134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134</v>
      </c>
      <c r="NV363" s="2" t="s">
        <v>134</v>
      </c>
      <c r="NW363" s="2" t="s">
        <v>134</v>
      </c>
      <c r="NX363" s="2" t="s">
        <v>134</v>
      </c>
      <c r="NY363" s="2" t="s">
        <v>134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134</v>
      </c>
      <c r="OT363" s="2" t="s">
        <v>134</v>
      </c>
      <c r="OU363" s="2" t="s">
        <v>134</v>
      </c>
      <c r="OV363" s="2" t="s">
        <v>134</v>
      </c>
      <c r="OW363" s="2" t="s">
        <v>134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134</v>
      </c>
      <c r="PR363" s="2" t="s">
        <v>134</v>
      </c>
      <c r="PS363" s="2" t="s">
        <v>134</v>
      </c>
      <c r="PT363" s="2" t="s">
        <v>134</v>
      </c>
      <c r="PU363" s="2" t="s">
        <v>134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134</v>
      </c>
      <c r="QD363" s="2" t="s">
        <v>134</v>
      </c>
      <c r="QE363" s="2" t="s">
        <v>134</v>
      </c>
      <c r="QF363" s="2" t="s">
        <v>134</v>
      </c>
      <c r="QG363" s="2" t="s">
        <v>134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134</v>
      </c>
      <c r="QP363" s="2" t="s">
        <v>134</v>
      </c>
      <c r="QQ363" s="2" t="s">
        <v>134</v>
      </c>
      <c r="QR363" s="2" t="s">
        <v>134</v>
      </c>
      <c r="QS363" s="2" t="s">
        <v>134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134</v>
      </c>
      <c r="RB363" s="2" t="s">
        <v>134</v>
      </c>
      <c r="RC363" s="2" t="s">
        <v>134</v>
      </c>
      <c r="RD363" s="2" t="s">
        <v>134</v>
      </c>
      <c r="RE363" s="2" t="s">
        <v>134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134</v>
      </c>
      <c r="RN363" s="2" t="s">
        <v>134</v>
      </c>
      <c r="RO363" s="2" t="s">
        <v>134</v>
      </c>
      <c r="RP363" s="2" t="s">
        <v>134</v>
      </c>
      <c r="RQ363" s="2" t="s">
        <v>134</v>
      </c>
      <c r="RR363" s="2" t="s">
        <v>134</v>
      </c>
      <c r="RS363" s="4"/>
      <c r="RT363" s="8"/>
      <c r="RU363" s="4"/>
      <c r="RV363" s="8"/>
      <c r="RW363" s="7"/>
      <c r="RX363" s="7"/>
      <c r="RY363" s="2" t="s">
        <v>134</v>
      </c>
      <c r="RZ363" s="2" t="s">
        <v>134</v>
      </c>
      <c r="SA363" s="2" t="s">
        <v>134</v>
      </c>
      <c r="SB363" s="2" t="s">
        <v>134</v>
      </c>
      <c r="SC363" s="2" t="s">
        <v>134</v>
      </c>
      <c r="SD363" s="2" t="s">
        <v>134</v>
      </c>
      <c r="SE363" s="4"/>
      <c r="SF363" s="8"/>
      <c r="SG363" s="4"/>
      <c r="SH363" s="8"/>
      <c r="SI363" s="7"/>
      <c r="SJ363" s="7"/>
      <c r="SK363" s="2" t="s">
        <v>134</v>
      </c>
      <c r="SL363" s="2" t="s">
        <v>134</v>
      </c>
      <c r="SM363" s="2" t="s">
        <v>134</v>
      </c>
      <c r="SN363" s="2" t="s">
        <v>134</v>
      </c>
      <c r="SO363" s="2" t="s">
        <v>134</v>
      </c>
      <c r="SP363" s="2" t="s">
        <v>134</v>
      </c>
    </row>
    <row r="364">
      <c r="A364" s="2" t="s">
        <v>3483</v>
      </c>
      <c r="B364" s="2" t="s">
        <v>123</v>
      </c>
      <c r="C364" s="2" t="s">
        <v>3418</v>
      </c>
      <c r="D364" s="2" t="s">
        <v>2731</v>
      </c>
      <c r="E364" s="2" t="s">
        <v>2732</v>
      </c>
      <c r="F364" s="2" t="s">
        <v>127</v>
      </c>
      <c r="G364" s="2" t="s">
        <v>134</v>
      </c>
      <c r="H364" s="2" t="s">
        <v>134</v>
      </c>
      <c r="I364" s="2" t="s">
        <v>3479</v>
      </c>
      <c r="J364" s="2" t="s">
        <v>2640</v>
      </c>
      <c r="K364" s="2" t="s">
        <v>3022</v>
      </c>
      <c r="L364" s="3">
        <v>13.8</v>
      </c>
      <c r="M364" s="3">
        <v>14.49</v>
      </c>
      <c r="N364" s="3">
        <v>29.99</v>
      </c>
      <c r="O364" s="2" t="s">
        <v>131</v>
      </c>
      <c r="P364" s="2" t="s">
        <v>1660</v>
      </c>
      <c r="Q364" s="2" t="s">
        <v>133</v>
      </c>
      <c r="R364" s="2" t="s">
        <v>17</v>
      </c>
      <c r="S364" s="2" t="s">
        <v>134</v>
      </c>
      <c r="T364" s="2" t="s">
        <v>134</v>
      </c>
      <c r="U364" s="2" t="s">
        <v>134</v>
      </c>
      <c r="V364" s="2" t="s">
        <v>1815</v>
      </c>
      <c r="W364" s="2" t="s">
        <v>134</v>
      </c>
      <c r="X364" s="2" t="s">
        <v>134</v>
      </c>
      <c r="Y364" s="2" t="s">
        <v>3484</v>
      </c>
      <c r="Z364" s="4"/>
      <c r="AA364" s="4">
        <f>=ROUNDDOWN({0},0)</f>
      </c>
      <c r="AB364" s="5">
        <v>14</v>
      </c>
      <c r="AC364" s="2" t="s">
        <v>134</v>
      </c>
      <c r="AD364" s="4"/>
      <c r="AE364" s="4"/>
      <c r="AF364" s="6"/>
      <c r="AG364" s="6"/>
      <c r="AH364" s="7">
        <v>0.0211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>
        <v>0</v>
      </c>
      <c r="AP364" s="4">
        <v>351</v>
      </c>
      <c r="AQ364" s="8">
        <v>4843.8</v>
      </c>
      <c r="AR364" s="4"/>
      <c r="AS364" s="8"/>
      <c r="AT364" s="7"/>
      <c r="AU364" s="7"/>
      <c r="AV364" s="4">
        <v>351</v>
      </c>
      <c r="AW364" s="8">
        <v>4843.8</v>
      </c>
      <c r="AX364" s="4"/>
      <c r="AY364" s="8"/>
      <c r="AZ364" s="7"/>
      <c r="BA364" s="7"/>
      <c r="BB364" s="7">
        <v>1</v>
      </c>
      <c r="BC364" s="4">
        <v>351</v>
      </c>
      <c r="BD364" s="8">
        <v>4843.8</v>
      </c>
      <c r="BE364" s="4"/>
      <c r="BF364" s="8"/>
      <c r="BG364" s="7"/>
      <c r="BH364" s="7"/>
      <c r="BI364" s="7">
        <v>1</v>
      </c>
      <c r="BJ364" s="4">
        <v>351</v>
      </c>
      <c r="BK364" s="8">
        <v>4843.8</v>
      </c>
      <c r="BL364" s="2" t="s">
        <v>3132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134</v>
      </c>
      <c r="BV364" s="2" t="s">
        <v>134</v>
      </c>
      <c r="BW364" s="2" t="s">
        <v>134</v>
      </c>
      <c r="BX364" s="2" t="s">
        <v>134</v>
      </c>
      <c r="BY364" s="2" t="s">
        <v>134</v>
      </c>
      <c r="BZ364" s="2" t="s">
        <v>134</v>
      </c>
      <c r="CA364" s="4">
        <v>351</v>
      </c>
      <c r="CB364" s="8">
        <v>4843.8</v>
      </c>
      <c r="CC364" s="4"/>
      <c r="CD364" s="8"/>
      <c r="CE364" s="7"/>
      <c r="CF364" s="7"/>
      <c r="CG364" s="2" t="s">
        <v>134</v>
      </c>
      <c r="CH364" s="2" t="s">
        <v>134</v>
      </c>
      <c r="CI364" s="2" t="s">
        <v>134</v>
      </c>
      <c r="CJ364" s="2" t="s">
        <v>134</v>
      </c>
      <c r="CK364" s="2" t="s">
        <v>134</v>
      </c>
      <c r="CL364" s="2" t="s">
        <v>134</v>
      </c>
      <c r="CM364" s="4"/>
      <c r="CN364" s="8"/>
      <c r="CO364" s="4"/>
      <c r="CP364" s="8"/>
      <c r="CQ364" s="7"/>
      <c r="CR364" s="7"/>
      <c r="CS364" s="2" t="s">
        <v>134</v>
      </c>
      <c r="CT364" s="2" t="s">
        <v>134</v>
      </c>
      <c r="CU364" s="2" t="s">
        <v>134</v>
      </c>
      <c r="CV364" s="2" t="s">
        <v>134</v>
      </c>
      <c r="CW364" s="2" t="s">
        <v>134</v>
      </c>
      <c r="CX364" s="2" t="s">
        <v>134</v>
      </c>
      <c r="CY364" s="4"/>
      <c r="CZ364" s="8"/>
      <c r="DA364" s="4"/>
      <c r="DB364" s="8"/>
      <c r="DC364" s="7"/>
      <c r="DD364" s="7"/>
      <c r="DE364" s="2" t="s">
        <v>134</v>
      </c>
      <c r="DF364" s="2" t="s">
        <v>134</v>
      </c>
      <c r="DG364" s="2" t="s">
        <v>134</v>
      </c>
      <c r="DH364" s="2" t="s">
        <v>134</v>
      </c>
      <c r="DI364" s="2" t="s">
        <v>134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134</v>
      </c>
      <c r="DR364" s="2" t="s">
        <v>134</v>
      </c>
      <c r="DS364" s="2" t="s">
        <v>134</v>
      </c>
      <c r="DT364" s="2" t="s">
        <v>134</v>
      </c>
      <c r="DU364" s="2" t="s">
        <v>134</v>
      </c>
      <c r="DV364" s="2" t="s">
        <v>134</v>
      </c>
      <c r="DW364" s="4"/>
      <c r="DX364" s="8"/>
      <c r="DY364" s="4"/>
      <c r="DZ364" s="8"/>
      <c r="EA364" s="7"/>
      <c r="EB364" s="7"/>
      <c r="EC364" s="2" t="s">
        <v>134</v>
      </c>
      <c r="ED364" s="2" t="s">
        <v>134</v>
      </c>
      <c r="EE364" s="2" t="s">
        <v>134</v>
      </c>
      <c r="EF364" s="2" t="s">
        <v>134</v>
      </c>
      <c r="EG364" s="2" t="s">
        <v>134</v>
      </c>
      <c r="EH364" s="2" t="s">
        <v>134</v>
      </c>
      <c r="EI364" s="4"/>
      <c r="EJ364" s="8"/>
      <c r="EK364" s="4"/>
      <c r="EL364" s="8"/>
      <c r="EM364" s="7"/>
      <c r="EN364" s="7"/>
      <c r="EO364" s="2" t="s">
        <v>134</v>
      </c>
      <c r="EP364" s="2" t="s">
        <v>134</v>
      </c>
      <c r="EQ364" s="2" t="s">
        <v>134</v>
      </c>
      <c r="ER364" s="2" t="s">
        <v>134</v>
      </c>
      <c r="ES364" s="2" t="s">
        <v>134</v>
      </c>
      <c r="ET364" s="2" t="s">
        <v>134</v>
      </c>
      <c r="EU364" s="4"/>
      <c r="EV364" s="8"/>
      <c r="EW364" s="4"/>
      <c r="EX364" s="8"/>
      <c r="EY364" s="7"/>
      <c r="EZ364" s="7"/>
      <c r="FA364" s="2" t="s">
        <v>134</v>
      </c>
      <c r="FB364" s="2" t="s">
        <v>134</v>
      </c>
      <c r="FC364" s="2" t="s">
        <v>134</v>
      </c>
      <c r="FD364" s="2" t="s">
        <v>134</v>
      </c>
      <c r="FE364" s="2" t="s">
        <v>134</v>
      </c>
      <c r="FF364" s="2" t="s">
        <v>134</v>
      </c>
      <c r="FG364" s="4"/>
      <c r="FH364" s="8"/>
      <c r="FI364" s="4"/>
      <c r="FJ364" s="8"/>
      <c r="FK364" s="7"/>
      <c r="FL364" s="7"/>
      <c r="FM364" s="2" t="s">
        <v>134</v>
      </c>
      <c r="FN364" s="2" t="s">
        <v>134</v>
      </c>
      <c r="FO364" s="2" t="s">
        <v>134</v>
      </c>
      <c r="FP364" s="2" t="s">
        <v>134</v>
      </c>
      <c r="FQ364" s="2" t="s">
        <v>134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134</v>
      </c>
      <c r="FZ364" s="2" t="s">
        <v>134</v>
      </c>
      <c r="GA364" s="2" t="s">
        <v>134</v>
      </c>
      <c r="GB364" s="2" t="s">
        <v>134</v>
      </c>
      <c r="GC364" s="2" t="s">
        <v>134</v>
      </c>
      <c r="GD364" s="2" t="s">
        <v>134</v>
      </c>
      <c r="GE364" s="4"/>
      <c r="GF364" s="8"/>
      <c r="GG364" s="4"/>
      <c r="GH364" s="8"/>
      <c r="GI364" s="7"/>
      <c r="GJ364" s="7"/>
      <c r="GK364" s="2" t="s">
        <v>134</v>
      </c>
      <c r="GL364" s="2" t="s">
        <v>134</v>
      </c>
      <c r="GM364" s="2" t="s">
        <v>134</v>
      </c>
      <c r="GN364" s="2" t="s">
        <v>134</v>
      </c>
      <c r="GO364" s="2" t="s">
        <v>134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134</v>
      </c>
      <c r="GX364" s="2" t="s">
        <v>134</v>
      </c>
      <c r="GY364" s="2" t="s">
        <v>134</v>
      </c>
      <c r="GZ364" s="2" t="s">
        <v>134</v>
      </c>
      <c r="HA364" s="2" t="s">
        <v>134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140</v>
      </c>
      <c r="HJ364" s="2" t="s">
        <v>144</v>
      </c>
      <c r="HK364" s="2" t="s">
        <v>134</v>
      </c>
      <c r="HL364" s="2" t="s">
        <v>134</v>
      </c>
      <c r="HM364" s="2" t="s">
        <v>142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134</v>
      </c>
      <c r="HV364" s="2" t="s">
        <v>134</v>
      </c>
      <c r="HW364" s="2" t="s">
        <v>134</v>
      </c>
      <c r="HX364" s="2" t="s">
        <v>134</v>
      </c>
      <c r="HY364" s="2" t="s">
        <v>134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134</v>
      </c>
      <c r="IH364" s="2" t="s">
        <v>134</v>
      </c>
      <c r="II364" s="2" t="s">
        <v>134</v>
      </c>
      <c r="IJ364" s="2" t="s">
        <v>134</v>
      </c>
      <c r="IK364" s="2" t="s">
        <v>134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134</v>
      </c>
      <c r="IT364" s="2" t="s">
        <v>134</v>
      </c>
      <c r="IU364" s="2" t="s">
        <v>134</v>
      </c>
      <c r="IV364" s="2" t="s">
        <v>134</v>
      </c>
      <c r="IW364" s="2" t="s">
        <v>134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134</v>
      </c>
      <c r="JF364" s="2" t="s">
        <v>134</v>
      </c>
      <c r="JG364" s="2" t="s">
        <v>134</v>
      </c>
      <c r="JH364" s="2" t="s">
        <v>134</v>
      </c>
      <c r="JI364" s="2" t="s">
        <v>134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134</v>
      </c>
      <c r="JR364" s="2" t="s">
        <v>134</v>
      </c>
      <c r="JS364" s="2" t="s">
        <v>134</v>
      </c>
      <c r="JT364" s="2" t="s">
        <v>134</v>
      </c>
      <c r="JU364" s="2" t="s">
        <v>134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134</v>
      </c>
      <c r="KD364" s="2" t="s">
        <v>134</v>
      </c>
      <c r="KE364" s="2" t="s">
        <v>134</v>
      </c>
      <c r="KF364" s="2" t="s">
        <v>134</v>
      </c>
      <c r="KG364" s="2" t="s">
        <v>134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134</v>
      </c>
      <c r="KQ364" s="2" t="s">
        <v>134</v>
      </c>
      <c r="KR364" s="2" t="s">
        <v>134</v>
      </c>
      <c r="KS364" s="2" t="s">
        <v>134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134</v>
      </c>
      <c r="LB364" s="2" t="s">
        <v>134</v>
      </c>
      <c r="LC364" s="2" t="s">
        <v>134</v>
      </c>
      <c r="LD364" s="2" t="s">
        <v>134</v>
      </c>
      <c r="LE364" s="2" t="s">
        <v>134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134</v>
      </c>
      <c r="LN364" s="2" t="s">
        <v>134</v>
      </c>
      <c r="LO364" s="2" t="s">
        <v>134</v>
      </c>
      <c r="LP364" s="2" t="s">
        <v>134</v>
      </c>
      <c r="LQ364" s="2" t="s">
        <v>134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134</v>
      </c>
      <c r="LZ364" s="2" t="s">
        <v>134</v>
      </c>
      <c r="MA364" s="2" t="s">
        <v>134</v>
      </c>
      <c r="MB364" s="2" t="s">
        <v>134</v>
      </c>
      <c r="MC364" s="2" t="s">
        <v>134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134</v>
      </c>
      <c r="MM364" s="2" t="s">
        <v>134</v>
      </c>
      <c r="MN364" s="2" t="s">
        <v>134</v>
      </c>
      <c r="MO364" s="2" t="s">
        <v>134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134</v>
      </c>
      <c r="MX364" s="2" t="s">
        <v>134</v>
      </c>
      <c r="MY364" s="2" t="s">
        <v>134</v>
      </c>
      <c r="MZ364" s="2" t="s">
        <v>134</v>
      </c>
      <c r="NA364" s="2" t="s">
        <v>134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134</v>
      </c>
      <c r="NK364" s="2" t="s">
        <v>134</v>
      </c>
      <c r="NL364" s="2" t="s">
        <v>134</v>
      </c>
      <c r="NM364" s="2" t="s">
        <v>134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134</v>
      </c>
      <c r="NV364" s="2" t="s">
        <v>134</v>
      </c>
      <c r="NW364" s="2" t="s">
        <v>134</v>
      </c>
      <c r="NX364" s="2" t="s">
        <v>134</v>
      </c>
      <c r="NY364" s="2" t="s">
        <v>134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134</v>
      </c>
      <c r="OH364" s="2" t="s">
        <v>134</v>
      </c>
      <c r="OI364" s="2" t="s">
        <v>134</v>
      </c>
      <c r="OJ364" s="2" t="s">
        <v>134</v>
      </c>
      <c r="OK364" s="2" t="s">
        <v>134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134</v>
      </c>
      <c r="OT364" s="2" t="s">
        <v>134</v>
      </c>
      <c r="OU364" s="2" t="s">
        <v>134</v>
      </c>
      <c r="OV364" s="2" t="s">
        <v>134</v>
      </c>
      <c r="OW364" s="2" t="s">
        <v>134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134</v>
      </c>
      <c r="PG364" s="2" t="s">
        <v>134</v>
      </c>
      <c r="PH364" s="2" t="s">
        <v>134</v>
      </c>
      <c r="PI364" s="2" t="s">
        <v>134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134</v>
      </c>
      <c r="PR364" s="2" t="s">
        <v>134</v>
      </c>
      <c r="PS364" s="2" t="s">
        <v>134</v>
      </c>
      <c r="PT364" s="2" t="s">
        <v>134</v>
      </c>
      <c r="PU364" s="2" t="s">
        <v>134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134</v>
      </c>
      <c r="QD364" s="2" t="s">
        <v>134</v>
      </c>
      <c r="QE364" s="2" t="s">
        <v>134</v>
      </c>
      <c r="QF364" s="2" t="s">
        <v>134</v>
      </c>
      <c r="QG364" s="2" t="s">
        <v>134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134</v>
      </c>
      <c r="QP364" s="2" t="s">
        <v>134</v>
      </c>
      <c r="QQ364" s="2" t="s">
        <v>134</v>
      </c>
      <c r="QR364" s="2" t="s">
        <v>134</v>
      </c>
      <c r="QS364" s="2" t="s">
        <v>134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134</v>
      </c>
      <c r="RB364" s="2" t="s">
        <v>134</v>
      </c>
      <c r="RC364" s="2" t="s">
        <v>134</v>
      </c>
      <c r="RD364" s="2" t="s">
        <v>134</v>
      </c>
      <c r="RE364" s="2" t="s">
        <v>134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134</v>
      </c>
      <c r="RN364" s="2" t="s">
        <v>134</v>
      </c>
      <c r="RO364" s="2" t="s">
        <v>134</v>
      </c>
      <c r="RP364" s="2" t="s">
        <v>134</v>
      </c>
      <c r="RQ364" s="2" t="s">
        <v>134</v>
      </c>
      <c r="RR364" s="2" t="s">
        <v>134</v>
      </c>
      <c r="RS364" s="4"/>
      <c r="RT364" s="8"/>
      <c r="RU364" s="4"/>
      <c r="RV364" s="8"/>
      <c r="RW364" s="7"/>
      <c r="RX364" s="7"/>
      <c r="RY364" s="2" t="s">
        <v>134</v>
      </c>
      <c r="RZ364" s="2" t="s">
        <v>134</v>
      </c>
      <c r="SA364" s="2" t="s">
        <v>134</v>
      </c>
      <c r="SB364" s="2" t="s">
        <v>134</v>
      </c>
      <c r="SC364" s="2" t="s">
        <v>134</v>
      </c>
      <c r="SD364" s="2" t="s">
        <v>134</v>
      </c>
      <c r="SE364" s="4"/>
      <c r="SF364" s="8"/>
      <c r="SG364" s="4"/>
      <c r="SH364" s="8"/>
      <c r="SI364" s="7"/>
      <c r="SJ364" s="7"/>
      <c r="SK364" s="2" t="s">
        <v>134</v>
      </c>
      <c r="SL364" s="2" t="s">
        <v>134</v>
      </c>
      <c r="SM364" s="2" t="s">
        <v>134</v>
      </c>
      <c r="SN364" s="2" t="s">
        <v>134</v>
      </c>
      <c r="SO364" s="2" t="s">
        <v>134</v>
      </c>
      <c r="SP364" s="2" t="s">
        <v>134</v>
      </c>
    </row>
    <row r="365">
      <c r="A365" s="2" t="s">
        <v>3485</v>
      </c>
      <c r="B365" s="2" t="s">
        <v>123</v>
      </c>
      <c r="C365" s="2" t="s">
        <v>3418</v>
      </c>
      <c r="D365" s="2" t="s">
        <v>2731</v>
      </c>
      <c r="E365" s="2" t="s">
        <v>2732</v>
      </c>
      <c r="F365" s="2" t="s">
        <v>3486</v>
      </c>
      <c r="G365" s="2" t="s">
        <v>134</v>
      </c>
      <c r="H365" s="2" t="s">
        <v>134</v>
      </c>
      <c r="I365" s="2" t="s">
        <v>3479</v>
      </c>
      <c r="J365" s="2" t="s">
        <v>2640</v>
      </c>
      <c r="K365" s="2" t="s">
        <v>329</v>
      </c>
      <c r="L365" s="3">
        <v>12</v>
      </c>
      <c r="M365" s="3">
        <v>12.6</v>
      </c>
      <c r="N365" s="3">
        <v>29.99</v>
      </c>
      <c r="O365" s="2" t="s">
        <v>131</v>
      </c>
      <c r="P365" s="2" t="s">
        <v>1660</v>
      </c>
      <c r="Q365" s="2" t="s">
        <v>133</v>
      </c>
      <c r="R365" s="2" t="s">
        <v>17</v>
      </c>
      <c r="S365" s="2" t="s">
        <v>134</v>
      </c>
      <c r="T365" s="2" t="s">
        <v>134</v>
      </c>
      <c r="U365" s="2" t="s">
        <v>134</v>
      </c>
      <c r="V365" s="2" t="s">
        <v>1815</v>
      </c>
      <c r="W365" s="2" t="s">
        <v>134</v>
      </c>
      <c r="X365" s="2" t="s">
        <v>134</v>
      </c>
      <c r="Y365" s="2" t="s">
        <v>3484</v>
      </c>
      <c r="Z365" s="4"/>
      <c r="AA365" s="4">
        <f>=ROUNDDOWN({0},0)</f>
      </c>
      <c r="AB365" s="5">
        <v>14</v>
      </c>
      <c r="AC365" s="2" t="s">
        <v>134</v>
      </c>
      <c r="AD365" s="4"/>
      <c r="AE365" s="4"/>
      <c r="AF365" s="6"/>
      <c r="AG365" s="6"/>
      <c r="AH365" s="7">
        <v>0.0211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>
        <v>0</v>
      </c>
      <c r="AP365" s="4">
        <v>351</v>
      </c>
      <c r="AQ365" s="8">
        <v>4212</v>
      </c>
      <c r="AR365" s="4"/>
      <c r="AS365" s="8"/>
      <c r="AT365" s="7"/>
      <c r="AU365" s="7"/>
      <c r="AV365" s="4">
        <v>351</v>
      </c>
      <c r="AW365" s="8">
        <v>4212</v>
      </c>
      <c r="AX365" s="4"/>
      <c r="AY365" s="8"/>
      <c r="AZ365" s="7"/>
      <c r="BA365" s="7"/>
      <c r="BB365" s="7">
        <v>1</v>
      </c>
      <c r="BC365" s="4">
        <v>351</v>
      </c>
      <c r="BD365" s="8">
        <v>4212</v>
      </c>
      <c r="BE365" s="4"/>
      <c r="BF365" s="8"/>
      <c r="BG365" s="7"/>
      <c r="BH365" s="7"/>
      <c r="BI365" s="7">
        <v>1</v>
      </c>
      <c r="BJ365" s="4">
        <v>351</v>
      </c>
      <c r="BK365" s="8">
        <v>4212</v>
      </c>
      <c r="BL365" s="2" t="s">
        <v>3132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134</v>
      </c>
      <c r="BV365" s="2" t="s">
        <v>134</v>
      </c>
      <c r="BW365" s="2" t="s">
        <v>134</v>
      </c>
      <c r="BX365" s="2" t="s">
        <v>134</v>
      </c>
      <c r="BY365" s="2" t="s">
        <v>134</v>
      </c>
      <c r="BZ365" s="2" t="s">
        <v>134</v>
      </c>
      <c r="CA365" s="4">
        <v>351</v>
      </c>
      <c r="CB365" s="8">
        <v>4212</v>
      </c>
      <c r="CC365" s="4"/>
      <c r="CD365" s="8"/>
      <c r="CE365" s="7"/>
      <c r="CF365" s="7"/>
      <c r="CG365" s="2" t="s">
        <v>134</v>
      </c>
      <c r="CH365" s="2" t="s">
        <v>134</v>
      </c>
      <c r="CI365" s="2" t="s">
        <v>134</v>
      </c>
      <c r="CJ365" s="2" t="s">
        <v>134</v>
      </c>
      <c r="CK365" s="2" t="s">
        <v>134</v>
      </c>
      <c r="CL365" s="2" t="s">
        <v>134</v>
      </c>
      <c r="CM365" s="4"/>
      <c r="CN365" s="8"/>
      <c r="CO365" s="4"/>
      <c r="CP365" s="8"/>
      <c r="CQ365" s="7"/>
      <c r="CR365" s="7"/>
      <c r="CS365" s="2" t="s">
        <v>134</v>
      </c>
      <c r="CT365" s="2" t="s">
        <v>134</v>
      </c>
      <c r="CU365" s="2" t="s">
        <v>134</v>
      </c>
      <c r="CV365" s="2" t="s">
        <v>134</v>
      </c>
      <c r="CW365" s="2" t="s">
        <v>134</v>
      </c>
      <c r="CX365" s="2" t="s">
        <v>134</v>
      </c>
      <c r="CY365" s="4"/>
      <c r="CZ365" s="8"/>
      <c r="DA365" s="4"/>
      <c r="DB365" s="8"/>
      <c r="DC365" s="7"/>
      <c r="DD365" s="7"/>
      <c r="DE365" s="2" t="s">
        <v>134</v>
      </c>
      <c r="DF365" s="2" t="s">
        <v>134</v>
      </c>
      <c r="DG365" s="2" t="s">
        <v>134</v>
      </c>
      <c r="DH365" s="2" t="s">
        <v>134</v>
      </c>
      <c r="DI365" s="2" t="s">
        <v>134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134</v>
      </c>
      <c r="DR365" s="2" t="s">
        <v>134</v>
      </c>
      <c r="DS365" s="2" t="s">
        <v>134</v>
      </c>
      <c r="DT365" s="2" t="s">
        <v>134</v>
      </c>
      <c r="DU365" s="2" t="s">
        <v>134</v>
      </c>
      <c r="DV365" s="2" t="s">
        <v>134</v>
      </c>
      <c r="DW365" s="4"/>
      <c r="DX365" s="8"/>
      <c r="DY365" s="4"/>
      <c r="DZ365" s="8"/>
      <c r="EA365" s="7"/>
      <c r="EB365" s="7"/>
      <c r="EC365" s="2" t="s">
        <v>134</v>
      </c>
      <c r="ED365" s="2" t="s">
        <v>134</v>
      </c>
      <c r="EE365" s="2" t="s">
        <v>134</v>
      </c>
      <c r="EF365" s="2" t="s">
        <v>134</v>
      </c>
      <c r="EG365" s="2" t="s">
        <v>134</v>
      </c>
      <c r="EH365" s="2" t="s">
        <v>134</v>
      </c>
      <c r="EI365" s="4"/>
      <c r="EJ365" s="8"/>
      <c r="EK365" s="4"/>
      <c r="EL365" s="8"/>
      <c r="EM365" s="7"/>
      <c r="EN365" s="7"/>
      <c r="EO365" s="2" t="s">
        <v>134</v>
      </c>
      <c r="EP365" s="2" t="s">
        <v>134</v>
      </c>
      <c r="EQ365" s="2" t="s">
        <v>134</v>
      </c>
      <c r="ER365" s="2" t="s">
        <v>134</v>
      </c>
      <c r="ES365" s="2" t="s">
        <v>134</v>
      </c>
      <c r="ET365" s="2" t="s">
        <v>134</v>
      </c>
      <c r="EU365" s="4"/>
      <c r="EV365" s="8"/>
      <c r="EW365" s="4"/>
      <c r="EX365" s="8"/>
      <c r="EY365" s="7"/>
      <c r="EZ365" s="7"/>
      <c r="FA365" s="2" t="s">
        <v>134</v>
      </c>
      <c r="FB365" s="2" t="s">
        <v>134</v>
      </c>
      <c r="FC365" s="2" t="s">
        <v>134</v>
      </c>
      <c r="FD365" s="2" t="s">
        <v>134</v>
      </c>
      <c r="FE365" s="2" t="s">
        <v>134</v>
      </c>
      <c r="FF365" s="2" t="s">
        <v>134</v>
      </c>
      <c r="FG365" s="4"/>
      <c r="FH365" s="8"/>
      <c r="FI365" s="4"/>
      <c r="FJ365" s="8"/>
      <c r="FK365" s="7"/>
      <c r="FL365" s="7"/>
      <c r="FM365" s="2" t="s">
        <v>134</v>
      </c>
      <c r="FN365" s="2" t="s">
        <v>134</v>
      </c>
      <c r="FO365" s="2" t="s">
        <v>134</v>
      </c>
      <c r="FP365" s="2" t="s">
        <v>134</v>
      </c>
      <c r="FQ365" s="2" t="s">
        <v>134</v>
      </c>
      <c r="FR365" s="2" t="s">
        <v>134</v>
      </c>
      <c r="FS365" s="4"/>
      <c r="FT365" s="8"/>
      <c r="FU365" s="4"/>
      <c r="FV365" s="8"/>
      <c r="FW365" s="7"/>
      <c r="FX365" s="7"/>
      <c r="FY365" s="2" t="s">
        <v>134</v>
      </c>
      <c r="FZ365" s="2" t="s">
        <v>134</v>
      </c>
      <c r="GA365" s="2" t="s">
        <v>134</v>
      </c>
      <c r="GB365" s="2" t="s">
        <v>134</v>
      </c>
      <c r="GC365" s="2" t="s">
        <v>134</v>
      </c>
      <c r="GD365" s="2" t="s">
        <v>134</v>
      </c>
      <c r="GE365" s="4"/>
      <c r="GF365" s="8"/>
      <c r="GG365" s="4"/>
      <c r="GH365" s="8"/>
      <c r="GI365" s="7"/>
      <c r="GJ365" s="7"/>
      <c r="GK365" s="2" t="s">
        <v>134</v>
      </c>
      <c r="GL365" s="2" t="s">
        <v>134</v>
      </c>
      <c r="GM365" s="2" t="s">
        <v>134</v>
      </c>
      <c r="GN365" s="2" t="s">
        <v>134</v>
      </c>
      <c r="GO365" s="2" t="s">
        <v>134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134</v>
      </c>
      <c r="GX365" s="2" t="s">
        <v>134</v>
      </c>
      <c r="GY365" s="2" t="s">
        <v>134</v>
      </c>
      <c r="GZ365" s="2" t="s">
        <v>134</v>
      </c>
      <c r="HA365" s="2" t="s">
        <v>134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140</v>
      </c>
      <c r="HJ365" s="2" t="s">
        <v>144</v>
      </c>
      <c r="HK365" s="2" t="s">
        <v>134</v>
      </c>
      <c r="HL365" s="2" t="s">
        <v>134</v>
      </c>
      <c r="HM365" s="2" t="s">
        <v>142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134</v>
      </c>
      <c r="HV365" s="2" t="s">
        <v>134</v>
      </c>
      <c r="HW365" s="2" t="s">
        <v>134</v>
      </c>
      <c r="HX365" s="2" t="s">
        <v>134</v>
      </c>
      <c r="HY365" s="2" t="s">
        <v>134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134</v>
      </c>
      <c r="IH365" s="2" t="s">
        <v>134</v>
      </c>
      <c r="II365" s="2" t="s">
        <v>134</v>
      </c>
      <c r="IJ365" s="2" t="s">
        <v>134</v>
      </c>
      <c r="IK365" s="2" t="s">
        <v>134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134</v>
      </c>
      <c r="IT365" s="2" t="s">
        <v>134</v>
      </c>
      <c r="IU365" s="2" t="s">
        <v>134</v>
      </c>
      <c r="IV365" s="2" t="s">
        <v>134</v>
      </c>
      <c r="IW365" s="2" t="s">
        <v>134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134</v>
      </c>
      <c r="JF365" s="2" t="s">
        <v>134</v>
      </c>
      <c r="JG365" s="2" t="s">
        <v>134</v>
      </c>
      <c r="JH365" s="2" t="s">
        <v>134</v>
      </c>
      <c r="JI365" s="2" t="s">
        <v>134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134</v>
      </c>
      <c r="JR365" s="2" t="s">
        <v>134</v>
      </c>
      <c r="JS365" s="2" t="s">
        <v>134</v>
      </c>
      <c r="JT365" s="2" t="s">
        <v>134</v>
      </c>
      <c r="JU365" s="2" t="s">
        <v>134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134</v>
      </c>
      <c r="KD365" s="2" t="s">
        <v>134</v>
      </c>
      <c r="KE365" s="2" t="s">
        <v>134</v>
      </c>
      <c r="KF365" s="2" t="s">
        <v>134</v>
      </c>
      <c r="KG365" s="2" t="s">
        <v>134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134</v>
      </c>
      <c r="KQ365" s="2" t="s">
        <v>134</v>
      </c>
      <c r="KR365" s="2" t="s">
        <v>134</v>
      </c>
      <c r="KS365" s="2" t="s">
        <v>134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134</v>
      </c>
      <c r="LB365" s="2" t="s">
        <v>134</v>
      </c>
      <c r="LC365" s="2" t="s">
        <v>134</v>
      </c>
      <c r="LD365" s="2" t="s">
        <v>134</v>
      </c>
      <c r="LE365" s="2" t="s">
        <v>134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134</v>
      </c>
      <c r="LN365" s="2" t="s">
        <v>134</v>
      </c>
      <c r="LO365" s="2" t="s">
        <v>134</v>
      </c>
      <c r="LP365" s="2" t="s">
        <v>134</v>
      </c>
      <c r="LQ365" s="2" t="s">
        <v>134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134</v>
      </c>
      <c r="LZ365" s="2" t="s">
        <v>134</v>
      </c>
      <c r="MA365" s="2" t="s">
        <v>134</v>
      </c>
      <c r="MB365" s="2" t="s">
        <v>134</v>
      </c>
      <c r="MC365" s="2" t="s">
        <v>134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134</v>
      </c>
      <c r="MM365" s="2" t="s">
        <v>134</v>
      </c>
      <c r="MN365" s="2" t="s">
        <v>134</v>
      </c>
      <c r="MO365" s="2" t="s">
        <v>134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134</v>
      </c>
      <c r="MX365" s="2" t="s">
        <v>134</v>
      </c>
      <c r="MY365" s="2" t="s">
        <v>134</v>
      </c>
      <c r="MZ365" s="2" t="s">
        <v>134</v>
      </c>
      <c r="NA365" s="2" t="s">
        <v>134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134</v>
      </c>
      <c r="NV365" s="2" t="s">
        <v>134</v>
      </c>
      <c r="NW365" s="2" t="s">
        <v>134</v>
      </c>
      <c r="NX365" s="2" t="s">
        <v>134</v>
      </c>
      <c r="NY365" s="2" t="s">
        <v>134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134</v>
      </c>
      <c r="OH365" s="2" t="s">
        <v>134</v>
      </c>
      <c r="OI365" s="2" t="s">
        <v>134</v>
      </c>
      <c r="OJ365" s="2" t="s">
        <v>134</v>
      </c>
      <c r="OK365" s="2" t="s">
        <v>134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134</v>
      </c>
      <c r="OT365" s="2" t="s">
        <v>134</v>
      </c>
      <c r="OU365" s="2" t="s">
        <v>134</v>
      </c>
      <c r="OV365" s="2" t="s">
        <v>134</v>
      </c>
      <c r="OW365" s="2" t="s">
        <v>134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134</v>
      </c>
      <c r="PF365" s="2" t="s">
        <v>134</v>
      </c>
      <c r="PG365" s="2" t="s">
        <v>134</v>
      </c>
      <c r="PH365" s="2" t="s">
        <v>134</v>
      </c>
      <c r="PI365" s="2" t="s">
        <v>134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134</v>
      </c>
      <c r="PR365" s="2" t="s">
        <v>134</v>
      </c>
      <c r="PS365" s="2" t="s">
        <v>134</v>
      </c>
      <c r="PT365" s="2" t="s">
        <v>134</v>
      </c>
      <c r="PU365" s="2" t="s">
        <v>134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134</v>
      </c>
      <c r="QD365" s="2" t="s">
        <v>134</v>
      </c>
      <c r="QE365" s="2" t="s">
        <v>134</v>
      </c>
      <c r="QF365" s="2" t="s">
        <v>134</v>
      </c>
      <c r="QG365" s="2" t="s">
        <v>134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134</v>
      </c>
      <c r="QP365" s="2" t="s">
        <v>134</v>
      </c>
      <c r="QQ365" s="2" t="s">
        <v>134</v>
      </c>
      <c r="QR365" s="2" t="s">
        <v>134</v>
      </c>
      <c r="QS365" s="2" t="s">
        <v>134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134</v>
      </c>
      <c r="RB365" s="2" t="s">
        <v>134</v>
      </c>
      <c r="RC365" s="2" t="s">
        <v>134</v>
      </c>
      <c r="RD365" s="2" t="s">
        <v>134</v>
      </c>
      <c r="RE365" s="2" t="s">
        <v>134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134</v>
      </c>
      <c r="RN365" s="2" t="s">
        <v>134</v>
      </c>
      <c r="RO365" s="2" t="s">
        <v>134</v>
      </c>
      <c r="RP365" s="2" t="s">
        <v>134</v>
      </c>
      <c r="RQ365" s="2" t="s">
        <v>134</v>
      </c>
      <c r="RR365" s="2" t="s">
        <v>134</v>
      </c>
      <c r="RS365" s="4"/>
      <c r="RT365" s="8"/>
      <c r="RU365" s="4"/>
      <c r="RV365" s="8"/>
      <c r="RW365" s="7"/>
      <c r="RX365" s="7"/>
      <c r="RY365" s="2" t="s">
        <v>134</v>
      </c>
      <c r="RZ365" s="2" t="s">
        <v>134</v>
      </c>
      <c r="SA365" s="2" t="s">
        <v>134</v>
      </c>
      <c r="SB365" s="2" t="s">
        <v>134</v>
      </c>
      <c r="SC365" s="2" t="s">
        <v>134</v>
      </c>
      <c r="SD365" s="2" t="s">
        <v>134</v>
      </c>
      <c r="SE365" s="4"/>
      <c r="SF365" s="8"/>
      <c r="SG365" s="4"/>
      <c r="SH365" s="8"/>
      <c r="SI365" s="7"/>
      <c r="SJ365" s="7"/>
      <c r="SK365" s="2" t="s">
        <v>134</v>
      </c>
      <c r="SL365" s="2" t="s">
        <v>134</v>
      </c>
      <c r="SM365" s="2" t="s">
        <v>134</v>
      </c>
      <c r="SN365" s="2" t="s">
        <v>134</v>
      </c>
      <c r="SO365" s="2" t="s">
        <v>134</v>
      </c>
      <c r="SP365" s="2" t="s">
        <v>134</v>
      </c>
    </row>
    <row r="366">
      <c r="A366" s="2" t="s">
        <v>3487</v>
      </c>
      <c r="B366" s="2" t="s">
        <v>123</v>
      </c>
      <c r="C366" s="2" t="s">
        <v>3418</v>
      </c>
      <c r="D366" s="2" t="s">
        <v>2038</v>
      </c>
      <c r="E366" s="2" t="s">
        <v>1660</v>
      </c>
      <c r="F366" s="2" t="s">
        <v>3488</v>
      </c>
      <c r="G366" s="2" t="s">
        <v>134</v>
      </c>
      <c r="H366" s="2" t="s">
        <v>134</v>
      </c>
      <c r="I366" s="2" t="s">
        <v>134</v>
      </c>
      <c r="J366" s="2" t="s">
        <v>2044</v>
      </c>
      <c r="K366" s="2" t="s">
        <v>3022</v>
      </c>
      <c r="L366" s="3">
        <v>7.25</v>
      </c>
      <c r="M366" s="3"/>
      <c r="N366" s="3"/>
      <c r="O366" s="2" t="s">
        <v>131</v>
      </c>
      <c r="P366" s="2" t="s">
        <v>134</v>
      </c>
      <c r="Q366" s="2" t="s">
        <v>134</v>
      </c>
      <c r="R366" s="2" t="s">
        <v>3132</v>
      </c>
      <c r="S366" s="2" t="s">
        <v>134</v>
      </c>
      <c r="T366" s="2" t="s">
        <v>134</v>
      </c>
      <c r="U366" s="2" t="s">
        <v>134</v>
      </c>
      <c r="V366" s="2" t="s">
        <v>134</v>
      </c>
      <c r="W366" s="2" t="s">
        <v>134</v>
      </c>
      <c r="X366" s="2" t="s">
        <v>134</v>
      </c>
      <c r="Y366" s="2" t="s">
        <v>134</v>
      </c>
      <c r="Z366" s="4"/>
      <c r="AA366" s="4">
        <f>=ROUNDDOWN({0},0)</f>
      </c>
      <c r="AB366" s="5"/>
      <c r="AC366" s="2" t="s">
        <v>134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>
        <v>0</v>
      </c>
      <c r="AP366" s="4">
        <v>600</v>
      </c>
      <c r="AQ366" s="8">
        <v>4350</v>
      </c>
      <c r="AR366" s="4"/>
      <c r="AS366" s="8"/>
      <c r="AT366" s="7"/>
      <c r="AU366" s="7"/>
      <c r="AV366" s="4">
        <v>600</v>
      </c>
      <c r="AW366" s="8">
        <v>4350</v>
      </c>
      <c r="AX366" s="4"/>
      <c r="AY366" s="8"/>
      <c r="AZ366" s="7"/>
      <c r="BA366" s="7"/>
      <c r="BB366" s="7">
        <v>1</v>
      </c>
      <c r="BC366" s="4">
        <v>600</v>
      </c>
      <c r="BD366" s="8">
        <v>4350</v>
      </c>
      <c r="BE366" s="4"/>
      <c r="BF366" s="8"/>
      <c r="BG366" s="7"/>
      <c r="BH366" s="7"/>
      <c r="BI366" s="7">
        <v>1</v>
      </c>
      <c r="BJ366" s="4">
        <v>600</v>
      </c>
      <c r="BK366" s="8">
        <v>4350</v>
      </c>
      <c r="BL366" s="2" t="s">
        <v>3132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134</v>
      </c>
      <c r="BV366" s="2" t="s">
        <v>134</v>
      </c>
      <c r="BW366" s="2" t="s">
        <v>134</v>
      </c>
      <c r="BX366" s="2" t="s">
        <v>134</v>
      </c>
      <c r="BY366" s="2" t="s">
        <v>134</v>
      </c>
      <c r="BZ366" s="2" t="s">
        <v>134</v>
      </c>
      <c r="CA366" s="4">
        <v>600</v>
      </c>
      <c r="CB366" s="8">
        <v>4350</v>
      </c>
      <c r="CC366" s="4"/>
      <c r="CD366" s="8"/>
      <c r="CE366" s="7"/>
      <c r="CF366" s="7"/>
      <c r="CG366" s="2" t="s">
        <v>134</v>
      </c>
      <c r="CH366" s="2" t="s">
        <v>134</v>
      </c>
      <c r="CI366" s="2" t="s">
        <v>134</v>
      </c>
      <c r="CJ366" s="2" t="s">
        <v>852</v>
      </c>
      <c r="CK366" s="2" t="s">
        <v>134</v>
      </c>
      <c r="CL366" s="2" t="s">
        <v>134</v>
      </c>
      <c r="CM366" s="4"/>
      <c r="CN366" s="8"/>
      <c r="CO366" s="4"/>
      <c r="CP366" s="8"/>
      <c r="CQ366" s="7"/>
      <c r="CR366" s="7"/>
      <c r="CS366" s="2" t="s">
        <v>134</v>
      </c>
      <c r="CT366" s="2" t="s">
        <v>134</v>
      </c>
      <c r="CU366" s="2" t="s">
        <v>134</v>
      </c>
      <c r="CV366" s="2" t="s">
        <v>134</v>
      </c>
      <c r="CW366" s="2" t="s">
        <v>134</v>
      </c>
      <c r="CX366" s="2" t="s">
        <v>134</v>
      </c>
      <c r="CY366" s="4"/>
      <c r="CZ366" s="8"/>
      <c r="DA366" s="4"/>
      <c r="DB366" s="8"/>
      <c r="DC366" s="7"/>
      <c r="DD366" s="7"/>
      <c r="DE366" s="2" t="s">
        <v>134</v>
      </c>
      <c r="DF366" s="2" t="s">
        <v>134</v>
      </c>
      <c r="DG366" s="2" t="s">
        <v>134</v>
      </c>
      <c r="DH366" s="2" t="s">
        <v>134</v>
      </c>
      <c r="DI366" s="2" t="s">
        <v>134</v>
      </c>
      <c r="DJ366" s="2" t="s">
        <v>134</v>
      </c>
      <c r="DK366" s="4"/>
      <c r="DL366" s="8"/>
      <c r="DM366" s="4"/>
      <c r="DN366" s="8"/>
      <c r="DO366" s="7"/>
      <c r="DP366" s="7"/>
      <c r="DQ366" s="2" t="s">
        <v>134</v>
      </c>
      <c r="DR366" s="2" t="s">
        <v>134</v>
      </c>
      <c r="DS366" s="2" t="s">
        <v>134</v>
      </c>
      <c r="DT366" s="2" t="s">
        <v>134</v>
      </c>
      <c r="DU366" s="2" t="s">
        <v>134</v>
      </c>
      <c r="DV366" s="2" t="s">
        <v>134</v>
      </c>
      <c r="DW366" s="4"/>
      <c r="DX366" s="8"/>
      <c r="DY366" s="4"/>
      <c r="DZ366" s="8"/>
      <c r="EA366" s="7"/>
      <c r="EB366" s="7"/>
      <c r="EC366" s="2" t="s">
        <v>134</v>
      </c>
      <c r="ED366" s="2" t="s">
        <v>134</v>
      </c>
      <c r="EE366" s="2" t="s">
        <v>134</v>
      </c>
      <c r="EF366" s="2" t="s">
        <v>134</v>
      </c>
      <c r="EG366" s="2" t="s">
        <v>134</v>
      </c>
      <c r="EH366" s="2" t="s">
        <v>134</v>
      </c>
      <c r="EI366" s="4"/>
      <c r="EJ366" s="8"/>
      <c r="EK366" s="4"/>
      <c r="EL366" s="8"/>
      <c r="EM366" s="7"/>
      <c r="EN366" s="7"/>
      <c r="EO366" s="2" t="s">
        <v>134</v>
      </c>
      <c r="EP366" s="2" t="s">
        <v>134</v>
      </c>
      <c r="EQ366" s="2" t="s">
        <v>134</v>
      </c>
      <c r="ER366" s="2" t="s">
        <v>134</v>
      </c>
      <c r="ES366" s="2" t="s">
        <v>134</v>
      </c>
      <c r="ET366" s="2" t="s">
        <v>134</v>
      </c>
      <c r="EU366" s="4"/>
      <c r="EV366" s="8"/>
      <c r="EW366" s="4"/>
      <c r="EX366" s="8"/>
      <c r="EY366" s="7"/>
      <c r="EZ366" s="7"/>
      <c r="FA366" s="2" t="s">
        <v>134</v>
      </c>
      <c r="FB366" s="2" t="s">
        <v>134</v>
      </c>
      <c r="FC366" s="2" t="s">
        <v>134</v>
      </c>
      <c r="FD366" s="2" t="s">
        <v>134</v>
      </c>
      <c r="FE366" s="2" t="s">
        <v>134</v>
      </c>
      <c r="FF366" s="2" t="s">
        <v>134</v>
      </c>
      <c r="FG366" s="4"/>
      <c r="FH366" s="8"/>
      <c r="FI366" s="4"/>
      <c r="FJ366" s="8"/>
      <c r="FK366" s="7"/>
      <c r="FL366" s="7"/>
      <c r="FM366" s="2" t="s">
        <v>134</v>
      </c>
      <c r="FN366" s="2" t="s">
        <v>134</v>
      </c>
      <c r="FO366" s="2" t="s">
        <v>134</v>
      </c>
      <c r="FP366" s="2" t="s">
        <v>134</v>
      </c>
      <c r="FQ366" s="2" t="s">
        <v>134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134</v>
      </c>
      <c r="FZ366" s="2" t="s">
        <v>134</v>
      </c>
      <c r="GA366" s="2" t="s">
        <v>134</v>
      </c>
      <c r="GB366" s="2" t="s">
        <v>134</v>
      </c>
      <c r="GC366" s="2" t="s">
        <v>134</v>
      </c>
      <c r="GD366" s="2" t="s">
        <v>134</v>
      </c>
      <c r="GE366" s="4"/>
      <c r="GF366" s="8"/>
      <c r="GG366" s="4"/>
      <c r="GH366" s="8"/>
      <c r="GI366" s="7"/>
      <c r="GJ366" s="7"/>
      <c r="GK366" s="2" t="s">
        <v>134</v>
      </c>
      <c r="GL366" s="2" t="s">
        <v>134</v>
      </c>
      <c r="GM366" s="2" t="s">
        <v>134</v>
      </c>
      <c r="GN366" s="2" t="s">
        <v>134</v>
      </c>
      <c r="GO366" s="2" t="s">
        <v>134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134</v>
      </c>
      <c r="GX366" s="2" t="s">
        <v>134</v>
      </c>
      <c r="GY366" s="2" t="s">
        <v>134</v>
      </c>
      <c r="GZ366" s="2" t="s">
        <v>134</v>
      </c>
      <c r="HA366" s="2" t="s">
        <v>134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134</v>
      </c>
      <c r="HJ366" s="2" t="s">
        <v>134</v>
      </c>
      <c r="HK366" s="2" t="s">
        <v>134</v>
      </c>
      <c r="HL366" s="2" t="s">
        <v>134</v>
      </c>
      <c r="HM366" s="2" t="s">
        <v>134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134</v>
      </c>
      <c r="HV366" s="2" t="s">
        <v>134</v>
      </c>
      <c r="HW366" s="2" t="s">
        <v>134</v>
      </c>
      <c r="HX366" s="2" t="s">
        <v>134</v>
      </c>
      <c r="HY366" s="2" t="s">
        <v>134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134</v>
      </c>
      <c r="IH366" s="2" t="s">
        <v>134</v>
      </c>
      <c r="II366" s="2" t="s">
        <v>134</v>
      </c>
      <c r="IJ366" s="2" t="s">
        <v>134</v>
      </c>
      <c r="IK366" s="2" t="s">
        <v>134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134</v>
      </c>
      <c r="IT366" s="2" t="s">
        <v>134</v>
      </c>
      <c r="IU366" s="2" t="s">
        <v>134</v>
      </c>
      <c r="IV366" s="2" t="s">
        <v>134</v>
      </c>
      <c r="IW366" s="2" t="s">
        <v>134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134</v>
      </c>
      <c r="JF366" s="2" t="s">
        <v>134</v>
      </c>
      <c r="JG366" s="2" t="s">
        <v>134</v>
      </c>
      <c r="JH366" s="2" t="s">
        <v>134</v>
      </c>
      <c r="JI366" s="2" t="s">
        <v>134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134</v>
      </c>
      <c r="JR366" s="2" t="s">
        <v>134</v>
      </c>
      <c r="JS366" s="2" t="s">
        <v>134</v>
      </c>
      <c r="JT366" s="2" t="s">
        <v>134</v>
      </c>
      <c r="JU366" s="2" t="s">
        <v>134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134</v>
      </c>
      <c r="KD366" s="2" t="s">
        <v>134</v>
      </c>
      <c r="KE366" s="2" t="s">
        <v>134</v>
      </c>
      <c r="KF366" s="2" t="s">
        <v>134</v>
      </c>
      <c r="KG366" s="2" t="s">
        <v>134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134</v>
      </c>
      <c r="KP366" s="2" t="s">
        <v>134</v>
      </c>
      <c r="KQ366" s="2" t="s">
        <v>134</v>
      </c>
      <c r="KR366" s="2" t="s">
        <v>134</v>
      </c>
      <c r="KS366" s="2" t="s">
        <v>134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134</v>
      </c>
      <c r="LB366" s="2" t="s">
        <v>134</v>
      </c>
      <c r="LC366" s="2" t="s">
        <v>134</v>
      </c>
      <c r="LD366" s="2" t="s">
        <v>134</v>
      </c>
      <c r="LE366" s="2" t="s">
        <v>134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134</v>
      </c>
      <c r="LN366" s="2" t="s">
        <v>134</v>
      </c>
      <c r="LO366" s="2" t="s">
        <v>134</v>
      </c>
      <c r="LP366" s="2" t="s">
        <v>134</v>
      </c>
      <c r="LQ366" s="2" t="s">
        <v>134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134</v>
      </c>
      <c r="LZ366" s="2" t="s">
        <v>134</v>
      </c>
      <c r="MA366" s="2" t="s">
        <v>134</v>
      </c>
      <c r="MB366" s="2" t="s">
        <v>134</v>
      </c>
      <c r="MC366" s="2" t="s">
        <v>134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134</v>
      </c>
      <c r="MM366" s="2" t="s">
        <v>134</v>
      </c>
      <c r="MN366" s="2" t="s">
        <v>134</v>
      </c>
      <c r="MO366" s="2" t="s">
        <v>134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134</v>
      </c>
      <c r="MX366" s="2" t="s">
        <v>134</v>
      </c>
      <c r="MY366" s="2" t="s">
        <v>134</v>
      </c>
      <c r="MZ366" s="2" t="s">
        <v>134</v>
      </c>
      <c r="NA366" s="2" t="s">
        <v>134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134</v>
      </c>
      <c r="NV366" s="2" t="s">
        <v>134</v>
      </c>
      <c r="NW366" s="2" t="s">
        <v>134</v>
      </c>
      <c r="NX366" s="2" t="s">
        <v>134</v>
      </c>
      <c r="NY366" s="2" t="s">
        <v>134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134</v>
      </c>
      <c r="OH366" s="2" t="s">
        <v>134</v>
      </c>
      <c r="OI366" s="2" t="s">
        <v>134</v>
      </c>
      <c r="OJ366" s="2" t="s">
        <v>134</v>
      </c>
      <c r="OK366" s="2" t="s">
        <v>134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134</v>
      </c>
      <c r="OT366" s="2" t="s">
        <v>134</v>
      </c>
      <c r="OU366" s="2" t="s">
        <v>134</v>
      </c>
      <c r="OV366" s="2" t="s">
        <v>134</v>
      </c>
      <c r="OW366" s="2" t="s">
        <v>134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134</v>
      </c>
      <c r="PF366" s="2" t="s">
        <v>134</v>
      </c>
      <c r="PG366" s="2" t="s">
        <v>134</v>
      </c>
      <c r="PH366" s="2" t="s">
        <v>134</v>
      </c>
      <c r="PI366" s="2" t="s">
        <v>134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134</v>
      </c>
      <c r="PR366" s="2" t="s">
        <v>134</v>
      </c>
      <c r="PS366" s="2" t="s">
        <v>134</v>
      </c>
      <c r="PT366" s="2" t="s">
        <v>134</v>
      </c>
      <c r="PU366" s="2" t="s">
        <v>134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134</v>
      </c>
      <c r="QP366" s="2" t="s">
        <v>134</v>
      </c>
      <c r="QQ366" s="2" t="s">
        <v>134</v>
      </c>
      <c r="QR366" s="2" t="s">
        <v>134</v>
      </c>
      <c r="QS366" s="2" t="s">
        <v>134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134</v>
      </c>
      <c r="RB366" s="2" t="s">
        <v>134</v>
      </c>
      <c r="RC366" s="2" t="s">
        <v>134</v>
      </c>
      <c r="RD366" s="2" t="s">
        <v>134</v>
      </c>
      <c r="RE366" s="2" t="s">
        <v>134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134</v>
      </c>
      <c r="RN366" s="2" t="s">
        <v>134</v>
      </c>
      <c r="RO366" s="2" t="s">
        <v>134</v>
      </c>
      <c r="RP366" s="2" t="s">
        <v>134</v>
      </c>
      <c r="RQ366" s="2" t="s">
        <v>134</v>
      </c>
      <c r="RR366" s="2" t="s">
        <v>134</v>
      </c>
      <c r="RS366" s="4"/>
      <c r="RT366" s="8"/>
      <c r="RU366" s="4"/>
      <c r="RV366" s="8"/>
      <c r="RW366" s="7"/>
      <c r="RX366" s="7"/>
      <c r="RY366" s="2" t="s">
        <v>134</v>
      </c>
      <c r="RZ366" s="2" t="s">
        <v>134</v>
      </c>
      <c r="SA366" s="2" t="s">
        <v>134</v>
      </c>
      <c r="SB366" s="2" t="s">
        <v>134</v>
      </c>
      <c r="SC366" s="2" t="s">
        <v>134</v>
      </c>
      <c r="SD366" s="2" t="s">
        <v>134</v>
      </c>
      <c r="SE366" s="4"/>
      <c r="SF366" s="8"/>
      <c r="SG366" s="4"/>
      <c r="SH366" s="8"/>
      <c r="SI366" s="7"/>
      <c r="SJ366" s="7"/>
      <c r="SK366" s="2" t="s">
        <v>134</v>
      </c>
      <c r="SL366" s="2" t="s">
        <v>134</v>
      </c>
      <c r="SM366" s="2" t="s">
        <v>134</v>
      </c>
      <c r="SN366" s="2" t="s">
        <v>134</v>
      </c>
      <c r="SO366" s="2" t="s">
        <v>134</v>
      </c>
      <c r="SP366" s="2" t="s">
        <v>134</v>
      </c>
    </row>
    <row r="367">
      <c r="A367" s="2" t="s">
        <v>3489</v>
      </c>
      <c r="B367" s="2" t="s">
        <v>123</v>
      </c>
      <c r="C367" s="2" t="s">
        <v>3418</v>
      </c>
      <c r="D367" s="2" t="s">
        <v>2038</v>
      </c>
      <c r="E367" s="2" t="s">
        <v>1660</v>
      </c>
      <c r="F367" s="2" t="s">
        <v>3490</v>
      </c>
      <c r="G367" s="2" t="s">
        <v>134</v>
      </c>
      <c r="H367" s="2" t="s">
        <v>134</v>
      </c>
      <c r="I367" s="2" t="s">
        <v>134</v>
      </c>
      <c r="J367" s="2" t="s">
        <v>2044</v>
      </c>
      <c r="K367" s="2" t="s">
        <v>329</v>
      </c>
      <c r="L367" s="3">
        <v>5.95</v>
      </c>
      <c r="M367" s="3"/>
      <c r="N367" s="3"/>
      <c r="O367" s="2" t="s">
        <v>131</v>
      </c>
      <c r="P367" s="2" t="s">
        <v>134</v>
      </c>
      <c r="Q367" s="2" t="s">
        <v>134</v>
      </c>
      <c r="R367" s="2" t="s">
        <v>3132</v>
      </c>
      <c r="S367" s="2" t="s">
        <v>134</v>
      </c>
      <c r="T367" s="2" t="s">
        <v>134</v>
      </c>
      <c r="U367" s="2" t="s">
        <v>134</v>
      </c>
      <c r="V367" s="2" t="s">
        <v>134</v>
      </c>
      <c r="W367" s="2" t="s">
        <v>134</v>
      </c>
      <c r="X367" s="2" t="s">
        <v>134</v>
      </c>
      <c r="Y367" s="2" t="s">
        <v>134</v>
      </c>
      <c r="Z367" s="4"/>
      <c r="AA367" s="4">
        <f>=ROUNDDOWN({0},0)</f>
      </c>
      <c r="AB367" s="5"/>
      <c r="AC367" s="2" t="s">
        <v>134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>
        <v>0</v>
      </c>
      <c r="AP367" s="4">
        <v>300</v>
      </c>
      <c r="AQ367" s="8">
        <v>1785</v>
      </c>
      <c r="AR367" s="4"/>
      <c r="AS367" s="8"/>
      <c r="AT367" s="7"/>
      <c r="AU367" s="7"/>
      <c r="AV367" s="4">
        <v>300</v>
      </c>
      <c r="AW367" s="8">
        <v>1785</v>
      </c>
      <c r="AX367" s="4"/>
      <c r="AY367" s="8"/>
      <c r="AZ367" s="7"/>
      <c r="BA367" s="7"/>
      <c r="BB367" s="7">
        <v>1</v>
      </c>
      <c r="BC367" s="4">
        <v>600</v>
      </c>
      <c r="BD367" s="8">
        <v>3570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>
        <v>0.5</v>
      </c>
      <c r="BJ367" s="4">
        <v>300</v>
      </c>
      <c r="BK367" s="8">
        <v>1785</v>
      </c>
      <c r="BL367" s="2" t="s">
        <v>3132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134</v>
      </c>
      <c r="BV367" s="2" t="s">
        <v>134</v>
      </c>
      <c r="BW367" s="2" t="s">
        <v>134</v>
      </c>
      <c r="BX367" s="2" t="s">
        <v>134</v>
      </c>
      <c r="BY367" s="2" t="s">
        <v>134</v>
      </c>
      <c r="BZ367" s="2" t="s">
        <v>134</v>
      </c>
      <c r="CA367" s="4">
        <v>300</v>
      </c>
      <c r="CB367" s="8">
        <v>1785</v>
      </c>
      <c r="CC367" s="4"/>
      <c r="CD367" s="8"/>
      <c r="CE367" s="7"/>
      <c r="CF367" s="7"/>
      <c r="CG367" s="2" t="s">
        <v>134</v>
      </c>
      <c r="CH367" s="2" t="s">
        <v>134</v>
      </c>
      <c r="CI367" s="2" t="s">
        <v>134</v>
      </c>
      <c r="CJ367" s="2" t="s">
        <v>852</v>
      </c>
      <c r="CK367" s="2" t="s">
        <v>134</v>
      </c>
      <c r="CL367" s="2" t="s">
        <v>134</v>
      </c>
      <c r="CM367" s="4"/>
      <c r="CN367" s="8"/>
      <c r="CO367" s="4"/>
      <c r="CP367" s="8"/>
      <c r="CQ367" s="7"/>
      <c r="CR367" s="7"/>
      <c r="CS367" s="2" t="s">
        <v>134</v>
      </c>
      <c r="CT367" s="2" t="s">
        <v>134</v>
      </c>
      <c r="CU367" s="2" t="s">
        <v>134</v>
      </c>
      <c r="CV367" s="2" t="s">
        <v>134</v>
      </c>
      <c r="CW367" s="2" t="s">
        <v>134</v>
      </c>
      <c r="CX367" s="2" t="s">
        <v>134</v>
      </c>
      <c r="CY367" s="4"/>
      <c r="CZ367" s="8"/>
      <c r="DA367" s="4"/>
      <c r="DB367" s="8"/>
      <c r="DC367" s="7"/>
      <c r="DD367" s="7"/>
      <c r="DE367" s="2" t="s">
        <v>134</v>
      </c>
      <c r="DF367" s="2" t="s">
        <v>134</v>
      </c>
      <c r="DG367" s="2" t="s">
        <v>134</v>
      </c>
      <c r="DH367" s="2" t="s">
        <v>134</v>
      </c>
      <c r="DI367" s="2" t="s">
        <v>134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134</v>
      </c>
      <c r="DR367" s="2" t="s">
        <v>134</v>
      </c>
      <c r="DS367" s="2" t="s">
        <v>134</v>
      </c>
      <c r="DT367" s="2" t="s">
        <v>134</v>
      </c>
      <c r="DU367" s="2" t="s">
        <v>134</v>
      </c>
      <c r="DV367" s="2" t="s">
        <v>134</v>
      </c>
      <c r="DW367" s="4"/>
      <c r="DX367" s="8"/>
      <c r="DY367" s="4"/>
      <c r="DZ367" s="8"/>
      <c r="EA367" s="7"/>
      <c r="EB367" s="7"/>
      <c r="EC367" s="2" t="s">
        <v>134</v>
      </c>
      <c r="ED367" s="2" t="s">
        <v>134</v>
      </c>
      <c r="EE367" s="2" t="s">
        <v>134</v>
      </c>
      <c r="EF367" s="2" t="s">
        <v>134</v>
      </c>
      <c r="EG367" s="2" t="s">
        <v>134</v>
      </c>
      <c r="EH367" s="2" t="s">
        <v>134</v>
      </c>
      <c r="EI367" s="4"/>
      <c r="EJ367" s="8"/>
      <c r="EK367" s="4"/>
      <c r="EL367" s="8"/>
      <c r="EM367" s="7"/>
      <c r="EN367" s="7"/>
      <c r="EO367" s="2" t="s">
        <v>134</v>
      </c>
      <c r="EP367" s="2" t="s">
        <v>134</v>
      </c>
      <c r="EQ367" s="2" t="s">
        <v>134</v>
      </c>
      <c r="ER367" s="2" t="s">
        <v>134</v>
      </c>
      <c r="ES367" s="2" t="s">
        <v>134</v>
      </c>
      <c r="ET367" s="2" t="s">
        <v>134</v>
      </c>
      <c r="EU367" s="4"/>
      <c r="EV367" s="8"/>
      <c r="EW367" s="4"/>
      <c r="EX367" s="8"/>
      <c r="EY367" s="7"/>
      <c r="EZ367" s="7"/>
      <c r="FA367" s="2" t="s">
        <v>134</v>
      </c>
      <c r="FB367" s="2" t="s">
        <v>134</v>
      </c>
      <c r="FC367" s="2" t="s">
        <v>134</v>
      </c>
      <c r="FD367" s="2" t="s">
        <v>134</v>
      </c>
      <c r="FE367" s="2" t="s">
        <v>134</v>
      </c>
      <c r="FF367" s="2" t="s">
        <v>134</v>
      </c>
      <c r="FG367" s="4"/>
      <c r="FH367" s="8"/>
      <c r="FI367" s="4"/>
      <c r="FJ367" s="8"/>
      <c r="FK367" s="7"/>
      <c r="FL367" s="7"/>
      <c r="FM367" s="2" t="s">
        <v>134</v>
      </c>
      <c r="FN367" s="2" t="s">
        <v>134</v>
      </c>
      <c r="FO367" s="2" t="s">
        <v>134</v>
      </c>
      <c r="FP367" s="2" t="s">
        <v>134</v>
      </c>
      <c r="FQ367" s="2" t="s">
        <v>134</v>
      </c>
      <c r="FR367" s="2" t="s">
        <v>134</v>
      </c>
      <c r="FS367" s="4"/>
      <c r="FT367" s="8"/>
      <c r="FU367" s="4"/>
      <c r="FV367" s="8"/>
      <c r="FW367" s="7"/>
      <c r="FX367" s="7"/>
      <c r="FY367" s="2" t="s">
        <v>134</v>
      </c>
      <c r="FZ367" s="2" t="s">
        <v>134</v>
      </c>
      <c r="GA367" s="2" t="s">
        <v>134</v>
      </c>
      <c r="GB367" s="2" t="s">
        <v>134</v>
      </c>
      <c r="GC367" s="2" t="s">
        <v>134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134</v>
      </c>
      <c r="GL367" s="2" t="s">
        <v>134</v>
      </c>
      <c r="GM367" s="2" t="s">
        <v>134</v>
      </c>
      <c r="GN367" s="2" t="s">
        <v>134</v>
      </c>
      <c r="GO367" s="2" t="s">
        <v>134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134</v>
      </c>
      <c r="GX367" s="2" t="s">
        <v>134</v>
      </c>
      <c r="GY367" s="2" t="s">
        <v>134</v>
      </c>
      <c r="GZ367" s="2" t="s">
        <v>134</v>
      </c>
      <c r="HA367" s="2" t="s">
        <v>134</v>
      </c>
      <c r="HB367" s="2" t="s">
        <v>134</v>
      </c>
      <c r="HC367" s="4"/>
      <c r="HD367" s="8"/>
      <c r="HE367" s="4"/>
      <c r="HF367" s="8"/>
      <c r="HG367" s="7"/>
      <c r="HH367" s="7"/>
      <c r="HI367" s="2" t="s">
        <v>134</v>
      </c>
      <c r="HJ367" s="2" t="s">
        <v>134</v>
      </c>
      <c r="HK367" s="2" t="s">
        <v>134</v>
      </c>
      <c r="HL367" s="2" t="s">
        <v>134</v>
      </c>
      <c r="HM367" s="2" t="s">
        <v>134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134</v>
      </c>
      <c r="HV367" s="2" t="s">
        <v>134</v>
      </c>
      <c r="HW367" s="2" t="s">
        <v>134</v>
      </c>
      <c r="HX367" s="2" t="s">
        <v>134</v>
      </c>
      <c r="HY367" s="2" t="s">
        <v>134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134</v>
      </c>
      <c r="IH367" s="2" t="s">
        <v>134</v>
      </c>
      <c r="II367" s="2" t="s">
        <v>134</v>
      </c>
      <c r="IJ367" s="2" t="s">
        <v>134</v>
      </c>
      <c r="IK367" s="2" t="s">
        <v>134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134</v>
      </c>
      <c r="IT367" s="2" t="s">
        <v>134</v>
      </c>
      <c r="IU367" s="2" t="s">
        <v>134</v>
      </c>
      <c r="IV367" s="2" t="s">
        <v>134</v>
      </c>
      <c r="IW367" s="2" t="s">
        <v>134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134</v>
      </c>
      <c r="JF367" s="2" t="s">
        <v>134</v>
      </c>
      <c r="JG367" s="2" t="s">
        <v>134</v>
      </c>
      <c r="JH367" s="2" t="s">
        <v>134</v>
      </c>
      <c r="JI367" s="2" t="s">
        <v>134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134</v>
      </c>
      <c r="JR367" s="2" t="s">
        <v>134</v>
      </c>
      <c r="JS367" s="2" t="s">
        <v>134</v>
      </c>
      <c r="JT367" s="2" t="s">
        <v>134</v>
      </c>
      <c r="JU367" s="2" t="s">
        <v>134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134</v>
      </c>
      <c r="KE367" s="2" t="s">
        <v>134</v>
      </c>
      <c r="KF367" s="2" t="s">
        <v>134</v>
      </c>
      <c r="KG367" s="2" t="s">
        <v>134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134</v>
      </c>
      <c r="KP367" s="2" t="s">
        <v>134</v>
      </c>
      <c r="KQ367" s="2" t="s">
        <v>134</v>
      </c>
      <c r="KR367" s="2" t="s">
        <v>134</v>
      </c>
      <c r="KS367" s="2" t="s">
        <v>134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134</v>
      </c>
      <c r="LB367" s="2" t="s">
        <v>134</v>
      </c>
      <c r="LC367" s="2" t="s">
        <v>134</v>
      </c>
      <c r="LD367" s="2" t="s">
        <v>134</v>
      </c>
      <c r="LE367" s="2" t="s">
        <v>134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134</v>
      </c>
      <c r="LN367" s="2" t="s">
        <v>134</v>
      </c>
      <c r="LO367" s="2" t="s">
        <v>134</v>
      </c>
      <c r="LP367" s="2" t="s">
        <v>134</v>
      </c>
      <c r="LQ367" s="2" t="s">
        <v>134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134</v>
      </c>
      <c r="LZ367" s="2" t="s">
        <v>134</v>
      </c>
      <c r="MA367" s="2" t="s">
        <v>134</v>
      </c>
      <c r="MB367" s="2" t="s">
        <v>134</v>
      </c>
      <c r="MC367" s="2" t="s">
        <v>134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134</v>
      </c>
      <c r="ML367" s="2" t="s">
        <v>134</v>
      </c>
      <c r="MM367" s="2" t="s">
        <v>134</v>
      </c>
      <c r="MN367" s="2" t="s">
        <v>134</v>
      </c>
      <c r="MO367" s="2" t="s">
        <v>134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134</v>
      </c>
      <c r="MX367" s="2" t="s">
        <v>134</v>
      </c>
      <c r="MY367" s="2" t="s">
        <v>134</v>
      </c>
      <c r="MZ367" s="2" t="s">
        <v>134</v>
      </c>
      <c r="NA367" s="2" t="s">
        <v>134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134</v>
      </c>
      <c r="NV367" s="2" t="s">
        <v>134</v>
      </c>
      <c r="NW367" s="2" t="s">
        <v>134</v>
      </c>
      <c r="NX367" s="2" t="s">
        <v>134</v>
      </c>
      <c r="NY367" s="2" t="s">
        <v>134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134</v>
      </c>
      <c r="OH367" s="2" t="s">
        <v>134</v>
      </c>
      <c r="OI367" s="2" t="s">
        <v>134</v>
      </c>
      <c r="OJ367" s="2" t="s">
        <v>134</v>
      </c>
      <c r="OK367" s="2" t="s">
        <v>134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134</v>
      </c>
      <c r="OT367" s="2" t="s">
        <v>134</v>
      </c>
      <c r="OU367" s="2" t="s">
        <v>134</v>
      </c>
      <c r="OV367" s="2" t="s">
        <v>134</v>
      </c>
      <c r="OW367" s="2" t="s">
        <v>134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134</v>
      </c>
      <c r="PR367" s="2" t="s">
        <v>134</v>
      </c>
      <c r="PS367" s="2" t="s">
        <v>134</v>
      </c>
      <c r="PT367" s="2" t="s">
        <v>134</v>
      </c>
      <c r="PU367" s="2" t="s">
        <v>134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134</v>
      </c>
      <c r="QD367" s="2" t="s">
        <v>134</v>
      </c>
      <c r="QE367" s="2" t="s">
        <v>134</v>
      </c>
      <c r="QF367" s="2" t="s">
        <v>134</v>
      </c>
      <c r="QG367" s="2" t="s">
        <v>134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134</v>
      </c>
      <c r="QP367" s="2" t="s">
        <v>134</v>
      </c>
      <c r="QQ367" s="2" t="s">
        <v>134</v>
      </c>
      <c r="QR367" s="2" t="s">
        <v>134</v>
      </c>
      <c r="QS367" s="2" t="s">
        <v>134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134</v>
      </c>
      <c r="RB367" s="2" t="s">
        <v>134</v>
      </c>
      <c r="RC367" s="2" t="s">
        <v>134</v>
      </c>
      <c r="RD367" s="2" t="s">
        <v>134</v>
      </c>
      <c r="RE367" s="2" t="s">
        <v>134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134</v>
      </c>
      <c r="RN367" s="2" t="s">
        <v>134</v>
      </c>
      <c r="RO367" s="2" t="s">
        <v>134</v>
      </c>
      <c r="RP367" s="2" t="s">
        <v>134</v>
      </c>
      <c r="RQ367" s="2" t="s">
        <v>134</v>
      </c>
      <c r="RR367" s="2" t="s">
        <v>134</v>
      </c>
      <c r="RS367" s="4"/>
      <c r="RT367" s="8"/>
      <c r="RU367" s="4"/>
      <c r="RV367" s="8"/>
      <c r="RW367" s="7"/>
      <c r="RX367" s="7"/>
      <c r="RY367" s="2" t="s">
        <v>134</v>
      </c>
      <c r="RZ367" s="2" t="s">
        <v>134</v>
      </c>
      <c r="SA367" s="2" t="s">
        <v>134</v>
      </c>
      <c r="SB367" s="2" t="s">
        <v>134</v>
      </c>
      <c r="SC367" s="2" t="s">
        <v>134</v>
      </c>
      <c r="SD367" s="2" t="s">
        <v>134</v>
      </c>
      <c r="SE367" s="4"/>
      <c r="SF367" s="8"/>
      <c r="SG367" s="4"/>
      <c r="SH367" s="8"/>
      <c r="SI367" s="7"/>
      <c r="SJ367" s="7"/>
      <c r="SK367" s="2" t="s">
        <v>134</v>
      </c>
      <c r="SL367" s="2" t="s">
        <v>134</v>
      </c>
      <c r="SM367" s="2" t="s">
        <v>134</v>
      </c>
      <c r="SN367" s="2" t="s">
        <v>134</v>
      </c>
      <c r="SO367" s="2" t="s">
        <v>134</v>
      </c>
      <c r="SP367" s="2" t="s">
        <v>134</v>
      </c>
    </row>
    <row r="368">
      <c r="A368" s="2" t="s">
        <v>3491</v>
      </c>
      <c r="B368" s="2" t="s">
        <v>123</v>
      </c>
      <c r="C368" s="2" t="s">
        <v>3418</v>
      </c>
      <c r="D368" s="2" t="s">
        <v>2038</v>
      </c>
      <c r="E368" s="2" t="s">
        <v>1660</v>
      </c>
      <c r="F368" s="2" t="s">
        <v>3490</v>
      </c>
      <c r="G368" s="2" t="s">
        <v>134</v>
      </c>
      <c r="H368" s="2" t="s">
        <v>134</v>
      </c>
      <c r="I368" s="2" t="s">
        <v>134</v>
      </c>
      <c r="J368" s="2" t="s">
        <v>2044</v>
      </c>
      <c r="K368" s="2" t="s">
        <v>3022</v>
      </c>
      <c r="L368" s="3">
        <v>5.95</v>
      </c>
      <c r="M368" s="3"/>
      <c r="N368" s="3"/>
      <c r="O368" s="2" t="s">
        <v>131</v>
      </c>
      <c r="P368" s="2" t="s">
        <v>134</v>
      </c>
      <c r="Q368" s="2" t="s">
        <v>134</v>
      </c>
      <c r="R368" s="2" t="s">
        <v>3132</v>
      </c>
      <c r="S368" s="2" t="s">
        <v>134</v>
      </c>
      <c r="T368" s="2" t="s">
        <v>134</v>
      </c>
      <c r="U368" s="2" t="s">
        <v>134</v>
      </c>
      <c r="V368" s="2" t="s">
        <v>134</v>
      </c>
      <c r="W368" s="2" t="s">
        <v>134</v>
      </c>
      <c r="X368" s="2" t="s">
        <v>134</v>
      </c>
      <c r="Y368" s="2" t="s">
        <v>134</v>
      </c>
      <c r="Z368" s="4"/>
      <c r="AA368" s="4">
        <f>=ROUNDDOWN({0},0)</f>
      </c>
      <c r="AB368" s="5"/>
      <c r="AC368" s="2" t="s">
        <v>134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>
        <v>0</v>
      </c>
      <c r="AP368" s="4">
        <v>300</v>
      </c>
      <c r="AQ368" s="8">
        <v>1785</v>
      </c>
      <c r="AR368" s="4"/>
      <c r="AS368" s="8"/>
      <c r="AT368" s="7"/>
      <c r="AU368" s="7"/>
      <c r="AV368" s="4">
        <v>300</v>
      </c>
      <c r="AW368" s="8">
        <v>1785</v>
      </c>
      <c r="AX368" s="4"/>
      <c r="AY368" s="8"/>
      <c r="AZ368" s="7"/>
      <c r="BA368" s="7"/>
      <c r="BB368" s="7">
        <v>1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>
        <v>0.5</v>
      </c>
      <c r="BJ368" s="4">
        <v>300</v>
      </c>
      <c r="BK368" s="8">
        <v>1785</v>
      </c>
      <c r="BL368" s="2" t="s">
        <v>3132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134</v>
      </c>
      <c r="BV368" s="2" t="s">
        <v>134</v>
      </c>
      <c r="BW368" s="2" t="s">
        <v>134</v>
      </c>
      <c r="BX368" s="2" t="s">
        <v>134</v>
      </c>
      <c r="BY368" s="2" t="s">
        <v>134</v>
      </c>
      <c r="BZ368" s="2" t="s">
        <v>134</v>
      </c>
      <c r="CA368" s="4">
        <v>300</v>
      </c>
      <c r="CB368" s="8">
        <v>1785</v>
      </c>
      <c r="CC368" s="4"/>
      <c r="CD368" s="8"/>
      <c r="CE368" s="7"/>
      <c r="CF368" s="7"/>
      <c r="CG368" s="2" t="s">
        <v>134</v>
      </c>
      <c r="CH368" s="2" t="s">
        <v>134</v>
      </c>
      <c r="CI368" s="2" t="s">
        <v>134</v>
      </c>
      <c r="CJ368" s="2" t="s">
        <v>852</v>
      </c>
      <c r="CK368" s="2" t="s">
        <v>134</v>
      </c>
      <c r="CL368" s="2" t="s">
        <v>134</v>
      </c>
      <c r="CM368" s="4"/>
      <c r="CN368" s="8"/>
      <c r="CO368" s="4"/>
      <c r="CP368" s="8"/>
      <c r="CQ368" s="7"/>
      <c r="CR368" s="7"/>
      <c r="CS368" s="2" t="s">
        <v>134</v>
      </c>
      <c r="CT368" s="2" t="s">
        <v>134</v>
      </c>
      <c r="CU368" s="2" t="s">
        <v>134</v>
      </c>
      <c r="CV368" s="2" t="s">
        <v>134</v>
      </c>
      <c r="CW368" s="2" t="s">
        <v>134</v>
      </c>
      <c r="CX368" s="2" t="s">
        <v>134</v>
      </c>
      <c r="CY368" s="4"/>
      <c r="CZ368" s="8"/>
      <c r="DA368" s="4"/>
      <c r="DB368" s="8"/>
      <c r="DC368" s="7"/>
      <c r="DD368" s="7"/>
      <c r="DE368" s="2" t="s">
        <v>134</v>
      </c>
      <c r="DF368" s="2" t="s">
        <v>134</v>
      </c>
      <c r="DG368" s="2" t="s">
        <v>134</v>
      </c>
      <c r="DH368" s="2" t="s">
        <v>134</v>
      </c>
      <c r="DI368" s="2" t="s">
        <v>134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134</v>
      </c>
      <c r="DR368" s="2" t="s">
        <v>134</v>
      </c>
      <c r="DS368" s="2" t="s">
        <v>134</v>
      </c>
      <c r="DT368" s="2" t="s">
        <v>134</v>
      </c>
      <c r="DU368" s="2" t="s">
        <v>134</v>
      </c>
      <c r="DV368" s="2" t="s">
        <v>134</v>
      </c>
      <c r="DW368" s="4"/>
      <c r="DX368" s="8"/>
      <c r="DY368" s="4"/>
      <c r="DZ368" s="8"/>
      <c r="EA368" s="7"/>
      <c r="EB368" s="7"/>
      <c r="EC368" s="2" t="s">
        <v>134</v>
      </c>
      <c r="ED368" s="2" t="s">
        <v>134</v>
      </c>
      <c r="EE368" s="2" t="s">
        <v>134</v>
      </c>
      <c r="EF368" s="2" t="s">
        <v>134</v>
      </c>
      <c r="EG368" s="2" t="s">
        <v>134</v>
      </c>
      <c r="EH368" s="2" t="s">
        <v>134</v>
      </c>
      <c r="EI368" s="4"/>
      <c r="EJ368" s="8"/>
      <c r="EK368" s="4"/>
      <c r="EL368" s="8"/>
      <c r="EM368" s="7"/>
      <c r="EN368" s="7"/>
      <c r="EO368" s="2" t="s">
        <v>134</v>
      </c>
      <c r="EP368" s="2" t="s">
        <v>134</v>
      </c>
      <c r="EQ368" s="2" t="s">
        <v>134</v>
      </c>
      <c r="ER368" s="2" t="s">
        <v>134</v>
      </c>
      <c r="ES368" s="2" t="s">
        <v>134</v>
      </c>
      <c r="ET368" s="2" t="s">
        <v>134</v>
      </c>
      <c r="EU368" s="4"/>
      <c r="EV368" s="8"/>
      <c r="EW368" s="4"/>
      <c r="EX368" s="8"/>
      <c r="EY368" s="7"/>
      <c r="EZ368" s="7"/>
      <c r="FA368" s="2" t="s">
        <v>134</v>
      </c>
      <c r="FB368" s="2" t="s">
        <v>134</v>
      </c>
      <c r="FC368" s="2" t="s">
        <v>134</v>
      </c>
      <c r="FD368" s="2" t="s">
        <v>134</v>
      </c>
      <c r="FE368" s="2" t="s">
        <v>134</v>
      </c>
      <c r="FF368" s="2" t="s">
        <v>134</v>
      </c>
      <c r="FG368" s="4"/>
      <c r="FH368" s="8"/>
      <c r="FI368" s="4"/>
      <c r="FJ368" s="8"/>
      <c r="FK368" s="7"/>
      <c r="FL368" s="7"/>
      <c r="FM368" s="2" t="s">
        <v>134</v>
      </c>
      <c r="FN368" s="2" t="s">
        <v>134</v>
      </c>
      <c r="FO368" s="2" t="s">
        <v>134</v>
      </c>
      <c r="FP368" s="2" t="s">
        <v>134</v>
      </c>
      <c r="FQ368" s="2" t="s">
        <v>134</v>
      </c>
      <c r="FR368" s="2" t="s">
        <v>134</v>
      </c>
      <c r="FS368" s="4"/>
      <c r="FT368" s="8"/>
      <c r="FU368" s="4"/>
      <c r="FV368" s="8"/>
      <c r="FW368" s="7"/>
      <c r="FX368" s="7"/>
      <c r="FY368" s="2" t="s">
        <v>134</v>
      </c>
      <c r="FZ368" s="2" t="s">
        <v>134</v>
      </c>
      <c r="GA368" s="2" t="s">
        <v>134</v>
      </c>
      <c r="GB368" s="2" t="s">
        <v>134</v>
      </c>
      <c r="GC368" s="2" t="s">
        <v>134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134</v>
      </c>
      <c r="GL368" s="2" t="s">
        <v>134</v>
      </c>
      <c r="GM368" s="2" t="s">
        <v>134</v>
      </c>
      <c r="GN368" s="2" t="s">
        <v>134</v>
      </c>
      <c r="GO368" s="2" t="s">
        <v>134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134</v>
      </c>
      <c r="GX368" s="2" t="s">
        <v>134</v>
      </c>
      <c r="GY368" s="2" t="s">
        <v>134</v>
      </c>
      <c r="GZ368" s="2" t="s">
        <v>134</v>
      </c>
      <c r="HA368" s="2" t="s">
        <v>134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134</v>
      </c>
      <c r="HJ368" s="2" t="s">
        <v>134</v>
      </c>
      <c r="HK368" s="2" t="s">
        <v>134</v>
      </c>
      <c r="HL368" s="2" t="s">
        <v>134</v>
      </c>
      <c r="HM368" s="2" t="s">
        <v>134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134</v>
      </c>
      <c r="HV368" s="2" t="s">
        <v>134</v>
      </c>
      <c r="HW368" s="2" t="s">
        <v>134</v>
      </c>
      <c r="HX368" s="2" t="s">
        <v>134</v>
      </c>
      <c r="HY368" s="2" t="s">
        <v>134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134</v>
      </c>
      <c r="IH368" s="2" t="s">
        <v>134</v>
      </c>
      <c r="II368" s="2" t="s">
        <v>134</v>
      </c>
      <c r="IJ368" s="2" t="s">
        <v>134</v>
      </c>
      <c r="IK368" s="2" t="s">
        <v>134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134</v>
      </c>
      <c r="IT368" s="2" t="s">
        <v>134</v>
      </c>
      <c r="IU368" s="2" t="s">
        <v>134</v>
      </c>
      <c r="IV368" s="2" t="s">
        <v>134</v>
      </c>
      <c r="IW368" s="2" t="s">
        <v>134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134</v>
      </c>
      <c r="JF368" s="2" t="s">
        <v>134</v>
      </c>
      <c r="JG368" s="2" t="s">
        <v>134</v>
      </c>
      <c r="JH368" s="2" t="s">
        <v>134</v>
      </c>
      <c r="JI368" s="2" t="s">
        <v>134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134</v>
      </c>
      <c r="JR368" s="2" t="s">
        <v>134</v>
      </c>
      <c r="JS368" s="2" t="s">
        <v>134</v>
      </c>
      <c r="JT368" s="2" t="s">
        <v>134</v>
      </c>
      <c r="JU368" s="2" t="s">
        <v>134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134</v>
      </c>
      <c r="KD368" s="2" t="s">
        <v>134</v>
      </c>
      <c r="KE368" s="2" t="s">
        <v>134</v>
      </c>
      <c r="KF368" s="2" t="s">
        <v>134</v>
      </c>
      <c r="KG368" s="2" t="s">
        <v>134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134</v>
      </c>
      <c r="KP368" s="2" t="s">
        <v>134</v>
      </c>
      <c r="KQ368" s="2" t="s">
        <v>134</v>
      </c>
      <c r="KR368" s="2" t="s">
        <v>134</v>
      </c>
      <c r="KS368" s="2" t="s">
        <v>134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134</v>
      </c>
      <c r="LB368" s="2" t="s">
        <v>134</v>
      </c>
      <c r="LC368" s="2" t="s">
        <v>134</v>
      </c>
      <c r="LD368" s="2" t="s">
        <v>134</v>
      </c>
      <c r="LE368" s="2" t="s">
        <v>134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134</v>
      </c>
      <c r="LN368" s="2" t="s">
        <v>134</v>
      </c>
      <c r="LO368" s="2" t="s">
        <v>134</v>
      </c>
      <c r="LP368" s="2" t="s">
        <v>134</v>
      </c>
      <c r="LQ368" s="2" t="s">
        <v>134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134</v>
      </c>
      <c r="LZ368" s="2" t="s">
        <v>134</v>
      </c>
      <c r="MA368" s="2" t="s">
        <v>134</v>
      </c>
      <c r="MB368" s="2" t="s">
        <v>134</v>
      </c>
      <c r="MC368" s="2" t="s">
        <v>134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134</v>
      </c>
      <c r="ML368" s="2" t="s">
        <v>134</v>
      </c>
      <c r="MM368" s="2" t="s">
        <v>134</v>
      </c>
      <c r="MN368" s="2" t="s">
        <v>134</v>
      </c>
      <c r="MO368" s="2" t="s">
        <v>134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134</v>
      </c>
      <c r="MX368" s="2" t="s">
        <v>134</v>
      </c>
      <c r="MY368" s="2" t="s">
        <v>134</v>
      </c>
      <c r="MZ368" s="2" t="s">
        <v>134</v>
      </c>
      <c r="NA368" s="2" t="s">
        <v>134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134</v>
      </c>
      <c r="NJ368" s="2" t="s">
        <v>134</v>
      </c>
      <c r="NK368" s="2" t="s">
        <v>134</v>
      </c>
      <c r="NL368" s="2" t="s">
        <v>134</v>
      </c>
      <c r="NM368" s="2" t="s">
        <v>134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134</v>
      </c>
      <c r="NV368" s="2" t="s">
        <v>134</v>
      </c>
      <c r="NW368" s="2" t="s">
        <v>134</v>
      </c>
      <c r="NX368" s="2" t="s">
        <v>134</v>
      </c>
      <c r="NY368" s="2" t="s">
        <v>134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134</v>
      </c>
      <c r="OH368" s="2" t="s">
        <v>134</v>
      </c>
      <c r="OI368" s="2" t="s">
        <v>134</v>
      </c>
      <c r="OJ368" s="2" t="s">
        <v>134</v>
      </c>
      <c r="OK368" s="2" t="s">
        <v>134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134</v>
      </c>
      <c r="OT368" s="2" t="s">
        <v>134</v>
      </c>
      <c r="OU368" s="2" t="s">
        <v>134</v>
      </c>
      <c r="OV368" s="2" t="s">
        <v>134</v>
      </c>
      <c r="OW368" s="2" t="s">
        <v>134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134</v>
      </c>
      <c r="PR368" s="2" t="s">
        <v>134</v>
      </c>
      <c r="PS368" s="2" t="s">
        <v>134</v>
      </c>
      <c r="PT368" s="2" t="s">
        <v>134</v>
      </c>
      <c r="PU368" s="2" t="s">
        <v>134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134</v>
      </c>
      <c r="QD368" s="2" t="s">
        <v>134</v>
      </c>
      <c r="QE368" s="2" t="s">
        <v>134</v>
      </c>
      <c r="QF368" s="2" t="s">
        <v>134</v>
      </c>
      <c r="QG368" s="2" t="s">
        <v>134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134</v>
      </c>
      <c r="QP368" s="2" t="s">
        <v>134</v>
      </c>
      <c r="QQ368" s="2" t="s">
        <v>134</v>
      </c>
      <c r="QR368" s="2" t="s">
        <v>134</v>
      </c>
      <c r="QS368" s="2" t="s">
        <v>134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134</v>
      </c>
      <c r="RB368" s="2" t="s">
        <v>134</v>
      </c>
      <c r="RC368" s="2" t="s">
        <v>134</v>
      </c>
      <c r="RD368" s="2" t="s">
        <v>134</v>
      </c>
      <c r="RE368" s="2" t="s">
        <v>134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134</v>
      </c>
      <c r="RN368" s="2" t="s">
        <v>134</v>
      </c>
      <c r="RO368" s="2" t="s">
        <v>134</v>
      </c>
      <c r="RP368" s="2" t="s">
        <v>134</v>
      </c>
      <c r="RQ368" s="2" t="s">
        <v>134</v>
      </c>
      <c r="RR368" s="2" t="s">
        <v>134</v>
      </c>
      <c r="RS368" s="4"/>
      <c r="RT368" s="8"/>
      <c r="RU368" s="4"/>
      <c r="RV368" s="8"/>
      <c r="RW368" s="7"/>
      <c r="RX368" s="7"/>
      <c r="RY368" s="2" t="s">
        <v>134</v>
      </c>
      <c r="RZ368" s="2" t="s">
        <v>134</v>
      </c>
      <c r="SA368" s="2" t="s">
        <v>134</v>
      </c>
      <c r="SB368" s="2" t="s">
        <v>134</v>
      </c>
      <c r="SC368" s="2" t="s">
        <v>134</v>
      </c>
      <c r="SD368" s="2" t="s">
        <v>134</v>
      </c>
      <c r="SE368" s="4"/>
      <c r="SF368" s="8"/>
      <c r="SG368" s="4"/>
      <c r="SH368" s="8"/>
      <c r="SI368" s="7"/>
      <c r="SJ368" s="7"/>
      <c r="SK368" s="2" t="s">
        <v>134</v>
      </c>
      <c r="SL368" s="2" t="s">
        <v>134</v>
      </c>
      <c r="SM368" s="2" t="s">
        <v>134</v>
      </c>
      <c r="SN368" s="2" t="s">
        <v>134</v>
      </c>
      <c r="SO368" s="2" t="s">
        <v>134</v>
      </c>
      <c r="SP368" s="2" t="s">
        <v>134</v>
      </c>
    </row>
    <row r="369">
      <c r="A369" s="2" t="s">
        <v>3492</v>
      </c>
      <c r="B369" s="2" t="s">
        <v>123</v>
      </c>
      <c r="C369" s="2" t="s">
        <v>3418</v>
      </c>
      <c r="D369" s="2" t="s">
        <v>2038</v>
      </c>
      <c r="E369" s="2" t="s">
        <v>1660</v>
      </c>
      <c r="F369" s="2" t="s">
        <v>3493</v>
      </c>
      <c r="G369" s="2" t="s">
        <v>134</v>
      </c>
      <c r="H369" s="2" t="s">
        <v>134</v>
      </c>
      <c r="I369" s="2" t="s">
        <v>134</v>
      </c>
      <c r="J369" s="2" t="s">
        <v>2044</v>
      </c>
      <c r="K369" s="2" t="s">
        <v>3494</v>
      </c>
      <c r="L369" s="3">
        <v>7.5</v>
      </c>
      <c r="M369" s="3"/>
      <c r="N369" s="3"/>
      <c r="O369" s="2" t="s">
        <v>131</v>
      </c>
      <c r="P369" s="2" t="s">
        <v>134</v>
      </c>
      <c r="Q369" s="2" t="s">
        <v>134</v>
      </c>
      <c r="R369" s="2" t="s">
        <v>3132</v>
      </c>
      <c r="S369" s="2" t="s">
        <v>134</v>
      </c>
      <c r="T369" s="2" t="s">
        <v>134</v>
      </c>
      <c r="U369" s="2" t="s">
        <v>134</v>
      </c>
      <c r="V369" s="2" t="s">
        <v>134</v>
      </c>
      <c r="W369" s="2" t="s">
        <v>134</v>
      </c>
      <c r="X369" s="2" t="s">
        <v>134</v>
      </c>
      <c r="Y369" s="2" t="s">
        <v>134</v>
      </c>
      <c r="Z369" s="4"/>
      <c r="AA369" s="4">
        <f>=ROUNDDOWN({0},0)</f>
      </c>
      <c r="AB369" s="5"/>
      <c r="AC369" s="2" t="s">
        <v>134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>
        <v>0</v>
      </c>
      <c r="AP369" s="4">
        <v>400</v>
      </c>
      <c r="AQ369" s="8">
        <v>3000</v>
      </c>
      <c r="AR369" s="4"/>
      <c r="AS369" s="8"/>
      <c r="AT369" s="7"/>
      <c r="AU369" s="7"/>
      <c r="AV369" s="4">
        <v>400</v>
      </c>
      <c r="AW369" s="8">
        <v>3000</v>
      </c>
      <c r="AX369" s="4"/>
      <c r="AY369" s="8"/>
      <c r="AZ369" s="7"/>
      <c r="BA369" s="7"/>
      <c r="BB369" s="7">
        <v>1</v>
      </c>
      <c r="BC369" s="4">
        <v>400</v>
      </c>
      <c r="BD369" s="8">
        <v>3000</v>
      </c>
      <c r="BE369" s="4"/>
      <c r="BF369" s="8"/>
      <c r="BG369" s="7"/>
      <c r="BH369" s="7"/>
      <c r="BI369" s="7">
        <v>1</v>
      </c>
      <c r="BJ369" s="4">
        <v>400</v>
      </c>
      <c r="BK369" s="8">
        <v>3000</v>
      </c>
      <c r="BL369" s="2" t="s">
        <v>3132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134</v>
      </c>
      <c r="BV369" s="2" t="s">
        <v>134</v>
      </c>
      <c r="BW369" s="2" t="s">
        <v>134</v>
      </c>
      <c r="BX369" s="2" t="s">
        <v>134</v>
      </c>
      <c r="BY369" s="2" t="s">
        <v>134</v>
      </c>
      <c r="BZ369" s="2" t="s">
        <v>134</v>
      </c>
      <c r="CA369" s="4">
        <v>400</v>
      </c>
      <c r="CB369" s="8">
        <v>3000</v>
      </c>
      <c r="CC369" s="4"/>
      <c r="CD369" s="8"/>
      <c r="CE369" s="7"/>
      <c r="CF369" s="7"/>
      <c r="CG369" s="2" t="s">
        <v>134</v>
      </c>
      <c r="CH369" s="2" t="s">
        <v>134</v>
      </c>
      <c r="CI369" s="2" t="s">
        <v>134</v>
      </c>
      <c r="CJ369" s="2" t="s">
        <v>852</v>
      </c>
      <c r="CK369" s="2" t="s">
        <v>134</v>
      </c>
      <c r="CL369" s="2" t="s">
        <v>134</v>
      </c>
      <c r="CM369" s="4"/>
      <c r="CN369" s="8"/>
      <c r="CO369" s="4"/>
      <c r="CP369" s="8"/>
      <c r="CQ369" s="7"/>
      <c r="CR369" s="7"/>
      <c r="CS369" s="2" t="s">
        <v>134</v>
      </c>
      <c r="CT369" s="2" t="s">
        <v>134</v>
      </c>
      <c r="CU369" s="2" t="s">
        <v>134</v>
      </c>
      <c r="CV369" s="2" t="s">
        <v>134</v>
      </c>
      <c r="CW369" s="2" t="s">
        <v>134</v>
      </c>
      <c r="CX369" s="2" t="s">
        <v>134</v>
      </c>
      <c r="CY369" s="4"/>
      <c r="CZ369" s="8"/>
      <c r="DA369" s="4"/>
      <c r="DB369" s="8"/>
      <c r="DC369" s="7"/>
      <c r="DD369" s="7"/>
      <c r="DE369" s="2" t="s">
        <v>134</v>
      </c>
      <c r="DF369" s="2" t="s">
        <v>134</v>
      </c>
      <c r="DG369" s="2" t="s">
        <v>134</v>
      </c>
      <c r="DH369" s="2" t="s">
        <v>134</v>
      </c>
      <c r="DI369" s="2" t="s">
        <v>134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134</v>
      </c>
      <c r="DR369" s="2" t="s">
        <v>134</v>
      </c>
      <c r="DS369" s="2" t="s">
        <v>134</v>
      </c>
      <c r="DT369" s="2" t="s">
        <v>134</v>
      </c>
      <c r="DU369" s="2" t="s">
        <v>134</v>
      </c>
      <c r="DV369" s="2" t="s">
        <v>134</v>
      </c>
      <c r="DW369" s="4"/>
      <c r="DX369" s="8"/>
      <c r="DY369" s="4"/>
      <c r="DZ369" s="8"/>
      <c r="EA369" s="7"/>
      <c r="EB369" s="7"/>
      <c r="EC369" s="2" t="s">
        <v>134</v>
      </c>
      <c r="ED369" s="2" t="s">
        <v>134</v>
      </c>
      <c r="EE369" s="2" t="s">
        <v>134</v>
      </c>
      <c r="EF369" s="2" t="s">
        <v>134</v>
      </c>
      <c r="EG369" s="2" t="s">
        <v>134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134</v>
      </c>
      <c r="EP369" s="2" t="s">
        <v>134</v>
      </c>
      <c r="EQ369" s="2" t="s">
        <v>134</v>
      </c>
      <c r="ER369" s="2" t="s">
        <v>134</v>
      </c>
      <c r="ES369" s="2" t="s">
        <v>134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134</v>
      </c>
      <c r="FB369" s="2" t="s">
        <v>134</v>
      </c>
      <c r="FC369" s="2" t="s">
        <v>134</v>
      </c>
      <c r="FD369" s="2" t="s">
        <v>134</v>
      </c>
      <c r="FE369" s="2" t="s">
        <v>134</v>
      </c>
      <c r="FF369" s="2" t="s">
        <v>134</v>
      </c>
      <c r="FG369" s="4"/>
      <c r="FH369" s="8"/>
      <c r="FI369" s="4"/>
      <c r="FJ369" s="8"/>
      <c r="FK369" s="7"/>
      <c r="FL369" s="7"/>
      <c r="FM369" s="2" t="s">
        <v>134</v>
      </c>
      <c r="FN369" s="2" t="s">
        <v>134</v>
      </c>
      <c r="FO369" s="2" t="s">
        <v>134</v>
      </c>
      <c r="FP369" s="2" t="s">
        <v>134</v>
      </c>
      <c r="FQ369" s="2" t="s">
        <v>134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134</v>
      </c>
      <c r="FZ369" s="2" t="s">
        <v>134</v>
      </c>
      <c r="GA369" s="2" t="s">
        <v>134</v>
      </c>
      <c r="GB369" s="2" t="s">
        <v>134</v>
      </c>
      <c r="GC369" s="2" t="s">
        <v>134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134</v>
      </c>
      <c r="GL369" s="2" t="s">
        <v>134</v>
      </c>
      <c r="GM369" s="2" t="s">
        <v>134</v>
      </c>
      <c r="GN369" s="2" t="s">
        <v>134</v>
      </c>
      <c r="GO369" s="2" t="s">
        <v>134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134</v>
      </c>
      <c r="GX369" s="2" t="s">
        <v>134</v>
      </c>
      <c r="GY369" s="2" t="s">
        <v>134</v>
      </c>
      <c r="GZ369" s="2" t="s">
        <v>134</v>
      </c>
      <c r="HA369" s="2" t="s">
        <v>134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134</v>
      </c>
      <c r="HJ369" s="2" t="s">
        <v>134</v>
      </c>
      <c r="HK369" s="2" t="s">
        <v>134</v>
      </c>
      <c r="HL369" s="2" t="s">
        <v>134</v>
      </c>
      <c r="HM369" s="2" t="s">
        <v>134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134</v>
      </c>
      <c r="HV369" s="2" t="s">
        <v>134</v>
      </c>
      <c r="HW369" s="2" t="s">
        <v>134</v>
      </c>
      <c r="HX369" s="2" t="s">
        <v>134</v>
      </c>
      <c r="HY369" s="2" t="s">
        <v>134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134</v>
      </c>
      <c r="IH369" s="2" t="s">
        <v>134</v>
      </c>
      <c r="II369" s="2" t="s">
        <v>134</v>
      </c>
      <c r="IJ369" s="2" t="s">
        <v>134</v>
      </c>
      <c r="IK369" s="2" t="s">
        <v>134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134</v>
      </c>
      <c r="IT369" s="2" t="s">
        <v>134</v>
      </c>
      <c r="IU369" s="2" t="s">
        <v>134</v>
      </c>
      <c r="IV369" s="2" t="s">
        <v>134</v>
      </c>
      <c r="IW369" s="2" t="s">
        <v>134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134</v>
      </c>
      <c r="JF369" s="2" t="s">
        <v>134</v>
      </c>
      <c r="JG369" s="2" t="s">
        <v>134</v>
      </c>
      <c r="JH369" s="2" t="s">
        <v>134</v>
      </c>
      <c r="JI369" s="2" t="s">
        <v>134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134</v>
      </c>
      <c r="JR369" s="2" t="s">
        <v>134</v>
      </c>
      <c r="JS369" s="2" t="s">
        <v>134</v>
      </c>
      <c r="JT369" s="2" t="s">
        <v>134</v>
      </c>
      <c r="JU369" s="2" t="s">
        <v>134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134</v>
      </c>
      <c r="KD369" s="2" t="s">
        <v>134</v>
      </c>
      <c r="KE369" s="2" t="s">
        <v>134</v>
      </c>
      <c r="KF369" s="2" t="s">
        <v>134</v>
      </c>
      <c r="KG369" s="2" t="s">
        <v>134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134</v>
      </c>
      <c r="KP369" s="2" t="s">
        <v>134</v>
      </c>
      <c r="KQ369" s="2" t="s">
        <v>134</v>
      </c>
      <c r="KR369" s="2" t="s">
        <v>134</v>
      </c>
      <c r="KS369" s="2" t="s">
        <v>134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134</v>
      </c>
      <c r="LB369" s="2" t="s">
        <v>134</v>
      </c>
      <c r="LC369" s="2" t="s">
        <v>134</v>
      </c>
      <c r="LD369" s="2" t="s">
        <v>134</v>
      </c>
      <c r="LE369" s="2" t="s">
        <v>134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134</v>
      </c>
      <c r="LN369" s="2" t="s">
        <v>134</v>
      </c>
      <c r="LO369" s="2" t="s">
        <v>134</v>
      </c>
      <c r="LP369" s="2" t="s">
        <v>134</v>
      </c>
      <c r="LQ369" s="2" t="s">
        <v>134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134</v>
      </c>
      <c r="LZ369" s="2" t="s">
        <v>134</v>
      </c>
      <c r="MA369" s="2" t="s">
        <v>134</v>
      </c>
      <c r="MB369" s="2" t="s">
        <v>134</v>
      </c>
      <c r="MC369" s="2" t="s">
        <v>134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134</v>
      </c>
      <c r="ML369" s="2" t="s">
        <v>134</v>
      </c>
      <c r="MM369" s="2" t="s">
        <v>134</v>
      </c>
      <c r="MN369" s="2" t="s">
        <v>134</v>
      </c>
      <c r="MO369" s="2" t="s">
        <v>134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134</v>
      </c>
      <c r="MX369" s="2" t="s">
        <v>134</v>
      </c>
      <c r="MY369" s="2" t="s">
        <v>134</v>
      </c>
      <c r="MZ369" s="2" t="s">
        <v>134</v>
      </c>
      <c r="NA369" s="2" t="s">
        <v>134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134</v>
      </c>
      <c r="NJ369" s="2" t="s">
        <v>134</v>
      </c>
      <c r="NK369" s="2" t="s">
        <v>134</v>
      </c>
      <c r="NL369" s="2" t="s">
        <v>134</v>
      </c>
      <c r="NM369" s="2" t="s">
        <v>134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134</v>
      </c>
      <c r="NV369" s="2" t="s">
        <v>134</v>
      </c>
      <c r="NW369" s="2" t="s">
        <v>134</v>
      </c>
      <c r="NX369" s="2" t="s">
        <v>134</v>
      </c>
      <c r="NY369" s="2" t="s">
        <v>134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134</v>
      </c>
      <c r="OH369" s="2" t="s">
        <v>134</v>
      </c>
      <c r="OI369" s="2" t="s">
        <v>134</v>
      </c>
      <c r="OJ369" s="2" t="s">
        <v>134</v>
      </c>
      <c r="OK369" s="2" t="s">
        <v>134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134</v>
      </c>
      <c r="OT369" s="2" t="s">
        <v>134</v>
      </c>
      <c r="OU369" s="2" t="s">
        <v>134</v>
      </c>
      <c r="OV369" s="2" t="s">
        <v>134</v>
      </c>
      <c r="OW369" s="2" t="s">
        <v>134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134</v>
      </c>
      <c r="PR369" s="2" t="s">
        <v>134</v>
      </c>
      <c r="PS369" s="2" t="s">
        <v>134</v>
      </c>
      <c r="PT369" s="2" t="s">
        <v>134</v>
      </c>
      <c r="PU369" s="2" t="s">
        <v>134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134</v>
      </c>
      <c r="QP369" s="2" t="s">
        <v>134</v>
      </c>
      <c r="QQ369" s="2" t="s">
        <v>134</v>
      </c>
      <c r="QR369" s="2" t="s">
        <v>134</v>
      </c>
      <c r="QS369" s="2" t="s">
        <v>134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134</v>
      </c>
      <c r="RB369" s="2" t="s">
        <v>134</v>
      </c>
      <c r="RC369" s="2" t="s">
        <v>134</v>
      </c>
      <c r="RD369" s="2" t="s">
        <v>134</v>
      </c>
      <c r="RE369" s="2" t="s">
        <v>134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134</v>
      </c>
      <c r="RN369" s="2" t="s">
        <v>134</v>
      </c>
      <c r="RO369" s="2" t="s">
        <v>134</v>
      </c>
      <c r="RP369" s="2" t="s">
        <v>134</v>
      </c>
      <c r="RQ369" s="2" t="s">
        <v>134</v>
      </c>
      <c r="RR369" s="2" t="s">
        <v>134</v>
      </c>
      <c r="RS369" s="4"/>
      <c r="RT369" s="8"/>
      <c r="RU369" s="4"/>
      <c r="RV369" s="8"/>
      <c r="RW369" s="7"/>
      <c r="RX369" s="7"/>
      <c r="RY369" s="2" t="s">
        <v>134</v>
      </c>
      <c r="RZ369" s="2" t="s">
        <v>134</v>
      </c>
      <c r="SA369" s="2" t="s">
        <v>134</v>
      </c>
      <c r="SB369" s="2" t="s">
        <v>134</v>
      </c>
      <c r="SC369" s="2" t="s">
        <v>134</v>
      </c>
      <c r="SD369" s="2" t="s">
        <v>134</v>
      </c>
      <c r="SE369" s="4"/>
      <c r="SF369" s="8"/>
      <c r="SG369" s="4"/>
      <c r="SH369" s="8"/>
      <c r="SI369" s="7"/>
      <c r="SJ369" s="7"/>
      <c r="SK369" s="2" t="s">
        <v>134</v>
      </c>
      <c r="SL369" s="2" t="s">
        <v>134</v>
      </c>
      <c r="SM369" s="2" t="s">
        <v>134</v>
      </c>
      <c r="SN369" s="2" t="s">
        <v>134</v>
      </c>
      <c r="SO369" s="2" t="s">
        <v>134</v>
      </c>
      <c r="SP369" s="2" t="s">
        <v>134</v>
      </c>
    </row>
    <row r="370">
      <c r="A370" s="2" t="s">
        <v>3495</v>
      </c>
      <c r="B370" s="2" t="s">
        <v>123</v>
      </c>
      <c r="C370" s="2" t="s">
        <v>3418</v>
      </c>
      <c r="D370" s="2" t="s">
        <v>2038</v>
      </c>
      <c r="E370" s="2" t="s">
        <v>1660</v>
      </c>
      <c r="F370" s="2" t="s">
        <v>3496</v>
      </c>
      <c r="G370" s="2" t="s">
        <v>134</v>
      </c>
      <c r="H370" s="2" t="s">
        <v>134</v>
      </c>
      <c r="I370" s="2" t="s">
        <v>134</v>
      </c>
      <c r="J370" s="2" t="s">
        <v>2044</v>
      </c>
      <c r="K370" s="2" t="s">
        <v>3022</v>
      </c>
      <c r="L370" s="3">
        <v>6.73</v>
      </c>
      <c r="M370" s="3"/>
      <c r="N370" s="3"/>
      <c r="O370" s="2" t="s">
        <v>131</v>
      </c>
      <c r="P370" s="2" t="s">
        <v>134</v>
      </c>
      <c r="Q370" s="2" t="s">
        <v>134</v>
      </c>
      <c r="R370" s="2" t="s">
        <v>3132</v>
      </c>
      <c r="S370" s="2" t="s">
        <v>134</v>
      </c>
      <c r="T370" s="2" t="s">
        <v>134</v>
      </c>
      <c r="U370" s="2" t="s">
        <v>134</v>
      </c>
      <c r="V370" s="2" t="s">
        <v>134</v>
      </c>
      <c r="W370" s="2" t="s">
        <v>134</v>
      </c>
      <c r="X370" s="2" t="s">
        <v>134</v>
      </c>
      <c r="Y370" s="2" t="s">
        <v>134</v>
      </c>
      <c r="Z370" s="4"/>
      <c r="AA370" s="4">
        <f>=ROUNDDOWN({0},0)</f>
      </c>
      <c r="AB370" s="5"/>
      <c r="AC370" s="2" t="s">
        <v>134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>
        <v>0</v>
      </c>
      <c r="AP370" s="4">
        <v>400</v>
      </c>
      <c r="AQ370" s="8">
        <v>2692</v>
      </c>
      <c r="AR370" s="4"/>
      <c r="AS370" s="8"/>
      <c r="AT370" s="7"/>
      <c r="AU370" s="7"/>
      <c r="AV370" s="4">
        <v>400</v>
      </c>
      <c r="AW370" s="8">
        <v>2692</v>
      </c>
      <c r="AX370" s="4"/>
      <c r="AY370" s="8"/>
      <c r="AZ370" s="7"/>
      <c r="BA370" s="7"/>
      <c r="BB370" s="7">
        <v>1</v>
      </c>
      <c r="BC370" s="4">
        <v>400</v>
      </c>
      <c r="BD370" s="8">
        <v>2692</v>
      </c>
      <c r="BE370" s="4"/>
      <c r="BF370" s="8"/>
      <c r="BG370" s="7"/>
      <c r="BH370" s="7"/>
      <c r="BI370" s="7">
        <v>1</v>
      </c>
      <c r="BJ370" s="4">
        <v>400</v>
      </c>
      <c r="BK370" s="8">
        <v>2692</v>
      </c>
      <c r="BL370" s="2" t="s">
        <v>3132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134</v>
      </c>
      <c r="BV370" s="2" t="s">
        <v>134</v>
      </c>
      <c r="BW370" s="2" t="s">
        <v>134</v>
      </c>
      <c r="BX370" s="2" t="s">
        <v>134</v>
      </c>
      <c r="BY370" s="2" t="s">
        <v>134</v>
      </c>
      <c r="BZ370" s="2" t="s">
        <v>134</v>
      </c>
      <c r="CA370" s="4">
        <v>400</v>
      </c>
      <c r="CB370" s="8">
        <v>2692</v>
      </c>
      <c r="CC370" s="4"/>
      <c r="CD370" s="8"/>
      <c r="CE370" s="7"/>
      <c r="CF370" s="7"/>
      <c r="CG370" s="2" t="s">
        <v>134</v>
      </c>
      <c r="CH370" s="2" t="s">
        <v>134</v>
      </c>
      <c r="CI370" s="2" t="s">
        <v>134</v>
      </c>
      <c r="CJ370" s="2" t="s">
        <v>852</v>
      </c>
      <c r="CK370" s="2" t="s">
        <v>134</v>
      </c>
      <c r="CL370" s="2" t="s">
        <v>134</v>
      </c>
      <c r="CM370" s="4"/>
      <c r="CN370" s="8"/>
      <c r="CO370" s="4"/>
      <c r="CP370" s="8"/>
      <c r="CQ370" s="7"/>
      <c r="CR370" s="7"/>
      <c r="CS370" s="2" t="s">
        <v>134</v>
      </c>
      <c r="CT370" s="2" t="s">
        <v>134</v>
      </c>
      <c r="CU370" s="2" t="s">
        <v>134</v>
      </c>
      <c r="CV370" s="2" t="s">
        <v>134</v>
      </c>
      <c r="CW370" s="2" t="s">
        <v>134</v>
      </c>
      <c r="CX370" s="2" t="s">
        <v>134</v>
      </c>
      <c r="CY370" s="4"/>
      <c r="CZ370" s="8"/>
      <c r="DA370" s="4"/>
      <c r="DB370" s="8"/>
      <c r="DC370" s="7"/>
      <c r="DD370" s="7"/>
      <c r="DE370" s="2" t="s">
        <v>134</v>
      </c>
      <c r="DF370" s="2" t="s">
        <v>134</v>
      </c>
      <c r="DG370" s="2" t="s">
        <v>134</v>
      </c>
      <c r="DH370" s="2" t="s">
        <v>134</v>
      </c>
      <c r="DI370" s="2" t="s">
        <v>134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134</v>
      </c>
      <c r="DR370" s="2" t="s">
        <v>134</v>
      </c>
      <c r="DS370" s="2" t="s">
        <v>134</v>
      </c>
      <c r="DT370" s="2" t="s">
        <v>134</v>
      </c>
      <c r="DU370" s="2" t="s">
        <v>134</v>
      </c>
      <c r="DV370" s="2" t="s">
        <v>134</v>
      </c>
      <c r="DW370" s="4"/>
      <c r="DX370" s="8"/>
      <c r="DY370" s="4"/>
      <c r="DZ370" s="8"/>
      <c r="EA370" s="7"/>
      <c r="EB370" s="7"/>
      <c r="EC370" s="2" t="s">
        <v>134</v>
      </c>
      <c r="ED370" s="2" t="s">
        <v>134</v>
      </c>
      <c r="EE370" s="2" t="s">
        <v>134</v>
      </c>
      <c r="EF370" s="2" t="s">
        <v>134</v>
      </c>
      <c r="EG370" s="2" t="s">
        <v>134</v>
      </c>
      <c r="EH370" s="2" t="s">
        <v>134</v>
      </c>
      <c r="EI370" s="4"/>
      <c r="EJ370" s="8"/>
      <c r="EK370" s="4"/>
      <c r="EL370" s="8"/>
      <c r="EM370" s="7"/>
      <c r="EN370" s="7"/>
      <c r="EO370" s="2" t="s">
        <v>134</v>
      </c>
      <c r="EP370" s="2" t="s">
        <v>134</v>
      </c>
      <c r="EQ370" s="2" t="s">
        <v>134</v>
      </c>
      <c r="ER370" s="2" t="s">
        <v>134</v>
      </c>
      <c r="ES370" s="2" t="s">
        <v>134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134</v>
      </c>
      <c r="FB370" s="2" t="s">
        <v>134</v>
      </c>
      <c r="FC370" s="2" t="s">
        <v>134</v>
      </c>
      <c r="FD370" s="2" t="s">
        <v>134</v>
      </c>
      <c r="FE370" s="2" t="s">
        <v>134</v>
      </c>
      <c r="FF370" s="2" t="s">
        <v>134</v>
      </c>
      <c r="FG370" s="4"/>
      <c r="FH370" s="8"/>
      <c r="FI370" s="4"/>
      <c r="FJ370" s="8"/>
      <c r="FK370" s="7"/>
      <c r="FL370" s="7"/>
      <c r="FM370" s="2" t="s">
        <v>134</v>
      </c>
      <c r="FN370" s="2" t="s">
        <v>134</v>
      </c>
      <c r="FO370" s="2" t="s">
        <v>134</v>
      </c>
      <c r="FP370" s="2" t="s">
        <v>134</v>
      </c>
      <c r="FQ370" s="2" t="s">
        <v>134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134</v>
      </c>
      <c r="FZ370" s="2" t="s">
        <v>134</v>
      </c>
      <c r="GA370" s="2" t="s">
        <v>134</v>
      </c>
      <c r="GB370" s="2" t="s">
        <v>134</v>
      </c>
      <c r="GC370" s="2" t="s">
        <v>134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134</v>
      </c>
      <c r="GL370" s="2" t="s">
        <v>134</v>
      </c>
      <c r="GM370" s="2" t="s">
        <v>134</v>
      </c>
      <c r="GN370" s="2" t="s">
        <v>134</v>
      </c>
      <c r="GO370" s="2" t="s">
        <v>134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134</v>
      </c>
      <c r="GX370" s="2" t="s">
        <v>134</v>
      </c>
      <c r="GY370" s="2" t="s">
        <v>134</v>
      </c>
      <c r="GZ370" s="2" t="s">
        <v>134</v>
      </c>
      <c r="HA370" s="2" t="s">
        <v>134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134</v>
      </c>
      <c r="HJ370" s="2" t="s">
        <v>134</v>
      </c>
      <c r="HK370" s="2" t="s">
        <v>134</v>
      </c>
      <c r="HL370" s="2" t="s">
        <v>134</v>
      </c>
      <c r="HM370" s="2" t="s">
        <v>134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134</v>
      </c>
      <c r="HV370" s="2" t="s">
        <v>134</v>
      </c>
      <c r="HW370" s="2" t="s">
        <v>134</v>
      </c>
      <c r="HX370" s="2" t="s">
        <v>134</v>
      </c>
      <c r="HY370" s="2" t="s">
        <v>134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134</v>
      </c>
      <c r="IH370" s="2" t="s">
        <v>134</v>
      </c>
      <c r="II370" s="2" t="s">
        <v>134</v>
      </c>
      <c r="IJ370" s="2" t="s">
        <v>134</v>
      </c>
      <c r="IK370" s="2" t="s">
        <v>134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134</v>
      </c>
      <c r="IT370" s="2" t="s">
        <v>134</v>
      </c>
      <c r="IU370" s="2" t="s">
        <v>134</v>
      </c>
      <c r="IV370" s="2" t="s">
        <v>134</v>
      </c>
      <c r="IW370" s="2" t="s">
        <v>134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134</v>
      </c>
      <c r="JF370" s="2" t="s">
        <v>134</v>
      </c>
      <c r="JG370" s="2" t="s">
        <v>134</v>
      </c>
      <c r="JH370" s="2" t="s">
        <v>134</v>
      </c>
      <c r="JI370" s="2" t="s">
        <v>134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134</v>
      </c>
      <c r="JR370" s="2" t="s">
        <v>134</v>
      </c>
      <c r="JS370" s="2" t="s">
        <v>134</v>
      </c>
      <c r="JT370" s="2" t="s">
        <v>134</v>
      </c>
      <c r="JU370" s="2" t="s">
        <v>134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134</v>
      </c>
      <c r="KD370" s="2" t="s">
        <v>134</v>
      </c>
      <c r="KE370" s="2" t="s">
        <v>134</v>
      </c>
      <c r="KF370" s="2" t="s">
        <v>134</v>
      </c>
      <c r="KG370" s="2" t="s">
        <v>134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134</v>
      </c>
      <c r="KP370" s="2" t="s">
        <v>134</v>
      </c>
      <c r="KQ370" s="2" t="s">
        <v>134</v>
      </c>
      <c r="KR370" s="2" t="s">
        <v>134</v>
      </c>
      <c r="KS370" s="2" t="s">
        <v>134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134</v>
      </c>
      <c r="LB370" s="2" t="s">
        <v>134</v>
      </c>
      <c r="LC370" s="2" t="s">
        <v>134</v>
      </c>
      <c r="LD370" s="2" t="s">
        <v>134</v>
      </c>
      <c r="LE370" s="2" t="s">
        <v>134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134</v>
      </c>
      <c r="LN370" s="2" t="s">
        <v>134</v>
      </c>
      <c r="LO370" s="2" t="s">
        <v>134</v>
      </c>
      <c r="LP370" s="2" t="s">
        <v>134</v>
      </c>
      <c r="LQ370" s="2" t="s">
        <v>134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134</v>
      </c>
      <c r="LZ370" s="2" t="s">
        <v>134</v>
      </c>
      <c r="MA370" s="2" t="s">
        <v>134</v>
      </c>
      <c r="MB370" s="2" t="s">
        <v>134</v>
      </c>
      <c r="MC370" s="2" t="s">
        <v>134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134</v>
      </c>
      <c r="ML370" s="2" t="s">
        <v>134</v>
      </c>
      <c r="MM370" s="2" t="s">
        <v>134</v>
      </c>
      <c r="MN370" s="2" t="s">
        <v>134</v>
      </c>
      <c r="MO370" s="2" t="s">
        <v>134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134</v>
      </c>
      <c r="MX370" s="2" t="s">
        <v>134</v>
      </c>
      <c r="MY370" s="2" t="s">
        <v>134</v>
      </c>
      <c r="MZ370" s="2" t="s">
        <v>134</v>
      </c>
      <c r="NA370" s="2" t="s">
        <v>134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134</v>
      </c>
      <c r="NJ370" s="2" t="s">
        <v>134</v>
      </c>
      <c r="NK370" s="2" t="s">
        <v>134</v>
      </c>
      <c r="NL370" s="2" t="s">
        <v>134</v>
      </c>
      <c r="NM370" s="2" t="s">
        <v>134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134</v>
      </c>
      <c r="NV370" s="2" t="s">
        <v>134</v>
      </c>
      <c r="NW370" s="2" t="s">
        <v>134</v>
      </c>
      <c r="NX370" s="2" t="s">
        <v>134</v>
      </c>
      <c r="NY370" s="2" t="s">
        <v>134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134</v>
      </c>
      <c r="OH370" s="2" t="s">
        <v>134</v>
      </c>
      <c r="OI370" s="2" t="s">
        <v>134</v>
      </c>
      <c r="OJ370" s="2" t="s">
        <v>134</v>
      </c>
      <c r="OK370" s="2" t="s">
        <v>134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134</v>
      </c>
      <c r="OT370" s="2" t="s">
        <v>134</v>
      </c>
      <c r="OU370" s="2" t="s">
        <v>134</v>
      </c>
      <c r="OV370" s="2" t="s">
        <v>134</v>
      </c>
      <c r="OW370" s="2" t="s">
        <v>134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134</v>
      </c>
      <c r="PR370" s="2" t="s">
        <v>134</v>
      </c>
      <c r="PS370" s="2" t="s">
        <v>134</v>
      </c>
      <c r="PT370" s="2" t="s">
        <v>134</v>
      </c>
      <c r="PU370" s="2" t="s">
        <v>134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134</v>
      </c>
      <c r="QP370" s="2" t="s">
        <v>134</v>
      </c>
      <c r="QQ370" s="2" t="s">
        <v>134</v>
      </c>
      <c r="QR370" s="2" t="s">
        <v>134</v>
      </c>
      <c r="QS370" s="2" t="s">
        <v>134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134</v>
      </c>
      <c r="RB370" s="2" t="s">
        <v>134</v>
      </c>
      <c r="RC370" s="2" t="s">
        <v>134</v>
      </c>
      <c r="RD370" s="2" t="s">
        <v>134</v>
      </c>
      <c r="RE370" s="2" t="s">
        <v>134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134</v>
      </c>
      <c r="RN370" s="2" t="s">
        <v>134</v>
      </c>
      <c r="RO370" s="2" t="s">
        <v>134</v>
      </c>
      <c r="RP370" s="2" t="s">
        <v>134</v>
      </c>
      <c r="RQ370" s="2" t="s">
        <v>134</v>
      </c>
      <c r="RR370" s="2" t="s">
        <v>134</v>
      </c>
      <c r="RS370" s="4"/>
      <c r="RT370" s="8"/>
      <c r="RU370" s="4"/>
      <c r="RV370" s="8"/>
      <c r="RW370" s="7"/>
      <c r="RX370" s="7"/>
      <c r="RY370" s="2" t="s">
        <v>134</v>
      </c>
      <c r="RZ370" s="2" t="s">
        <v>134</v>
      </c>
      <c r="SA370" s="2" t="s">
        <v>134</v>
      </c>
      <c r="SB370" s="2" t="s">
        <v>134</v>
      </c>
      <c r="SC370" s="2" t="s">
        <v>134</v>
      </c>
      <c r="SD370" s="2" t="s">
        <v>134</v>
      </c>
      <c r="SE370" s="4"/>
      <c r="SF370" s="8"/>
      <c r="SG370" s="4"/>
      <c r="SH370" s="8"/>
      <c r="SI370" s="7"/>
      <c r="SJ370" s="7"/>
      <c r="SK370" s="2" t="s">
        <v>134</v>
      </c>
      <c r="SL370" s="2" t="s">
        <v>134</v>
      </c>
      <c r="SM370" s="2" t="s">
        <v>134</v>
      </c>
      <c r="SN370" s="2" t="s">
        <v>134</v>
      </c>
      <c r="SO370" s="2" t="s">
        <v>134</v>
      </c>
      <c r="SP370" s="2" t="s">
        <v>134</v>
      </c>
    </row>
    <row r="371">
      <c r="A371" s="2" t="s">
        <v>3497</v>
      </c>
      <c r="B371" s="2" t="s">
        <v>123</v>
      </c>
      <c r="C371" s="2" t="s">
        <v>3418</v>
      </c>
      <c r="D371" s="2" t="s">
        <v>2038</v>
      </c>
      <c r="E371" s="2" t="s">
        <v>1660</v>
      </c>
      <c r="F371" s="2" t="s">
        <v>3498</v>
      </c>
      <c r="G371" s="2" t="s">
        <v>134</v>
      </c>
      <c r="H371" s="2" t="s">
        <v>134</v>
      </c>
      <c r="I371" s="2" t="s">
        <v>134</v>
      </c>
      <c r="J371" s="2" t="s">
        <v>2044</v>
      </c>
      <c r="K371" s="2" t="s">
        <v>329</v>
      </c>
      <c r="L371" s="3">
        <v>5.85</v>
      </c>
      <c r="M371" s="3"/>
      <c r="N371" s="3"/>
      <c r="O371" s="2" t="s">
        <v>131</v>
      </c>
      <c r="P371" s="2" t="s">
        <v>134</v>
      </c>
      <c r="Q371" s="2" t="s">
        <v>134</v>
      </c>
      <c r="R371" s="2" t="s">
        <v>3132</v>
      </c>
      <c r="S371" s="2" t="s">
        <v>134</v>
      </c>
      <c r="T371" s="2" t="s">
        <v>134</v>
      </c>
      <c r="U371" s="2" t="s">
        <v>134</v>
      </c>
      <c r="V371" s="2" t="s">
        <v>134</v>
      </c>
      <c r="W371" s="2" t="s">
        <v>134</v>
      </c>
      <c r="X371" s="2" t="s">
        <v>134</v>
      </c>
      <c r="Y371" s="2" t="s">
        <v>134</v>
      </c>
      <c r="Z371" s="4"/>
      <c r="AA371" s="4">
        <f>=ROUNDDOWN({0},0)</f>
      </c>
      <c r="AB371" s="5"/>
      <c r="AC371" s="2" t="s">
        <v>134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>
        <v>0</v>
      </c>
      <c r="AP371" s="4">
        <v>300</v>
      </c>
      <c r="AQ371" s="8">
        <v>1755</v>
      </c>
      <c r="AR371" s="4"/>
      <c r="AS371" s="8"/>
      <c r="AT371" s="7"/>
      <c r="AU371" s="7"/>
      <c r="AV371" s="4">
        <v>300</v>
      </c>
      <c r="AW371" s="8">
        <v>1755</v>
      </c>
      <c r="AX371" s="4"/>
      <c r="AY371" s="8"/>
      <c r="AZ371" s="7"/>
      <c r="BA371" s="7"/>
      <c r="BB371" s="7">
        <v>1</v>
      </c>
      <c r="BC371" s="4">
        <v>300</v>
      </c>
      <c r="BD371" s="8">
        <v>1755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>
        <v>1</v>
      </c>
      <c r="BJ371" s="4">
        <v>300</v>
      </c>
      <c r="BK371" s="8">
        <v>1755</v>
      </c>
      <c r="BL371" s="2" t="s">
        <v>3132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134</v>
      </c>
      <c r="BV371" s="2" t="s">
        <v>134</v>
      </c>
      <c r="BW371" s="2" t="s">
        <v>134</v>
      </c>
      <c r="BX371" s="2" t="s">
        <v>134</v>
      </c>
      <c r="BY371" s="2" t="s">
        <v>134</v>
      </c>
      <c r="BZ371" s="2" t="s">
        <v>134</v>
      </c>
      <c r="CA371" s="4">
        <v>300</v>
      </c>
      <c r="CB371" s="8">
        <v>1755</v>
      </c>
      <c r="CC371" s="4"/>
      <c r="CD371" s="8"/>
      <c r="CE371" s="7"/>
      <c r="CF371" s="7"/>
      <c r="CG371" s="2" t="s">
        <v>134</v>
      </c>
      <c r="CH371" s="2" t="s">
        <v>134</v>
      </c>
      <c r="CI371" s="2" t="s">
        <v>134</v>
      </c>
      <c r="CJ371" s="2" t="s">
        <v>852</v>
      </c>
      <c r="CK371" s="2" t="s">
        <v>134</v>
      </c>
      <c r="CL371" s="2" t="s">
        <v>134</v>
      </c>
      <c r="CM371" s="4"/>
      <c r="CN371" s="8"/>
      <c r="CO371" s="4"/>
      <c r="CP371" s="8"/>
      <c r="CQ371" s="7"/>
      <c r="CR371" s="7"/>
      <c r="CS371" s="2" t="s">
        <v>134</v>
      </c>
      <c r="CT371" s="2" t="s">
        <v>134</v>
      </c>
      <c r="CU371" s="2" t="s">
        <v>134</v>
      </c>
      <c r="CV371" s="2" t="s">
        <v>134</v>
      </c>
      <c r="CW371" s="2" t="s">
        <v>134</v>
      </c>
      <c r="CX371" s="2" t="s">
        <v>134</v>
      </c>
      <c r="CY371" s="4"/>
      <c r="CZ371" s="8"/>
      <c r="DA371" s="4"/>
      <c r="DB371" s="8"/>
      <c r="DC371" s="7"/>
      <c r="DD371" s="7"/>
      <c r="DE371" s="2" t="s">
        <v>134</v>
      </c>
      <c r="DF371" s="2" t="s">
        <v>134</v>
      </c>
      <c r="DG371" s="2" t="s">
        <v>134</v>
      </c>
      <c r="DH371" s="2" t="s">
        <v>134</v>
      </c>
      <c r="DI371" s="2" t="s">
        <v>134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134</v>
      </c>
      <c r="DR371" s="2" t="s">
        <v>134</v>
      </c>
      <c r="DS371" s="2" t="s">
        <v>134</v>
      </c>
      <c r="DT371" s="2" t="s">
        <v>134</v>
      </c>
      <c r="DU371" s="2" t="s">
        <v>134</v>
      </c>
      <c r="DV371" s="2" t="s">
        <v>134</v>
      </c>
      <c r="DW371" s="4"/>
      <c r="DX371" s="8"/>
      <c r="DY371" s="4"/>
      <c r="DZ371" s="8"/>
      <c r="EA371" s="7"/>
      <c r="EB371" s="7"/>
      <c r="EC371" s="2" t="s">
        <v>134</v>
      </c>
      <c r="ED371" s="2" t="s">
        <v>134</v>
      </c>
      <c r="EE371" s="2" t="s">
        <v>134</v>
      </c>
      <c r="EF371" s="2" t="s">
        <v>134</v>
      </c>
      <c r="EG371" s="2" t="s">
        <v>134</v>
      </c>
      <c r="EH371" s="2" t="s">
        <v>134</v>
      </c>
      <c r="EI371" s="4"/>
      <c r="EJ371" s="8"/>
      <c r="EK371" s="4"/>
      <c r="EL371" s="8"/>
      <c r="EM371" s="7"/>
      <c r="EN371" s="7"/>
      <c r="EO371" s="2" t="s">
        <v>134</v>
      </c>
      <c r="EP371" s="2" t="s">
        <v>134</v>
      </c>
      <c r="EQ371" s="2" t="s">
        <v>134</v>
      </c>
      <c r="ER371" s="2" t="s">
        <v>134</v>
      </c>
      <c r="ES371" s="2" t="s">
        <v>134</v>
      </c>
      <c r="ET371" s="2" t="s">
        <v>134</v>
      </c>
      <c r="EU371" s="4"/>
      <c r="EV371" s="8"/>
      <c r="EW371" s="4"/>
      <c r="EX371" s="8"/>
      <c r="EY371" s="7"/>
      <c r="EZ371" s="7"/>
      <c r="FA371" s="2" t="s">
        <v>134</v>
      </c>
      <c r="FB371" s="2" t="s">
        <v>134</v>
      </c>
      <c r="FC371" s="2" t="s">
        <v>134</v>
      </c>
      <c r="FD371" s="2" t="s">
        <v>134</v>
      </c>
      <c r="FE371" s="2" t="s">
        <v>134</v>
      </c>
      <c r="FF371" s="2" t="s">
        <v>134</v>
      </c>
      <c r="FG371" s="4"/>
      <c r="FH371" s="8"/>
      <c r="FI371" s="4"/>
      <c r="FJ371" s="8"/>
      <c r="FK371" s="7"/>
      <c r="FL371" s="7"/>
      <c r="FM371" s="2" t="s">
        <v>134</v>
      </c>
      <c r="FN371" s="2" t="s">
        <v>134</v>
      </c>
      <c r="FO371" s="2" t="s">
        <v>134</v>
      </c>
      <c r="FP371" s="2" t="s">
        <v>134</v>
      </c>
      <c r="FQ371" s="2" t="s">
        <v>134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134</v>
      </c>
      <c r="FZ371" s="2" t="s">
        <v>134</v>
      </c>
      <c r="GA371" s="2" t="s">
        <v>134</v>
      </c>
      <c r="GB371" s="2" t="s">
        <v>134</v>
      </c>
      <c r="GC371" s="2" t="s">
        <v>134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134</v>
      </c>
      <c r="GL371" s="2" t="s">
        <v>134</v>
      </c>
      <c r="GM371" s="2" t="s">
        <v>134</v>
      </c>
      <c r="GN371" s="2" t="s">
        <v>134</v>
      </c>
      <c r="GO371" s="2" t="s">
        <v>134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134</v>
      </c>
      <c r="GX371" s="2" t="s">
        <v>134</v>
      </c>
      <c r="GY371" s="2" t="s">
        <v>134</v>
      </c>
      <c r="GZ371" s="2" t="s">
        <v>134</v>
      </c>
      <c r="HA371" s="2" t="s">
        <v>134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134</v>
      </c>
      <c r="HJ371" s="2" t="s">
        <v>134</v>
      </c>
      <c r="HK371" s="2" t="s">
        <v>134</v>
      </c>
      <c r="HL371" s="2" t="s">
        <v>134</v>
      </c>
      <c r="HM371" s="2" t="s">
        <v>134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134</v>
      </c>
      <c r="HV371" s="2" t="s">
        <v>134</v>
      </c>
      <c r="HW371" s="2" t="s">
        <v>134</v>
      </c>
      <c r="HX371" s="2" t="s">
        <v>134</v>
      </c>
      <c r="HY371" s="2" t="s">
        <v>134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134</v>
      </c>
      <c r="IH371" s="2" t="s">
        <v>134</v>
      </c>
      <c r="II371" s="2" t="s">
        <v>134</v>
      </c>
      <c r="IJ371" s="2" t="s">
        <v>134</v>
      </c>
      <c r="IK371" s="2" t="s">
        <v>134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134</v>
      </c>
      <c r="IT371" s="2" t="s">
        <v>134</v>
      </c>
      <c r="IU371" s="2" t="s">
        <v>134</v>
      </c>
      <c r="IV371" s="2" t="s">
        <v>134</v>
      </c>
      <c r="IW371" s="2" t="s">
        <v>134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134</v>
      </c>
      <c r="JF371" s="2" t="s">
        <v>134</v>
      </c>
      <c r="JG371" s="2" t="s">
        <v>134</v>
      </c>
      <c r="JH371" s="2" t="s">
        <v>134</v>
      </c>
      <c r="JI371" s="2" t="s">
        <v>134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134</v>
      </c>
      <c r="JR371" s="2" t="s">
        <v>134</v>
      </c>
      <c r="JS371" s="2" t="s">
        <v>134</v>
      </c>
      <c r="JT371" s="2" t="s">
        <v>134</v>
      </c>
      <c r="JU371" s="2" t="s">
        <v>134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134</v>
      </c>
      <c r="KD371" s="2" t="s">
        <v>134</v>
      </c>
      <c r="KE371" s="2" t="s">
        <v>134</v>
      </c>
      <c r="KF371" s="2" t="s">
        <v>134</v>
      </c>
      <c r="KG371" s="2" t="s">
        <v>134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134</v>
      </c>
      <c r="KP371" s="2" t="s">
        <v>134</v>
      </c>
      <c r="KQ371" s="2" t="s">
        <v>134</v>
      </c>
      <c r="KR371" s="2" t="s">
        <v>134</v>
      </c>
      <c r="KS371" s="2" t="s">
        <v>134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134</v>
      </c>
      <c r="LB371" s="2" t="s">
        <v>134</v>
      </c>
      <c r="LC371" s="2" t="s">
        <v>134</v>
      </c>
      <c r="LD371" s="2" t="s">
        <v>134</v>
      </c>
      <c r="LE371" s="2" t="s">
        <v>134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134</v>
      </c>
      <c r="LN371" s="2" t="s">
        <v>134</v>
      </c>
      <c r="LO371" s="2" t="s">
        <v>134</v>
      </c>
      <c r="LP371" s="2" t="s">
        <v>134</v>
      </c>
      <c r="LQ371" s="2" t="s">
        <v>134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134</v>
      </c>
      <c r="LZ371" s="2" t="s">
        <v>134</v>
      </c>
      <c r="MA371" s="2" t="s">
        <v>134</v>
      </c>
      <c r="MB371" s="2" t="s">
        <v>134</v>
      </c>
      <c r="MC371" s="2" t="s">
        <v>134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134</v>
      </c>
      <c r="ML371" s="2" t="s">
        <v>134</v>
      </c>
      <c r="MM371" s="2" t="s">
        <v>134</v>
      </c>
      <c r="MN371" s="2" t="s">
        <v>134</v>
      </c>
      <c r="MO371" s="2" t="s">
        <v>134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134</v>
      </c>
      <c r="MX371" s="2" t="s">
        <v>134</v>
      </c>
      <c r="MY371" s="2" t="s">
        <v>134</v>
      </c>
      <c r="MZ371" s="2" t="s">
        <v>134</v>
      </c>
      <c r="NA371" s="2" t="s">
        <v>134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134</v>
      </c>
      <c r="NJ371" s="2" t="s">
        <v>134</v>
      </c>
      <c r="NK371" s="2" t="s">
        <v>134</v>
      </c>
      <c r="NL371" s="2" t="s">
        <v>134</v>
      </c>
      <c r="NM371" s="2" t="s">
        <v>134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134</v>
      </c>
      <c r="NV371" s="2" t="s">
        <v>134</v>
      </c>
      <c r="NW371" s="2" t="s">
        <v>134</v>
      </c>
      <c r="NX371" s="2" t="s">
        <v>134</v>
      </c>
      <c r="NY371" s="2" t="s">
        <v>134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134</v>
      </c>
      <c r="OH371" s="2" t="s">
        <v>134</v>
      </c>
      <c r="OI371" s="2" t="s">
        <v>134</v>
      </c>
      <c r="OJ371" s="2" t="s">
        <v>134</v>
      </c>
      <c r="OK371" s="2" t="s">
        <v>134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134</v>
      </c>
      <c r="OT371" s="2" t="s">
        <v>134</v>
      </c>
      <c r="OU371" s="2" t="s">
        <v>134</v>
      </c>
      <c r="OV371" s="2" t="s">
        <v>134</v>
      </c>
      <c r="OW371" s="2" t="s">
        <v>134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134</v>
      </c>
      <c r="PR371" s="2" t="s">
        <v>134</v>
      </c>
      <c r="PS371" s="2" t="s">
        <v>134</v>
      </c>
      <c r="PT371" s="2" t="s">
        <v>134</v>
      </c>
      <c r="PU371" s="2" t="s">
        <v>134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134</v>
      </c>
      <c r="QP371" s="2" t="s">
        <v>134</v>
      </c>
      <c r="QQ371" s="2" t="s">
        <v>134</v>
      </c>
      <c r="QR371" s="2" t="s">
        <v>134</v>
      </c>
      <c r="QS371" s="2" t="s">
        <v>134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134</v>
      </c>
      <c r="RB371" s="2" t="s">
        <v>134</v>
      </c>
      <c r="RC371" s="2" t="s">
        <v>134</v>
      </c>
      <c r="RD371" s="2" t="s">
        <v>134</v>
      </c>
      <c r="RE371" s="2" t="s">
        <v>134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134</v>
      </c>
      <c r="RN371" s="2" t="s">
        <v>134</v>
      </c>
      <c r="RO371" s="2" t="s">
        <v>134</v>
      </c>
      <c r="RP371" s="2" t="s">
        <v>134</v>
      </c>
      <c r="RQ371" s="2" t="s">
        <v>134</v>
      </c>
      <c r="RR371" s="2" t="s">
        <v>134</v>
      </c>
      <c r="RS371" s="4"/>
      <c r="RT371" s="8"/>
      <c r="RU371" s="4"/>
      <c r="RV371" s="8"/>
      <c r="RW371" s="7"/>
      <c r="RX371" s="7"/>
      <c r="RY371" s="2" t="s">
        <v>134</v>
      </c>
      <c r="RZ371" s="2" t="s">
        <v>134</v>
      </c>
      <c r="SA371" s="2" t="s">
        <v>134</v>
      </c>
      <c r="SB371" s="2" t="s">
        <v>134</v>
      </c>
      <c r="SC371" s="2" t="s">
        <v>134</v>
      </c>
      <c r="SD371" s="2" t="s">
        <v>134</v>
      </c>
      <c r="SE371" s="4"/>
      <c r="SF371" s="8"/>
      <c r="SG371" s="4"/>
      <c r="SH371" s="8"/>
      <c r="SI371" s="7"/>
      <c r="SJ371" s="7"/>
      <c r="SK371" s="2" t="s">
        <v>134</v>
      </c>
      <c r="SL371" s="2" t="s">
        <v>134</v>
      </c>
      <c r="SM371" s="2" t="s">
        <v>134</v>
      </c>
      <c r="SN371" s="2" t="s">
        <v>134</v>
      </c>
      <c r="SO371" s="2" t="s">
        <v>134</v>
      </c>
      <c r="SP371" s="2" t="s">
        <v>134</v>
      </c>
    </row>
    <row r="372">
      <c r="A372" s="2" t="s">
        <v>3499</v>
      </c>
      <c r="B372" s="2" t="s">
        <v>123</v>
      </c>
      <c r="C372" s="2" t="s">
        <v>3418</v>
      </c>
      <c r="D372" s="2" t="s">
        <v>2038</v>
      </c>
      <c r="E372" s="2" t="s">
        <v>1660</v>
      </c>
      <c r="F372" s="2" t="s">
        <v>3498</v>
      </c>
      <c r="G372" s="2" t="s">
        <v>134</v>
      </c>
      <c r="H372" s="2" t="s">
        <v>134</v>
      </c>
      <c r="I372" s="2" t="s">
        <v>134</v>
      </c>
      <c r="J372" s="2" t="s">
        <v>2044</v>
      </c>
      <c r="K372" s="2" t="s">
        <v>3494</v>
      </c>
      <c r="L372" s="3">
        <v>5.85</v>
      </c>
      <c r="M372" s="3"/>
      <c r="N372" s="3"/>
      <c r="O372" s="2" t="s">
        <v>131</v>
      </c>
      <c r="P372" s="2" t="s">
        <v>134</v>
      </c>
      <c r="Q372" s="2" t="s">
        <v>134</v>
      </c>
      <c r="R372" s="2" t="s">
        <v>3132</v>
      </c>
      <c r="S372" s="2" t="s">
        <v>134</v>
      </c>
      <c r="T372" s="2" t="s">
        <v>134</v>
      </c>
      <c r="U372" s="2" t="s">
        <v>134</v>
      </c>
      <c r="V372" s="2" t="s">
        <v>134</v>
      </c>
      <c r="W372" s="2" t="s">
        <v>134</v>
      </c>
      <c r="X372" s="2" t="s">
        <v>134</v>
      </c>
      <c r="Y372" s="2" t="s">
        <v>134</v>
      </c>
      <c r="Z372" s="4"/>
      <c r="AA372" s="4">
        <f>=ROUNDDOWN({0},0)</f>
      </c>
      <c r="AB372" s="5"/>
      <c r="AC372" s="2" t="s">
        <v>134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/>
      <c r="BJ372" s="4"/>
      <c r="BK372" s="8"/>
      <c r="BL372" s="2" t="s">
        <v>134</v>
      </c>
      <c r="BM372" s="7"/>
      <c r="BN372" s="7"/>
      <c r="BO372" s="4"/>
      <c r="BP372" s="8"/>
      <c r="BQ372" s="4"/>
      <c r="BR372" s="8"/>
      <c r="BS372" s="7"/>
      <c r="BT372" s="7"/>
      <c r="BU372" s="2" t="s">
        <v>134</v>
      </c>
      <c r="BV372" s="2" t="s">
        <v>134</v>
      </c>
      <c r="BW372" s="2" t="s">
        <v>134</v>
      </c>
      <c r="BX372" s="2" t="s">
        <v>134</v>
      </c>
      <c r="BY372" s="2" t="s">
        <v>134</v>
      </c>
      <c r="BZ372" s="2" t="s">
        <v>134</v>
      </c>
      <c r="CA372" s="4"/>
      <c r="CB372" s="8"/>
      <c r="CC372" s="4"/>
      <c r="CD372" s="8"/>
      <c r="CE372" s="7"/>
      <c r="CF372" s="7"/>
      <c r="CG372" s="2" t="s">
        <v>134</v>
      </c>
      <c r="CH372" s="2" t="s">
        <v>134</v>
      </c>
      <c r="CI372" s="2" t="s">
        <v>134</v>
      </c>
      <c r="CJ372" s="2" t="s">
        <v>134</v>
      </c>
      <c r="CK372" s="2" t="s">
        <v>134</v>
      </c>
      <c r="CL372" s="2" t="s">
        <v>134</v>
      </c>
      <c r="CM372" s="4"/>
      <c r="CN372" s="8"/>
      <c r="CO372" s="4"/>
      <c r="CP372" s="8"/>
      <c r="CQ372" s="7"/>
      <c r="CR372" s="7"/>
      <c r="CS372" s="2" t="s">
        <v>134</v>
      </c>
      <c r="CT372" s="2" t="s">
        <v>134</v>
      </c>
      <c r="CU372" s="2" t="s">
        <v>134</v>
      </c>
      <c r="CV372" s="2" t="s">
        <v>134</v>
      </c>
      <c r="CW372" s="2" t="s">
        <v>134</v>
      </c>
      <c r="CX372" s="2" t="s">
        <v>134</v>
      </c>
      <c r="CY372" s="4"/>
      <c r="CZ372" s="8"/>
      <c r="DA372" s="4"/>
      <c r="DB372" s="8"/>
      <c r="DC372" s="7"/>
      <c r="DD372" s="7"/>
      <c r="DE372" s="2" t="s">
        <v>134</v>
      </c>
      <c r="DF372" s="2" t="s">
        <v>134</v>
      </c>
      <c r="DG372" s="2" t="s">
        <v>134</v>
      </c>
      <c r="DH372" s="2" t="s">
        <v>134</v>
      </c>
      <c r="DI372" s="2" t="s">
        <v>134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134</v>
      </c>
      <c r="DR372" s="2" t="s">
        <v>134</v>
      </c>
      <c r="DS372" s="2" t="s">
        <v>134</v>
      </c>
      <c r="DT372" s="2" t="s">
        <v>134</v>
      </c>
      <c r="DU372" s="2" t="s">
        <v>134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134</v>
      </c>
      <c r="ED372" s="2" t="s">
        <v>134</v>
      </c>
      <c r="EE372" s="2" t="s">
        <v>134</v>
      </c>
      <c r="EF372" s="2" t="s">
        <v>134</v>
      </c>
      <c r="EG372" s="2" t="s">
        <v>134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134</v>
      </c>
      <c r="EP372" s="2" t="s">
        <v>134</v>
      </c>
      <c r="EQ372" s="2" t="s">
        <v>134</v>
      </c>
      <c r="ER372" s="2" t="s">
        <v>134</v>
      </c>
      <c r="ES372" s="2" t="s">
        <v>134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134</v>
      </c>
      <c r="FB372" s="2" t="s">
        <v>134</v>
      </c>
      <c r="FC372" s="2" t="s">
        <v>134</v>
      </c>
      <c r="FD372" s="2" t="s">
        <v>134</v>
      </c>
      <c r="FE372" s="2" t="s">
        <v>134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134</v>
      </c>
      <c r="FN372" s="2" t="s">
        <v>134</v>
      </c>
      <c r="FO372" s="2" t="s">
        <v>134</v>
      </c>
      <c r="FP372" s="2" t="s">
        <v>134</v>
      </c>
      <c r="FQ372" s="2" t="s">
        <v>134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134</v>
      </c>
      <c r="FZ372" s="2" t="s">
        <v>134</v>
      </c>
      <c r="GA372" s="2" t="s">
        <v>134</v>
      </c>
      <c r="GB372" s="2" t="s">
        <v>134</v>
      </c>
      <c r="GC372" s="2" t="s">
        <v>134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134</v>
      </c>
      <c r="GL372" s="2" t="s">
        <v>134</v>
      </c>
      <c r="GM372" s="2" t="s">
        <v>134</v>
      </c>
      <c r="GN372" s="2" t="s">
        <v>134</v>
      </c>
      <c r="GO372" s="2" t="s">
        <v>134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134</v>
      </c>
      <c r="GX372" s="2" t="s">
        <v>134</v>
      </c>
      <c r="GY372" s="2" t="s">
        <v>134</v>
      </c>
      <c r="GZ372" s="2" t="s">
        <v>134</v>
      </c>
      <c r="HA372" s="2" t="s">
        <v>134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134</v>
      </c>
      <c r="HJ372" s="2" t="s">
        <v>134</v>
      </c>
      <c r="HK372" s="2" t="s">
        <v>134</v>
      </c>
      <c r="HL372" s="2" t="s">
        <v>134</v>
      </c>
      <c r="HM372" s="2" t="s">
        <v>134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134</v>
      </c>
      <c r="HV372" s="2" t="s">
        <v>134</v>
      </c>
      <c r="HW372" s="2" t="s">
        <v>134</v>
      </c>
      <c r="HX372" s="2" t="s">
        <v>134</v>
      </c>
      <c r="HY372" s="2" t="s">
        <v>134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134</v>
      </c>
      <c r="IH372" s="2" t="s">
        <v>134</v>
      </c>
      <c r="II372" s="2" t="s">
        <v>134</v>
      </c>
      <c r="IJ372" s="2" t="s">
        <v>134</v>
      </c>
      <c r="IK372" s="2" t="s">
        <v>134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134</v>
      </c>
      <c r="IT372" s="2" t="s">
        <v>134</v>
      </c>
      <c r="IU372" s="2" t="s">
        <v>134</v>
      </c>
      <c r="IV372" s="2" t="s">
        <v>134</v>
      </c>
      <c r="IW372" s="2" t="s">
        <v>134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134</v>
      </c>
      <c r="JF372" s="2" t="s">
        <v>134</v>
      </c>
      <c r="JG372" s="2" t="s">
        <v>134</v>
      </c>
      <c r="JH372" s="2" t="s">
        <v>134</v>
      </c>
      <c r="JI372" s="2" t="s">
        <v>134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134</v>
      </c>
      <c r="JR372" s="2" t="s">
        <v>134</v>
      </c>
      <c r="JS372" s="2" t="s">
        <v>134</v>
      </c>
      <c r="JT372" s="2" t="s">
        <v>134</v>
      </c>
      <c r="JU372" s="2" t="s">
        <v>134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134</v>
      </c>
      <c r="KD372" s="2" t="s">
        <v>134</v>
      </c>
      <c r="KE372" s="2" t="s">
        <v>134</v>
      </c>
      <c r="KF372" s="2" t="s">
        <v>134</v>
      </c>
      <c r="KG372" s="2" t="s">
        <v>134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134</v>
      </c>
      <c r="KP372" s="2" t="s">
        <v>134</v>
      </c>
      <c r="KQ372" s="2" t="s">
        <v>134</v>
      </c>
      <c r="KR372" s="2" t="s">
        <v>134</v>
      </c>
      <c r="KS372" s="2" t="s">
        <v>134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134</v>
      </c>
      <c r="LB372" s="2" t="s">
        <v>134</v>
      </c>
      <c r="LC372" s="2" t="s">
        <v>134</v>
      </c>
      <c r="LD372" s="2" t="s">
        <v>134</v>
      </c>
      <c r="LE372" s="2" t="s">
        <v>134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134</v>
      </c>
      <c r="LN372" s="2" t="s">
        <v>134</v>
      </c>
      <c r="LO372" s="2" t="s">
        <v>134</v>
      </c>
      <c r="LP372" s="2" t="s">
        <v>134</v>
      </c>
      <c r="LQ372" s="2" t="s">
        <v>134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134</v>
      </c>
      <c r="LZ372" s="2" t="s">
        <v>134</v>
      </c>
      <c r="MA372" s="2" t="s">
        <v>134</v>
      </c>
      <c r="MB372" s="2" t="s">
        <v>134</v>
      </c>
      <c r="MC372" s="2" t="s">
        <v>134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134</v>
      </c>
      <c r="ML372" s="2" t="s">
        <v>134</v>
      </c>
      <c r="MM372" s="2" t="s">
        <v>134</v>
      </c>
      <c r="MN372" s="2" t="s">
        <v>134</v>
      </c>
      <c r="MO372" s="2" t="s">
        <v>134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134</v>
      </c>
      <c r="MX372" s="2" t="s">
        <v>134</v>
      </c>
      <c r="MY372" s="2" t="s">
        <v>134</v>
      </c>
      <c r="MZ372" s="2" t="s">
        <v>134</v>
      </c>
      <c r="NA372" s="2" t="s">
        <v>134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134</v>
      </c>
      <c r="NJ372" s="2" t="s">
        <v>134</v>
      </c>
      <c r="NK372" s="2" t="s">
        <v>134</v>
      </c>
      <c r="NL372" s="2" t="s">
        <v>134</v>
      </c>
      <c r="NM372" s="2" t="s">
        <v>134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134</v>
      </c>
      <c r="NV372" s="2" t="s">
        <v>134</v>
      </c>
      <c r="NW372" s="2" t="s">
        <v>134</v>
      </c>
      <c r="NX372" s="2" t="s">
        <v>134</v>
      </c>
      <c r="NY372" s="2" t="s">
        <v>134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134</v>
      </c>
      <c r="OH372" s="2" t="s">
        <v>134</v>
      </c>
      <c r="OI372" s="2" t="s">
        <v>134</v>
      </c>
      <c r="OJ372" s="2" t="s">
        <v>134</v>
      </c>
      <c r="OK372" s="2" t="s">
        <v>134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134</v>
      </c>
      <c r="OT372" s="2" t="s">
        <v>134</v>
      </c>
      <c r="OU372" s="2" t="s">
        <v>134</v>
      </c>
      <c r="OV372" s="2" t="s">
        <v>134</v>
      </c>
      <c r="OW372" s="2" t="s">
        <v>134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134</v>
      </c>
      <c r="PR372" s="2" t="s">
        <v>134</v>
      </c>
      <c r="PS372" s="2" t="s">
        <v>134</v>
      </c>
      <c r="PT372" s="2" t="s">
        <v>134</v>
      </c>
      <c r="PU372" s="2" t="s">
        <v>134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134</v>
      </c>
      <c r="QP372" s="2" t="s">
        <v>134</v>
      </c>
      <c r="QQ372" s="2" t="s">
        <v>134</v>
      </c>
      <c r="QR372" s="2" t="s">
        <v>134</v>
      </c>
      <c r="QS372" s="2" t="s">
        <v>134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134</v>
      </c>
      <c r="RB372" s="2" t="s">
        <v>134</v>
      </c>
      <c r="RC372" s="2" t="s">
        <v>134</v>
      </c>
      <c r="RD372" s="2" t="s">
        <v>134</v>
      </c>
      <c r="RE372" s="2" t="s">
        <v>134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134</v>
      </c>
      <c r="RN372" s="2" t="s">
        <v>134</v>
      </c>
      <c r="RO372" s="2" t="s">
        <v>134</v>
      </c>
      <c r="RP372" s="2" t="s">
        <v>134</v>
      </c>
      <c r="RQ372" s="2" t="s">
        <v>134</v>
      </c>
      <c r="RR372" s="2" t="s">
        <v>134</v>
      </c>
      <c r="RS372" s="4"/>
      <c r="RT372" s="8"/>
      <c r="RU372" s="4"/>
      <c r="RV372" s="8"/>
      <c r="RW372" s="7"/>
      <c r="RX372" s="7"/>
      <c r="RY372" s="2" t="s">
        <v>134</v>
      </c>
      <c r="RZ372" s="2" t="s">
        <v>134</v>
      </c>
      <c r="SA372" s="2" t="s">
        <v>134</v>
      </c>
      <c r="SB372" s="2" t="s">
        <v>134</v>
      </c>
      <c r="SC372" s="2" t="s">
        <v>134</v>
      </c>
      <c r="SD372" s="2" t="s">
        <v>134</v>
      </c>
      <c r="SE372" s="4"/>
      <c r="SF372" s="8"/>
      <c r="SG372" s="4"/>
      <c r="SH372" s="8"/>
      <c r="SI372" s="7"/>
      <c r="SJ372" s="7"/>
      <c r="SK372" s="2" t="s">
        <v>134</v>
      </c>
      <c r="SL372" s="2" t="s">
        <v>134</v>
      </c>
      <c r="SM372" s="2" t="s">
        <v>134</v>
      </c>
      <c r="SN372" s="2" t="s">
        <v>134</v>
      </c>
      <c r="SO372" s="2" t="s">
        <v>134</v>
      </c>
      <c r="SP372" s="2" t="s">
        <v>134</v>
      </c>
    </row>
    <row r="373">
      <c r="A373" s="2" t="s">
        <v>3500</v>
      </c>
      <c r="B373" s="2" t="s">
        <v>123</v>
      </c>
      <c r="C373" s="2" t="s">
        <v>3418</v>
      </c>
      <c r="D373" s="2" t="s">
        <v>2038</v>
      </c>
      <c r="E373" s="2" t="s">
        <v>1660</v>
      </c>
      <c r="F373" s="2" t="s">
        <v>3501</v>
      </c>
      <c r="G373" s="2" t="s">
        <v>134</v>
      </c>
      <c r="H373" s="2" t="s">
        <v>134</v>
      </c>
      <c r="I373" s="2" t="s">
        <v>134</v>
      </c>
      <c r="J373" s="2" t="s">
        <v>2044</v>
      </c>
      <c r="K373" s="2" t="s">
        <v>394</v>
      </c>
      <c r="L373" s="3">
        <v>8</v>
      </c>
      <c r="M373" s="3"/>
      <c r="N373" s="3"/>
      <c r="O373" s="2" t="s">
        <v>131</v>
      </c>
      <c r="P373" s="2" t="s">
        <v>134</v>
      </c>
      <c r="Q373" s="2" t="s">
        <v>134</v>
      </c>
      <c r="R373" s="2" t="s">
        <v>3132</v>
      </c>
      <c r="S373" s="2" t="s">
        <v>134</v>
      </c>
      <c r="T373" s="2" t="s">
        <v>134</v>
      </c>
      <c r="U373" s="2" t="s">
        <v>134</v>
      </c>
      <c r="V373" s="2" t="s">
        <v>134</v>
      </c>
      <c r="W373" s="2" t="s">
        <v>134</v>
      </c>
      <c r="X373" s="2" t="s">
        <v>134</v>
      </c>
      <c r="Y373" s="2" t="s">
        <v>134</v>
      </c>
      <c r="Z373" s="4"/>
      <c r="AA373" s="4">
        <f>=ROUNDDOWN({0},0)</f>
      </c>
      <c r="AB373" s="5"/>
      <c r="AC373" s="2" t="s">
        <v>134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134</v>
      </c>
      <c r="BD373" s="8" t="s">
        <v>134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/>
      <c r="BJ373" s="4"/>
      <c r="BK373" s="8"/>
      <c r="BL373" s="2" t="s">
        <v>134</v>
      </c>
      <c r="BM373" s="7"/>
      <c r="BN373" s="7"/>
      <c r="BO373" s="4"/>
      <c r="BP373" s="8"/>
      <c r="BQ373" s="4"/>
      <c r="BR373" s="8"/>
      <c r="BS373" s="7"/>
      <c r="BT373" s="7"/>
      <c r="BU373" s="2" t="s">
        <v>134</v>
      </c>
      <c r="BV373" s="2" t="s">
        <v>134</v>
      </c>
      <c r="BW373" s="2" t="s">
        <v>134</v>
      </c>
      <c r="BX373" s="2" t="s">
        <v>134</v>
      </c>
      <c r="BY373" s="2" t="s">
        <v>134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134</v>
      </c>
      <c r="CH373" s="2" t="s">
        <v>134</v>
      </c>
      <c r="CI373" s="2" t="s">
        <v>134</v>
      </c>
      <c r="CJ373" s="2" t="s">
        <v>134</v>
      </c>
      <c r="CK373" s="2" t="s">
        <v>134</v>
      </c>
      <c r="CL373" s="2" t="s">
        <v>134</v>
      </c>
      <c r="CM373" s="4"/>
      <c r="CN373" s="8"/>
      <c r="CO373" s="4"/>
      <c r="CP373" s="8"/>
      <c r="CQ373" s="7"/>
      <c r="CR373" s="7"/>
      <c r="CS373" s="2" t="s">
        <v>134</v>
      </c>
      <c r="CT373" s="2" t="s">
        <v>134</v>
      </c>
      <c r="CU373" s="2" t="s">
        <v>134</v>
      </c>
      <c r="CV373" s="2" t="s">
        <v>134</v>
      </c>
      <c r="CW373" s="2" t="s">
        <v>134</v>
      </c>
      <c r="CX373" s="2" t="s">
        <v>134</v>
      </c>
      <c r="CY373" s="4"/>
      <c r="CZ373" s="8"/>
      <c r="DA373" s="4"/>
      <c r="DB373" s="8"/>
      <c r="DC373" s="7"/>
      <c r="DD373" s="7"/>
      <c r="DE373" s="2" t="s">
        <v>134</v>
      </c>
      <c r="DF373" s="2" t="s">
        <v>134</v>
      </c>
      <c r="DG373" s="2" t="s">
        <v>134</v>
      </c>
      <c r="DH373" s="2" t="s">
        <v>134</v>
      </c>
      <c r="DI373" s="2" t="s">
        <v>134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134</v>
      </c>
      <c r="DR373" s="2" t="s">
        <v>134</v>
      </c>
      <c r="DS373" s="2" t="s">
        <v>134</v>
      </c>
      <c r="DT373" s="2" t="s">
        <v>134</v>
      </c>
      <c r="DU373" s="2" t="s">
        <v>134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134</v>
      </c>
      <c r="ED373" s="2" t="s">
        <v>134</v>
      </c>
      <c r="EE373" s="2" t="s">
        <v>134</v>
      </c>
      <c r="EF373" s="2" t="s">
        <v>134</v>
      </c>
      <c r="EG373" s="2" t="s">
        <v>134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134</v>
      </c>
      <c r="EP373" s="2" t="s">
        <v>134</v>
      </c>
      <c r="EQ373" s="2" t="s">
        <v>134</v>
      </c>
      <c r="ER373" s="2" t="s">
        <v>134</v>
      </c>
      <c r="ES373" s="2" t="s">
        <v>134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134</v>
      </c>
      <c r="FB373" s="2" t="s">
        <v>134</v>
      </c>
      <c r="FC373" s="2" t="s">
        <v>134</v>
      </c>
      <c r="FD373" s="2" t="s">
        <v>134</v>
      </c>
      <c r="FE373" s="2" t="s">
        <v>134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134</v>
      </c>
      <c r="FN373" s="2" t="s">
        <v>134</v>
      </c>
      <c r="FO373" s="2" t="s">
        <v>134</v>
      </c>
      <c r="FP373" s="2" t="s">
        <v>134</v>
      </c>
      <c r="FQ373" s="2" t="s">
        <v>134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134</v>
      </c>
      <c r="FZ373" s="2" t="s">
        <v>134</v>
      </c>
      <c r="GA373" s="2" t="s">
        <v>134</v>
      </c>
      <c r="GB373" s="2" t="s">
        <v>134</v>
      </c>
      <c r="GC373" s="2" t="s">
        <v>134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134</v>
      </c>
      <c r="GL373" s="2" t="s">
        <v>134</v>
      </c>
      <c r="GM373" s="2" t="s">
        <v>134</v>
      </c>
      <c r="GN373" s="2" t="s">
        <v>134</v>
      </c>
      <c r="GO373" s="2" t="s">
        <v>134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134</v>
      </c>
      <c r="GX373" s="2" t="s">
        <v>134</v>
      </c>
      <c r="GY373" s="2" t="s">
        <v>134</v>
      </c>
      <c r="GZ373" s="2" t="s">
        <v>134</v>
      </c>
      <c r="HA373" s="2" t="s">
        <v>134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134</v>
      </c>
      <c r="HJ373" s="2" t="s">
        <v>134</v>
      </c>
      <c r="HK373" s="2" t="s">
        <v>134</v>
      </c>
      <c r="HL373" s="2" t="s">
        <v>134</v>
      </c>
      <c r="HM373" s="2" t="s">
        <v>134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134</v>
      </c>
      <c r="HV373" s="2" t="s">
        <v>134</v>
      </c>
      <c r="HW373" s="2" t="s">
        <v>134</v>
      </c>
      <c r="HX373" s="2" t="s">
        <v>134</v>
      </c>
      <c r="HY373" s="2" t="s">
        <v>134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134</v>
      </c>
      <c r="IH373" s="2" t="s">
        <v>134</v>
      </c>
      <c r="II373" s="2" t="s">
        <v>134</v>
      </c>
      <c r="IJ373" s="2" t="s">
        <v>134</v>
      </c>
      <c r="IK373" s="2" t="s">
        <v>134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134</v>
      </c>
      <c r="IT373" s="2" t="s">
        <v>134</v>
      </c>
      <c r="IU373" s="2" t="s">
        <v>134</v>
      </c>
      <c r="IV373" s="2" t="s">
        <v>134</v>
      </c>
      <c r="IW373" s="2" t="s">
        <v>134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134</v>
      </c>
      <c r="JF373" s="2" t="s">
        <v>134</v>
      </c>
      <c r="JG373" s="2" t="s">
        <v>134</v>
      </c>
      <c r="JH373" s="2" t="s">
        <v>134</v>
      </c>
      <c r="JI373" s="2" t="s">
        <v>134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134</v>
      </c>
      <c r="JR373" s="2" t="s">
        <v>134</v>
      </c>
      <c r="JS373" s="2" t="s">
        <v>134</v>
      </c>
      <c r="JT373" s="2" t="s">
        <v>134</v>
      </c>
      <c r="JU373" s="2" t="s">
        <v>134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134</v>
      </c>
      <c r="KD373" s="2" t="s">
        <v>134</v>
      </c>
      <c r="KE373" s="2" t="s">
        <v>134</v>
      </c>
      <c r="KF373" s="2" t="s">
        <v>134</v>
      </c>
      <c r="KG373" s="2" t="s">
        <v>134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134</v>
      </c>
      <c r="KP373" s="2" t="s">
        <v>134</v>
      </c>
      <c r="KQ373" s="2" t="s">
        <v>134</v>
      </c>
      <c r="KR373" s="2" t="s">
        <v>134</v>
      </c>
      <c r="KS373" s="2" t="s">
        <v>134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134</v>
      </c>
      <c r="LB373" s="2" t="s">
        <v>134</v>
      </c>
      <c r="LC373" s="2" t="s">
        <v>134</v>
      </c>
      <c r="LD373" s="2" t="s">
        <v>134</v>
      </c>
      <c r="LE373" s="2" t="s">
        <v>134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134</v>
      </c>
      <c r="LN373" s="2" t="s">
        <v>134</v>
      </c>
      <c r="LO373" s="2" t="s">
        <v>134</v>
      </c>
      <c r="LP373" s="2" t="s">
        <v>134</v>
      </c>
      <c r="LQ373" s="2" t="s">
        <v>134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134</v>
      </c>
      <c r="LZ373" s="2" t="s">
        <v>134</v>
      </c>
      <c r="MA373" s="2" t="s">
        <v>134</v>
      </c>
      <c r="MB373" s="2" t="s">
        <v>134</v>
      </c>
      <c r="MC373" s="2" t="s">
        <v>134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134</v>
      </c>
      <c r="ML373" s="2" t="s">
        <v>134</v>
      </c>
      <c r="MM373" s="2" t="s">
        <v>134</v>
      </c>
      <c r="MN373" s="2" t="s">
        <v>134</v>
      </c>
      <c r="MO373" s="2" t="s">
        <v>134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134</v>
      </c>
      <c r="MX373" s="2" t="s">
        <v>134</v>
      </c>
      <c r="MY373" s="2" t="s">
        <v>134</v>
      </c>
      <c r="MZ373" s="2" t="s">
        <v>134</v>
      </c>
      <c r="NA373" s="2" t="s">
        <v>134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134</v>
      </c>
      <c r="NJ373" s="2" t="s">
        <v>134</v>
      </c>
      <c r="NK373" s="2" t="s">
        <v>134</v>
      </c>
      <c r="NL373" s="2" t="s">
        <v>134</v>
      </c>
      <c r="NM373" s="2" t="s">
        <v>134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134</v>
      </c>
      <c r="NV373" s="2" t="s">
        <v>134</v>
      </c>
      <c r="NW373" s="2" t="s">
        <v>134</v>
      </c>
      <c r="NX373" s="2" t="s">
        <v>134</v>
      </c>
      <c r="NY373" s="2" t="s">
        <v>134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134</v>
      </c>
      <c r="OH373" s="2" t="s">
        <v>134</v>
      </c>
      <c r="OI373" s="2" t="s">
        <v>134</v>
      </c>
      <c r="OJ373" s="2" t="s">
        <v>134</v>
      </c>
      <c r="OK373" s="2" t="s">
        <v>134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134</v>
      </c>
      <c r="OT373" s="2" t="s">
        <v>134</v>
      </c>
      <c r="OU373" s="2" t="s">
        <v>134</v>
      </c>
      <c r="OV373" s="2" t="s">
        <v>134</v>
      </c>
      <c r="OW373" s="2" t="s">
        <v>134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134</v>
      </c>
      <c r="PR373" s="2" t="s">
        <v>134</v>
      </c>
      <c r="PS373" s="2" t="s">
        <v>134</v>
      </c>
      <c r="PT373" s="2" t="s">
        <v>134</v>
      </c>
      <c r="PU373" s="2" t="s">
        <v>134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134</v>
      </c>
      <c r="QP373" s="2" t="s">
        <v>134</v>
      </c>
      <c r="QQ373" s="2" t="s">
        <v>134</v>
      </c>
      <c r="QR373" s="2" t="s">
        <v>134</v>
      </c>
      <c r="QS373" s="2" t="s">
        <v>134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134</v>
      </c>
      <c r="RB373" s="2" t="s">
        <v>134</v>
      </c>
      <c r="RC373" s="2" t="s">
        <v>134</v>
      </c>
      <c r="RD373" s="2" t="s">
        <v>134</v>
      </c>
      <c r="RE373" s="2" t="s">
        <v>134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134</v>
      </c>
      <c r="RN373" s="2" t="s">
        <v>134</v>
      </c>
      <c r="RO373" s="2" t="s">
        <v>134</v>
      </c>
      <c r="RP373" s="2" t="s">
        <v>134</v>
      </c>
      <c r="RQ373" s="2" t="s">
        <v>134</v>
      </c>
      <c r="RR373" s="2" t="s">
        <v>134</v>
      </c>
      <c r="RS373" s="4"/>
      <c r="RT373" s="8"/>
      <c r="RU373" s="4"/>
      <c r="RV373" s="8"/>
      <c r="RW373" s="7"/>
      <c r="RX373" s="7"/>
      <c r="RY373" s="2" t="s">
        <v>134</v>
      </c>
      <c r="RZ373" s="2" t="s">
        <v>134</v>
      </c>
      <c r="SA373" s="2" t="s">
        <v>134</v>
      </c>
      <c r="SB373" s="2" t="s">
        <v>134</v>
      </c>
      <c r="SC373" s="2" t="s">
        <v>134</v>
      </c>
      <c r="SD373" s="2" t="s">
        <v>134</v>
      </c>
      <c r="SE373" s="4"/>
      <c r="SF373" s="8"/>
      <c r="SG373" s="4"/>
      <c r="SH373" s="8"/>
      <c r="SI373" s="7"/>
      <c r="SJ373" s="7"/>
      <c r="SK373" s="2" t="s">
        <v>134</v>
      </c>
      <c r="SL373" s="2" t="s">
        <v>134</v>
      </c>
      <c r="SM373" s="2" t="s">
        <v>134</v>
      </c>
      <c r="SN373" s="2" t="s">
        <v>134</v>
      </c>
      <c r="SO373" s="2" t="s">
        <v>134</v>
      </c>
      <c r="SP373" s="2" t="s">
        <v>134</v>
      </c>
    </row>
    <row r="374">
      <c r="A374" s="2" t="s">
        <v>3502</v>
      </c>
      <c r="B374" s="2" t="s">
        <v>123</v>
      </c>
      <c r="C374" s="2" t="s">
        <v>3418</v>
      </c>
      <c r="D374" s="2" t="s">
        <v>2038</v>
      </c>
      <c r="E374" s="2" t="s">
        <v>1660</v>
      </c>
      <c r="F374" s="2" t="s">
        <v>3501</v>
      </c>
      <c r="G374" s="2" t="s">
        <v>134</v>
      </c>
      <c r="H374" s="2" t="s">
        <v>134</v>
      </c>
      <c r="I374" s="2" t="s">
        <v>134</v>
      </c>
      <c r="J374" s="2" t="s">
        <v>2044</v>
      </c>
      <c r="K374" s="2" t="s">
        <v>329</v>
      </c>
      <c r="L374" s="3">
        <v>8</v>
      </c>
      <c r="M374" s="3"/>
      <c r="N374" s="3"/>
      <c r="O374" s="2" t="s">
        <v>131</v>
      </c>
      <c r="P374" s="2" t="s">
        <v>134</v>
      </c>
      <c r="Q374" s="2" t="s">
        <v>134</v>
      </c>
      <c r="R374" s="2" t="s">
        <v>3132</v>
      </c>
      <c r="S374" s="2" t="s">
        <v>134</v>
      </c>
      <c r="T374" s="2" t="s">
        <v>134</v>
      </c>
      <c r="U374" s="2" t="s">
        <v>134</v>
      </c>
      <c r="V374" s="2" t="s">
        <v>134</v>
      </c>
      <c r="W374" s="2" t="s">
        <v>134</v>
      </c>
      <c r="X374" s="2" t="s">
        <v>134</v>
      </c>
      <c r="Y374" s="2" t="s">
        <v>134</v>
      </c>
      <c r="Z374" s="4"/>
      <c r="AA374" s="4">
        <f>=ROUNDDOWN({0},0)</f>
      </c>
      <c r="AB374" s="5"/>
      <c r="AC374" s="2" t="s">
        <v>134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/>
      <c r="BJ374" s="4"/>
      <c r="BK374" s="8"/>
      <c r="BL374" s="2" t="s">
        <v>134</v>
      </c>
      <c r="BM374" s="7"/>
      <c r="BN374" s="7"/>
      <c r="BO374" s="4"/>
      <c r="BP374" s="8"/>
      <c r="BQ374" s="4"/>
      <c r="BR374" s="8"/>
      <c r="BS374" s="7"/>
      <c r="BT374" s="7"/>
      <c r="BU374" s="2" t="s">
        <v>134</v>
      </c>
      <c r="BV374" s="2" t="s">
        <v>134</v>
      </c>
      <c r="BW374" s="2" t="s">
        <v>134</v>
      </c>
      <c r="BX374" s="2" t="s">
        <v>134</v>
      </c>
      <c r="BY374" s="2" t="s">
        <v>134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134</v>
      </c>
      <c r="CH374" s="2" t="s">
        <v>134</v>
      </c>
      <c r="CI374" s="2" t="s">
        <v>134</v>
      </c>
      <c r="CJ374" s="2" t="s">
        <v>134</v>
      </c>
      <c r="CK374" s="2" t="s">
        <v>134</v>
      </c>
      <c r="CL374" s="2" t="s">
        <v>134</v>
      </c>
      <c r="CM374" s="4"/>
      <c r="CN374" s="8"/>
      <c r="CO374" s="4"/>
      <c r="CP374" s="8"/>
      <c r="CQ374" s="7"/>
      <c r="CR374" s="7"/>
      <c r="CS374" s="2" t="s">
        <v>134</v>
      </c>
      <c r="CT374" s="2" t="s">
        <v>134</v>
      </c>
      <c r="CU374" s="2" t="s">
        <v>134</v>
      </c>
      <c r="CV374" s="2" t="s">
        <v>134</v>
      </c>
      <c r="CW374" s="2" t="s">
        <v>134</v>
      </c>
      <c r="CX374" s="2" t="s">
        <v>134</v>
      </c>
      <c r="CY374" s="4"/>
      <c r="CZ374" s="8"/>
      <c r="DA374" s="4"/>
      <c r="DB374" s="8"/>
      <c r="DC374" s="7"/>
      <c r="DD374" s="7"/>
      <c r="DE374" s="2" t="s">
        <v>134</v>
      </c>
      <c r="DF374" s="2" t="s">
        <v>134</v>
      </c>
      <c r="DG374" s="2" t="s">
        <v>134</v>
      </c>
      <c r="DH374" s="2" t="s">
        <v>134</v>
      </c>
      <c r="DI374" s="2" t="s">
        <v>134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134</v>
      </c>
      <c r="DR374" s="2" t="s">
        <v>134</v>
      </c>
      <c r="DS374" s="2" t="s">
        <v>134</v>
      </c>
      <c r="DT374" s="2" t="s">
        <v>134</v>
      </c>
      <c r="DU374" s="2" t="s">
        <v>134</v>
      </c>
      <c r="DV374" s="2" t="s">
        <v>134</v>
      </c>
      <c r="DW374" s="4"/>
      <c r="DX374" s="8"/>
      <c r="DY374" s="4"/>
      <c r="DZ374" s="8"/>
      <c r="EA374" s="7"/>
      <c r="EB374" s="7"/>
      <c r="EC374" s="2" t="s">
        <v>134</v>
      </c>
      <c r="ED374" s="2" t="s">
        <v>134</v>
      </c>
      <c r="EE374" s="2" t="s">
        <v>134</v>
      </c>
      <c r="EF374" s="2" t="s">
        <v>134</v>
      </c>
      <c r="EG374" s="2" t="s">
        <v>134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134</v>
      </c>
      <c r="EP374" s="2" t="s">
        <v>134</v>
      </c>
      <c r="EQ374" s="2" t="s">
        <v>134</v>
      </c>
      <c r="ER374" s="2" t="s">
        <v>134</v>
      </c>
      <c r="ES374" s="2" t="s">
        <v>134</v>
      </c>
      <c r="ET374" s="2" t="s">
        <v>134</v>
      </c>
      <c r="EU374" s="4"/>
      <c r="EV374" s="8"/>
      <c r="EW374" s="4"/>
      <c r="EX374" s="8"/>
      <c r="EY374" s="7"/>
      <c r="EZ374" s="7"/>
      <c r="FA374" s="2" t="s">
        <v>134</v>
      </c>
      <c r="FB374" s="2" t="s">
        <v>134</v>
      </c>
      <c r="FC374" s="2" t="s">
        <v>134</v>
      </c>
      <c r="FD374" s="2" t="s">
        <v>134</v>
      </c>
      <c r="FE374" s="2" t="s">
        <v>134</v>
      </c>
      <c r="FF374" s="2" t="s">
        <v>134</v>
      </c>
      <c r="FG374" s="4"/>
      <c r="FH374" s="8"/>
      <c r="FI374" s="4"/>
      <c r="FJ374" s="8"/>
      <c r="FK374" s="7"/>
      <c r="FL374" s="7"/>
      <c r="FM374" s="2" t="s">
        <v>134</v>
      </c>
      <c r="FN374" s="2" t="s">
        <v>134</v>
      </c>
      <c r="FO374" s="2" t="s">
        <v>134</v>
      </c>
      <c r="FP374" s="2" t="s">
        <v>134</v>
      </c>
      <c r="FQ374" s="2" t="s">
        <v>134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134</v>
      </c>
      <c r="FZ374" s="2" t="s">
        <v>134</v>
      </c>
      <c r="GA374" s="2" t="s">
        <v>134</v>
      </c>
      <c r="GB374" s="2" t="s">
        <v>134</v>
      </c>
      <c r="GC374" s="2" t="s">
        <v>134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134</v>
      </c>
      <c r="GL374" s="2" t="s">
        <v>134</v>
      </c>
      <c r="GM374" s="2" t="s">
        <v>134</v>
      </c>
      <c r="GN374" s="2" t="s">
        <v>134</v>
      </c>
      <c r="GO374" s="2" t="s">
        <v>134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134</v>
      </c>
      <c r="GX374" s="2" t="s">
        <v>134</v>
      </c>
      <c r="GY374" s="2" t="s">
        <v>134</v>
      </c>
      <c r="GZ374" s="2" t="s">
        <v>134</v>
      </c>
      <c r="HA374" s="2" t="s">
        <v>134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134</v>
      </c>
      <c r="HJ374" s="2" t="s">
        <v>134</v>
      </c>
      <c r="HK374" s="2" t="s">
        <v>134</v>
      </c>
      <c r="HL374" s="2" t="s">
        <v>134</v>
      </c>
      <c r="HM374" s="2" t="s">
        <v>134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134</v>
      </c>
      <c r="HV374" s="2" t="s">
        <v>134</v>
      </c>
      <c r="HW374" s="2" t="s">
        <v>134</v>
      </c>
      <c r="HX374" s="2" t="s">
        <v>134</v>
      </c>
      <c r="HY374" s="2" t="s">
        <v>134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134</v>
      </c>
      <c r="IH374" s="2" t="s">
        <v>134</v>
      </c>
      <c r="II374" s="2" t="s">
        <v>134</v>
      </c>
      <c r="IJ374" s="2" t="s">
        <v>134</v>
      </c>
      <c r="IK374" s="2" t="s">
        <v>134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134</v>
      </c>
      <c r="IT374" s="2" t="s">
        <v>134</v>
      </c>
      <c r="IU374" s="2" t="s">
        <v>134</v>
      </c>
      <c r="IV374" s="2" t="s">
        <v>134</v>
      </c>
      <c r="IW374" s="2" t="s">
        <v>134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134</v>
      </c>
      <c r="JF374" s="2" t="s">
        <v>134</v>
      </c>
      <c r="JG374" s="2" t="s">
        <v>134</v>
      </c>
      <c r="JH374" s="2" t="s">
        <v>134</v>
      </c>
      <c r="JI374" s="2" t="s">
        <v>134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134</v>
      </c>
      <c r="JR374" s="2" t="s">
        <v>134</v>
      </c>
      <c r="JS374" s="2" t="s">
        <v>134</v>
      </c>
      <c r="JT374" s="2" t="s">
        <v>134</v>
      </c>
      <c r="JU374" s="2" t="s">
        <v>134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134</v>
      </c>
      <c r="KD374" s="2" t="s">
        <v>134</v>
      </c>
      <c r="KE374" s="2" t="s">
        <v>134</v>
      </c>
      <c r="KF374" s="2" t="s">
        <v>134</v>
      </c>
      <c r="KG374" s="2" t="s">
        <v>134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134</v>
      </c>
      <c r="KP374" s="2" t="s">
        <v>134</v>
      </c>
      <c r="KQ374" s="2" t="s">
        <v>134</v>
      </c>
      <c r="KR374" s="2" t="s">
        <v>134</v>
      </c>
      <c r="KS374" s="2" t="s">
        <v>134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134</v>
      </c>
      <c r="LB374" s="2" t="s">
        <v>134</v>
      </c>
      <c r="LC374" s="2" t="s">
        <v>134</v>
      </c>
      <c r="LD374" s="2" t="s">
        <v>134</v>
      </c>
      <c r="LE374" s="2" t="s">
        <v>134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134</v>
      </c>
      <c r="LN374" s="2" t="s">
        <v>134</v>
      </c>
      <c r="LO374" s="2" t="s">
        <v>134</v>
      </c>
      <c r="LP374" s="2" t="s">
        <v>134</v>
      </c>
      <c r="LQ374" s="2" t="s">
        <v>134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134</v>
      </c>
      <c r="LZ374" s="2" t="s">
        <v>134</v>
      </c>
      <c r="MA374" s="2" t="s">
        <v>134</v>
      </c>
      <c r="MB374" s="2" t="s">
        <v>134</v>
      </c>
      <c r="MC374" s="2" t="s">
        <v>134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134</v>
      </c>
      <c r="ML374" s="2" t="s">
        <v>134</v>
      </c>
      <c r="MM374" s="2" t="s">
        <v>134</v>
      </c>
      <c r="MN374" s="2" t="s">
        <v>134</v>
      </c>
      <c r="MO374" s="2" t="s">
        <v>134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134</v>
      </c>
      <c r="MX374" s="2" t="s">
        <v>134</v>
      </c>
      <c r="MY374" s="2" t="s">
        <v>134</v>
      </c>
      <c r="MZ374" s="2" t="s">
        <v>134</v>
      </c>
      <c r="NA374" s="2" t="s">
        <v>134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134</v>
      </c>
      <c r="NV374" s="2" t="s">
        <v>134</v>
      </c>
      <c r="NW374" s="2" t="s">
        <v>134</v>
      </c>
      <c r="NX374" s="2" t="s">
        <v>134</v>
      </c>
      <c r="NY374" s="2" t="s">
        <v>134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134</v>
      </c>
      <c r="OT374" s="2" t="s">
        <v>134</v>
      </c>
      <c r="OU374" s="2" t="s">
        <v>134</v>
      </c>
      <c r="OV374" s="2" t="s">
        <v>134</v>
      </c>
      <c r="OW374" s="2" t="s">
        <v>134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134</v>
      </c>
      <c r="PR374" s="2" t="s">
        <v>134</v>
      </c>
      <c r="PS374" s="2" t="s">
        <v>134</v>
      </c>
      <c r="PT374" s="2" t="s">
        <v>134</v>
      </c>
      <c r="PU374" s="2" t="s">
        <v>134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134</v>
      </c>
      <c r="QP374" s="2" t="s">
        <v>134</v>
      </c>
      <c r="QQ374" s="2" t="s">
        <v>134</v>
      </c>
      <c r="QR374" s="2" t="s">
        <v>134</v>
      </c>
      <c r="QS374" s="2" t="s">
        <v>134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134</v>
      </c>
      <c r="RB374" s="2" t="s">
        <v>134</v>
      </c>
      <c r="RC374" s="2" t="s">
        <v>134</v>
      </c>
      <c r="RD374" s="2" t="s">
        <v>134</v>
      </c>
      <c r="RE374" s="2" t="s">
        <v>134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134</v>
      </c>
      <c r="RN374" s="2" t="s">
        <v>134</v>
      </c>
      <c r="RO374" s="2" t="s">
        <v>134</v>
      </c>
      <c r="RP374" s="2" t="s">
        <v>134</v>
      </c>
      <c r="RQ374" s="2" t="s">
        <v>134</v>
      </c>
      <c r="RR374" s="2" t="s">
        <v>134</v>
      </c>
      <c r="RS374" s="4"/>
      <c r="RT374" s="8"/>
      <c r="RU374" s="4"/>
      <c r="RV374" s="8"/>
      <c r="RW374" s="7"/>
      <c r="RX374" s="7"/>
      <c r="RY374" s="2" t="s">
        <v>134</v>
      </c>
      <c r="RZ374" s="2" t="s">
        <v>134</v>
      </c>
      <c r="SA374" s="2" t="s">
        <v>134</v>
      </c>
      <c r="SB374" s="2" t="s">
        <v>134</v>
      </c>
      <c r="SC374" s="2" t="s">
        <v>134</v>
      </c>
      <c r="SD374" s="2" t="s">
        <v>134</v>
      </c>
      <c r="SE374" s="4"/>
      <c r="SF374" s="8"/>
      <c r="SG374" s="4"/>
      <c r="SH374" s="8"/>
      <c r="SI374" s="7"/>
      <c r="SJ374" s="7"/>
      <c r="SK374" s="2" t="s">
        <v>134</v>
      </c>
      <c r="SL374" s="2" t="s">
        <v>134</v>
      </c>
      <c r="SM374" s="2" t="s">
        <v>134</v>
      </c>
      <c r="SN374" s="2" t="s">
        <v>134</v>
      </c>
      <c r="SO374" s="2" t="s">
        <v>134</v>
      </c>
      <c r="SP374" s="2" t="s">
        <v>134</v>
      </c>
    </row>
    <row r="375">
      <c r="A375" s="2" t="s">
        <v>3503</v>
      </c>
      <c r="B375" s="2" t="s">
        <v>123</v>
      </c>
      <c r="C375" s="2" t="s">
        <v>3418</v>
      </c>
      <c r="D375" s="2" t="s">
        <v>2038</v>
      </c>
      <c r="E375" s="2" t="s">
        <v>1660</v>
      </c>
      <c r="F375" s="2" t="s">
        <v>3504</v>
      </c>
      <c r="G375" s="2" t="s">
        <v>134</v>
      </c>
      <c r="H375" s="2" t="s">
        <v>134</v>
      </c>
      <c r="I375" s="2" t="s">
        <v>134</v>
      </c>
      <c r="J375" s="2" t="s">
        <v>2044</v>
      </c>
      <c r="K375" s="2" t="s">
        <v>329</v>
      </c>
      <c r="L375" s="3">
        <v>6.8</v>
      </c>
      <c r="M375" s="3"/>
      <c r="N375" s="3"/>
      <c r="O375" s="2" t="s">
        <v>131</v>
      </c>
      <c r="P375" s="2" t="s">
        <v>134</v>
      </c>
      <c r="Q375" s="2" t="s">
        <v>134</v>
      </c>
      <c r="R375" s="2" t="s">
        <v>3132</v>
      </c>
      <c r="S375" s="2" t="s">
        <v>134</v>
      </c>
      <c r="T375" s="2" t="s">
        <v>134</v>
      </c>
      <c r="U375" s="2" t="s">
        <v>134</v>
      </c>
      <c r="V375" s="2" t="s">
        <v>134</v>
      </c>
      <c r="W375" s="2" t="s">
        <v>134</v>
      </c>
      <c r="X375" s="2" t="s">
        <v>134</v>
      </c>
      <c r="Y375" s="2" t="s">
        <v>134</v>
      </c>
      <c r="Z375" s="4"/>
      <c r="AA375" s="4">
        <f>=ROUNDDOWN({0},0)</f>
      </c>
      <c r="AB375" s="5"/>
      <c r="AC375" s="2" t="s">
        <v>134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/>
      <c r="BJ375" s="4"/>
      <c r="BK375" s="8"/>
      <c r="BL375" s="2" t="s">
        <v>134</v>
      </c>
      <c r="BM375" s="7"/>
      <c r="BN375" s="7"/>
      <c r="BO375" s="4"/>
      <c r="BP375" s="8"/>
      <c r="BQ375" s="4"/>
      <c r="BR375" s="8"/>
      <c r="BS375" s="7"/>
      <c r="BT375" s="7"/>
      <c r="BU375" s="2" t="s">
        <v>134</v>
      </c>
      <c r="BV375" s="2" t="s">
        <v>134</v>
      </c>
      <c r="BW375" s="2" t="s">
        <v>134</v>
      </c>
      <c r="BX375" s="2" t="s">
        <v>134</v>
      </c>
      <c r="BY375" s="2" t="s">
        <v>134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134</v>
      </c>
      <c r="CH375" s="2" t="s">
        <v>134</v>
      </c>
      <c r="CI375" s="2" t="s">
        <v>134</v>
      </c>
      <c r="CJ375" s="2" t="s">
        <v>134</v>
      </c>
      <c r="CK375" s="2" t="s">
        <v>134</v>
      </c>
      <c r="CL375" s="2" t="s">
        <v>134</v>
      </c>
      <c r="CM375" s="4"/>
      <c r="CN375" s="8"/>
      <c r="CO375" s="4"/>
      <c r="CP375" s="8"/>
      <c r="CQ375" s="7"/>
      <c r="CR375" s="7"/>
      <c r="CS375" s="2" t="s">
        <v>134</v>
      </c>
      <c r="CT375" s="2" t="s">
        <v>134</v>
      </c>
      <c r="CU375" s="2" t="s">
        <v>134</v>
      </c>
      <c r="CV375" s="2" t="s">
        <v>134</v>
      </c>
      <c r="CW375" s="2" t="s">
        <v>134</v>
      </c>
      <c r="CX375" s="2" t="s">
        <v>134</v>
      </c>
      <c r="CY375" s="4"/>
      <c r="CZ375" s="8"/>
      <c r="DA375" s="4"/>
      <c r="DB375" s="8"/>
      <c r="DC375" s="7"/>
      <c r="DD375" s="7"/>
      <c r="DE375" s="2" t="s">
        <v>134</v>
      </c>
      <c r="DF375" s="2" t="s">
        <v>134</v>
      </c>
      <c r="DG375" s="2" t="s">
        <v>134</v>
      </c>
      <c r="DH375" s="2" t="s">
        <v>134</v>
      </c>
      <c r="DI375" s="2" t="s">
        <v>134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134</v>
      </c>
      <c r="DR375" s="2" t="s">
        <v>134</v>
      </c>
      <c r="DS375" s="2" t="s">
        <v>134</v>
      </c>
      <c r="DT375" s="2" t="s">
        <v>134</v>
      </c>
      <c r="DU375" s="2" t="s">
        <v>134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134</v>
      </c>
      <c r="ED375" s="2" t="s">
        <v>134</v>
      </c>
      <c r="EE375" s="2" t="s">
        <v>134</v>
      </c>
      <c r="EF375" s="2" t="s">
        <v>134</v>
      </c>
      <c r="EG375" s="2" t="s">
        <v>134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134</v>
      </c>
      <c r="EP375" s="2" t="s">
        <v>134</v>
      </c>
      <c r="EQ375" s="2" t="s">
        <v>134</v>
      </c>
      <c r="ER375" s="2" t="s">
        <v>134</v>
      </c>
      <c r="ES375" s="2" t="s">
        <v>134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134</v>
      </c>
      <c r="FB375" s="2" t="s">
        <v>134</v>
      </c>
      <c r="FC375" s="2" t="s">
        <v>134</v>
      </c>
      <c r="FD375" s="2" t="s">
        <v>134</v>
      </c>
      <c r="FE375" s="2" t="s">
        <v>134</v>
      </c>
      <c r="FF375" s="2" t="s">
        <v>134</v>
      </c>
      <c r="FG375" s="4"/>
      <c r="FH375" s="8"/>
      <c r="FI375" s="4"/>
      <c r="FJ375" s="8"/>
      <c r="FK375" s="7"/>
      <c r="FL375" s="7"/>
      <c r="FM375" s="2" t="s">
        <v>134</v>
      </c>
      <c r="FN375" s="2" t="s">
        <v>134</v>
      </c>
      <c r="FO375" s="2" t="s">
        <v>134</v>
      </c>
      <c r="FP375" s="2" t="s">
        <v>134</v>
      </c>
      <c r="FQ375" s="2" t="s">
        <v>134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134</v>
      </c>
      <c r="FZ375" s="2" t="s">
        <v>134</v>
      </c>
      <c r="GA375" s="2" t="s">
        <v>134</v>
      </c>
      <c r="GB375" s="2" t="s">
        <v>134</v>
      </c>
      <c r="GC375" s="2" t="s">
        <v>134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134</v>
      </c>
      <c r="GL375" s="2" t="s">
        <v>134</v>
      </c>
      <c r="GM375" s="2" t="s">
        <v>134</v>
      </c>
      <c r="GN375" s="2" t="s">
        <v>134</v>
      </c>
      <c r="GO375" s="2" t="s">
        <v>134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134</v>
      </c>
      <c r="GX375" s="2" t="s">
        <v>134</v>
      </c>
      <c r="GY375" s="2" t="s">
        <v>134</v>
      </c>
      <c r="GZ375" s="2" t="s">
        <v>134</v>
      </c>
      <c r="HA375" s="2" t="s">
        <v>134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134</v>
      </c>
      <c r="HJ375" s="2" t="s">
        <v>134</v>
      </c>
      <c r="HK375" s="2" t="s">
        <v>134</v>
      </c>
      <c r="HL375" s="2" t="s">
        <v>134</v>
      </c>
      <c r="HM375" s="2" t="s">
        <v>134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134</v>
      </c>
      <c r="HV375" s="2" t="s">
        <v>134</v>
      </c>
      <c r="HW375" s="2" t="s">
        <v>134</v>
      </c>
      <c r="HX375" s="2" t="s">
        <v>134</v>
      </c>
      <c r="HY375" s="2" t="s">
        <v>134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134</v>
      </c>
      <c r="IH375" s="2" t="s">
        <v>134</v>
      </c>
      <c r="II375" s="2" t="s">
        <v>134</v>
      </c>
      <c r="IJ375" s="2" t="s">
        <v>134</v>
      </c>
      <c r="IK375" s="2" t="s">
        <v>134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134</v>
      </c>
      <c r="IT375" s="2" t="s">
        <v>134</v>
      </c>
      <c r="IU375" s="2" t="s">
        <v>134</v>
      </c>
      <c r="IV375" s="2" t="s">
        <v>134</v>
      </c>
      <c r="IW375" s="2" t="s">
        <v>134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134</v>
      </c>
      <c r="JF375" s="2" t="s">
        <v>134</v>
      </c>
      <c r="JG375" s="2" t="s">
        <v>134</v>
      </c>
      <c r="JH375" s="2" t="s">
        <v>134</v>
      </c>
      <c r="JI375" s="2" t="s">
        <v>134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134</v>
      </c>
      <c r="JR375" s="2" t="s">
        <v>134</v>
      </c>
      <c r="JS375" s="2" t="s">
        <v>134</v>
      </c>
      <c r="JT375" s="2" t="s">
        <v>134</v>
      </c>
      <c r="JU375" s="2" t="s">
        <v>134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134</v>
      </c>
      <c r="KD375" s="2" t="s">
        <v>134</v>
      </c>
      <c r="KE375" s="2" t="s">
        <v>134</v>
      </c>
      <c r="KF375" s="2" t="s">
        <v>134</v>
      </c>
      <c r="KG375" s="2" t="s">
        <v>134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134</v>
      </c>
      <c r="LB375" s="2" t="s">
        <v>134</v>
      </c>
      <c r="LC375" s="2" t="s">
        <v>134</v>
      </c>
      <c r="LD375" s="2" t="s">
        <v>134</v>
      </c>
      <c r="LE375" s="2" t="s">
        <v>134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134</v>
      </c>
      <c r="LN375" s="2" t="s">
        <v>134</v>
      </c>
      <c r="LO375" s="2" t="s">
        <v>134</v>
      </c>
      <c r="LP375" s="2" t="s">
        <v>134</v>
      </c>
      <c r="LQ375" s="2" t="s">
        <v>134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134</v>
      </c>
      <c r="LZ375" s="2" t="s">
        <v>134</v>
      </c>
      <c r="MA375" s="2" t="s">
        <v>134</v>
      </c>
      <c r="MB375" s="2" t="s">
        <v>134</v>
      </c>
      <c r="MC375" s="2" t="s">
        <v>134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134</v>
      </c>
      <c r="ML375" s="2" t="s">
        <v>134</v>
      </c>
      <c r="MM375" s="2" t="s">
        <v>134</v>
      </c>
      <c r="MN375" s="2" t="s">
        <v>134</v>
      </c>
      <c r="MO375" s="2" t="s">
        <v>134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134</v>
      </c>
      <c r="MX375" s="2" t="s">
        <v>134</v>
      </c>
      <c r="MY375" s="2" t="s">
        <v>134</v>
      </c>
      <c r="MZ375" s="2" t="s">
        <v>134</v>
      </c>
      <c r="NA375" s="2" t="s">
        <v>134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134</v>
      </c>
      <c r="NV375" s="2" t="s">
        <v>134</v>
      </c>
      <c r="NW375" s="2" t="s">
        <v>134</v>
      </c>
      <c r="NX375" s="2" t="s">
        <v>134</v>
      </c>
      <c r="NY375" s="2" t="s">
        <v>134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134</v>
      </c>
      <c r="OH375" s="2" t="s">
        <v>134</v>
      </c>
      <c r="OI375" s="2" t="s">
        <v>134</v>
      </c>
      <c r="OJ375" s="2" t="s">
        <v>134</v>
      </c>
      <c r="OK375" s="2" t="s">
        <v>134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134</v>
      </c>
      <c r="OT375" s="2" t="s">
        <v>134</v>
      </c>
      <c r="OU375" s="2" t="s">
        <v>134</v>
      </c>
      <c r="OV375" s="2" t="s">
        <v>134</v>
      </c>
      <c r="OW375" s="2" t="s">
        <v>134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134</v>
      </c>
      <c r="PR375" s="2" t="s">
        <v>134</v>
      </c>
      <c r="PS375" s="2" t="s">
        <v>134</v>
      </c>
      <c r="PT375" s="2" t="s">
        <v>134</v>
      </c>
      <c r="PU375" s="2" t="s">
        <v>134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134</v>
      </c>
      <c r="QP375" s="2" t="s">
        <v>134</v>
      </c>
      <c r="QQ375" s="2" t="s">
        <v>134</v>
      </c>
      <c r="QR375" s="2" t="s">
        <v>134</v>
      </c>
      <c r="QS375" s="2" t="s">
        <v>134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134</v>
      </c>
      <c r="RB375" s="2" t="s">
        <v>134</v>
      </c>
      <c r="RC375" s="2" t="s">
        <v>134</v>
      </c>
      <c r="RD375" s="2" t="s">
        <v>134</v>
      </c>
      <c r="RE375" s="2" t="s">
        <v>134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134</v>
      </c>
      <c r="RN375" s="2" t="s">
        <v>134</v>
      </c>
      <c r="RO375" s="2" t="s">
        <v>134</v>
      </c>
      <c r="RP375" s="2" t="s">
        <v>134</v>
      </c>
      <c r="RQ375" s="2" t="s">
        <v>134</v>
      </c>
      <c r="RR375" s="2" t="s">
        <v>134</v>
      </c>
      <c r="RS375" s="4"/>
      <c r="RT375" s="8"/>
      <c r="RU375" s="4"/>
      <c r="RV375" s="8"/>
      <c r="RW375" s="7"/>
      <c r="RX375" s="7"/>
      <c r="RY375" s="2" t="s">
        <v>134</v>
      </c>
      <c r="RZ375" s="2" t="s">
        <v>134</v>
      </c>
      <c r="SA375" s="2" t="s">
        <v>134</v>
      </c>
      <c r="SB375" s="2" t="s">
        <v>134</v>
      </c>
      <c r="SC375" s="2" t="s">
        <v>134</v>
      </c>
      <c r="SD375" s="2" t="s">
        <v>134</v>
      </c>
      <c r="SE375" s="4"/>
      <c r="SF375" s="8"/>
      <c r="SG375" s="4"/>
      <c r="SH375" s="8"/>
      <c r="SI375" s="7"/>
      <c r="SJ375" s="7"/>
      <c r="SK375" s="2" t="s">
        <v>134</v>
      </c>
      <c r="SL375" s="2" t="s">
        <v>134</v>
      </c>
      <c r="SM375" s="2" t="s">
        <v>134</v>
      </c>
      <c r="SN375" s="2" t="s">
        <v>134</v>
      </c>
      <c r="SO375" s="2" t="s">
        <v>134</v>
      </c>
      <c r="SP375" s="2" t="s">
        <v>134</v>
      </c>
    </row>
    <row r="376">
      <c r="A376" s="2" t="s">
        <v>3505</v>
      </c>
      <c r="B376" s="2" t="s">
        <v>123</v>
      </c>
      <c r="C376" s="2" t="s">
        <v>3418</v>
      </c>
      <c r="D376" s="2" t="s">
        <v>2038</v>
      </c>
      <c r="E376" s="2" t="s">
        <v>1660</v>
      </c>
      <c r="F376" s="2" t="s">
        <v>3504</v>
      </c>
      <c r="G376" s="2" t="s">
        <v>134</v>
      </c>
      <c r="H376" s="2" t="s">
        <v>134</v>
      </c>
      <c r="I376" s="2" t="s">
        <v>134</v>
      </c>
      <c r="J376" s="2" t="s">
        <v>2044</v>
      </c>
      <c r="K376" s="2" t="s">
        <v>3494</v>
      </c>
      <c r="L376" s="3">
        <v>6.8</v>
      </c>
      <c r="M376" s="3"/>
      <c r="N376" s="3"/>
      <c r="O376" s="2" t="s">
        <v>131</v>
      </c>
      <c r="P376" s="2" t="s">
        <v>134</v>
      </c>
      <c r="Q376" s="2" t="s">
        <v>134</v>
      </c>
      <c r="R376" s="2" t="s">
        <v>3132</v>
      </c>
      <c r="S376" s="2" t="s">
        <v>134</v>
      </c>
      <c r="T376" s="2" t="s">
        <v>134</v>
      </c>
      <c r="U376" s="2" t="s">
        <v>134</v>
      </c>
      <c r="V376" s="2" t="s">
        <v>134</v>
      </c>
      <c r="W376" s="2" t="s">
        <v>134</v>
      </c>
      <c r="X376" s="2" t="s">
        <v>134</v>
      </c>
      <c r="Y376" s="2" t="s">
        <v>134</v>
      </c>
      <c r="Z376" s="4"/>
      <c r="AA376" s="4">
        <f>=ROUNDDOWN({0},0)</f>
      </c>
      <c r="AB376" s="5"/>
      <c r="AC376" s="2" t="s">
        <v>134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134</v>
      </c>
      <c r="BD376" s="8" t="s">
        <v>134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/>
      <c r="BJ376" s="4"/>
      <c r="BK376" s="8"/>
      <c r="BL376" s="2" t="s">
        <v>134</v>
      </c>
      <c r="BM376" s="7"/>
      <c r="BN376" s="7"/>
      <c r="BO376" s="4"/>
      <c r="BP376" s="8"/>
      <c r="BQ376" s="4"/>
      <c r="BR376" s="8"/>
      <c r="BS376" s="7"/>
      <c r="BT376" s="7"/>
      <c r="BU376" s="2" t="s">
        <v>134</v>
      </c>
      <c r="BV376" s="2" t="s">
        <v>134</v>
      </c>
      <c r="BW376" s="2" t="s">
        <v>134</v>
      </c>
      <c r="BX376" s="2" t="s">
        <v>134</v>
      </c>
      <c r="BY376" s="2" t="s">
        <v>134</v>
      </c>
      <c r="BZ376" s="2" t="s">
        <v>134</v>
      </c>
      <c r="CA376" s="4"/>
      <c r="CB376" s="8"/>
      <c r="CC376" s="4"/>
      <c r="CD376" s="8"/>
      <c r="CE376" s="7"/>
      <c r="CF376" s="7"/>
      <c r="CG376" s="2" t="s">
        <v>134</v>
      </c>
      <c r="CH376" s="2" t="s">
        <v>134</v>
      </c>
      <c r="CI376" s="2" t="s">
        <v>134</v>
      </c>
      <c r="CJ376" s="2" t="s">
        <v>134</v>
      </c>
      <c r="CK376" s="2" t="s">
        <v>134</v>
      </c>
      <c r="CL376" s="2" t="s">
        <v>134</v>
      </c>
      <c r="CM376" s="4"/>
      <c r="CN376" s="8"/>
      <c r="CO376" s="4"/>
      <c r="CP376" s="8"/>
      <c r="CQ376" s="7"/>
      <c r="CR376" s="7"/>
      <c r="CS376" s="2" t="s">
        <v>134</v>
      </c>
      <c r="CT376" s="2" t="s">
        <v>134</v>
      </c>
      <c r="CU376" s="2" t="s">
        <v>134</v>
      </c>
      <c r="CV376" s="2" t="s">
        <v>134</v>
      </c>
      <c r="CW376" s="2" t="s">
        <v>134</v>
      </c>
      <c r="CX376" s="2" t="s">
        <v>134</v>
      </c>
      <c r="CY376" s="4"/>
      <c r="CZ376" s="8"/>
      <c r="DA376" s="4"/>
      <c r="DB376" s="8"/>
      <c r="DC376" s="7"/>
      <c r="DD376" s="7"/>
      <c r="DE376" s="2" t="s">
        <v>134</v>
      </c>
      <c r="DF376" s="2" t="s">
        <v>134</v>
      </c>
      <c r="DG376" s="2" t="s">
        <v>134</v>
      </c>
      <c r="DH376" s="2" t="s">
        <v>134</v>
      </c>
      <c r="DI376" s="2" t="s">
        <v>134</v>
      </c>
      <c r="DJ376" s="2" t="s">
        <v>134</v>
      </c>
      <c r="DK376" s="4"/>
      <c r="DL376" s="8"/>
      <c r="DM376" s="4"/>
      <c r="DN376" s="8"/>
      <c r="DO376" s="7"/>
      <c r="DP376" s="7"/>
      <c r="DQ376" s="2" t="s">
        <v>134</v>
      </c>
      <c r="DR376" s="2" t="s">
        <v>134</v>
      </c>
      <c r="DS376" s="2" t="s">
        <v>134</v>
      </c>
      <c r="DT376" s="2" t="s">
        <v>134</v>
      </c>
      <c r="DU376" s="2" t="s">
        <v>134</v>
      </c>
      <c r="DV376" s="2" t="s">
        <v>134</v>
      </c>
      <c r="DW376" s="4"/>
      <c r="DX376" s="8"/>
      <c r="DY376" s="4"/>
      <c r="DZ376" s="8"/>
      <c r="EA376" s="7"/>
      <c r="EB376" s="7"/>
      <c r="EC376" s="2" t="s">
        <v>134</v>
      </c>
      <c r="ED376" s="2" t="s">
        <v>134</v>
      </c>
      <c r="EE376" s="2" t="s">
        <v>134</v>
      </c>
      <c r="EF376" s="2" t="s">
        <v>134</v>
      </c>
      <c r="EG376" s="2" t="s">
        <v>134</v>
      </c>
      <c r="EH376" s="2" t="s">
        <v>134</v>
      </c>
      <c r="EI376" s="4"/>
      <c r="EJ376" s="8"/>
      <c r="EK376" s="4"/>
      <c r="EL376" s="8"/>
      <c r="EM376" s="7"/>
      <c r="EN376" s="7"/>
      <c r="EO376" s="2" t="s">
        <v>134</v>
      </c>
      <c r="EP376" s="2" t="s">
        <v>134</v>
      </c>
      <c r="EQ376" s="2" t="s">
        <v>134</v>
      </c>
      <c r="ER376" s="2" t="s">
        <v>134</v>
      </c>
      <c r="ES376" s="2" t="s">
        <v>134</v>
      </c>
      <c r="ET376" s="2" t="s">
        <v>134</v>
      </c>
      <c r="EU376" s="4"/>
      <c r="EV376" s="8"/>
      <c r="EW376" s="4"/>
      <c r="EX376" s="8"/>
      <c r="EY376" s="7"/>
      <c r="EZ376" s="7"/>
      <c r="FA376" s="2" t="s">
        <v>134</v>
      </c>
      <c r="FB376" s="2" t="s">
        <v>134</v>
      </c>
      <c r="FC376" s="2" t="s">
        <v>134</v>
      </c>
      <c r="FD376" s="2" t="s">
        <v>134</v>
      </c>
      <c r="FE376" s="2" t="s">
        <v>134</v>
      </c>
      <c r="FF376" s="2" t="s">
        <v>134</v>
      </c>
      <c r="FG376" s="4"/>
      <c r="FH376" s="8"/>
      <c r="FI376" s="4"/>
      <c r="FJ376" s="8"/>
      <c r="FK376" s="7"/>
      <c r="FL376" s="7"/>
      <c r="FM376" s="2" t="s">
        <v>134</v>
      </c>
      <c r="FN376" s="2" t="s">
        <v>134</v>
      </c>
      <c r="FO376" s="2" t="s">
        <v>134</v>
      </c>
      <c r="FP376" s="2" t="s">
        <v>134</v>
      </c>
      <c r="FQ376" s="2" t="s">
        <v>134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134</v>
      </c>
      <c r="FZ376" s="2" t="s">
        <v>134</v>
      </c>
      <c r="GA376" s="2" t="s">
        <v>134</v>
      </c>
      <c r="GB376" s="2" t="s">
        <v>134</v>
      </c>
      <c r="GC376" s="2" t="s">
        <v>134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134</v>
      </c>
      <c r="GL376" s="2" t="s">
        <v>134</v>
      </c>
      <c r="GM376" s="2" t="s">
        <v>134</v>
      </c>
      <c r="GN376" s="2" t="s">
        <v>134</v>
      </c>
      <c r="GO376" s="2" t="s">
        <v>134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134</v>
      </c>
      <c r="GX376" s="2" t="s">
        <v>134</v>
      </c>
      <c r="GY376" s="2" t="s">
        <v>134</v>
      </c>
      <c r="GZ376" s="2" t="s">
        <v>134</v>
      </c>
      <c r="HA376" s="2" t="s">
        <v>134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134</v>
      </c>
      <c r="HJ376" s="2" t="s">
        <v>134</v>
      </c>
      <c r="HK376" s="2" t="s">
        <v>134</v>
      </c>
      <c r="HL376" s="2" t="s">
        <v>134</v>
      </c>
      <c r="HM376" s="2" t="s">
        <v>134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134</v>
      </c>
      <c r="HV376" s="2" t="s">
        <v>134</v>
      </c>
      <c r="HW376" s="2" t="s">
        <v>134</v>
      </c>
      <c r="HX376" s="2" t="s">
        <v>134</v>
      </c>
      <c r="HY376" s="2" t="s">
        <v>134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134</v>
      </c>
      <c r="IH376" s="2" t="s">
        <v>134</v>
      </c>
      <c r="II376" s="2" t="s">
        <v>134</v>
      </c>
      <c r="IJ376" s="2" t="s">
        <v>134</v>
      </c>
      <c r="IK376" s="2" t="s">
        <v>134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134</v>
      </c>
      <c r="IT376" s="2" t="s">
        <v>134</v>
      </c>
      <c r="IU376" s="2" t="s">
        <v>134</v>
      </c>
      <c r="IV376" s="2" t="s">
        <v>134</v>
      </c>
      <c r="IW376" s="2" t="s">
        <v>134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134</v>
      </c>
      <c r="JF376" s="2" t="s">
        <v>134</v>
      </c>
      <c r="JG376" s="2" t="s">
        <v>134</v>
      </c>
      <c r="JH376" s="2" t="s">
        <v>134</v>
      </c>
      <c r="JI376" s="2" t="s">
        <v>134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134</v>
      </c>
      <c r="JR376" s="2" t="s">
        <v>134</v>
      </c>
      <c r="JS376" s="2" t="s">
        <v>134</v>
      </c>
      <c r="JT376" s="2" t="s">
        <v>134</v>
      </c>
      <c r="JU376" s="2" t="s">
        <v>134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134</v>
      </c>
      <c r="KD376" s="2" t="s">
        <v>134</v>
      </c>
      <c r="KE376" s="2" t="s">
        <v>134</v>
      </c>
      <c r="KF376" s="2" t="s">
        <v>134</v>
      </c>
      <c r="KG376" s="2" t="s">
        <v>134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134</v>
      </c>
      <c r="KP376" s="2" t="s">
        <v>134</v>
      </c>
      <c r="KQ376" s="2" t="s">
        <v>134</v>
      </c>
      <c r="KR376" s="2" t="s">
        <v>134</v>
      </c>
      <c r="KS376" s="2" t="s">
        <v>134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134</v>
      </c>
      <c r="LB376" s="2" t="s">
        <v>134</v>
      </c>
      <c r="LC376" s="2" t="s">
        <v>134</v>
      </c>
      <c r="LD376" s="2" t="s">
        <v>134</v>
      </c>
      <c r="LE376" s="2" t="s">
        <v>134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134</v>
      </c>
      <c r="LN376" s="2" t="s">
        <v>134</v>
      </c>
      <c r="LO376" s="2" t="s">
        <v>134</v>
      </c>
      <c r="LP376" s="2" t="s">
        <v>134</v>
      </c>
      <c r="LQ376" s="2" t="s">
        <v>134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134</v>
      </c>
      <c r="LZ376" s="2" t="s">
        <v>134</v>
      </c>
      <c r="MA376" s="2" t="s">
        <v>134</v>
      </c>
      <c r="MB376" s="2" t="s">
        <v>134</v>
      </c>
      <c r="MC376" s="2" t="s">
        <v>134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134</v>
      </c>
      <c r="ML376" s="2" t="s">
        <v>134</v>
      </c>
      <c r="MM376" s="2" t="s">
        <v>134</v>
      </c>
      <c r="MN376" s="2" t="s">
        <v>134</v>
      </c>
      <c r="MO376" s="2" t="s">
        <v>134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134</v>
      </c>
      <c r="MX376" s="2" t="s">
        <v>134</v>
      </c>
      <c r="MY376" s="2" t="s">
        <v>134</v>
      </c>
      <c r="MZ376" s="2" t="s">
        <v>134</v>
      </c>
      <c r="NA376" s="2" t="s">
        <v>134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134</v>
      </c>
      <c r="NV376" s="2" t="s">
        <v>134</v>
      </c>
      <c r="NW376" s="2" t="s">
        <v>134</v>
      </c>
      <c r="NX376" s="2" t="s">
        <v>134</v>
      </c>
      <c r="NY376" s="2" t="s">
        <v>134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134</v>
      </c>
      <c r="OH376" s="2" t="s">
        <v>134</v>
      </c>
      <c r="OI376" s="2" t="s">
        <v>134</v>
      </c>
      <c r="OJ376" s="2" t="s">
        <v>134</v>
      </c>
      <c r="OK376" s="2" t="s">
        <v>134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134</v>
      </c>
      <c r="OT376" s="2" t="s">
        <v>134</v>
      </c>
      <c r="OU376" s="2" t="s">
        <v>134</v>
      </c>
      <c r="OV376" s="2" t="s">
        <v>134</v>
      </c>
      <c r="OW376" s="2" t="s">
        <v>134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134</v>
      </c>
      <c r="PR376" s="2" t="s">
        <v>134</v>
      </c>
      <c r="PS376" s="2" t="s">
        <v>134</v>
      </c>
      <c r="PT376" s="2" t="s">
        <v>134</v>
      </c>
      <c r="PU376" s="2" t="s">
        <v>134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134</v>
      </c>
      <c r="QP376" s="2" t="s">
        <v>134</v>
      </c>
      <c r="QQ376" s="2" t="s">
        <v>134</v>
      </c>
      <c r="QR376" s="2" t="s">
        <v>134</v>
      </c>
      <c r="QS376" s="2" t="s">
        <v>134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134</v>
      </c>
      <c r="RB376" s="2" t="s">
        <v>134</v>
      </c>
      <c r="RC376" s="2" t="s">
        <v>134</v>
      </c>
      <c r="RD376" s="2" t="s">
        <v>134</v>
      </c>
      <c r="RE376" s="2" t="s">
        <v>134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134</v>
      </c>
      <c r="RN376" s="2" t="s">
        <v>134</v>
      </c>
      <c r="RO376" s="2" t="s">
        <v>134</v>
      </c>
      <c r="RP376" s="2" t="s">
        <v>134</v>
      </c>
      <c r="RQ376" s="2" t="s">
        <v>134</v>
      </c>
      <c r="RR376" s="2" t="s">
        <v>134</v>
      </c>
      <c r="RS376" s="4"/>
      <c r="RT376" s="8"/>
      <c r="RU376" s="4"/>
      <c r="RV376" s="8"/>
      <c r="RW376" s="7"/>
      <c r="RX376" s="7"/>
      <c r="RY376" s="2" t="s">
        <v>134</v>
      </c>
      <c r="RZ376" s="2" t="s">
        <v>134</v>
      </c>
      <c r="SA376" s="2" t="s">
        <v>134</v>
      </c>
      <c r="SB376" s="2" t="s">
        <v>134</v>
      </c>
      <c r="SC376" s="2" t="s">
        <v>134</v>
      </c>
      <c r="SD376" s="2" t="s">
        <v>134</v>
      </c>
      <c r="SE376" s="4"/>
      <c r="SF376" s="8"/>
      <c r="SG376" s="4"/>
      <c r="SH376" s="8"/>
      <c r="SI376" s="7"/>
      <c r="SJ376" s="7"/>
      <c r="SK376" s="2" t="s">
        <v>134</v>
      </c>
      <c r="SL376" s="2" t="s">
        <v>134</v>
      </c>
      <c r="SM376" s="2" t="s">
        <v>134</v>
      </c>
      <c r="SN376" s="2" t="s">
        <v>134</v>
      </c>
      <c r="SO376" s="2" t="s">
        <v>134</v>
      </c>
      <c r="SP376" s="2" t="s">
        <v>134</v>
      </c>
    </row>
    <row r="377">
      <c r="A377" s="2" t="s">
        <v>3506</v>
      </c>
      <c r="B377" s="2" t="s">
        <v>123</v>
      </c>
      <c r="C377" s="2" t="s">
        <v>3418</v>
      </c>
      <c r="D377" s="2" t="s">
        <v>2038</v>
      </c>
      <c r="E377" s="2" t="s">
        <v>1660</v>
      </c>
      <c r="F377" s="2" t="s">
        <v>3507</v>
      </c>
      <c r="G377" s="2" t="s">
        <v>134</v>
      </c>
      <c r="H377" s="2" t="s">
        <v>134</v>
      </c>
      <c r="I377" s="2" t="s">
        <v>134</v>
      </c>
      <c r="J377" s="2" t="s">
        <v>2044</v>
      </c>
      <c r="K377" s="2" t="s">
        <v>130</v>
      </c>
      <c r="L377" s="3">
        <v>6.8</v>
      </c>
      <c r="M377" s="3"/>
      <c r="N377" s="3"/>
      <c r="O377" s="2" t="s">
        <v>131</v>
      </c>
      <c r="P377" s="2" t="s">
        <v>134</v>
      </c>
      <c r="Q377" s="2" t="s">
        <v>134</v>
      </c>
      <c r="R377" s="2" t="s">
        <v>3132</v>
      </c>
      <c r="S377" s="2" t="s">
        <v>134</v>
      </c>
      <c r="T377" s="2" t="s">
        <v>134</v>
      </c>
      <c r="U377" s="2" t="s">
        <v>134</v>
      </c>
      <c r="V377" s="2" t="s">
        <v>134</v>
      </c>
      <c r="W377" s="2" t="s">
        <v>134</v>
      </c>
      <c r="X377" s="2" t="s">
        <v>134</v>
      </c>
      <c r="Y377" s="2" t="s">
        <v>134</v>
      </c>
      <c r="Z377" s="4"/>
      <c r="AA377" s="4">
        <f>=ROUNDDOWN({0},0)</f>
      </c>
      <c r="AB377" s="5"/>
      <c r="AC377" s="2" t="s">
        <v>134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/>
      <c r="BJ377" s="4"/>
      <c r="BK377" s="8"/>
      <c r="BL377" s="2" t="s">
        <v>134</v>
      </c>
      <c r="BM377" s="7"/>
      <c r="BN377" s="7"/>
      <c r="BO377" s="4"/>
      <c r="BP377" s="8"/>
      <c r="BQ377" s="4"/>
      <c r="BR377" s="8"/>
      <c r="BS377" s="7"/>
      <c r="BT377" s="7"/>
      <c r="BU377" s="2" t="s">
        <v>134</v>
      </c>
      <c r="BV377" s="2" t="s">
        <v>134</v>
      </c>
      <c r="BW377" s="2" t="s">
        <v>134</v>
      </c>
      <c r="BX377" s="2" t="s">
        <v>134</v>
      </c>
      <c r="BY377" s="2" t="s">
        <v>134</v>
      </c>
      <c r="BZ377" s="2" t="s">
        <v>134</v>
      </c>
      <c r="CA377" s="4"/>
      <c r="CB377" s="8"/>
      <c r="CC377" s="4"/>
      <c r="CD377" s="8"/>
      <c r="CE377" s="7"/>
      <c r="CF377" s="7"/>
      <c r="CG377" s="2" t="s">
        <v>134</v>
      </c>
      <c r="CH377" s="2" t="s">
        <v>134</v>
      </c>
      <c r="CI377" s="2" t="s">
        <v>134</v>
      </c>
      <c r="CJ377" s="2" t="s">
        <v>134</v>
      </c>
      <c r="CK377" s="2" t="s">
        <v>134</v>
      </c>
      <c r="CL377" s="2" t="s">
        <v>134</v>
      </c>
      <c r="CM377" s="4"/>
      <c r="CN377" s="8"/>
      <c r="CO377" s="4"/>
      <c r="CP377" s="8"/>
      <c r="CQ377" s="7"/>
      <c r="CR377" s="7"/>
      <c r="CS377" s="2" t="s">
        <v>134</v>
      </c>
      <c r="CT377" s="2" t="s">
        <v>134</v>
      </c>
      <c r="CU377" s="2" t="s">
        <v>134</v>
      </c>
      <c r="CV377" s="2" t="s">
        <v>134</v>
      </c>
      <c r="CW377" s="2" t="s">
        <v>134</v>
      </c>
      <c r="CX377" s="2" t="s">
        <v>134</v>
      </c>
      <c r="CY377" s="4"/>
      <c r="CZ377" s="8"/>
      <c r="DA377" s="4"/>
      <c r="DB377" s="8"/>
      <c r="DC377" s="7"/>
      <c r="DD377" s="7"/>
      <c r="DE377" s="2" t="s">
        <v>134</v>
      </c>
      <c r="DF377" s="2" t="s">
        <v>134</v>
      </c>
      <c r="DG377" s="2" t="s">
        <v>134</v>
      </c>
      <c r="DH377" s="2" t="s">
        <v>134</v>
      </c>
      <c r="DI377" s="2" t="s">
        <v>134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134</v>
      </c>
      <c r="DR377" s="2" t="s">
        <v>134</v>
      </c>
      <c r="DS377" s="2" t="s">
        <v>134</v>
      </c>
      <c r="DT377" s="2" t="s">
        <v>134</v>
      </c>
      <c r="DU377" s="2" t="s">
        <v>134</v>
      </c>
      <c r="DV377" s="2" t="s">
        <v>134</v>
      </c>
      <c r="DW377" s="4"/>
      <c r="DX377" s="8"/>
      <c r="DY377" s="4"/>
      <c r="DZ377" s="8"/>
      <c r="EA377" s="7"/>
      <c r="EB377" s="7"/>
      <c r="EC377" s="2" t="s">
        <v>134</v>
      </c>
      <c r="ED377" s="2" t="s">
        <v>134</v>
      </c>
      <c r="EE377" s="2" t="s">
        <v>134</v>
      </c>
      <c r="EF377" s="2" t="s">
        <v>134</v>
      </c>
      <c r="EG377" s="2" t="s">
        <v>134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134</v>
      </c>
      <c r="EP377" s="2" t="s">
        <v>134</v>
      </c>
      <c r="EQ377" s="2" t="s">
        <v>134</v>
      </c>
      <c r="ER377" s="2" t="s">
        <v>134</v>
      </c>
      <c r="ES377" s="2" t="s">
        <v>134</v>
      </c>
      <c r="ET377" s="2" t="s">
        <v>134</v>
      </c>
      <c r="EU377" s="4"/>
      <c r="EV377" s="8"/>
      <c r="EW377" s="4"/>
      <c r="EX377" s="8"/>
      <c r="EY377" s="7"/>
      <c r="EZ377" s="7"/>
      <c r="FA377" s="2" t="s">
        <v>134</v>
      </c>
      <c r="FB377" s="2" t="s">
        <v>134</v>
      </c>
      <c r="FC377" s="2" t="s">
        <v>134</v>
      </c>
      <c r="FD377" s="2" t="s">
        <v>134</v>
      </c>
      <c r="FE377" s="2" t="s">
        <v>134</v>
      </c>
      <c r="FF377" s="2" t="s">
        <v>134</v>
      </c>
      <c r="FG377" s="4"/>
      <c r="FH377" s="8"/>
      <c r="FI377" s="4"/>
      <c r="FJ377" s="8"/>
      <c r="FK377" s="7"/>
      <c r="FL377" s="7"/>
      <c r="FM377" s="2" t="s">
        <v>134</v>
      </c>
      <c r="FN377" s="2" t="s">
        <v>134</v>
      </c>
      <c r="FO377" s="2" t="s">
        <v>134</v>
      </c>
      <c r="FP377" s="2" t="s">
        <v>134</v>
      </c>
      <c r="FQ377" s="2" t="s">
        <v>134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134</v>
      </c>
      <c r="FZ377" s="2" t="s">
        <v>134</v>
      </c>
      <c r="GA377" s="2" t="s">
        <v>134</v>
      </c>
      <c r="GB377" s="2" t="s">
        <v>134</v>
      </c>
      <c r="GC377" s="2" t="s">
        <v>134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134</v>
      </c>
      <c r="GL377" s="2" t="s">
        <v>134</v>
      </c>
      <c r="GM377" s="2" t="s">
        <v>134</v>
      </c>
      <c r="GN377" s="2" t="s">
        <v>134</v>
      </c>
      <c r="GO377" s="2" t="s">
        <v>134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134</v>
      </c>
      <c r="GX377" s="2" t="s">
        <v>134</v>
      </c>
      <c r="GY377" s="2" t="s">
        <v>134</v>
      </c>
      <c r="GZ377" s="2" t="s">
        <v>134</v>
      </c>
      <c r="HA377" s="2" t="s">
        <v>134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134</v>
      </c>
      <c r="HJ377" s="2" t="s">
        <v>134</v>
      </c>
      <c r="HK377" s="2" t="s">
        <v>134</v>
      </c>
      <c r="HL377" s="2" t="s">
        <v>134</v>
      </c>
      <c r="HM377" s="2" t="s">
        <v>134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134</v>
      </c>
      <c r="HV377" s="2" t="s">
        <v>134</v>
      </c>
      <c r="HW377" s="2" t="s">
        <v>134</v>
      </c>
      <c r="HX377" s="2" t="s">
        <v>134</v>
      </c>
      <c r="HY377" s="2" t="s">
        <v>134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134</v>
      </c>
      <c r="IH377" s="2" t="s">
        <v>134</v>
      </c>
      <c r="II377" s="2" t="s">
        <v>134</v>
      </c>
      <c r="IJ377" s="2" t="s">
        <v>134</v>
      </c>
      <c r="IK377" s="2" t="s">
        <v>134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134</v>
      </c>
      <c r="IT377" s="2" t="s">
        <v>134</v>
      </c>
      <c r="IU377" s="2" t="s">
        <v>134</v>
      </c>
      <c r="IV377" s="2" t="s">
        <v>134</v>
      </c>
      <c r="IW377" s="2" t="s">
        <v>134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134</v>
      </c>
      <c r="JF377" s="2" t="s">
        <v>134</v>
      </c>
      <c r="JG377" s="2" t="s">
        <v>134</v>
      </c>
      <c r="JH377" s="2" t="s">
        <v>134</v>
      </c>
      <c r="JI377" s="2" t="s">
        <v>134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134</v>
      </c>
      <c r="JR377" s="2" t="s">
        <v>134</v>
      </c>
      <c r="JS377" s="2" t="s">
        <v>134</v>
      </c>
      <c r="JT377" s="2" t="s">
        <v>134</v>
      </c>
      <c r="JU377" s="2" t="s">
        <v>134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134</v>
      </c>
      <c r="KD377" s="2" t="s">
        <v>134</v>
      </c>
      <c r="KE377" s="2" t="s">
        <v>134</v>
      </c>
      <c r="KF377" s="2" t="s">
        <v>134</v>
      </c>
      <c r="KG377" s="2" t="s">
        <v>134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134</v>
      </c>
      <c r="KP377" s="2" t="s">
        <v>134</v>
      </c>
      <c r="KQ377" s="2" t="s">
        <v>134</v>
      </c>
      <c r="KR377" s="2" t="s">
        <v>134</v>
      </c>
      <c r="KS377" s="2" t="s">
        <v>134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134</v>
      </c>
      <c r="LB377" s="2" t="s">
        <v>134</v>
      </c>
      <c r="LC377" s="2" t="s">
        <v>134</v>
      </c>
      <c r="LD377" s="2" t="s">
        <v>134</v>
      </c>
      <c r="LE377" s="2" t="s">
        <v>134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134</v>
      </c>
      <c r="LN377" s="2" t="s">
        <v>134</v>
      </c>
      <c r="LO377" s="2" t="s">
        <v>134</v>
      </c>
      <c r="LP377" s="2" t="s">
        <v>134</v>
      </c>
      <c r="LQ377" s="2" t="s">
        <v>134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134</v>
      </c>
      <c r="LZ377" s="2" t="s">
        <v>134</v>
      </c>
      <c r="MA377" s="2" t="s">
        <v>134</v>
      </c>
      <c r="MB377" s="2" t="s">
        <v>134</v>
      </c>
      <c r="MC377" s="2" t="s">
        <v>134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134</v>
      </c>
      <c r="MX377" s="2" t="s">
        <v>134</v>
      </c>
      <c r="MY377" s="2" t="s">
        <v>134</v>
      </c>
      <c r="MZ377" s="2" t="s">
        <v>134</v>
      </c>
      <c r="NA377" s="2" t="s">
        <v>134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134</v>
      </c>
      <c r="NV377" s="2" t="s">
        <v>134</v>
      </c>
      <c r="NW377" s="2" t="s">
        <v>134</v>
      </c>
      <c r="NX377" s="2" t="s">
        <v>134</v>
      </c>
      <c r="NY377" s="2" t="s">
        <v>134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134</v>
      </c>
      <c r="OH377" s="2" t="s">
        <v>134</v>
      </c>
      <c r="OI377" s="2" t="s">
        <v>134</v>
      </c>
      <c r="OJ377" s="2" t="s">
        <v>134</v>
      </c>
      <c r="OK377" s="2" t="s">
        <v>134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134</v>
      </c>
      <c r="OT377" s="2" t="s">
        <v>134</v>
      </c>
      <c r="OU377" s="2" t="s">
        <v>134</v>
      </c>
      <c r="OV377" s="2" t="s">
        <v>134</v>
      </c>
      <c r="OW377" s="2" t="s">
        <v>134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134</v>
      </c>
      <c r="PR377" s="2" t="s">
        <v>134</v>
      </c>
      <c r="PS377" s="2" t="s">
        <v>134</v>
      </c>
      <c r="PT377" s="2" t="s">
        <v>134</v>
      </c>
      <c r="PU377" s="2" t="s">
        <v>134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134</v>
      </c>
      <c r="QD377" s="2" t="s">
        <v>134</v>
      </c>
      <c r="QE377" s="2" t="s">
        <v>134</v>
      </c>
      <c r="QF377" s="2" t="s">
        <v>134</v>
      </c>
      <c r="QG377" s="2" t="s">
        <v>134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134</v>
      </c>
      <c r="RB377" s="2" t="s">
        <v>134</v>
      </c>
      <c r="RC377" s="2" t="s">
        <v>134</v>
      </c>
      <c r="RD377" s="2" t="s">
        <v>134</v>
      </c>
      <c r="RE377" s="2" t="s">
        <v>134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134</v>
      </c>
      <c r="RN377" s="2" t="s">
        <v>134</v>
      </c>
      <c r="RO377" s="2" t="s">
        <v>134</v>
      </c>
      <c r="RP377" s="2" t="s">
        <v>134</v>
      </c>
      <c r="RQ377" s="2" t="s">
        <v>134</v>
      </c>
      <c r="RR377" s="2" t="s">
        <v>134</v>
      </c>
      <c r="RS377" s="4"/>
      <c r="RT377" s="8"/>
      <c r="RU377" s="4"/>
      <c r="RV377" s="8"/>
      <c r="RW377" s="7"/>
      <c r="RX377" s="7"/>
      <c r="RY377" s="2" t="s">
        <v>134</v>
      </c>
      <c r="RZ377" s="2" t="s">
        <v>134</v>
      </c>
      <c r="SA377" s="2" t="s">
        <v>134</v>
      </c>
      <c r="SB377" s="2" t="s">
        <v>134</v>
      </c>
      <c r="SC377" s="2" t="s">
        <v>134</v>
      </c>
      <c r="SD377" s="2" t="s">
        <v>134</v>
      </c>
      <c r="SE377" s="4"/>
      <c r="SF377" s="8"/>
      <c r="SG377" s="4"/>
      <c r="SH377" s="8"/>
      <c r="SI377" s="7"/>
      <c r="SJ377" s="7"/>
      <c r="SK377" s="2" t="s">
        <v>134</v>
      </c>
      <c r="SL377" s="2" t="s">
        <v>134</v>
      </c>
      <c r="SM377" s="2" t="s">
        <v>134</v>
      </c>
      <c r="SN377" s="2" t="s">
        <v>134</v>
      </c>
      <c r="SO377" s="2" t="s">
        <v>134</v>
      </c>
      <c r="SP377" s="2" t="s">
        <v>134</v>
      </c>
    </row>
    <row r="378">
      <c r="A378" s="2" t="s">
        <v>3508</v>
      </c>
      <c r="B378" s="2" t="s">
        <v>123</v>
      </c>
      <c r="C378" s="2" t="s">
        <v>3418</v>
      </c>
      <c r="D378" s="2" t="s">
        <v>2038</v>
      </c>
      <c r="E378" s="2" t="s">
        <v>1660</v>
      </c>
      <c r="F378" s="2" t="s">
        <v>3507</v>
      </c>
      <c r="G378" s="2" t="s">
        <v>134</v>
      </c>
      <c r="H378" s="2" t="s">
        <v>134</v>
      </c>
      <c r="I378" s="2" t="s">
        <v>134</v>
      </c>
      <c r="J378" s="2" t="s">
        <v>2044</v>
      </c>
      <c r="K378" s="2" t="s">
        <v>803</v>
      </c>
      <c r="L378" s="3">
        <v>6.8</v>
      </c>
      <c r="M378" s="3"/>
      <c r="N378" s="3"/>
      <c r="O378" s="2" t="s">
        <v>131</v>
      </c>
      <c r="P378" s="2" t="s">
        <v>134</v>
      </c>
      <c r="Q378" s="2" t="s">
        <v>134</v>
      </c>
      <c r="R378" s="2" t="s">
        <v>3132</v>
      </c>
      <c r="S378" s="2" t="s">
        <v>134</v>
      </c>
      <c r="T378" s="2" t="s">
        <v>134</v>
      </c>
      <c r="U378" s="2" t="s">
        <v>134</v>
      </c>
      <c r="V378" s="2" t="s">
        <v>134</v>
      </c>
      <c r="W378" s="2" t="s">
        <v>134</v>
      </c>
      <c r="X378" s="2" t="s">
        <v>134</v>
      </c>
      <c r="Y378" s="2" t="s">
        <v>134</v>
      </c>
      <c r="Z378" s="4"/>
      <c r="AA378" s="4">
        <f>=ROUNDDOWN({0},0)</f>
      </c>
      <c r="AB378" s="5"/>
      <c r="AC378" s="2" t="s">
        <v>134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/>
      <c r="BJ378" s="4"/>
      <c r="BK378" s="8"/>
      <c r="BL378" s="2" t="s">
        <v>134</v>
      </c>
      <c r="BM378" s="7"/>
      <c r="BN378" s="7"/>
      <c r="BO378" s="4"/>
      <c r="BP378" s="8"/>
      <c r="BQ378" s="4"/>
      <c r="BR378" s="8"/>
      <c r="BS378" s="7"/>
      <c r="BT378" s="7"/>
      <c r="BU378" s="2" t="s">
        <v>134</v>
      </c>
      <c r="BV378" s="2" t="s">
        <v>134</v>
      </c>
      <c r="BW378" s="2" t="s">
        <v>134</v>
      </c>
      <c r="BX378" s="2" t="s">
        <v>134</v>
      </c>
      <c r="BY378" s="2" t="s">
        <v>134</v>
      </c>
      <c r="BZ378" s="2" t="s">
        <v>134</v>
      </c>
      <c r="CA378" s="4"/>
      <c r="CB378" s="8"/>
      <c r="CC378" s="4"/>
      <c r="CD378" s="8"/>
      <c r="CE378" s="7"/>
      <c r="CF378" s="7"/>
      <c r="CG378" s="2" t="s">
        <v>134</v>
      </c>
      <c r="CH378" s="2" t="s">
        <v>134</v>
      </c>
      <c r="CI378" s="2" t="s">
        <v>134</v>
      </c>
      <c r="CJ378" s="2" t="s">
        <v>134</v>
      </c>
      <c r="CK378" s="2" t="s">
        <v>134</v>
      </c>
      <c r="CL378" s="2" t="s">
        <v>134</v>
      </c>
      <c r="CM378" s="4"/>
      <c r="CN378" s="8"/>
      <c r="CO378" s="4"/>
      <c r="CP378" s="8"/>
      <c r="CQ378" s="7"/>
      <c r="CR378" s="7"/>
      <c r="CS378" s="2" t="s">
        <v>134</v>
      </c>
      <c r="CT378" s="2" t="s">
        <v>134</v>
      </c>
      <c r="CU378" s="2" t="s">
        <v>134</v>
      </c>
      <c r="CV378" s="2" t="s">
        <v>134</v>
      </c>
      <c r="CW378" s="2" t="s">
        <v>134</v>
      </c>
      <c r="CX378" s="2" t="s">
        <v>134</v>
      </c>
      <c r="CY378" s="4"/>
      <c r="CZ378" s="8"/>
      <c r="DA378" s="4"/>
      <c r="DB378" s="8"/>
      <c r="DC378" s="7"/>
      <c r="DD378" s="7"/>
      <c r="DE378" s="2" t="s">
        <v>134</v>
      </c>
      <c r="DF378" s="2" t="s">
        <v>134</v>
      </c>
      <c r="DG378" s="2" t="s">
        <v>134</v>
      </c>
      <c r="DH378" s="2" t="s">
        <v>134</v>
      </c>
      <c r="DI378" s="2" t="s">
        <v>134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134</v>
      </c>
      <c r="DR378" s="2" t="s">
        <v>134</v>
      </c>
      <c r="DS378" s="2" t="s">
        <v>134</v>
      </c>
      <c r="DT378" s="2" t="s">
        <v>134</v>
      </c>
      <c r="DU378" s="2" t="s">
        <v>134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134</v>
      </c>
      <c r="ED378" s="2" t="s">
        <v>134</v>
      </c>
      <c r="EE378" s="2" t="s">
        <v>134</v>
      </c>
      <c r="EF378" s="2" t="s">
        <v>134</v>
      </c>
      <c r="EG378" s="2" t="s">
        <v>134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134</v>
      </c>
      <c r="EP378" s="2" t="s">
        <v>134</v>
      </c>
      <c r="EQ378" s="2" t="s">
        <v>134</v>
      </c>
      <c r="ER378" s="2" t="s">
        <v>134</v>
      </c>
      <c r="ES378" s="2" t="s">
        <v>134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134</v>
      </c>
      <c r="FB378" s="2" t="s">
        <v>134</v>
      </c>
      <c r="FC378" s="2" t="s">
        <v>134</v>
      </c>
      <c r="FD378" s="2" t="s">
        <v>134</v>
      </c>
      <c r="FE378" s="2" t="s">
        <v>134</v>
      </c>
      <c r="FF378" s="2" t="s">
        <v>134</v>
      </c>
      <c r="FG378" s="4"/>
      <c r="FH378" s="8"/>
      <c r="FI378" s="4"/>
      <c r="FJ378" s="8"/>
      <c r="FK378" s="7"/>
      <c r="FL378" s="7"/>
      <c r="FM378" s="2" t="s">
        <v>134</v>
      </c>
      <c r="FN378" s="2" t="s">
        <v>134</v>
      </c>
      <c r="FO378" s="2" t="s">
        <v>134</v>
      </c>
      <c r="FP378" s="2" t="s">
        <v>134</v>
      </c>
      <c r="FQ378" s="2" t="s">
        <v>134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134</v>
      </c>
      <c r="FZ378" s="2" t="s">
        <v>134</v>
      </c>
      <c r="GA378" s="2" t="s">
        <v>134</v>
      </c>
      <c r="GB378" s="2" t="s">
        <v>134</v>
      </c>
      <c r="GC378" s="2" t="s">
        <v>134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134</v>
      </c>
      <c r="GL378" s="2" t="s">
        <v>134</v>
      </c>
      <c r="GM378" s="2" t="s">
        <v>134</v>
      </c>
      <c r="GN378" s="2" t="s">
        <v>134</v>
      </c>
      <c r="GO378" s="2" t="s">
        <v>134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134</v>
      </c>
      <c r="GX378" s="2" t="s">
        <v>134</v>
      </c>
      <c r="GY378" s="2" t="s">
        <v>134</v>
      </c>
      <c r="GZ378" s="2" t="s">
        <v>134</v>
      </c>
      <c r="HA378" s="2" t="s">
        <v>134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134</v>
      </c>
      <c r="HJ378" s="2" t="s">
        <v>134</v>
      </c>
      <c r="HK378" s="2" t="s">
        <v>134</v>
      </c>
      <c r="HL378" s="2" t="s">
        <v>134</v>
      </c>
      <c r="HM378" s="2" t="s">
        <v>134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134</v>
      </c>
      <c r="HV378" s="2" t="s">
        <v>134</v>
      </c>
      <c r="HW378" s="2" t="s">
        <v>134</v>
      </c>
      <c r="HX378" s="2" t="s">
        <v>134</v>
      </c>
      <c r="HY378" s="2" t="s">
        <v>134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134</v>
      </c>
      <c r="IH378" s="2" t="s">
        <v>134</v>
      </c>
      <c r="II378" s="2" t="s">
        <v>134</v>
      </c>
      <c r="IJ378" s="2" t="s">
        <v>134</v>
      </c>
      <c r="IK378" s="2" t="s">
        <v>134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134</v>
      </c>
      <c r="IT378" s="2" t="s">
        <v>134</v>
      </c>
      <c r="IU378" s="2" t="s">
        <v>134</v>
      </c>
      <c r="IV378" s="2" t="s">
        <v>134</v>
      </c>
      <c r="IW378" s="2" t="s">
        <v>134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134</v>
      </c>
      <c r="JF378" s="2" t="s">
        <v>134</v>
      </c>
      <c r="JG378" s="2" t="s">
        <v>134</v>
      </c>
      <c r="JH378" s="2" t="s">
        <v>134</v>
      </c>
      <c r="JI378" s="2" t="s">
        <v>134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134</v>
      </c>
      <c r="JR378" s="2" t="s">
        <v>134</v>
      </c>
      <c r="JS378" s="2" t="s">
        <v>134</v>
      </c>
      <c r="JT378" s="2" t="s">
        <v>134</v>
      </c>
      <c r="JU378" s="2" t="s">
        <v>134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134</v>
      </c>
      <c r="KD378" s="2" t="s">
        <v>134</v>
      </c>
      <c r="KE378" s="2" t="s">
        <v>134</v>
      </c>
      <c r="KF378" s="2" t="s">
        <v>134</v>
      </c>
      <c r="KG378" s="2" t="s">
        <v>134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134</v>
      </c>
      <c r="KP378" s="2" t="s">
        <v>134</v>
      </c>
      <c r="KQ378" s="2" t="s">
        <v>134</v>
      </c>
      <c r="KR378" s="2" t="s">
        <v>134</v>
      </c>
      <c r="KS378" s="2" t="s">
        <v>134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134</v>
      </c>
      <c r="LB378" s="2" t="s">
        <v>134</v>
      </c>
      <c r="LC378" s="2" t="s">
        <v>134</v>
      </c>
      <c r="LD378" s="2" t="s">
        <v>134</v>
      </c>
      <c r="LE378" s="2" t="s">
        <v>134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134</v>
      </c>
      <c r="LN378" s="2" t="s">
        <v>134</v>
      </c>
      <c r="LO378" s="2" t="s">
        <v>134</v>
      </c>
      <c r="LP378" s="2" t="s">
        <v>134</v>
      </c>
      <c r="LQ378" s="2" t="s">
        <v>134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134</v>
      </c>
      <c r="LZ378" s="2" t="s">
        <v>134</v>
      </c>
      <c r="MA378" s="2" t="s">
        <v>134</v>
      </c>
      <c r="MB378" s="2" t="s">
        <v>134</v>
      </c>
      <c r="MC378" s="2" t="s">
        <v>134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134</v>
      </c>
      <c r="MX378" s="2" t="s">
        <v>134</v>
      </c>
      <c r="MY378" s="2" t="s">
        <v>134</v>
      </c>
      <c r="MZ378" s="2" t="s">
        <v>134</v>
      </c>
      <c r="NA378" s="2" t="s">
        <v>134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134</v>
      </c>
      <c r="NV378" s="2" t="s">
        <v>134</v>
      </c>
      <c r="NW378" s="2" t="s">
        <v>134</v>
      </c>
      <c r="NX378" s="2" t="s">
        <v>134</v>
      </c>
      <c r="NY378" s="2" t="s">
        <v>134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134</v>
      </c>
      <c r="OH378" s="2" t="s">
        <v>134</v>
      </c>
      <c r="OI378" s="2" t="s">
        <v>134</v>
      </c>
      <c r="OJ378" s="2" t="s">
        <v>134</v>
      </c>
      <c r="OK378" s="2" t="s">
        <v>134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134</v>
      </c>
      <c r="OT378" s="2" t="s">
        <v>134</v>
      </c>
      <c r="OU378" s="2" t="s">
        <v>134</v>
      </c>
      <c r="OV378" s="2" t="s">
        <v>134</v>
      </c>
      <c r="OW378" s="2" t="s">
        <v>134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134</v>
      </c>
      <c r="PR378" s="2" t="s">
        <v>134</v>
      </c>
      <c r="PS378" s="2" t="s">
        <v>134</v>
      </c>
      <c r="PT378" s="2" t="s">
        <v>134</v>
      </c>
      <c r="PU378" s="2" t="s">
        <v>134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134</v>
      </c>
      <c r="QD378" s="2" t="s">
        <v>134</v>
      </c>
      <c r="QE378" s="2" t="s">
        <v>134</v>
      </c>
      <c r="QF378" s="2" t="s">
        <v>134</v>
      </c>
      <c r="QG378" s="2" t="s">
        <v>134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134</v>
      </c>
      <c r="RB378" s="2" t="s">
        <v>134</v>
      </c>
      <c r="RC378" s="2" t="s">
        <v>134</v>
      </c>
      <c r="RD378" s="2" t="s">
        <v>134</v>
      </c>
      <c r="RE378" s="2" t="s">
        <v>134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134</v>
      </c>
      <c r="RN378" s="2" t="s">
        <v>134</v>
      </c>
      <c r="RO378" s="2" t="s">
        <v>134</v>
      </c>
      <c r="RP378" s="2" t="s">
        <v>134</v>
      </c>
      <c r="RQ378" s="2" t="s">
        <v>134</v>
      </c>
      <c r="RR378" s="2" t="s">
        <v>134</v>
      </c>
      <c r="RS378" s="4"/>
      <c r="RT378" s="8"/>
      <c r="RU378" s="4"/>
      <c r="RV378" s="8"/>
      <c r="RW378" s="7"/>
      <c r="RX378" s="7"/>
      <c r="RY378" s="2" t="s">
        <v>134</v>
      </c>
      <c r="RZ378" s="2" t="s">
        <v>134</v>
      </c>
      <c r="SA378" s="2" t="s">
        <v>134</v>
      </c>
      <c r="SB378" s="2" t="s">
        <v>134</v>
      </c>
      <c r="SC378" s="2" t="s">
        <v>134</v>
      </c>
      <c r="SD378" s="2" t="s">
        <v>134</v>
      </c>
      <c r="SE378" s="4"/>
      <c r="SF378" s="8"/>
      <c r="SG378" s="4"/>
      <c r="SH378" s="8"/>
      <c r="SI378" s="7"/>
      <c r="SJ378" s="7"/>
      <c r="SK378" s="2" t="s">
        <v>134</v>
      </c>
      <c r="SL378" s="2" t="s">
        <v>134</v>
      </c>
      <c r="SM378" s="2" t="s">
        <v>134</v>
      </c>
      <c r="SN378" s="2" t="s">
        <v>134</v>
      </c>
      <c r="SO378" s="2" t="s">
        <v>134</v>
      </c>
      <c r="SP378" s="2" t="s">
        <v>134</v>
      </c>
    </row>
    <row r="379">
      <c r="A379" s="2" t="s">
        <v>3509</v>
      </c>
      <c r="B379" s="2" t="s">
        <v>123</v>
      </c>
      <c r="C379" s="2" t="s">
        <v>3418</v>
      </c>
      <c r="D379" s="2" t="s">
        <v>2038</v>
      </c>
      <c r="E379" s="2" t="s">
        <v>1660</v>
      </c>
      <c r="F379" s="2" t="s">
        <v>3510</v>
      </c>
      <c r="G379" s="2" t="s">
        <v>134</v>
      </c>
      <c r="H379" s="2" t="s">
        <v>134</v>
      </c>
      <c r="I379" s="2" t="s">
        <v>134</v>
      </c>
      <c r="J379" s="2" t="s">
        <v>2044</v>
      </c>
      <c r="K379" s="2" t="s">
        <v>3296</v>
      </c>
      <c r="L379" s="3">
        <v>6.75</v>
      </c>
      <c r="M379" s="3"/>
      <c r="N379" s="3"/>
      <c r="O379" s="2" t="s">
        <v>131</v>
      </c>
      <c r="P379" s="2" t="s">
        <v>134</v>
      </c>
      <c r="Q379" s="2" t="s">
        <v>134</v>
      </c>
      <c r="R379" s="2" t="s">
        <v>3132</v>
      </c>
      <c r="S379" s="2" t="s">
        <v>134</v>
      </c>
      <c r="T379" s="2" t="s">
        <v>134</v>
      </c>
      <c r="U379" s="2" t="s">
        <v>134</v>
      </c>
      <c r="V379" s="2" t="s">
        <v>134</v>
      </c>
      <c r="W379" s="2" t="s">
        <v>134</v>
      </c>
      <c r="X379" s="2" t="s">
        <v>134</v>
      </c>
      <c r="Y379" s="2" t="s">
        <v>134</v>
      </c>
      <c r="Z379" s="4"/>
      <c r="AA379" s="4">
        <f>=ROUNDDOWN({0},0)</f>
      </c>
      <c r="AB379" s="5"/>
      <c r="AC379" s="2" t="s">
        <v>134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/>
      <c r="BJ379" s="4"/>
      <c r="BK379" s="8"/>
      <c r="BL379" s="2" t="s">
        <v>134</v>
      </c>
      <c r="BM379" s="7"/>
      <c r="BN379" s="7"/>
      <c r="BO379" s="4"/>
      <c r="BP379" s="8"/>
      <c r="BQ379" s="4"/>
      <c r="BR379" s="8"/>
      <c r="BS379" s="7"/>
      <c r="BT379" s="7"/>
      <c r="BU379" s="2" t="s">
        <v>134</v>
      </c>
      <c r="BV379" s="2" t="s">
        <v>134</v>
      </c>
      <c r="BW379" s="2" t="s">
        <v>134</v>
      </c>
      <c r="BX379" s="2" t="s">
        <v>134</v>
      </c>
      <c r="BY379" s="2" t="s">
        <v>134</v>
      </c>
      <c r="BZ379" s="2" t="s">
        <v>134</v>
      </c>
      <c r="CA379" s="4"/>
      <c r="CB379" s="8"/>
      <c r="CC379" s="4"/>
      <c r="CD379" s="8"/>
      <c r="CE379" s="7"/>
      <c r="CF379" s="7"/>
      <c r="CG379" s="2" t="s">
        <v>134</v>
      </c>
      <c r="CH379" s="2" t="s">
        <v>134</v>
      </c>
      <c r="CI379" s="2" t="s">
        <v>134</v>
      </c>
      <c r="CJ379" s="2" t="s">
        <v>134</v>
      </c>
      <c r="CK379" s="2" t="s">
        <v>134</v>
      </c>
      <c r="CL379" s="2" t="s">
        <v>134</v>
      </c>
      <c r="CM379" s="4"/>
      <c r="CN379" s="8"/>
      <c r="CO379" s="4"/>
      <c r="CP379" s="8"/>
      <c r="CQ379" s="7"/>
      <c r="CR379" s="7"/>
      <c r="CS379" s="2" t="s">
        <v>134</v>
      </c>
      <c r="CT379" s="2" t="s">
        <v>134</v>
      </c>
      <c r="CU379" s="2" t="s">
        <v>134</v>
      </c>
      <c r="CV379" s="2" t="s">
        <v>134</v>
      </c>
      <c r="CW379" s="2" t="s">
        <v>134</v>
      </c>
      <c r="CX379" s="2" t="s">
        <v>134</v>
      </c>
      <c r="CY379" s="4"/>
      <c r="CZ379" s="8"/>
      <c r="DA379" s="4"/>
      <c r="DB379" s="8"/>
      <c r="DC379" s="7"/>
      <c r="DD379" s="7"/>
      <c r="DE379" s="2" t="s">
        <v>134</v>
      </c>
      <c r="DF379" s="2" t="s">
        <v>134</v>
      </c>
      <c r="DG379" s="2" t="s">
        <v>134</v>
      </c>
      <c r="DH379" s="2" t="s">
        <v>134</v>
      </c>
      <c r="DI379" s="2" t="s">
        <v>134</v>
      </c>
      <c r="DJ379" s="2" t="s">
        <v>134</v>
      </c>
      <c r="DK379" s="4"/>
      <c r="DL379" s="8"/>
      <c r="DM379" s="4"/>
      <c r="DN379" s="8"/>
      <c r="DO379" s="7"/>
      <c r="DP379" s="7"/>
      <c r="DQ379" s="2" t="s">
        <v>134</v>
      </c>
      <c r="DR379" s="2" t="s">
        <v>134</v>
      </c>
      <c r="DS379" s="2" t="s">
        <v>134</v>
      </c>
      <c r="DT379" s="2" t="s">
        <v>134</v>
      </c>
      <c r="DU379" s="2" t="s">
        <v>134</v>
      </c>
      <c r="DV379" s="2" t="s">
        <v>134</v>
      </c>
      <c r="DW379" s="4"/>
      <c r="DX379" s="8"/>
      <c r="DY379" s="4"/>
      <c r="DZ379" s="8"/>
      <c r="EA379" s="7"/>
      <c r="EB379" s="7"/>
      <c r="EC379" s="2" t="s">
        <v>134</v>
      </c>
      <c r="ED379" s="2" t="s">
        <v>134</v>
      </c>
      <c r="EE379" s="2" t="s">
        <v>134</v>
      </c>
      <c r="EF379" s="2" t="s">
        <v>134</v>
      </c>
      <c r="EG379" s="2" t="s">
        <v>134</v>
      </c>
      <c r="EH379" s="2" t="s">
        <v>134</v>
      </c>
      <c r="EI379" s="4"/>
      <c r="EJ379" s="8"/>
      <c r="EK379" s="4"/>
      <c r="EL379" s="8"/>
      <c r="EM379" s="7"/>
      <c r="EN379" s="7"/>
      <c r="EO379" s="2" t="s">
        <v>134</v>
      </c>
      <c r="EP379" s="2" t="s">
        <v>134</v>
      </c>
      <c r="EQ379" s="2" t="s">
        <v>134</v>
      </c>
      <c r="ER379" s="2" t="s">
        <v>134</v>
      </c>
      <c r="ES379" s="2" t="s">
        <v>134</v>
      </c>
      <c r="ET379" s="2" t="s">
        <v>134</v>
      </c>
      <c r="EU379" s="4"/>
      <c r="EV379" s="8"/>
      <c r="EW379" s="4"/>
      <c r="EX379" s="8"/>
      <c r="EY379" s="7"/>
      <c r="EZ379" s="7"/>
      <c r="FA379" s="2" t="s">
        <v>134</v>
      </c>
      <c r="FB379" s="2" t="s">
        <v>134</v>
      </c>
      <c r="FC379" s="2" t="s">
        <v>134</v>
      </c>
      <c r="FD379" s="2" t="s">
        <v>134</v>
      </c>
      <c r="FE379" s="2" t="s">
        <v>134</v>
      </c>
      <c r="FF379" s="2" t="s">
        <v>134</v>
      </c>
      <c r="FG379" s="4"/>
      <c r="FH379" s="8"/>
      <c r="FI379" s="4"/>
      <c r="FJ379" s="8"/>
      <c r="FK379" s="7"/>
      <c r="FL379" s="7"/>
      <c r="FM379" s="2" t="s">
        <v>134</v>
      </c>
      <c r="FN379" s="2" t="s">
        <v>134</v>
      </c>
      <c r="FO379" s="2" t="s">
        <v>134</v>
      </c>
      <c r="FP379" s="2" t="s">
        <v>134</v>
      </c>
      <c r="FQ379" s="2" t="s">
        <v>134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134</v>
      </c>
      <c r="FZ379" s="2" t="s">
        <v>134</v>
      </c>
      <c r="GA379" s="2" t="s">
        <v>134</v>
      </c>
      <c r="GB379" s="2" t="s">
        <v>134</v>
      </c>
      <c r="GC379" s="2" t="s">
        <v>134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134</v>
      </c>
      <c r="GL379" s="2" t="s">
        <v>134</v>
      </c>
      <c r="GM379" s="2" t="s">
        <v>134</v>
      </c>
      <c r="GN379" s="2" t="s">
        <v>134</v>
      </c>
      <c r="GO379" s="2" t="s">
        <v>134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134</v>
      </c>
      <c r="GX379" s="2" t="s">
        <v>134</v>
      </c>
      <c r="GY379" s="2" t="s">
        <v>134</v>
      </c>
      <c r="GZ379" s="2" t="s">
        <v>134</v>
      </c>
      <c r="HA379" s="2" t="s">
        <v>134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134</v>
      </c>
      <c r="HJ379" s="2" t="s">
        <v>134</v>
      </c>
      <c r="HK379" s="2" t="s">
        <v>134</v>
      </c>
      <c r="HL379" s="2" t="s">
        <v>134</v>
      </c>
      <c r="HM379" s="2" t="s">
        <v>134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134</v>
      </c>
      <c r="HV379" s="2" t="s">
        <v>134</v>
      </c>
      <c r="HW379" s="2" t="s">
        <v>134</v>
      </c>
      <c r="HX379" s="2" t="s">
        <v>134</v>
      </c>
      <c r="HY379" s="2" t="s">
        <v>134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134</v>
      </c>
      <c r="IH379" s="2" t="s">
        <v>134</v>
      </c>
      <c r="II379" s="2" t="s">
        <v>134</v>
      </c>
      <c r="IJ379" s="2" t="s">
        <v>134</v>
      </c>
      <c r="IK379" s="2" t="s">
        <v>134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134</v>
      </c>
      <c r="IT379" s="2" t="s">
        <v>134</v>
      </c>
      <c r="IU379" s="2" t="s">
        <v>134</v>
      </c>
      <c r="IV379" s="2" t="s">
        <v>134</v>
      </c>
      <c r="IW379" s="2" t="s">
        <v>134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134</v>
      </c>
      <c r="JF379" s="2" t="s">
        <v>134</v>
      </c>
      <c r="JG379" s="2" t="s">
        <v>134</v>
      </c>
      <c r="JH379" s="2" t="s">
        <v>134</v>
      </c>
      <c r="JI379" s="2" t="s">
        <v>134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134</v>
      </c>
      <c r="JR379" s="2" t="s">
        <v>134</v>
      </c>
      <c r="JS379" s="2" t="s">
        <v>134</v>
      </c>
      <c r="JT379" s="2" t="s">
        <v>134</v>
      </c>
      <c r="JU379" s="2" t="s">
        <v>134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134</v>
      </c>
      <c r="KD379" s="2" t="s">
        <v>134</v>
      </c>
      <c r="KE379" s="2" t="s">
        <v>134</v>
      </c>
      <c r="KF379" s="2" t="s">
        <v>134</v>
      </c>
      <c r="KG379" s="2" t="s">
        <v>134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134</v>
      </c>
      <c r="LB379" s="2" t="s">
        <v>134</v>
      </c>
      <c r="LC379" s="2" t="s">
        <v>134</v>
      </c>
      <c r="LD379" s="2" t="s">
        <v>134</v>
      </c>
      <c r="LE379" s="2" t="s">
        <v>134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134</v>
      </c>
      <c r="LN379" s="2" t="s">
        <v>134</v>
      </c>
      <c r="LO379" s="2" t="s">
        <v>134</v>
      </c>
      <c r="LP379" s="2" t="s">
        <v>134</v>
      </c>
      <c r="LQ379" s="2" t="s">
        <v>134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134</v>
      </c>
      <c r="LZ379" s="2" t="s">
        <v>134</v>
      </c>
      <c r="MA379" s="2" t="s">
        <v>134</v>
      </c>
      <c r="MB379" s="2" t="s">
        <v>134</v>
      </c>
      <c r="MC379" s="2" t="s">
        <v>134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134</v>
      </c>
      <c r="MX379" s="2" t="s">
        <v>134</v>
      </c>
      <c r="MY379" s="2" t="s">
        <v>134</v>
      </c>
      <c r="MZ379" s="2" t="s">
        <v>134</v>
      </c>
      <c r="NA379" s="2" t="s">
        <v>134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134</v>
      </c>
      <c r="NV379" s="2" t="s">
        <v>134</v>
      </c>
      <c r="NW379" s="2" t="s">
        <v>134</v>
      </c>
      <c r="NX379" s="2" t="s">
        <v>134</v>
      </c>
      <c r="NY379" s="2" t="s">
        <v>134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134</v>
      </c>
      <c r="OH379" s="2" t="s">
        <v>134</v>
      </c>
      <c r="OI379" s="2" t="s">
        <v>134</v>
      </c>
      <c r="OJ379" s="2" t="s">
        <v>134</v>
      </c>
      <c r="OK379" s="2" t="s">
        <v>134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134</v>
      </c>
      <c r="OT379" s="2" t="s">
        <v>134</v>
      </c>
      <c r="OU379" s="2" t="s">
        <v>134</v>
      </c>
      <c r="OV379" s="2" t="s">
        <v>134</v>
      </c>
      <c r="OW379" s="2" t="s">
        <v>134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134</v>
      </c>
      <c r="RB379" s="2" t="s">
        <v>134</v>
      </c>
      <c r="RC379" s="2" t="s">
        <v>134</v>
      </c>
      <c r="RD379" s="2" t="s">
        <v>134</v>
      </c>
      <c r="RE379" s="2" t="s">
        <v>134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134</v>
      </c>
      <c r="RN379" s="2" t="s">
        <v>134</v>
      </c>
      <c r="RO379" s="2" t="s">
        <v>134</v>
      </c>
      <c r="RP379" s="2" t="s">
        <v>134</v>
      </c>
      <c r="RQ379" s="2" t="s">
        <v>134</v>
      </c>
      <c r="RR379" s="2" t="s">
        <v>134</v>
      </c>
      <c r="RS379" s="4"/>
      <c r="RT379" s="8"/>
      <c r="RU379" s="4"/>
      <c r="RV379" s="8"/>
      <c r="RW379" s="7"/>
      <c r="RX379" s="7"/>
      <c r="RY379" s="2" t="s">
        <v>134</v>
      </c>
      <c r="RZ379" s="2" t="s">
        <v>134</v>
      </c>
      <c r="SA379" s="2" t="s">
        <v>134</v>
      </c>
      <c r="SB379" s="2" t="s">
        <v>134</v>
      </c>
      <c r="SC379" s="2" t="s">
        <v>134</v>
      </c>
      <c r="SD379" s="2" t="s">
        <v>134</v>
      </c>
      <c r="SE379" s="4"/>
      <c r="SF379" s="8"/>
      <c r="SG379" s="4"/>
      <c r="SH379" s="8"/>
      <c r="SI379" s="7"/>
      <c r="SJ379" s="7"/>
      <c r="SK379" s="2" t="s">
        <v>134</v>
      </c>
      <c r="SL379" s="2" t="s">
        <v>134</v>
      </c>
      <c r="SM379" s="2" t="s">
        <v>134</v>
      </c>
      <c r="SN379" s="2" t="s">
        <v>134</v>
      </c>
      <c r="SO379" s="2" t="s">
        <v>134</v>
      </c>
      <c r="SP379" s="2" t="s">
        <v>134</v>
      </c>
    </row>
    <row r="380">
      <c r="A380" s="2" t="s">
        <v>3511</v>
      </c>
      <c r="B380" s="2" t="s">
        <v>123</v>
      </c>
      <c r="C380" s="2" t="s">
        <v>3418</v>
      </c>
      <c r="D380" s="2" t="s">
        <v>2038</v>
      </c>
      <c r="E380" s="2" t="s">
        <v>1660</v>
      </c>
      <c r="F380" s="2" t="s">
        <v>3510</v>
      </c>
      <c r="G380" s="2" t="s">
        <v>134</v>
      </c>
      <c r="H380" s="2" t="s">
        <v>134</v>
      </c>
      <c r="I380" s="2" t="s">
        <v>134</v>
      </c>
      <c r="J380" s="2" t="s">
        <v>2044</v>
      </c>
      <c r="K380" s="2" t="s">
        <v>3512</v>
      </c>
      <c r="L380" s="3">
        <v>6.75</v>
      </c>
      <c r="M380" s="3"/>
      <c r="N380" s="3"/>
      <c r="O380" s="2" t="s">
        <v>131</v>
      </c>
      <c r="P380" s="2" t="s">
        <v>134</v>
      </c>
      <c r="Q380" s="2" t="s">
        <v>134</v>
      </c>
      <c r="R380" s="2" t="s">
        <v>3132</v>
      </c>
      <c r="S380" s="2" t="s">
        <v>134</v>
      </c>
      <c r="T380" s="2" t="s">
        <v>134</v>
      </c>
      <c r="U380" s="2" t="s">
        <v>134</v>
      </c>
      <c r="V380" s="2" t="s">
        <v>134</v>
      </c>
      <c r="W380" s="2" t="s">
        <v>134</v>
      </c>
      <c r="X380" s="2" t="s">
        <v>134</v>
      </c>
      <c r="Y380" s="2" t="s">
        <v>134</v>
      </c>
      <c r="Z380" s="4"/>
      <c r="AA380" s="4">
        <f>=ROUNDDOWN({0},0)</f>
      </c>
      <c r="AB380" s="5"/>
      <c r="AC380" s="2" t="s">
        <v>134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/>
      <c r="BJ380" s="4"/>
      <c r="BK380" s="8"/>
      <c r="BL380" s="2" t="s">
        <v>134</v>
      </c>
      <c r="BM380" s="7"/>
      <c r="BN380" s="7"/>
      <c r="BO380" s="4"/>
      <c r="BP380" s="8"/>
      <c r="BQ380" s="4"/>
      <c r="BR380" s="8"/>
      <c r="BS380" s="7"/>
      <c r="BT380" s="7"/>
      <c r="BU380" s="2" t="s">
        <v>134</v>
      </c>
      <c r="BV380" s="2" t="s">
        <v>134</v>
      </c>
      <c r="BW380" s="2" t="s">
        <v>134</v>
      </c>
      <c r="BX380" s="2" t="s">
        <v>134</v>
      </c>
      <c r="BY380" s="2" t="s">
        <v>134</v>
      </c>
      <c r="BZ380" s="2" t="s">
        <v>134</v>
      </c>
      <c r="CA380" s="4"/>
      <c r="CB380" s="8"/>
      <c r="CC380" s="4"/>
      <c r="CD380" s="8"/>
      <c r="CE380" s="7"/>
      <c r="CF380" s="7"/>
      <c r="CG380" s="2" t="s">
        <v>134</v>
      </c>
      <c r="CH380" s="2" t="s">
        <v>134</v>
      </c>
      <c r="CI380" s="2" t="s">
        <v>134</v>
      </c>
      <c r="CJ380" s="2" t="s">
        <v>134</v>
      </c>
      <c r="CK380" s="2" t="s">
        <v>134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134</v>
      </c>
      <c r="CT380" s="2" t="s">
        <v>134</v>
      </c>
      <c r="CU380" s="2" t="s">
        <v>134</v>
      </c>
      <c r="CV380" s="2" t="s">
        <v>134</v>
      </c>
      <c r="CW380" s="2" t="s">
        <v>134</v>
      </c>
      <c r="CX380" s="2" t="s">
        <v>134</v>
      </c>
      <c r="CY380" s="4"/>
      <c r="CZ380" s="8"/>
      <c r="DA380" s="4"/>
      <c r="DB380" s="8"/>
      <c r="DC380" s="7"/>
      <c r="DD380" s="7"/>
      <c r="DE380" s="2" t="s">
        <v>134</v>
      </c>
      <c r="DF380" s="2" t="s">
        <v>134</v>
      </c>
      <c r="DG380" s="2" t="s">
        <v>134</v>
      </c>
      <c r="DH380" s="2" t="s">
        <v>134</v>
      </c>
      <c r="DI380" s="2" t="s">
        <v>134</v>
      </c>
      <c r="DJ380" s="2" t="s">
        <v>134</v>
      </c>
      <c r="DK380" s="4"/>
      <c r="DL380" s="8"/>
      <c r="DM380" s="4"/>
      <c r="DN380" s="8"/>
      <c r="DO380" s="7"/>
      <c r="DP380" s="7"/>
      <c r="DQ380" s="2" t="s">
        <v>134</v>
      </c>
      <c r="DR380" s="2" t="s">
        <v>134</v>
      </c>
      <c r="DS380" s="2" t="s">
        <v>134</v>
      </c>
      <c r="DT380" s="2" t="s">
        <v>134</v>
      </c>
      <c r="DU380" s="2" t="s">
        <v>134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134</v>
      </c>
      <c r="ED380" s="2" t="s">
        <v>134</v>
      </c>
      <c r="EE380" s="2" t="s">
        <v>134</v>
      </c>
      <c r="EF380" s="2" t="s">
        <v>134</v>
      </c>
      <c r="EG380" s="2" t="s">
        <v>134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134</v>
      </c>
      <c r="EP380" s="2" t="s">
        <v>134</v>
      </c>
      <c r="EQ380" s="2" t="s">
        <v>134</v>
      </c>
      <c r="ER380" s="2" t="s">
        <v>134</v>
      </c>
      <c r="ES380" s="2" t="s">
        <v>134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134</v>
      </c>
      <c r="FB380" s="2" t="s">
        <v>134</v>
      </c>
      <c r="FC380" s="2" t="s">
        <v>134</v>
      </c>
      <c r="FD380" s="2" t="s">
        <v>134</v>
      </c>
      <c r="FE380" s="2" t="s">
        <v>134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134</v>
      </c>
      <c r="FN380" s="2" t="s">
        <v>134</v>
      </c>
      <c r="FO380" s="2" t="s">
        <v>134</v>
      </c>
      <c r="FP380" s="2" t="s">
        <v>134</v>
      </c>
      <c r="FQ380" s="2" t="s">
        <v>134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134</v>
      </c>
      <c r="FZ380" s="2" t="s">
        <v>134</v>
      </c>
      <c r="GA380" s="2" t="s">
        <v>134</v>
      </c>
      <c r="GB380" s="2" t="s">
        <v>134</v>
      </c>
      <c r="GC380" s="2" t="s">
        <v>134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134</v>
      </c>
      <c r="GL380" s="2" t="s">
        <v>134</v>
      </c>
      <c r="GM380" s="2" t="s">
        <v>134</v>
      </c>
      <c r="GN380" s="2" t="s">
        <v>134</v>
      </c>
      <c r="GO380" s="2" t="s">
        <v>134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134</v>
      </c>
      <c r="GX380" s="2" t="s">
        <v>134</v>
      </c>
      <c r="GY380" s="2" t="s">
        <v>134</v>
      </c>
      <c r="GZ380" s="2" t="s">
        <v>134</v>
      </c>
      <c r="HA380" s="2" t="s">
        <v>134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134</v>
      </c>
      <c r="HJ380" s="2" t="s">
        <v>134</v>
      </c>
      <c r="HK380" s="2" t="s">
        <v>134</v>
      </c>
      <c r="HL380" s="2" t="s">
        <v>134</v>
      </c>
      <c r="HM380" s="2" t="s">
        <v>134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134</v>
      </c>
      <c r="HV380" s="2" t="s">
        <v>134</v>
      </c>
      <c r="HW380" s="2" t="s">
        <v>134</v>
      </c>
      <c r="HX380" s="2" t="s">
        <v>134</v>
      </c>
      <c r="HY380" s="2" t="s">
        <v>134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134</v>
      </c>
      <c r="IH380" s="2" t="s">
        <v>134</v>
      </c>
      <c r="II380" s="2" t="s">
        <v>134</v>
      </c>
      <c r="IJ380" s="2" t="s">
        <v>134</v>
      </c>
      <c r="IK380" s="2" t="s">
        <v>134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134</v>
      </c>
      <c r="IT380" s="2" t="s">
        <v>134</v>
      </c>
      <c r="IU380" s="2" t="s">
        <v>134</v>
      </c>
      <c r="IV380" s="2" t="s">
        <v>134</v>
      </c>
      <c r="IW380" s="2" t="s">
        <v>134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134</v>
      </c>
      <c r="JF380" s="2" t="s">
        <v>134</v>
      </c>
      <c r="JG380" s="2" t="s">
        <v>134</v>
      </c>
      <c r="JH380" s="2" t="s">
        <v>134</v>
      </c>
      <c r="JI380" s="2" t="s">
        <v>134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134</v>
      </c>
      <c r="JR380" s="2" t="s">
        <v>134</v>
      </c>
      <c r="JS380" s="2" t="s">
        <v>134</v>
      </c>
      <c r="JT380" s="2" t="s">
        <v>134</v>
      </c>
      <c r="JU380" s="2" t="s">
        <v>134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134</v>
      </c>
      <c r="KD380" s="2" t="s">
        <v>134</v>
      </c>
      <c r="KE380" s="2" t="s">
        <v>134</v>
      </c>
      <c r="KF380" s="2" t="s">
        <v>134</v>
      </c>
      <c r="KG380" s="2" t="s">
        <v>134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134</v>
      </c>
      <c r="LB380" s="2" t="s">
        <v>134</v>
      </c>
      <c r="LC380" s="2" t="s">
        <v>134</v>
      </c>
      <c r="LD380" s="2" t="s">
        <v>134</v>
      </c>
      <c r="LE380" s="2" t="s">
        <v>134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134</v>
      </c>
      <c r="LN380" s="2" t="s">
        <v>134</v>
      </c>
      <c r="LO380" s="2" t="s">
        <v>134</v>
      </c>
      <c r="LP380" s="2" t="s">
        <v>134</v>
      </c>
      <c r="LQ380" s="2" t="s">
        <v>134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134</v>
      </c>
      <c r="LZ380" s="2" t="s">
        <v>134</v>
      </c>
      <c r="MA380" s="2" t="s">
        <v>134</v>
      </c>
      <c r="MB380" s="2" t="s">
        <v>134</v>
      </c>
      <c r="MC380" s="2" t="s">
        <v>134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134</v>
      </c>
      <c r="NV380" s="2" t="s">
        <v>134</v>
      </c>
      <c r="NW380" s="2" t="s">
        <v>134</v>
      </c>
      <c r="NX380" s="2" t="s">
        <v>134</v>
      </c>
      <c r="NY380" s="2" t="s">
        <v>134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134</v>
      </c>
      <c r="OH380" s="2" t="s">
        <v>134</v>
      </c>
      <c r="OI380" s="2" t="s">
        <v>134</v>
      </c>
      <c r="OJ380" s="2" t="s">
        <v>134</v>
      </c>
      <c r="OK380" s="2" t="s">
        <v>134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134</v>
      </c>
      <c r="OT380" s="2" t="s">
        <v>134</v>
      </c>
      <c r="OU380" s="2" t="s">
        <v>134</v>
      </c>
      <c r="OV380" s="2" t="s">
        <v>134</v>
      </c>
      <c r="OW380" s="2" t="s">
        <v>134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134</v>
      </c>
      <c r="PR380" s="2" t="s">
        <v>134</v>
      </c>
      <c r="PS380" s="2" t="s">
        <v>134</v>
      </c>
      <c r="PT380" s="2" t="s">
        <v>134</v>
      </c>
      <c r="PU380" s="2" t="s">
        <v>134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134</v>
      </c>
      <c r="RB380" s="2" t="s">
        <v>134</v>
      </c>
      <c r="RC380" s="2" t="s">
        <v>134</v>
      </c>
      <c r="RD380" s="2" t="s">
        <v>134</v>
      </c>
      <c r="RE380" s="2" t="s">
        <v>134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134</v>
      </c>
      <c r="RN380" s="2" t="s">
        <v>134</v>
      </c>
      <c r="RO380" s="2" t="s">
        <v>134</v>
      </c>
      <c r="RP380" s="2" t="s">
        <v>134</v>
      </c>
      <c r="RQ380" s="2" t="s">
        <v>134</v>
      </c>
      <c r="RR380" s="2" t="s">
        <v>134</v>
      </c>
      <c r="RS380" s="4"/>
      <c r="RT380" s="8"/>
      <c r="RU380" s="4"/>
      <c r="RV380" s="8"/>
      <c r="RW380" s="7"/>
      <c r="RX380" s="7"/>
      <c r="RY380" s="2" t="s">
        <v>134</v>
      </c>
      <c r="RZ380" s="2" t="s">
        <v>134</v>
      </c>
      <c r="SA380" s="2" t="s">
        <v>134</v>
      </c>
      <c r="SB380" s="2" t="s">
        <v>134</v>
      </c>
      <c r="SC380" s="2" t="s">
        <v>134</v>
      </c>
      <c r="SD380" s="2" t="s">
        <v>134</v>
      </c>
      <c r="SE380" s="4"/>
      <c r="SF380" s="8"/>
      <c r="SG380" s="4"/>
      <c r="SH380" s="8"/>
      <c r="SI380" s="7"/>
      <c r="SJ380" s="7"/>
      <c r="SK380" s="2" t="s">
        <v>134</v>
      </c>
      <c r="SL380" s="2" t="s">
        <v>134</v>
      </c>
      <c r="SM380" s="2" t="s">
        <v>134</v>
      </c>
      <c r="SN380" s="2" t="s">
        <v>134</v>
      </c>
      <c r="SO380" s="2" t="s">
        <v>134</v>
      </c>
      <c r="SP380" s="2" t="s">
        <v>134</v>
      </c>
    </row>
    <row r="381">
      <c r="A381" s="2" t="s">
        <v>3513</v>
      </c>
      <c r="B381" s="2" t="s">
        <v>123</v>
      </c>
      <c r="C381" s="2" t="s">
        <v>3418</v>
      </c>
      <c r="D381" s="2" t="s">
        <v>2038</v>
      </c>
      <c r="E381" s="2" t="s">
        <v>1660</v>
      </c>
      <c r="F381" s="2" t="s">
        <v>3514</v>
      </c>
      <c r="G381" s="2" t="s">
        <v>134</v>
      </c>
      <c r="H381" s="2" t="s">
        <v>134</v>
      </c>
      <c r="I381" s="2" t="s">
        <v>134</v>
      </c>
      <c r="J381" s="2" t="s">
        <v>2044</v>
      </c>
      <c r="K381" s="2" t="s">
        <v>329</v>
      </c>
      <c r="L381" s="3">
        <v>6.8</v>
      </c>
      <c r="M381" s="3"/>
      <c r="N381" s="3"/>
      <c r="O381" s="2" t="s">
        <v>131</v>
      </c>
      <c r="P381" s="2" t="s">
        <v>134</v>
      </c>
      <c r="Q381" s="2" t="s">
        <v>134</v>
      </c>
      <c r="R381" s="2" t="s">
        <v>3132</v>
      </c>
      <c r="S381" s="2" t="s">
        <v>134</v>
      </c>
      <c r="T381" s="2" t="s">
        <v>134</v>
      </c>
      <c r="U381" s="2" t="s">
        <v>134</v>
      </c>
      <c r="V381" s="2" t="s">
        <v>134</v>
      </c>
      <c r="W381" s="2" t="s">
        <v>134</v>
      </c>
      <c r="X381" s="2" t="s">
        <v>134</v>
      </c>
      <c r="Y381" s="2" t="s">
        <v>134</v>
      </c>
      <c r="Z381" s="4"/>
      <c r="AA381" s="4">
        <f>=ROUNDDOWN({0},0)</f>
      </c>
      <c r="AB381" s="5"/>
      <c r="AC381" s="2" t="s">
        <v>134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134</v>
      </c>
      <c r="BM381" s="7"/>
      <c r="BN381" s="7"/>
      <c r="BO381" s="4"/>
      <c r="BP381" s="8"/>
      <c r="BQ381" s="4"/>
      <c r="BR381" s="8"/>
      <c r="BS381" s="7"/>
      <c r="BT381" s="7"/>
      <c r="BU381" s="2" t="s">
        <v>134</v>
      </c>
      <c r="BV381" s="2" t="s">
        <v>134</v>
      </c>
      <c r="BW381" s="2" t="s">
        <v>134</v>
      </c>
      <c r="BX381" s="2" t="s">
        <v>134</v>
      </c>
      <c r="BY381" s="2" t="s">
        <v>134</v>
      </c>
      <c r="BZ381" s="2" t="s">
        <v>134</v>
      </c>
      <c r="CA381" s="4"/>
      <c r="CB381" s="8"/>
      <c r="CC381" s="4"/>
      <c r="CD381" s="8"/>
      <c r="CE381" s="7"/>
      <c r="CF381" s="7"/>
      <c r="CG381" s="2" t="s">
        <v>134</v>
      </c>
      <c r="CH381" s="2" t="s">
        <v>134</v>
      </c>
      <c r="CI381" s="2" t="s">
        <v>134</v>
      </c>
      <c r="CJ381" s="2" t="s">
        <v>134</v>
      </c>
      <c r="CK381" s="2" t="s">
        <v>134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134</v>
      </c>
      <c r="CT381" s="2" t="s">
        <v>134</v>
      </c>
      <c r="CU381" s="2" t="s">
        <v>134</v>
      </c>
      <c r="CV381" s="2" t="s">
        <v>134</v>
      </c>
      <c r="CW381" s="2" t="s">
        <v>134</v>
      </c>
      <c r="CX381" s="2" t="s">
        <v>134</v>
      </c>
      <c r="CY381" s="4"/>
      <c r="CZ381" s="8"/>
      <c r="DA381" s="4"/>
      <c r="DB381" s="8"/>
      <c r="DC381" s="7"/>
      <c r="DD381" s="7"/>
      <c r="DE381" s="2" t="s">
        <v>134</v>
      </c>
      <c r="DF381" s="2" t="s">
        <v>134</v>
      </c>
      <c r="DG381" s="2" t="s">
        <v>134</v>
      </c>
      <c r="DH381" s="2" t="s">
        <v>134</v>
      </c>
      <c r="DI381" s="2" t="s">
        <v>134</v>
      </c>
      <c r="DJ381" s="2" t="s">
        <v>134</v>
      </c>
      <c r="DK381" s="4"/>
      <c r="DL381" s="8"/>
      <c r="DM381" s="4"/>
      <c r="DN381" s="8"/>
      <c r="DO381" s="7"/>
      <c r="DP381" s="7"/>
      <c r="DQ381" s="2" t="s">
        <v>134</v>
      </c>
      <c r="DR381" s="2" t="s">
        <v>134</v>
      </c>
      <c r="DS381" s="2" t="s">
        <v>134</v>
      </c>
      <c r="DT381" s="2" t="s">
        <v>134</v>
      </c>
      <c r="DU381" s="2" t="s">
        <v>134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134</v>
      </c>
      <c r="ED381" s="2" t="s">
        <v>134</v>
      </c>
      <c r="EE381" s="2" t="s">
        <v>134</v>
      </c>
      <c r="EF381" s="2" t="s">
        <v>134</v>
      </c>
      <c r="EG381" s="2" t="s">
        <v>134</v>
      </c>
      <c r="EH381" s="2" t="s">
        <v>134</v>
      </c>
      <c r="EI381" s="4"/>
      <c r="EJ381" s="8"/>
      <c r="EK381" s="4"/>
      <c r="EL381" s="8"/>
      <c r="EM381" s="7"/>
      <c r="EN381" s="7"/>
      <c r="EO381" s="2" t="s">
        <v>134</v>
      </c>
      <c r="EP381" s="2" t="s">
        <v>134</v>
      </c>
      <c r="EQ381" s="2" t="s">
        <v>134</v>
      </c>
      <c r="ER381" s="2" t="s">
        <v>134</v>
      </c>
      <c r="ES381" s="2" t="s">
        <v>134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134</v>
      </c>
      <c r="FB381" s="2" t="s">
        <v>134</v>
      </c>
      <c r="FC381" s="2" t="s">
        <v>134</v>
      </c>
      <c r="FD381" s="2" t="s">
        <v>134</v>
      </c>
      <c r="FE381" s="2" t="s">
        <v>134</v>
      </c>
      <c r="FF381" s="2" t="s">
        <v>134</v>
      </c>
      <c r="FG381" s="4"/>
      <c r="FH381" s="8"/>
      <c r="FI381" s="4"/>
      <c r="FJ381" s="8"/>
      <c r="FK381" s="7"/>
      <c r="FL381" s="7"/>
      <c r="FM381" s="2" t="s">
        <v>134</v>
      </c>
      <c r="FN381" s="2" t="s">
        <v>134</v>
      </c>
      <c r="FO381" s="2" t="s">
        <v>134</v>
      </c>
      <c r="FP381" s="2" t="s">
        <v>134</v>
      </c>
      <c r="FQ381" s="2" t="s">
        <v>134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134</v>
      </c>
      <c r="FZ381" s="2" t="s">
        <v>134</v>
      </c>
      <c r="GA381" s="2" t="s">
        <v>134</v>
      </c>
      <c r="GB381" s="2" t="s">
        <v>134</v>
      </c>
      <c r="GC381" s="2" t="s">
        <v>134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134</v>
      </c>
      <c r="GL381" s="2" t="s">
        <v>134</v>
      </c>
      <c r="GM381" s="2" t="s">
        <v>134</v>
      </c>
      <c r="GN381" s="2" t="s">
        <v>134</v>
      </c>
      <c r="GO381" s="2" t="s">
        <v>134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134</v>
      </c>
      <c r="GX381" s="2" t="s">
        <v>134</v>
      </c>
      <c r="GY381" s="2" t="s">
        <v>134</v>
      </c>
      <c r="GZ381" s="2" t="s">
        <v>134</v>
      </c>
      <c r="HA381" s="2" t="s">
        <v>134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134</v>
      </c>
      <c r="HJ381" s="2" t="s">
        <v>134</v>
      </c>
      <c r="HK381" s="2" t="s">
        <v>134</v>
      </c>
      <c r="HL381" s="2" t="s">
        <v>134</v>
      </c>
      <c r="HM381" s="2" t="s">
        <v>134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134</v>
      </c>
      <c r="HV381" s="2" t="s">
        <v>134</v>
      </c>
      <c r="HW381" s="2" t="s">
        <v>134</v>
      </c>
      <c r="HX381" s="2" t="s">
        <v>134</v>
      </c>
      <c r="HY381" s="2" t="s">
        <v>134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134</v>
      </c>
      <c r="IH381" s="2" t="s">
        <v>134</v>
      </c>
      <c r="II381" s="2" t="s">
        <v>134</v>
      </c>
      <c r="IJ381" s="2" t="s">
        <v>134</v>
      </c>
      <c r="IK381" s="2" t="s">
        <v>134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134</v>
      </c>
      <c r="IT381" s="2" t="s">
        <v>134</v>
      </c>
      <c r="IU381" s="2" t="s">
        <v>134</v>
      </c>
      <c r="IV381" s="2" t="s">
        <v>134</v>
      </c>
      <c r="IW381" s="2" t="s">
        <v>134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134</v>
      </c>
      <c r="JF381" s="2" t="s">
        <v>134</v>
      </c>
      <c r="JG381" s="2" t="s">
        <v>134</v>
      </c>
      <c r="JH381" s="2" t="s">
        <v>134</v>
      </c>
      <c r="JI381" s="2" t="s">
        <v>134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134</v>
      </c>
      <c r="JR381" s="2" t="s">
        <v>134</v>
      </c>
      <c r="JS381" s="2" t="s">
        <v>134</v>
      </c>
      <c r="JT381" s="2" t="s">
        <v>134</v>
      </c>
      <c r="JU381" s="2" t="s">
        <v>134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134</v>
      </c>
      <c r="KD381" s="2" t="s">
        <v>134</v>
      </c>
      <c r="KE381" s="2" t="s">
        <v>134</v>
      </c>
      <c r="KF381" s="2" t="s">
        <v>134</v>
      </c>
      <c r="KG381" s="2" t="s">
        <v>134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134</v>
      </c>
      <c r="LB381" s="2" t="s">
        <v>134</v>
      </c>
      <c r="LC381" s="2" t="s">
        <v>134</v>
      </c>
      <c r="LD381" s="2" t="s">
        <v>134</v>
      </c>
      <c r="LE381" s="2" t="s">
        <v>134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134</v>
      </c>
      <c r="LN381" s="2" t="s">
        <v>134</v>
      </c>
      <c r="LO381" s="2" t="s">
        <v>134</v>
      </c>
      <c r="LP381" s="2" t="s">
        <v>134</v>
      </c>
      <c r="LQ381" s="2" t="s">
        <v>134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134</v>
      </c>
      <c r="LZ381" s="2" t="s">
        <v>134</v>
      </c>
      <c r="MA381" s="2" t="s">
        <v>134</v>
      </c>
      <c r="MB381" s="2" t="s">
        <v>134</v>
      </c>
      <c r="MC381" s="2" t="s">
        <v>134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134</v>
      </c>
      <c r="MX381" s="2" t="s">
        <v>134</v>
      </c>
      <c r="MY381" s="2" t="s">
        <v>134</v>
      </c>
      <c r="MZ381" s="2" t="s">
        <v>134</v>
      </c>
      <c r="NA381" s="2" t="s">
        <v>134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134</v>
      </c>
      <c r="NV381" s="2" t="s">
        <v>134</v>
      </c>
      <c r="NW381" s="2" t="s">
        <v>134</v>
      </c>
      <c r="NX381" s="2" t="s">
        <v>134</v>
      </c>
      <c r="NY381" s="2" t="s">
        <v>134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134</v>
      </c>
      <c r="OH381" s="2" t="s">
        <v>134</v>
      </c>
      <c r="OI381" s="2" t="s">
        <v>134</v>
      </c>
      <c r="OJ381" s="2" t="s">
        <v>134</v>
      </c>
      <c r="OK381" s="2" t="s">
        <v>134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134</v>
      </c>
      <c r="OT381" s="2" t="s">
        <v>134</v>
      </c>
      <c r="OU381" s="2" t="s">
        <v>134</v>
      </c>
      <c r="OV381" s="2" t="s">
        <v>134</v>
      </c>
      <c r="OW381" s="2" t="s">
        <v>134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134</v>
      </c>
      <c r="RB381" s="2" t="s">
        <v>134</v>
      </c>
      <c r="RC381" s="2" t="s">
        <v>134</v>
      </c>
      <c r="RD381" s="2" t="s">
        <v>134</v>
      </c>
      <c r="RE381" s="2" t="s">
        <v>134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134</v>
      </c>
      <c r="RN381" s="2" t="s">
        <v>134</v>
      </c>
      <c r="RO381" s="2" t="s">
        <v>134</v>
      </c>
      <c r="RP381" s="2" t="s">
        <v>134</v>
      </c>
      <c r="RQ381" s="2" t="s">
        <v>134</v>
      </c>
      <c r="RR381" s="2" t="s">
        <v>134</v>
      </c>
      <c r="RS381" s="4"/>
      <c r="RT381" s="8"/>
      <c r="RU381" s="4"/>
      <c r="RV381" s="8"/>
      <c r="RW381" s="7"/>
      <c r="RX381" s="7"/>
      <c r="RY381" s="2" t="s">
        <v>134</v>
      </c>
      <c r="RZ381" s="2" t="s">
        <v>134</v>
      </c>
      <c r="SA381" s="2" t="s">
        <v>134</v>
      </c>
      <c r="SB381" s="2" t="s">
        <v>134</v>
      </c>
      <c r="SC381" s="2" t="s">
        <v>134</v>
      </c>
      <c r="SD381" s="2" t="s">
        <v>134</v>
      </c>
      <c r="SE381" s="4"/>
      <c r="SF381" s="8"/>
      <c r="SG381" s="4"/>
      <c r="SH381" s="8"/>
      <c r="SI381" s="7"/>
      <c r="SJ381" s="7"/>
      <c r="SK381" s="2" t="s">
        <v>134</v>
      </c>
      <c r="SL381" s="2" t="s">
        <v>134</v>
      </c>
      <c r="SM381" s="2" t="s">
        <v>134</v>
      </c>
      <c r="SN381" s="2" t="s">
        <v>134</v>
      </c>
      <c r="SO381" s="2" t="s">
        <v>134</v>
      </c>
      <c r="SP381" s="2" t="s">
        <v>134</v>
      </c>
    </row>
    <row r="382">
      <c r="A382" s="2" t="s">
        <v>3515</v>
      </c>
      <c r="B382" s="2" t="s">
        <v>123</v>
      </c>
      <c r="C382" s="2" t="s">
        <v>3418</v>
      </c>
      <c r="D382" s="2" t="s">
        <v>2038</v>
      </c>
      <c r="E382" s="2" t="s">
        <v>2039</v>
      </c>
      <c r="F382" s="2" t="s">
        <v>3488</v>
      </c>
      <c r="G382" s="2" t="s">
        <v>134</v>
      </c>
      <c r="H382" s="2" t="s">
        <v>134</v>
      </c>
      <c r="I382" s="2" t="s">
        <v>3516</v>
      </c>
      <c r="J382" s="2" t="s">
        <v>2044</v>
      </c>
      <c r="K382" s="2" t="s">
        <v>1372</v>
      </c>
      <c r="L382" s="3">
        <v>7.25</v>
      </c>
      <c r="M382" s="3">
        <v>7.61</v>
      </c>
      <c r="N382" s="3">
        <v>19.99</v>
      </c>
      <c r="O382" s="2" t="s">
        <v>131</v>
      </c>
      <c r="P382" s="2" t="s">
        <v>1660</v>
      </c>
      <c r="Q382" s="2" t="s">
        <v>133</v>
      </c>
      <c r="R382" s="2" t="s">
        <v>17</v>
      </c>
      <c r="S382" s="2" t="s">
        <v>134</v>
      </c>
      <c r="T382" s="2" t="s">
        <v>134</v>
      </c>
      <c r="U382" s="2" t="s">
        <v>134</v>
      </c>
      <c r="V382" s="2" t="s">
        <v>1815</v>
      </c>
      <c r="W382" s="2" t="s">
        <v>134</v>
      </c>
      <c r="X382" s="2" t="s">
        <v>134</v>
      </c>
      <c r="Y382" s="2" t="s">
        <v>810</v>
      </c>
      <c r="Z382" s="4"/>
      <c r="AA382" s="4">
        <f>=ROUNDDOWN({0},0)</f>
      </c>
      <c r="AB382" s="5">
        <v>1.6</v>
      </c>
      <c r="AC382" s="2" t="s">
        <v>134</v>
      </c>
      <c r="AD382" s="4"/>
      <c r="AE382" s="4"/>
      <c r="AF382" s="6"/>
      <c r="AG382" s="6"/>
      <c r="AH382" s="7">
        <v>0.2188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>
        <v>0</v>
      </c>
      <c r="AP382" s="4">
        <v>600</v>
      </c>
      <c r="AQ382" s="8">
        <v>4350</v>
      </c>
      <c r="AR382" s="4"/>
      <c r="AS382" s="8"/>
      <c r="AT382" s="7"/>
      <c r="AU382" s="7"/>
      <c r="AV382" s="4">
        <v>600</v>
      </c>
      <c r="AW382" s="8">
        <v>4350</v>
      </c>
      <c r="AX382" s="4"/>
      <c r="AY382" s="8"/>
      <c r="AZ382" s="7"/>
      <c r="BA382" s="7"/>
      <c r="BB382" s="7">
        <v>1</v>
      </c>
      <c r="BC382" s="4">
        <v>600</v>
      </c>
      <c r="BD382" s="8">
        <v>4350</v>
      </c>
      <c r="BE382" s="4"/>
      <c r="BF382" s="8"/>
      <c r="BG382" s="7"/>
      <c r="BH382" s="7"/>
      <c r="BI382" s="7">
        <v>1</v>
      </c>
      <c r="BJ382" s="4">
        <v>600</v>
      </c>
      <c r="BK382" s="8">
        <v>4350</v>
      </c>
      <c r="BL382" s="2" t="s">
        <v>3132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134</v>
      </c>
      <c r="BV382" s="2" t="s">
        <v>134</v>
      </c>
      <c r="BW382" s="2" t="s">
        <v>134</v>
      </c>
      <c r="BX382" s="2" t="s">
        <v>134</v>
      </c>
      <c r="BY382" s="2" t="s">
        <v>134</v>
      </c>
      <c r="BZ382" s="2" t="s">
        <v>134</v>
      </c>
      <c r="CA382" s="4">
        <v>600</v>
      </c>
      <c r="CB382" s="8">
        <v>4350</v>
      </c>
      <c r="CC382" s="4"/>
      <c r="CD382" s="8"/>
      <c r="CE382" s="7"/>
      <c r="CF382" s="7"/>
      <c r="CG382" s="2" t="s">
        <v>134</v>
      </c>
      <c r="CH382" s="2" t="s">
        <v>134</v>
      </c>
      <c r="CI382" s="2" t="s">
        <v>134</v>
      </c>
      <c r="CJ382" s="2" t="s">
        <v>852</v>
      </c>
      <c r="CK382" s="2" t="s">
        <v>134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134</v>
      </c>
      <c r="CT382" s="2" t="s">
        <v>134</v>
      </c>
      <c r="CU382" s="2" t="s">
        <v>134</v>
      </c>
      <c r="CV382" s="2" t="s">
        <v>134</v>
      </c>
      <c r="CW382" s="2" t="s">
        <v>134</v>
      </c>
      <c r="CX382" s="2" t="s">
        <v>134</v>
      </c>
      <c r="CY382" s="4"/>
      <c r="CZ382" s="8"/>
      <c r="DA382" s="4"/>
      <c r="DB382" s="8"/>
      <c r="DC382" s="7"/>
      <c r="DD382" s="7"/>
      <c r="DE382" s="2" t="s">
        <v>134</v>
      </c>
      <c r="DF382" s="2" t="s">
        <v>134</v>
      </c>
      <c r="DG382" s="2" t="s">
        <v>134</v>
      </c>
      <c r="DH382" s="2" t="s">
        <v>134</v>
      </c>
      <c r="DI382" s="2" t="s">
        <v>134</v>
      </c>
      <c r="DJ382" s="2" t="s">
        <v>134</v>
      </c>
      <c r="DK382" s="4"/>
      <c r="DL382" s="8"/>
      <c r="DM382" s="4"/>
      <c r="DN382" s="8"/>
      <c r="DO382" s="7"/>
      <c r="DP382" s="7"/>
      <c r="DQ382" s="2" t="s">
        <v>134</v>
      </c>
      <c r="DR382" s="2" t="s">
        <v>134</v>
      </c>
      <c r="DS382" s="2" t="s">
        <v>134</v>
      </c>
      <c r="DT382" s="2" t="s">
        <v>134</v>
      </c>
      <c r="DU382" s="2" t="s">
        <v>134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134</v>
      </c>
      <c r="ED382" s="2" t="s">
        <v>134</v>
      </c>
      <c r="EE382" s="2" t="s">
        <v>134</v>
      </c>
      <c r="EF382" s="2" t="s">
        <v>134</v>
      </c>
      <c r="EG382" s="2" t="s">
        <v>134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134</v>
      </c>
      <c r="EP382" s="2" t="s">
        <v>134</v>
      </c>
      <c r="EQ382" s="2" t="s">
        <v>134</v>
      </c>
      <c r="ER382" s="2" t="s">
        <v>134</v>
      </c>
      <c r="ES382" s="2" t="s">
        <v>134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134</v>
      </c>
      <c r="FB382" s="2" t="s">
        <v>134</v>
      </c>
      <c r="FC382" s="2" t="s">
        <v>134</v>
      </c>
      <c r="FD382" s="2" t="s">
        <v>134</v>
      </c>
      <c r="FE382" s="2" t="s">
        <v>134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134</v>
      </c>
      <c r="FN382" s="2" t="s">
        <v>134</v>
      </c>
      <c r="FO382" s="2" t="s">
        <v>134</v>
      </c>
      <c r="FP382" s="2" t="s">
        <v>134</v>
      </c>
      <c r="FQ382" s="2" t="s">
        <v>134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134</v>
      </c>
      <c r="FZ382" s="2" t="s">
        <v>134</v>
      </c>
      <c r="GA382" s="2" t="s">
        <v>134</v>
      </c>
      <c r="GB382" s="2" t="s">
        <v>134</v>
      </c>
      <c r="GC382" s="2" t="s">
        <v>134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134</v>
      </c>
      <c r="GL382" s="2" t="s">
        <v>134</v>
      </c>
      <c r="GM382" s="2" t="s">
        <v>134</v>
      </c>
      <c r="GN382" s="2" t="s">
        <v>134</v>
      </c>
      <c r="GO382" s="2" t="s">
        <v>134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134</v>
      </c>
      <c r="GX382" s="2" t="s">
        <v>134</v>
      </c>
      <c r="GY382" s="2" t="s">
        <v>134</v>
      </c>
      <c r="GZ382" s="2" t="s">
        <v>134</v>
      </c>
      <c r="HA382" s="2" t="s">
        <v>134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140</v>
      </c>
      <c r="HJ382" s="2" t="s">
        <v>144</v>
      </c>
      <c r="HK382" s="2" t="s">
        <v>134</v>
      </c>
      <c r="HL382" s="2" t="s">
        <v>134</v>
      </c>
      <c r="HM382" s="2" t="s">
        <v>142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134</v>
      </c>
      <c r="HV382" s="2" t="s">
        <v>134</v>
      </c>
      <c r="HW382" s="2" t="s">
        <v>134</v>
      </c>
      <c r="HX382" s="2" t="s">
        <v>134</v>
      </c>
      <c r="HY382" s="2" t="s">
        <v>134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134</v>
      </c>
      <c r="IH382" s="2" t="s">
        <v>134</v>
      </c>
      <c r="II382" s="2" t="s">
        <v>134</v>
      </c>
      <c r="IJ382" s="2" t="s">
        <v>134</v>
      </c>
      <c r="IK382" s="2" t="s">
        <v>134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134</v>
      </c>
      <c r="IT382" s="2" t="s">
        <v>134</v>
      </c>
      <c r="IU382" s="2" t="s">
        <v>134</v>
      </c>
      <c r="IV382" s="2" t="s">
        <v>134</v>
      </c>
      <c r="IW382" s="2" t="s">
        <v>134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134</v>
      </c>
      <c r="JF382" s="2" t="s">
        <v>134</v>
      </c>
      <c r="JG382" s="2" t="s">
        <v>134</v>
      </c>
      <c r="JH382" s="2" t="s">
        <v>134</v>
      </c>
      <c r="JI382" s="2" t="s">
        <v>134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134</v>
      </c>
      <c r="JR382" s="2" t="s">
        <v>134</v>
      </c>
      <c r="JS382" s="2" t="s">
        <v>134</v>
      </c>
      <c r="JT382" s="2" t="s">
        <v>134</v>
      </c>
      <c r="JU382" s="2" t="s">
        <v>134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134</v>
      </c>
      <c r="KD382" s="2" t="s">
        <v>134</v>
      </c>
      <c r="KE382" s="2" t="s">
        <v>134</v>
      </c>
      <c r="KF382" s="2" t="s">
        <v>134</v>
      </c>
      <c r="KG382" s="2" t="s">
        <v>134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134</v>
      </c>
      <c r="KP382" s="2" t="s">
        <v>134</v>
      </c>
      <c r="KQ382" s="2" t="s">
        <v>134</v>
      </c>
      <c r="KR382" s="2" t="s">
        <v>134</v>
      </c>
      <c r="KS382" s="2" t="s">
        <v>134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134</v>
      </c>
      <c r="LB382" s="2" t="s">
        <v>134</v>
      </c>
      <c r="LC382" s="2" t="s">
        <v>134</v>
      </c>
      <c r="LD382" s="2" t="s">
        <v>134</v>
      </c>
      <c r="LE382" s="2" t="s">
        <v>134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134</v>
      </c>
      <c r="LN382" s="2" t="s">
        <v>134</v>
      </c>
      <c r="LO382" s="2" t="s">
        <v>134</v>
      </c>
      <c r="LP382" s="2" t="s">
        <v>134</v>
      </c>
      <c r="LQ382" s="2" t="s">
        <v>134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134</v>
      </c>
      <c r="LZ382" s="2" t="s">
        <v>134</v>
      </c>
      <c r="MA382" s="2" t="s">
        <v>134</v>
      </c>
      <c r="MB382" s="2" t="s">
        <v>134</v>
      </c>
      <c r="MC382" s="2" t="s">
        <v>134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134</v>
      </c>
      <c r="MX382" s="2" t="s">
        <v>134</v>
      </c>
      <c r="MY382" s="2" t="s">
        <v>134</v>
      </c>
      <c r="MZ382" s="2" t="s">
        <v>134</v>
      </c>
      <c r="NA382" s="2" t="s">
        <v>134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134</v>
      </c>
      <c r="NV382" s="2" t="s">
        <v>134</v>
      </c>
      <c r="NW382" s="2" t="s">
        <v>134</v>
      </c>
      <c r="NX382" s="2" t="s">
        <v>134</v>
      </c>
      <c r="NY382" s="2" t="s">
        <v>134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134</v>
      </c>
      <c r="OH382" s="2" t="s">
        <v>134</v>
      </c>
      <c r="OI382" s="2" t="s">
        <v>134</v>
      </c>
      <c r="OJ382" s="2" t="s">
        <v>134</v>
      </c>
      <c r="OK382" s="2" t="s">
        <v>134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134</v>
      </c>
      <c r="OT382" s="2" t="s">
        <v>134</v>
      </c>
      <c r="OU382" s="2" t="s">
        <v>134</v>
      </c>
      <c r="OV382" s="2" t="s">
        <v>134</v>
      </c>
      <c r="OW382" s="2" t="s">
        <v>134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134</v>
      </c>
      <c r="QP382" s="2" t="s">
        <v>134</v>
      </c>
      <c r="QQ382" s="2" t="s">
        <v>134</v>
      </c>
      <c r="QR382" s="2" t="s">
        <v>134</v>
      </c>
      <c r="QS382" s="2" t="s">
        <v>134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134</v>
      </c>
      <c r="RN382" s="2" t="s">
        <v>134</v>
      </c>
      <c r="RO382" s="2" t="s">
        <v>134</v>
      </c>
      <c r="RP382" s="2" t="s">
        <v>134</v>
      </c>
      <c r="RQ382" s="2" t="s">
        <v>134</v>
      </c>
      <c r="RR382" s="2" t="s">
        <v>134</v>
      </c>
      <c r="RS382" s="4"/>
      <c r="RT382" s="8"/>
      <c r="RU382" s="4"/>
      <c r="RV382" s="8"/>
      <c r="RW382" s="7"/>
      <c r="RX382" s="7"/>
      <c r="RY382" s="2" t="s">
        <v>134</v>
      </c>
      <c r="RZ382" s="2" t="s">
        <v>134</v>
      </c>
      <c r="SA382" s="2" t="s">
        <v>134</v>
      </c>
      <c r="SB382" s="2" t="s">
        <v>134</v>
      </c>
      <c r="SC382" s="2" t="s">
        <v>134</v>
      </c>
      <c r="SD382" s="2" t="s">
        <v>134</v>
      </c>
      <c r="SE382" s="4"/>
      <c r="SF382" s="8"/>
      <c r="SG382" s="4"/>
      <c r="SH382" s="8"/>
      <c r="SI382" s="7"/>
      <c r="SJ382" s="7"/>
      <c r="SK382" s="2" t="s">
        <v>134</v>
      </c>
      <c r="SL382" s="2" t="s">
        <v>134</v>
      </c>
      <c r="SM382" s="2" t="s">
        <v>134</v>
      </c>
      <c r="SN382" s="2" t="s">
        <v>134</v>
      </c>
      <c r="SO382" s="2" t="s">
        <v>134</v>
      </c>
      <c r="SP382" s="2" t="s">
        <v>134</v>
      </c>
    </row>
    <row r="383">
      <c r="A383" s="2" t="s">
        <v>3517</v>
      </c>
      <c r="B383" s="2" t="s">
        <v>123</v>
      </c>
      <c r="C383" s="2" t="s">
        <v>3418</v>
      </c>
      <c r="D383" s="2" t="s">
        <v>2038</v>
      </c>
      <c r="E383" s="2" t="s">
        <v>2039</v>
      </c>
      <c r="F383" s="2" t="s">
        <v>3496</v>
      </c>
      <c r="G383" s="2" t="s">
        <v>134</v>
      </c>
      <c r="H383" s="2" t="s">
        <v>134</v>
      </c>
      <c r="I383" s="2" t="s">
        <v>3516</v>
      </c>
      <c r="J383" s="2" t="s">
        <v>2044</v>
      </c>
      <c r="K383" s="2" t="s">
        <v>329</v>
      </c>
      <c r="L383" s="3">
        <v>6.73</v>
      </c>
      <c r="M383" s="3">
        <v>7.07</v>
      </c>
      <c r="N383" s="3">
        <v>19.99</v>
      </c>
      <c r="O383" s="2" t="s">
        <v>274</v>
      </c>
      <c r="P383" s="2" t="s">
        <v>1660</v>
      </c>
      <c r="Q383" s="2" t="s">
        <v>133</v>
      </c>
      <c r="R383" s="2" t="s">
        <v>17</v>
      </c>
      <c r="S383" s="2" t="s">
        <v>134</v>
      </c>
      <c r="T383" s="2" t="s">
        <v>134</v>
      </c>
      <c r="U383" s="2" t="s">
        <v>134</v>
      </c>
      <c r="V383" s="2" t="s">
        <v>1815</v>
      </c>
      <c r="W383" s="2" t="s">
        <v>134</v>
      </c>
      <c r="X383" s="2" t="s">
        <v>134</v>
      </c>
      <c r="Y383" s="2" t="s">
        <v>810</v>
      </c>
      <c r="Z383" s="4"/>
      <c r="AA383" s="4">
        <f>=ROUNDDOWN({0},0)</f>
      </c>
      <c r="AB383" s="5">
        <v>1.6</v>
      </c>
      <c r="AC383" s="2" t="s">
        <v>134</v>
      </c>
      <c r="AD383" s="4"/>
      <c r="AE383" s="4"/>
      <c r="AF383" s="6"/>
      <c r="AG383" s="6"/>
      <c r="AH383" s="7">
        <v>0.2188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>
        <v>0</v>
      </c>
      <c r="AP383" s="4">
        <v>400</v>
      </c>
      <c r="AQ383" s="8">
        <v>2692</v>
      </c>
      <c r="AR383" s="4"/>
      <c r="AS383" s="8"/>
      <c r="AT383" s="7"/>
      <c r="AU383" s="7"/>
      <c r="AV383" s="4">
        <v>400</v>
      </c>
      <c r="AW383" s="8">
        <v>2692</v>
      </c>
      <c r="AX383" s="4"/>
      <c r="AY383" s="8"/>
      <c r="AZ383" s="7"/>
      <c r="BA383" s="7"/>
      <c r="BB383" s="7">
        <v>1</v>
      </c>
      <c r="BC383" s="4">
        <v>400</v>
      </c>
      <c r="BD383" s="8">
        <v>2692</v>
      </c>
      <c r="BE383" s="4"/>
      <c r="BF383" s="8"/>
      <c r="BG383" s="7"/>
      <c r="BH383" s="7"/>
      <c r="BI383" s="7">
        <v>1</v>
      </c>
      <c r="BJ383" s="4">
        <v>400</v>
      </c>
      <c r="BK383" s="8">
        <v>2692</v>
      </c>
      <c r="BL383" s="2" t="s">
        <v>3132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134</v>
      </c>
      <c r="BV383" s="2" t="s">
        <v>134</v>
      </c>
      <c r="BW383" s="2" t="s">
        <v>134</v>
      </c>
      <c r="BX383" s="2" t="s">
        <v>134</v>
      </c>
      <c r="BY383" s="2" t="s">
        <v>134</v>
      </c>
      <c r="BZ383" s="2" t="s">
        <v>134</v>
      </c>
      <c r="CA383" s="4">
        <v>400</v>
      </c>
      <c r="CB383" s="8">
        <v>2692</v>
      </c>
      <c r="CC383" s="4"/>
      <c r="CD383" s="8"/>
      <c r="CE383" s="7"/>
      <c r="CF383" s="7"/>
      <c r="CG383" s="2" t="s">
        <v>134</v>
      </c>
      <c r="CH383" s="2" t="s">
        <v>134</v>
      </c>
      <c r="CI383" s="2" t="s">
        <v>134</v>
      </c>
      <c r="CJ383" s="2" t="s">
        <v>852</v>
      </c>
      <c r="CK383" s="2" t="s">
        <v>134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134</v>
      </c>
      <c r="CT383" s="2" t="s">
        <v>134</v>
      </c>
      <c r="CU383" s="2" t="s">
        <v>134</v>
      </c>
      <c r="CV383" s="2" t="s">
        <v>134</v>
      </c>
      <c r="CW383" s="2" t="s">
        <v>134</v>
      </c>
      <c r="CX383" s="2" t="s">
        <v>134</v>
      </c>
      <c r="CY383" s="4"/>
      <c r="CZ383" s="8"/>
      <c r="DA383" s="4"/>
      <c r="DB383" s="8"/>
      <c r="DC383" s="7"/>
      <c r="DD383" s="7"/>
      <c r="DE383" s="2" t="s">
        <v>134</v>
      </c>
      <c r="DF383" s="2" t="s">
        <v>134</v>
      </c>
      <c r="DG383" s="2" t="s">
        <v>134</v>
      </c>
      <c r="DH383" s="2" t="s">
        <v>134</v>
      </c>
      <c r="DI383" s="2" t="s">
        <v>134</v>
      </c>
      <c r="DJ383" s="2" t="s">
        <v>134</v>
      </c>
      <c r="DK383" s="4"/>
      <c r="DL383" s="8"/>
      <c r="DM383" s="4"/>
      <c r="DN383" s="8"/>
      <c r="DO383" s="7"/>
      <c r="DP383" s="7"/>
      <c r="DQ383" s="2" t="s">
        <v>134</v>
      </c>
      <c r="DR383" s="2" t="s">
        <v>134</v>
      </c>
      <c r="DS383" s="2" t="s">
        <v>134</v>
      </c>
      <c r="DT383" s="2" t="s">
        <v>134</v>
      </c>
      <c r="DU383" s="2" t="s">
        <v>134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134</v>
      </c>
      <c r="ED383" s="2" t="s">
        <v>134</v>
      </c>
      <c r="EE383" s="2" t="s">
        <v>134</v>
      </c>
      <c r="EF383" s="2" t="s">
        <v>134</v>
      </c>
      <c r="EG383" s="2" t="s">
        <v>134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134</v>
      </c>
      <c r="EP383" s="2" t="s">
        <v>134</v>
      </c>
      <c r="EQ383" s="2" t="s">
        <v>134</v>
      </c>
      <c r="ER383" s="2" t="s">
        <v>134</v>
      </c>
      <c r="ES383" s="2" t="s">
        <v>134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134</v>
      </c>
      <c r="FB383" s="2" t="s">
        <v>134</v>
      </c>
      <c r="FC383" s="2" t="s">
        <v>134</v>
      </c>
      <c r="FD383" s="2" t="s">
        <v>134</v>
      </c>
      <c r="FE383" s="2" t="s">
        <v>134</v>
      </c>
      <c r="FF383" s="2" t="s">
        <v>134</v>
      </c>
      <c r="FG383" s="4"/>
      <c r="FH383" s="8"/>
      <c r="FI383" s="4"/>
      <c r="FJ383" s="8"/>
      <c r="FK383" s="7"/>
      <c r="FL383" s="7"/>
      <c r="FM383" s="2" t="s">
        <v>134</v>
      </c>
      <c r="FN383" s="2" t="s">
        <v>134</v>
      </c>
      <c r="FO383" s="2" t="s">
        <v>134</v>
      </c>
      <c r="FP383" s="2" t="s">
        <v>134</v>
      </c>
      <c r="FQ383" s="2" t="s">
        <v>134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134</v>
      </c>
      <c r="FZ383" s="2" t="s">
        <v>134</v>
      </c>
      <c r="GA383" s="2" t="s">
        <v>134</v>
      </c>
      <c r="GB383" s="2" t="s">
        <v>134</v>
      </c>
      <c r="GC383" s="2" t="s">
        <v>134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134</v>
      </c>
      <c r="GL383" s="2" t="s">
        <v>134</v>
      </c>
      <c r="GM383" s="2" t="s">
        <v>134</v>
      </c>
      <c r="GN383" s="2" t="s">
        <v>134</v>
      </c>
      <c r="GO383" s="2" t="s">
        <v>134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134</v>
      </c>
      <c r="GX383" s="2" t="s">
        <v>134</v>
      </c>
      <c r="GY383" s="2" t="s">
        <v>134</v>
      </c>
      <c r="GZ383" s="2" t="s">
        <v>134</v>
      </c>
      <c r="HA383" s="2" t="s">
        <v>134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140</v>
      </c>
      <c r="HJ383" s="2" t="s">
        <v>144</v>
      </c>
      <c r="HK383" s="2" t="s">
        <v>134</v>
      </c>
      <c r="HL383" s="2" t="s">
        <v>134</v>
      </c>
      <c r="HM383" s="2" t="s">
        <v>142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134</v>
      </c>
      <c r="HV383" s="2" t="s">
        <v>134</v>
      </c>
      <c r="HW383" s="2" t="s">
        <v>134</v>
      </c>
      <c r="HX383" s="2" t="s">
        <v>134</v>
      </c>
      <c r="HY383" s="2" t="s">
        <v>134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134</v>
      </c>
      <c r="IH383" s="2" t="s">
        <v>134</v>
      </c>
      <c r="II383" s="2" t="s">
        <v>134</v>
      </c>
      <c r="IJ383" s="2" t="s">
        <v>134</v>
      </c>
      <c r="IK383" s="2" t="s">
        <v>134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134</v>
      </c>
      <c r="IT383" s="2" t="s">
        <v>134</v>
      </c>
      <c r="IU383" s="2" t="s">
        <v>134</v>
      </c>
      <c r="IV383" s="2" t="s">
        <v>134</v>
      </c>
      <c r="IW383" s="2" t="s">
        <v>134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134</v>
      </c>
      <c r="JF383" s="2" t="s">
        <v>134</v>
      </c>
      <c r="JG383" s="2" t="s">
        <v>134</v>
      </c>
      <c r="JH383" s="2" t="s">
        <v>134</v>
      </c>
      <c r="JI383" s="2" t="s">
        <v>134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134</v>
      </c>
      <c r="JR383" s="2" t="s">
        <v>134</v>
      </c>
      <c r="JS383" s="2" t="s">
        <v>134</v>
      </c>
      <c r="JT383" s="2" t="s">
        <v>134</v>
      </c>
      <c r="JU383" s="2" t="s">
        <v>134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134</v>
      </c>
      <c r="KD383" s="2" t="s">
        <v>134</v>
      </c>
      <c r="KE383" s="2" t="s">
        <v>134</v>
      </c>
      <c r="KF383" s="2" t="s">
        <v>134</v>
      </c>
      <c r="KG383" s="2" t="s">
        <v>134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134</v>
      </c>
      <c r="KP383" s="2" t="s">
        <v>134</v>
      </c>
      <c r="KQ383" s="2" t="s">
        <v>134</v>
      </c>
      <c r="KR383" s="2" t="s">
        <v>134</v>
      </c>
      <c r="KS383" s="2" t="s">
        <v>134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134</v>
      </c>
      <c r="LB383" s="2" t="s">
        <v>134</v>
      </c>
      <c r="LC383" s="2" t="s">
        <v>134</v>
      </c>
      <c r="LD383" s="2" t="s">
        <v>134</v>
      </c>
      <c r="LE383" s="2" t="s">
        <v>134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134</v>
      </c>
      <c r="LN383" s="2" t="s">
        <v>134</v>
      </c>
      <c r="LO383" s="2" t="s">
        <v>134</v>
      </c>
      <c r="LP383" s="2" t="s">
        <v>134</v>
      </c>
      <c r="LQ383" s="2" t="s">
        <v>134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134</v>
      </c>
      <c r="LZ383" s="2" t="s">
        <v>134</v>
      </c>
      <c r="MA383" s="2" t="s">
        <v>134</v>
      </c>
      <c r="MB383" s="2" t="s">
        <v>134</v>
      </c>
      <c r="MC383" s="2" t="s">
        <v>134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134</v>
      </c>
      <c r="MX383" s="2" t="s">
        <v>134</v>
      </c>
      <c r="MY383" s="2" t="s">
        <v>134</v>
      </c>
      <c r="MZ383" s="2" t="s">
        <v>134</v>
      </c>
      <c r="NA383" s="2" t="s">
        <v>134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134</v>
      </c>
      <c r="NV383" s="2" t="s">
        <v>134</v>
      </c>
      <c r="NW383" s="2" t="s">
        <v>134</v>
      </c>
      <c r="NX383" s="2" t="s">
        <v>134</v>
      </c>
      <c r="NY383" s="2" t="s">
        <v>134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134</v>
      </c>
      <c r="OH383" s="2" t="s">
        <v>134</v>
      </c>
      <c r="OI383" s="2" t="s">
        <v>134</v>
      </c>
      <c r="OJ383" s="2" t="s">
        <v>134</v>
      </c>
      <c r="OK383" s="2" t="s">
        <v>134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134</v>
      </c>
      <c r="OT383" s="2" t="s">
        <v>134</v>
      </c>
      <c r="OU383" s="2" t="s">
        <v>134</v>
      </c>
      <c r="OV383" s="2" t="s">
        <v>134</v>
      </c>
      <c r="OW383" s="2" t="s">
        <v>134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134</v>
      </c>
      <c r="QP383" s="2" t="s">
        <v>134</v>
      </c>
      <c r="QQ383" s="2" t="s">
        <v>134</v>
      </c>
      <c r="QR383" s="2" t="s">
        <v>134</v>
      </c>
      <c r="QS383" s="2" t="s">
        <v>134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134</v>
      </c>
      <c r="RN383" s="2" t="s">
        <v>134</v>
      </c>
      <c r="RO383" s="2" t="s">
        <v>134</v>
      </c>
      <c r="RP383" s="2" t="s">
        <v>134</v>
      </c>
      <c r="RQ383" s="2" t="s">
        <v>134</v>
      </c>
      <c r="RR383" s="2" t="s">
        <v>134</v>
      </c>
      <c r="RS383" s="4"/>
      <c r="RT383" s="8"/>
      <c r="RU383" s="4"/>
      <c r="RV383" s="8"/>
      <c r="RW383" s="7"/>
      <c r="RX383" s="7"/>
      <c r="RY383" s="2" t="s">
        <v>134</v>
      </c>
      <c r="RZ383" s="2" t="s">
        <v>134</v>
      </c>
      <c r="SA383" s="2" t="s">
        <v>134</v>
      </c>
      <c r="SB383" s="2" t="s">
        <v>134</v>
      </c>
      <c r="SC383" s="2" t="s">
        <v>134</v>
      </c>
      <c r="SD383" s="2" t="s">
        <v>134</v>
      </c>
      <c r="SE383" s="4"/>
      <c r="SF383" s="8"/>
      <c r="SG383" s="4"/>
      <c r="SH383" s="8"/>
      <c r="SI383" s="7"/>
      <c r="SJ383" s="7"/>
      <c r="SK383" s="2" t="s">
        <v>134</v>
      </c>
      <c r="SL383" s="2" t="s">
        <v>134</v>
      </c>
      <c r="SM383" s="2" t="s">
        <v>134</v>
      </c>
      <c r="SN383" s="2" t="s">
        <v>134</v>
      </c>
      <c r="SO383" s="2" t="s">
        <v>134</v>
      </c>
      <c r="SP383" s="2" t="s">
        <v>134</v>
      </c>
    </row>
    <row r="384">
      <c r="A384" s="2" t="s">
        <v>3518</v>
      </c>
      <c r="B384" s="2" t="s">
        <v>123</v>
      </c>
      <c r="C384" s="2" t="s">
        <v>3418</v>
      </c>
      <c r="D384" s="2" t="s">
        <v>2765</v>
      </c>
      <c r="E384" s="2" t="s">
        <v>1660</v>
      </c>
      <c r="F384" s="2" t="s">
        <v>3519</v>
      </c>
      <c r="G384" s="2" t="s">
        <v>134</v>
      </c>
      <c r="H384" s="2" t="s">
        <v>134</v>
      </c>
      <c r="I384" s="2" t="s">
        <v>134</v>
      </c>
      <c r="J384" s="2" t="s">
        <v>2751</v>
      </c>
      <c r="K384" s="2" t="s">
        <v>3520</v>
      </c>
      <c r="L384" s="3">
        <v>2.88</v>
      </c>
      <c r="M384" s="3"/>
      <c r="N384" s="3"/>
      <c r="O384" s="2" t="s">
        <v>131</v>
      </c>
      <c r="P384" s="2" t="s">
        <v>134</v>
      </c>
      <c r="Q384" s="2" t="s">
        <v>134</v>
      </c>
      <c r="R384" s="2" t="s">
        <v>3132</v>
      </c>
      <c r="S384" s="2" t="s">
        <v>134</v>
      </c>
      <c r="T384" s="2" t="s">
        <v>134</v>
      </c>
      <c r="U384" s="2" t="s">
        <v>134</v>
      </c>
      <c r="V384" s="2" t="s">
        <v>134</v>
      </c>
      <c r="W384" s="2" t="s">
        <v>134</v>
      </c>
      <c r="X384" s="2" t="s">
        <v>134</v>
      </c>
      <c r="Y384" s="2" t="s">
        <v>134</v>
      </c>
      <c r="Z384" s="4"/>
      <c r="AA384" s="4">
        <f>=ROUNDDOWN({0},0)</f>
      </c>
      <c r="AB384" s="5"/>
      <c r="AC384" s="2" t="s">
        <v>134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134</v>
      </c>
      <c r="AW384" s="8" t="s">
        <v>134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/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/>
      <c r="BJ384" s="4"/>
      <c r="BK384" s="8"/>
      <c r="BL384" s="2" t="s">
        <v>134</v>
      </c>
      <c r="BM384" s="7"/>
      <c r="BN384" s="7"/>
      <c r="BO384" s="4"/>
      <c r="BP384" s="8"/>
      <c r="BQ384" s="4"/>
      <c r="BR384" s="8"/>
      <c r="BS384" s="7"/>
      <c r="BT384" s="7"/>
      <c r="BU384" s="2" t="s">
        <v>134</v>
      </c>
      <c r="BV384" s="2" t="s">
        <v>134</v>
      </c>
      <c r="BW384" s="2" t="s">
        <v>134</v>
      </c>
      <c r="BX384" s="2" t="s">
        <v>134</v>
      </c>
      <c r="BY384" s="2" t="s">
        <v>134</v>
      </c>
      <c r="BZ384" s="2" t="s">
        <v>134</v>
      </c>
      <c r="CA384" s="4"/>
      <c r="CB384" s="8"/>
      <c r="CC384" s="4"/>
      <c r="CD384" s="8"/>
      <c r="CE384" s="7"/>
      <c r="CF384" s="7"/>
      <c r="CG384" s="2" t="s">
        <v>134</v>
      </c>
      <c r="CH384" s="2" t="s">
        <v>134</v>
      </c>
      <c r="CI384" s="2" t="s">
        <v>134</v>
      </c>
      <c r="CJ384" s="2" t="s">
        <v>134</v>
      </c>
      <c r="CK384" s="2" t="s">
        <v>134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134</v>
      </c>
      <c r="CT384" s="2" t="s">
        <v>134</v>
      </c>
      <c r="CU384" s="2" t="s">
        <v>134</v>
      </c>
      <c r="CV384" s="2" t="s">
        <v>134</v>
      </c>
      <c r="CW384" s="2" t="s">
        <v>134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134</v>
      </c>
      <c r="DF384" s="2" t="s">
        <v>134</v>
      </c>
      <c r="DG384" s="2" t="s">
        <v>134</v>
      </c>
      <c r="DH384" s="2" t="s">
        <v>134</v>
      </c>
      <c r="DI384" s="2" t="s">
        <v>134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134</v>
      </c>
      <c r="DR384" s="2" t="s">
        <v>134</v>
      </c>
      <c r="DS384" s="2" t="s">
        <v>134</v>
      </c>
      <c r="DT384" s="2" t="s">
        <v>134</v>
      </c>
      <c r="DU384" s="2" t="s">
        <v>134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134</v>
      </c>
      <c r="ED384" s="2" t="s">
        <v>134</v>
      </c>
      <c r="EE384" s="2" t="s">
        <v>134</v>
      </c>
      <c r="EF384" s="2" t="s">
        <v>134</v>
      </c>
      <c r="EG384" s="2" t="s">
        <v>134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134</v>
      </c>
      <c r="EP384" s="2" t="s">
        <v>134</v>
      </c>
      <c r="EQ384" s="2" t="s">
        <v>134</v>
      </c>
      <c r="ER384" s="2" t="s">
        <v>134</v>
      </c>
      <c r="ES384" s="2" t="s">
        <v>134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134</v>
      </c>
      <c r="FB384" s="2" t="s">
        <v>134</v>
      </c>
      <c r="FC384" s="2" t="s">
        <v>134</v>
      </c>
      <c r="FD384" s="2" t="s">
        <v>134</v>
      </c>
      <c r="FE384" s="2" t="s">
        <v>134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134</v>
      </c>
      <c r="FN384" s="2" t="s">
        <v>134</v>
      </c>
      <c r="FO384" s="2" t="s">
        <v>134</v>
      </c>
      <c r="FP384" s="2" t="s">
        <v>134</v>
      </c>
      <c r="FQ384" s="2" t="s">
        <v>134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134</v>
      </c>
      <c r="FZ384" s="2" t="s">
        <v>134</v>
      </c>
      <c r="GA384" s="2" t="s">
        <v>134</v>
      </c>
      <c r="GB384" s="2" t="s">
        <v>134</v>
      </c>
      <c r="GC384" s="2" t="s">
        <v>134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134</v>
      </c>
      <c r="GL384" s="2" t="s">
        <v>134</v>
      </c>
      <c r="GM384" s="2" t="s">
        <v>134</v>
      </c>
      <c r="GN384" s="2" t="s">
        <v>134</v>
      </c>
      <c r="GO384" s="2" t="s">
        <v>134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134</v>
      </c>
      <c r="GX384" s="2" t="s">
        <v>134</v>
      </c>
      <c r="GY384" s="2" t="s">
        <v>134</v>
      </c>
      <c r="GZ384" s="2" t="s">
        <v>134</v>
      </c>
      <c r="HA384" s="2" t="s">
        <v>134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134</v>
      </c>
      <c r="HJ384" s="2" t="s">
        <v>134</v>
      </c>
      <c r="HK384" s="2" t="s">
        <v>134</v>
      </c>
      <c r="HL384" s="2" t="s">
        <v>134</v>
      </c>
      <c r="HM384" s="2" t="s">
        <v>134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134</v>
      </c>
      <c r="HV384" s="2" t="s">
        <v>134</v>
      </c>
      <c r="HW384" s="2" t="s">
        <v>134</v>
      </c>
      <c r="HX384" s="2" t="s">
        <v>134</v>
      </c>
      <c r="HY384" s="2" t="s">
        <v>134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134</v>
      </c>
      <c r="IH384" s="2" t="s">
        <v>134</v>
      </c>
      <c r="II384" s="2" t="s">
        <v>134</v>
      </c>
      <c r="IJ384" s="2" t="s">
        <v>134</v>
      </c>
      <c r="IK384" s="2" t="s">
        <v>134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134</v>
      </c>
      <c r="IT384" s="2" t="s">
        <v>134</v>
      </c>
      <c r="IU384" s="2" t="s">
        <v>134</v>
      </c>
      <c r="IV384" s="2" t="s">
        <v>134</v>
      </c>
      <c r="IW384" s="2" t="s">
        <v>134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134</v>
      </c>
      <c r="JF384" s="2" t="s">
        <v>134</v>
      </c>
      <c r="JG384" s="2" t="s">
        <v>134</v>
      </c>
      <c r="JH384" s="2" t="s">
        <v>134</v>
      </c>
      <c r="JI384" s="2" t="s">
        <v>134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134</v>
      </c>
      <c r="JR384" s="2" t="s">
        <v>134</v>
      </c>
      <c r="JS384" s="2" t="s">
        <v>134</v>
      </c>
      <c r="JT384" s="2" t="s">
        <v>134</v>
      </c>
      <c r="JU384" s="2" t="s">
        <v>134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134</v>
      </c>
      <c r="KP384" s="2" t="s">
        <v>134</v>
      </c>
      <c r="KQ384" s="2" t="s">
        <v>134</v>
      </c>
      <c r="KR384" s="2" t="s">
        <v>134</v>
      </c>
      <c r="KS384" s="2" t="s">
        <v>134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134</v>
      </c>
      <c r="LN384" s="2" t="s">
        <v>134</v>
      </c>
      <c r="LO384" s="2" t="s">
        <v>134</v>
      </c>
      <c r="LP384" s="2" t="s">
        <v>134</v>
      </c>
      <c r="LQ384" s="2" t="s">
        <v>134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134</v>
      </c>
      <c r="LZ384" s="2" t="s">
        <v>134</v>
      </c>
      <c r="MA384" s="2" t="s">
        <v>134</v>
      </c>
      <c r="MB384" s="2" t="s">
        <v>134</v>
      </c>
      <c r="MC384" s="2" t="s">
        <v>134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  <c r="RS384" s="4"/>
      <c r="RT384" s="8"/>
      <c r="RU384" s="4"/>
      <c r="RV384" s="8"/>
      <c r="RW384" s="7"/>
      <c r="RX384" s="7"/>
      <c r="RY384" s="2" t="s">
        <v>134</v>
      </c>
      <c r="RZ384" s="2" t="s">
        <v>134</v>
      </c>
      <c r="SA384" s="2" t="s">
        <v>134</v>
      </c>
      <c r="SB384" s="2" t="s">
        <v>134</v>
      </c>
      <c r="SC384" s="2" t="s">
        <v>134</v>
      </c>
      <c r="SD384" s="2" t="s">
        <v>134</v>
      </c>
      <c r="SE384" s="4"/>
      <c r="SF384" s="8"/>
      <c r="SG384" s="4"/>
      <c r="SH384" s="8"/>
      <c r="SI384" s="7"/>
      <c r="SJ384" s="7"/>
      <c r="SK384" s="2" t="s">
        <v>134</v>
      </c>
      <c r="SL384" s="2" t="s">
        <v>134</v>
      </c>
      <c r="SM384" s="2" t="s">
        <v>134</v>
      </c>
      <c r="SN384" s="2" t="s">
        <v>134</v>
      </c>
      <c r="SO384" s="2" t="s">
        <v>134</v>
      </c>
      <c r="SP384" s="2" t="s">
        <v>134</v>
      </c>
    </row>
    <row r="385">
      <c r="A385" s="2" t="s">
        <v>3521</v>
      </c>
      <c r="B385" s="2" t="s">
        <v>123</v>
      </c>
      <c r="C385" s="2" t="s">
        <v>3418</v>
      </c>
      <c r="D385" s="2" t="s">
        <v>2765</v>
      </c>
      <c r="E385" s="2" t="s">
        <v>1660</v>
      </c>
      <c r="F385" s="2" t="s">
        <v>3519</v>
      </c>
      <c r="G385" s="2" t="s">
        <v>134</v>
      </c>
      <c r="H385" s="2" t="s">
        <v>134</v>
      </c>
      <c r="I385" s="2" t="s">
        <v>134</v>
      </c>
      <c r="J385" s="2" t="s">
        <v>3522</v>
      </c>
      <c r="K385" s="2" t="s">
        <v>3520</v>
      </c>
      <c r="L385" s="3">
        <v>4.59</v>
      </c>
      <c r="M385" s="3"/>
      <c r="N385" s="3"/>
      <c r="O385" s="2" t="s">
        <v>131</v>
      </c>
      <c r="P385" s="2" t="s">
        <v>134</v>
      </c>
      <c r="Q385" s="2" t="s">
        <v>134</v>
      </c>
      <c r="R385" s="2" t="s">
        <v>3132</v>
      </c>
      <c r="S385" s="2" t="s">
        <v>134</v>
      </c>
      <c r="T385" s="2" t="s">
        <v>134</v>
      </c>
      <c r="U385" s="2" t="s">
        <v>134</v>
      </c>
      <c r="V385" s="2" t="s">
        <v>134</v>
      </c>
      <c r="W385" s="2" t="s">
        <v>134</v>
      </c>
      <c r="X385" s="2" t="s">
        <v>134</v>
      </c>
      <c r="Y385" s="2" t="s">
        <v>134</v>
      </c>
      <c r="Z385" s="4"/>
      <c r="AA385" s="4">
        <f>=ROUNDDOWN({0},0)</f>
      </c>
      <c r="AB385" s="5"/>
      <c r="AC385" s="2" t="s">
        <v>134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/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/>
      <c r="BJ385" s="4"/>
      <c r="BK385" s="8"/>
      <c r="BL385" s="2" t="s">
        <v>134</v>
      </c>
      <c r="BM385" s="7"/>
      <c r="BN385" s="7"/>
      <c r="BO385" s="4"/>
      <c r="BP385" s="8"/>
      <c r="BQ385" s="4"/>
      <c r="BR385" s="8"/>
      <c r="BS385" s="7"/>
      <c r="BT385" s="7"/>
      <c r="BU385" s="2" t="s">
        <v>134</v>
      </c>
      <c r="BV385" s="2" t="s">
        <v>134</v>
      </c>
      <c r="BW385" s="2" t="s">
        <v>134</v>
      </c>
      <c r="BX385" s="2" t="s">
        <v>134</v>
      </c>
      <c r="BY385" s="2" t="s">
        <v>134</v>
      </c>
      <c r="BZ385" s="2" t="s">
        <v>134</v>
      </c>
      <c r="CA385" s="4"/>
      <c r="CB385" s="8"/>
      <c r="CC385" s="4"/>
      <c r="CD385" s="8"/>
      <c r="CE385" s="7"/>
      <c r="CF385" s="7"/>
      <c r="CG385" s="2" t="s">
        <v>134</v>
      </c>
      <c r="CH385" s="2" t="s">
        <v>134</v>
      </c>
      <c r="CI385" s="2" t="s">
        <v>134</v>
      </c>
      <c r="CJ385" s="2" t="s">
        <v>134</v>
      </c>
      <c r="CK385" s="2" t="s">
        <v>134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134</v>
      </c>
      <c r="CT385" s="2" t="s">
        <v>134</v>
      </c>
      <c r="CU385" s="2" t="s">
        <v>134</v>
      </c>
      <c r="CV385" s="2" t="s">
        <v>134</v>
      </c>
      <c r="CW385" s="2" t="s">
        <v>134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134</v>
      </c>
      <c r="DF385" s="2" t="s">
        <v>134</v>
      </c>
      <c r="DG385" s="2" t="s">
        <v>134</v>
      </c>
      <c r="DH385" s="2" t="s">
        <v>134</v>
      </c>
      <c r="DI385" s="2" t="s">
        <v>134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134</v>
      </c>
      <c r="DR385" s="2" t="s">
        <v>134</v>
      </c>
      <c r="DS385" s="2" t="s">
        <v>134</v>
      </c>
      <c r="DT385" s="2" t="s">
        <v>134</v>
      </c>
      <c r="DU385" s="2" t="s">
        <v>134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134</v>
      </c>
      <c r="ED385" s="2" t="s">
        <v>134</v>
      </c>
      <c r="EE385" s="2" t="s">
        <v>134</v>
      </c>
      <c r="EF385" s="2" t="s">
        <v>134</v>
      </c>
      <c r="EG385" s="2" t="s">
        <v>134</v>
      </c>
      <c r="EH385" s="2" t="s">
        <v>134</v>
      </c>
      <c r="EI385" s="4"/>
      <c r="EJ385" s="8"/>
      <c r="EK385" s="4"/>
      <c r="EL385" s="8"/>
      <c r="EM385" s="7"/>
      <c r="EN385" s="7"/>
      <c r="EO385" s="2" t="s">
        <v>134</v>
      </c>
      <c r="EP385" s="2" t="s">
        <v>134</v>
      </c>
      <c r="EQ385" s="2" t="s">
        <v>134</v>
      </c>
      <c r="ER385" s="2" t="s">
        <v>134</v>
      </c>
      <c r="ES385" s="2" t="s">
        <v>134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134</v>
      </c>
      <c r="FB385" s="2" t="s">
        <v>134</v>
      </c>
      <c r="FC385" s="2" t="s">
        <v>134</v>
      </c>
      <c r="FD385" s="2" t="s">
        <v>134</v>
      </c>
      <c r="FE385" s="2" t="s">
        <v>134</v>
      </c>
      <c r="FF385" s="2" t="s">
        <v>134</v>
      </c>
      <c r="FG385" s="4"/>
      <c r="FH385" s="8"/>
      <c r="FI385" s="4"/>
      <c r="FJ385" s="8"/>
      <c r="FK385" s="7"/>
      <c r="FL385" s="7"/>
      <c r="FM385" s="2" t="s">
        <v>134</v>
      </c>
      <c r="FN385" s="2" t="s">
        <v>134</v>
      </c>
      <c r="FO385" s="2" t="s">
        <v>134</v>
      </c>
      <c r="FP385" s="2" t="s">
        <v>134</v>
      </c>
      <c r="FQ385" s="2" t="s">
        <v>134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134</v>
      </c>
      <c r="FZ385" s="2" t="s">
        <v>134</v>
      </c>
      <c r="GA385" s="2" t="s">
        <v>134</v>
      </c>
      <c r="GB385" s="2" t="s">
        <v>134</v>
      </c>
      <c r="GC385" s="2" t="s">
        <v>134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134</v>
      </c>
      <c r="GL385" s="2" t="s">
        <v>134</v>
      </c>
      <c r="GM385" s="2" t="s">
        <v>134</v>
      </c>
      <c r="GN385" s="2" t="s">
        <v>134</v>
      </c>
      <c r="GO385" s="2" t="s">
        <v>134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134</v>
      </c>
      <c r="GX385" s="2" t="s">
        <v>134</v>
      </c>
      <c r="GY385" s="2" t="s">
        <v>134</v>
      </c>
      <c r="GZ385" s="2" t="s">
        <v>134</v>
      </c>
      <c r="HA385" s="2" t="s">
        <v>134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134</v>
      </c>
      <c r="HJ385" s="2" t="s">
        <v>134</v>
      </c>
      <c r="HK385" s="2" t="s">
        <v>134</v>
      </c>
      <c r="HL385" s="2" t="s">
        <v>134</v>
      </c>
      <c r="HM385" s="2" t="s">
        <v>134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134</v>
      </c>
      <c r="HV385" s="2" t="s">
        <v>134</v>
      </c>
      <c r="HW385" s="2" t="s">
        <v>134</v>
      </c>
      <c r="HX385" s="2" t="s">
        <v>134</v>
      </c>
      <c r="HY385" s="2" t="s">
        <v>134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134</v>
      </c>
      <c r="IH385" s="2" t="s">
        <v>134</v>
      </c>
      <c r="II385" s="2" t="s">
        <v>134</v>
      </c>
      <c r="IJ385" s="2" t="s">
        <v>134</v>
      </c>
      <c r="IK385" s="2" t="s">
        <v>134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134</v>
      </c>
      <c r="IT385" s="2" t="s">
        <v>134</v>
      </c>
      <c r="IU385" s="2" t="s">
        <v>134</v>
      </c>
      <c r="IV385" s="2" t="s">
        <v>134</v>
      </c>
      <c r="IW385" s="2" t="s">
        <v>134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134</v>
      </c>
      <c r="JF385" s="2" t="s">
        <v>134</v>
      </c>
      <c r="JG385" s="2" t="s">
        <v>134</v>
      </c>
      <c r="JH385" s="2" t="s">
        <v>134</v>
      </c>
      <c r="JI385" s="2" t="s">
        <v>134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134</v>
      </c>
      <c r="JR385" s="2" t="s">
        <v>134</v>
      </c>
      <c r="JS385" s="2" t="s">
        <v>134</v>
      </c>
      <c r="JT385" s="2" t="s">
        <v>134</v>
      </c>
      <c r="JU385" s="2" t="s">
        <v>134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134</v>
      </c>
      <c r="KD385" s="2" t="s">
        <v>134</v>
      </c>
      <c r="KE385" s="2" t="s">
        <v>134</v>
      </c>
      <c r="KF385" s="2" t="s">
        <v>134</v>
      </c>
      <c r="KG385" s="2" t="s">
        <v>134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134</v>
      </c>
      <c r="KP385" s="2" t="s">
        <v>134</v>
      </c>
      <c r="KQ385" s="2" t="s">
        <v>134</v>
      </c>
      <c r="KR385" s="2" t="s">
        <v>134</v>
      </c>
      <c r="KS385" s="2" t="s">
        <v>134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134</v>
      </c>
      <c r="LB385" s="2" t="s">
        <v>134</v>
      </c>
      <c r="LC385" s="2" t="s">
        <v>134</v>
      </c>
      <c r="LD385" s="2" t="s">
        <v>134</v>
      </c>
      <c r="LE385" s="2" t="s">
        <v>134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134</v>
      </c>
      <c r="LN385" s="2" t="s">
        <v>134</v>
      </c>
      <c r="LO385" s="2" t="s">
        <v>134</v>
      </c>
      <c r="LP385" s="2" t="s">
        <v>134</v>
      </c>
      <c r="LQ385" s="2" t="s">
        <v>134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134</v>
      </c>
      <c r="LZ385" s="2" t="s">
        <v>134</v>
      </c>
      <c r="MA385" s="2" t="s">
        <v>134</v>
      </c>
      <c r="MB385" s="2" t="s">
        <v>134</v>
      </c>
      <c r="MC385" s="2" t="s">
        <v>134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134</v>
      </c>
      <c r="MX385" s="2" t="s">
        <v>134</v>
      </c>
      <c r="MY385" s="2" t="s">
        <v>134</v>
      </c>
      <c r="MZ385" s="2" t="s">
        <v>134</v>
      </c>
      <c r="NA385" s="2" t="s">
        <v>134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134</v>
      </c>
      <c r="NV385" s="2" t="s">
        <v>134</v>
      </c>
      <c r="NW385" s="2" t="s">
        <v>134</v>
      </c>
      <c r="NX385" s="2" t="s">
        <v>134</v>
      </c>
      <c r="NY385" s="2" t="s">
        <v>134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134</v>
      </c>
      <c r="OH385" s="2" t="s">
        <v>134</v>
      </c>
      <c r="OI385" s="2" t="s">
        <v>134</v>
      </c>
      <c r="OJ385" s="2" t="s">
        <v>134</v>
      </c>
      <c r="OK385" s="2" t="s">
        <v>134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134</v>
      </c>
      <c r="OT385" s="2" t="s">
        <v>134</v>
      </c>
      <c r="OU385" s="2" t="s">
        <v>134</v>
      </c>
      <c r="OV385" s="2" t="s">
        <v>134</v>
      </c>
      <c r="OW385" s="2" t="s">
        <v>134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134</v>
      </c>
      <c r="QP385" s="2" t="s">
        <v>134</v>
      </c>
      <c r="QQ385" s="2" t="s">
        <v>134</v>
      </c>
      <c r="QR385" s="2" t="s">
        <v>134</v>
      </c>
      <c r="QS385" s="2" t="s">
        <v>134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134</v>
      </c>
      <c r="RN385" s="2" t="s">
        <v>134</v>
      </c>
      <c r="RO385" s="2" t="s">
        <v>134</v>
      </c>
      <c r="RP385" s="2" t="s">
        <v>134</v>
      </c>
      <c r="RQ385" s="2" t="s">
        <v>134</v>
      </c>
      <c r="RR385" s="2" t="s">
        <v>134</v>
      </c>
      <c r="RS385" s="4"/>
      <c r="RT385" s="8"/>
      <c r="RU385" s="4"/>
      <c r="RV385" s="8"/>
      <c r="RW385" s="7"/>
      <c r="RX385" s="7"/>
      <c r="RY385" s="2" t="s">
        <v>134</v>
      </c>
      <c r="RZ385" s="2" t="s">
        <v>134</v>
      </c>
      <c r="SA385" s="2" t="s">
        <v>134</v>
      </c>
      <c r="SB385" s="2" t="s">
        <v>134</v>
      </c>
      <c r="SC385" s="2" t="s">
        <v>134</v>
      </c>
      <c r="SD385" s="2" t="s">
        <v>134</v>
      </c>
      <c r="SE385" s="4"/>
      <c r="SF385" s="8"/>
      <c r="SG385" s="4"/>
      <c r="SH385" s="8"/>
      <c r="SI385" s="7"/>
      <c r="SJ385" s="7"/>
      <c r="SK385" s="2" t="s">
        <v>134</v>
      </c>
      <c r="SL385" s="2" t="s">
        <v>134</v>
      </c>
      <c r="SM385" s="2" t="s">
        <v>134</v>
      </c>
      <c r="SN385" s="2" t="s">
        <v>134</v>
      </c>
      <c r="SO385" s="2" t="s">
        <v>134</v>
      </c>
      <c r="SP385" s="2" t="s">
        <v>134</v>
      </c>
    </row>
    <row r="386">
      <c r="A386" s="2" t="s">
        <v>3523</v>
      </c>
      <c r="B386" s="2" t="s">
        <v>123</v>
      </c>
      <c r="C386" s="2" t="s">
        <v>3418</v>
      </c>
      <c r="D386" s="2" t="s">
        <v>2765</v>
      </c>
      <c r="E386" s="2" t="s">
        <v>1660</v>
      </c>
      <c r="F386" s="2" t="s">
        <v>3519</v>
      </c>
      <c r="G386" s="2" t="s">
        <v>134</v>
      </c>
      <c r="H386" s="2" t="s">
        <v>134</v>
      </c>
      <c r="I386" s="2" t="s">
        <v>134</v>
      </c>
      <c r="J386" s="2" t="s">
        <v>2751</v>
      </c>
      <c r="K386" s="2" t="s">
        <v>3524</v>
      </c>
      <c r="L386" s="3">
        <v>2.88</v>
      </c>
      <c r="M386" s="3"/>
      <c r="N386" s="3"/>
      <c r="O386" s="2" t="s">
        <v>131</v>
      </c>
      <c r="P386" s="2" t="s">
        <v>134</v>
      </c>
      <c r="Q386" s="2" t="s">
        <v>134</v>
      </c>
      <c r="R386" s="2" t="s">
        <v>3132</v>
      </c>
      <c r="S386" s="2" t="s">
        <v>134</v>
      </c>
      <c r="T386" s="2" t="s">
        <v>134</v>
      </c>
      <c r="U386" s="2" t="s">
        <v>134</v>
      </c>
      <c r="V386" s="2" t="s">
        <v>134</v>
      </c>
      <c r="W386" s="2" t="s">
        <v>134</v>
      </c>
      <c r="X386" s="2" t="s">
        <v>134</v>
      </c>
      <c r="Y386" s="2" t="s">
        <v>134</v>
      </c>
      <c r="Z386" s="4"/>
      <c r="AA386" s="4">
        <f>=ROUNDDOWN({0},0)</f>
      </c>
      <c r="AB386" s="5"/>
      <c r="AC386" s="2" t="s">
        <v>134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134</v>
      </c>
      <c r="AW386" s="8" t="s">
        <v>134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/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/>
      <c r="BJ386" s="4"/>
      <c r="BK386" s="8"/>
      <c r="BL386" s="2" t="s">
        <v>134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134</v>
      </c>
      <c r="BW386" s="2" t="s">
        <v>134</v>
      </c>
      <c r="BX386" s="2" t="s">
        <v>134</v>
      </c>
      <c r="BY386" s="2" t="s">
        <v>134</v>
      </c>
      <c r="BZ386" s="2" t="s">
        <v>134</v>
      </c>
      <c r="CA386" s="4"/>
      <c r="CB386" s="8"/>
      <c r="CC386" s="4"/>
      <c r="CD386" s="8"/>
      <c r="CE386" s="7"/>
      <c r="CF386" s="7"/>
      <c r="CG386" s="2" t="s">
        <v>134</v>
      </c>
      <c r="CH386" s="2" t="s">
        <v>134</v>
      </c>
      <c r="CI386" s="2" t="s">
        <v>134</v>
      </c>
      <c r="CJ386" s="2" t="s">
        <v>134</v>
      </c>
      <c r="CK386" s="2" t="s">
        <v>134</v>
      </c>
      <c r="CL386" s="2" t="s">
        <v>134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134</v>
      </c>
      <c r="CU386" s="2" t="s">
        <v>134</v>
      </c>
      <c r="CV386" s="2" t="s">
        <v>134</v>
      </c>
      <c r="CW386" s="2" t="s">
        <v>134</v>
      </c>
      <c r="CX386" s="2" t="s">
        <v>134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134</v>
      </c>
      <c r="DG386" s="2" t="s">
        <v>134</v>
      </c>
      <c r="DH386" s="2" t="s">
        <v>134</v>
      </c>
      <c r="DI386" s="2" t="s">
        <v>134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134</v>
      </c>
      <c r="DR386" s="2" t="s">
        <v>134</v>
      </c>
      <c r="DS386" s="2" t="s">
        <v>134</v>
      </c>
      <c r="DT386" s="2" t="s">
        <v>134</v>
      </c>
      <c r="DU386" s="2" t="s">
        <v>134</v>
      </c>
      <c r="DV386" s="2" t="s">
        <v>134</v>
      </c>
      <c r="DW386" s="4"/>
      <c r="DX386" s="8"/>
      <c r="DY386" s="4"/>
      <c r="DZ386" s="8"/>
      <c r="EA386" s="7"/>
      <c r="EB386" s="7"/>
      <c r="EC386" s="2" t="s">
        <v>134</v>
      </c>
      <c r="ED386" s="2" t="s">
        <v>134</v>
      </c>
      <c r="EE386" s="2" t="s">
        <v>134</v>
      </c>
      <c r="EF386" s="2" t="s">
        <v>134</v>
      </c>
      <c r="EG386" s="2" t="s">
        <v>134</v>
      </c>
      <c r="EH386" s="2" t="s">
        <v>134</v>
      </c>
      <c r="EI386" s="4"/>
      <c r="EJ386" s="8"/>
      <c r="EK386" s="4"/>
      <c r="EL386" s="8"/>
      <c r="EM386" s="7"/>
      <c r="EN386" s="7"/>
      <c r="EO386" s="2" t="s">
        <v>134</v>
      </c>
      <c r="EP386" s="2" t="s">
        <v>134</v>
      </c>
      <c r="EQ386" s="2" t="s">
        <v>134</v>
      </c>
      <c r="ER386" s="2" t="s">
        <v>134</v>
      </c>
      <c r="ES386" s="2" t="s">
        <v>134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134</v>
      </c>
      <c r="FB386" s="2" t="s">
        <v>134</v>
      </c>
      <c r="FC386" s="2" t="s">
        <v>134</v>
      </c>
      <c r="FD386" s="2" t="s">
        <v>134</v>
      </c>
      <c r="FE386" s="2" t="s">
        <v>134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134</v>
      </c>
      <c r="FN386" s="2" t="s">
        <v>134</v>
      </c>
      <c r="FO386" s="2" t="s">
        <v>134</v>
      </c>
      <c r="FP386" s="2" t="s">
        <v>134</v>
      </c>
      <c r="FQ386" s="2" t="s">
        <v>134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134</v>
      </c>
      <c r="GA386" s="2" t="s">
        <v>134</v>
      </c>
      <c r="GB386" s="2" t="s">
        <v>134</v>
      </c>
      <c r="GC386" s="2" t="s">
        <v>134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134</v>
      </c>
      <c r="GM386" s="2" t="s">
        <v>134</v>
      </c>
      <c r="GN386" s="2" t="s">
        <v>134</v>
      </c>
      <c r="GO386" s="2" t="s">
        <v>134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134</v>
      </c>
      <c r="GX386" s="2" t="s">
        <v>134</v>
      </c>
      <c r="GY386" s="2" t="s">
        <v>134</v>
      </c>
      <c r="GZ386" s="2" t="s">
        <v>134</v>
      </c>
      <c r="HA386" s="2" t="s">
        <v>134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134</v>
      </c>
      <c r="HJ386" s="2" t="s">
        <v>134</v>
      </c>
      <c r="HK386" s="2" t="s">
        <v>134</v>
      </c>
      <c r="HL386" s="2" t="s">
        <v>134</v>
      </c>
      <c r="HM386" s="2" t="s">
        <v>134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134</v>
      </c>
      <c r="HV386" s="2" t="s">
        <v>134</v>
      </c>
      <c r="HW386" s="2" t="s">
        <v>134</v>
      </c>
      <c r="HX386" s="2" t="s">
        <v>134</v>
      </c>
      <c r="HY386" s="2" t="s">
        <v>134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134</v>
      </c>
      <c r="II386" s="2" t="s">
        <v>134</v>
      </c>
      <c r="IJ386" s="2" t="s">
        <v>134</v>
      </c>
      <c r="IK386" s="2" t="s">
        <v>134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134</v>
      </c>
      <c r="IT386" s="2" t="s">
        <v>134</v>
      </c>
      <c r="IU386" s="2" t="s">
        <v>134</v>
      </c>
      <c r="IV386" s="2" t="s">
        <v>134</v>
      </c>
      <c r="IW386" s="2" t="s">
        <v>134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134</v>
      </c>
      <c r="JG386" s="2" t="s">
        <v>134</v>
      </c>
      <c r="JH386" s="2" t="s">
        <v>134</v>
      </c>
      <c r="JI386" s="2" t="s">
        <v>134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134</v>
      </c>
      <c r="JS386" s="2" t="s">
        <v>134</v>
      </c>
      <c r="JT386" s="2" t="s">
        <v>134</v>
      </c>
      <c r="JU386" s="2" t="s">
        <v>134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134</v>
      </c>
      <c r="KE386" s="2" t="s">
        <v>134</v>
      </c>
      <c r="KF386" s="2" t="s">
        <v>134</v>
      </c>
      <c r="KG386" s="2" t="s">
        <v>134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134</v>
      </c>
      <c r="LB386" s="2" t="s">
        <v>134</v>
      </c>
      <c r="LC386" s="2" t="s">
        <v>134</v>
      </c>
      <c r="LD386" s="2" t="s">
        <v>134</v>
      </c>
      <c r="LE386" s="2" t="s">
        <v>134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134</v>
      </c>
      <c r="LN386" s="2" t="s">
        <v>134</v>
      </c>
      <c r="LO386" s="2" t="s">
        <v>134</v>
      </c>
      <c r="LP386" s="2" t="s">
        <v>134</v>
      </c>
      <c r="LQ386" s="2" t="s">
        <v>134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134</v>
      </c>
      <c r="LZ386" s="2" t="s">
        <v>134</v>
      </c>
      <c r="MA386" s="2" t="s">
        <v>134</v>
      </c>
      <c r="MB386" s="2" t="s">
        <v>134</v>
      </c>
      <c r="MC386" s="2" t="s">
        <v>134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134</v>
      </c>
      <c r="MY386" s="2" t="s">
        <v>134</v>
      </c>
      <c r="MZ386" s="2" t="s">
        <v>134</v>
      </c>
      <c r="NA386" s="2" t="s">
        <v>134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134</v>
      </c>
      <c r="NV386" s="2" t="s">
        <v>134</v>
      </c>
      <c r="NW386" s="2" t="s">
        <v>134</v>
      </c>
      <c r="NX386" s="2" t="s">
        <v>134</v>
      </c>
      <c r="NY386" s="2" t="s">
        <v>134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134</v>
      </c>
      <c r="OI386" s="2" t="s">
        <v>134</v>
      </c>
      <c r="OJ386" s="2" t="s">
        <v>134</v>
      </c>
      <c r="OK386" s="2" t="s">
        <v>134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134</v>
      </c>
      <c r="OT386" s="2" t="s">
        <v>134</v>
      </c>
      <c r="OU386" s="2" t="s">
        <v>134</v>
      </c>
      <c r="OV386" s="2" t="s">
        <v>134</v>
      </c>
      <c r="OW386" s="2" t="s">
        <v>134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134</v>
      </c>
      <c r="RN386" s="2" t="s">
        <v>134</v>
      </c>
      <c r="RO386" s="2" t="s">
        <v>134</v>
      </c>
      <c r="RP386" s="2" t="s">
        <v>134</v>
      </c>
      <c r="RQ386" s="2" t="s">
        <v>134</v>
      </c>
      <c r="RR386" s="2" t="s">
        <v>134</v>
      </c>
      <c r="RS386" s="4"/>
      <c r="RT386" s="8"/>
      <c r="RU386" s="4"/>
      <c r="RV386" s="8"/>
      <c r="RW386" s="7"/>
      <c r="RX386" s="7"/>
      <c r="RY386" s="2" t="s">
        <v>134</v>
      </c>
      <c r="RZ386" s="2" t="s">
        <v>134</v>
      </c>
      <c r="SA386" s="2" t="s">
        <v>134</v>
      </c>
      <c r="SB386" s="2" t="s">
        <v>134</v>
      </c>
      <c r="SC386" s="2" t="s">
        <v>134</v>
      </c>
      <c r="SD386" s="2" t="s">
        <v>134</v>
      </c>
      <c r="SE386" s="4"/>
      <c r="SF386" s="8"/>
      <c r="SG386" s="4"/>
      <c r="SH386" s="8"/>
      <c r="SI386" s="7"/>
      <c r="SJ386" s="7"/>
      <c r="SK386" s="2" t="s">
        <v>134</v>
      </c>
      <c r="SL386" s="2" t="s">
        <v>134</v>
      </c>
      <c r="SM386" s="2" t="s">
        <v>134</v>
      </c>
      <c r="SN386" s="2" t="s">
        <v>134</v>
      </c>
      <c r="SO386" s="2" t="s">
        <v>134</v>
      </c>
      <c r="SP386" s="2" t="s">
        <v>134</v>
      </c>
    </row>
    <row r="387">
      <c r="A387" s="2" t="s">
        <v>3525</v>
      </c>
      <c r="B387" s="2" t="s">
        <v>123</v>
      </c>
      <c r="C387" s="2" t="s">
        <v>3418</v>
      </c>
      <c r="D387" s="2" t="s">
        <v>2765</v>
      </c>
      <c r="E387" s="2" t="s">
        <v>1660</v>
      </c>
      <c r="F387" s="2" t="s">
        <v>3519</v>
      </c>
      <c r="G387" s="2" t="s">
        <v>134</v>
      </c>
      <c r="H387" s="2" t="s">
        <v>134</v>
      </c>
      <c r="I387" s="2" t="s">
        <v>134</v>
      </c>
      <c r="J387" s="2" t="s">
        <v>3522</v>
      </c>
      <c r="K387" s="2" t="s">
        <v>3524</v>
      </c>
      <c r="L387" s="3">
        <v>4.59</v>
      </c>
      <c r="M387" s="3"/>
      <c r="N387" s="3"/>
      <c r="O387" s="2" t="s">
        <v>131</v>
      </c>
      <c r="P387" s="2" t="s">
        <v>134</v>
      </c>
      <c r="Q387" s="2" t="s">
        <v>134</v>
      </c>
      <c r="R387" s="2" t="s">
        <v>3132</v>
      </c>
      <c r="S387" s="2" t="s">
        <v>134</v>
      </c>
      <c r="T387" s="2" t="s">
        <v>134</v>
      </c>
      <c r="U387" s="2" t="s">
        <v>134</v>
      </c>
      <c r="V387" s="2" t="s">
        <v>134</v>
      </c>
      <c r="W387" s="2" t="s">
        <v>134</v>
      </c>
      <c r="X387" s="2" t="s">
        <v>134</v>
      </c>
      <c r="Y387" s="2" t="s">
        <v>134</v>
      </c>
      <c r="Z387" s="4"/>
      <c r="AA387" s="4">
        <f>=ROUNDDOWN({0},0)</f>
      </c>
      <c r="AB387" s="5"/>
      <c r="AC387" s="2" t="s">
        <v>134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/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/>
      <c r="BJ387" s="4"/>
      <c r="BK387" s="8"/>
      <c r="BL387" s="2" t="s">
        <v>134</v>
      </c>
      <c r="BM387" s="7"/>
      <c r="BN387" s="7"/>
      <c r="BO387" s="4"/>
      <c r="BP387" s="8"/>
      <c r="BQ387" s="4"/>
      <c r="BR387" s="8"/>
      <c r="BS387" s="7"/>
      <c r="BT387" s="7"/>
      <c r="BU387" s="2" t="s">
        <v>134</v>
      </c>
      <c r="BV387" s="2" t="s">
        <v>134</v>
      </c>
      <c r="BW387" s="2" t="s">
        <v>134</v>
      </c>
      <c r="BX387" s="2" t="s">
        <v>134</v>
      </c>
      <c r="BY387" s="2" t="s">
        <v>134</v>
      </c>
      <c r="BZ387" s="2" t="s">
        <v>134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134</v>
      </c>
      <c r="CI387" s="2" t="s">
        <v>134</v>
      </c>
      <c r="CJ387" s="2" t="s">
        <v>134</v>
      </c>
      <c r="CK387" s="2" t="s">
        <v>134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134</v>
      </c>
      <c r="CT387" s="2" t="s">
        <v>134</v>
      </c>
      <c r="CU387" s="2" t="s">
        <v>134</v>
      </c>
      <c r="CV387" s="2" t="s">
        <v>134</v>
      </c>
      <c r="CW387" s="2" t="s">
        <v>134</v>
      </c>
      <c r="CX387" s="2" t="s">
        <v>134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134</v>
      </c>
      <c r="DG387" s="2" t="s">
        <v>134</v>
      </c>
      <c r="DH387" s="2" t="s">
        <v>134</v>
      </c>
      <c r="DI387" s="2" t="s">
        <v>134</v>
      </c>
      <c r="DJ387" s="2" t="s">
        <v>134</v>
      </c>
      <c r="DK387" s="4"/>
      <c r="DL387" s="8"/>
      <c r="DM387" s="4"/>
      <c r="DN387" s="8"/>
      <c r="DO387" s="7"/>
      <c r="DP387" s="7"/>
      <c r="DQ387" s="2" t="s">
        <v>134</v>
      </c>
      <c r="DR387" s="2" t="s">
        <v>134</v>
      </c>
      <c r="DS387" s="2" t="s">
        <v>134</v>
      </c>
      <c r="DT387" s="2" t="s">
        <v>134</v>
      </c>
      <c r="DU387" s="2" t="s">
        <v>134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134</v>
      </c>
      <c r="ED387" s="2" t="s">
        <v>134</v>
      </c>
      <c r="EE387" s="2" t="s">
        <v>134</v>
      </c>
      <c r="EF387" s="2" t="s">
        <v>134</v>
      </c>
      <c r="EG387" s="2" t="s">
        <v>134</v>
      </c>
      <c r="EH387" s="2" t="s">
        <v>134</v>
      </c>
      <c r="EI387" s="4"/>
      <c r="EJ387" s="8"/>
      <c r="EK387" s="4"/>
      <c r="EL387" s="8"/>
      <c r="EM387" s="7"/>
      <c r="EN387" s="7"/>
      <c r="EO387" s="2" t="s">
        <v>134</v>
      </c>
      <c r="EP387" s="2" t="s">
        <v>134</v>
      </c>
      <c r="EQ387" s="2" t="s">
        <v>134</v>
      </c>
      <c r="ER387" s="2" t="s">
        <v>134</v>
      </c>
      <c r="ES387" s="2" t="s">
        <v>134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134</v>
      </c>
      <c r="FB387" s="2" t="s">
        <v>134</v>
      </c>
      <c r="FC387" s="2" t="s">
        <v>134</v>
      </c>
      <c r="FD387" s="2" t="s">
        <v>134</v>
      </c>
      <c r="FE387" s="2" t="s">
        <v>134</v>
      </c>
      <c r="FF387" s="2" t="s">
        <v>134</v>
      </c>
      <c r="FG387" s="4"/>
      <c r="FH387" s="8"/>
      <c r="FI387" s="4"/>
      <c r="FJ387" s="8"/>
      <c r="FK387" s="7"/>
      <c r="FL387" s="7"/>
      <c r="FM387" s="2" t="s">
        <v>134</v>
      </c>
      <c r="FN387" s="2" t="s">
        <v>134</v>
      </c>
      <c r="FO387" s="2" t="s">
        <v>134</v>
      </c>
      <c r="FP387" s="2" t="s">
        <v>134</v>
      </c>
      <c r="FQ387" s="2" t="s">
        <v>134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134</v>
      </c>
      <c r="GA387" s="2" t="s">
        <v>134</v>
      </c>
      <c r="GB387" s="2" t="s">
        <v>134</v>
      </c>
      <c r="GC387" s="2" t="s">
        <v>134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134</v>
      </c>
      <c r="GM387" s="2" t="s">
        <v>134</v>
      </c>
      <c r="GN387" s="2" t="s">
        <v>134</v>
      </c>
      <c r="GO387" s="2" t="s">
        <v>134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134</v>
      </c>
      <c r="GX387" s="2" t="s">
        <v>134</v>
      </c>
      <c r="GY387" s="2" t="s">
        <v>134</v>
      </c>
      <c r="GZ387" s="2" t="s">
        <v>134</v>
      </c>
      <c r="HA387" s="2" t="s">
        <v>134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134</v>
      </c>
      <c r="HJ387" s="2" t="s">
        <v>134</v>
      </c>
      <c r="HK387" s="2" t="s">
        <v>134</v>
      </c>
      <c r="HL387" s="2" t="s">
        <v>134</v>
      </c>
      <c r="HM387" s="2" t="s">
        <v>134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134</v>
      </c>
      <c r="HW387" s="2" t="s">
        <v>134</v>
      </c>
      <c r="HX387" s="2" t="s">
        <v>134</v>
      </c>
      <c r="HY387" s="2" t="s">
        <v>134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134</v>
      </c>
      <c r="II387" s="2" t="s">
        <v>134</v>
      </c>
      <c r="IJ387" s="2" t="s">
        <v>134</v>
      </c>
      <c r="IK387" s="2" t="s">
        <v>134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134</v>
      </c>
      <c r="IT387" s="2" t="s">
        <v>134</v>
      </c>
      <c r="IU387" s="2" t="s">
        <v>134</v>
      </c>
      <c r="IV387" s="2" t="s">
        <v>134</v>
      </c>
      <c r="IW387" s="2" t="s">
        <v>134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134</v>
      </c>
      <c r="JG387" s="2" t="s">
        <v>134</v>
      </c>
      <c r="JH387" s="2" t="s">
        <v>134</v>
      </c>
      <c r="JI387" s="2" t="s">
        <v>134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134</v>
      </c>
      <c r="JR387" s="2" t="s">
        <v>134</v>
      </c>
      <c r="JS387" s="2" t="s">
        <v>134</v>
      </c>
      <c r="JT387" s="2" t="s">
        <v>134</v>
      </c>
      <c r="JU387" s="2" t="s">
        <v>134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134</v>
      </c>
      <c r="LC387" s="2" t="s">
        <v>134</v>
      </c>
      <c r="LD387" s="2" t="s">
        <v>134</v>
      </c>
      <c r="LE387" s="2" t="s">
        <v>134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134</v>
      </c>
      <c r="LO387" s="2" t="s">
        <v>134</v>
      </c>
      <c r="LP387" s="2" t="s">
        <v>134</v>
      </c>
      <c r="LQ387" s="2" t="s">
        <v>134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134</v>
      </c>
      <c r="LZ387" s="2" t="s">
        <v>134</v>
      </c>
      <c r="MA387" s="2" t="s">
        <v>134</v>
      </c>
      <c r="MB387" s="2" t="s">
        <v>134</v>
      </c>
      <c r="MC387" s="2" t="s">
        <v>134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134</v>
      </c>
      <c r="MY387" s="2" t="s">
        <v>134</v>
      </c>
      <c r="MZ387" s="2" t="s">
        <v>134</v>
      </c>
      <c r="NA387" s="2" t="s">
        <v>134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134</v>
      </c>
      <c r="RN387" s="2" t="s">
        <v>134</v>
      </c>
      <c r="RO387" s="2" t="s">
        <v>134</v>
      </c>
      <c r="RP387" s="2" t="s">
        <v>134</v>
      </c>
      <c r="RQ387" s="2" t="s">
        <v>134</v>
      </c>
      <c r="RR387" s="2" t="s">
        <v>134</v>
      </c>
      <c r="RS387" s="4"/>
      <c r="RT387" s="8"/>
      <c r="RU387" s="4"/>
      <c r="RV387" s="8"/>
      <c r="RW387" s="7"/>
      <c r="RX387" s="7"/>
      <c r="RY387" s="2" t="s">
        <v>134</v>
      </c>
      <c r="RZ387" s="2" t="s">
        <v>134</v>
      </c>
      <c r="SA387" s="2" t="s">
        <v>134</v>
      </c>
      <c r="SB387" s="2" t="s">
        <v>134</v>
      </c>
      <c r="SC387" s="2" t="s">
        <v>134</v>
      </c>
      <c r="SD387" s="2" t="s">
        <v>134</v>
      </c>
      <c r="SE387" s="4"/>
      <c r="SF387" s="8"/>
      <c r="SG387" s="4"/>
      <c r="SH387" s="8"/>
      <c r="SI387" s="7"/>
      <c r="SJ387" s="7"/>
      <c r="SK387" s="2" t="s">
        <v>134</v>
      </c>
      <c r="SL387" s="2" t="s">
        <v>134</v>
      </c>
      <c r="SM387" s="2" t="s">
        <v>134</v>
      </c>
      <c r="SN387" s="2" t="s">
        <v>134</v>
      </c>
      <c r="SO387" s="2" t="s">
        <v>134</v>
      </c>
      <c r="SP387" s="2" t="s">
        <v>134</v>
      </c>
    </row>
    <row r="388">
      <c r="A388" s="2" t="s">
        <v>3526</v>
      </c>
      <c r="B388" s="2" t="s">
        <v>123</v>
      </c>
      <c r="C388" s="2" t="s">
        <v>3418</v>
      </c>
      <c r="D388" s="2" t="s">
        <v>2765</v>
      </c>
      <c r="E388" s="2" t="s">
        <v>1660</v>
      </c>
      <c r="F388" s="2" t="s">
        <v>3519</v>
      </c>
      <c r="G388" s="2" t="s">
        <v>134</v>
      </c>
      <c r="H388" s="2" t="s">
        <v>134</v>
      </c>
      <c r="I388" s="2" t="s">
        <v>134</v>
      </c>
      <c r="J388" s="2" t="s">
        <v>2751</v>
      </c>
      <c r="K388" s="2" t="s">
        <v>3527</v>
      </c>
      <c r="L388" s="3">
        <v>2.88</v>
      </c>
      <c r="M388" s="3"/>
      <c r="N388" s="3"/>
      <c r="O388" s="2" t="s">
        <v>131</v>
      </c>
      <c r="P388" s="2" t="s">
        <v>134</v>
      </c>
      <c r="Q388" s="2" t="s">
        <v>134</v>
      </c>
      <c r="R388" s="2" t="s">
        <v>3132</v>
      </c>
      <c r="S388" s="2" t="s">
        <v>134</v>
      </c>
      <c r="T388" s="2" t="s">
        <v>134</v>
      </c>
      <c r="U388" s="2" t="s">
        <v>134</v>
      </c>
      <c r="V388" s="2" t="s">
        <v>134</v>
      </c>
      <c r="W388" s="2" t="s">
        <v>134</v>
      </c>
      <c r="X388" s="2" t="s">
        <v>134</v>
      </c>
      <c r="Y388" s="2" t="s">
        <v>134</v>
      </c>
      <c r="Z388" s="4"/>
      <c r="AA388" s="4">
        <f>=ROUNDDOWN({0},0)</f>
      </c>
      <c r="AB388" s="5"/>
      <c r="AC388" s="2" t="s">
        <v>134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/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/>
      <c r="BJ388" s="4"/>
      <c r="BK388" s="8"/>
      <c r="BL388" s="2" t="s">
        <v>134</v>
      </c>
      <c r="BM388" s="7"/>
      <c r="BN388" s="7"/>
      <c r="BO388" s="4"/>
      <c r="BP388" s="8"/>
      <c r="BQ388" s="4"/>
      <c r="BR388" s="8"/>
      <c r="BS388" s="7"/>
      <c r="BT388" s="7"/>
      <c r="BU388" s="2" t="s">
        <v>134</v>
      </c>
      <c r="BV388" s="2" t="s">
        <v>134</v>
      </c>
      <c r="BW388" s="2" t="s">
        <v>134</v>
      </c>
      <c r="BX388" s="2" t="s">
        <v>134</v>
      </c>
      <c r="BY388" s="2" t="s">
        <v>134</v>
      </c>
      <c r="BZ388" s="2" t="s">
        <v>134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134</v>
      </c>
      <c r="CI388" s="2" t="s">
        <v>134</v>
      </c>
      <c r="CJ388" s="2" t="s">
        <v>134</v>
      </c>
      <c r="CK388" s="2" t="s">
        <v>134</v>
      </c>
      <c r="CL388" s="2" t="s">
        <v>134</v>
      </c>
      <c r="CM388" s="4"/>
      <c r="CN388" s="8"/>
      <c r="CO388" s="4"/>
      <c r="CP388" s="8"/>
      <c r="CQ388" s="7"/>
      <c r="CR388" s="7"/>
      <c r="CS388" s="2" t="s">
        <v>134</v>
      </c>
      <c r="CT388" s="2" t="s">
        <v>134</v>
      </c>
      <c r="CU388" s="2" t="s">
        <v>134</v>
      </c>
      <c r="CV388" s="2" t="s">
        <v>134</v>
      </c>
      <c r="CW388" s="2" t="s">
        <v>134</v>
      </c>
      <c r="CX388" s="2" t="s">
        <v>134</v>
      </c>
      <c r="CY388" s="4"/>
      <c r="CZ388" s="8"/>
      <c r="DA388" s="4"/>
      <c r="DB388" s="8"/>
      <c r="DC388" s="7"/>
      <c r="DD388" s="7"/>
      <c r="DE388" s="2" t="s">
        <v>134</v>
      </c>
      <c r="DF388" s="2" t="s">
        <v>134</v>
      </c>
      <c r="DG388" s="2" t="s">
        <v>134</v>
      </c>
      <c r="DH388" s="2" t="s">
        <v>134</v>
      </c>
      <c r="DI388" s="2" t="s">
        <v>134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134</v>
      </c>
      <c r="DR388" s="2" t="s">
        <v>134</v>
      </c>
      <c r="DS388" s="2" t="s">
        <v>134</v>
      </c>
      <c r="DT388" s="2" t="s">
        <v>134</v>
      </c>
      <c r="DU388" s="2" t="s">
        <v>134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134</v>
      </c>
      <c r="ED388" s="2" t="s">
        <v>134</v>
      </c>
      <c r="EE388" s="2" t="s">
        <v>134</v>
      </c>
      <c r="EF388" s="2" t="s">
        <v>134</v>
      </c>
      <c r="EG388" s="2" t="s">
        <v>134</v>
      </c>
      <c r="EH388" s="2" t="s">
        <v>134</v>
      </c>
      <c r="EI388" s="4"/>
      <c r="EJ388" s="8"/>
      <c r="EK388" s="4"/>
      <c r="EL388" s="8"/>
      <c r="EM388" s="7"/>
      <c r="EN388" s="7"/>
      <c r="EO388" s="2" t="s">
        <v>134</v>
      </c>
      <c r="EP388" s="2" t="s">
        <v>134</v>
      </c>
      <c r="EQ388" s="2" t="s">
        <v>134</v>
      </c>
      <c r="ER388" s="2" t="s">
        <v>134</v>
      </c>
      <c r="ES388" s="2" t="s">
        <v>134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134</v>
      </c>
      <c r="FB388" s="2" t="s">
        <v>134</v>
      </c>
      <c r="FC388" s="2" t="s">
        <v>134</v>
      </c>
      <c r="FD388" s="2" t="s">
        <v>134</v>
      </c>
      <c r="FE388" s="2" t="s">
        <v>134</v>
      </c>
      <c r="FF388" s="2" t="s">
        <v>134</v>
      </c>
      <c r="FG388" s="4"/>
      <c r="FH388" s="8"/>
      <c r="FI388" s="4"/>
      <c r="FJ388" s="8"/>
      <c r="FK388" s="7"/>
      <c r="FL388" s="7"/>
      <c r="FM388" s="2" t="s">
        <v>134</v>
      </c>
      <c r="FN388" s="2" t="s">
        <v>134</v>
      </c>
      <c r="FO388" s="2" t="s">
        <v>134</v>
      </c>
      <c r="FP388" s="2" t="s">
        <v>134</v>
      </c>
      <c r="FQ388" s="2" t="s">
        <v>134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134</v>
      </c>
      <c r="GA388" s="2" t="s">
        <v>134</v>
      </c>
      <c r="GB388" s="2" t="s">
        <v>134</v>
      </c>
      <c r="GC388" s="2" t="s">
        <v>134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134</v>
      </c>
      <c r="GM388" s="2" t="s">
        <v>134</v>
      </c>
      <c r="GN388" s="2" t="s">
        <v>134</v>
      </c>
      <c r="GO388" s="2" t="s">
        <v>134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134</v>
      </c>
      <c r="GX388" s="2" t="s">
        <v>134</v>
      </c>
      <c r="GY388" s="2" t="s">
        <v>134</v>
      </c>
      <c r="GZ388" s="2" t="s">
        <v>134</v>
      </c>
      <c r="HA388" s="2" t="s">
        <v>134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134</v>
      </c>
      <c r="HJ388" s="2" t="s">
        <v>134</v>
      </c>
      <c r="HK388" s="2" t="s">
        <v>134</v>
      </c>
      <c r="HL388" s="2" t="s">
        <v>134</v>
      </c>
      <c r="HM388" s="2" t="s">
        <v>134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134</v>
      </c>
      <c r="HV388" s="2" t="s">
        <v>134</v>
      </c>
      <c r="HW388" s="2" t="s">
        <v>134</v>
      </c>
      <c r="HX388" s="2" t="s">
        <v>134</v>
      </c>
      <c r="HY388" s="2" t="s">
        <v>134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134</v>
      </c>
      <c r="II388" s="2" t="s">
        <v>134</v>
      </c>
      <c r="IJ388" s="2" t="s">
        <v>134</v>
      </c>
      <c r="IK388" s="2" t="s">
        <v>134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134</v>
      </c>
      <c r="IT388" s="2" t="s">
        <v>134</v>
      </c>
      <c r="IU388" s="2" t="s">
        <v>134</v>
      </c>
      <c r="IV388" s="2" t="s">
        <v>134</v>
      </c>
      <c r="IW388" s="2" t="s">
        <v>134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134</v>
      </c>
      <c r="JF388" s="2" t="s">
        <v>134</v>
      </c>
      <c r="JG388" s="2" t="s">
        <v>134</v>
      </c>
      <c r="JH388" s="2" t="s">
        <v>134</v>
      </c>
      <c r="JI388" s="2" t="s">
        <v>134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134</v>
      </c>
      <c r="JS388" s="2" t="s">
        <v>134</v>
      </c>
      <c r="JT388" s="2" t="s">
        <v>134</v>
      </c>
      <c r="JU388" s="2" t="s">
        <v>134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134</v>
      </c>
      <c r="KE388" s="2" t="s">
        <v>134</v>
      </c>
      <c r="KF388" s="2" t="s">
        <v>134</v>
      </c>
      <c r="KG388" s="2" t="s">
        <v>134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134</v>
      </c>
      <c r="LB388" s="2" t="s">
        <v>134</v>
      </c>
      <c r="LC388" s="2" t="s">
        <v>134</v>
      </c>
      <c r="LD388" s="2" t="s">
        <v>134</v>
      </c>
      <c r="LE388" s="2" t="s">
        <v>134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134</v>
      </c>
      <c r="LO388" s="2" t="s">
        <v>134</v>
      </c>
      <c r="LP388" s="2" t="s">
        <v>134</v>
      </c>
      <c r="LQ388" s="2" t="s">
        <v>134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134</v>
      </c>
      <c r="LZ388" s="2" t="s">
        <v>134</v>
      </c>
      <c r="MA388" s="2" t="s">
        <v>134</v>
      </c>
      <c r="MB388" s="2" t="s">
        <v>134</v>
      </c>
      <c r="MC388" s="2" t="s">
        <v>134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134</v>
      </c>
      <c r="MY388" s="2" t="s">
        <v>134</v>
      </c>
      <c r="MZ388" s="2" t="s">
        <v>134</v>
      </c>
      <c r="NA388" s="2" t="s">
        <v>134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134</v>
      </c>
      <c r="NV388" s="2" t="s">
        <v>134</v>
      </c>
      <c r="NW388" s="2" t="s">
        <v>134</v>
      </c>
      <c r="NX388" s="2" t="s">
        <v>134</v>
      </c>
      <c r="NY388" s="2" t="s">
        <v>134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134</v>
      </c>
      <c r="OI388" s="2" t="s">
        <v>134</v>
      </c>
      <c r="OJ388" s="2" t="s">
        <v>134</v>
      </c>
      <c r="OK388" s="2" t="s">
        <v>134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134</v>
      </c>
      <c r="OT388" s="2" t="s">
        <v>134</v>
      </c>
      <c r="OU388" s="2" t="s">
        <v>134</v>
      </c>
      <c r="OV388" s="2" t="s">
        <v>134</v>
      </c>
      <c r="OW388" s="2" t="s">
        <v>134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134</v>
      </c>
      <c r="RN388" s="2" t="s">
        <v>134</v>
      </c>
      <c r="RO388" s="2" t="s">
        <v>134</v>
      </c>
      <c r="RP388" s="2" t="s">
        <v>134</v>
      </c>
      <c r="RQ388" s="2" t="s">
        <v>134</v>
      </c>
      <c r="RR388" s="2" t="s">
        <v>134</v>
      </c>
      <c r="RS388" s="4"/>
      <c r="RT388" s="8"/>
      <c r="RU388" s="4"/>
      <c r="RV388" s="8"/>
      <c r="RW388" s="7"/>
      <c r="RX388" s="7"/>
      <c r="RY388" s="2" t="s">
        <v>134</v>
      </c>
      <c r="RZ388" s="2" t="s">
        <v>134</v>
      </c>
      <c r="SA388" s="2" t="s">
        <v>134</v>
      </c>
      <c r="SB388" s="2" t="s">
        <v>134</v>
      </c>
      <c r="SC388" s="2" t="s">
        <v>134</v>
      </c>
      <c r="SD388" s="2" t="s">
        <v>134</v>
      </c>
      <c r="SE388" s="4"/>
      <c r="SF388" s="8"/>
      <c r="SG388" s="4"/>
      <c r="SH388" s="8"/>
      <c r="SI388" s="7"/>
      <c r="SJ388" s="7"/>
      <c r="SK388" s="2" t="s">
        <v>134</v>
      </c>
      <c r="SL388" s="2" t="s">
        <v>134</v>
      </c>
      <c r="SM388" s="2" t="s">
        <v>134</v>
      </c>
      <c r="SN388" s="2" t="s">
        <v>134</v>
      </c>
      <c r="SO388" s="2" t="s">
        <v>134</v>
      </c>
      <c r="SP388" s="2" t="s">
        <v>134</v>
      </c>
    </row>
    <row r="389">
      <c r="A389" s="2" t="s">
        <v>3528</v>
      </c>
      <c r="B389" s="2" t="s">
        <v>123</v>
      </c>
      <c r="C389" s="2" t="s">
        <v>3418</v>
      </c>
      <c r="D389" s="2" t="s">
        <v>2765</v>
      </c>
      <c r="E389" s="2" t="s">
        <v>1660</v>
      </c>
      <c r="F389" s="2" t="s">
        <v>3519</v>
      </c>
      <c r="G389" s="2" t="s">
        <v>134</v>
      </c>
      <c r="H389" s="2" t="s">
        <v>134</v>
      </c>
      <c r="I389" s="2" t="s">
        <v>134</v>
      </c>
      <c r="J389" s="2" t="s">
        <v>3522</v>
      </c>
      <c r="K389" s="2" t="s">
        <v>3527</v>
      </c>
      <c r="L389" s="3">
        <v>4.59</v>
      </c>
      <c r="M389" s="3"/>
      <c r="N389" s="3"/>
      <c r="O389" s="2" t="s">
        <v>131</v>
      </c>
      <c r="P389" s="2" t="s">
        <v>134</v>
      </c>
      <c r="Q389" s="2" t="s">
        <v>134</v>
      </c>
      <c r="R389" s="2" t="s">
        <v>3132</v>
      </c>
      <c r="S389" s="2" t="s">
        <v>134</v>
      </c>
      <c r="T389" s="2" t="s">
        <v>134</v>
      </c>
      <c r="U389" s="2" t="s">
        <v>134</v>
      </c>
      <c r="V389" s="2" t="s">
        <v>134</v>
      </c>
      <c r="W389" s="2" t="s">
        <v>134</v>
      </c>
      <c r="X389" s="2" t="s">
        <v>134</v>
      </c>
      <c r="Y389" s="2" t="s">
        <v>134</v>
      </c>
      <c r="Z389" s="4"/>
      <c r="AA389" s="4">
        <f>=ROUNDDOWN({0},0)</f>
      </c>
      <c r="AB389" s="5"/>
      <c r="AC389" s="2" t="s">
        <v>134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134</v>
      </c>
      <c r="AW389" s="8" t="s">
        <v>134</v>
      </c>
      <c r="AX389" s="4" t="s">
        <v>134</v>
      </c>
      <c r="AY389" s="8" t="s">
        <v>134</v>
      </c>
      <c r="AZ389" s="7" t="s">
        <v>134</v>
      </c>
      <c r="BA389" s="7" t="s">
        <v>134</v>
      </c>
      <c r="BB389" s="7"/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/>
      <c r="BJ389" s="4"/>
      <c r="BK389" s="8"/>
      <c r="BL389" s="2" t="s">
        <v>134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134</v>
      </c>
      <c r="BW389" s="2" t="s">
        <v>134</v>
      </c>
      <c r="BX389" s="2" t="s">
        <v>134</v>
      </c>
      <c r="BY389" s="2" t="s">
        <v>134</v>
      </c>
      <c r="BZ389" s="2" t="s">
        <v>134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134</v>
      </c>
      <c r="CI389" s="2" t="s">
        <v>134</v>
      </c>
      <c r="CJ389" s="2" t="s">
        <v>134</v>
      </c>
      <c r="CK389" s="2" t="s">
        <v>134</v>
      </c>
      <c r="CL389" s="2" t="s">
        <v>134</v>
      </c>
      <c r="CM389" s="4"/>
      <c r="CN389" s="8"/>
      <c r="CO389" s="4"/>
      <c r="CP389" s="8"/>
      <c r="CQ389" s="7"/>
      <c r="CR389" s="7"/>
      <c r="CS389" s="2" t="s">
        <v>134</v>
      </c>
      <c r="CT389" s="2" t="s">
        <v>134</v>
      </c>
      <c r="CU389" s="2" t="s">
        <v>134</v>
      </c>
      <c r="CV389" s="2" t="s">
        <v>134</v>
      </c>
      <c r="CW389" s="2" t="s">
        <v>134</v>
      </c>
      <c r="CX389" s="2" t="s">
        <v>134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134</v>
      </c>
      <c r="DG389" s="2" t="s">
        <v>134</v>
      </c>
      <c r="DH389" s="2" t="s">
        <v>134</v>
      </c>
      <c r="DI389" s="2" t="s">
        <v>134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134</v>
      </c>
      <c r="DR389" s="2" t="s">
        <v>134</v>
      </c>
      <c r="DS389" s="2" t="s">
        <v>134</v>
      </c>
      <c r="DT389" s="2" t="s">
        <v>134</v>
      </c>
      <c r="DU389" s="2" t="s">
        <v>134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134</v>
      </c>
      <c r="ED389" s="2" t="s">
        <v>134</v>
      </c>
      <c r="EE389" s="2" t="s">
        <v>134</v>
      </c>
      <c r="EF389" s="2" t="s">
        <v>134</v>
      </c>
      <c r="EG389" s="2" t="s">
        <v>134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134</v>
      </c>
      <c r="EP389" s="2" t="s">
        <v>134</v>
      </c>
      <c r="EQ389" s="2" t="s">
        <v>134</v>
      </c>
      <c r="ER389" s="2" t="s">
        <v>134</v>
      </c>
      <c r="ES389" s="2" t="s">
        <v>134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134</v>
      </c>
      <c r="FB389" s="2" t="s">
        <v>134</v>
      </c>
      <c r="FC389" s="2" t="s">
        <v>134</v>
      </c>
      <c r="FD389" s="2" t="s">
        <v>134</v>
      </c>
      <c r="FE389" s="2" t="s">
        <v>134</v>
      </c>
      <c r="FF389" s="2" t="s">
        <v>134</v>
      </c>
      <c r="FG389" s="4"/>
      <c r="FH389" s="8"/>
      <c r="FI389" s="4"/>
      <c r="FJ389" s="8"/>
      <c r="FK389" s="7"/>
      <c r="FL389" s="7"/>
      <c r="FM389" s="2" t="s">
        <v>134</v>
      </c>
      <c r="FN389" s="2" t="s">
        <v>134</v>
      </c>
      <c r="FO389" s="2" t="s">
        <v>134</v>
      </c>
      <c r="FP389" s="2" t="s">
        <v>134</v>
      </c>
      <c r="FQ389" s="2" t="s">
        <v>134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134</v>
      </c>
      <c r="GA389" s="2" t="s">
        <v>134</v>
      </c>
      <c r="GB389" s="2" t="s">
        <v>134</v>
      </c>
      <c r="GC389" s="2" t="s">
        <v>134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134</v>
      </c>
      <c r="GM389" s="2" t="s">
        <v>134</v>
      </c>
      <c r="GN389" s="2" t="s">
        <v>134</v>
      </c>
      <c r="GO389" s="2" t="s">
        <v>134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134</v>
      </c>
      <c r="GX389" s="2" t="s">
        <v>134</v>
      </c>
      <c r="GY389" s="2" t="s">
        <v>134</v>
      </c>
      <c r="GZ389" s="2" t="s">
        <v>134</v>
      </c>
      <c r="HA389" s="2" t="s">
        <v>134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134</v>
      </c>
      <c r="HJ389" s="2" t="s">
        <v>134</v>
      </c>
      <c r="HK389" s="2" t="s">
        <v>134</v>
      </c>
      <c r="HL389" s="2" t="s">
        <v>134</v>
      </c>
      <c r="HM389" s="2" t="s">
        <v>134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134</v>
      </c>
      <c r="HV389" s="2" t="s">
        <v>134</v>
      </c>
      <c r="HW389" s="2" t="s">
        <v>134</v>
      </c>
      <c r="HX389" s="2" t="s">
        <v>134</v>
      </c>
      <c r="HY389" s="2" t="s">
        <v>134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134</v>
      </c>
      <c r="II389" s="2" t="s">
        <v>134</v>
      </c>
      <c r="IJ389" s="2" t="s">
        <v>134</v>
      </c>
      <c r="IK389" s="2" t="s">
        <v>134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134</v>
      </c>
      <c r="IT389" s="2" t="s">
        <v>134</v>
      </c>
      <c r="IU389" s="2" t="s">
        <v>134</v>
      </c>
      <c r="IV389" s="2" t="s">
        <v>134</v>
      </c>
      <c r="IW389" s="2" t="s">
        <v>134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134</v>
      </c>
      <c r="JG389" s="2" t="s">
        <v>134</v>
      </c>
      <c r="JH389" s="2" t="s">
        <v>134</v>
      </c>
      <c r="JI389" s="2" t="s">
        <v>134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134</v>
      </c>
      <c r="JS389" s="2" t="s">
        <v>134</v>
      </c>
      <c r="JT389" s="2" t="s">
        <v>134</v>
      </c>
      <c r="JU389" s="2" t="s">
        <v>134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134</v>
      </c>
      <c r="KE389" s="2" t="s">
        <v>134</v>
      </c>
      <c r="KF389" s="2" t="s">
        <v>134</v>
      </c>
      <c r="KG389" s="2" t="s">
        <v>134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134</v>
      </c>
      <c r="LB389" s="2" t="s">
        <v>134</v>
      </c>
      <c r="LC389" s="2" t="s">
        <v>134</v>
      </c>
      <c r="LD389" s="2" t="s">
        <v>134</v>
      </c>
      <c r="LE389" s="2" t="s">
        <v>134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134</v>
      </c>
      <c r="LN389" s="2" t="s">
        <v>134</v>
      </c>
      <c r="LO389" s="2" t="s">
        <v>134</v>
      </c>
      <c r="LP389" s="2" t="s">
        <v>134</v>
      </c>
      <c r="LQ389" s="2" t="s">
        <v>134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134</v>
      </c>
      <c r="LZ389" s="2" t="s">
        <v>134</v>
      </c>
      <c r="MA389" s="2" t="s">
        <v>134</v>
      </c>
      <c r="MB389" s="2" t="s">
        <v>134</v>
      </c>
      <c r="MC389" s="2" t="s">
        <v>134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134</v>
      </c>
      <c r="MY389" s="2" t="s">
        <v>134</v>
      </c>
      <c r="MZ389" s="2" t="s">
        <v>134</v>
      </c>
      <c r="NA389" s="2" t="s">
        <v>134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134</v>
      </c>
      <c r="NV389" s="2" t="s">
        <v>134</v>
      </c>
      <c r="NW389" s="2" t="s">
        <v>134</v>
      </c>
      <c r="NX389" s="2" t="s">
        <v>134</v>
      </c>
      <c r="NY389" s="2" t="s">
        <v>134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134</v>
      </c>
      <c r="OI389" s="2" t="s">
        <v>134</v>
      </c>
      <c r="OJ389" s="2" t="s">
        <v>134</v>
      </c>
      <c r="OK389" s="2" t="s">
        <v>134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134</v>
      </c>
      <c r="OT389" s="2" t="s">
        <v>134</v>
      </c>
      <c r="OU389" s="2" t="s">
        <v>134</v>
      </c>
      <c r="OV389" s="2" t="s">
        <v>134</v>
      </c>
      <c r="OW389" s="2" t="s">
        <v>134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134</v>
      </c>
      <c r="QP389" s="2" t="s">
        <v>134</v>
      </c>
      <c r="QQ389" s="2" t="s">
        <v>134</v>
      </c>
      <c r="QR389" s="2" t="s">
        <v>134</v>
      </c>
      <c r="QS389" s="2" t="s">
        <v>134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134</v>
      </c>
      <c r="RN389" s="2" t="s">
        <v>134</v>
      </c>
      <c r="RO389" s="2" t="s">
        <v>134</v>
      </c>
      <c r="RP389" s="2" t="s">
        <v>134</v>
      </c>
      <c r="RQ389" s="2" t="s">
        <v>134</v>
      </c>
      <c r="RR389" s="2" t="s">
        <v>134</v>
      </c>
      <c r="RS389" s="4"/>
      <c r="RT389" s="8"/>
      <c r="RU389" s="4"/>
      <c r="RV389" s="8"/>
      <c r="RW389" s="7"/>
      <c r="RX389" s="7"/>
      <c r="RY389" s="2" t="s">
        <v>134</v>
      </c>
      <c r="RZ389" s="2" t="s">
        <v>134</v>
      </c>
      <c r="SA389" s="2" t="s">
        <v>134</v>
      </c>
      <c r="SB389" s="2" t="s">
        <v>134</v>
      </c>
      <c r="SC389" s="2" t="s">
        <v>134</v>
      </c>
      <c r="SD389" s="2" t="s">
        <v>134</v>
      </c>
      <c r="SE389" s="4"/>
      <c r="SF389" s="8"/>
      <c r="SG389" s="4"/>
      <c r="SH389" s="8"/>
      <c r="SI389" s="7"/>
      <c r="SJ389" s="7"/>
      <c r="SK389" s="2" t="s">
        <v>134</v>
      </c>
      <c r="SL389" s="2" t="s">
        <v>134</v>
      </c>
      <c r="SM389" s="2" t="s">
        <v>134</v>
      </c>
      <c r="SN389" s="2" t="s">
        <v>134</v>
      </c>
      <c r="SO389" s="2" t="s">
        <v>134</v>
      </c>
      <c r="SP389" s="2" t="s">
        <v>134</v>
      </c>
    </row>
    <row r="390">
      <c r="A390" s="2" t="s">
        <v>3529</v>
      </c>
      <c r="B390" s="2" t="s">
        <v>123</v>
      </c>
      <c r="C390" s="2" t="s">
        <v>3418</v>
      </c>
      <c r="D390" s="2" t="s">
        <v>2765</v>
      </c>
      <c r="E390" s="2" t="s">
        <v>1660</v>
      </c>
      <c r="F390" s="2" t="s">
        <v>3519</v>
      </c>
      <c r="G390" s="2" t="s">
        <v>134</v>
      </c>
      <c r="H390" s="2" t="s">
        <v>134</v>
      </c>
      <c r="I390" s="2" t="s">
        <v>134</v>
      </c>
      <c r="J390" s="2" t="s">
        <v>2751</v>
      </c>
      <c r="K390" s="2" t="s">
        <v>3530</v>
      </c>
      <c r="L390" s="3">
        <v>2.88</v>
      </c>
      <c r="M390" s="3"/>
      <c r="N390" s="3"/>
      <c r="O390" s="2" t="s">
        <v>131</v>
      </c>
      <c r="P390" s="2" t="s">
        <v>134</v>
      </c>
      <c r="Q390" s="2" t="s">
        <v>134</v>
      </c>
      <c r="R390" s="2" t="s">
        <v>3132</v>
      </c>
      <c r="S390" s="2" t="s">
        <v>134</v>
      </c>
      <c r="T390" s="2" t="s">
        <v>134</v>
      </c>
      <c r="U390" s="2" t="s">
        <v>134</v>
      </c>
      <c r="V390" s="2" t="s">
        <v>134</v>
      </c>
      <c r="W390" s="2" t="s">
        <v>134</v>
      </c>
      <c r="X390" s="2" t="s">
        <v>134</v>
      </c>
      <c r="Y390" s="2" t="s">
        <v>134</v>
      </c>
      <c r="Z390" s="4"/>
      <c r="AA390" s="4">
        <f>=ROUNDDOWN({0},0)</f>
      </c>
      <c r="AB390" s="5"/>
      <c r="AC390" s="2" t="s">
        <v>134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134</v>
      </c>
      <c r="AW390" s="8" t="s">
        <v>134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/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/>
      <c r="BJ390" s="4"/>
      <c r="BK390" s="8"/>
      <c r="BL390" s="2" t="s">
        <v>134</v>
      </c>
      <c r="BM390" s="7"/>
      <c r="BN390" s="7"/>
      <c r="BO390" s="4"/>
      <c r="BP390" s="8"/>
      <c r="BQ390" s="4"/>
      <c r="BR390" s="8"/>
      <c r="BS390" s="7"/>
      <c r="BT390" s="7"/>
      <c r="BU390" s="2" t="s">
        <v>134</v>
      </c>
      <c r="BV390" s="2" t="s">
        <v>134</v>
      </c>
      <c r="BW390" s="2" t="s">
        <v>134</v>
      </c>
      <c r="BX390" s="2" t="s">
        <v>134</v>
      </c>
      <c r="BY390" s="2" t="s">
        <v>134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134</v>
      </c>
      <c r="CH390" s="2" t="s">
        <v>134</v>
      </c>
      <c r="CI390" s="2" t="s">
        <v>134</v>
      </c>
      <c r="CJ390" s="2" t="s">
        <v>134</v>
      </c>
      <c r="CK390" s="2" t="s">
        <v>134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134</v>
      </c>
      <c r="CT390" s="2" t="s">
        <v>134</v>
      </c>
      <c r="CU390" s="2" t="s">
        <v>134</v>
      </c>
      <c r="CV390" s="2" t="s">
        <v>134</v>
      </c>
      <c r="CW390" s="2" t="s">
        <v>134</v>
      </c>
      <c r="CX390" s="2" t="s">
        <v>134</v>
      </c>
      <c r="CY390" s="4"/>
      <c r="CZ390" s="8"/>
      <c r="DA390" s="4"/>
      <c r="DB390" s="8"/>
      <c r="DC390" s="7"/>
      <c r="DD390" s="7"/>
      <c r="DE390" s="2" t="s">
        <v>134</v>
      </c>
      <c r="DF390" s="2" t="s">
        <v>134</v>
      </c>
      <c r="DG390" s="2" t="s">
        <v>134</v>
      </c>
      <c r="DH390" s="2" t="s">
        <v>134</v>
      </c>
      <c r="DI390" s="2" t="s">
        <v>134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134</v>
      </c>
      <c r="DR390" s="2" t="s">
        <v>134</v>
      </c>
      <c r="DS390" s="2" t="s">
        <v>134</v>
      </c>
      <c r="DT390" s="2" t="s">
        <v>134</v>
      </c>
      <c r="DU390" s="2" t="s">
        <v>134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134</v>
      </c>
      <c r="ED390" s="2" t="s">
        <v>134</v>
      </c>
      <c r="EE390" s="2" t="s">
        <v>134</v>
      </c>
      <c r="EF390" s="2" t="s">
        <v>134</v>
      </c>
      <c r="EG390" s="2" t="s">
        <v>134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134</v>
      </c>
      <c r="EP390" s="2" t="s">
        <v>134</v>
      </c>
      <c r="EQ390" s="2" t="s">
        <v>134</v>
      </c>
      <c r="ER390" s="2" t="s">
        <v>134</v>
      </c>
      <c r="ES390" s="2" t="s">
        <v>134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134</v>
      </c>
      <c r="FB390" s="2" t="s">
        <v>134</v>
      </c>
      <c r="FC390" s="2" t="s">
        <v>134</v>
      </c>
      <c r="FD390" s="2" t="s">
        <v>134</v>
      </c>
      <c r="FE390" s="2" t="s">
        <v>134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134</v>
      </c>
      <c r="FN390" s="2" t="s">
        <v>134</v>
      </c>
      <c r="FO390" s="2" t="s">
        <v>134</v>
      </c>
      <c r="FP390" s="2" t="s">
        <v>134</v>
      </c>
      <c r="FQ390" s="2" t="s">
        <v>134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134</v>
      </c>
      <c r="FZ390" s="2" t="s">
        <v>134</v>
      </c>
      <c r="GA390" s="2" t="s">
        <v>134</v>
      </c>
      <c r="GB390" s="2" t="s">
        <v>134</v>
      </c>
      <c r="GC390" s="2" t="s">
        <v>134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134</v>
      </c>
      <c r="GM390" s="2" t="s">
        <v>134</v>
      </c>
      <c r="GN390" s="2" t="s">
        <v>134</v>
      </c>
      <c r="GO390" s="2" t="s">
        <v>134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134</v>
      </c>
      <c r="GX390" s="2" t="s">
        <v>134</v>
      </c>
      <c r="GY390" s="2" t="s">
        <v>134</v>
      </c>
      <c r="GZ390" s="2" t="s">
        <v>134</v>
      </c>
      <c r="HA390" s="2" t="s">
        <v>134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134</v>
      </c>
      <c r="HJ390" s="2" t="s">
        <v>134</v>
      </c>
      <c r="HK390" s="2" t="s">
        <v>134</v>
      </c>
      <c r="HL390" s="2" t="s">
        <v>134</v>
      </c>
      <c r="HM390" s="2" t="s">
        <v>134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134</v>
      </c>
      <c r="HV390" s="2" t="s">
        <v>134</v>
      </c>
      <c r="HW390" s="2" t="s">
        <v>134</v>
      </c>
      <c r="HX390" s="2" t="s">
        <v>134</v>
      </c>
      <c r="HY390" s="2" t="s">
        <v>134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134</v>
      </c>
      <c r="IH390" s="2" t="s">
        <v>134</v>
      </c>
      <c r="II390" s="2" t="s">
        <v>134</v>
      </c>
      <c r="IJ390" s="2" t="s">
        <v>134</v>
      </c>
      <c r="IK390" s="2" t="s">
        <v>134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134</v>
      </c>
      <c r="IT390" s="2" t="s">
        <v>134</v>
      </c>
      <c r="IU390" s="2" t="s">
        <v>134</v>
      </c>
      <c r="IV390" s="2" t="s">
        <v>134</v>
      </c>
      <c r="IW390" s="2" t="s">
        <v>134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134</v>
      </c>
      <c r="JF390" s="2" t="s">
        <v>134</v>
      </c>
      <c r="JG390" s="2" t="s">
        <v>134</v>
      </c>
      <c r="JH390" s="2" t="s">
        <v>134</v>
      </c>
      <c r="JI390" s="2" t="s">
        <v>134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134</v>
      </c>
      <c r="JR390" s="2" t="s">
        <v>134</v>
      </c>
      <c r="JS390" s="2" t="s">
        <v>134</v>
      </c>
      <c r="JT390" s="2" t="s">
        <v>134</v>
      </c>
      <c r="JU390" s="2" t="s">
        <v>134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134</v>
      </c>
      <c r="KD390" s="2" t="s">
        <v>134</v>
      </c>
      <c r="KE390" s="2" t="s">
        <v>134</v>
      </c>
      <c r="KF390" s="2" t="s">
        <v>134</v>
      </c>
      <c r="KG390" s="2" t="s">
        <v>134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134</v>
      </c>
      <c r="LB390" s="2" t="s">
        <v>134</v>
      </c>
      <c r="LC390" s="2" t="s">
        <v>134</v>
      </c>
      <c r="LD390" s="2" t="s">
        <v>134</v>
      </c>
      <c r="LE390" s="2" t="s">
        <v>134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134</v>
      </c>
      <c r="LN390" s="2" t="s">
        <v>134</v>
      </c>
      <c r="LO390" s="2" t="s">
        <v>134</v>
      </c>
      <c r="LP390" s="2" t="s">
        <v>134</v>
      </c>
      <c r="LQ390" s="2" t="s">
        <v>134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134</v>
      </c>
      <c r="LZ390" s="2" t="s">
        <v>134</v>
      </c>
      <c r="MA390" s="2" t="s">
        <v>134</v>
      </c>
      <c r="MB390" s="2" t="s">
        <v>134</v>
      </c>
      <c r="MC390" s="2" t="s">
        <v>134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134</v>
      </c>
      <c r="MX390" s="2" t="s">
        <v>134</v>
      </c>
      <c r="MY390" s="2" t="s">
        <v>134</v>
      </c>
      <c r="MZ390" s="2" t="s">
        <v>134</v>
      </c>
      <c r="NA390" s="2" t="s">
        <v>134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134</v>
      </c>
      <c r="NV390" s="2" t="s">
        <v>134</v>
      </c>
      <c r="NW390" s="2" t="s">
        <v>134</v>
      </c>
      <c r="NX390" s="2" t="s">
        <v>134</v>
      </c>
      <c r="NY390" s="2" t="s">
        <v>134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134</v>
      </c>
      <c r="OH390" s="2" t="s">
        <v>134</v>
      </c>
      <c r="OI390" s="2" t="s">
        <v>134</v>
      </c>
      <c r="OJ390" s="2" t="s">
        <v>134</v>
      </c>
      <c r="OK390" s="2" t="s">
        <v>134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134</v>
      </c>
      <c r="OT390" s="2" t="s">
        <v>134</v>
      </c>
      <c r="OU390" s="2" t="s">
        <v>134</v>
      </c>
      <c r="OV390" s="2" t="s">
        <v>134</v>
      </c>
      <c r="OW390" s="2" t="s">
        <v>134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134</v>
      </c>
      <c r="QP390" s="2" t="s">
        <v>134</v>
      </c>
      <c r="QQ390" s="2" t="s">
        <v>134</v>
      </c>
      <c r="QR390" s="2" t="s">
        <v>134</v>
      </c>
      <c r="QS390" s="2" t="s">
        <v>134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134</v>
      </c>
      <c r="RB390" s="2" t="s">
        <v>134</v>
      </c>
      <c r="RC390" s="2" t="s">
        <v>134</v>
      </c>
      <c r="RD390" s="2" t="s">
        <v>134</v>
      </c>
      <c r="RE390" s="2" t="s">
        <v>134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134</v>
      </c>
      <c r="RN390" s="2" t="s">
        <v>134</v>
      </c>
      <c r="RO390" s="2" t="s">
        <v>134</v>
      </c>
      <c r="RP390" s="2" t="s">
        <v>134</v>
      </c>
      <c r="RQ390" s="2" t="s">
        <v>134</v>
      </c>
      <c r="RR390" s="2" t="s">
        <v>134</v>
      </c>
      <c r="RS390" s="4"/>
      <c r="RT390" s="8"/>
      <c r="RU390" s="4"/>
      <c r="RV390" s="8"/>
      <c r="RW390" s="7"/>
      <c r="RX390" s="7"/>
      <c r="RY390" s="2" t="s">
        <v>134</v>
      </c>
      <c r="RZ390" s="2" t="s">
        <v>134</v>
      </c>
      <c r="SA390" s="2" t="s">
        <v>134</v>
      </c>
      <c r="SB390" s="2" t="s">
        <v>134</v>
      </c>
      <c r="SC390" s="2" t="s">
        <v>134</v>
      </c>
      <c r="SD390" s="2" t="s">
        <v>134</v>
      </c>
      <c r="SE390" s="4"/>
      <c r="SF390" s="8"/>
      <c r="SG390" s="4"/>
      <c r="SH390" s="8"/>
      <c r="SI390" s="7"/>
      <c r="SJ390" s="7"/>
      <c r="SK390" s="2" t="s">
        <v>134</v>
      </c>
      <c r="SL390" s="2" t="s">
        <v>134</v>
      </c>
      <c r="SM390" s="2" t="s">
        <v>134</v>
      </c>
      <c r="SN390" s="2" t="s">
        <v>134</v>
      </c>
      <c r="SO390" s="2" t="s">
        <v>134</v>
      </c>
      <c r="SP390" s="2" t="s">
        <v>134</v>
      </c>
    </row>
    <row r="391">
      <c r="A391" s="2" t="s">
        <v>3531</v>
      </c>
      <c r="B391" s="2" t="s">
        <v>123</v>
      </c>
      <c r="C391" s="2" t="s">
        <v>3418</v>
      </c>
      <c r="D391" s="2" t="s">
        <v>2765</v>
      </c>
      <c r="E391" s="2" t="s">
        <v>1660</v>
      </c>
      <c r="F391" s="2" t="s">
        <v>3519</v>
      </c>
      <c r="G391" s="2" t="s">
        <v>134</v>
      </c>
      <c r="H391" s="2" t="s">
        <v>134</v>
      </c>
      <c r="I391" s="2" t="s">
        <v>134</v>
      </c>
      <c r="J391" s="2" t="s">
        <v>3522</v>
      </c>
      <c r="K391" s="2" t="s">
        <v>3530</v>
      </c>
      <c r="L391" s="3">
        <v>4.59</v>
      </c>
      <c r="M391" s="3"/>
      <c r="N391" s="3"/>
      <c r="O391" s="2" t="s">
        <v>131</v>
      </c>
      <c r="P391" s="2" t="s">
        <v>134</v>
      </c>
      <c r="Q391" s="2" t="s">
        <v>134</v>
      </c>
      <c r="R391" s="2" t="s">
        <v>3132</v>
      </c>
      <c r="S391" s="2" t="s">
        <v>134</v>
      </c>
      <c r="T391" s="2" t="s">
        <v>134</v>
      </c>
      <c r="U391" s="2" t="s">
        <v>134</v>
      </c>
      <c r="V391" s="2" t="s">
        <v>134</v>
      </c>
      <c r="W391" s="2" t="s">
        <v>134</v>
      </c>
      <c r="X391" s="2" t="s">
        <v>134</v>
      </c>
      <c r="Y391" s="2" t="s">
        <v>134</v>
      </c>
      <c r="Z391" s="4"/>
      <c r="AA391" s="4">
        <f>=ROUNDDOWN({0},0)</f>
      </c>
      <c r="AB391" s="5"/>
      <c r="AC391" s="2" t="s">
        <v>134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/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/>
      <c r="BJ391" s="4"/>
      <c r="BK391" s="8"/>
      <c r="BL391" s="2" t="s">
        <v>134</v>
      </c>
      <c r="BM391" s="7"/>
      <c r="BN391" s="7"/>
      <c r="BO391" s="4"/>
      <c r="BP391" s="8"/>
      <c r="BQ391" s="4"/>
      <c r="BR391" s="8"/>
      <c r="BS391" s="7"/>
      <c r="BT391" s="7"/>
      <c r="BU391" s="2" t="s">
        <v>134</v>
      </c>
      <c r="BV391" s="2" t="s">
        <v>134</v>
      </c>
      <c r="BW391" s="2" t="s">
        <v>134</v>
      </c>
      <c r="BX391" s="2" t="s">
        <v>134</v>
      </c>
      <c r="BY391" s="2" t="s">
        <v>134</v>
      </c>
      <c r="BZ391" s="2" t="s">
        <v>134</v>
      </c>
      <c r="CA391" s="4"/>
      <c r="CB391" s="8"/>
      <c r="CC391" s="4"/>
      <c r="CD391" s="8"/>
      <c r="CE391" s="7"/>
      <c r="CF391" s="7"/>
      <c r="CG391" s="2" t="s">
        <v>134</v>
      </c>
      <c r="CH391" s="2" t="s">
        <v>134</v>
      </c>
      <c r="CI391" s="2" t="s">
        <v>134</v>
      </c>
      <c r="CJ391" s="2" t="s">
        <v>134</v>
      </c>
      <c r="CK391" s="2" t="s">
        <v>134</v>
      </c>
      <c r="CL391" s="2" t="s">
        <v>134</v>
      </c>
      <c r="CM391" s="4"/>
      <c r="CN391" s="8"/>
      <c r="CO391" s="4"/>
      <c r="CP391" s="8"/>
      <c r="CQ391" s="7"/>
      <c r="CR391" s="7"/>
      <c r="CS391" s="2" t="s">
        <v>134</v>
      </c>
      <c r="CT391" s="2" t="s">
        <v>134</v>
      </c>
      <c r="CU391" s="2" t="s">
        <v>134</v>
      </c>
      <c r="CV391" s="2" t="s">
        <v>134</v>
      </c>
      <c r="CW391" s="2" t="s">
        <v>134</v>
      </c>
      <c r="CX391" s="2" t="s">
        <v>134</v>
      </c>
      <c r="CY391" s="4"/>
      <c r="CZ391" s="8"/>
      <c r="DA391" s="4"/>
      <c r="DB391" s="8"/>
      <c r="DC391" s="7"/>
      <c r="DD391" s="7"/>
      <c r="DE391" s="2" t="s">
        <v>134</v>
      </c>
      <c r="DF391" s="2" t="s">
        <v>134</v>
      </c>
      <c r="DG391" s="2" t="s">
        <v>134</v>
      </c>
      <c r="DH391" s="2" t="s">
        <v>134</v>
      </c>
      <c r="DI391" s="2" t="s">
        <v>134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134</v>
      </c>
      <c r="DR391" s="2" t="s">
        <v>134</v>
      </c>
      <c r="DS391" s="2" t="s">
        <v>134</v>
      </c>
      <c r="DT391" s="2" t="s">
        <v>134</v>
      </c>
      <c r="DU391" s="2" t="s">
        <v>134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134</v>
      </c>
      <c r="ED391" s="2" t="s">
        <v>134</v>
      </c>
      <c r="EE391" s="2" t="s">
        <v>134</v>
      </c>
      <c r="EF391" s="2" t="s">
        <v>134</v>
      </c>
      <c r="EG391" s="2" t="s">
        <v>134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134</v>
      </c>
      <c r="EP391" s="2" t="s">
        <v>134</v>
      </c>
      <c r="EQ391" s="2" t="s">
        <v>134</v>
      </c>
      <c r="ER391" s="2" t="s">
        <v>134</v>
      </c>
      <c r="ES391" s="2" t="s">
        <v>134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134</v>
      </c>
      <c r="FB391" s="2" t="s">
        <v>134</v>
      </c>
      <c r="FC391" s="2" t="s">
        <v>134</v>
      </c>
      <c r="FD391" s="2" t="s">
        <v>134</v>
      </c>
      <c r="FE391" s="2" t="s">
        <v>134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134</v>
      </c>
      <c r="FN391" s="2" t="s">
        <v>134</v>
      </c>
      <c r="FO391" s="2" t="s">
        <v>134</v>
      </c>
      <c r="FP391" s="2" t="s">
        <v>134</v>
      </c>
      <c r="FQ391" s="2" t="s">
        <v>134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134</v>
      </c>
      <c r="FZ391" s="2" t="s">
        <v>134</v>
      </c>
      <c r="GA391" s="2" t="s">
        <v>134</v>
      </c>
      <c r="GB391" s="2" t="s">
        <v>134</v>
      </c>
      <c r="GC391" s="2" t="s">
        <v>134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134</v>
      </c>
      <c r="GL391" s="2" t="s">
        <v>134</v>
      </c>
      <c r="GM391" s="2" t="s">
        <v>134</v>
      </c>
      <c r="GN391" s="2" t="s">
        <v>134</v>
      </c>
      <c r="GO391" s="2" t="s">
        <v>134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134</v>
      </c>
      <c r="GX391" s="2" t="s">
        <v>134</v>
      </c>
      <c r="GY391" s="2" t="s">
        <v>134</v>
      </c>
      <c r="GZ391" s="2" t="s">
        <v>134</v>
      </c>
      <c r="HA391" s="2" t="s">
        <v>134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134</v>
      </c>
      <c r="HJ391" s="2" t="s">
        <v>134</v>
      </c>
      <c r="HK391" s="2" t="s">
        <v>134</v>
      </c>
      <c r="HL391" s="2" t="s">
        <v>134</v>
      </c>
      <c r="HM391" s="2" t="s">
        <v>134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134</v>
      </c>
      <c r="HV391" s="2" t="s">
        <v>134</v>
      </c>
      <c r="HW391" s="2" t="s">
        <v>134</v>
      </c>
      <c r="HX391" s="2" t="s">
        <v>134</v>
      </c>
      <c r="HY391" s="2" t="s">
        <v>134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134</v>
      </c>
      <c r="IH391" s="2" t="s">
        <v>134</v>
      </c>
      <c r="II391" s="2" t="s">
        <v>134</v>
      </c>
      <c r="IJ391" s="2" t="s">
        <v>134</v>
      </c>
      <c r="IK391" s="2" t="s">
        <v>134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134</v>
      </c>
      <c r="IT391" s="2" t="s">
        <v>134</v>
      </c>
      <c r="IU391" s="2" t="s">
        <v>134</v>
      </c>
      <c r="IV391" s="2" t="s">
        <v>134</v>
      </c>
      <c r="IW391" s="2" t="s">
        <v>134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134</v>
      </c>
      <c r="JF391" s="2" t="s">
        <v>134</v>
      </c>
      <c r="JG391" s="2" t="s">
        <v>134</v>
      </c>
      <c r="JH391" s="2" t="s">
        <v>134</v>
      </c>
      <c r="JI391" s="2" t="s">
        <v>134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134</v>
      </c>
      <c r="JR391" s="2" t="s">
        <v>134</v>
      </c>
      <c r="JS391" s="2" t="s">
        <v>134</v>
      </c>
      <c r="JT391" s="2" t="s">
        <v>134</v>
      </c>
      <c r="JU391" s="2" t="s">
        <v>134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134</v>
      </c>
      <c r="KD391" s="2" t="s">
        <v>134</v>
      </c>
      <c r="KE391" s="2" t="s">
        <v>134</v>
      </c>
      <c r="KF391" s="2" t="s">
        <v>134</v>
      </c>
      <c r="KG391" s="2" t="s">
        <v>134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134</v>
      </c>
      <c r="LB391" s="2" t="s">
        <v>134</v>
      </c>
      <c r="LC391" s="2" t="s">
        <v>134</v>
      </c>
      <c r="LD391" s="2" t="s">
        <v>134</v>
      </c>
      <c r="LE391" s="2" t="s">
        <v>134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134</v>
      </c>
      <c r="LN391" s="2" t="s">
        <v>134</v>
      </c>
      <c r="LO391" s="2" t="s">
        <v>134</v>
      </c>
      <c r="LP391" s="2" t="s">
        <v>134</v>
      </c>
      <c r="LQ391" s="2" t="s">
        <v>134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134</v>
      </c>
      <c r="LZ391" s="2" t="s">
        <v>134</v>
      </c>
      <c r="MA391" s="2" t="s">
        <v>134</v>
      </c>
      <c r="MB391" s="2" t="s">
        <v>134</v>
      </c>
      <c r="MC391" s="2" t="s">
        <v>134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134</v>
      </c>
      <c r="MX391" s="2" t="s">
        <v>134</v>
      </c>
      <c r="MY391" s="2" t="s">
        <v>134</v>
      </c>
      <c r="MZ391" s="2" t="s">
        <v>134</v>
      </c>
      <c r="NA391" s="2" t="s">
        <v>134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134</v>
      </c>
      <c r="NV391" s="2" t="s">
        <v>134</v>
      </c>
      <c r="NW391" s="2" t="s">
        <v>134</v>
      </c>
      <c r="NX391" s="2" t="s">
        <v>134</v>
      </c>
      <c r="NY391" s="2" t="s">
        <v>134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134</v>
      </c>
      <c r="OH391" s="2" t="s">
        <v>134</v>
      </c>
      <c r="OI391" s="2" t="s">
        <v>134</v>
      </c>
      <c r="OJ391" s="2" t="s">
        <v>134</v>
      </c>
      <c r="OK391" s="2" t="s">
        <v>134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134</v>
      </c>
      <c r="OT391" s="2" t="s">
        <v>134</v>
      </c>
      <c r="OU391" s="2" t="s">
        <v>134</v>
      </c>
      <c r="OV391" s="2" t="s">
        <v>134</v>
      </c>
      <c r="OW391" s="2" t="s">
        <v>134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134</v>
      </c>
      <c r="QP391" s="2" t="s">
        <v>134</v>
      </c>
      <c r="QQ391" s="2" t="s">
        <v>134</v>
      </c>
      <c r="QR391" s="2" t="s">
        <v>134</v>
      </c>
      <c r="QS391" s="2" t="s">
        <v>134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134</v>
      </c>
      <c r="RB391" s="2" t="s">
        <v>134</v>
      </c>
      <c r="RC391" s="2" t="s">
        <v>134</v>
      </c>
      <c r="RD391" s="2" t="s">
        <v>134</v>
      </c>
      <c r="RE391" s="2" t="s">
        <v>134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134</v>
      </c>
      <c r="RN391" s="2" t="s">
        <v>134</v>
      </c>
      <c r="RO391" s="2" t="s">
        <v>134</v>
      </c>
      <c r="RP391" s="2" t="s">
        <v>134</v>
      </c>
      <c r="RQ391" s="2" t="s">
        <v>134</v>
      </c>
      <c r="RR391" s="2" t="s">
        <v>134</v>
      </c>
      <c r="RS391" s="4"/>
      <c r="RT391" s="8"/>
      <c r="RU391" s="4"/>
      <c r="RV391" s="8"/>
      <c r="RW391" s="7"/>
      <c r="RX391" s="7"/>
      <c r="RY391" s="2" t="s">
        <v>134</v>
      </c>
      <c r="RZ391" s="2" t="s">
        <v>134</v>
      </c>
      <c r="SA391" s="2" t="s">
        <v>134</v>
      </c>
      <c r="SB391" s="2" t="s">
        <v>134</v>
      </c>
      <c r="SC391" s="2" t="s">
        <v>134</v>
      </c>
      <c r="SD391" s="2" t="s">
        <v>134</v>
      </c>
      <c r="SE391" s="4"/>
      <c r="SF391" s="8"/>
      <c r="SG391" s="4"/>
      <c r="SH391" s="8"/>
      <c r="SI391" s="7"/>
      <c r="SJ391" s="7"/>
      <c r="SK391" s="2" t="s">
        <v>134</v>
      </c>
      <c r="SL391" s="2" t="s">
        <v>134</v>
      </c>
      <c r="SM391" s="2" t="s">
        <v>134</v>
      </c>
      <c r="SN391" s="2" t="s">
        <v>134</v>
      </c>
      <c r="SO391" s="2" t="s">
        <v>134</v>
      </c>
      <c r="SP391" s="2" t="s">
        <v>134</v>
      </c>
    </row>
    <row r="392">
      <c r="A392" s="2" t="s">
        <v>3532</v>
      </c>
      <c r="B392" s="2" t="s">
        <v>123</v>
      </c>
      <c r="C392" s="2" t="s">
        <v>3418</v>
      </c>
      <c r="D392" s="2" t="s">
        <v>125</v>
      </c>
      <c r="E392" s="2" t="s">
        <v>1660</v>
      </c>
      <c r="F392" s="2" t="s">
        <v>3533</v>
      </c>
      <c r="G392" s="2" t="s">
        <v>134</v>
      </c>
      <c r="H392" s="2" t="s">
        <v>134</v>
      </c>
      <c r="I392" s="2" t="s">
        <v>134</v>
      </c>
      <c r="J392" s="2" t="s">
        <v>234</v>
      </c>
      <c r="K392" s="2" t="s">
        <v>329</v>
      </c>
      <c r="L392" s="3">
        <v>8.03</v>
      </c>
      <c r="M392" s="3"/>
      <c r="N392" s="3"/>
      <c r="O392" s="2" t="s">
        <v>274</v>
      </c>
      <c r="P392" s="2" t="s">
        <v>134</v>
      </c>
      <c r="Q392" s="2" t="s">
        <v>134</v>
      </c>
      <c r="R392" s="2" t="s">
        <v>3132</v>
      </c>
      <c r="S392" s="2" t="s">
        <v>134</v>
      </c>
      <c r="T392" s="2" t="s">
        <v>134</v>
      </c>
      <c r="U392" s="2" t="s">
        <v>134</v>
      </c>
      <c r="V392" s="2" t="s">
        <v>134</v>
      </c>
      <c r="W392" s="2" t="s">
        <v>134</v>
      </c>
      <c r="X392" s="2" t="s">
        <v>134</v>
      </c>
      <c r="Y392" s="2" t="s">
        <v>134</v>
      </c>
      <c r="Z392" s="4"/>
      <c r="AA392" s="4">
        <f>=ROUNDDOWN({0},0)</f>
      </c>
      <c r="AB392" s="5">
        <v>0.3</v>
      </c>
      <c r="AC392" s="2" t="s">
        <v>134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134</v>
      </c>
      <c r="BM392" s="7"/>
      <c r="BN392" s="7"/>
      <c r="BO392" s="4"/>
      <c r="BP392" s="8"/>
      <c r="BQ392" s="4"/>
      <c r="BR392" s="8"/>
      <c r="BS392" s="7"/>
      <c r="BT392" s="7"/>
      <c r="BU392" s="2" t="s">
        <v>134</v>
      </c>
      <c r="BV392" s="2" t="s">
        <v>134</v>
      </c>
      <c r="BW392" s="2" t="s">
        <v>134</v>
      </c>
      <c r="BX392" s="2" t="s">
        <v>134</v>
      </c>
      <c r="BY392" s="2" t="s">
        <v>134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134</v>
      </c>
      <c r="CH392" s="2" t="s">
        <v>134</v>
      </c>
      <c r="CI392" s="2" t="s">
        <v>134</v>
      </c>
      <c r="CJ392" s="2" t="s">
        <v>134</v>
      </c>
      <c r="CK392" s="2" t="s">
        <v>134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134</v>
      </c>
      <c r="CT392" s="2" t="s">
        <v>134</v>
      </c>
      <c r="CU392" s="2" t="s">
        <v>134</v>
      </c>
      <c r="CV392" s="2" t="s">
        <v>134</v>
      </c>
      <c r="CW392" s="2" t="s">
        <v>134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134</v>
      </c>
      <c r="DF392" s="2" t="s">
        <v>134</v>
      </c>
      <c r="DG392" s="2" t="s">
        <v>134</v>
      </c>
      <c r="DH392" s="2" t="s">
        <v>134</v>
      </c>
      <c r="DI392" s="2" t="s">
        <v>134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134</v>
      </c>
      <c r="DR392" s="2" t="s">
        <v>134</v>
      </c>
      <c r="DS392" s="2" t="s">
        <v>134</v>
      </c>
      <c r="DT392" s="2" t="s">
        <v>134</v>
      </c>
      <c r="DU392" s="2" t="s">
        <v>134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134</v>
      </c>
      <c r="ED392" s="2" t="s">
        <v>134</v>
      </c>
      <c r="EE392" s="2" t="s">
        <v>134</v>
      </c>
      <c r="EF392" s="2" t="s">
        <v>134</v>
      </c>
      <c r="EG392" s="2" t="s">
        <v>134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134</v>
      </c>
      <c r="EP392" s="2" t="s">
        <v>134</v>
      </c>
      <c r="EQ392" s="2" t="s">
        <v>134</v>
      </c>
      <c r="ER392" s="2" t="s">
        <v>134</v>
      </c>
      <c r="ES392" s="2" t="s">
        <v>134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134</v>
      </c>
      <c r="FB392" s="2" t="s">
        <v>134</v>
      </c>
      <c r="FC392" s="2" t="s">
        <v>134</v>
      </c>
      <c r="FD392" s="2" t="s">
        <v>134</v>
      </c>
      <c r="FE392" s="2" t="s">
        <v>134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134</v>
      </c>
      <c r="FN392" s="2" t="s">
        <v>134</v>
      </c>
      <c r="FO392" s="2" t="s">
        <v>134</v>
      </c>
      <c r="FP392" s="2" t="s">
        <v>134</v>
      </c>
      <c r="FQ392" s="2" t="s">
        <v>134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134</v>
      </c>
      <c r="FZ392" s="2" t="s">
        <v>134</v>
      </c>
      <c r="GA392" s="2" t="s">
        <v>134</v>
      </c>
      <c r="GB392" s="2" t="s">
        <v>134</v>
      </c>
      <c r="GC392" s="2" t="s">
        <v>134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134</v>
      </c>
      <c r="GM392" s="2" t="s">
        <v>134</v>
      </c>
      <c r="GN392" s="2" t="s">
        <v>134</v>
      </c>
      <c r="GO392" s="2" t="s">
        <v>134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134</v>
      </c>
      <c r="GX392" s="2" t="s">
        <v>134</v>
      </c>
      <c r="GY392" s="2" t="s">
        <v>134</v>
      </c>
      <c r="GZ392" s="2" t="s">
        <v>134</v>
      </c>
      <c r="HA392" s="2" t="s">
        <v>134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134</v>
      </c>
      <c r="HJ392" s="2" t="s">
        <v>134</v>
      </c>
      <c r="HK392" s="2" t="s">
        <v>134</v>
      </c>
      <c r="HL392" s="2" t="s">
        <v>134</v>
      </c>
      <c r="HM392" s="2" t="s">
        <v>134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134</v>
      </c>
      <c r="HV392" s="2" t="s">
        <v>134</v>
      </c>
      <c r="HW392" s="2" t="s">
        <v>134</v>
      </c>
      <c r="HX392" s="2" t="s">
        <v>134</v>
      </c>
      <c r="HY392" s="2" t="s">
        <v>134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134</v>
      </c>
      <c r="IH392" s="2" t="s">
        <v>134</v>
      </c>
      <c r="II392" s="2" t="s">
        <v>134</v>
      </c>
      <c r="IJ392" s="2" t="s">
        <v>134</v>
      </c>
      <c r="IK392" s="2" t="s">
        <v>134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134</v>
      </c>
      <c r="IT392" s="2" t="s">
        <v>134</v>
      </c>
      <c r="IU392" s="2" t="s">
        <v>134</v>
      </c>
      <c r="IV392" s="2" t="s">
        <v>134</v>
      </c>
      <c r="IW392" s="2" t="s">
        <v>134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134</v>
      </c>
      <c r="JF392" s="2" t="s">
        <v>134</v>
      </c>
      <c r="JG392" s="2" t="s">
        <v>134</v>
      </c>
      <c r="JH392" s="2" t="s">
        <v>134</v>
      </c>
      <c r="JI392" s="2" t="s">
        <v>134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134</v>
      </c>
      <c r="JR392" s="2" t="s">
        <v>134</v>
      </c>
      <c r="JS392" s="2" t="s">
        <v>134</v>
      </c>
      <c r="JT392" s="2" t="s">
        <v>134</v>
      </c>
      <c r="JU392" s="2" t="s">
        <v>134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134</v>
      </c>
      <c r="KD392" s="2" t="s">
        <v>134</v>
      </c>
      <c r="KE392" s="2" t="s">
        <v>134</v>
      </c>
      <c r="KF392" s="2" t="s">
        <v>134</v>
      </c>
      <c r="KG392" s="2" t="s">
        <v>134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134</v>
      </c>
      <c r="KP392" s="2" t="s">
        <v>134</v>
      </c>
      <c r="KQ392" s="2" t="s">
        <v>134</v>
      </c>
      <c r="KR392" s="2" t="s">
        <v>134</v>
      </c>
      <c r="KS392" s="2" t="s">
        <v>134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134</v>
      </c>
      <c r="LB392" s="2" t="s">
        <v>134</v>
      </c>
      <c r="LC392" s="2" t="s">
        <v>134</v>
      </c>
      <c r="LD392" s="2" t="s">
        <v>134</v>
      </c>
      <c r="LE392" s="2" t="s">
        <v>134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134</v>
      </c>
      <c r="LN392" s="2" t="s">
        <v>134</v>
      </c>
      <c r="LO392" s="2" t="s">
        <v>134</v>
      </c>
      <c r="LP392" s="2" t="s">
        <v>134</v>
      </c>
      <c r="LQ392" s="2" t="s">
        <v>134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134</v>
      </c>
      <c r="LZ392" s="2" t="s">
        <v>134</v>
      </c>
      <c r="MA392" s="2" t="s">
        <v>134</v>
      </c>
      <c r="MB392" s="2" t="s">
        <v>134</v>
      </c>
      <c r="MC392" s="2" t="s">
        <v>134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134</v>
      </c>
      <c r="NV392" s="2" t="s">
        <v>134</v>
      </c>
      <c r="NW392" s="2" t="s">
        <v>134</v>
      </c>
      <c r="NX392" s="2" t="s">
        <v>134</v>
      </c>
      <c r="NY392" s="2" t="s">
        <v>134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134</v>
      </c>
      <c r="OH392" s="2" t="s">
        <v>134</v>
      </c>
      <c r="OI392" s="2" t="s">
        <v>134</v>
      </c>
      <c r="OJ392" s="2" t="s">
        <v>134</v>
      </c>
      <c r="OK392" s="2" t="s">
        <v>134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134</v>
      </c>
      <c r="OT392" s="2" t="s">
        <v>134</v>
      </c>
      <c r="OU392" s="2" t="s">
        <v>134</v>
      </c>
      <c r="OV392" s="2" t="s">
        <v>134</v>
      </c>
      <c r="OW392" s="2" t="s">
        <v>134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134</v>
      </c>
      <c r="QP392" s="2" t="s">
        <v>134</v>
      </c>
      <c r="QQ392" s="2" t="s">
        <v>134</v>
      </c>
      <c r="QR392" s="2" t="s">
        <v>134</v>
      </c>
      <c r="QS392" s="2" t="s">
        <v>134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134</v>
      </c>
      <c r="RN392" s="2" t="s">
        <v>134</v>
      </c>
      <c r="RO392" s="2" t="s">
        <v>134</v>
      </c>
      <c r="RP392" s="2" t="s">
        <v>134</v>
      </c>
      <c r="RQ392" s="2" t="s">
        <v>134</v>
      </c>
      <c r="RR392" s="2" t="s">
        <v>134</v>
      </c>
      <c r="RS392" s="4"/>
      <c r="RT392" s="8"/>
      <c r="RU392" s="4"/>
      <c r="RV392" s="8"/>
      <c r="RW392" s="7"/>
      <c r="RX392" s="7"/>
      <c r="RY392" s="2" t="s">
        <v>134</v>
      </c>
      <c r="RZ392" s="2" t="s">
        <v>134</v>
      </c>
      <c r="SA392" s="2" t="s">
        <v>134</v>
      </c>
      <c r="SB392" s="2" t="s">
        <v>134</v>
      </c>
      <c r="SC392" s="2" t="s">
        <v>134</v>
      </c>
      <c r="SD392" s="2" t="s">
        <v>134</v>
      </c>
      <c r="SE392" s="4"/>
      <c r="SF392" s="8"/>
      <c r="SG392" s="4"/>
      <c r="SH392" s="8"/>
      <c r="SI392" s="7"/>
      <c r="SJ392" s="7"/>
      <c r="SK392" s="2" t="s">
        <v>134</v>
      </c>
      <c r="SL392" s="2" t="s">
        <v>134</v>
      </c>
      <c r="SM392" s="2" t="s">
        <v>134</v>
      </c>
      <c r="SN392" s="2" t="s">
        <v>134</v>
      </c>
      <c r="SO392" s="2" t="s">
        <v>134</v>
      </c>
      <c r="SP392" s="2" t="s">
        <v>134</v>
      </c>
    </row>
    <row r="393">
      <c r="A393" s="2" t="s">
        <v>3534</v>
      </c>
      <c r="B393" s="2" t="s">
        <v>123</v>
      </c>
      <c r="C393" s="2" t="s">
        <v>3418</v>
      </c>
      <c r="D393" s="2" t="s">
        <v>125</v>
      </c>
      <c r="E393" s="2" t="s">
        <v>1660</v>
      </c>
      <c r="F393" s="2" t="s">
        <v>3535</v>
      </c>
      <c r="G393" s="2" t="s">
        <v>134</v>
      </c>
      <c r="H393" s="2" t="s">
        <v>134</v>
      </c>
      <c r="I393" s="2" t="s">
        <v>134</v>
      </c>
      <c r="J393" s="2" t="s">
        <v>234</v>
      </c>
      <c r="K393" s="2" t="s">
        <v>3536</v>
      </c>
      <c r="L393" s="3">
        <v>11.81</v>
      </c>
      <c r="M393" s="3"/>
      <c r="N393" s="3"/>
      <c r="O393" s="2" t="s">
        <v>725</v>
      </c>
      <c r="P393" s="2" t="s">
        <v>134</v>
      </c>
      <c r="Q393" s="2" t="s">
        <v>134</v>
      </c>
      <c r="R393" s="2" t="s">
        <v>3132</v>
      </c>
      <c r="S393" s="2" t="s">
        <v>134</v>
      </c>
      <c r="T393" s="2" t="s">
        <v>134</v>
      </c>
      <c r="U393" s="2" t="s">
        <v>134</v>
      </c>
      <c r="V393" s="2" t="s">
        <v>134</v>
      </c>
      <c r="W393" s="2" t="s">
        <v>134</v>
      </c>
      <c r="X393" s="2" t="s">
        <v>134</v>
      </c>
      <c r="Y393" s="2" t="s">
        <v>134</v>
      </c>
      <c r="Z393" s="4"/>
      <c r="AA393" s="4">
        <f>=ROUNDDOWN({0},0)</f>
      </c>
      <c r="AB393" s="5"/>
      <c r="AC393" s="2" t="s">
        <v>134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134</v>
      </c>
      <c r="BM393" s="7"/>
      <c r="BN393" s="7"/>
      <c r="BO393" s="4"/>
      <c r="BP393" s="8"/>
      <c r="BQ393" s="4"/>
      <c r="BR393" s="8"/>
      <c r="BS393" s="7"/>
      <c r="BT393" s="7"/>
      <c r="BU393" s="2" t="s">
        <v>134</v>
      </c>
      <c r="BV393" s="2" t="s">
        <v>134</v>
      </c>
      <c r="BW393" s="2" t="s">
        <v>134</v>
      </c>
      <c r="BX393" s="2" t="s">
        <v>134</v>
      </c>
      <c r="BY393" s="2" t="s">
        <v>134</v>
      </c>
      <c r="BZ393" s="2" t="s">
        <v>134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134</v>
      </c>
      <c r="CI393" s="2" t="s">
        <v>134</v>
      </c>
      <c r="CJ393" s="2" t="s">
        <v>134</v>
      </c>
      <c r="CK393" s="2" t="s">
        <v>134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134</v>
      </c>
      <c r="CT393" s="2" t="s">
        <v>134</v>
      </c>
      <c r="CU393" s="2" t="s">
        <v>134</v>
      </c>
      <c r="CV393" s="2" t="s">
        <v>134</v>
      </c>
      <c r="CW393" s="2" t="s">
        <v>134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134</v>
      </c>
      <c r="DG393" s="2" t="s">
        <v>134</v>
      </c>
      <c r="DH393" s="2" t="s">
        <v>134</v>
      </c>
      <c r="DI393" s="2" t="s">
        <v>134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134</v>
      </c>
      <c r="DR393" s="2" t="s">
        <v>134</v>
      </c>
      <c r="DS393" s="2" t="s">
        <v>134</v>
      </c>
      <c r="DT393" s="2" t="s">
        <v>134</v>
      </c>
      <c r="DU393" s="2" t="s">
        <v>134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134</v>
      </c>
      <c r="ED393" s="2" t="s">
        <v>134</v>
      </c>
      <c r="EE393" s="2" t="s">
        <v>134</v>
      </c>
      <c r="EF393" s="2" t="s">
        <v>134</v>
      </c>
      <c r="EG393" s="2" t="s">
        <v>134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134</v>
      </c>
      <c r="EP393" s="2" t="s">
        <v>134</v>
      </c>
      <c r="EQ393" s="2" t="s">
        <v>134</v>
      </c>
      <c r="ER393" s="2" t="s">
        <v>134</v>
      </c>
      <c r="ES393" s="2" t="s">
        <v>134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134</v>
      </c>
      <c r="FB393" s="2" t="s">
        <v>134</v>
      </c>
      <c r="FC393" s="2" t="s">
        <v>134</v>
      </c>
      <c r="FD393" s="2" t="s">
        <v>134</v>
      </c>
      <c r="FE393" s="2" t="s">
        <v>134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134</v>
      </c>
      <c r="FN393" s="2" t="s">
        <v>134</v>
      </c>
      <c r="FO393" s="2" t="s">
        <v>134</v>
      </c>
      <c r="FP393" s="2" t="s">
        <v>134</v>
      </c>
      <c r="FQ393" s="2" t="s">
        <v>134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134</v>
      </c>
      <c r="GA393" s="2" t="s">
        <v>134</v>
      </c>
      <c r="GB393" s="2" t="s">
        <v>134</v>
      </c>
      <c r="GC393" s="2" t="s">
        <v>134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134</v>
      </c>
      <c r="GL393" s="2" t="s">
        <v>134</v>
      </c>
      <c r="GM393" s="2" t="s">
        <v>134</v>
      </c>
      <c r="GN393" s="2" t="s">
        <v>134</v>
      </c>
      <c r="GO393" s="2" t="s">
        <v>134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134</v>
      </c>
      <c r="GX393" s="2" t="s">
        <v>134</v>
      </c>
      <c r="GY393" s="2" t="s">
        <v>134</v>
      </c>
      <c r="GZ393" s="2" t="s">
        <v>134</v>
      </c>
      <c r="HA393" s="2" t="s">
        <v>134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134</v>
      </c>
      <c r="HJ393" s="2" t="s">
        <v>134</v>
      </c>
      <c r="HK393" s="2" t="s">
        <v>134</v>
      </c>
      <c r="HL393" s="2" t="s">
        <v>134</v>
      </c>
      <c r="HM393" s="2" t="s">
        <v>134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134</v>
      </c>
      <c r="HV393" s="2" t="s">
        <v>134</v>
      </c>
      <c r="HW393" s="2" t="s">
        <v>134</v>
      </c>
      <c r="HX393" s="2" t="s">
        <v>134</v>
      </c>
      <c r="HY393" s="2" t="s">
        <v>134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134</v>
      </c>
      <c r="IH393" s="2" t="s">
        <v>134</v>
      </c>
      <c r="II393" s="2" t="s">
        <v>134</v>
      </c>
      <c r="IJ393" s="2" t="s">
        <v>134</v>
      </c>
      <c r="IK393" s="2" t="s">
        <v>134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134</v>
      </c>
      <c r="IT393" s="2" t="s">
        <v>134</v>
      </c>
      <c r="IU393" s="2" t="s">
        <v>134</v>
      </c>
      <c r="IV393" s="2" t="s">
        <v>134</v>
      </c>
      <c r="IW393" s="2" t="s">
        <v>134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134</v>
      </c>
      <c r="JF393" s="2" t="s">
        <v>134</v>
      </c>
      <c r="JG393" s="2" t="s">
        <v>134</v>
      </c>
      <c r="JH393" s="2" t="s">
        <v>134</v>
      </c>
      <c r="JI393" s="2" t="s">
        <v>134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134</v>
      </c>
      <c r="JS393" s="2" t="s">
        <v>134</v>
      </c>
      <c r="JT393" s="2" t="s">
        <v>134</v>
      </c>
      <c r="JU393" s="2" t="s">
        <v>134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134</v>
      </c>
      <c r="KE393" s="2" t="s">
        <v>134</v>
      </c>
      <c r="KF393" s="2" t="s">
        <v>134</v>
      </c>
      <c r="KG393" s="2" t="s">
        <v>134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134</v>
      </c>
      <c r="KP393" s="2" t="s">
        <v>134</v>
      </c>
      <c r="KQ393" s="2" t="s">
        <v>134</v>
      </c>
      <c r="KR393" s="2" t="s">
        <v>134</v>
      </c>
      <c r="KS393" s="2" t="s">
        <v>134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134</v>
      </c>
      <c r="LC393" s="2" t="s">
        <v>134</v>
      </c>
      <c r="LD393" s="2" t="s">
        <v>134</v>
      </c>
      <c r="LE393" s="2" t="s">
        <v>134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134</v>
      </c>
      <c r="LN393" s="2" t="s">
        <v>134</v>
      </c>
      <c r="LO393" s="2" t="s">
        <v>134</v>
      </c>
      <c r="LP393" s="2" t="s">
        <v>134</v>
      </c>
      <c r="LQ393" s="2" t="s">
        <v>134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134</v>
      </c>
      <c r="LZ393" s="2" t="s">
        <v>134</v>
      </c>
      <c r="MA393" s="2" t="s">
        <v>134</v>
      </c>
      <c r="MB393" s="2" t="s">
        <v>134</v>
      </c>
      <c r="MC393" s="2" t="s">
        <v>134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134</v>
      </c>
      <c r="MY393" s="2" t="s">
        <v>134</v>
      </c>
      <c r="MZ393" s="2" t="s">
        <v>134</v>
      </c>
      <c r="NA393" s="2" t="s">
        <v>134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134</v>
      </c>
      <c r="NV393" s="2" t="s">
        <v>134</v>
      </c>
      <c r="NW393" s="2" t="s">
        <v>134</v>
      </c>
      <c r="NX393" s="2" t="s">
        <v>134</v>
      </c>
      <c r="NY393" s="2" t="s">
        <v>134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134</v>
      </c>
      <c r="OH393" s="2" t="s">
        <v>134</v>
      </c>
      <c r="OI393" s="2" t="s">
        <v>134</v>
      </c>
      <c r="OJ393" s="2" t="s">
        <v>134</v>
      </c>
      <c r="OK393" s="2" t="s">
        <v>134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134</v>
      </c>
      <c r="OT393" s="2" t="s">
        <v>134</v>
      </c>
      <c r="OU393" s="2" t="s">
        <v>134</v>
      </c>
      <c r="OV393" s="2" t="s">
        <v>134</v>
      </c>
      <c r="OW393" s="2" t="s">
        <v>134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134</v>
      </c>
      <c r="QP393" s="2" t="s">
        <v>134</v>
      </c>
      <c r="QQ393" s="2" t="s">
        <v>134</v>
      </c>
      <c r="QR393" s="2" t="s">
        <v>134</v>
      </c>
      <c r="QS393" s="2" t="s">
        <v>134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134</v>
      </c>
      <c r="RN393" s="2" t="s">
        <v>134</v>
      </c>
      <c r="RO393" s="2" t="s">
        <v>134</v>
      </c>
      <c r="RP393" s="2" t="s">
        <v>134</v>
      </c>
      <c r="RQ393" s="2" t="s">
        <v>134</v>
      </c>
      <c r="RR393" s="2" t="s">
        <v>134</v>
      </c>
      <c r="RS393" s="4"/>
      <c r="RT393" s="8"/>
      <c r="RU393" s="4"/>
      <c r="RV393" s="8"/>
      <c r="RW393" s="7"/>
      <c r="RX393" s="7"/>
      <c r="RY393" s="2" t="s">
        <v>134</v>
      </c>
      <c r="RZ393" s="2" t="s">
        <v>134</v>
      </c>
      <c r="SA393" s="2" t="s">
        <v>134</v>
      </c>
      <c r="SB393" s="2" t="s">
        <v>134</v>
      </c>
      <c r="SC393" s="2" t="s">
        <v>134</v>
      </c>
      <c r="SD393" s="2" t="s">
        <v>134</v>
      </c>
      <c r="SE393" s="4"/>
      <c r="SF393" s="8"/>
      <c r="SG393" s="4"/>
      <c r="SH393" s="8"/>
      <c r="SI393" s="7"/>
      <c r="SJ393" s="7"/>
      <c r="SK393" s="2" t="s">
        <v>134</v>
      </c>
      <c r="SL393" s="2" t="s">
        <v>134</v>
      </c>
      <c r="SM393" s="2" t="s">
        <v>134</v>
      </c>
      <c r="SN393" s="2" t="s">
        <v>134</v>
      </c>
      <c r="SO393" s="2" t="s">
        <v>134</v>
      </c>
      <c r="SP393" s="2" t="s">
        <v>134</v>
      </c>
    </row>
    <row r="394">
      <c r="A394" s="2" t="s">
        <v>3537</v>
      </c>
      <c r="B394" s="2" t="s">
        <v>123</v>
      </c>
      <c r="C394" s="2" t="s">
        <v>3418</v>
      </c>
      <c r="D394" s="2" t="s">
        <v>125</v>
      </c>
      <c r="E394" s="2" t="s">
        <v>1660</v>
      </c>
      <c r="F394" s="2" t="s">
        <v>3538</v>
      </c>
      <c r="G394" s="2" t="s">
        <v>134</v>
      </c>
      <c r="H394" s="2" t="s">
        <v>134</v>
      </c>
      <c r="I394" s="2" t="s">
        <v>134</v>
      </c>
      <c r="J394" s="2" t="s">
        <v>234</v>
      </c>
      <c r="K394" s="2" t="s">
        <v>3196</v>
      </c>
      <c r="L394" s="3">
        <v>11.81</v>
      </c>
      <c r="M394" s="3"/>
      <c r="N394" s="3"/>
      <c r="O394" s="2" t="s">
        <v>725</v>
      </c>
      <c r="P394" s="2" t="s">
        <v>134</v>
      </c>
      <c r="Q394" s="2" t="s">
        <v>134</v>
      </c>
      <c r="R394" s="2" t="s">
        <v>3132</v>
      </c>
      <c r="S394" s="2" t="s">
        <v>134</v>
      </c>
      <c r="T394" s="2" t="s">
        <v>134</v>
      </c>
      <c r="U394" s="2" t="s">
        <v>134</v>
      </c>
      <c r="V394" s="2" t="s">
        <v>134</v>
      </c>
      <c r="W394" s="2" t="s">
        <v>134</v>
      </c>
      <c r="X394" s="2" t="s">
        <v>134</v>
      </c>
      <c r="Y394" s="2" t="s">
        <v>134</v>
      </c>
      <c r="Z394" s="4"/>
      <c r="AA394" s="4">
        <f>=ROUNDDOWN({0},0)</f>
      </c>
      <c r="AB394" s="5"/>
      <c r="AC394" s="2" t="s">
        <v>134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134</v>
      </c>
      <c r="BM394" s="7"/>
      <c r="BN394" s="7"/>
      <c r="BO394" s="4"/>
      <c r="BP394" s="8"/>
      <c r="BQ394" s="4"/>
      <c r="BR394" s="8"/>
      <c r="BS394" s="7"/>
      <c r="BT394" s="7"/>
      <c r="BU394" s="2" t="s">
        <v>134</v>
      </c>
      <c r="BV394" s="2" t="s">
        <v>134</v>
      </c>
      <c r="BW394" s="2" t="s">
        <v>134</v>
      </c>
      <c r="BX394" s="2" t="s">
        <v>134</v>
      </c>
      <c r="BY394" s="2" t="s">
        <v>134</v>
      </c>
      <c r="BZ394" s="2" t="s">
        <v>134</v>
      </c>
      <c r="CA394" s="4"/>
      <c r="CB394" s="8"/>
      <c r="CC394" s="4"/>
      <c r="CD394" s="8"/>
      <c r="CE394" s="7"/>
      <c r="CF394" s="7"/>
      <c r="CG394" s="2" t="s">
        <v>134</v>
      </c>
      <c r="CH394" s="2" t="s">
        <v>134</v>
      </c>
      <c r="CI394" s="2" t="s">
        <v>134</v>
      </c>
      <c r="CJ394" s="2" t="s">
        <v>134</v>
      </c>
      <c r="CK394" s="2" t="s">
        <v>134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134</v>
      </c>
      <c r="CT394" s="2" t="s">
        <v>134</v>
      </c>
      <c r="CU394" s="2" t="s">
        <v>134</v>
      </c>
      <c r="CV394" s="2" t="s">
        <v>134</v>
      </c>
      <c r="CW394" s="2" t="s">
        <v>134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134</v>
      </c>
      <c r="DF394" s="2" t="s">
        <v>134</v>
      </c>
      <c r="DG394" s="2" t="s">
        <v>134</v>
      </c>
      <c r="DH394" s="2" t="s">
        <v>134</v>
      </c>
      <c r="DI394" s="2" t="s">
        <v>134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134</v>
      </c>
      <c r="DR394" s="2" t="s">
        <v>134</v>
      </c>
      <c r="DS394" s="2" t="s">
        <v>134</v>
      </c>
      <c r="DT394" s="2" t="s">
        <v>134</v>
      </c>
      <c r="DU394" s="2" t="s">
        <v>134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134</v>
      </c>
      <c r="ED394" s="2" t="s">
        <v>134</v>
      </c>
      <c r="EE394" s="2" t="s">
        <v>134</v>
      </c>
      <c r="EF394" s="2" t="s">
        <v>134</v>
      </c>
      <c r="EG394" s="2" t="s">
        <v>134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134</v>
      </c>
      <c r="EP394" s="2" t="s">
        <v>134</v>
      </c>
      <c r="EQ394" s="2" t="s">
        <v>134</v>
      </c>
      <c r="ER394" s="2" t="s">
        <v>134</v>
      </c>
      <c r="ES394" s="2" t="s">
        <v>134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134</v>
      </c>
      <c r="FB394" s="2" t="s">
        <v>134</v>
      </c>
      <c r="FC394" s="2" t="s">
        <v>134</v>
      </c>
      <c r="FD394" s="2" t="s">
        <v>134</v>
      </c>
      <c r="FE394" s="2" t="s">
        <v>134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134</v>
      </c>
      <c r="FN394" s="2" t="s">
        <v>134</v>
      </c>
      <c r="FO394" s="2" t="s">
        <v>134</v>
      </c>
      <c r="FP394" s="2" t="s">
        <v>134</v>
      </c>
      <c r="FQ394" s="2" t="s">
        <v>134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134</v>
      </c>
      <c r="FZ394" s="2" t="s">
        <v>134</v>
      </c>
      <c r="GA394" s="2" t="s">
        <v>134</v>
      </c>
      <c r="GB394" s="2" t="s">
        <v>134</v>
      </c>
      <c r="GC394" s="2" t="s">
        <v>134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134</v>
      </c>
      <c r="GL394" s="2" t="s">
        <v>134</v>
      </c>
      <c r="GM394" s="2" t="s">
        <v>134</v>
      </c>
      <c r="GN394" s="2" t="s">
        <v>134</v>
      </c>
      <c r="GO394" s="2" t="s">
        <v>134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134</v>
      </c>
      <c r="GX394" s="2" t="s">
        <v>134</v>
      </c>
      <c r="GY394" s="2" t="s">
        <v>134</v>
      </c>
      <c r="GZ394" s="2" t="s">
        <v>134</v>
      </c>
      <c r="HA394" s="2" t="s">
        <v>134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134</v>
      </c>
      <c r="HJ394" s="2" t="s">
        <v>134</v>
      </c>
      <c r="HK394" s="2" t="s">
        <v>134</v>
      </c>
      <c r="HL394" s="2" t="s">
        <v>134</v>
      </c>
      <c r="HM394" s="2" t="s">
        <v>134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134</v>
      </c>
      <c r="HV394" s="2" t="s">
        <v>134</v>
      </c>
      <c r="HW394" s="2" t="s">
        <v>134</v>
      </c>
      <c r="HX394" s="2" t="s">
        <v>134</v>
      </c>
      <c r="HY394" s="2" t="s">
        <v>134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134</v>
      </c>
      <c r="IH394" s="2" t="s">
        <v>134</v>
      </c>
      <c r="II394" s="2" t="s">
        <v>134</v>
      </c>
      <c r="IJ394" s="2" t="s">
        <v>134</v>
      </c>
      <c r="IK394" s="2" t="s">
        <v>134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134</v>
      </c>
      <c r="IT394" s="2" t="s">
        <v>134</v>
      </c>
      <c r="IU394" s="2" t="s">
        <v>134</v>
      </c>
      <c r="IV394" s="2" t="s">
        <v>134</v>
      </c>
      <c r="IW394" s="2" t="s">
        <v>134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134</v>
      </c>
      <c r="JF394" s="2" t="s">
        <v>134</v>
      </c>
      <c r="JG394" s="2" t="s">
        <v>134</v>
      </c>
      <c r="JH394" s="2" t="s">
        <v>134</v>
      </c>
      <c r="JI394" s="2" t="s">
        <v>134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134</v>
      </c>
      <c r="JR394" s="2" t="s">
        <v>134</v>
      </c>
      <c r="JS394" s="2" t="s">
        <v>134</v>
      </c>
      <c r="JT394" s="2" t="s">
        <v>134</v>
      </c>
      <c r="JU394" s="2" t="s">
        <v>134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134</v>
      </c>
      <c r="KD394" s="2" t="s">
        <v>134</v>
      </c>
      <c r="KE394" s="2" t="s">
        <v>134</v>
      </c>
      <c r="KF394" s="2" t="s">
        <v>134</v>
      </c>
      <c r="KG394" s="2" t="s">
        <v>134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134</v>
      </c>
      <c r="KP394" s="2" t="s">
        <v>134</v>
      </c>
      <c r="KQ394" s="2" t="s">
        <v>134</v>
      </c>
      <c r="KR394" s="2" t="s">
        <v>134</v>
      </c>
      <c r="KS394" s="2" t="s">
        <v>134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134</v>
      </c>
      <c r="LB394" s="2" t="s">
        <v>134</v>
      </c>
      <c r="LC394" s="2" t="s">
        <v>134</v>
      </c>
      <c r="LD394" s="2" t="s">
        <v>134</v>
      </c>
      <c r="LE394" s="2" t="s">
        <v>134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134</v>
      </c>
      <c r="LN394" s="2" t="s">
        <v>134</v>
      </c>
      <c r="LO394" s="2" t="s">
        <v>134</v>
      </c>
      <c r="LP394" s="2" t="s">
        <v>134</v>
      </c>
      <c r="LQ394" s="2" t="s">
        <v>134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134</v>
      </c>
      <c r="LZ394" s="2" t="s">
        <v>134</v>
      </c>
      <c r="MA394" s="2" t="s">
        <v>134</v>
      </c>
      <c r="MB394" s="2" t="s">
        <v>134</v>
      </c>
      <c r="MC394" s="2" t="s">
        <v>134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134</v>
      </c>
      <c r="MX394" s="2" t="s">
        <v>134</v>
      </c>
      <c r="MY394" s="2" t="s">
        <v>134</v>
      </c>
      <c r="MZ394" s="2" t="s">
        <v>134</v>
      </c>
      <c r="NA394" s="2" t="s">
        <v>134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134</v>
      </c>
      <c r="NV394" s="2" t="s">
        <v>134</v>
      </c>
      <c r="NW394" s="2" t="s">
        <v>134</v>
      </c>
      <c r="NX394" s="2" t="s">
        <v>134</v>
      </c>
      <c r="NY394" s="2" t="s">
        <v>134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134</v>
      </c>
      <c r="OH394" s="2" t="s">
        <v>134</v>
      </c>
      <c r="OI394" s="2" t="s">
        <v>134</v>
      </c>
      <c r="OJ394" s="2" t="s">
        <v>134</v>
      </c>
      <c r="OK394" s="2" t="s">
        <v>134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134</v>
      </c>
      <c r="OT394" s="2" t="s">
        <v>134</v>
      </c>
      <c r="OU394" s="2" t="s">
        <v>134</v>
      </c>
      <c r="OV394" s="2" t="s">
        <v>134</v>
      </c>
      <c r="OW394" s="2" t="s">
        <v>134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134</v>
      </c>
      <c r="QP394" s="2" t="s">
        <v>134</v>
      </c>
      <c r="QQ394" s="2" t="s">
        <v>134</v>
      </c>
      <c r="QR394" s="2" t="s">
        <v>134</v>
      </c>
      <c r="QS394" s="2" t="s">
        <v>134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134</v>
      </c>
      <c r="RN394" s="2" t="s">
        <v>134</v>
      </c>
      <c r="RO394" s="2" t="s">
        <v>134</v>
      </c>
      <c r="RP394" s="2" t="s">
        <v>134</v>
      </c>
      <c r="RQ394" s="2" t="s">
        <v>134</v>
      </c>
      <c r="RR394" s="2" t="s">
        <v>134</v>
      </c>
      <c r="RS394" s="4"/>
      <c r="RT394" s="8"/>
      <c r="RU394" s="4"/>
      <c r="RV394" s="8"/>
      <c r="RW394" s="7"/>
      <c r="RX394" s="7"/>
      <c r="RY394" s="2" t="s">
        <v>134</v>
      </c>
      <c r="RZ394" s="2" t="s">
        <v>134</v>
      </c>
      <c r="SA394" s="2" t="s">
        <v>134</v>
      </c>
      <c r="SB394" s="2" t="s">
        <v>134</v>
      </c>
      <c r="SC394" s="2" t="s">
        <v>134</v>
      </c>
      <c r="SD394" s="2" t="s">
        <v>134</v>
      </c>
      <c r="SE394" s="4"/>
      <c r="SF394" s="8"/>
      <c r="SG394" s="4"/>
      <c r="SH394" s="8"/>
      <c r="SI394" s="7"/>
      <c r="SJ394" s="7"/>
      <c r="SK394" s="2" t="s">
        <v>134</v>
      </c>
      <c r="SL394" s="2" t="s">
        <v>134</v>
      </c>
      <c r="SM394" s="2" t="s">
        <v>134</v>
      </c>
      <c r="SN394" s="2" t="s">
        <v>134</v>
      </c>
      <c r="SO394" s="2" t="s">
        <v>134</v>
      </c>
      <c r="SP394" s="2" t="s">
        <v>134</v>
      </c>
    </row>
    <row r="395">
      <c r="A395" s="2" t="s">
        <v>3539</v>
      </c>
      <c r="B395" s="2" t="s">
        <v>123</v>
      </c>
      <c r="C395" s="2" t="s">
        <v>3418</v>
      </c>
      <c r="D395" s="2" t="s">
        <v>125</v>
      </c>
      <c r="E395" s="2" t="s">
        <v>1660</v>
      </c>
      <c r="F395" s="2" t="s">
        <v>3540</v>
      </c>
      <c r="G395" s="2" t="s">
        <v>134</v>
      </c>
      <c r="H395" s="2" t="s">
        <v>134</v>
      </c>
      <c r="I395" s="2" t="s">
        <v>134</v>
      </c>
      <c r="J395" s="2" t="s">
        <v>234</v>
      </c>
      <c r="K395" s="2" t="s">
        <v>3541</v>
      </c>
      <c r="L395" s="3">
        <v>8.03</v>
      </c>
      <c r="M395" s="3"/>
      <c r="N395" s="3"/>
      <c r="O395" s="2" t="s">
        <v>725</v>
      </c>
      <c r="P395" s="2" t="s">
        <v>134</v>
      </c>
      <c r="Q395" s="2" t="s">
        <v>134</v>
      </c>
      <c r="R395" s="2" t="s">
        <v>3132</v>
      </c>
      <c r="S395" s="2" t="s">
        <v>134</v>
      </c>
      <c r="T395" s="2" t="s">
        <v>134</v>
      </c>
      <c r="U395" s="2" t="s">
        <v>134</v>
      </c>
      <c r="V395" s="2" t="s">
        <v>134</v>
      </c>
      <c r="W395" s="2" t="s">
        <v>134</v>
      </c>
      <c r="X395" s="2" t="s">
        <v>134</v>
      </c>
      <c r="Y395" s="2" t="s">
        <v>134</v>
      </c>
      <c r="Z395" s="4"/>
      <c r="AA395" s="4">
        <f>=ROUNDDOWN({0},0)</f>
      </c>
      <c r="AB395" s="5"/>
      <c r="AC395" s="2" t="s">
        <v>134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134</v>
      </c>
      <c r="BM395" s="7"/>
      <c r="BN395" s="7"/>
      <c r="BO395" s="4"/>
      <c r="BP395" s="8"/>
      <c r="BQ395" s="4"/>
      <c r="BR395" s="8"/>
      <c r="BS395" s="7"/>
      <c r="BT395" s="7"/>
      <c r="BU395" s="2" t="s">
        <v>134</v>
      </c>
      <c r="BV395" s="2" t="s">
        <v>134</v>
      </c>
      <c r="BW395" s="2" t="s">
        <v>134</v>
      </c>
      <c r="BX395" s="2" t="s">
        <v>134</v>
      </c>
      <c r="BY395" s="2" t="s">
        <v>134</v>
      </c>
      <c r="BZ395" s="2" t="s">
        <v>134</v>
      </c>
      <c r="CA395" s="4"/>
      <c r="CB395" s="8"/>
      <c r="CC395" s="4"/>
      <c r="CD395" s="8"/>
      <c r="CE395" s="7"/>
      <c r="CF395" s="7"/>
      <c r="CG395" s="2" t="s">
        <v>134</v>
      </c>
      <c r="CH395" s="2" t="s">
        <v>134</v>
      </c>
      <c r="CI395" s="2" t="s">
        <v>134</v>
      </c>
      <c r="CJ395" s="2" t="s">
        <v>134</v>
      </c>
      <c r="CK395" s="2" t="s">
        <v>134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134</v>
      </c>
      <c r="CT395" s="2" t="s">
        <v>134</v>
      </c>
      <c r="CU395" s="2" t="s">
        <v>134</v>
      </c>
      <c r="CV395" s="2" t="s">
        <v>134</v>
      </c>
      <c r="CW395" s="2" t="s">
        <v>134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134</v>
      </c>
      <c r="DF395" s="2" t="s">
        <v>134</v>
      </c>
      <c r="DG395" s="2" t="s">
        <v>134</v>
      </c>
      <c r="DH395" s="2" t="s">
        <v>134</v>
      </c>
      <c r="DI395" s="2" t="s">
        <v>134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134</v>
      </c>
      <c r="DR395" s="2" t="s">
        <v>134</v>
      </c>
      <c r="DS395" s="2" t="s">
        <v>134</v>
      </c>
      <c r="DT395" s="2" t="s">
        <v>134</v>
      </c>
      <c r="DU395" s="2" t="s">
        <v>134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134</v>
      </c>
      <c r="ED395" s="2" t="s">
        <v>134</v>
      </c>
      <c r="EE395" s="2" t="s">
        <v>134</v>
      </c>
      <c r="EF395" s="2" t="s">
        <v>134</v>
      </c>
      <c r="EG395" s="2" t="s">
        <v>134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134</v>
      </c>
      <c r="EP395" s="2" t="s">
        <v>134</v>
      </c>
      <c r="EQ395" s="2" t="s">
        <v>134</v>
      </c>
      <c r="ER395" s="2" t="s">
        <v>134</v>
      </c>
      <c r="ES395" s="2" t="s">
        <v>134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134</v>
      </c>
      <c r="FB395" s="2" t="s">
        <v>134</v>
      </c>
      <c r="FC395" s="2" t="s">
        <v>134</v>
      </c>
      <c r="FD395" s="2" t="s">
        <v>134</v>
      </c>
      <c r="FE395" s="2" t="s">
        <v>134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134</v>
      </c>
      <c r="FN395" s="2" t="s">
        <v>134</v>
      </c>
      <c r="FO395" s="2" t="s">
        <v>134</v>
      </c>
      <c r="FP395" s="2" t="s">
        <v>134</v>
      </c>
      <c r="FQ395" s="2" t="s">
        <v>134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134</v>
      </c>
      <c r="FZ395" s="2" t="s">
        <v>134</v>
      </c>
      <c r="GA395" s="2" t="s">
        <v>134</v>
      </c>
      <c r="GB395" s="2" t="s">
        <v>134</v>
      </c>
      <c r="GC395" s="2" t="s">
        <v>134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134</v>
      </c>
      <c r="GL395" s="2" t="s">
        <v>134</v>
      </c>
      <c r="GM395" s="2" t="s">
        <v>134</v>
      </c>
      <c r="GN395" s="2" t="s">
        <v>134</v>
      </c>
      <c r="GO395" s="2" t="s">
        <v>134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134</v>
      </c>
      <c r="GX395" s="2" t="s">
        <v>134</v>
      </c>
      <c r="GY395" s="2" t="s">
        <v>134</v>
      </c>
      <c r="GZ395" s="2" t="s">
        <v>134</v>
      </c>
      <c r="HA395" s="2" t="s">
        <v>134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134</v>
      </c>
      <c r="HJ395" s="2" t="s">
        <v>134</v>
      </c>
      <c r="HK395" s="2" t="s">
        <v>134</v>
      </c>
      <c r="HL395" s="2" t="s">
        <v>134</v>
      </c>
      <c r="HM395" s="2" t="s">
        <v>134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134</v>
      </c>
      <c r="HV395" s="2" t="s">
        <v>134</v>
      </c>
      <c r="HW395" s="2" t="s">
        <v>134</v>
      </c>
      <c r="HX395" s="2" t="s">
        <v>134</v>
      </c>
      <c r="HY395" s="2" t="s">
        <v>134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134</v>
      </c>
      <c r="IH395" s="2" t="s">
        <v>134</v>
      </c>
      <c r="II395" s="2" t="s">
        <v>134</v>
      </c>
      <c r="IJ395" s="2" t="s">
        <v>134</v>
      </c>
      <c r="IK395" s="2" t="s">
        <v>134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134</v>
      </c>
      <c r="IT395" s="2" t="s">
        <v>134</v>
      </c>
      <c r="IU395" s="2" t="s">
        <v>134</v>
      </c>
      <c r="IV395" s="2" t="s">
        <v>134</v>
      </c>
      <c r="IW395" s="2" t="s">
        <v>134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134</v>
      </c>
      <c r="JF395" s="2" t="s">
        <v>134</v>
      </c>
      <c r="JG395" s="2" t="s">
        <v>134</v>
      </c>
      <c r="JH395" s="2" t="s">
        <v>134</v>
      </c>
      <c r="JI395" s="2" t="s">
        <v>134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134</v>
      </c>
      <c r="JR395" s="2" t="s">
        <v>134</v>
      </c>
      <c r="JS395" s="2" t="s">
        <v>134</v>
      </c>
      <c r="JT395" s="2" t="s">
        <v>134</v>
      </c>
      <c r="JU395" s="2" t="s">
        <v>134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134</v>
      </c>
      <c r="KD395" s="2" t="s">
        <v>134</v>
      </c>
      <c r="KE395" s="2" t="s">
        <v>134</v>
      </c>
      <c r="KF395" s="2" t="s">
        <v>134</v>
      </c>
      <c r="KG395" s="2" t="s">
        <v>134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134</v>
      </c>
      <c r="KP395" s="2" t="s">
        <v>134</v>
      </c>
      <c r="KQ395" s="2" t="s">
        <v>134</v>
      </c>
      <c r="KR395" s="2" t="s">
        <v>134</v>
      </c>
      <c r="KS395" s="2" t="s">
        <v>134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134</v>
      </c>
      <c r="LB395" s="2" t="s">
        <v>134</v>
      </c>
      <c r="LC395" s="2" t="s">
        <v>134</v>
      </c>
      <c r="LD395" s="2" t="s">
        <v>134</v>
      </c>
      <c r="LE395" s="2" t="s">
        <v>134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134</v>
      </c>
      <c r="LN395" s="2" t="s">
        <v>134</v>
      </c>
      <c r="LO395" s="2" t="s">
        <v>134</v>
      </c>
      <c r="LP395" s="2" t="s">
        <v>134</v>
      </c>
      <c r="LQ395" s="2" t="s">
        <v>134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134</v>
      </c>
      <c r="LZ395" s="2" t="s">
        <v>134</v>
      </c>
      <c r="MA395" s="2" t="s">
        <v>134</v>
      </c>
      <c r="MB395" s="2" t="s">
        <v>134</v>
      </c>
      <c r="MC395" s="2" t="s">
        <v>134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134</v>
      </c>
      <c r="MX395" s="2" t="s">
        <v>134</v>
      </c>
      <c r="MY395" s="2" t="s">
        <v>134</v>
      </c>
      <c r="MZ395" s="2" t="s">
        <v>134</v>
      </c>
      <c r="NA395" s="2" t="s">
        <v>134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134</v>
      </c>
      <c r="NV395" s="2" t="s">
        <v>134</v>
      </c>
      <c r="NW395" s="2" t="s">
        <v>134</v>
      </c>
      <c r="NX395" s="2" t="s">
        <v>134</v>
      </c>
      <c r="NY395" s="2" t="s">
        <v>134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134</v>
      </c>
      <c r="OH395" s="2" t="s">
        <v>134</v>
      </c>
      <c r="OI395" s="2" t="s">
        <v>134</v>
      </c>
      <c r="OJ395" s="2" t="s">
        <v>134</v>
      </c>
      <c r="OK395" s="2" t="s">
        <v>134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134</v>
      </c>
      <c r="OT395" s="2" t="s">
        <v>134</v>
      </c>
      <c r="OU395" s="2" t="s">
        <v>134</v>
      </c>
      <c r="OV395" s="2" t="s">
        <v>134</v>
      </c>
      <c r="OW395" s="2" t="s">
        <v>134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134</v>
      </c>
      <c r="QP395" s="2" t="s">
        <v>134</v>
      </c>
      <c r="QQ395" s="2" t="s">
        <v>134</v>
      </c>
      <c r="QR395" s="2" t="s">
        <v>134</v>
      </c>
      <c r="QS395" s="2" t="s">
        <v>134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134</v>
      </c>
      <c r="RN395" s="2" t="s">
        <v>134</v>
      </c>
      <c r="RO395" s="2" t="s">
        <v>134</v>
      </c>
      <c r="RP395" s="2" t="s">
        <v>134</v>
      </c>
      <c r="RQ395" s="2" t="s">
        <v>134</v>
      </c>
      <c r="RR395" s="2" t="s">
        <v>134</v>
      </c>
      <c r="RS395" s="4"/>
      <c r="RT395" s="8"/>
      <c r="RU395" s="4"/>
      <c r="RV395" s="8"/>
      <c r="RW395" s="7"/>
      <c r="RX395" s="7"/>
      <c r="RY395" s="2" t="s">
        <v>134</v>
      </c>
      <c r="RZ395" s="2" t="s">
        <v>134</v>
      </c>
      <c r="SA395" s="2" t="s">
        <v>134</v>
      </c>
      <c r="SB395" s="2" t="s">
        <v>134</v>
      </c>
      <c r="SC395" s="2" t="s">
        <v>134</v>
      </c>
      <c r="SD395" s="2" t="s">
        <v>134</v>
      </c>
      <c r="SE395" s="4"/>
      <c r="SF395" s="8"/>
      <c r="SG395" s="4"/>
      <c r="SH395" s="8"/>
      <c r="SI395" s="7"/>
      <c r="SJ395" s="7"/>
      <c r="SK395" s="2" t="s">
        <v>134</v>
      </c>
      <c r="SL395" s="2" t="s">
        <v>134</v>
      </c>
      <c r="SM395" s="2" t="s">
        <v>134</v>
      </c>
      <c r="SN395" s="2" t="s">
        <v>134</v>
      </c>
      <c r="SO395" s="2" t="s">
        <v>134</v>
      </c>
      <c r="SP395" s="2" t="s">
        <v>134</v>
      </c>
    </row>
    <row r="396">
      <c r="A396" s="2" t="s">
        <v>3542</v>
      </c>
      <c r="B396" s="2" t="s">
        <v>123</v>
      </c>
      <c r="C396" s="2" t="s">
        <v>3418</v>
      </c>
      <c r="D396" s="2" t="s">
        <v>125</v>
      </c>
      <c r="E396" s="2" t="s">
        <v>1660</v>
      </c>
      <c r="F396" s="2" t="s">
        <v>3543</v>
      </c>
      <c r="G396" s="2" t="s">
        <v>134</v>
      </c>
      <c r="H396" s="2" t="s">
        <v>134</v>
      </c>
      <c r="I396" s="2" t="s">
        <v>134</v>
      </c>
      <c r="J396" s="2" t="s">
        <v>234</v>
      </c>
      <c r="K396" s="2" t="s">
        <v>3544</v>
      </c>
      <c r="L396" s="3">
        <v>8.03</v>
      </c>
      <c r="M396" s="3"/>
      <c r="N396" s="3"/>
      <c r="O396" s="2" t="s">
        <v>274</v>
      </c>
      <c r="P396" s="2" t="s">
        <v>134</v>
      </c>
      <c r="Q396" s="2" t="s">
        <v>134</v>
      </c>
      <c r="R396" s="2" t="s">
        <v>3132</v>
      </c>
      <c r="S396" s="2" t="s">
        <v>134</v>
      </c>
      <c r="T396" s="2" t="s">
        <v>134</v>
      </c>
      <c r="U396" s="2" t="s">
        <v>134</v>
      </c>
      <c r="V396" s="2" t="s">
        <v>134</v>
      </c>
      <c r="W396" s="2" t="s">
        <v>134</v>
      </c>
      <c r="X396" s="2" t="s">
        <v>134</v>
      </c>
      <c r="Y396" s="2" t="s">
        <v>134</v>
      </c>
      <c r="Z396" s="4"/>
      <c r="AA396" s="4">
        <f>=ROUNDDOWN({0},0)</f>
      </c>
      <c r="AB396" s="5">
        <v>5.1</v>
      </c>
      <c r="AC396" s="2" t="s">
        <v>134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134</v>
      </c>
      <c r="BM396" s="7"/>
      <c r="BN396" s="7"/>
      <c r="BO396" s="4"/>
      <c r="BP396" s="8"/>
      <c r="BQ396" s="4"/>
      <c r="BR396" s="8"/>
      <c r="BS396" s="7"/>
      <c r="BT396" s="7"/>
      <c r="BU396" s="2" t="s">
        <v>134</v>
      </c>
      <c r="BV396" s="2" t="s">
        <v>134</v>
      </c>
      <c r="BW396" s="2" t="s">
        <v>134</v>
      </c>
      <c r="BX396" s="2" t="s">
        <v>134</v>
      </c>
      <c r="BY396" s="2" t="s">
        <v>134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134</v>
      </c>
      <c r="CH396" s="2" t="s">
        <v>134</v>
      </c>
      <c r="CI396" s="2" t="s">
        <v>134</v>
      </c>
      <c r="CJ396" s="2" t="s">
        <v>134</v>
      </c>
      <c r="CK396" s="2" t="s">
        <v>134</v>
      </c>
      <c r="CL396" s="2" t="s">
        <v>134</v>
      </c>
      <c r="CM396" s="4"/>
      <c r="CN396" s="8"/>
      <c r="CO396" s="4"/>
      <c r="CP396" s="8"/>
      <c r="CQ396" s="7"/>
      <c r="CR396" s="7"/>
      <c r="CS396" s="2" t="s">
        <v>134</v>
      </c>
      <c r="CT396" s="2" t="s">
        <v>134</v>
      </c>
      <c r="CU396" s="2" t="s">
        <v>134</v>
      </c>
      <c r="CV396" s="2" t="s">
        <v>134</v>
      </c>
      <c r="CW396" s="2" t="s">
        <v>134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134</v>
      </c>
      <c r="DF396" s="2" t="s">
        <v>134</v>
      </c>
      <c r="DG396" s="2" t="s">
        <v>134</v>
      </c>
      <c r="DH396" s="2" t="s">
        <v>134</v>
      </c>
      <c r="DI396" s="2" t="s">
        <v>134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134</v>
      </c>
      <c r="DR396" s="2" t="s">
        <v>134</v>
      </c>
      <c r="DS396" s="2" t="s">
        <v>134</v>
      </c>
      <c r="DT396" s="2" t="s">
        <v>134</v>
      </c>
      <c r="DU396" s="2" t="s">
        <v>134</v>
      </c>
      <c r="DV396" s="2" t="s">
        <v>134</v>
      </c>
      <c r="DW396" s="4"/>
      <c r="DX396" s="8"/>
      <c r="DY396" s="4"/>
      <c r="DZ396" s="8"/>
      <c r="EA396" s="7"/>
      <c r="EB396" s="7"/>
      <c r="EC396" s="2" t="s">
        <v>134</v>
      </c>
      <c r="ED396" s="2" t="s">
        <v>134</v>
      </c>
      <c r="EE396" s="2" t="s">
        <v>134</v>
      </c>
      <c r="EF396" s="2" t="s">
        <v>134</v>
      </c>
      <c r="EG396" s="2" t="s">
        <v>134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134</v>
      </c>
      <c r="EP396" s="2" t="s">
        <v>134</v>
      </c>
      <c r="EQ396" s="2" t="s">
        <v>134</v>
      </c>
      <c r="ER396" s="2" t="s">
        <v>134</v>
      </c>
      <c r="ES396" s="2" t="s">
        <v>134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134</v>
      </c>
      <c r="FB396" s="2" t="s">
        <v>134</v>
      </c>
      <c r="FC396" s="2" t="s">
        <v>134</v>
      </c>
      <c r="FD396" s="2" t="s">
        <v>134</v>
      </c>
      <c r="FE396" s="2" t="s">
        <v>134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134</v>
      </c>
      <c r="FN396" s="2" t="s">
        <v>134</v>
      </c>
      <c r="FO396" s="2" t="s">
        <v>134</v>
      </c>
      <c r="FP396" s="2" t="s">
        <v>134</v>
      </c>
      <c r="FQ396" s="2" t="s">
        <v>134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134</v>
      </c>
      <c r="FZ396" s="2" t="s">
        <v>134</v>
      </c>
      <c r="GA396" s="2" t="s">
        <v>134</v>
      </c>
      <c r="GB396" s="2" t="s">
        <v>134</v>
      </c>
      <c r="GC396" s="2" t="s">
        <v>134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134</v>
      </c>
      <c r="GL396" s="2" t="s">
        <v>134</v>
      </c>
      <c r="GM396" s="2" t="s">
        <v>134</v>
      </c>
      <c r="GN396" s="2" t="s">
        <v>134</v>
      </c>
      <c r="GO396" s="2" t="s">
        <v>134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134</v>
      </c>
      <c r="GX396" s="2" t="s">
        <v>134</v>
      </c>
      <c r="GY396" s="2" t="s">
        <v>134</v>
      </c>
      <c r="GZ396" s="2" t="s">
        <v>134</v>
      </c>
      <c r="HA396" s="2" t="s">
        <v>134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134</v>
      </c>
      <c r="HJ396" s="2" t="s">
        <v>134</v>
      </c>
      <c r="HK396" s="2" t="s">
        <v>134</v>
      </c>
      <c r="HL396" s="2" t="s">
        <v>134</v>
      </c>
      <c r="HM396" s="2" t="s">
        <v>134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134</v>
      </c>
      <c r="HV396" s="2" t="s">
        <v>134</v>
      </c>
      <c r="HW396" s="2" t="s">
        <v>134</v>
      </c>
      <c r="HX396" s="2" t="s">
        <v>134</v>
      </c>
      <c r="HY396" s="2" t="s">
        <v>134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134</v>
      </c>
      <c r="IH396" s="2" t="s">
        <v>134</v>
      </c>
      <c r="II396" s="2" t="s">
        <v>134</v>
      </c>
      <c r="IJ396" s="2" t="s">
        <v>134</v>
      </c>
      <c r="IK396" s="2" t="s">
        <v>134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134</v>
      </c>
      <c r="IT396" s="2" t="s">
        <v>134</v>
      </c>
      <c r="IU396" s="2" t="s">
        <v>134</v>
      </c>
      <c r="IV396" s="2" t="s">
        <v>134</v>
      </c>
      <c r="IW396" s="2" t="s">
        <v>134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134</v>
      </c>
      <c r="JF396" s="2" t="s">
        <v>134</v>
      </c>
      <c r="JG396" s="2" t="s">
        <v>134</v>
      </c>
      <c r="JH396" s="2" t="s">
        <v>134</v>
      </c>
      <c r="JI396" s="2" t="s">
        <v>134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134</v>
      </c>
      <c r="JR396" s="2" t="s">
        <v>134</v>
      </c>
      <c r="JS396" s="2" t="s">
        <v>134</v>
      </c>
      <c r="JT396" s="2" t="s">
        <v>134</v>
      </c>
      <c r="JU396" s="2" t="s">
        <v>134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134</v>
      </c>
      <c r="KD396" s="2" t="s">
        <v>134</v>
      </c>
      <c r="KE396" s="2" t="s">
        <v>134</v>
      </c>
      <c r="KF396" s="2" t="s">
        <v>134</v>
      </c>
      <c r="KG396" s="2" t="s">
        <v>134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134</v>
      </c>
      <c r="KP396" s="2" t="s">
        <v>134</v>
      </c>
      <c r="KQ396" s="2" t="s">
        <v>134</v>
      </c>
      <c r="KR396" s="2" t="s">
        <v>134</v>
      </c>
      <c r="KS396" s="2" t="s">
        <v>134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134</v>
      </c>
      <c r="LB396" s="2" t="s">
        <v>134</v>
      </c>
      <c r="LC396" s="2" t="s">
        <v>134</v>
      </c>
      <c r="LD396" s="2" t="s">
        <v>134</v>
      </c>
      <c r="LE396" s="2" t="s">
        <v>134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134</v>
      </c>
      <c r="LN396" s="2" t="s">
        <v>134</v>
      </c>
      <c r="LO396" s="2" t="s">
        <v>134</v>
      </c>
      <c r="LP396" s="2" t="s">
        <v>134</v>
      </c>
      <c r="LQ396" s="2" t="s">
        <v>134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134</v>
      </c>
      <c r="LZ396" s="2" t="s">
        <v>134</v>
      </c>
      <c r="MA396" s="2" t="s">
        <v>134</v>
      </c>
      <c r="MB396" s="2" t="s">
        <v>134</v>
      </c>
      <c r="MC396" s="2" t="s">
        <v>134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134</v>
      </c>
      <c r="MX396" s="2" t="s">
        <v>134</v>
      </c>
      <c r="MY396" s="2" t="s">
        <v>134</v>
      </c>
      <c r="MZ396" s="2" t="s">
        <v>134</v>
      </c>
      <c r="NA396" s="2" t="s">
        <v>134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134</v>
      </c>
      <c r="NV396" s="2" t="s">
        <v>134</v>
      </c>
      <c r="NW396" s="2" t="s">
        <v>134</v>
      </c>
      <c r="NX396" s="2" t="s">
        <v>134</v>
      </c>
      <c r="NY396" s="2" t="s">
        <v>134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134</v>
      </c>
      <c r="OH396" s="2" t="s">
        <v>134</v>
      </c>
      <c r="OI396" s="2" t="s">
        <v>134</v>
      </c>
      <c r="OJ396" s="2" t="s">
        <v>134</v>
      </c>
      <c r="OK396" s="2" t="s">
        <v>134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134</v>
      </c>
      <c r="OT396" s="2" t="s">
        <v>134</v>
      </c>
      <c r="OU396" s="2" t="s">
        <v>134</v>
      </c>
      <c r="OV396" s="2" t="s">
        <v>134</v>
      </c>
      <c r="OW396" s="2" t="s">
        <v>134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134</v>
      </c>
      <c r="QP396" s="2" t="s">
        <v>134</v>
      </c>
      <c r="QQ396" s="2" t="s">
        <v>134</v>
      </c>
      <c r="QR396" s="2" t="s">
        <v>134</v>
      </c>
      <c r="QS396" s="2" t="s">
        <v>134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134</v>
      </c>
      <c r="RN396" s="2" t="s">
        <v>134</v>
      </c>
      <c r="RO396" s="2" t="s">
        <v>134</v>
      </c>
      <c r="RP396" s="2" t="s">
        <v>134</v>
      </c>
      <c r="RQ396" s="2" t="s">
        <v>134</v>
      </c>
      <c r="RR396" s="2" t="s">
        <v>134</v>
      </c>
      <c r="RS396" s="4"/>
      <c r="RT396" s="8"/>
      <c r="RU396" s="4"/>
      <c r="RV396" s="8"/>
      <c r="RW396" s="7"/>
      <c r="RX396" s="7"/>
      <c r="RY396" s="2" t="s">
        <v>134</v>
      </c>
      <c r="RZ396" s="2" t="s">
        <v>134</v>
      </c>
      <c r="SA396" s="2" t="s">
        <v>134</v>
      </c>
      <c r="SB396" s="2" t="s">
        <v>134</v>
      </c>
      <c r="SC396" s="2" t="s">
        <v>134</v>
      </c>
      <c r="SD396" s="2" t="s">
        <v>134</v>
      </c>
      <c r="SE396" s="4"/>
      <c r="SF396" s="8"/>
      <c r="SG396" s="4"/>
      <c r="SH396" s="8"/>
      <c r="SI396" s="7"/>
      <c r="SJ396" s="7"/>
      <c r="SK396" s="2" t="s">
        <v>134</v>
      </c>
      <c r="SL396" s="2" t="s">
        <v>134</v>
      </c>
      <c r="SM396" s="2" t="s">
        <v>134</v>
      </c>
      <c r="SN396" s="2" t="s">
        <v>134</v>
      </c>
      <c r="SO396" s="2" t="s">
        <v>134</v>
      </c>
      <c r="SP396" s="2" t="s">
        <v>134</v>
      </c>
    </row>
    <row r="397">
      <c r="A397" s="2" t="s">
        <v>3545</v>
      </c>
      <c r="B397" s="2" t="s">
        <v>123</v>
      </c>
      <c r="C397" s="2" t="s">
        <v>3418</v>
      </c>
      <c r="D397" s="2" t="s">
        <v>125</v>
      </c>
      <c r="E397" s="2" t="s">
        <v>1660</v>
      </c>
      <c r="F397" s="2" t="s">
        <v>3546</v>
      </c>
      <c r="G397" s="2" t="s">
        <v>134</v>
      </c>
      <c r="H397" s="2" t="s">
        <v>134</v>
      </c>
      <c r="I397" s="2" t="s">
        <v>134</v>
      </c>
      <c r="J397" s="2" t="s">
        <v>234</v>
      </c>
      <c r="K397" s="2" t="s">
        <v>2735</v>
      </c>
      <c r="L397" s="3">
        <v>8.03</v>
      </c>
      <c r="M397" s="3"/>
      <c r="N397" s="3"/>
      <c r="O397" s="2" t="s">
        <v>274</v>
      </c>
      <c r="P397" s="2" t="s">
        <v>134</v>
      </c>
      <c r="Q397" s="2" t="s">
        <v>134</v>
      </c>
      <c r="R397" s="2" t="s">
        <v>3132</v>
      </c>
      <c r="S397" s="2" t="s">
        <v>134</v>
      </c>
      <c r="T397" s="2" t="s">
        <v>134</v>
      </c>
      <c r="U397" s="2" t="s">
        <v>134</v>
      </c>
      <c r="V397" s="2" t="s">
        <v>134</v>
      </c>
      <c r="W397" s="2" t="s">
        <v>134</v>
      </c>
      <c r="X397" s="2" t="s">
        <v>134</v>
      </c>
      <c r="Y397" s="2" t="s">
        <v>134</v>
      </c>
      <c r="Z397" s="4">
        <v>9</v>
      </c>
      <c r="AA397" s="4">
        <f>=ROUNDDOWN(1.91489361702128,0)</f>
      </c>
      <c r="AB397" s="5">
        <v>4.7</v>
      </c>
      <c r="AC397" s="2" t="s">
        <v>134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134</v>
      </c>
      <c r="BM397" s="7"/>
      <c r="BN397" s="7"/>
      <c r="BO397" s="4"/>
      <c r="BP397" s="8"/>
      <c r="BQ397" s="4"/>
      <c r="BR397" s="8"/>
      <c r="BS397" s="7"/>
      <c r="BT397" s="7"/>
      <c r="BU397" s="2" t="s">
        <v>134</v>
      </c>
      <c r="BV397" s="2" t="s">
        <v>134</v>
      </c>
      <c r="BW397" s="2" t="s">
        <v>134</v>
      </c>
      <c r="BX397" s="2" t="s">
        <v>134</v>
      </c>
      <c r="BY397" s="2" t="s">
        <v>134</v>
      </c>
      <c r="BZ397" s="2" t="s">
        <v>134</v>
      </c>
      <c r="CA397" s="4"/>
      <c r="CB397" s="8"/>
      <c r="CC397" s="4"/>
      <c r="CD397" s="8"/>
      <c r="CE397" s="7"/>
      <c r="CF397" s="7"/>
      <c r="CG397" s="2" t="s">
        <v>134</v>
      </c>
      <c r="CH397" s="2" t="s">
        <v>134</v>
      </c>
      <c r="CI397" s="2" t="s">
        <v>134</v>
      </c>
      <c r="CJ397" s="2" t="s">
        <v>134</v>
      </c>
      <c r="CK397" s="2" t="s">
        <v>134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134</v>
      </c>
      <c r="CT397" s="2" t="s">
        <v>134</v>
      </c>
      <c r="CU397" s="2" t="s">
        <v>134</v>
      </c>
      <c r="CV397" s="2" t="s">
        <v>134</v>
      </c>
      <c r="CW397" s="2" t="s">
        <v>134</v>
      </c>
      <c r="CX397" s="2" t="s">
        <v>134</v>
      </c>
      <c r="CY397" s="4"/>
      <c r="CZ397" s="8"/>
      <c r="DA397" s="4"/>
      <c r="DB397" s="8"/>
      <c r="DC397" s="7"/>
      <c r="DD397" s="7"/>
      <c r="DE397" s="2" t="s">
        <v>134</v>
      </c>
      <c r="DF397" s="2" t="s">
        <v>134</v>
      </c>
      <c r="DG397" s="2" t="s">
        <v>134</v>
      </c>
      <c r="DH397" s="2" t="s">
        <v>134</v>
      </c>
      <c r="DI397" s="2" t="s">
        <v>134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134</v>
      </c>
      <c r="DR397" s="2" t="s">
        <v>134</v>
      </c>
      <c r="DS397" s="2" t="s">
        <v>134</v>
      </c>
      <c r="DT397" s="2" t="s">
        <v>134</v>
      </c>
      <c r="DU397" s="2" t="s">
        <v>134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134</v>
      </c>
      <c r="ED397" s="2" t="s">
        <v>134</v>
      </c>
      <c r="EE397" s="2" t="s">
        <v>134</v>
      </c>
      <c r="EF397" s="2" t="s">
        <v>134</v>
      </c>
      <c r="EG397" s="2" t="s">
        <v>134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134</v>
      </c>
      <c r="EP397" s="2" t="s">
        <v>134</v>
      </c>
      <c r="EQ397" s="2" t="s">
        <v>134</v>
      </c>
      <c r="ER397" s="2" t="s">
        <v>134</v>
      </c>
      <c r="ES397" s="2" t="s">
        <v>134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134</v>
      </c>
      <c r="FB397" s="2" t="s">
        <v>134</v>
      </c>
      <c r="FC397" s="2" t="s">
        <v>134</v>
      </c>
      <c r="FD397" s="2" t="s">
        <v>134</v>
      </c>
      <c r="FE397" s="2" t="s">
        <v>134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134</v>
      </c>
      <c r="FN397" s="2" t="s">
        <v>134</v>
      </c>
      <c r="FO397" s="2" t="s">
        <v>134</v>
      </c>
      <c r="FP397" s="2" t="s">
        <v>134</v>
      </c>
      <c r="FQ397" s="2" t="s">
        <v>134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134</v>
      </c>
      <c r="FZ397" s="2" t="s">
        <v>134</v>
      </c>
      <c r="GA397" s="2" t="s">
        <v>134</v>
      </c>
      <c r="GB397" s="2" t="s">
        <v>134</v>
      </c>
      <c r="GC397" s="2" t="s">
        <v>134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134</v>
      </c>
      <c r="GL397" s="2" t="s">
        <v>134</v>
      </c>
      <c r="GM397" s="2" t="s">
        <v>134</v>
      </c>
      <c r="GN397" s="2" t="s">
        <v>134</v>
      </c>
      <c r="GO397" s="2" t="s">
        <v>134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134</v>
      </c>
      <c r="GX397" s="2" t="s">
        <v>134</v>
      </c>
      <c r="GY397" s="2" t="s">
        <v>134</v>
      </c>
      <c r="GZ397" s="2" t="s">
        <v>134</v>
      </c>
      <c r="HA397" s="2" t="s">
        <v>134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134</v>
      </c>
      <c r="HJ397" s="2" t="s">
        <v>134</v>
      </c>
      <c r="HK397" s="2" t="s">
        <v>134</v>
      </c>
      <c r="HL397" s="2" t="s">
        <v>134</v>
      </c>
      <c r="HM397" s="2" t="s">
        <v>134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134</v>
      </c>
      <c r="HV397" s="2" t="s">
        <v>134</v>
      </c>
      <c r="HW397" s="2" t="s">
        <v>134</v>
      </c>
      <c r="HX397" s="2" t="s">
        <v>134</v>
      </c>
      <c r="HY397" s="2" t="s">
        <v>134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134</v>
      </c>
      <c r="IH397" s="2" t="s">
        <v>134</v>
      </c>
      <c r="II397" s="2" t="s">
        <v>134</v>
      </c>
      <c r="IJ397" s="2" t="s">
        <v>134</v>
      </c>
      <c r="IK397" s="2" t="s">
        <v>134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134</v>
      </c>
      <c r="IT397" s="2" t="s">
        <v>134</v>
      </c>
      <c r="IU397" s="2" t="s">
        <v>134</v>
      </c>
      <c r="IV397" s="2" t="s">
        <v>134</v>
      </c>
      <c r="IW397" s="2" t="s">
        <v>134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134</v>
      </c>
      <c r="JF397" s="2" t="s">
        <v>134</v>
      </c>
      <c r="JG397" s="2" t="s">
        <v>134</v>
      </c>
      <c r="JH397" s="2" t="s">
        <v>134</v>
      </c>
      <c r="JI397" s="2" t="s">
        <v>134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134</v>
      </c>
      <c r="JR397" s="2" t="s">
        <v>134</v>
      </c>
      <c r="JS397" s="2" t="s">
        <v>134</v>
      </c>
      <c r="JT397" s="2" t="s">
        <v>134</v>
      </c>
      <c r="JU397" s="2" t="s">
        <v>134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134</v>
      </c>
      <c r="KD397" s="2" t="s">
        <v>134</v>
      </c>
      <c r="KE397" s="2" t="s">
        <v>134</v>
      </c>
      <c r="KF397" s="2" t="s">
        <v>134</v>
      </c>
      <c r="KG397" s="2" t="s">
        <v>134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134</v>
      </c>
      <c r="KP397" s="2" t="s">
        <v>134</v>
      </c>
      <c r="KQ397" s="2" t="s">
        <v>134</v>
      </c>
      <c r="KR397" s="2" t="s">
        <v>134</v>
      </c>
      <c r="KS397" s="2" t="s">
        <v>134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134</v>
      </c>
      <c r="LB397" s="2" t="s">
        <v>134</v>
      </c>
      <c r="LC397" s="2" t="s">
        <v>134</v>
      </c>
      <c r="LD397" s="2" t="s">
        <v>134</v>
      </c>
      <c r="LE397" s="2" t="s">
        <v>134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134</v>
      </c>
      <c r="LN397" s="2" t="s">
        <v>134</v>
      </c>
      <c r="LO397" s="2" t="s">
        <v>134</v>
      </c>
      <c r="LP397" s="2" t="s">
        <v>134</v>
      </c>
      <c r="LQ397" s="2" t="s">
        <v>134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134</v>
      </c>
      <c r="LZ397" s="2" t="s">
        <v>134</v>
      </c>
      <c r="MA397" s="2" t="s">
        <v>134</v>
      </c>
      <c r="MB397" s="2" t="s">
        <v>134</v>
      </c>
      <c r="MC397" s="2" t="s">
        <v>134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134</v>
      </c>
      <c r="MX397" s="2" t="s">
        <v>134</v>
      </c>
      <c r="MY397" s="2" t="s">
        <v>134</v>
      </c>
      <c r="MZ397" s="2" t="s">
        <v>134</v>
      </c>
      <c r="NA397" s="2" t="s">
        <v>134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134</v>
      </c>
      <c r="NJ397" s="2" t="s">
        <v>134</v>
      </c>
      <c r="NK397" s="2" t="s">
        <v>134</v>
      </c>
      <c r="NL397" s="2" t="s">
        <v>134</v>
      </c>
      <c r="NM397" s="2" t="s">
        <v>134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134</v>
      </c>
      <c r="NV397" s="2" t="s">
        <v>134</v>
      </c>
      <c r="NW397" s="2" t="s">
        <v>134</v>
      </c>
      <c r="NX397" s="2" t="s">
        <v>134</v>
      </c>
      <c r="NY397" s="2" t="s">
        <v>134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134</v>
      </c>
      <c r="OH397" s="2" t="s">
        <v>134</v>
      </c>
      <c r="OI397" s="2" t="s">
        <v>134</v>
      </c>
      <c r="OJ397" s="2" t="s">
        <v>134</v>
      </c>
      <c r="OK397" s="2" t="s">
        <v>134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134</v>
      </c>
      <c r="OT397" s="2" t="s">
        <v>134</v>
      </c>
      <c r="OU397" s="2" t="s">
        <v>134</v>
      </c>
      <c r="OV397" s="2" t="s">
        <v>134</v>
      </c>
      <c r="OW397" s="2" t="s">
        <v>134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134</v>
      </c>
      <c r="QP397" s="2" t="s">
        <v>134</v>
      </c>
      <c r="QQ397" s="2" t="s">
        <v>134</v>
      </c>
      <c r="QR397" s="2" t="s">
        <v>134</v>
      </c>
      <c r="QS397" s="2" t="s">
        <v>134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134</v>
      </c>
      <c r="RB397" s="2" t="s">
        <v>134</v>
      </c>
      <c r="RC397" s="2" t="s">
        <v>134</v>
      </c>
      <c r="RD397" s="2" t="s">
        <v>134</v>
      </c>
      <c r="RE397" s="2" t="s">
        <v>134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134</v>
      </c>
      <c r="RN397" s="2" t="s">
        <v>134</v>
      </c>
      <c r="RO397" s="2" t="s">
        <v>134</v>
      </c>
      <c r="RP397" s="2" t="s">
        <v>134</v>
      </c>
      <c r="RQ397" s="2" t="s">
        <v>134</v>
      </c>
      <c r="RR397" s="2" t="s">
        <v>134</v>
      </c>
      <c r="RS397" s="4"/>
      <c r="RT397" s="8"/>
      <c r="RU397" s="4"/>
      <c r="RV397" s="8"/>
      <c r="RW397" s="7"/>
      <c r="RX397" s="7"/>
      <c r="RY397" s="2" t="s">
        <v>134</v>
      </c>
      <c r="RZ397" s="2" t="s">
        <v>134</v>
      </c>
      <c r="SA397" s="2" t="s">
        <v>134</v>
      </c>
      <c r="SB397" s="2" t="s">
        <v>134</v>
      </c>
      <c r="SC397" s="2" t="s">
        <v>134</v>
      </c>
      <c r="SD397" s="2" t="s">
        <v>134</v>
      </c>
      <c r="SE397" s="4"/>
      <c r="SF397" s="8"/>
      <c r="SG397" s="4"/>
      <c r="SH397" s="8"/>
      <c r="SI397" s="7"/>
      <c r="SJ397" s="7"/>
      <c r="SK397" s="2" t="s">
        <v>134</v>
      </c>
      <c r="SL397" s="2" t="s">
        <v>134</v>
      </c>
      <c r="SM397" s="2" t="s">
        <v>134</v>
      </c>
      <c r="SN397" s="2" t="s">
        <v>134</v>
      </c>
      <c r="SO397" s="2" t="s">
        <v>134</v>
      </c>
      <c r="SP397" s="2" t="s">
        <v>134</v>
      </c>
    </row>
    <row r="398">
      <c r="A398" s="2" t="s">
        <v>3547</v>
      </c>
      <c r="B398" s="2" t="s">
        <v>123</v>
      </c>
      <c r="C398" s="2" t="s">
        <v>3418</v>
      </c>
      <c r="D398" s="2" t="s">
        <v>125</v>
      </c>
      <c r="E398" s="2" t="s">
        <v>1660</v>
      </c>
      <c r="F398" s="2" t="s">
        <v>1387</v>
      </c>
      <c r="G398" s="2" t="s">
        <v>134</v>
      </c>
      <c r="H398" s="2" t="s">
        <v>134</v>
      </c>
      <c r="I398" s="2" t="s">
        <v>134</v>
      </c>
      <c r="J398" s="2" t="s">
        <v>234</v>
      </c>
      <c r="K398" s="2" t="s">
        <v>3548</v>
      </c>
      <c r="L398" s="3">
        <v>9.9</v>
      </c>
      <c r="M398" s="3"/>
      <c r="N398" s="3"/>
      <c r="O398" s="2" t="s">
        <v>131</v>
      </c>
      <c r="P398" s="2" t="s">
        <v>134</v>
      </c>
      <c r="Q398" s="2" t="s">
        <v>134</v>
      </c>
      <c r="R398" s="2" t="s">
        <v>3132</v>
      </c>
      <c r="S398" s="2" t="s">
        <v>134</v>
      </c>
      <c r="T398" s="2" t="s">
        <v>134</v>
      </c>
      <c r="U398" s="2" t="s">
        <v>134</v>
      </c>
      <c r="V398" s="2" t="s">
        <v>134</v>
      </c>
      <c r="W398" s="2" t="s">
        <v>134</v>
      </c>
      <c r="X398" s="2" t="s">
        <v>134</v>
      </c>
      <c r="Y398" s="2" t="s">
        <v>134</v>
      </c>
      <c r="Z398" s="4"/>
      <c r="AA398" s="4">
        <f>=ROUNDDOWN({0},0)</f>
      </c>
      <c r="AB398" s="5"/>
      <c r="AC398" s="2" t="s">
        <v>134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134</v>
      </c>
      <c r="BM398" s="7"/>
      <c r="BN398" s="7"/>
      <c r="BO398" s="4"/>
      <c r="BP398" s="8"/>
      <c r="BQ398" s="4"/>
      <c r="BR398" s="8"/>
      <c r="BS398" s="7"/>
      <c r="BT398" s="7"/>
      <c r="BU398" s="2" t="s">
        <v>134</v>
      </c>
      <c r="BV398" s="2" t="s">
        <v>134</v>
      </c>
      <c r="BW398" s="2" t="s">
        <v>134</v>
      </c>
      <c r="BX398" s="2" t="s">
        <v>134</v>
      </c>
      <c r="BY398" s="2" t="s">
        <v>134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134</v>
      </c>
      <c r="CH398" s="2" t="s">
        <v>134</v>
      </c>
      <c r="CI398" s="2" t="s">
        <v>134</v>
      </c>
      <c r="CJ398" s="2" t="s">
        <v>134</v>
      </c>
      <c r="CK398" s="2" t="s">
        <v>134</v>
      </c>
      <c r="CL398" s="2" t="s">
        <v>134</v>
      </c>
      <c r="CM398" s="4"/>
      <c r="CN398" s="8"/>
      <c r="CO398" s="4"/>
      <c r="CP398" s="8"/>
      <c r="CQ398" s="7"/>
      <c r="CR398" s="7"/>
      <c r="CS398" s="2" t="s">
        <v>134</v>
      </c>
      <c r="CT398" s="2" t="s">
        <v>134</v>
      </c>
      <c r="CU398" s="2" t="s">
        <v>134</v>
      </c>
      <c r="CV398" s="2" t="s">
        <v>134</v>
      </c>
      <c r="CW398" s="2" t="s">
        <v>134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134</v>
      </c>
      <c r="DG398" s="2" t="s">
        <v>134</v>
      </c>
      <c r="DH398" s="2" t="s">
        <v>134</v>
      </c>
      <c r="DI398" s="2" t="s">
        <v>134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134</v>
      </c>
      <c r="DR398" s="2" t="s">
        <v>134</v>
      </c>
      <c r="DS398" s="2" t="s">
        <v>134</v>
      </c>
      <c r="DT398" s="2" t="s">
        <v>134</v>
      </c>
      <c r="DU398" s="2" t="s">
        <v>134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134</v>
      </c>
      <c r="ED398" s="2" t="s">
        <v>134</v>
      </c>
      <c r="EE398" s="2" t="s">
        <v>134</v>
      </c>
      <c r="EF398" s="2" t="s">
        <v>134</v>
      </c>
      <c r="EG398" s="2" t="s">
        <v>134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134</v>
      </c>
      <c r="EQ398" s="2" t="s">
        <v>134</v>
      </c>
      <c r="ER398" s="2" t="s">
        <v>134</v>
      </c>
      <c r="ES398" s="2" t="s">
        <v>134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134</v>
      </c>
      <c r="FB398" s="2" t="s">
        <v>134</v>
      </c>
      <c r="FC398" s="2" t="s">
        <v>134</v>
      </c>
      <c r="FD398" s="2" t="s">
        <v>134</v>
      </c>
      <c r="FE398" s="2" t="s">
        <v>134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134</v>
      </c>
      <c r="FN398" s="2" t="s">
        <v>134</v>
      </c>
      <c r="FO398" s="2" t="s">
        <v>134</v>
      </c>
      <c r="FP398" s="2" t="s">
        <v>134</v>
      </c>
      <c r="FQ398" s="2" t="s">
        <v>134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134</v>
      </c>
      <c r="GA398" s="2" t="s">
        <v>134</v>
      </c>
      <c r="GB398" s="2" t="s">
        <v>134</v>
      </c>
      <c r="GC398" s="2" t="s">
        <v>134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134</v>
      </c>
      <c r="GM398" s="2" t="s">
        <v>134</v>
      </c>
      <c r="GN398" s="2" t="s">
        <v>134</v>
      </c>
      <c r="GO398" s="2" t="s">
        <v>134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134</v>
      </c>
      <c r="GX398" s="2" t="s">
        <v>134</v>
      </c>
      <c r="GY398" s="2" t="s">
        <v>134</v>
      </c>
      <c r="GZ398" s="2" t="s">
        <v>134</v>
      </c>
      <c r="HA398" s="2" t="s">
        <v>134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134</v>
      </c>
      <c r="HJ398" s="2" t="s">
        <v>134</v>
      </c>
      <c r="HK398" s="2" t="s">
        <v>134</v>
      </c>
      <c r="HL398" s="2" t="s">
        <v>134</v>
      </c>
      <c r="HM398" s="2" t="s">
        <v>134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134</v>
      </c>
      <c r="HV398" s="2" t="s">
        <v>134</v>
      </c>
      <c r="HW398" s="2" t="s">
        <v>134</v>
      </c>
      <c r="HX398" s="2" t="s">
        <v>134</v>
      </c>
      <c r="HY398" s="2" t="s">
        <v>134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134</v>
      </c>
      <c r="II398" s="2" t="s">
        <v>134</v>
      </c>
      <c r="IJ398" s="2" t="s">
        <v>134</v>
      </c>
      <c r="IK398" s="2" t="s">
        <v>134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134</v>
      </c>
      <c r="IT398" s="2" t="s">
        <v>134</v>
      </c>
      <c r="IU398" s="2" t="s">
        <v>134</v>
      </c>
      <c r="IV398" s="2" t="s">
        <v>134</v>
      </c>
      <c r="IW398" s="2" t="s">
        <v>134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134</v>
      </c>
      <c r="JG398" s="2" t="s">
        <v>134</v>
      </c>
      <c r="JH398" s="2" t="s">
        <v>134</v>
      </c>
      <c r="JI398" s="2" t="s">
        <v>134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134</v>
      </c>
      <c r="JR398" s="2" t="s">
        <v>134</v>
      </c>
      <c r="JS398" s="2" t="s">
        <v>134</v>
      </c>
      <c r="JT398" s="2" t="s">
        <v>134</v>
      </c>
      <c r="JU398" s="2" t="s">
        <v>134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134</v>
      </c>
      <c r="KE398" s="2" t="s">
        <v>134</v>
      </c>
      <c r="KF398" s="2" t="s">
        <v>134</v>
      </c>
      <c r="KG398" s="2" t="s">
        <v>134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134</v>
      </c>
      <c r="LC398" s="2" t="s">
        <v>134</v>
      </c>
      <c r="LD398" s="2" t="s">
        <v>134</v>
      </c>
      <c r="LE398" s="2" t="s">
        <v>134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134</v>
      </c>
      <c r="LO398" s="2" t="s">
        <v>134</v>
      </c>
      <c r="LP398" s="2" t="s">
        <v>134</v>
      </c>
      <c r="LQ398" s="2" t="s">
        <v>134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134</v>
      </c>
      <c r="LZ398" s="2" t="s">
        <v>134</v>
      </c>
      <c r="MA398" s="2" t="s">
        <v>134</v>
      </c>
      <c r="MB398" s="2" t="s">
        <v>134</v>
      </c>
      <c r="MC398" s="2" t="s">
        <v>134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134</v>
      </c>
      <c r="NW398" s="2" t="s">
        <v>134</v>
      </c>
      <c r="NX398" s="2" t="s">
        <v>134</v>
      </c>
      <c r="NY398" s="2" t="s">
        <v>134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134</v>
      </c>
      <c r="OI398" s="2" t="s">
        <v>134</v>
      </c>
      <c r="OJ398" s="2" t="s">
        <v>134</v>
      </c>
      <c r="OK398" s="2" t="s">
        <v>134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134</v>
      </c>
      <c r="OT398" s="2" t="s">
        <v>134</v>
      </c>
      <c r="OU398" s="2" t="s">
        <v>134</v>
      </c>
      <c r="OV398" s="2" t="s">
        <v>134</v>
      </c>
      <c r="OW398" s="2" t="s">
        <v>134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134</v>
      </c>
      <c r="QP398" s="2" t="s">
        <v>134</v>
      </c>
      <c r="QQ398" s="2" t="s">
        <v>134</v>
      </c>
      <c r="QR398" s="2" t="s">
        <v>134</v>
      </c>
      <c r="QS398" s="2" t="s">
        <v>134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134</v>
      </c>
      <c r="RN398" s="2" t="s">
        <v>134</v>
      </c>
      <c r="RO398" s="2" t="s">
        <v>134</v>
      </c>
      <c r="RP398" s="2" t="s">
        <v>134</v>
      </c>
      <c r="RQ398" s="2" t="s">
        <v>134</v>
      </c>
      <c r="RR398" s="2" t="s">
        <v>134</v>
      </c>
      <c r="RS398" s="4"/>
      <c r="RT398" s="8"/>
      <c r="RU398" s="4"/>
      <c r="RV398" s="8"/>
      <c r="RW398" s="7"/>
      <c r="RX398" s="7"/>
      <c r="RY398" s="2" t="s">
        <v>134</v>
      </c>
      <c r="RZ398" s="2" t="s">
        <v>134</v>
      </c>
      <c r="SA398" s="2" t="s">
        <v>134</v>
      </c>
      <c r="SB398" s="2" t="s">
        <v>134</v>
      </c>
      <c r="SC398" s="2" t="s">
        <v>134</v>
      </c>
      <c r="SD398" s="2" t="s">
        <v>134</v>
      </c>
      <c r="SE398" s="4"/>
      <c r="SF398" s="8"/>
      <c r="SG398" s="4"/>
      <c r="SH398" s="8"/>
      <c r="SI398" s="7"/>
      <c r="SJ398" s="7"/>
      <c r="SK398" s="2" t="s">
        <v>134</v>
      </c>
      <c r="SL398" s="2" t="s">
        <v>134</v>
      </c>
      <c r="SM398" s="2" t="s">
        <v>134</v>
      </c>
      <c r="SN398" s="2" t="s">
        <v>134</v>
      </c>
      <c r="SO398" s="2" t="s">
        <v>134</v>
      </c>
      <c r="SP398" s="2" t="s">
        <v>134</v>
      </c>
    </row>
    <row r="399">
      <c r="A399" s="2" t="s">
        <v>3549</v>
      </c>
      <c r="B399" s="2" t="s">
        <v>123</v>
      </c>
      <c r="C399" s="2" t="s">
        <v>3418</v>
      </c>
      <c r="D399" s="2" t="s">
        <v>125</v>
      </c>
      <c r="E399" s="2" t="s">
        <v>1660</v>
      </c>
      <c r="F399" s="2" t="s">
        <v>3550</v>
      </c>
      <c r="G399" s="2" t="s">
        <v>134</v>
      </c>
      <c r="H399" s="2" t="s">
        <v>134</v>
      </c>
      <c r="I399" s="2" t="s">
        <v>134</v>
      </c>
      <c r="J399" s="2" t="s">
        <v>234</v>
      </c>
      <c r="K399" s="2" t="s">
        <v>3551</v>
      </c>
      <c r="L399" s="3">
        <v>9.9</v>
      </c>
      <c r="M399" s="3"/>
      <c r="N399" s="3"/>
      <c r="O399" s="2" t="s">
        <v>131</v>
      </c>
      <c r="P399" s="2" t="s">
        <v>134</v>
      </c>
      <c r="Q399" s="2" t="s">
        <v>134</v>
      </c>
      <c r="R399" s="2" t="s">
        <v>3132</v>
      </c>
      <c r="S399" s="2" t="s">
        <v>134</v>
      </c>
      <c r="T399" s="2" t="s">
        <v>134</v>
      </c>
      <c r="U399" s="2" t="s">
        <v>134</v>
      </c>
      <c r="V399" s="2" t="s">
        <v>134</v>
      </c>
      <c r="W399" s="2" t="s">
        <v>134</v>
      </c>
      <c r="X399" s="2" t="s">
        <v>134</v>
      </c>
      <c r="Y399" s="2" t="s">
        <v>134</v>
      </c>
      <c r="Z399" s="4"/>
      <c r="AA399" s="4">
        <f>=ROUNDDOWN({0},0)</f>
      </c>
      <c r="AB399" s="5"/>
      <c r="AC399" s="2" t="s">
        <v>134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134</v>
      </c>
      <c r="BM399" s="7"/>
      <c r="BN399" s="7"/>
      <c r="BO399" s="4"/>
      <c r="BP399" s="8"/>
      <c r="BQ399" s="4"/>
      <c r="BR399" s="8"/>
      <c r="BS399" s="7"/>
      <c r="BT399" s="7"/>
      <c r="BU399" s="2" t="s">
        <v>134</v>
      </c>
      <c r="BV399" s="2" t="s">
        <v>134</v>
      </c>
      <c r="BW399" s="2" t="s">
        <v>134</v>
      </c>
      <c r="BX399" s="2" t="s">
        <v>134</v>
      </c>
      <c r="BY399" s="2" t="s">
        <v>134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134</v>
      </c>
      <c r="CH399" s="2" t="s">
        <v>134</v>
      </c>
      <c r="CI399" s="2" t="s">
        <v>134</v>
      </c>
      <c r="CJ399" s="2" t="s">
        <v>134</v>
      </c>
      <c r="CK399" s="2" t="s">
        <v>134</v>
      </c>
      <c r="CL399" s="2" t="s">
        <v>134</v>
      </c>
      <c r="CM399" s="4"/>
      <c r="CN399" s="8"/>
      <c r="CO399" s="4"/>
      <c r="CP399" s="8"/>
      <c r="CQ399" s="7"/>
      <c r="CR399" s="7"/>
      <c r="CS399" s="2" t="s">
        <v>134</v>
      </c>
      <c r="CT399" s="2" t="s">
        <v>134</v>
      </c>
      <c r="CU399" s="2" t="s">
        <v>134</v>
      </c>
      <c r="CV399" s="2" t="s">
        <v>134</v>
      </c>
      <c r="CW399" s="2" t="s">
        <v>134</v>
      </c>
      <c r="CX399" s="2" t="s">
        <v>134</v>
      </c>
      <c r="CY399" s="4"/>
      <c r="CZ399" s="8"/>
      <c r="DA399" s="4"/>
      <c r="DB399" s="8"/>
      <c r="DC399" s="7"/>
      <c r="DD399" s="7"/>
      <c r="DE399" s="2" t="s">
        <v>134</v>
      </c>
      <c r="DF399" s="2" t="s">
        <v>134</v>
      </c>
      <c r="DG399" s="2" t="s">
        <v>134</v>
      </c>
      <c r="DH399" s="2" t="s">
        <v>134</v>
      </c>
      <c r="DI399" s="2" t="s">
        <v>134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134</v>
      </c>
      <c r="DR399" s="2" t="s">
        <v>134</v>
      </c>
      <c r="DS399" s="2" t="s">
        <v>134</v>
      </c>
      <c r="DT399" s="2" t="s">
        <v>134</v>
      </c>
      <c r="DU399" s="2" t="s">
        <v>134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134</v>
      </c>
      <c r="ED399" s="2" t="s">
        <v>134</v>
      </c>
      <c r="EE399" s="2" t="s">
        <v>134</v>
      </c>
      <c r="EF399" s="2" t="s">
        <v>134</v>
      </c>
      <c r="EG399" s="2" t="s">
        <v>134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134</v>
      </c>
      <c r="EP399" s="2" t="s">
        <v>134</v>
      </c>
      <c r="EQ399" s="2" t="s">
        <v>134</v>
      </c>
      <c r="ER399" s="2" t="s">
        <v>134</v>
      </c>
      <c r="ES399" s="2" t="s">
        <v>134</v>
      </c>
      <c r="ET399" s="2" t="s">
        <v>134</v>
      </c>
      <c r="EU399" s="4"/>
      <c r="EV399" s="8"/>
      <c r="EW399" s="4"/>
      <c r="EX399" s="8"/>
      <c r="EY399" s="7"/>
      <c r="EZ399" s="7"/>
      <c r="FA399" s="2" t="s">
        <v>134</v>
      </c>
      <c r="FB399" s="2" t="s">
        <v>134</v>
      </c>
      <c r="FC399" s="2" t="s">
        <v>134</v>
      </c>
      <c r="FD399" s="2" t="s">
        <v>134</v>
      </c>
      <c r="FE399" s="2" t="s">
        <v>134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134</v>
      </c>
      <c r="FN399" s="2" t="s">
        <v>134</v>
      </c>
      <c r="FO399" s="2" t="s">
        <v>134</v>
      </c>
      <c r="FP399" s="2" t="s">
        <v>134</v>
      </c>
      <c r="FQ399" s="2" t="s">
        <v>134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134</v>
      </c>
      <c r="FZ399" s="2" t="s">
        <v>134</v>
      </c>
      <c r="GA399" s="2" t="s">
        <v>134</v>
      </c>
      <c r="GB399" s="2" t="s">
        <v>134</v>
      </c>
      <c r="GC399" s="2" t="s">
        <v>134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134</v>
      </c>
      <c r="GL399" s="2" t="s">
        <v>134</v>
      </c>
      <c r="GM399" s="2" t="s">
        <v>134</v>
      </c>
      <c r="GN399" s="2" t="s">
        <v>134</v>
      </c>
      <c r="GO399" s="2" t="s">
        <v>134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134</v>
      </c>
      <c r="GX399" s="2" t="s">
        <v>134</v>
      </c>
      <c r="GY399" s="2" t="s">
        <v>134</v>
      </c>
      <c r="GZ399" s="2" t="s">
        <v>134</v>
      </c>
      <c r="HA399" s="2" t="s">
        <v>134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134</v>
      </c>
      <c r="HJ399" s="2" t="s">
        <v>134</v>
      </c>
      <c r="HK399" s="2" t="s">
        <v>134</v>
      </c>
      <c r="HL399" s="2" t="s">
        <v>134</v>
      </c>
      <c r="HM399" s="2" t="s">
        <v>134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134</v>
      </c>
      <c r="HV399" s="2" t="s">
        <v>134</v>
      </c>
      <c r="HW399" s="2" t="s">
        <v>134</v>
      </c>
      <c r="HX399" s="2" t="s">
        <v>134</v>
      </c>
      <c r="HY399" s="2" t="s">
        <v>134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134</v>
      </c>
      <c r="IH399" s="2" t="s">
        <v>134</v>
      </c>
      <c r="II399" s="2" t="s">
        <v>134</v>
      </c>
      <c r="IJ399" s="2" t="s">
        <v>134</v>
      </c>
      <c r="IK399" s="2" t="s">
        <v>134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134</v>
      </c>
      <c r="IT399" s="2" t="s">
        <v>134</v>
      </c>
      <c r="IU399" s="2" t="s">
        <v>134</v>
      </c>
      <c r="IV399" s="2" t="s">
        <v>134</v>
      </c>
      <c r="IW399" s="2" t="s">
        <v>134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134</v>
      </c>
      <c r="JF399" s="2" t="s">
        <v>134</v>
      </c>
      <c r="JG399" s="2" t="s">
        <v>134</v>
      </c>
      <c r="JH399" s="2" t="s">
        <v>134</v>
      </c>
      <c r="JI399" s="2" t="s">
        <v>134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134</v>
      </c>
      <c r="JR399" s="2" t="s">
        <v>134</v>
      </c>
      <c r="JS399" s="2" t="s">
        <v>134</v>
      </c>
      <c r="JT399" s="2" t="s">
        <v>134</v>
      </c>
      <c r="JU399" s="2" t="s">
        <v>134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134</v>
      </c>
      <c r="KE399" s="2" t="s">
        <v>134</v>
      </c>
      <c r="KF399" s="2" t="s">
        <v>134</v>
      </c>
      <c r="KG399" s="2" t="s">
        <v>134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134</v>
      </c>
      <c r="KQ399" s="2" t="s">
        <v>134</v>
      </c>
      <c r="KR399" s="2" t="s">
        <v>134</v>
      </c>
      <c r="KS399" s="2" t="s">
        <v>134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134</v>
      </c>
      <c r="LB399" s="2" t="s">
        <v>134</v>
      </c>
      <c r="LC399" s="2" t="s">
        <v>134</v>
      </c>
      <c r="LD399" s="2" t="s">
        <v>134</v>
      </c>
      <c r="LE399" s="2" t="s">
        <v>134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134</v>
      </c>
      <c r="LN399" s="2" t="s">
        <v>134</v>
      </c>
      <c r="LO399" s="2" t="s">
        <v>134</v>
      </c>
      <c r="LP399" s="2" t="s">
        <v>134</v>
      </c>
      <c r="LQ399" s="2" t="s">
        <v>134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134</v>
      </c>
      <c r="LZ399" s="2" t="s">
        <v>134</v>
      </c>
      <c r="MA399" s="2" t="s">
        <v>134</v>
      </c>
      <c r="MB399" s="2" t="s">
        <v>134</v>
      </c>
      <c r="MC399" s="2" t="s">
        <v>134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134</v>
      </c>
      <c r="MM399" s="2" t="s">
        <v>134</v>
      </c>
      <c r="MN399" s="2" t="s">
        <v>134</v>
      </c>
      <c r="MO399" s="2" t="s">
        <v>134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134</v>
      </c>
      <c r="MY399" s="2" t="s">
        <v>134</v>
      </c>
      <c r="MZ399" s="2" t="s">
        <v>134</v>
      </c>
      <c r="NA399" s="2" t="s">
        <v>134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134</v>
      </c>
      <c r="NJ399" s="2" t="s">
        <v>134</v>
      </c>
      <c r="NK399" s="2" t="s">
        <v>134</v>
      </c>
      <c r="NL399" s="2" t="s">
        <v>134</v>
      </c>
      <c r="NM399" s="2" t="s">
        <v>134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134</v>
      </c>
      <c r="NV399" s="2" t="s">
        <v>134</v>
      </c>
      <c r="NW399" s="2" t="s">
        <v>134</v>
      </c>
      <c r="NX399" s="2" t="s">
        <v>134</v>
      </c>
      <c r="NY399" s="2" t="s">
        <v>134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134</v>
      </c>
      <c r="OI399" s="2" t="s">
        <v>134</v>
      </c>
      <c r="OJ399" s="2" t="s">
        <v>134</v>
      </c>
      <c r="OK399" s="2" t="s">
        <v>134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134</v>
      </c>
      <c r="OT399" s="2" t="s">
        <v>134</v>
      </c>
      <c r="OU399" s="2" t="s">
        <v>134</v>
      </c>
      <c r="OV399" s="2" t="s">
        <v>134</v>
      </c>
      <c r="OW399" s="2" t="s">
        <v>134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134</v>
      </c>
      <c r="PS399" s="2" t="s">
        <v>134</v>
      </c>
      <c r="PT399" s="2" t="s">
        <v>134</v>
      </c>
      <c r="PU399" s="2" t="s">
        <v>134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134</v>
      </c>
      <c r="QP399" s="2" t="s">
        <v>134</v>
      </c>
      <c r="QQ399" s="2" t="s">
        <v>134</v>
      </c>
      <c r="QR399" s="2" t="s">
        <v>134</v>
      </c>
      <c r="QS399" s="2" t="s">
        <v>134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134</v>
      </c>
      <c r="RB399" s="2" t="s">
        <v>134</v>
      </c>
      <c r="RC399" s="2" t="s">
        <v>134</v>
      </c>
      <c r="RD399" s="2" t="s">
        <v>134</v>
      </c>
      <c r="RE399" s="2" t="s">
        <v>134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134</v>
      </c>
      <c r="RN399" s="2" t="s">
        <v>134</v>
      </c>
      <c r="RO399" s="2" t="s">
        <v>134</v>
      </c>
      <c r="RP399" s="2" t="s">
        <v>134</v>
      </c>
      <c r="RQ399" s="2" t="s">
        <v>134</v>
      </c>
      <c r="RR399" s="2" t="s">
        <v>134</v>
      </c>
      <c r="RS399" s="4"/>
      <c r="RT399" s="8"/>
      <c r="RU399" s="4"/>
      <c r="RV399" s="8"/>
      <c r="RW399" s="7"/>
      <c r="RX399" s="7"/>
      <c r="RY399" s="2" t="s">
        <v>134</v>
      </c>
      <c r="RZ399" s="2" t="s">
        <v>134</v>
      </c>
      <c r="SA399" s="2" t="s">
        <v>134</v>
      </c>
      <c r="SB399" s="2" t="s">
        <v>134</v>
      </c>
      <c r="SC399" s="2" t="s">
        <v>134</v>
      </c>
      <c r="SD399" s="2" t="s">
        <v>134</v>
      </c>
      <c r="SE399" s="4"/>
      <c r="SF399" s="8"/>
      <c r="SG399" s="4"/>
      <c r="SH399" s="8"/>
      <c r="SI399" s="7"/>
      <c r="SJ399" s="7"/>
      <c r="SK399" s="2" t="s">
        <v>134</v>
      </c>
      <c r="SL399" s="2" t="s">
        <v>134</v>
      </c>
      <c r="SM399" s="2" t="s">
        <v>134</v>
      </c>
      <c r="SN399" s="2" t="s">
        <v>134</v>
      </c>
      <c r="SO399" s="2" t="s">
        <v>134</v>
      </c>
      <c r="SP399" s="2" t="s">
        <v>134</v>
      </c>
    </row>
    <row r="400">
      <c r="A400" s="2" t="s">
        <v>3552</v>
      </c>
      <c r="B400" s="2" t="s">
        <v>123</v>
      </c>
      <c r="C400" s="2" t="s">
        <v>3553</v>
      </c>
      <c r="D400" s="2" t="s">
        <v>2038</v>
      </c>
      <c r="E400" s="2" t="s">
        <v>2039</v>
      </c>
      <c r="F400" s="2" t="s">
        <v>3554</v>
      </c>
      <c r="G400" s="2" t="s">
        <v>3554</v>
      </c>
      <c r="H400" s="2" t="s">
        <v>3554</v>
      </c>
      <c r="I400" s="2" t="s">
        <v>3555</v>
      </c>
      <c r="J400" s="2" t="s">
        <v>2304</v>
      </c>
      <c r="K400" s="2" t="s">
        <v>130</v>
      </c>
      <c r="L400" s="3">
        <v>17.5</v>
      </c>
      <c r="M400" s="3">
        <v>18.38</v>
      </c>
      <c r="N400" s="3">
        <v>34.99</v>
      </c>
      <c r="O400" s="2" t="s">
        <v>131</v>
      </c>
      <c r="P400" s="2" t="s">
        <v>395</v>
      </c>
      <c r="Q400" s="2" t="s">
        <v>133</v>
      </c>
      <c r="R400" s="2" t="s">
        <v>134</v>
      </c>
      <c r="S400" s="2" t="s">
        <v>3556</v>
      </c>
      <c r="T400" s="2" t="s">
        <v>1062</v>
      </c>
      <c r="U400" s="2" t="s">
        <v>832</v>
      </c>
      <c r="V400" s="2" t="s">
        <v>747</v>
      </c>
      <c r="W400" s="2" t="s">
        <v>421</v>
      </c>
      <c r="X400" s="2" t="s">
        <v>134</v>
      </c>
      <c r="Y400" s="2" t="s">
        <v>1165</v>
      </c>
      <c r="Z400" s="4">
        <v>147</v>
      </c>
      <c r="AA400" s="4">
        <f>=ROUNDDOWN(12.25,0)</f>
      </c>
      <c r="AB400" s="5">
        <v>12</v>
      </c>
      <c r="AC400" s="2" t="s">
        <v>1373</v>
      </c>
      <c r="AD400" s="4">
        <v>138</v>
      </c>
      <c r="AE400" s="4">
        <v>408</v>
      </c>
      <c r="AF400" s="6">
        <v>67</v>
      </c>
      <c r="AG400" s="6"/>
      <c r="AH400" s="7">
        <v>0.9891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>
        <v>0</v>
      </c>
      <c r="AP400" s="4">
        <v>309</v>
      </c>
      <c r="AQ400" s="8">
        <v>6053.95</v>
      </c>
      <c r="AR400" s="4"/>
      <c r="AS400" s="8"/>
      <c r="AT400" s="7"/>
      <c r="AU400" s="7"/>
      <c r="AV400" s="4">
        <v>811</v>
      </c>
      <c r="AW400" s="8">
        <v>21507.89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>
        <v>0.2815</v>
      </c>
      <c r="BC400" s="4">
        <v>2229</v>
      </c>
      <c r="BD400" s="8">
        <v>58924.22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0.365</v>
      </c>
      <c r="BJ400" s="4">
        <v>309</v>
      </c>
      <c r="BK400" s="8">
        <v>6053.95</v>
      </c>
      <c r="BL400" s="2" t="s">
        <v>3557</v>
      </c>
      <c r="BM400" s="7">
        <v>1</v>
      </c>
      <c r="BN400" s="7">
        <v>1</v>
      </c>
      <c r="BO400" s="4">
        <v>36</v>
      </c>
      <c r="BP400" s="8">
        <v>724.32</v>
      </c>
      <c r="BQ400" s="4"/>
      <c r="BR400" s="8"/>
      <c r="BS400" s="7"/>
      <c r="BT400" s="7"/>
      <c r="BU400" s="2" t="s">
        <v>140</v>
      </c>
      <c r="BV400" s="2" t="s">
        <v>131</v>
      </c>
      <c r="BW400" s="2" t="s">
        <v>134</v>
      </c>
      <c r="BX400" s="2" t="s">
        <v>134</v>
      </c>
      <c r="BY400" s="2" t="s">
        <v>142</v>
      </c>
      <c r="BZ400" s="2" t="s">
        <v>134</v>
      </c>
      <c r="CA400" s="4">
        <v>24</v>
      </c>
      <c r="CB400" s="8">
        <v>476.16</v>
      </c>
      <c r="CC400" s="4"/>
      <c r="CD400" s="8"/>
      <c r="CE400" s="7"/>
      <c r="CF400" s="7"/>
      <c r="CG400" s="2" t="s">
        <v>140</v>
      </c>
      <c r="CH400" s="2" t="s">
        <v>131</v>
      </c>
      <c r="CI400" s="2" t="s">
        <v>3558</v>
      </c>
      <c r="CJ400" s="2" t="s">
        <v>3559</v>
      </c>
      <c r="CK400" s="2" t="s">
        <v>142</v>
      </c>
      <c r="CL400" s="2" t="s">
        <v>134</v>
      </c>
      <c r="CM400" s="4">
        <v>35</v>
      </c>
      <c r="CN400" s="8">
        <v>694.4</v>
      </c>
      <c r="CO400" s="4"/>
      <c r="CP400" s="8"/>
      <c r="CQ400" s="7"/>
      <c r="CR400" s="7"/>
      <c r="CS400" s="2" t="s">
        <v>140</v>
      </c>
      <c r="CT400" s="2" t="s">
        <v>131</v>
      </c>
      <c r="CU400" s="2" t="s">
        <v>683</v>
      </c>
      <c r="CV400" s="2" t="s">
        <v>3560</v>
      </c>
      <c r="CW400" s="2" t="s">
        <v>142</v>
      </c>
      <c r="CX400" s="2" t="s">
        <v>134</v>
      </c>
      <c r="CY400" s="4">
        <v>72</v>
      </c>
      <c r="CZ400" s="8">
        <v>1388.88</v>
      </c>
      <c r="DA400" s="4"/>
      <c r="DB400" s="8"/>
      <c r="DC400" s="7"/>
      <c r="DD400" s="7"/>
      <c r="DE400" s="2" t="s">
        <v>140</v>
      </c>
      <c r="DF400" s="2" t="s">
        <v>131</v>
      </c>
      <c r="DG400" s="2" t="s">
        <v>1121</v>
      </c>
      <c r="DH400" s="2" t="s">
        <v>1408</v>
      </c>
      <c r="DI400" s="2" t="s">
        <v>142</v>
      </c>
      <c r="DJ400" s="2" t="s">
        <v>134</v>
      </c>
      <c r="DK400" s="4">
        <v>46</v>
      </c>
      <c r="DL400" s="8">
        <v>912.64</v>
      </c>
      <c r="DM400" s="4"/>
      <c r="DN400" s="8"/>
      <c r="DO400" s="7"/>
      <c r="DP400" s="7"/>
      <c r="DQ400" s="2" t="s">
        <v>140</v>
      </c>
      <c r="DR400" s="2" t="s">
        <v>131</v>
      </c>
      <c r="DS400" s="2" t="s">
        <v>1122</v>
      </c>
      <c r="DT400" s="2" t="s">
        <v>2484</v>
      </c>
      <c r="DU400" s="2" t="s">
        <v>142</v>
      </c>
      <c r="DV400" s="2" t="s">
        <v>134</v>
      </c>
      <c r="DW400" s="4">
        <v>31</v>
      </c>
      <c r="DX400" s="8">
        <v>597.99</v>
      </c>
      <c r="DY400" s="4"/>
      <c r="DZ400" s="8"/>
      <c r="EA400" s="7"/>
      <c r="EB400" s="7"/>
      <c r="EC400" s="2" t="s">
        <v>140</v>
      </c>
      <c r="ED400" s="2" t="s">
        <v>131</v>
      </c>
      <c r="EE400" s="2" t="s">
        <v>1677</v>
      </c>
      <c r="EF400" s="2" t="s">
        <v>3561</v>
      </c>
      <c r="EG400" s="2" t="s">
        <v>142</v>
      </c>
      <c r="EH400" s="2" t="s">
        <v>134</v>
      </c>
      <c r="EI400" s="4">
        <v>29</v>
      </c>
      <c r="EJ400" s="8">
        <v>505.84</v>
      </c>
      <c r="EK400" s="4"/>
      <c r="EL400" s="8"/>
      <c r="EM400" s="7"/>
      <c r="EN400" s="7"/>
      <c r="EO400" s="2" t="s">
        <v>140</v>
      </c>
      <c r="EP400" s="2" t="s">
        <v>131</v>
      </c>
      <c r="EQ400" s="2" t="s">
        <v>1163</v>
      </c>
      <c r="ER400" s="2" t="s">
        <v>229</v>
      </c>
      <c r="ES400" s="2" t="s">
        <v>142</v>
      </c>
      <c r="ET400" s="2" t="s">
        <v>134</v>
      </c>
      <c r="EU400" s="4">
        <v>13</v>
      </c>
      <c r="EV400" s="8">
        <v>310.28</v>
      </c>
      <c r="EW400" s="4"/>
      <c r="EX400" s="8"/>
      <c r="EY400" s="7"/>
      <c r="EZ400" s="7"/>
      <c r="FA400" s="2" t="s">
        <v>140</v>
      </c>
      <c r="FB400" s="2" t="s">
        <v>131</v>
      </c>
      <c r="FC400" s="2" t="s">
        <v>1165</v>
      </c>
      <c r="FD400" s="2" t="s">
        <v>409</v>
      </c>
      <c r="FE400" s="2" t="s">
        <v>142</v>
      </c>
      <c r="FF400" s="2" t="s">
        <v>134</v>
      </c>
      <c r="FG400" s="4">
        <v>3</v>
      </c>
      <c r="FH400" s="8">
        <v>46.64</v>
      </c>
      <c r="FI400" s="4"/>
      <c r="FJ400" s="8"/>
      <c r="FK400" s="7"/>
      <c r="FL400" s="7"/>
      <c r="FM400" s="2" t="s">
        <v>140</v>
      </c>
      <c r="FN400" s="2" t="s">
        <v>131</v>
      </c>
      <c r="FO400" s="2" t="s">
        <v>1679</v>
      </c>
      <c r="FP400" s="2" t="s">
        <v>1013</v>
      </c>
      <c r="FQ400" s="2" t="s">
        <v>142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161</v>
      </c>
      <c r="FZ400" s="2" t="s">
        <v>131</v>
      </c>
      <c r="GA400" s="2" t="s">
        <v>134</v>
      </c>
      <c r="GB400" s="2" t="s">
        <v>134</v>
      </c>
      <c r="GC400" s="2" t="s">
        <v>142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134</v>
      </c>
      <c r="GL400" s="2" t="s">
        <v>134</v>
      </c>
      <c r="GM400" s="2" t="s">
        <v>134</v>
      </c>
      <c r="GN400" s="2" t="s">
        <v>134</v>
      </c>
      <c r="GO400" s="2" t="s">
        <v>134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161</v>
      </c>
      <c r="GX400" s="2" t="s">
        <v>131</v>
      </c>
      <c r="GY400" s="2" t="s">
        <v>134</v>
      </c>
      <c r="GZ400" s="2" t="s">
        <v>134</v>
      </c>
      <c r="HA400" s="2" t="s">
        <v>142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140</v>
      </c>
      <c r="HJ400" s="2" t="s">
        <v>131</v>
      </c>
      <c r="HK400" s="2" t="s">
        <v>1165</v>
      </c>
      <c r="HL400" s="2" t="s">
        <v>134</v>
      </c>
      <c r="HM400" s="2" t="s">
        <v>142</v>
      </c>
      <c r="HN400" s="2" t="s">
        <v>134</v>
      </c>
      <c r="HO400" s="4">
        <v>20</v>
      </c>
      <c r="HP400" s="8">
        <v>396.8</v>
      </c>
      <c r="HQ400" s="4"/>
      <c r="HR400" s="8"/>
      <c r="HS400" s="7"/>
      <c r="HT400" s="7"/>
      <c r="HU400" s="2" t="s">
        <v>140</v>
      </c>
      <c r="HV400" s="2" t="s">
        <v>131</v>
      </c>
      <c r="HW400" s="2" t="s">
        <v>3030</v>
      </c>
      <c r="HX400" s="2" t="s">
        <v>1344</v>
      </c>
      <c r="HY400" s="2" t="s">
        <v>142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176</v>
      </c>
      <c r="IH400" s="2" t="s">
        <v>131</v>
      </c>
      <c r="II400" s="2" t="s">
        <v>134</v>
      </c>
      <c r="IJ400" s="2" t="s">
        <v>134</v>
      </c>
      <c r="IK400" s="2" t="s">
        <v>142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161</v>
      </c>
      <c r="IT400" s="2" t="s">
        <v>131</v>
      </c>
      <c r="IU400" s="2" t="s">
        <v>134</v>
      </c>
      <c r="IV400" s="2" t="s">
        <v>134</v>
      </c>
      <c r="IW400" s="2" t="s">
        <v>142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134</v>
      </c>
      <c r="JF400" s="2" t="s">
        <v>134</v>
      </c>
      <c r="JG400" s="2" t="s">
        <v>134</v>
      </c>
      <c r="JH400" s="2" t="s">
        <v>134</v>
      </c>
      <c r="JI400" s="2" t="s">
        <v>134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140</v>
      </c>
      <c r="JR400" s="2" t="s">
        <v>144</v>
      </c>
      <c r="JS400" s="2" t="s">
        <v>3562</v>
      </c>
      <c r="JT400" s="2" t="s">
        <v>134</v>
      </c>
      <c r="JU400" s="2" t="s">
        <v>142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140</v>
      </c>
      <c r="KD400" s="2" t="s">
        <v>131</v>
      </c>
      <c r="KE400" s="2" t="s">
        <v>853</v>
      </c>
      <c r="KF400" s="2" t="s">
        <v>134</v>
      </c>
      <c r="KG400" s="2" t="s">
        <v>142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176</v>
      </c>
      <c r="KP400" s="2" t="s">
        <v>131</v>
      </c>
      <c r="KQ400" s="2" t="s">
        <v>134</v>
      </c>
      <c r="KR400" s="2" t="s">
        <v>134</v>
      </c>
      <c r="KS400" s="2" t="s">
        <v>142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140</v>
      </c>
      <c r="LB400" s="2" t="s">
        <v>144</v>
      </c>
      <c r="LC400" s="2" t="s">
        <v>1163</v>
      </c>
      <c r="LD400" s="2" t="s">
        <v>1123</v>
      </c>
      <c r="LE400" s="2" t="s">
        <v>142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134</v>
      </c>
      <c r="LN400" s="2" t="s">
        <v>134</v>
      </c>
      <c r="LO400" s="2" t="s">
        <v>134</v>
      </c>
      <c r="LP400" s="2" t="s">
        <v>134</v>
      </c>
      <c r="LQ400" s="2" t="s">
        <v>134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134</v>
      </c>
      <c r="LZ400" s="2" t="s">
        <v>134</v>
      </c>
      <c r="MA400" s="2" t="s">
        <v>134</v>
      </c>
      <c r="MB400" s="2" t="s">
        <v>134</v>
      </c>
      <c r="MC400" s="2" t="s">
        <v>134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161</v>
      </c>
      <c r="ML400" s="2" t="s">
        <v>131</v>
      </c>
      <c r="MM400" s="2" t="s">
        <v>134</v>
      </c>
      <c r="MN400" s="2" t="s">
        <v>134</v>
      </c>
      <c r="MO400" s="2" t="s">
        <v>142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134</v>
      </c>
      <c r="MY400" s="2" t="s">
        <v>134</v>
      </c>
      <c r="MZ400" s="2" t="s">
        <v>134</v>
      </c>
      <c r="NA400" s="2" t="s">
        <v>134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184</v>
      </c>
      <c r="NJ400" s="2" t="s">
        <v>131</v>
      </c>
      <c r="NK400" s="2" t="s">
        <v>134</v>
      </c>
      <c r="NL400" s="2" t="s">
        <v>134</v>
      </c>
      <c r="NM400" s="2" t="s">
        <v>142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161</v>
      </c>
      <c r="NV400" s="2" t="s">
        <v>131</v>
      </c>
      <c r="NW400" s="2" t="s">
        <v>134</v>
      </c>
      <c r="NX400" s="2" t="s">
        <v>134</v>
      </c>
      <c r="NY400" s="2" t="s">
        <v>142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176</v>
      </c>
      <c r="OH400" s="2" t="s">
        <v>131</v>
      </c>
      <c r="OI400" s="2" t="s">
        <v>134</v>
      </c>
      <c r="OJ400" s="2" t="s">
        <v>134</v>
      </c>
      <c r="OK400" s="2" t="s">
        <v>142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184</v>
      </c>
      <c r="OT400" s="2" t="s">
        <v>131</v>
      </c>
      <c r="OU400" s="2" t="s">
        <v>134</v>
      </c>
      <c r="OV400" s="2" t="s">
        <v>134</v>
      </c>
      <c r="OW400" s="2" t="s">
        <v>142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161</v>
      </c>
      <c r="PF400" s="2" t="s">
        <v>131</v>
      </c>
      <c r="PG400" s="2" t="s">
        <v>134</v>
      </c>
      <c r="PH400" s="2" t="s">
        <v>134</v>
      </c>
      <c r="PI400" s="2" t="s">
        <v>142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140</v>
      </c>
      <c r="PR400" s="2" t="s">
        <v>131</v>
      </c>
      <c r="PS400" s="2" t="s">
        <v>1549</v>
      </c>
      <c r="PT400" s="2" t="s">
        <v>134</v>
      </c>
      <c r="PU400" s="2" t="s">
        <v>142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184</v>
      </c>
      <c r="QP400" s="2" t="s">
        <v>131</v>
      </c>
      <c r="QQ400" s="2" t="s">
        <v>134</v>
      </c>
      <c r="QR400" s="2" t="s">
        <v>134</v>
      </c>
      <c r="QS400" s="2" t="s">
        <v>142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134</v>
      </c>
      <c r="RB400" s="2" t="s">
        <v>134</v>
      </c>
      <c r="RC400" s="2" t="s">
        <v>134</v>
      </c>
      <c r="RD400" s="2" t="s">
        <v>134</v>
      </c>
      <c r="RE400" s="2" t="s">
        <v>134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161</v>
      </c>
      <c r="RN400" s="2" t="s">
        <v>131</v>
      </c>
      <c r="RO400" s="2" t="s">
        <v>134</v>
      </c>
      <c r="RP400" s="2" t="s">
        <v>134</v>
      </c>
      <c r="RQ400" s="2" t="s">
        <v>142</v>
      </c>
      <c r="RR400" s="2" t="s">
        <v>134</v>
      </c>
      <c r="RS400" s="4"/>
      <c r="RT400" s="8"/>
      <c r="RU400" s="4"/>
      <c r="RV400" s="8"/>
      <c r="RW400" s="7"/>
      <c r="RX400" s="7"/>
      <c r="RY400" s="2" t="s">
        <v>161</v>
      </c>
      <c r="RZ400" s="2" t="s">
        <v>131</v>
      </c>
      <c r="SA400" s="2" t="s">
        <v>134</v>
      </c>
      <c r="SB400" s="2" t="s">
        <v>134</v>
      </c>
      <c r="SC400" s="2" t="s">
        <v>142</v>
      </c>
      <c r="SD400" s="2" t="s">
        <v>134</v>
      </c>
      <c r="SE400" s="4"/>
      <c r="SF400" s="8"/>
      <c r="SG400" s="4"/>
      <c r="SH400" s="8"/>
      <c r="SI400" s="7"/>
      <c r="SJ400" s="7"/>
      <c r="SK400" s="2" t="s">
        <v>134</v>
      </c>
      <c r="SL400" s="2" t="s">
        <v>134</v>
      </c>
      <c r="SM400" s="2" t="s">
        <v>134</v>
      </c>
      <c r="SN400" s="2" t="s">
        <v>134</v>
      </c>
      <c r="SO400" s="2" t="s">
        <v>134</v>
      </c>
      <c r="SP400" s="2" t="s">
        <v>134</v>
      </c>
    </row>
    <row r="401">
      <c r="A401" s="2" t="s">
        <v>3563</v>
      </c>
      <c r="B401" s="2" t="s">
        <v>123</v>
      </c>
      <c r="C401" s="2" t="s">
        <v>3553</v>
      </c>
      <c r="D401" s="2" t="s">
        <v>2038</v>
      </c>
      <c r="E401" s="2" t="s">
        <v>2039</v>
      </c>
      <c r="F401" s="2" t="s">
        <v>3554</v>
      </c>
      <c r="G401" s="2" t="s">
        <v>3554</v>
      </c>
      <c r="H401" s="2" t="s">
        <v>3554</v>
      </c>
      <c r="I401" s="2" t="s">
        <v>3555</v>
      </c>
      <c r="J401" s="2" t="s">
        <v>2058</v>
      </c>
      <c r="K401" s="2" t="s">
        <v>130</v>
      </c>
      <c r="L401" s="3">
        <v>21.5</v>
      </c>
      <c r="M401" s="3">
        <v>22.58</v>
      </c>
      <c r="N401" s="3">
        <v>44.99</v>
      </c>
      <c r="O401" s="2" t="s">
        <v>131</v>
      </c>
      <c r="P401" s="2" t="s">
        <v>395</v>
      </c>
      <c r="Q401" s="2" t="s">
        <v>133</v>
      </c>
      <c r="R401" s="2" t="s">
        <v>134</v>
      </c>
      <c r="S401" s="2" t="s">
        <v>3556</v>
      </c>
      <c r="T401" s="2" t="s">
        <v>1062</v>
      </c>
      <c r="U401" s="2" t="s">
        <v>832</v>
      </c>
      <c r="V401" s="2" t="s">
        <v>747</v>
      </c>
      <c r="W401" s="2" t="s">
        <v>421</v>
      </c>
      <c r="X401" s="2" t="s">
        <v>134</v>
      </c>
      <c r="Y401" s="2" t="s">
        <v>1165</v>
      </c>
      <c r="Z401" s="4">
        <v>179</v>
      </c>
      <c r="AA401" s="4">
        <f>=ROUNDDOWN(16.2727272727273,0)</f>
      </c>
      <c r="AB401" s="5">
        <v>11</v>
      </c>
      <c r="AC401" s="2" t="s">
        <v>1373</v>
      </c>
      <c r="AD401" s="4">
        <v>36</v>
      </c>
      <c r="AE401" s="4">
        <v>426</v>
      </c>
      <c r="AF401" s="6">
        <v>67</v>
      </c>
      <c r="AG401" s="6"/>
      <c r="AH401" s="7">
        <v>0.9781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>
        <v>0</v>
      </c>
      <c r="AP401" s="4">
        <v>285</v>
      </c>
      <c r="AQ401" s="8">
        <v>6914.72</v>
      </c>
      <c r="AR401" s="4"/>
      <c r="AS401" s="8"/>
      <c r="AT401" s="7"/>
      <c r="AU401" s="7"/>
      <c r="AV401" s="4" t="s">
        <v>134</v>
      </c>
      <c r="AW401" s="8" t="s">
        <v>134</v>
      </c>
      <c r="AX401" s="4" t="s">
        <v>134</v>
      </c>
      <c r="AY401" s="8" t="s">
        <v>134</v>
      </c>
      <c r="AZ401" s="7" t="s">
        <v>134</v>
      </c>
      <c r="BA401" s="7" t="s">
        <v>134</v>
      </c>
      <c r="BB401" s="7">
        <v>0.3215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 t="s">
        <v>134</v>
      </c>
      <c r="BJ401" s="4">
        <v>285</v>
      </c>
      <c r="BK401" s="8">
        <v>6914.72</v>
      </c>
      <c r="BL401" s="2" t="s">
        <v>3564</v>
      </c>
      <c r="BM401" s="7">
        <v>1</v>
      </c>
      <c r="BN401" s="7">
        <v>1</v>
      </c>
      <c r="BO401" s="4">
        <v>38</v>
      </c>
      <c r="BP401" s="8">
        <v>939.36</v>
      </c>
      <c r="BQ401" s="4"/>
      <c r="BR401" s="8"/>
      <c r="BS401" s="7"/>
      <c r="BT401" s="7"/>
      <c r="BU401" s="2" t="s">
        <v>140</v>
      </c>
      <c r="BV401" s="2" t="s">
        <v>131</v>
      </c>
      <c r="BW401" s="2" t="s">
        <v>134</v>
      </c>
      <c r="BX401" s="2" t="s">
        <v>134</v>
      </c>
      <c r="BY401" s="2" t="s">
        <v>142</v>
      </c>
      <c r="BZ401" s="2" t="s">
        <v>134</v>
      </c>
      <c r="CA401" s="4">
        <v>12</v>
      </c>
      <c r="CB401" s="8">
        <v>292.56</v>
      </c>
      <c r="CC401" s="4"/>
      <c r="CD401" s="8"/>
      <c r="CE401" s="7"/>
      <c r="CF401" s="7"/>
      <c r="CG401" s="2" t="s">
        <v>140</v>
      </c>
      <c r="CH401" s="2" t="s">
        <v>131</v>
      </c>
      <c r="CI401" s="2" t="s">
        <v>3558</v>
      </c>
      <c r="CJ401" s="2" t="s">
        <v>3071</v>
      </c>
      <c r="CK401" s="2" t="s">
        <v>142</v>
      </c>
      <c r="CL401" s="2" t="s">
        <v>134</v>
      </c>
      <c r="CM401" s="4">
        <v>35</v>
      </c>
      <c r="CN401" s="8">
        <v>853.3</v>
      </c>
      <c r="CO401" s="4"/>
      <c r="CP401" s="8"/>
      <c r="CQ401" s="7"/>
      <c r="CR401" s="7"/>
      <c r="CS401" s="2" t="s">
        <v>140</v>
      </c>
      <c r="CT401" s="2" t="s">
        <v>131</v>
      </c>
      <c r="CU401" s="2" t="s">
        <v>683</v>
      </c>
      <c r="CV401" s="2" t="s">
        <v>229</v>
      </c>
      <c r="CW401" s="2" t="s">
        <v>142</v>
      </c>
      <c r="CX401" s="2" t="s">
        <v>134</v>
      </c>
      <c r="CY401" s="4">
        <v>62</v>
      </c>
      <c r="CZ401" s="8">
        <v>1469.4</v>
      </c>
      <c r="DA401" s="4"/>
      <c r="DB401" s="8"/>
      <c r="DC401" s="7"/>
      <c r="DD401" s="7"/>
      <c r="DE401" s="2" t="s">
        <v>140</v>
      </c>
      <c r="DF401" s="2" t="s">
        <v>131</v>
      </c>
      <c r="DG401" s="2" t="s">
        <v>1121</v>
      </c>
      <c r="DH401" s="2" t="s">
        <v>1408</v>
      </c>
      <c r="DI401" s="2" t="s">
        <v>142</v>
      </c>
      <c r="DJ401" s="2" t="s">
        <v>134</v>
      </c>
      <c r="DK401" s="4">
        <v>55</v>
      </c>
      <c r="DL401" s="8">
        <v>1340.9</v>
      </c>
      <c r="DM401" s="4"/>
      <c r="DN401" s="8"/>
      <c r="DO401" s="7"/>
      <c r="DP401" s="7"/>
      <c r="DQ401" s="2" t="s">
        <v>140</v>
      </c>
      <c r="DR401" s="2" t="s">
        <v>131</v>
      </c>
      <c r="DS401" s="2" t="s">
        <v>1122</v>
      </c>
      <c r="DT401" s="2" t="s">
        <v>2763</v>
      </c>
      <c r="DU401" s="2" t="s">
        <v>142</v>
      </c>
      <c r="DV401" s="2" t="s">
        <v>134</v>
      </c>
      <c r="DW401" s="4">
        <v>34</v>
      </c>
      <c r="DX401" s="8">
        <v>805.8</v>
      </c>
      <c r="DY401" s="4"/>
      <c r="DZ401" s="8"/>
      <c r="EA401" s="7"/>
      <c r="EB401" s="7"/>
      <c r="EC401" s="2" t="s">
        <v>140</v>
      </c>
      <c r="ED401" s="2" t="s">
        <v>131</v>
      </c>
      <c r="EE401" s="2" t="s">
        <v>1677</v>
      </c>
      <c r="EF401" s="2" t="s">
        <v>444</v>
      </c>
      <c r="EG401" s="2" t="s">
        <v>142</v>
      </c>
      <c r="EH401" s="2" t="s">
        <v>134</v>
      </c>
      <c r="EI401" s="4">
        <v>11</v>
      </c>
      <c r="EJ401" s="8">
        <v>233.69</v>
      </c>
      <c r="EK401" s="4"/>
      <c r="EL401" s="8"/>
      <c r="EM401" s="7"/>
      <c r="EN401" s="7"/>
      <c r="EO401" s="2" t="s">
        <v>140</v>
      </c>
      <c r="EP401" s="2" t="s">
        <v>131</v>
      </c>
      <c r="EQ401" s="2" t="s">
        <v>1163</v>
      </c>
      <c r="ER401" s="2" t="s">
        <v>1735</v>
      </c>
      <c r="ES401" s="2" t="s">
        <v>142</v>
      </c>
      <c r="ET401" s="2" t="s">
        <v>134</v>
      </c>
      <c r="EU401" s="4">
        <v>13</v>
      </c>
      <c r="EV401" s="8">
        <v>381.28</v>
      </c>
      <c r="EW401" s="4"/>
      <c r="EX401" s="8"/>
      <c r="EY401" s="7"/>
      <c r="EZ401" s="7"/>
      <c r="FA401" s="2" t="s">
        <v>140</v>
      </c>
      <c r="FB401" s="2" t="s">
        <v>131</v>
      </c>
      <c r="FC401" s="2" t="s">
        <v>1165</v>
      </c>
      <c r="FD401" s="2" t="s">
        <v>3071</v>
      </c>
      <c r="FE401" s="2" t="s">
        <v>142</v>
      </c>
      <c r="FF401" s="2" t="s">
        <v>134</v>
      </c>
      <c r="FG401" s="4">
        <v>3</v>
      </c>
      <c r="FH401" s="8">
        <v>62.07</v>
      </c>
      <c r="FI401" s="4"/>
      <c r="FJ401" s="8"/>
      <c r="FK401" s="7"/>
      <c r="FL401" s="7"/>
      <c r="FM401" s="2" t="s">
        <v>140</v>
      </c>
      <c r="FN401" s="2" t="s">
        <v>131</v>
      </c>
      <c r="FO401" s="2" t="s">
        <v>1679</v>
      </c>
      <c r="FP401" s="2" t="s">
        <v>1013</v>
      </c>
      <c r="FQ401" s="2" t="s">
        <v>142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161</v>
      </c>
      <c r="FZ401" s="2" t="s">
        <v>131</v>
      </c>
      <c r="GA401" s="2" t="s">
        <v>134</v>
      </c>
      <c r="GB401" s="2" t="s">
        <v>134</v>
      </c>
      <c r="GC401" s="2" t="s">
        <v>142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134</v>
      </c>
      <c r="GL401" s="2" t="s">
        <v>134</v>
      </c>
      <c r="GM401" s="2" t="s">
        <v>134</v>
      </c>
      <c r="GN401" s="2" t="s">
        <v>134</v>
      </c>
      <c r="GO401" s="2" t="s">
        <v>134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161</v>
      </c>
      <c r="GX401" s="2" t="s">
        <v>131</v>
      </c>
      <c r="GY401" s="2" t="s">
        <v>134</v>
      </c>
      <c r="GZ401" s="2" t="s">
        <v>134</v>
      </c>
      <c r="HA401" s="2" t="s">
        <v>142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140</v>
      </c>
      <c r="HJ401" s="2" t="s">
        <v>131</v>
      </c>
      <c r="HK401" s="2" t="s">
        <v>1165</v>
      </c>
      <c r="HL401" s="2" t="s">
        <v>1352</v>
      </c>
      <c r="HM401" s="2" t="s">
        <v>142</v>
      </c>
      <c r="HN401" s="2" t="s">
        <v>134</v>
      </c>
      <c r="HO401" s="4">
        <v>22</v>
      </c>
      <c r="HP401" s="8">
        <v>536.36</v>
      </c>
      <c r="HQ401" s="4"/>
      <c r="HR401" s="8"/>
      <c r="HS401" s="7"/>
      <c r="HT401" s="7"/>
      <c r="HU401" s="2" t="s">
        <v>140</v>
      </c>
      <c r="HV401" s="2" t="s">
        <v>131</v>
      </c>
      <c r="HW401" s="2" t="s">
        <v>3030</v>
      </c>
      <c r="HX401" s="2" t="s">
        <v>2727</v>
      </c>
      <c r="HY401" s="2" t="s">
        <v>142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176</v>
      </c>
      <c r="IH401" s="2" t="s">
        <v>131</v>
      </c>
      <c r="II401" s="2" t="s">
        <v>134</v>
      </c>
      <c r="IJ401" s="2" t="s">
        <v>134</v>
      </c>
      <c r="IK401" s="2" t="s">
        <v>142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161</v>
      </c>
      <c r="IT401" s="2" t="s">
        <v>131</v>
      </c>
      <c r="IU401" s="2" t="s">
        <v>134</v>
      </c>
      <c r="IV401" s="2" t="s">
        <v>134</v>
      </c>
      <c r="IW401" s="2" t="s">
        <v>142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134</v>
      </c>
      <c r="JF401" s="2" t="s">
        <v>134</v>
      </c>
      <c r="JG401" s="2" t="s">
        <v>134</v>
      </c>
      <c r="JH401" s="2" t="s">
        <v>134</v>
      </c>
      <c r="JI401" s="2" t="s">
        <v>134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140</v>
      </c>
      <c r="JR401" s="2" t="s">
        <v>144</v>
      </c>
      <c r="JS401" s="2" t="s">
        <v>3562</v>
      </c>
      <c r="JT401" s="2" t="s">
        <v>134</v>
      </c>
      <c r="JU401" s="2" t="s">
        <v>142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140</v>
      </c>
      <c r="KD401" s="2" t="s">
        <v>131</v>
      </c>
      <c r="KE401" s="2" t="s">
        <v>853</v>
      </c>
      <c r="KF401" s="2" t="s">
        <v>134</v>
      </c>
      <c r="KG401" s="2" t="s">
        <v>142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176</v>
      </c>
      <c r="KP401" s="2" t="s">
        <v>131</v>
      </c>
      <c r="KQ401" s="2" t="s">
        <v>134</v>
      </c>
      <c r="KR401" s="2" t="s">
        <v>134</v>
      </c>
      <c r="KS401" s="2" t="s">
        <v>142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140</v>
      </c>
      <c r="LB401" s="2" t="s">
        <v>144</v>
      </c>
      <c r="LC401" s="2" t="s">
        <v>1163</v>
      </c>
      <c r="LD401" s="2" t="s">
        <v>1123</v>
      </c>
      <c r="LE401" s="2" t="s">
        <v>142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134</v>
      </c>
      <c r="LN401" s="2" t="s">
        <v>134</v>
      </c>
      <c r="LO401" s="2" t="s">
        <v>134</v>
      </c>
      <c r="LP401" s="2" t="s">
        <v>134</v>
      </c>
      <c r="LQ401" s="2" t="s">
        <v>134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134</v>
      </c>
      <c r="LZ401" s="2" t="s">
        <v>134</v>
      </c>
      <c r="MA401" s="2" t="s">
        <v>134</v>
      </c>
      <c r="MB401" s="2" t="s">
        <v>134</v>
      </c>
      <c r="MC401" s="2" t="s">
        <v>134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161</v>
      </c>
      <c r="ML401" s="2" t="s">
        <v>131</v>
      </c>
      <c r="MM401" s="2" t="s">
        <v>134</v>
      </c>
      <c r="MN401" s="2" t="s">
        <v>134</v>
      </c>
      <c r="MO401" s="2" t="s">
        <v>142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134</v>
      </c>
      <c r="MX401" s="2" t="s">
        <v>134</v>
      </c>
      <c r="MY401" s="2" t="s">
        <v>134</v>
      </c>
      <c r="MZ401" s="2" t="s">
        <v>134</v>
      </c>
      <c r="NA401" s="2" t="s">
        <v>134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184</v>
      </c>
      <c r="NJ401" s="2" t="s">
        <v>131</v>
      </c>
      <c r="NK401" s="2" t="s">
        <v>134</v>
      </c>
      <c r="NL401" s="2" t="s">
        <v>134</v>
      </c>
      <c r="NM401" s="2" t="s">
        <v>142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161</v>
      </c>
      <c r="NV401" s="2" t="s">
        <v>131</v>
      </c>
      <c r="NW401" s="2" t="s">
        <v>134</v>
      </c>
      <c r="NX401" s="2" t="s">
        <v>134</v>
      </c>
      <c r="NY401" s="2" t="s">
        <v>142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176</v>
      </c>
      <c r="OH401" s="2" t="s">
        <v>131</v>
      </c>
      <c r="OI401" s="2" t="s">
        <v>134</v>
      </c>
      <c r="OJ401" s="2" t="s">
        <v>134</v>
      </c>
      <c r="OK401" s="2" t="s">
        <v>142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184</v>
      </c>
      <c r="OT401" s="2" t="s">
        <v>131</v>
      </c>
      <c r="OU401" s="2" t="s">
        <v>134</v>
      </c>
      <c r="OV401" s="2" t="s">
        <v>134</v>
      </c>
      <c r="OW401" s="2" t="s">
        <v>142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161</v>
      </c>
      <c r="PF401" s="2" t="s">
        <v>131</v>
      </c>
      <c r="PG401" s="2" t="s">
        <v>134</v>
      </c>
      <c r="PH401" s="2" t="s">
        <v>134</v>
      </c>
      <c r="PI401" s="2" t="s">
        <v>142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140</v>
      </c>
      <c r="PR401" s="2" t="s">
        <v>131</v>
      </c>
      <c r="PS401" s="2" t="s">
        <v>1549</v>
      </c>
      <c r="PT401" s="2" t="s">
        <v>134</v>
      </c>
      <c r="PU401" s="2" t="s">
        <v>142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184</v>
      </c>
      <c r="QP401" s="2" t="s">
        <v>131</v>
      </c>
      <c r="QQ401" s="2" t="s">
        <v>134</v>
      </c>
      <c r="QR401" s="2" t="s">
        <v>134</v>
      </c>
      <c r="QS401" s="2" t="s">
        <v>142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134</v>
      </c>
      <c r="RB401" s="2" t="s">
        <v>134</v>
      </c>
      <c r="RC401" s="2" t="s">
        <v>134</v>
      </c>
      <c r="RD401" s="2" t="s">
        <v>134</v>
      </c>
      <c r="RE401" s="2" t="s">
        <v>134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161</v>
      </c>
      <c r="RN401" s="2" t="s">
        <v>131</v>
      </c>
      <c r="RO401" s="2" t="s">
        <v>134</v>
      </c>
      <c r="RP401" s="2" t="s">
        <v>134</v>
      </c>
      <c r="RQ401" s="2" t="s">
        <v>142</v>
      </c>
      <c r="RR401" s="2" t="s">
        <v>134</v>
      </c>
      <c r="RS401" s="4"/>
      <c r="RT401" s="8"/>
      <c r="RU401" s="4"/>
      <c r="RV401" s="8"/>
      <c r="RW401" s="7"/>
      <c r="RX401" s="7"/>
      <c r="RY401" s="2" t="s">
        <v>161</v>
      </c>
      <c r="RZ401" s="2" t="s">
        <v>131</v>
      </c>
      <c r="SA401" s="2" t="s">
        <v>134</v>
      </c>
      <c r="SB401" s="2" t="s">
        <v>134</v>
      </c>
      <c r="SC401" s="2" t="s">
        <v>142</v>
      </c>
      <c r="SD401" s="2" t="s">
        <v>134</v>
      </c>
      <c r="SE401" s="4"/>
      <c r="SF401" s="8"/>
      <c r="SG401" s="4"/>
      <c r="SH401" s="8"/>
      <c r="SI401" s="7"/>
      <c r="SJ401" s="7"/>
      <c r="SK401" s="2" t="s">
        <v>134</v>
      </c>
      <c r="SL401" s="2" t="s">
        <v>134</v>
      </c>
      <c r="SM401" s="2" t="s">
        <v>134</v>
      </c>
      <c r="SN401" s="2" t="s">
        <v>134</v>
      </c>
      <c r="SO401" s="2" t="s">
        <v>134</v>
      </c>
      <c r="SP401" s="2" t="s">
        <v>134</v>
      </c>
    </row>
    <row r="402">
      <c r="A402" s="2" t="s">
        <v>3565</v>
      </c>
      <c r="B402" s="2" t="s">
        <v>123</v>
      </c>
      <c r="C402" s="2" t="s">
        <v>3553</v>
      </c>
      <c r="D402" s="2" t="s">
        <v>2038</v>
      </c>
      <c r="E402" s="2" t="s">
        <v>2039</v>
      </c>
      <c r="F402" s="2" t="s">
        <v>3554</v>
      </c>
      <c r="G402" s="2" t="s">
        <v>3554</v>
      </c>
      <c r="H402" s="2" t="s">
        <v>3554</v>
      </c>
      <c r="I402" s="2" t="s">
        <v>3555</v>
      </c>
      <c r="J402" s="2" t="s">
        <v>2066</v>
      </c>
      <c r="K402" s="2" t="s">
        <v>130</v>
      </c>
      <c r="L402" s="3">
        <v>35</v>
      </c>
      <c r="M402" s="3">
        <v>36.75</v>
      </c>
      <c r="N402" s="3">
        <v>74.99</v>
      </c>
      <c r="O402" s="2" t="s">
        <v>131</v>
      </c>
      <c r="P402" s="2" t="s">
        <v>395</v>
      </c>
      <c r="Q402" s="2" t="s">
        <v>133</v>
      </c>
      <c r="R402" s="2" t="s">
        <v>134</v>
      </c>
      <c r="S402" s="2" t="s">
        <v>3556</v>
      </c>
      <c r="T402" s="2" t="s">
        <v>1062</v>
      </c>
      <c r="U402" s="2" t="s">
        <v>832</v>
      </c>
      <c r="V402" s="2" t="s">
        <v>747</v>
      </c>
      <c r="W402" s="2" t="s">
        <v>421</v>
      </c>
      <c r="X402" s="2" t="s">
        <v>134</v>
      </c>
      <c r="Y402" s="2" t="s">
        <v>1165</v>
      </c>
      <c r="Z402" s="4">
        <v>141</v>
      </c>
      <c r="AA402" s="4">
        <f>=ROUNDDOWN(17.625,0)</f>
      </c>
      <c r="AB402" s="5">
        <v>8</v>
      </c>
      <c r="AC402" s="2" t="s">
        <v>1373</v>
      </c>
      <c r="AD402" s="4">
        <v>54</v>
      </c>
      <c r="AE402" s="4">
        <v>186</v>
      </c>
      <c r="AF402" s="6">
        <v>67</v>
      </c>
      <c r="AG402" s="6"/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>
        <v>0</v>
      </c>
      <c r="AP402" s="4">
        <v>217</v>
      </c>
      <c r="AQ402" s="8">
        <v>8539.22</v>
      </c>
      <c r="AR402" s="4"/>
      <c r="AS402" s="8"/>
      <c r="AT402" s="7"/>
      <c r="AU402" s="7"/>
      <c r="AV402" s="4" t="s">
        <v>134</v>
      </c>
      <c r="AW402" s="8" t="s">
        <v>134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>
        <v>0.397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 t="s">
        <v>134</v>
      </c>
      <c r="BJ402" s="4">
        <v>217</v>
      </c>
      <c r="BK402" s="8">
        <v>8539.22</v>
      </c>
      <c r="BL402" s="2" t="s">
        <v>3557</v>
      </c>
      <c r="BM402" s="7">
        <v>1</v>
      </c>
      <c r="BN402" s="7">
        <v>1</v>
      </c>
      <c r="BO402" s="4">
        <v>18</v>
      </c>
      <c r="BP402" s="8">
        <v>724.5</v>
      </c>
      <c r="BQ402" s="4"/>
      <c r="BR402" s="8"/>
      <c r="BS402" s="7"/>
      <c r="BT402" s="7"/>
      <c r="BU402" s="2" t="s">
        <v>140</v>
      </c>
      <c r="BV402" s="2" t="s">
        <v>131</v>
      </c>
      <c r="BW402" s="2" t="s">
        <v>134</v>
      </c>
      <c r="BX402" s="2" t="s">
        <v>134</v>
      </c>
      <c r="BY402" s="2" t="s">
        <v>142</v>
      </c>
      <c r="BZ402" s="2" t="s">
        <v>134</v>
      </c>
      <c r="CA402" s="4">
        <v>25</v>
      </c>
      <c r="CB402" s="8">
        <v>992.25</v>
      </c>
      <c r="CC402" s="4"/>
      <c r="CD402" s="8"/>
      <c r="CE402" s="7"/>
      <c r="CF402" s="7"/>
      <c r="CG402" s="2" t="s">
        <v>140</v>
      </c>
      <c r="CH402" s="2" t="s">
        <v>131</v>
      </c>
      <c r="CI402" s="2" t="s">
        <v>3558</v>
      </c>
      <c r="CJ402" s="2" t="s">
        <v>3559</v>
      </c>
      <c r="CK402" s="2" t="s">
        <v>142</v>
      </c>
      <c r="CL402" s="2" t="s">
        <v>134</v>
      </c>
      <c r="CM402" s="4">
        <v>15</v>
      </c>
      <c r="CN402" s="8">
        <v>595.35</v>
      </c>
      <c r="CO402" s="4"/>
      <c r="CP402" s="8"/>
      <c r="CQ402" s="7"/>
      <c r="CR402" s="7"/>
      <c r="CS402" s="2" t="s">
        <v>140</v>
      </c>
      <c r="CT402" s="2" t="s">
        <v>131</v>
      </c>
      <c r="CU402" s="2" t="s">
        <v>683</v>
      </c>
      <c r="CV402" s="2" t="s">
        <v>3566</v>
      </c>
      <c r="CW402" s="2" t="s">
        <v>142</v>
      </c>
      <c r="CX402" s="2" t="s">
        <v>134</v>
      </c>
      <c r="CY402" s="4">
        <v>65</v>
      </c>
      <c r="CZ402" s="8">
        <v>2508.35</v>
      </c>
      <c r="DA402" s="4"/>
      <c r="DB402" s="8"/>
      <c r="DC402" s="7"/>
      <c r="DD402" s="7"/>
      <c r="DE402" s="2" t="s">
        <v>140</v>
      </c>
      <c r="DF402" s="2" t="s">
        <v>131</v>
      </c>
      <c r="DG402" s="2" t="s">
        <v>1121</v>
      </c>
      <c r="DH402" s="2" t="s">
        <v>2431</v>
      </c>
      <c r="DI402" s="2" t="s">
        <v>142</v>
      </c>
      <c r="DJ402" s="2" t="s">
        <v>134</v>
      </c>
      <c r="DK402" s="4">
        <v>35</v>
      </c>
      <c r="DL402" s="8">
        <v>1389.15</v>
      </c>
      <c r="DM402" s="4"/>
      <c r="DN402" s="8"/>
      <c r="DO402" s="7"/>
      <c r="DP402" s="7"/>
      <c r="DQ402" s="2" t="s">
        <v>140</v>
      </c>
      <c r="DR402" s="2" t="s">
        <v>131</v>
      </c>
      <c r="DS402" s="2" t="s">
        <v>1122</v>
      </c>
      <c r="DT402" s="2" t="s">
        <v>3567</v>
      </c>
      <c r="DU402" s="2" t="s">
        <v>142</v>
      </c>
      <c r="DV402" s="2" t="s">
        <v>134</v>
      </c>
      <c r="DW402" s="4">
        <v>19</v>
      </c>
      <c r="DX402" s="8">
        <v>733.21</v>
      </c>
      <c r="DY402" s="4"/>
      <c r="DZ402" s="8"/>
      <c r="EA402" s="7"/>
      <c r="EB402" s="7"/>
      <c r="EC402" s="2" t="s">
        <v>140</v>
      </c>
      <c r="ED402" s="2" t="s">
        <v>131</v>
      </c>
      <c r="EE402" s="2" t="s">
        <v>1677</v>
      </c>
      <c r="EF402" s="2" t="s">
        <v>444</v>
      </c>
      <c r="EG402" s="2" t="s">
        <v>142</v>
      </c>
      <c r="EH402" s="2" t="s">
        <v>134</v>
      </c>
      <c r="EI402" s="4">
        <v>6</v>
      </c>
      <c r="EJ402" s="8">
        <v>207.64</v>
      </c>
      <c r="EK402" s="4"/>
      <c r="EL402" s="8"/>
      <c r="EM402" s="7"/>
      <c r="EN402" s="7"/>
      <c r="EO402" s="2" t="s">
        <v>140</v>
      </c>
      <c r="EP402" s="2" t="s">
        <v>131</v>
      </c>
      <c r="EQ402" s="2" t="s">
        <v>1163</v>
      </c>
      <c r="ER402" s="2" t="s">
        <v>2511</v>
      </c>
      <c r="ES402" s="2" t="s">
        <v>142</v>
      </c>
      <c r="ET402" s="2" t="s">
        <v>134</v>
      </c>
      <c r="EU402" s="4">
        <v>8</v>
      </c>
      <c r="EV402" s="8">
        <v>382.75</v>
      </c>
      <c r="EW402" s="4"/>
      <c r="EX402" s="8"/>
      <c r="EY402" s="7"/>
      <c r="EZ402" s="7"/>
      <c r="FA402" s="2" t="s">
        <v>140</v>
      </c>
      <c r="FB402" s="2" t="s">
        <v>131</v>
      </c>
      <c r="FC402" s="2" t="s">
        <v>1165</v>
      </c>
      <c r="FD402" s="2" t="s">
        <v>409</v>
      </c>
      <c r="FE402" s="2" t="s">
        <v>142</v>
      </c>
      <c r="FF402" s="2" t="s">
        <v>134</v>
      </c>
      <c r="FG402" s="4">
        <v>6</v>
      </c>
      <c r="FH402" s="8">
        <v>212.22</v>
      </c>
      <c r="FI402" s="4"/>
      <c r="FJ402" s="8"/>
      <c r="FK402" s="7"/>
      <c r="FL402" s="7"/>
      <c r="FM402" s="2" t="s">
        <v>140</v>
      </c>
      <c r="FN402" s="2" t="s">
        <v>131</v>
      </c>
      <c r="FO402" s="2" t="s">
        <v>1679</v>
      </c>
      <c r="FP402" s="2" t="s">
        <v>1013</v>
      </c>
      <c r="FQ402" s="2" t="s">
        <v>142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161</v>
      </c>
      <c r="FZ402" s="2" t="s">
        <v>131</v>
      </c>
      <c r="GA402" s="2" t="s">
        <v>134</v>
      </c>
      <c r="GB402" s="2" t="s">
        <v>134</v>
      </c>
      <c r="GC402" s="2" t="s">
        <v>142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134</v>
      </c>
      <c r="GL402" s="2" t="s">
        <v>134</v>
      </c>
      <c r="GM402" s="2" t="s">
        <v>134</v>
      </c>
      <c r="GN402" s="2" t="s">
        <v>134</v>
      </c>
      <c r="GO402" s="2" t="s">
        <v>134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161</v>
      </c>
      <c r="GX402" s="2" t="s">
        <v>131</v>
      </c>
      <c r="GY402" s="2" t="s">
        <v>134</v>
      </c>
      <c r="GZ402" s="2" t="s">
        <v>134</v>
      </c>
      <c r="HA402" s="2" t="s">
        <v>142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140</v>
      </c>
      <c r="HJ402" s="2" t="s">
        <v>131</v>
      </c>
      <c r="HK402" s="2" t="s">
        <v>1165</v>
      </c>
      <c r="HL402" s="2" t="s">
        <v>134</v>
      </c>
      <c r="HM402" s="2" t="s">
        <v>142</v>
      </c>
      <c r="HN402" s="2" t="s">
        <v>134</v>
      </c>
      <c r="HO402" s="4">
        <v>20</v>
      </c>
      <c r="HP402" s="8">
        <v>793.8</v>
      </c>
      <c r="HQ402" s="4"/>
      <c r="HR402" s="8"/>
      <c r="HS402" s="7"/>
      <c r="HT402" s="7"/>
      <c r="HU402" s="2" t="s">
        <v>140</v>
      </c>
      <c r="HV402" s="2" t="s">
        <v>131</v>
      </c>
      <c r="HW402" s="2" t="s">
        <v>3030</v>
      </c>
      <c r="HX402" s="2" t="s">
        <v>1344</v>
      </c>
      <c r="HY402" s="2" t="s">
        <v>142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176</v>
      </c>
      <c r="IH402" s="2" t="s">
        <v>131</v>
      </c>
      <c r="II402" s="2" t="s">
        <v>134</v>
      </c>
      <c r="IJ402" s="2" t="s">
        <v>134</v>
      </c>
      <c r="IK402" s="2" t="s">
        <v>142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161</v>
      </c>
      <c r="IT402" s="2" t="s">
        <v>131</v>
      </c>
      <c r="IU402" s="2" t="s">
        <v>134</v>
      </c>
      <c r="IV402" s="2" t="s">
        <v>134</v>
      </c>
      <c r="IW402" s="2" t="s">
        <v>142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134</v>
      </c>
      <c r="JF402" s="2" t="s">
        <v>134</v>
      </c>
      <c r="JG402" s="2" t="s">
        <v>134</v>
      </c>
      <c r="JH402" s="2" t="s">
        <v>134</v>
      </c>
      <c r="JI402" s="2" t="s">
        <v>134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140</v>
      </c>
      <c r="JR402" s="2" t="s">
        <v>144</v>
      </c>
      <c r="JS402" s="2" t="s">
        <v>3562</v>
      </c>
      <c r="JT402" s="2" t="s">
        <v>134</v>
      </c>
      <c r="JU402" s="2" t="s">
        <v>142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140</v>
      </c>
      <c r="KD402" s="2" t="s">
        <v>131</v>
      </c>
      <c r="KE402" s="2" t="s">
        <v>853</v>
      </c>
      <c r="KF402" s="2" t="s">
        <v>134</v>
      </c>
      <c r="KG402" s="2" t="s">
        <v>142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176</v>
      </c>
      <c r="KP402" s="2" t="s">
        <v>131</v>
      </c>
      <c r="KQ402" s="2" t="s">
        <v>134</v>
      </c>
      <c r="KR402" s="2" t="s">
        <v>134</v>
      </c>
      <c r="KS402" s="2" t="s">
        <v>142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140</v>
      </c>
      <c r="LB402" s="2" t="s">
        <v>144</v>
      </c>
      <c r="LC402" s="2" t="s">
        <v>1163</v>
      </c>
      <c r="LD402" s="2" t="s">
        <v>2180</v>
      </c>
      <c r="LE402" s="2" t="s">
        <v>142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134</v>
      </c>
      <c r="LN402" s="2" t="s">
        <v>134</v>
      </c>
      <c r="LO402" s="2" t="s">
        <v>134</v>
      </c>
      <c r="LP402" s="2" t="s">
        <v>134</v>
      </c>
      <c r="LQ402" s="2" t="s">
        <v>134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134</v>
      </c>
      <c r="LZ402" s="2" t="s">
        <v>134</v>
      </c>
      <c r="MA402" s="2" t="s">
        <v>134</v>
      </c>
      <c r="MB402" s="2" t="s">
        <v>134</v>
      </c>
      <c r="MC402" s="2" t="s">
        <v>134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161</v>
      </c>
      <c r="ML402" s="2" t="s">
        <v>131</v>
      </c>
      <c r="MM402" s="2" t="s">
        <v>134</v>
      </c>
      <c r="MN402" s="2" t="s">
        <v>134</v>
      </c>
      <c r="MO402" s="2" t="s">
        <v>142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134</v>
      </c>
      <c r="MX402" s="2" t="s">
        <v>134</v>
      </c>
      <c r="MY402" s="2" t="s">
        <v>134</v>
      </c>
      <c r="MZ402" s="2" t="s">
        <v>134</v>
      </c>
      <c r="NA402" s="2" t="s">
        <v>134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184</v>
      </c>
      <c r="NJ402" s="2" t="s">
        <v>131</v>
      </c>
      <c r="NK402" s="2" t="s">
        <v>134</v>
      </c>
      <c r="NL402" s="2" t="s">
        <v>134</v>
      </c>
      <c r="NM402" s="2" t="s">
        <v>142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161</v>
      </c>
      <c r="NV402" s="2" t="s">
        <v>131</v>
      </c>
      <c r="NW402" s="2" t="s">
        <v>134</v>
      </c>
      <c r="NX402" s="2" t="s">
        <v>134</v>
      </c>
      <c r="NY402" s="2" t="s">
        <v>142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176</v>
      </c>
      <c r="OH402" s="2" t="s">
        <v>131</v>
      </c>
      <c r="OI402" s="2" t="s">
        <v>134</v>
      </c>
      <c r="OJ402" s="2" t="s">
        <v>134</v>
      </c>
      <c r="OK402" s="2" t="s">
        <v>142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184</v>
      </c>
      <c r="OT402" s="2" t="s">
        <v>131</v>
      </c>
      <c r="OU402" s="2" t="s">
        <v>134</v>
      </c>
      <c r="OV402" s="2" t="s">
        <v>134</v>
      </c>
      <c r="OW402" s="2" t="s">
        <v>142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161</v>
      </c>
      <c r="PF402" s="2" t="s">
        <v>131</v>
      </c>
      <c r="PG402" s="2" t="s">
        <v>134</v>
      </c>
      <c r="PH402" s="2" t="s">
        <v>134</v>
      </c>
      <c r="PI402" s="2" t="s">
        <v>142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140</v>
      </c>
      <c r="PR402" s="2" t="s">
        <v>131</v>
      </c>
      <c r="PS402" s="2" t="s">
        <v>1549</v>
      </c>
      <c r="PT402" s="2" t="s">
        <v>134</v>
      </c>
      <c r="PU402" s="2" t="s">
        <v>142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184</v>
      </c>
      <c r="QP402" s="2" t="s">
        <v>131</v>
      </c>
      <c r="QQ402" s="2" t="s">
        <v>134</v>
      </c>
      <c r="QR402" s="2" t="s">
        <v>134</v>
      </c>
      <c r="QS402" s="2" t="s">
        <v>142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134</v>
      </c>
      <c r="RB402" s="2" t="s">
        <v>134</v>
      </c>
      <c r="RC402" s="2" t="s">
        <v>134</v>
      </c>
      <c r="RD402" s="2" t="s">
        <v>134</v>
      </c>
      <c r="RE402" s="2" t="s">
        <v>134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161</v>
      </c>
      <c r="RN402" s="2" t="s">
        <v>131</v>
      </c>
      <c r="RO402" s="2" t="s">
        <v>134</v>
      </c>
      <c r="RP402" s="2" t="s">
        <v>134</v>
      </c>
      <c r="RQ402" s="2" t="s">
        <v>142</v>
      </c>
      <c r="RR402" s="2" t="s">
        <v>134</v>
      </c>
      <c r="RS402" s="4"/>
      <c r="RT402" s="8"/>
      <c r="RU402" s="4"/>
      <c r="RV402" s="8"/>
      <c r="RW402" s="7"/>
      <c r="RX402" s="7"/>
      <c r="RY402" s="2" t="s">
        <v>161</v>
      </c>
      <c r="RZ402" s="2" t="s">
        <v>131</v>
      </c>
      <c r="SA402" s="2" t="s">
        <v>134</v>
      </c>
      <c r="SB402" s="2" t="s">
        <v>134</v>
      </c>
      <c r="SC402" s="2" t="s">
        <v>142</v>
      </c>
      <c r="SD402" s="2" t="s">
        <v>134</v>
      </c>
      <c r="SE402" s="4"/>
      <c r="SF402" s="8"/>
      <c r="SG402" s="4"/>
      <c r="SH402" s="8"/>
      <c r="SI402" s="7"/>
      <c r="SJ402" s="7"/>
      <c r="SK402" s="2" t="s">
        <v>134</v>
      </c>
      <c r="SL402" s="2" t="s">
        <v>134</v>
      </c>
      <c r="SM402" s="2" t="s">
        <v>134</v>
      </c>
      <c r="SN402" s="2" t="s">
        <v>134</v>
      </c>
      <c r="SO402" s="2" t="s">
        <v>134</v>
      </c>
      <c r="SP402" s="2" t="s">
        <v>134</v>
      </c>
    </row>
    <row r="403">
      <c r="A403" s="2" t="s">
        <v>3568</v>
      </c>
      <c r="B403" s="2" t="s">
        <v>123</v>
      </c>
      <c r="C403" s="2" t="s">
        <v>3553</v>
      </c>
      <c r="D403" s="2" t="s">
        <v>2038</v>
      </c>
      <c r="E403" s="2" t="s">
        <v>2039</v>
      </c>
      <c r="F403" s="2" t="s">
        <v>3554</v>
      </c>
      <c r="G403" s="2" t="s">
        <v>3554</v>
      </c>
      <c r="H403" s="2" t="s">
        <v>3554</v>
      </c>
      <c r="I403" s="2" t="s">
        <v>3555</v>
      </c>
      <c r="J403" s="2" t="s">
        <v>2304</v>
      </c>
      <c r="K403" s="2" t="s">
        <v>792</v>
      </c>
      <c r="L403" s="3">
        <v>17.5</v>
      </c>
      <c r="M403" s="3">
        <v>18.38</v>
      </c>
      <c r="N403" s="3">
        <v>34.99</v>
      </c>
      <c r="O403" s="2" t="s">
        <v>131</v>
      </c>
      <c r="P403" s="2" t="s">
        <v>395</v>
      </c>
      <c r="Q403" s="2" t="s">
        <v>133</v>
      </c>
      <c r="R403" s="2" t="s">
        <v>134</v>
      </c>
      <c r="S403" s="2" t="s">
        <v>3569</v>
      </c>
      <c r="T403" s="2" t="s">
        <v>1062</v>
      </c>
      <c r="U403" s="2" t="s">
        <v>832</v>
      </c>
      <c r="V403" s="2" t="s">
        <v>747</v>
      </c>
      <c r="W403" s="2" t="s">
        <v>421</v>
      </c>
      <c r="X403" s="2" t="s">
        <v>134</v>
      </c>
      <c r="Y403" s="2" t="s">
        <v>1165</v>
      </c>
      <c r="Z403" s="4">
        <v>209</v>
      </c>
      <c r="AA403" s="4">
        <f>=ROUNDDOWN(19,0)</f>
      </c>
      <c r="AB403" s="5">
        <v>11</v>
      </c>
      <c r="AC403" s="2" t="s">
        <v>1373</v>
      </c>
      <c r="AD403" s="4">
        <v>78</v>
      </c>
      <c r="AE403" s="4">
        <v>180</v>
      </c>
      <c r="AF403" s="6">
        <v>67</v>
      </c>
      <c r="AG403" s="6"/>
      <c r="AH403" s="7">
        <v>0.9781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>
        <v>0</v>
      </c>
      <c r="AP403" s="4">
        <v>248</v>
      </c>
      <c r="AQ403" s="8">
        <v>4832.15</v>
      </c>
      <c r="AR403" s="4"/>
      <c r="AS403" s="8"/>
      <c r="AT403" s="7"/>
      <c r="AU403" s="7"/>
      <c r="AV403" s="4">
        <v>709</v>
      </c>
      <c r="AW403" s="8">
        <v>18818.43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>
        <v>0.2568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>
        <v>0.3194</v>
      </c>
      <c r="BJ403" s="4">
        <v>248</v>
      </c>
      <c r="BK403" s="8">
        <v>4832.15</v>
      </c>
      <c r="BL403" s="2" t="s">
        <v>3557</v>
      </c>
      <c r="BM403" s="7">
        <v>1</v>
      </c>
      <c r="BN403" s="7">
        <v>1</v>
      </c>
      <c r="BO403" s="4">
        <v>13</v>
      </c>
      <c r="BP403" s="8">
        <v>261.56</v>
      </c>
      <c r="BQ403" s="4"/>
      <c r="BR403" s="8"/>
      <c r="BS403" s="7"/>
      <c r="BT403" s="7"/>
      <c r="BU403" s="2" t="s">
        <v>140</v>
      </c>
      <c r="BV403" s="2" t="s">
        <v>131</v>
      </c>
      <c r="BW403" s="2" t="s">
        <v>134</v>
      </c>
      <c r="BX403" s="2" t="s">
        <v>134</v>
      </c>
      <c r="BY403" s="2" t="s">
        <v>142</v>
      </c>
      <c r="BZ403" s="2" t="s">
        <v>134</v>
      </c>
      <c r="CA403" s="4">
        <v>15</v>
      </c>
      <c r="CB403" s="8">
        <v>297.6</v>
      </c>
      <c r="CC403" s="4"/>
      <c r="CD403" s="8"/>
      <c r="CE403" s="7"/>
      <c r="CF403" s="7"/>
      <c r="CG403" s="2" t="s">
        <v>140</v>
      </c>
      <c r="CH403" s="2" t="s">
        <v>131</v>
      </c>
      <c r="CI403" s="2" t="s">
        <v>3558</v>
      </c>
      <c r="CJ403" s="2" t="s">
        <v>3117</v>
      </c>
      <c r="CK403" s="2" t="s">
        <v>142</v>
      </c>
      <c r="CL403" s="2" t="s">
        <v>134</v>
      </c>
      <c r="CM403" s="4">
        <v>31</v>
      </c>
      <c r="CN403" s="8">
        <v>615.04</v>
      </c>
      <c r="CO403" s="4"/>
      <c r="CP403" s="8"/>
      <c r="CQ403" s="7"/>
      <c r="CR403" s="7"/>
      <c r="CS403" s="2" t="s">
        <v>140</v>
      </c>
      <c r="CT403" s="2" t="s">
        <v>131</v>
      </c>
      <c r="CU403" s="2" t="s">
        <v>683</v>
      </c>
      <c r="CV403" s="2" t="s">
        <v>1194</v>
      </c>
      <c r="CW403" s="2" t="s">
        <v>142</v>
      </c>
      <c r="CX403" s="2" t="s">
        <v>134</v>
      </c>
      <c r="CY403" s="4">
        <v>67</v>
      </c>
      <c r="CZ403" s="8">
        <v>1292.43</v>
      </c>
      <c r="DA403" s="4"/>
      <c r="DB403" s="8"/>
      <c r="DC403" s="7"/>
      <c r="DD403" s="7"/>
      <c r="DE403" s="2" t="s">
        <v>140</v>
      </c>
      <c r="DF403" s="2" t="s">
        <v>131</v>
      </c>
      <c r="DG403" s="2" t="s">
        <v>1121</v>
      </c>
      <c r="DH403" s="2" t="s">
        <v>1195</v>
      </c>
      <c r="DI403" s="2" t="s">
        <v>142</v>
      </c>
      <c r="DJ403" s="2" t="s">
        <v>134</v>
      </c>
      <c r="DK403" s="4">
        <v>58</v>
      </c>
      <c r="DL403" s="8">
        <v>1150.72</v>
      </c>
      <c r="DM403" s="4"/>
      <c r="DN403" s="8"/>
      <c r="DO403" s="7"/>
      <c r="DP403" s="7"/>
      <c r="DQ403" s="2" t="s">
        <v>140</v>
      </c>
      <c r="DR403" s="2" t="s">
        <v>131</v>
      </c>
      <c r="DS403" s="2" t="s">
        <v>1122</v>
      </c>
      <c r="DT403" s="2" t="s">
        <v>1123</v>
      </c>
      <c r="DU403" s="2" t="s">
        <v>142</v>
      </c>
      <c r="DV403" s="2" t="s">
        <v>134</v>
      </c>
      <c r="DW403" s="4">
        <v>22</v>
      </c>
      <c r="DX403" s="8">
        <v>424.38</v>
      </c>
      <c r="DY403" s="4"/>
      <c r="DZ403" s="8"/>
      <c r="EA403" s="7"/>
      <c r="EB403" s="7"/>
      <c r="EC403" s="2" t="s">
        <v>140</v>
      </c>
      <c r="ED403" s="2" t="s">
        <v>131</v>
      </c>
      <c r="EE403" s="2" t="s">
        <v>1677</v>
      </c>
      <c r="EF403" s="2" t="s">
        <v>1688</v>
      </c>
      <c r="EG403" s="2" t="s">
        <v>142</v>
      </c>
      <c r="EH403" s="2" t="s">
        <v>134</v>
      </c>
      <c r="EI403" s="4">
        <v>18</v>
      </c>
      <c r="EJ403" s="8">
        <v>296.22</v>
      </c>
      <c r="EK403" s="4"/>
      <c r="EL403" s="8"/>
      <c r="EM403" s="7"/>
      <c r="EN403" s="7"/>
      <c r="EO403" s="2" t="s">
        <v>140</v>
      </c>
      <c r="EP403" s="2" t="s">
        <v>131</v>
      </c>
      <c r="EQ403" s="2" t="s">
        <v>1163</v>
      </c>
      <c r="ER403" s="2" t="s">
        <v>602</v>
      </c>
      <c r="ES403" s="2" t="s">
        <v>142</v>
      </c>
      <c r="ET403" s="2" t="s">
        <v>134</v>
      </c>
      <c r="EU403" s="4">
        <v>8</v>
      </c>
      <c r="EV403" s="8">
        <v>180.56</v>
      </c>
      <c r="EW403" s="4"/>
      <c r="EX403" s="8"/>
      <c r="EY403" s="7"/>
      <c r="EZ403" s="7"/>
      <c r="FA403" s="2" t="s">
        <v>140</v>
      </c>
      <c r="FB403" s="2" t="s">
        <v>131</v>
      </c>
      <c r="FC403" s="2" t="s">
        <v>1165</v>
      </c>
      <c r="FD403" s="2" t="s">
        <v>1344</v>
      </c>
      <c r="FE403" s="2" t="s">
        <v>142</v>
      </c>
      <c r="FF403" s="2" t="s">
        <v>134</v>
      </c>
      <c r="FG403" s="4">
        <v>2</v>
      </c>
      <c r="FH403" s="8">
        <v>35.88</v>
      </c>
      <c r="FI403" s="4"/>
      <c r="FJ403" s="8"/>
      <c r="FK403" s="7"/>
      <c r="FL403" s="7"/>
      <c r="FM403" s="2" t="s">
        <v>140</v>
      </c>
      <c r="FN403" s="2" t="s">
        <v>131</v>
      </c>
      <c r="FO403" s="2" t="s">
        <v>1679</v>
      </c>
      <c r="FP403" s="2" t="s">
        <v>3570</v>
      </c>
      <c r="FQ403" s="2" t="s">
        <v>142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161</v>
      </c>
      <c r="FZ403" s="2" t="s">
        <v>131</v>
      </c>
      <c r="GA403" s="2" t="s">
        <v>134</v>
      </c>
      <c r="GB403" s="2" t="s">
        <v>134</v>
      </c>
      <c r="GC403" s="2" t="s">
        <v>142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134</v>
      </c>
      <c r="GL403" s="2" t="s">
        <v>134</v>
      </c>
      <c r="GM403" s="2" t="s">
        <v>134</v>
      </c>
      <c r="GN403" s="2" t="s">
        <v>134</v>
      </c>
      <c r="GO403" s="2" t="s">
        <v>134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161</v>
      </c>
      <c r="GX403" s="2" t="s">
        <v>131</v>
      </c>
      <c r="GY403" s="2" t="s">
        <v>134</v>
      </c>
      <c r="GZ403" s="2" t="s">
        <v>134</v>
      </c>
      <c r="HA403" s="2" t="s">
        <v>142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140</v>
      </c>
      <c r="HJ403" s="2" t="s">
        <v>131</v>
      </c>
      <c r="HK403" s="2" t="s">
        <v>1165</v>
      </c>
      <c r="HL403" s="2" t="s">
        <v>2587</v>
      </c>
      <c r="HM403" s="2" t="s">
        <v>142</v>
      </c>
      <c r="HN403" s="2" t="s">
        <v>134</v>
      </c>
      <c r="HO403" s="4">
        <v>14</v>
      </c>
      <c r="HP403" s="8">
        <v>277.76</v>
      </c>
      <c r="HQ403" s="4"/>
      <c r="HR403" s="8"/>
      <c r="HS403" s="7"/>
      <c r="HT403" s="7"/>
      <c r="HU403" s="2" t="s">
        <v>140</v>
      </c>
      <c r="HV403" s="2" t="s">
        <v>131</v>
      </c>
      <c r="HW403" s="2" t="s">
        <v>3030</v>
      </c>
      <c r="HX403" s="2" t="s">
        <v>1344</v>
      </c>
      <c r="HY403" s="2" t="s">
        <v>142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176</v>
      </c>
      <c r="IH403" s="2" t="s">
        <v>131</v>
      </c>
      <c r="II403" s="2" t="s">
        <v>134</v>
      </c>
      <c r="IJ403" s="2" t="s">
        <v>134</v>
      </c>
      <c r="IK403" s="2" t="s">
        <v>142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161</v>
      </c>
      <c r="IT403" s="2" t="s">
        <v>131</v>
      </c>
      <c r="IU403" s="2" t="s">
        <v>134</v>
      </c>
      <c r="IV403" s="2" t="s">
        <v>134</v>
      </c>
      <c r="IW403" s="2" t="s">
        <v>142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134</v>
      </c>
      <c r="JF403" s="2" t="s">
        <v>134</v>
      </c>
      <c r="JG403" s="2" t="s">
        <v>134</v>
      </c>
      <c r="JH403" s="2" t="s">
        <v>134</v>
      </c>
      <c r="JI403" s="2" t="s">
        <v>134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140</v>
      </c>
      <c r="JR403" s="2" t="s">
        <v>144</v>
      </c>
      <c r="JS403" s="2" t="s">
        <v>3562</v>
      </c>
      <c r="JT403" s="2" t="s">
        <v>134</v>
      </c>
      <c r="JU403" s="2" t="s">
        <v>142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140</v>
      </c>
      <c r="KD403" s="2" t="s">
        <v>131</v>
      </c>
      <c r="KE403" s="2" t="s">
        <v>853</v>
      </c>
      <c r="KF403" s="2" t="s">
        <v>134</v>
      </c>
      <c r="KG403" s="2" t="s">
        <v>142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176</v>
      </c>
      <c r="KP403" s="2" t="s">
        <v>131</v>
      </c>
      <c r="KQ403" s="2" t="s">
        <v>134</v>
      </c>
      <c r="KR403" s="2" t="s">
        <v>134</v>
      </c>
      <c r="KS403" s="2" t="s">
        <v>142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140</v>
      </c>
      <c r="LB403" s="2" t="s">
        <v>144</v>
      </c>
      <c r="LC403" s="2" t="s">
        <v>1163</v>
      </c>
      <c r="LD403" s="2" t="s">
        <v>1200</v>
      </c>
      <c r="LE403" s="2" t="s">
        <v>142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134</v>
      </c>
      <c r="LN403" s="2" t="s">
        <v>134</v>
      </c>
      <c r="LO403" s="2" t="s">
        <v>134</v>
      </c>
      <c r="LP403" s="2" t="s">
        <v>134</v>
      </c>
      <c r="LQ403" s="2" t="s">
        <v>134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134</v>
      </c>
      <c r="LZ403" s="2" t="s">
        <v>134</v>
      </c>
      <c r="MA403" s="2" t="s">
        <v>134</v>
      </c>
      <c r="MB403" s="2" t="s">
        <v>134</v>
      </c>
      <c r="MC403" s="2" t="s">
        <v>134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161</v>
      </c>
      <c r="ML403" s="2" t="s">
        <v>131</v>
      </c>
      <c r="MM403" s="2" t="s">
        <v>134</v>
      </c>
      <c r="MN403" s="2" t="s">
        <v>134</v>
      </c>
      <c r="MO403" s="2" t="s">
        <v>142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134</v>
      </c>
      <c r="MX403" s="2" t="s">
        <v>134</v>
      </c>
      <c r="MY403" s="2" t="s">
        <v>134</v>
      </c>
      <c r="MZ403" s="2" t="s">
        <v>134</v>
      </c>
      <c r="NA403" s="2" t="s">
        <v>134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184</v>
      </c>
      <c r="NJ403" s="2" t="s">
        <v>131</v>
      </c>
      <c r="NK403" s="2" t="s">
        <v>134</v>
      </c>
      <c r="NL403" s="2" t="s">
        <v>134</v>
      </c>
      <c r="NM403" s="2" t="s">
        <v>142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161</v>
      </c>
      <c r="NV403" s="2" t="s">
        <v>131</v>
      </c>
      <c r="NW403" s="2" t="s">
        <v>134</v>
      </c>
      <c r="NX403" s="2" t="s">
        <v>134</v>
      </c>
      <c r="NY403" s="2" t="s">
        <v>142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176</v>
      </c>
      <c r="OH403" s="2" t="s">
        <v>131</v>
      </c>
      <c r="OI403" s="2" t="s">
        <v>134</v>
      </c>
      <c r="OJ403" s="2" t="s">
        <v>134</v>
      </c>
      <c r="OK403" s="2" t="s">
        <v>142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184</v>
      </c>
      <c r="OT403" s="2" t="s">
        <v>131</v>
      </c>
      <c r="OU403" s="2" t="s">
        <v>134</v>
      </c>
      <c r="OV403" s="2" t="s">
        <v>134</v>
      </c>
      <c r="OW403" s="2" t="s">
        <v>142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161</v>
      </c>
      <c r="PF403" s="2" t="s">
        <v>131</v>
      </c>
      <c r="PG403" s="2" t="s">
        <v>134</v>
      </c>
      <c r="PH403" s="2" t="s">
        <v>134</v>
      </c>
      <c r="PI403" s="2" t="s">
        <v>142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140</v>
      </c>
      <c r="PR403" s="2" t="s">
        <v>131</v>
      </c>
      <c r="PS403" s="2" t="s">
        <v>1549</v>
      </c>
      <c r="PT403" s="2" t="s">
        <v>134</v>
      </c>
      <c r="PU403" s="2" t="s">
        <v>142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184</v>
      </c>
      <c r="QP403" s="2" t="s">
        <v>131</v>
      </c>
      <c r="QQ403" s="2" t="s">
        <v>134</v>
      </c>
      <c r="QR403" s="2" t="s">
        <v>134</v>
      </c>
      <c r="QS403" s="2" t="s">
        <v>142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134</v>
      </c>
      <c r="RB403" s="2" t="s">
        <v>134</v>
      </c>
      <c r="RC403" s="2" t="s">
        <v>134</v>
      </c>
      <c r="RD403" s="2" t="s">
        <v>134</v>
      </c>
      <c r="RE403" s="2" t="s">
        <v>134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161</v>
      </c>
      <c r="RN403" s="2" t="s">
        <v>131</v>
      </c>
      <c r="RO403" s="2" t="s">
        <v>134</v>
      </c>
      <c r="RP403" s="2" t="s">
        <v>134</v>
      </c>
      <c r="RQ403" s="2" t="s">
        <v>142</v>
      </c>
      <c r="RR403" s="2" t="s">
        <v>134</v>
      </c>
      <c r="RS403" s="4"/>
      <c r="RT403" s="8"/>
      <c r="RU403" s="4"/>
      <c r="RV403" s="8"/>
      <c r="RW403" s="7"/>
      <c r="RX403" s="7"/>
      <c r="RY403" s="2" t="s">
        <v>161</v>
      </c>
      <c r="RZ403" s="2" t="s">
        <v>131</v>
      </c>
      <c r="SA403" s="2" t="s">
        <v>134</v>
      </c>
      <c r="SB403" s="2" t="s">
        <v>134</v>
      </c>
      <c r="SC403" s="2" t="s">
        <v>142</v>
      </c>
      <c r="SD403" s="2" t="s">
        <v>134</v>
      </c>
      <c r="SE403" s="4"/>
      <c r="SF403" s="8"/>
      <c r="SG403" s="4"/>
      <c r="SH403" s="8"/>
      <c r="SI403" s="7"/>
      <c r="SJ403" s="7"/>
      <c r="SK403" s="2" t="s">
        <v>134</v>
      </c>
      <c r="SL403" s="2" t="s">
        <v>134</v>
      </c>
      <c r="SM403" s="2" t="s">
        <v>134</v>
      </c>
      <c r="SN403" s="2" t="s">
        <v>134</v>
      </c>
      <c r="SO403" s="2" t="s">
        <v>134</v>
      </c>
      <c r="SP403" s="2" t="s">
        <v>134</v>
      </c>
    </row>
    <row r="404">
      <c r="A404" s="2" t="s">
        <v>3571</v>
      </c>
      <c r="B404" s="2" t="s">
        <v>123</v>
      </c>
      <c r="C404" s="2" t="s">
        <v>3553</v>
      </c>
      <c r="D404" s="2" t="s">
        <v>2038</v>
      </c>
      <c r="E404" s="2" t="s">
        <v>2039</v>
      </c>
      <c r="F404" s="2" t="s">
        <v>3554</v>
      </c>
      <c r="G404" s="2" t="s">
        <v>3554</v>
      </c>
      <c r="H404" s="2" t="s">
        <v>3554</v>
      </c>
      <c r="I404" s="2" t="s">
        <v>3555</v>
      </c>
      <c r="J404" s="2" t="s">
        <v>2058</v>
      </c>
      <c r="K404" s="2" t="s">
        <v>792</v>
      </c>
      <c r="L404" s="3">
        <v>21.5</v>
      </c>
      <c r="M404" s="3">
        <v>22.58</v>
      </c>
      <c r="N404" s="3">
        <v>44.99</v>
      </c>
      <c r="O404" s="2" t="s">
        <v>131</v>
      </c>
      <c r="P404" s="2" t="s">
        <v>395</v>
      </c>
      <c r="Q404" s="2" t="s">
        <v>133</v>
      </c>
      <c r="R404" s="2" t="s">
        <v>134</v>
      </c>
      <c r="S404" s="2" t="s">
        <v>3569</v>
      </c>
      <c r="T404" s="2" t="s">
        <v>1062</v>
      </c>
      <c r="U404" s="2" t="s">
        <v>832</v>
      </c>
      <c r="V404" s="2" t="s">
        <v>747</v>
      </c>
      <c r="W404" s="2" t="s">
        <v>421</v>
      </c>
      <c r="X404" s="2" t="s">
        <v>134</v>
      </c>
      <c r="Y404" s="2" t="s">
        <v>1165</v>
      </c>
      <c r="Z404" s="4">
        <v>180</v>
      </c>
      <c r="AA404" s="4">
        <f>=ROUNDDOWN(18,0)</f>
      </c>
      <c r="AB404" s="5">
        <v>10</v>
      </c>
      <c r="AC404" s="2" t="s">
        <v>1373</v>
      </c>
      <c r="AD404" s="4">
        <v>96</v>
      </c>
      <c r="AE404" s="4">
        <v>192</v>
      </c>
      <c r="AF404" s="6">
        <v>67</v>
      </c>
      <c r="AG404" s="6"/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>
        <v>0</v>
      </c>
      <c r="AP404" s="4">
        <v>264</v>
      </c>
      <c r="AQ404" s="8">
        <v>6375.41</v>
      </c>
      <c r="AR404" s="4"/>
      <c r="AS404" s="8"/>
      <c r="AT404" s="7"/>
      <c r="AU404" s="7"/>
      <c r="AV404" s="4" t="s">
        <v>134</v>
      </c>
      <c r="AW404" s="8" t="s">
        <v>134</v>
      </c>
      <c r="AX404" s="4" t="s">
        <v>134</v>
      </c>
      <c r="AY404" s="8" t="s">
        <v>134</v>
      </c>
      <c r="AZ404" s="7" t="s">
        <v>134</v>
      </c>
      <c r="BA404" s="7" t="s">
        <v>134</v>
      </c>
      <c r="BB404" s="7">
        <v>0.3388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 t="s">
        <v>134</v>
      </c>
      <c r="BJ404" s="4">
        <v>264</v>
      </c>
      <c r="BK404" s="8">
        <v>6375.41</v>
      </c>
      <c r="BL404" s="2" t="s">
        <v>3572</v>
      </c>
      <c r="BM404" s="7">
        <v>1</v>
      </c>
      <c r="BN404" s="7">
        <v>1</v>
      </c>
      <c r="BO404" s="4">
        <v>24</v>
      </c>
      <c r="BP404" s="8">
        <v>593.28</v>
      </c>
      <c r="BQ404" s="4"/>
      <c r="BR404" s="8"/>
      <c r="BS404" s="7"/>
      <c r="BT404" s="7"/>
      <c r="BU404" s="2" t="s">
        <v>140</v>
      </c>
      <c r="BV404" s="2" t="s">
        <v>131</v>
      </c>
      <c r="BW404" s="2" t="s">
        <v>134</v>
      </c>
      <c r="BX404" s="2" t="s">
        <v>134</v>
      </c>
      <c r="BY404" s="2" t="s">
        <v>142</v>
      </c>
      <c r="BZ404" s="2" t="s">
        <v>134</v>
      </c>
      <c r="CA404" s="4">
        <v>31</v>
      </c>
      <c r="CB404" s="8">
        <v>755.78</v>
      </c>
      <c r="CC404" s="4"/>
      <c r="CD404" s="8"/>
      <c r="CE404" s="7"/>
      <c r="CF404" s="7"/>
      <c r="CG404" s="2" t="s">
        <v>140</v>
      </c>
      <c r="CH404" s="2" t="s">
        <v>131</v>
      </c>
      <c r="CI404" s="2" t="s">
        <v>3558</v>
      </c>
      <c r="CJ404" s="2" t="s">
        <v>3117</v>
      </c>
      <c r="CK404" s="2" t="s">
        <v>142</v>
      </c>
      <c r="CL404" s="2" t="s">
        <v>134</v>
      </c>
      <c r="CM404" s="4">
        <v>40</v>
      </c>
      <c r="CN404" s="8">
        <v>975.2</v>
      </c>
      <c r="CO404" s="4"/>
      <c r="CP404" s="8"/>
      <c r="CQ404" s="7"/>
      <c r="CR404" s="7"/>
      <c r="CS404" s="2" t="s">
        <v>140</v>
      </c>
      <c r="CT404" s="2" t="s">
        <v>131</v>
      </c>
      <c r="CU404" s="2" t="s">
        <v>683</v>
      </c>
      <c r="CV404" s="2" t="s">
        <v>1663</v>
      </c>
      <c r="CW404" s="2" t="s">
        <v>142</v>
      </c>
      <c r="CX404" s="2" t="s">
        <v>134</v>
      </c>
      <c r="CY404" s="4">
        <v>69</v>
      </c>
      <c r="CZ404" s="8">
        <v>1635.3</v>
      </c>
      <c r="DA404" s="4"/>
      <c r="DB404" s="8"/>
      <c r="DC404" s="7"/>
      <c r="DD404" s="7"/>
      <c r="DE404" s="2" t="s">
        <v>140</v>
      </c>
      <c r="DF404" s="2" t="s">
        <v>131</v>
      </c>
      <c r="DG404" s="2" t="s">
        <v>1121</v>
      </c>
      <c r="DH404" s="2" t="s">
        <v>1125</v>
      </c>
      <c r="DI404" s="2" t="s">
        <v>142</v>
      </c>
      <c r="DJ404" s="2" t="s">
        <v>134</v>
      </c>
      <c r="DK404" s="4">
        <v>52</v>
      </c>
      <c r="DL404" s="8">
        <v>1267.76</v>
      </c>
      <c r="DM404" s="4"/>
      <c r="DN404" s="8"/>
      <c r="DO404" s="7"/>
      <c r="DP404" s="7"/>
      <c r="DQ404" s="2" t="s">
        <v>140</v>
      </c>
      <c r="DR404" s="2" t="s">
        <v>131</v>
      </c>
      <c r="DS404" s="2" t="s">
        <v>1122</v>
      </c>
      <c r="DT404" s="2" t="s">
        <v>1123</v>
      </c>
      <c r="DU404" s="2" t="s">
        <v>142</v>
      </c>
      <c r="DV404" s="2" t="s">
        <v>134</v>
      </c>
      <c r="DW404" s="4">
        <v>10</v>
      </c>
      <c r="DX404" s="8">
        <v>237</v>
      </c>
      <c r="DY404" s="4"/>
      <c r="DZ404" s="8"/>
      <c r="EA404" s="7"/>
      <c r="EB404" s="7"/>
      <c r="EC404" s="2" t="s">
        <v>140</v>
      </c>
      <c r="ED404" s="2" t="s">
        <v>131</v>
      </c>
      <c r="EE404" s="2" t="s">
        <v>1677</v>
      </c>
      <c r="EF404" s="2" t="s">
        <v>183</v>
      </c>
      <c r="EG404" s="2" t="s">
        <v>142</v>
      </c>
      <c r="EH404" s="2" t="s">
        <v>134</v>
      </c>
      <c r="EI404" s="4">
        <v>10</v>
      </c>
      <c r="EJ404" s="8">
        <v>208.23</v>
      </c>
      <c r="EK404" s="4"/>
      <c r="EL404" s="8"/>
      <c r="EM404" s="7"/>
      <c r="EN404" s="7"/>
      <c r="EO404" s="2" t="s">
        <v>140</v>
      </c>
      <c r="EP404" s="2" t="s">
        <v>131</v>
      </c>
      <c r="EQ404" s="2" t="s">
        <v>1163</v>
      </c>
      <c r="ER404" s="2" t="s">
        <v>2363</v>
      </c>
      <c r="ES404" s="2" t="s">
        <v>142</v>
      </c>
      <c r="ET404" s="2" t="s">
        <v>134</v>
      </c>
      <c r="EU404" s="4">
        <v>11</v>
      </c>
      <c r="EV404" s="8">
        <v>284.31</v>
      </c>
      <c r="EW404" s="4"/>
      <c r="EX404" s="8"/>
      <c r="EY404" s="7"/>
      <c r="EZ404" s="7"/>
      <c r="FA404" s="2" t="s">
        <v>140</v>
      </c>
      <c r="FB404" s="2" t="s">
        <v>131</v>
      </c>
      <c r="FC404" s="2" t="s">
        <v>1165</v>
      </c>
      <c r="FD404" s="2" t="s">
        <v>2434</v>
      </c>
      <c r="FE404" s="2" t="s">
        <v>142</v>
      </c>
      <c r="FF404" s="2" t="s">
        <v>134</v>
      </c>
      <c r="FG404" s="4">
        <v>4</v>
      </c>
      <c r="FH404" s="8">
        <v>84.6</v>
      </c>
      <c r="FI404" s="4"/>
      <c r="FJ404" s="8"/>
      <c r="FK404" s="7"/>
      <c r="FL404" s="7"/>
      <c r="FM404" s="2" t="s">
        <v>140</v>
      </c>
      <c r="FN404" s="2" t="s">
        <v>131</v>
      </c>
      <c r="FO404" s="2" t="s">
        <v>1679</v>
      </c>
      <c r="FP404" s="2" t="s">
        <v>3109</v>
      </c>
      <c r="FQ404" s="2" t="s">
        <v>142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161</v>
      </c>
      <c r="FZ404" s="2" t="s">
        <v>131</v>
      </c>
      <c r="GA404" s="2" t="s">
        <v>134</v>
      </c>
      <c r="GB404" s="2" t="s">
        <v>134</v>
      </c>
      <c r="GC404" s="2" t="s">
        <v>142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134</v>
      </c>
      <c r="GL404" s="2" t="s">
        <v>134</v>
      </c>
      <c r="GM404" s="2" t="s">
        <v>134</v>
      </c>
      <c r="GN404" s="2" t="s">
        <v>134</v>
      </c>
      <c r="GO404" s="2" t="s">
        <v>134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161</v>
      </c>
      <c r="GX404" s="2" t="s">
        <v>131</v>
      </c>
      <c r="GY404" s="2" t="s">
        <v>134</v>
      </c>
      <c r="GZ404" s="2" t="s">
        <v>134</v>
      </c>
      <c r="HA404" s="2" t="s">
        <v>142</v>
      </c>
      <c r="HB404" s="2" t="s">
        <v>134</v>
      </c>
      <c r="HC404" s="4">
        <v>1</v>
      </c>
      <c r="HD404" s="8">
        <v>41.39</v>
      </c>
      <c r="HE404" s="4"/>
      <c r="HF404" s="8"/>
      <c r="HG404" s="7"/>
      <c r="HH404" s="7"/>
      <c r="HI404" s="2" t="s">
        <v>140</v>
      </c>
      <c r="HJ404" s="2" t="s">
        <v>131</v>
      </c>
      <c r="HK404" s="2" t="s">
        <v>1165</v>
      </c>
      <c r="HL404" s="2" t="s">
        <v>2587</v>
      </c>
      <c r="HM404" s="2" t="s">
        <v>142</v>
      </c>
      <c r="HN404" s="2" t="s">
        <v>134</v>
      </c>
      <c r="HO404" s="4">
        <v>12</v>
      </c>
      <c r="HP404" s="8">
        <v>292.56</v>
      </c>
      <c r="HQ404" s="4"/>
      <c r="HR404" s="8"/>
      <c r="HS404" s="7"/>
      <c r="HT404" s="7"/>
      <c r="HU404" s="2" t="s">
        <v>140</v>
      </c>
      <c r="HV404" s="2" t="s">
        <v>131</v>
      </c>
      <c r="HW404" s="2" t="s">
        <v>3030</v>
      </c>
      <c r="HX404" s="2" t="s">
        <v>602</v>
      </c>
      <c r="HY404" s="2" t="s">
        <v>142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176</v>
      </c>
      <c r="IH404" s="2" t="s">
        <v>131</v>
      </c>
      <c r="II404" s="2" t="s">
        <v>134</v>
      </c>
      <c r="IJ404" s="2" t="s">
        <v>134</v>
      </c>
      <c r="IK404" s="2" t="s">
        <v>142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161</v>
      </c>
      <c r="IT404" s="2" t="s">
        <v>131</v>
      </c>
      <c r="IU404" s="2" t="s">
        <v>134</v>
      </c>
      <c r="IV404" s="2" t="s">
        <v>134</v>
      </c>
      <c r="IW404" s="2" t="s">
        <v>142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134</v>
      </c>
      <c r="JF404" s="2" t="s">
        <v>134</v>
      </c>
      <c r="JG404" s="2" t="s">
        <v>134</v>
      </c>
      <c r="JH404" s="2" t="s">
        <v>134</v>
      </c>
      <c r="JI404" s="2" t="s">
        <v>134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140</v>
      </c>
      <c r="JR404" s="2" t="s">
        <v>144</v>
      </c>
      <c r="JS404" s="2" t="s">
        <v>3562</v>
      </c>
      <c r="JT404" s="2" t="s">
        <v>134</v>
      </c>
      <c r="JU404" s="2" t="s">
        <v>142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140</v>
      </c>
      <c r="KD404" s="2" t="s">
        <v>131</v>
      </c>
      <c r="KE404" s="2" t="s">
        <v>853</v>
      </c>
      <c r="KF404" s="2" t="s">
        <v>134</v>
      </c>
      <c r="KG404" s="2" t="s">
        <v>142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176</v>
      </c>
      <c r="KP404" s="2" t="s">
        <v>131</v>
      </c>
      <c r="KQ404" s="2" t="s">
        <v>134</v>
      </c>
      <c r="KR404" s="2" t="s">
        <v>134</v>
      </c>
      <c r="KS404" s="2" t="s">
        <v>142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140</v>
      </c>
      <c r="LB404" s="2" t="s">
        <v>144</v>
      </c>
      <c r="LC404" s="2" t="s">
        <v>1163</v>
      </c>
      <c r="LD404" s="2" t="s">
        <v>1333</v>
      </c>
      <c r="LE404" s="2" t="s">
        <v>142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134</v>
      </c>
      <c r="LN404" s="2" t="s">
        <v>134</v>
      </c>
      <c r="LO404" s="2" t="s">
        <v>134</v>
      </c>
      <c r="LP404" s="2" t="s">
        <v>134</v>
      </c>
      <c r="LQ404" s="2" t="s">
        <v>134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134</v>
      </c>
      <c r="LZ404" s="2" t="s">
        <v>134</v>
      </c>
      <c r="MA404" s="2" t="s">
        <v>134</v>
      </c>
      <c r="MB404" s="2" t="s">
        <v>134</v>
      </c>
      <c r="MC404" s="2" t="s">
        <v>134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161</v>
      </c>
      <c r="ML404" s="2" t="s">
        <v>131</v>
      </c>
      <c r="MM404" s="2" t="s">
        <v>134</v>
      </c>
      <c r="MN404" s="2" t="s">
        <v>134</v>
      </c>
      <c r="MO404" s="2" t="s">
        <v>142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134</v>
      </c>
      <c r="MX404" s="2" t="s">
        <v>134</v>
      </c>
      <c r="MY404" s="2" t="s">
        <v>134</v>
      </c>
      <c r="MZ404" s="2" t="s">
        <v>134</v>
      </c>
      <c r="NA404" s="2" t="s">
        <v>134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184</v>
      </c>
      <c r="NJ404" s="2" t="s">
        <v>131</v>
      </c>
      <c r="NK404" s="2" t="s">
        <v>134</v>
      </c>
      <c r="NL404" s="2" t="s">
        <v>134</v>
      </c>
      <c r="NM404" s="2" t="s">
        <v>142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161</v>
      </c>
      <c r="NV404" s="2" t="s">
        <v>131</v>
      </c>
      <c r="NW404" s="2" t="s">
        <v>134</v>
      </c>
      <c r="NX404" s="2" t="s">
        <v>134</v>
      </c>
      <c r="NY404" s="2" t="s">
        <v>142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176</v>
      </c>
      <c r="OH404" s="2" t="s">
        <v>131</v>
      </c>
      <c r="OI404" s="2" t="s">
        <v>134</v>
      </c>
      <c r="OJ404" s="2" t="s">
        <v>134</v>
      </c>
      <c r="OK404" s="2" t="s">
        <v>142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184</v>
      </c>
      <c r="OT404" s="2" t="s">
        <v>131</v>
      </c>
      <c r="OU404" s="2" t="s">
        <v>134</v>
      </c>
      <c r="OV404" s="2" t="s">
        <v>134</v>
      </c>
      <c r="OW404" s="2" t="s">
        <v>142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161</v>
      </c>
      <c r="PF404" s="2" t="s">
        <v>131</v>
      </c>
      <c r="PG404" s="2" t="s">
        <v>134</v>
      </c>
      <c r="PH404" s="2" t="s">
        <v>134</v>
      </c>
      <c r="PI404" s="2" t="s">
        <v>142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140</v>
      </c>
      <c r="PR404" s="2" t="s">
        <v>131</v>
      </c>
      <c r="PS404" s="2" t="s">
        <v>1549</v>
      </c>
      <c r="PT404" s="2" t="s">
        <v>134</v>
      </c>
      <c r="PU404" s="2" t="s">
        <v>142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184</v>
      </c>
      <c r="QP404" s="2" t="s">
        <v>131</v>
      </c>
      <c r="QQ404" s="2" t="s">
        <v>134</v>
      </c>
      <c r="QR404" s="2" t="s">
        <v>134</v>
      </c>
      <c r="QS404" s="2" t="s">
        <v>142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134</v>
      </c>
      <c r="RB404" s="2" t="s">
        <v>134</v>
      </c>
      <c r="RC404" s="2" t="s">
        <v>134</v>
      </c>
      <c r="RD404" s="2" t="s">
        <v>134</v>
      </c>
      <c r="RE404" s="2" t="s">
        <v>134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161</v>
      </c>
      <c r="RN404" s="2" t="s">
        <v>131</v>
      </c>
      <c r="RO404" s="2" t="s">
        <v>134</v>
      </c>
      <c r="RP404" s="2" t="s">
        <v>134</v>
      </c>
      <c r="RQ404" s="2" t="s">
        <v>142</v>
      </c>
      <c r="RR404" s="2" t="s">
        <v>134</v>
      </c>
      <c r="RS404" s="4"/>
      <c r="RT404" s="8"/>
      <c r="RU404" s="4"/>
      <c r="RV404" s="8"/>
      <c r="RW404" s="7"/>
      <c r="RX404" s="7"/>
      <c r="RY404" s="2" t="s">
        <v>161</v>
      </c>
      <c r="RZ404" s="2" t="s">
        <v>131</v>
      </c>
      <c r="SA404" s="2" t="s">
        <v>134</v>
      </c>
      <c r="SB404" s="2" t="s">
        <v>134</v>
      </c>
      <c r="SC404" s="2" t="s">
        <v>142</v>
      </c>
      <c r="SD404" s="2" t="s">
        <v>134</v>
      </c>
      <c r="SE404" s="4"/>
      <c r="SF404" s="8"/>
      <c r="SG404" s="4"/>
      <c r="SH404" s="8"/>
      <c r="SI404" s="7"/>
      <c r="SJ404" s="7"/>
      <c r="SK404" s="2" t="s">
        <v>134</v>
      </c>
      <c r="SL404" s="2" t="s">
        <v>134</v>
      </c>
      <c r="SM404" s="2" t="s">
        <v>134</v>
      </c>
      <c r="SN404" s="2" t="s">
        <v>134</v>
      </c>
      <c r="SO404" s="2" t="s">
        <v>134</v>
      </c>
      <c r="SP404" s="2" t="s">
        <v>134</v>
      </c>
    </row>
    <row r="405">
      <c r="A405" s="2" t="s">
        <v>3573</v>
      </c>
      <c r="B405" s="2" t="s">
        <v>123</v>
      </c>
      <c r="C405" s="2" t="s">
        <v>3553</v>
      </c>
      <c r="D405" s="2" t="s">
        <v>2038</v>
      </c>
      <c r="E405" s="2" t="s">
        <v>2039</v>
      </c>
      <c r="F405" s="2" t="s">
        <v>3554</v>
      </c>
      <c r="G405" s="2" t="s">
        <v>3554</v>
      </c>
      <c r="H405" s="2" t="s">
        <v>3554</v>
      </c>
      <c r="I405" s="2" t="s">
        <v>3555</v>
      </c>
      <c r="J405" s="2" t="s">
        <v>2066</v>
      </c>
      <c r="K405" s="2" t="s">
        <v>792</v>
      </c>
      <c r="L405" s="3">
        <v>35</v>
      </c>
      <c r="M405" s="3">
        <v>36.75</v>
      </c>
      <c r="N405" s="3">
        <v>74.99</v>
      </c>
      <c r="O405" s="2" t="s">
        <v>131</v>
      </c>
      <c r="P405" s="2" t="s">
        <v>395</v>
      </c>
      <c r="Q405" s="2" t="s">
        <v>133</v>
      </c>
      <c r="R405" s="2" t="s">
        <v>134</v>
      </c>
      <c r="S405" s="2" t="s">
        <v>3569</v>
      </c>
      <c r="T405" s="2" t="s">
        <v>1062</v>
      </c>
      <c r="U405" s="2" t="s">
        <v>832</v>
      </c>
      <c r="V405" s="2" t="s">
        <v>747</v>
      </c>
      <c r="W405" s="2" t="s">
        <v>421</v>
      </c>
      <c r="X405" s="2" t="s">
        <v>134</v>
      </c>
      <c r="Y405" s="2" t="s">
        <v>1165</v>
      </c>
      <c r="Z405" s="4">
        <v>198</v>
      </c>
      <c r="AA405" s="4">
        <f>=ROUNDDOWN(24.75,0)</f>
      </c>
      <c r="AB405" s="5">
        <v>8</v>
      </c>
      <c r="AC405" s="2" t="s">
        <v>1373</v>
      </c>
      <c r="AD405" s="4">
        <v>66</v>
      </c>
      <c r="AE405" s="4">
        <v>156</v>
      </c>
      <c r="AF405" s="6">
        <v>67</v>
      </c>
      <c r="AG405" s="6"/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>
        <v>0</v>
      </c>
      <c r="AP405" s="4">
        <v>197</v>
      </c>
      <c r="AQ405" s="8">
        <v>7610.87</v>
      </c>
      <c r="AR405" s="4"/>
      <c r="AS405" s="8"/>
      <c r="AT405" s="7"/>
      <c r="AU405" s="7"/>
      <c r="AV405" s="4" t="s">
        <v>134</v>
      </c>
      <c r="AW405" s="8" t="s">
        <v>134</v>
      </c>
      <c r="AX405" s="4" t="s">
        <v>134</v>
      </c>
      <c r="AY405" s="8" t="s">
        <v>134</v>
      </c>
      <c r="AZ405" s="7" t="s">
        <v>134</v>
      </c>
      <c r="BA405" s="7" t="s">
        <v>134</v>
      </c>
      <c r="BB405" s="7">
        <v>0.4044</v>
      </c>
      <c r="BC405" s="4" t="s">
        <v>134</v>
      </c>
      <c r="BD405" s="8" t="s">
        <v>134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 t="s">
        <v>134</v>
      </c>
      <c r="BJ405" s="4">
        <v>197</v>
      </c>
      <c r="BK405" s="8">
        <v>7610.87</v>
      </c>
      <c r="BL405" s="2" t="s">
        <v>3557</v>
      </c>
      <c r="BM405" s="7">
        <v>1</v>
      </c>
      <c r="BN405" s="7">
        <v>1</v>
      </c>
      <c r="BO405" s="4">
        <v>11</v>
      </c>
      <c r="BP405" s="8">
        <v>442.75</v>
      </c>
      <c r="BQ405" s="4"/>
      <c r="BR405" s="8"/>
      <c r="BS405" s="7"/>
      <c r="BT405" s="7"/>
      <c r="BU405" s="2" t="s">
        <v>140</v>
      </c>
      <c r="BV405" s="2" t="s">
        <v>131</v>
      </c>
      <c r="BW405" s="2" t="s">
        <v>134</v>
      </c>
      <c r="BX405" s="2" t="s">
        <v>134</v>
      </c>
      <c r="BY405" s="2" t="s">
        <v>142</v>
      </c>
      <c r="BZ405" s="2" t="s">
        <v>134</v>
      </c>
      <c r="CA405" s="4">
        <v>24</v>
      </c>
      <c r="CB405" s="8">
        <v>842.16</v>
      </c>
      <c r="CC405" s="4"/>
      <c r="CD405" s="8"/>
      <c r="CE405" s="7"/>
      <c r="CF405" s="7"/>
      <c r="CG405" s="2" t="s">
        <v>140</v>
      </c>
      <c r="CH405" s="2" t="s">
        <v>131</v>
      </c>
      <c r="CI405" s="2" t="s">
        <v>3558</v>
      </c>
      <c r="CJ405" s="2" t="s">
        <v>3076</v>
      </c>
      <c r="CK405" s="2" t="s">
        <v>142</v>
      </c>
      <c r="CL405" s="2" t="s">
        <v>134</v>
      </c>
      <c r="CM405" s="4">
        <v>5</v>
      </c>
      <c r="CN405" s="8">
        <v>198.45</v>
      </c>
      <c r="CO405" s="4"/>
      <c r="CP405" s="8"/>
      <c r="CQ405" s="7"/>
      <c r="CR405" s="7"/>
      <c r="CS405" s="2" t="s">
        <v>140</v>
      </c>
      <c r="CT405" s="2" t="s">
        <v>131</v>
      </c>
      <c r="CU405" s="2" t="s">
        <v>683</v>
      </c>
      <c r="CV405" s="2" t="s">
        <v>614</v>
      </c>
      <c r="CW405" s="2" t="s">
        <v>142</v>
      </c>
      <c r="CX405" s="2" t="s">
        <v>134</v>
      </c>
      <c r="CY405" s="4">
        <v>55</v>
      </c>
      <c r="CZ405" s="8">
        <v>2122.45</v>
      </c>
      <c r="DA405" s="4"/>
      <c r="DB405" s="8"/>
      <c r="DC405" s="7"/>
      <c r="DD405" s="7"/>
      <c r="DE405" s="2" t="s">
        <v>140</v>
      </c>
      <c r="DF405" s="2" t="s">
        <v>131</v>
      </c>
      <c r="DG405" s="2" t="s">
        <v>1121</v>
      </c>
      <c r="DH405" s="2" t="s">
        <v>1195</v>
      </c>
      <c r="DI405" s="2" t="s">
        <v>142</v>
      </c>
      <c r="DJ405" s="2" t="s">
        <v>134</v>
      </c>
      <c r="DK405" s="4">
        <v>57</v>
      </c>
      <c r="DL405" s="8">
        <v>2262.33</v>
      </c>
      <c r="DM405" s="4"/>
      <c r="DN405" s="8"/>
      <c r="DO405" s="7"/>
      <c r="DP405" s="7"/>
      <c r="DQ405" s="2" t="s">
        <v>140</v>
      </c>
      <c r="DR405" s="2" t="s">
        <v>131</v>
      </c>
      <c r="DS405" s="2" t="s">
        <v>1122</v>
      </c>
      <c r="DT405" s="2" t="s">
        <v>1161</v>
      </c>
      <c r="DU405" s="2" t="s">
        <v>142</v>
      </c>
      <c r="DV405" s="2" t="s">
        <v>134</v>
      </c>
      <c r="DW405" s="4">
        <v>13</v>
      </c>
      <c r="DX405" s="8">
        <v>501.67</v>
      </c>
      <c r="DY405" s="4"/>
      <c r="DZ405" s="8"/>
      <c r="EA405" s="7"/>
      <c r="EB405" s="7"/>
      <c r="EC405" s="2" t="s">
        <v>140</v>
      </c>
      <c r="ED405" s="2" t="s">
        <v>131</v>
      </c>
      <c r="EE405" s="2" t="s">
        <v>1677</v>
      </c>
      <c r="EF405" s="2" t="s">
        <v>174</v>
      </c>
      <c r="EG405" s="2" t="s">
        <v>142</v>
      </c>
      <c r="EH405" s="2" t="s">
        <v>134</v>
      </c>
      <c r="EI405" s="4">
        <v>5</v>
      </c>
      <c r="EJ405" s="8">
        <v>170.89</v>
      </c>
      <c r="EK405" s="4"/>
      <c r="EL405" s="8"/>
      <c r="EM405" s="7"/>
      <c r="EN405" s="7"/>
      <c r="EO405" s="2" t="s">
        <v>140</v>
      </c>
      <c r="EP405" s="2" t="s">
        <v>131</v>
      </c>
      <c r="EQ405" s="2" t="s">
        <v>1163</v>
      </c>
      <c r="ER405" s="2" t="s">
        <v>1161</v>
      </c>
      <c r="ES405" s="2" t="s">
        <v>142</v>
      </c>
      <c r="ET405" s="2" t="s">
        <v>134</v>
      </c>
      <c r="EU405" s="4">
        <v>7</v>
      </c>
      <c r="EV405" s="8">
        <v>296.21</v>
      </c>
      <c r="EW405" s="4"/>
      <c r="EX405" s="8"/>
      <c r="EY405" s="7"/>
      <c r="EZ405" s="7"/>
      <c r="FA405" s="2" t="s">
        <v>140</v>
      </c>
      <c r="FB405" s="2" t="s">
        <v>131</v>
      </c>
      <c r="FC405" s="2" t="s">
        <v>1165</v>
      </c>
      <c r="FD405" s="2" t="s">
        <v>3117</v>
      </c>
      <c r="FE405" s="2" t="s">
        <v>142</v>
      </c>
      <c r="FF405" s="2" t="s">
        <v>134</v>
      </c>
      <c r="FG405" s="4">
        <v>4</v>
      </c>
      <c r="FH405" s="8">
        <v>138.92</v>
      </c>
      <c r="FI405" s="4"/>
      <c r="FJ405" s="8"/>
      <c r="FK405" s="7"/>
      <c r="FL405" s="7"/>
      <c r="FM405" s="2" t="s">
        <v>140</v>
      </c>
      <c r="FN405" s="2" t="s">
        <v>131</v>
      </c>
      <c r="FO405" s="2" t="s">
        <v>1679</v>
      </c>
      <c r="FP405" s="2" t="s">
        <v>3570</v>
      </c>
      <c r="FQ405" s="2" t="s">
        <v>142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161</v>
      </c>
      <c r="FZ405" s="2" t="s">
        <v>131</v>
      </c>
      <c r="GA405" s="2" t="s">
        <v>134</v>
      </c>
      <c r="GB405" s="2" t="s">
        <v>134</v>
      </c>
      <c r="GC405" s="2" t="s">
        <v>142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134</v>
      </c>
      <c r="GL405" s="2" t="s">
        <v>134</v>
      </c>
      <c r="GM405" s="2" t="s">
        <v>134</v>
      </c>
      <c r="GN405" s="2" t="s">
        <v>134</v>
      </c>
      <c r="GO405" s="2" t="s">
        <v>134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161</v>
      </c>
      <c r="GX405" s="2" t="s">
        <v>131</v>
      </c>
      <c r="GY405" s="2" t="s">
        <v>134</v>
      </c>
      <c r="GZ405" s="2" t="s">
        <v>134</v>
      </c>
      <c r="HA405" s="2" t="s">
        <v>142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140</v>
      </c>
      <c r="HJ405" s="2" t="s">
        <v>131</v>
      </c>
      <c r="HK405" s="2" t="s">
        <v>1165</v>
      </c>
      <c r="HL405" s="2" t="s">
        <v>134</v>
      </c>
      <c r="HM405" s="2" t="s">
        <v>142</v>
      </c>
      <c r="HN405" s="2" t="s">
        <v>134</v>
      </c>
      <c r="HO405" s="4">
        <v>16</v>
      </c>
      <c r="HP405" s="8">
        <v>635.04</v>
      </c>
      <c r="HQ405" s="4"/>
      <c r="HR405" s="8"/>
      <c r="HS405" s="7"/>
      <c r="HT405" s="7"/>
      <c r="HU405" s="2" t="s">
        <v>140</v>
      </c>
      <c r="HV405" s="2" t="s">
        <v>131</v>
      </c>
      <c r="HW405" s="2" t="s">
        <v>3030</v>
      </c>
      <c r="HX405" s="2" t="s">
        <v>1676</v>
      </c>
      <c r="HY405" s="2" t="s">
        <v>142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176</v>
      </c>
      <c r="IH405" s="2" t="s">
        <v>131</v>
      </c>
      <c r="II405" s="2" t="s">
        <v>134</v>
      </c>
      <c r="IJ405" s="2" t="s">
        <v>134</v>
      </c>
      <c r="IK405" s="2" t="s">
        <v>142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161</v>
      </c>
      <c r="IT405" s="2" t="s">
        <v>131</v>
      </c>
      <c r="IU405" s="2" t="s">
        <v>134</v>
      </c>
      <c r="IV405" s="2" t="s">
        <v>134</v>
      </c>
      <c r="IW405" s="2" t="s">
        <v>142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134</v>
      </c>
      <c r="JF405" s="2" t="s">
        <v>134</v>
      </c>
      <c r="JG405" s="2" t="s">
        <v>134</v>
      </c>
      <c r="JH405" s="2" t="s">
        <v>134</v>
      </c>
      <c r="JI405" s="2" t="s">
        <v>134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140</v>
      </c>
      <c r="JR405" s="2" t="s">
        <v>144</v>
      </c>
      <c r="JS405" s="2" t="s">
        <v>3562</v>
      </c>
      <c r="JT405" s="2" t="s">
        <v>134</v>
      </c>
      <c r="JU405" s="2" t="s">
        <v>142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140</v>
      </c>
      <c r="KD405" s="2" t="s">
        <v>131</v>
      </c>
      <c r="KE405" s="2" t="s">
        <v>853</v>
      </c>
      <c r="KF405" s="2" t="s">
        <v>134</v>
      </c>
      <c r="KG405" s="2" t="s">
        <v>142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176</v>
      </c>
      <c r="KP405" s="2" t="s">
        <v>131</v>
      </c>
      <c r="KQ405" s="2" t="s">
        <v>134</v>
      </c>
      <c r="KR405" s="2" t="s">
        <v>134</v>
      </c>
      <c r="KS405" s="2" t="s">
        <v>142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140</v>
      </c>
      <c r="LB405" s="2" t="s">
        <v>144</v>
      </c>
      <c r="LC405" s="2" t="s">
        <v>1163</v>
      </c>
      <c r="LD405" s="2" t="s">
        <v>1200</v>
      </c>
      <c r="LE405" s="2" t="s">
        <v>142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134</v>
      </c>
      <c r="LN405" s="2" t="s">
        <v>134</v>
      </c>
      <c r="LO405" s="2" t="s">
        <v>134</v>
      </c>
      <c r="LP405" s="2" t="s">
        <v>134</v>
      </c>
      <c r="LQ405" s="2" t="s">
        <v>134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134</v>
      </c>
      <c r="LZ405" s="2" t="s">
        <v>134</v>
      </c>
      <c r="MA405" s="2" t="s">
        <v>134</v>
      </c>
      <c r="MB405" s="2" t="s">
        <v>134</v>
      </c>
      <c r="MC405" s="2" t="s">
        <v>134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161</v>
      </c>
      <c r="ML405" s="2" t="s">
        <v>131</v>
      </c>
      <c r="MM405" s="2" t="s">
        <v>134</v>
      </c>
      <c r="MN405" s="2" t="s">
        <v>134</v>
      </c>
      <c r="MO405" s="2" t="s">
        <v>142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134</v>
      </c>
      <c r="MY405" s="2" t="s">
        <v>134</v>
      </c>
      <c r="MZ405" s="2" t="s">
        <v>134</v>
      </c>
      <c r="NA405" s="2" t="s">
        <v>134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184</v>
      </c>
      <c r="NJ405" s="2" t="s">
        <v>131</v>
      </c>
      <c r="NK405" s="2" t="s">
        <v>134</v>
      </c>
      <c r="NL405" s="2" t="s">
        <v>134</v>
      </c>
      <c r="NM405" s="2" t="s">
        <v>142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161</v>
      </c>
      <c r="NV405" s="2" t="s">
        <v>131</v>
      </c>
      <c r="NW405" s="2" t="s">
        <v>134</v>
      </c>
      <c r="NX405" s="2" t="s">
        <v>134</v>
      </c>
      <c r="NY405" s="2" t="s">
        <v>142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176</v>
      </c>
      <c r="OH405" s="2" t="s">
        <v>131</v>
      </c>
      <c r="OI405" s="2" t="s">
        <v>134</v>
      </c>
      <c r="OJ405" s="2" t="s">
        <v>134</v>
      </c>
      <c r="OK405" s="2" t="s">
        <v>142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184</v>
      </c>
      <c r="OT405" s="2" t="s">
        <v>131</v>
      </c>
      <c r="OU405" s="2" t="s">
        <v>134</v>
      </c>
      <c r="OV405" s="2" t="s">
        <v>134</v>
      </c>
      <c r="OW405" s="2" t="s">
        <v>142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161</v>
      </c>
      <c r="PF405" s="2" t="s">
        <v>131</v>
      </c>
      <c r="PG405" s="2" t="s">
        <v>134</v>
      </c>
      <c r="PH405" s="2" t="s">
        <v>134</v>
      </c>
      <c r="PI405" s="2" t="s">
        <v>142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140</v>
      </c>
      <c r="PR405" s="2" t="s">
        <v>131</v>
      </c>
      <c r="PS405" s="2" t="s">
        <v>1549</v>
      </c>
      <c r="PT405" s="2" t="s">
        <v>134</v>
      </c>
      <c r="PU405" s="2" t="s">
        <v>142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184</v>
      </c>
      <c r="QP405" s="2" t="s">
        <v>131</v>
      </c>
      <c r="QQ405" s="2" t="s">
        <v>134</v>
      </c>
      <c r="QR405" s="2" t="s">
        <v>134</v>
      </c>
      <c r="QS405" s="2" t="s">
        <v>142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134</v>
      </c>
      <c r="RB405" s="2" t="s">
        <v>134</v>
      </c>
      <c r="RC405" s="2" t="s">
        <v>134</v>
      </c>
      <c r="RD405" s="2" t="s">
        <v>134</v>
      </c>
      <c r="RE405" s="2" t="s">
        <v>134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161</v>
      </c>
      <c r="RN405" s="2" t="s">
        <v>131</v>
      </c>
      <c r="RO405" s="2" t="s">
        <v>134</v>
      </c>
      <c r="RP405" s="2" t="s">
        <v>134</v>
      </c>
      <c r="RQ405" s="2" t="s">
        <v>142</v>
      </c>
      <c r="RR405" s="2" t="s">
        <v>134</v>
      </c>
      <c r="RS405" s="4"/>
      <c r="RT405" s="8"/>
      <c r="RU405" s="4"/>
      <c r="RV405" s="8"/>
      <c r="RW405" s="7"/>
      <c r="RX405" s="7"/>
      <c r="RY405" s="2" t="s">
        <v>161</v>
      </c>
      <c r="RZ405" s="2" t="s">
        <v>131</v>
      </c>
      <c r="SA405" s="2" t="s">
        <v>134</v>
      </c>
      <c r="SB405" s="2" t="s">
        <v>134</v>
      </c>
      <c r="SC405" s="2" t="s">
        <v>142</v>
      </c>
      <c r="SD405" s="2" t="s">
        <v>134</v>
      </c>
      <c r="SE405" s="4"/>
      <c r="SF405" s="8"/>
      <c r="SG405" s="4"/>
      <c r="SH405" s="8"/>
      <c r="SI405" s="7"/>
      <c r="SJ405" s="7"/>
      <c r="SK405" s="2" t="s">
        <v>134</v>
      </c>
      <c r="SL405" s="2" t="s">
        <v>134</v>
      </c>
      <c r="SM405" s="2" t="s">
        <v>134</v>
      </c>
      <c r="SN405" s="2" t="s">
        <v>134</v>
      </c>
      <c r="SO405" s="2" t="s">
        <v>134</v>
      </c>
      <c r="SP405" s="2" t="s">
        <v>134</v>
      </c>
    </row>
    <row r="406">
      <c r="A406" s="2" t="s">
        <v>3574</v>
      </c>
      <c r="B406" s="2" t="s">
        <v>123</v>
      </c>
      <c r="C406" s="2" t="s">
        <v>3553</v>
      </c>
      <c r="D406" s="2" t="s">
        <v>2038</v>
      </c>
      <c r="E406" s="2" t="s">
        <v>2039</v>
      </c>
      <c r="F406" s="2" t="s">
        <v>3554</v>
      </c>
      <c r="G406" s="2" t="s">
        <v>3554</v>
      </c>
      <c r="H406" s="2" t="s">
        <v>3554</v>
      </c>
      <c r="I406" s="2" t="s">
        <v>3555</v>
      </c>
      <c r="J406" s="2" t="s">
        <v>2304</v>
      </c>
      <c r="K406" s="2" t="s">
        <v>803</v>
      </c>
      <c r="L406" s="3">
        <v>17.5</v>
      </c>
      <c r="M406" s="3">
        <v>18.38</v>
      </c>
      <c r="N406" s="3">
        <v>34.99</v>
      </c>
      <c r="O406" s="2" t="s">
        <v>131</v>
      </c>
      <c r="P406" s="2" t="s">
        <v>395</v>
      </c>
      <c r="Q406" s="2" t="s">
        <v>133</v>
      </c>
      <c r="R406" s="2" t="s">
        <v>134</v>
      </c>
      <c r="S406" s="2" t="s">
        <v>3575</v>
      </c>
      <c r="T406" s="2" t="s">
        <v>1062</v>
      </c>
      <c r="U406" s="2" t="s">
        <v>832</v>
      </c>
      <c r="V406" s="2" t="s">
        <v>747</v>
      </c>
      <c r="W406" s="2" t="s">
        <v>421</v>
      </c>
      <c r="X406" s="2" t="s">
        <v>134</v>
      </c>
      <c r="Y406" s="2" t="s">
        <v>1165</v>
      </c>
      <c r="Z406" s="4">
        <v>280</v>
      </c>
      <c r="AA406" s="4">
        <f>=ROUNDDOWN(28,0)</f>
      </c>
      <c r="AB406" s="5">
        <v>10</v>
      </c>
      <c r="AC406" s="2" t="s">
        <v>1542</v>
      </c>
      <c r="AD406" s="4">
        <v>240</v>
      </c>
      <c r="AE406" s="4">
        <v>240</v>
      </c>
      <c r="AF406" s="6">
        <v>67</v>
      </c>
      <c r="AG406" s="6"/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>
        <v>0</v>
      </c>
      <c r="AP406" s="4">
        <v>266</v>
      </c>
      <c r="AQ406" s="8">
        <v>5238.83</v>
      </c>
      <c r="AR406" s="4"/>
      <c r="AS406" s="8"/>
      <c r="AT406" s="7"/>
      <c r="AU406" s="7"/>
      <c r="AV406" s="4">
        <v>709</v>
      </c>
      <c r="AW406" s="8">
        <v>18597.9</v>
      </c>
      <c r="AX406" s="4" t="s">
        <v>134</v>
      </c>
      <c r="AY406" s="8" t="s">
        <v>134</v>
      </c>
      <c r="AZ406" s="7" t="s">
        <v>134</v>
      </c>
      <c r="BA406" s="7" t="s">
        <v>134</v>
      </c>
      <c r="BB406" s="7">
        <v>0.2817</v>
      </c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>
        <v>0.3156</v>
      </c>
      <c r="BJ406" s="4">
        <v>266</v>
      </c>
      <c r="BK406" s="8">
        <v>5238.83</v>
      </c>
      <c r="BL406" s="2" t="s">
        <v>3576</v>
      </c>
      <c r="BM406" s="7">
        <v>1</v>
      </c>
      <c r="BN406" s="7">
        <v>1</v>
      </c>
      <c r="BO406" s="4">
        <v>24</v>
      </c>
      <c r="BP406" s="8">
        <v>482.88</v>
      </c>
      <c r="BQ406" s="4"/>
      <c r="BR406" s="8"/>
      <c r="BS406" s="7"/>
      <c r="BT406" s="7"/>
      <c r="BU406" s="2" t="s">
        <v>140</v>
      </c>
      <c r="BV406" s="2" t="s">
        <v>131</v>
      </c>
      <c r="BW406" s="2" t="s">
        <v>134</v>
      </c>
      <c r="BX406" s="2" t="s">
        <v>134</v>
      </c>
      <c r="BY406" s="2" t="s">
        <v>142</v>
      </c>
      <c r="BZ406" s="2" t="s">
        <v>134</v>
      </c>
      <c r="CA406" s="4">
        <v>13</v>
      </c>
      <c r="CB406" s="8">
        <v>257.92</v>
      </c>
      <c r="CC406" s="4"/>
      <c r="CD406" s="8"/>
      <c r="CE406" s="7"/>
      <c r="CF406" s="7"/>
      <c r="CG406" s="2" t="s">
        <v>140</v>
      </c>
      <c r="CH406" s="2" t="s">
        <v>131</v>
      </c>
      <c r="CI406" s="2" t="s">
        <v>3558</v>
      </c>
      <c r="CJ406" s="2" t="s">
        <v>3072</v>
      </c>
      <c r="CK406" s="2" t="s">
        <v>142</v>
      </c>
      <c r="CL406" s="2" t="s">
        <v>134</v>
      </c>
      <c r="CM406" s="4">
        <v>29</v>
      </c>
      <c r="CN406" s="8">
        <v>575.36</v>
      </c>
      <c r="CO406" s="4"/>
      <c r="CP406" s="8"/>
      <c r="CQ406" s="7"/>
      <c r="CR406" s="7"/>
      <c r="CS406" s="2" t="s">
        <v>140</v>
      </c>
      <c r="CT406" s="2" t="s">
        <v>131</v>
      </c>
      <c r="CU406" s="2" t="s">
        <v>683</v>
      </c>
      <c r="CV406" s="2" t="s">
        <v>3560</v>
      </c>
      <c r="CW406" s="2" t="s">
        <v>142</v>
      </c>
      <c r="CX406" s="2" t="s">
        <v>134</v>
      </c>
      <c r="CY406" s="4">
        <v>73</v>
      </c>
      <c r="CZ406" s="8">
        <v>1408.17</v>
      </c>
      <c r="DA406" s="4"/>
      <c r="DB406" s="8"/>
      <c r="DC406" s="7"/>
      <c r="DD406" s="7"/>
      <c r="DE406" s="2" t="s">
        <v>140</v>
      </c>
      <c r="DF406" s="2" t="s">
        <v>131</v>
      </c>
      <c r="DG406" s="2" t="s">
        <v>1121</v>
      </c>
      <c r="DH406" s="2" t="s">
        <v>1676</v>
      </c>
      <c r="DI406" s="2" t="s">
        <v>142</v>
      </c>
      <c r="DJ406" s="2" t="s">
        <v>134</v>
      </c>
      <c r="DK406" s="4">
        <v>80</v>
      </c>
      <c r="DL406" s="8">
        <v>1587.2</v>
      </c>
      <c r="DM406" s="4"/>
      <c r="DN406" s="8"/>
      <c r="DO406" s="7"/>
      <c r="DP406" s="7"/>
      <c r="DQ406" s="2" t="s">
        <v>140</v>
      </c>
      <c r="DR406" s="2" t="s">
        <v>131</v>
      </c>
      <c r="DS406" s="2" t="s">
        <v>1122</v>
      </c>
      <c r="DT406" s="2" t="s">
        <v>2511</v>
      </c>
      <c r="DU406" s="2" t="s">
        <v>142</v>
      </c>
      <c r="DV406" s="2" t="s">
        <v>134</v>
      </c>
      <c r="DW406" s="4">
        <v>25</v>
      </c>
      <c r="DX406" s="8">
        <v>482.25</v>
      </c>
      <c r="DY406" s="4"/>
      <c r="DZ406" s="8"/>
      <c r="EA406" s="7"/>
      <c r="EB406" s="7"/>
      <c r="EC406" s="2" t="s">
        <v>140</v>
      </c>
      <c r="ED406" s="2" t="s">
        <v>131</v>
      </c>
      <c r="EE406" s="2" t="s">
        <v>1677</v>
      </c>
      <c r="EF406" s="2" t="s">
        <v>444</v>
      </c>
      <c r="EG406" s="2" t="s">
        <v>142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140</v>
      </c>
      <c r="EP406" s="2" t="s">
        <v>131</v>
      </c>
      <c r="EQ406" s="2" t="s">
        <v>1163</v>
      </c>
      <c r="ER406" s="2" t="s">
        <v>3577</v>
      </c>
      <c r="ES406" s="2" t="s">
        <v>142</v>
      </c>
      <c r="ET406" s="2" t="s">
        <v>134</v>
      </c>
      <c r="EU406" s="4">
        <v>8</v>
      </c>
      <c r="EV406" s="8">
        <v>187.69</v>
      </c>
      <c r="EW406" s="4"/>
      <c r="EX406" s="8"/>
      <c r="EY406" s="7"/>
      <c r="EZ406" s="7"/>
      <c r="FA406" s="2" t="s">
        <v>140</v>
      </c>
      <c r="FB406" s="2" t="s">
        <v>131</v>
      </c>
      <c r="FC406" s="2" t="s">
        <v>1165</v>
      </c>
      <c r="FD406" s="2" t="s">
        <v>1688</v>
      </c>
      <c r="FE406" s="2" t="s">
        <v>142</v>
      </c>
      <c r="FF406" s="2" t="s">
        <v>134</v>
      </c>
      <c r="FG406" s="4">
        <v>3</v>
      </c>
      <c r="FH406" s="8">
        <v>39.12</v>
      </c>
      <c r="FI406" s="4"/>
      <c r="FJ406" s="8"/>
      <c r="FK406" s="7"/>
      <c r="FL406" s="7"/>
      <c r="FM406" s="2" t="s">
        <v>140</v>
      </c>
      <c r="FN406" s="2" t="s">
        <v>131</v>
      </c>
      <c r="FO406" s="2" t="s">
        <v>1679</v>
      </c>
      <c r="FP406" s="2" t="s">
        <v>3215</v>
      </c>
      <c r="FQ406" s="2" t="s">
        <v>142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161</v>
      </c>
      <c r="FZ406" s="2" t="s">
        <v>131</v>
      </c>
      <c r="GA406" s="2" t="s">
        <v>134</v>
      </c>
      <c r="GB406" s="2" t="s">
        <v>134</v>
      </c>
      <c r="GC406" s="2" t="s">
        <v>142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134</v>
      </c>
      <c r="GL406" s="2" t="s">
        <v>134</v>
      </c>
      <c r="GM406" s="2" t="s">
        <v>134</v>
      </c>
      <c r="GN406" s="2" t="s">
        <v>134</v>
      </c>
      <c r="GO406" s="2" t="s">
        <v>134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161</v>
      </c>
      <c r="GX406" s="2" t="s">
        <v>131</v>
      </c>
      <c r="GY406" s="2" t="s">
        <v>134</v>
      </c>
      <c r="GZ406" s="2" t="s">
        <v>134</v>
      </c>
      <c r="HA406" s="2" t="s">
        <v>142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140</v>
      </c>
      <c r="HJ406" s="2" t="s">
        <v>131</v>
      </c>
      <c r="HK406" s="2" t="s">
        <v>1165</v>
      </c>
      <c r="HL406" s="2" t="s">
        <v>1672</v>
      </c>
      <c r="HM406" s="2" t="s">
        <v>142</v>
      </c>
      <c r="HN406" s="2" t="s">
        <v>134</v>
      </c>
      <c r="HO406" s="4">
        <v>11</v>
      </c>
      <c r="HP406" s="8">
        <v>218.24</v>
      </c>
      <c r="HQ406" s="4"/>
      <c r="HR406" s="8"/>
      <c r="HS406" s="7"/>
      <c r="HT406" s="7"/>
      <c r="HU406" s="2" t="s">
        <v>140</v>
      </c>
      <c r="HV406" s="2" t="s">
        <v>131</v>
      </c>
      <c r="HW406" s="2" t="s">
        <v>3030</v>
      </c>
      <c r="HX406" s="2" t="s">
        <v>1690</v>
      </c>
      <c r="HY406" s="2" t="s">
        <v>142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176</v>
      </c>
      <c r="IH406" s="2" t="s">
        <v>131</v>
      </c>
      <c r="II406" s="2" t="s">
        <v>134</v>
      </c>
      <c r="IJ406" s="2" t="s">
        <v>134</v>
      </c>
      <c r="IK406" s="2" t="s">
        <v>142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161</v>
      </c>
      <c r="IT406" s="2" t="s">
        <v>131</v>
      </c>
      <c r="IU406" s="2" t="s">
        <v>134</v>
      </c>
      <c r="IV406" s="2" t="s">
        <v>134</v>
      </c>
      <c r="IW406" s="2" t="s">
        <v>142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134</v>
      </c>
      <c r="JF406" s="2" t="s">
        <v>134</v>
      </c>
      <c r="JG406" s="2" t="s">
        <v>134</v>
      </c>
      <c r="JH406" s="2" t="s">
        <v>134</v>
      </c>
      <c r="JI406" s="2" t="s">
        <v>134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140</v>
      </c>
      <c r="JR406" s="2" t="s">
        <v>144</v>
      </c>
      <c r="JS406" s="2" t="s">
        <v>3562</v>
      </c>
      <c r="JT406" s="2" t="s">
        <v>134</v>
      </c>
      <c r="JU406" s="2" t="s">
        <v>142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140</v>
      </c>
      <c r="KD406" s="2" t="s">
        <v>131</v>
      </c>
      <c r="KE406" s="2" t="s">
        <v>853</v>
      </c>
      <c r="KF406" s="2" t="s">
        <v>134</v>
      </c>
      <c r="KG406" s="2" t="s">
        <v>142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176</v>
      </c>
      <c r="KP406" s="2" t="s">
        <v>131</v>
      </c>
      <c r="KQ406" s="2" t="s">
        <v>134</v>
      </c>
      <c r="KR406" s="2" t="s">
        <v>134</v>
      </c>
      <c r="KS406" s="2" t="s">
        <v>142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140</v>
      </c>
      <c r="LB406" s="2" t="s">
        <v>144</v>
      </c>
      <c r="LC406" s="2" t="s">
        <v>1163</v>
      </c>
      <c r="LD406" s="2" t="s">
        <v>1693</v>
      </c>
      <c r="LE406" s="2" t="s">
        <v>142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134</v>
      </c>
      <c r="LN406" s="2" t="s">
        <v>134</v>
      </c>
      <c r="LO406" s="2" t="s">
        <v>134</v>
      </c>
      <c r="LP406" s="2" t="s">
        <v>134</v>
      </c>
      <c r="LQ406" s="2" t="s">
        <v>134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134</v>
      </c>
      <c r="LZ406" s="2" t="s">
        <v>134</v>
      </c>
      <c r="MA406" s="2" t="s">
        <v>134</v>
      </c>
      <c r="MB406" s="2" t="s">
        <v>134</v>
      </c>
      <c r="MC406" s="2" t="s">
        <v>134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161</v>
      </c>
      <c r="ML406" s="2" t="s">
        <v>131</v>
      </c>
      <c r="MM406" s="2" t="s">
        <v>134</v>
      </c>
      <c r="MN406" s="2" t="s">
        <v>134</v>
      </c>
      <c r="MO406" s="2" t="s">
        <v>142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134</v>
      </c>
      <c r="MX406" s="2" t="s">
        <v>134</v>
      </c>
      <c r="MY406" s="2" t="s">
        <v>134</v>
      </c>
      <c r="MZ406" s="2" t="s">
        <v>134</v>
      </c>
      <c r="NA406" s="2" t="s">
        <v>134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184</v>
      </c>
      <c r="NJ406" s="2" t="s">
        <v>131</v>
      </c>
      <c r="NK406" s="2" t="s">
        <v>134</v>
      </c>
      <c r="NL406" s="2" t="s">
        <v>134</v>
      </c>
      <c r="NM406" s="2" t="s">
        <v>142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161</v>
      </c>
      <c r="NV406" s="2" t="s">
        <v>131</v>
      </c>
      <c r="NW406" s="2" t="s">
        <v>134</v>
      </c>
      <c r="NX406" s="2" t="s">
        <v>134</v>
      </c>
      <c r="NY406" s="2" t="s">
        <v>142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176</v>
      </c>
      <c r="OH406" s="2" t="s">
        <v>131</v>
      </c>
      <c r="OI406" s="2" t="s">
        <v>134</v>
      </c>
      <c r="OJ406" s="2" t="s">
        <v>134</v>
      </c>
      <c r="OK406" s="2" t="s">
        <v>142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184</v>
      </c>
      <c r="OT406" s="2" t="s">
        <v>131</v>
      </c>
      <c r="OU406" s="2" t="s">
        <v>134</v>
      </c>
      <c r="OV406" s="2" t="s">
        <v>134</v>
      </c>
      <c r="OW406" s="2" t="s">
        <v>142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161</v>
      </c>
      <c r="PF406" s="2" t="s">
        <v>131</v>
      </c>
      <c r="PG406" s="2" t="s">
        <v>134</v>
      </c>
      <c r="PH406" s="2" t="s">
        <v>134</v>
      </c>
      <c r="PI406" s="2" t="s">
        <v>142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140</v>
      </c>
      <c r="PR406" s="2" t="s">
        <v>131</v>
      </c>
      <c r="PS406" s="2" t="s">
        <v>1549</v>
      </c>
      <c r="PT406" s="2" t="s">
        <v>134</v>
      </c>
      <c r="PU406" s="2" t="s">
        <v>142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184</v>
      </c>
      <c r="QP406" s="2" t="s">
        <v>131</v>
      </c>
      <c r="QQ406" s="2" t="s">
        <v>134</v>
      </c>
      <c r="QR406" s="2" t="s">
        <v>134</v>
      </c>
      <c r="QS406" s="2" t="s">
        <v>142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134</v>
      </c>
      <c r="RB406" s="2" t="s">
        <v>134</v>
      </c>
      <c r="RC406" s="2" t="s">
        <v>134</v>
      </c>
      <c r="RD406" s="2" t="s">
        <v>134</v>
      </c>
      <c r="RE406" s="2" t="s">
        <v>134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161</v>
      </c>
      <c r="RN406" s="2" t="s">
        <v>131</v>
      </c>
      <c r="RO406" s="2" t="s">
        <v>134</v>
      </c>
      <c r="RP406" s="2" t="s">
        <v>134</v>
      </c>
      <c r="RQ406" s="2" t="s">
        <v>142</v>
      </c>
      <c r="RR406" s="2" t="s">
        <v>134</v>
      </c>
      <c r="RS406" s="4"/>
      <c r="RT406" s="8"/>
      <c r="RU406" s="4"/>
      <c r="RV406" s="8"/>
      <c r="RW406" s="7"/>
      <c r="RX406" s="7"/>
      <c r="RY406" s="2" t="s">
        <v>161</v>
      </c>
      <c r="RZ406" s="2" t="s">
        <v>131</v>
      </c>
      <c r="SA406" s="2" t="s">
        <v>134</v>
      </c>
      <c r="SB406" s="2" t="s">
        <v>134</v>
      </c>
      <c r="SC406" s="2" t="s">
        <v>142</v>
      </c>
      <c r="SD406" s="2" t="s">
        <v>134</v>
      </c>
      <c r="SE406" s="4"/>
      <c r="SF406" s="8"/>
      <c r="SG406" s="4"/>
      <c r="SH406" s="8"/>
      <c r="SI406" s="7"/>
      <c r="SJ406" s="7"/>
      <c r="SK406" s="2" t="s">
        <v>134</v>
      </c>
      <c r="SL406" s="2" t="s">
        <v>134</v>
      </c>
      <c r="SM406" s="2" t="s">
        <v>134</v>
      </c>
      <c r="SN406" s="2" t="s">
        <v>134</v>
      </c>
      <c r="SO406" s="2" t="s">
        <v>134</v>
      </c>
      <c r="SP406" s="2" t="s">
        <v>134</v>
      </c>
    </row>
    <row r="407">
      <c r="A407" s="2" t="s">
        <v>3578</v>
      </c>
      <c r="B407" s="2" t="s">
        <v>123</v>
      </c>
      <c r="C407" s="2" t="s">
        <v>3553</v>
      </c>
      <c r="D407" s="2" t="s">
        <v>2038</v>
      </c>
      <c r="E407" s="2" t="s">
        <v>2039</v>
      </c>
      <c r="F407" s="2" t="s">
        <v>3554</v>
      </c>
      <c r="G407" s="2" t="s">
        <v>3554</v>
      </c>
      <c r="H407" s="2" t="s">
        <v>3554</v>
      </c>
      <c r="I407" s="2" t="s">
        <v>3555</v>
      </c>
      <c r="J407" s="2" t="s">
        <v>2058</v>
      </c>
      <c r="K407" s="2" t="s">
        <v>803</v>
      </c>
      <c r="L407" s="3">
        <v>21.5</v>
      </c>
      <c r="M407" s="3">
        <v>22.58</v>
      </c>
      <c r="N407" s="3">
        <v>44.99</v>
      </c>
      <c r="O407" s="2" t="s">
        <v>131</v>
      </c>
      <c r="P407" s="2" t="s">
        <v>395</v>
      </c>
      <c r="Q407" s="2" t="s">
        <v>133</v>
      </c>
      <c r="R407" s="2" t="s">
        <v>134</v>
      </c>
      <c r="S407" s="2" t="s">
        <v>3575</v>
      </c>
      <c r="T407" s="2" t="s">
        <v>1062</v>
      </c>
      <c r="U407" s="2" t="s">
        <v>832</v>
      </c>
      <c r="V407" s="2" t="s">
        <v>747</v>
      </c>
      <c r="W407" s="2" t="s">
        <v>421</v>
      </c>
      <c r="X407" s="2" t="s">
        <v>134</v>
      </c>
      <c r="Y407" s="2" t="s">
        <v>1165</v>
      </c>
      <c r="Z407" s="4">
        <v>184</v>
      </c>
      <c r="AA407" s="4">
        <f>=ROUNDDOWN(18.4,0)</f>
      </c>
      <c r="AB407" s="5">
        <v>10</v>
      </c>
      <c r="AC407" s="2" t="s">
        <v>1542</v>
      </c>
      <c r="AD407" s="4">
        <v>216</v>
      </c>
      <c r="AE407" s="4">
        <v>216</v>
      </c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>
        <v>0</v>
      </c>
      <c r="AP407" s="4">
        <v>270</v>
      </c>
      <c r="AQ407" s="8">
        <v>6509.24</v>
      </c>
      <c r="AR407" s="4"/>
      <c r="AS407" s="8"/>
      <c r="AT407" s="7"/>
      <c r="AU407" s="7"/>
      <c r="AV407" s="4" t="s">
        <v>134</v>
      </c>
      <c r="AW407" s="8" t="s">
        <v>134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>
        <v>0.35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 t="s">
        <v>134</v>
      </c>
      <c r="BJ407" s="4">
        <v>270</v>
      </c>
      <c r="BK407" s="8">
        <v>6509.24</v>
      </c>
      <c r="BL407" s="2" t="s">
        <v>3579</v>
      </c>
      <c r="BM407" s="7">
        <v>1</v>
      </c>
      <c r="BN407" s="7">
        <v>1</v>
      </c>
      <c r="BO407" s="4">
        <v>34</v>
      </c>
      <c r="BP407" s="8">
        <v>840.48</v>
      </c>
      <c r="BQ407" s="4"/>
      <c r="BR407" s="8"/>
      <c r="BS407" s="7"/>
      <c r="BT407" s="7"/>
      <c r="BU407" s="2" t="s">
        <v>140</v>
      </c>
      <c r="BV407" s="2" t="s">
        <v>131</v>
      </c>
      <c r="BW407" s="2" t="s">
        <v>134</v>
      </c>
      <c r="BX407" s="2" t="s">
        <v>134</v>
      </c>
      <c r="BY407" s="2" t="s">
        <v>142</v>
      </c>
      <c r="BZ407" s="2" t="s">
        <v>134</v>
      </c>
      <c r="CA407" s="4">
        <v>15</v>
      </c>
      <c r="CB407" s="8">
        <v>365.7</v>
      </c>
      <c r="CC407" s="4"/>
      <c r="CD407" s="8"/>
      <c r="CE407" s="7"/>
      <c r="CF407" s="7"/>
      <c r="CG407" s="2" t="s">
        <v>140</v>
      </c>
      <c r="CH407" s="2" t="s">
        <v>131</v>
      </c>
      <c r="CI407" s="2" t="s">
        <v>3558</v>
      </c>
      <c r="CJ407" s="2" t="s">
        <v>3580</v>
      </c>
      <c r="CK407" s="2" t="s">
        <v>142</v>
      </c>
      <c r="CL407" s="2" t="s">
        <v>134</v>
      </c>
      <c r="CM407" s="4">
        <v>34</v>
      </c>
      <c r="CN407" s="8">
        <v>828.92</v>
      </c>
      <c r="CO407" s="4"/>
      <c r="CP407" s="8"/>
      <c r="CQ407" s="7"/>
      <c r="CR407" s="7"/>
      <c r="CS407" s="2" t="s">
        <v>140</v>
      </c>
      <c r="CT407" s="2" t="s">
        <v>131</v>
      </c>
      <c r="CU407" s="2" t="s">
        <v>683</v>
      </c>
      <c r="CV407" s="2" t="s">
        <v>3581</v>
      </c>
      <c r="CW407" s="2" t="s">
        <v>142</v>
      </c>
      <c r="CX407" s="2" t="s">
        <v>134</v>
      </c>
      <c r="CY407" s="4">
        <v>79</v>
      </c>
      <c r="CZ407" s="8">
        <v>1872.3</v>
      </c>
      <c r="DA407" s="4"/>
      <c r="DB407" s="8"/>
      <c r="DC407" s="7"/>
      <c r="DD407" s="7"/>
      <c r="DE407" s="2" t="s">
        <v>140</v>
      </c>
      <c r="DF407" s="2" t="s">
        <v>131</v>
      </c>
      <c r="DG407" s="2" t="s">
        <v>1121</v>
      </c>
      <c r="DH407" s="2" t="s">
        <v>3071</v>
      </c>
      <c r="DI407" s="2" t="s">
        <v>142</v>
      </c>
      <c r="DJ407" s="2" t="s">
        <v>134</v>
      </c>
      <c r="DK407" s="4">
        <v>61</v>
      </c>
      <c r="DL407" s="8">
        <v>1487.18</v>
      </c>
      <c r="DM407" s="4"/>
      <c r="DN407" s="8"/>
      <c r="DO407" s="7"/>
      <c r="DP407" s="7"/>
      <c r="DQ407" s="2" t="s">
        <v>140</v>
      </c>
      <c r="DR407" s="2" t="s">
        <v>131</v>
      </c>
      <c r="DS407" s="2" t="s">
        <v>1122</v>
      </c>
      <c r="DT407" s="2" t="s">
        <v>3582</v>
      </c>
      <c r="DU407" s="2" t="s">
        <v>142</v>
      </c>
      <c r="DV407" s="2" t="s">
        <v>134</v>
      </c>
      <c r="DW407" s="4">
        <v>17</v>
      </c>
      <c r="DX407" s="8">
        <v>402.9</v>
      </c>
      <c r="DY407" s="4"/>
      <c r="DZ407" s="8"/>
      <c r="EA407" s="7"/>
      <c r="EB407" s="7"/>
      <c r="EC407" s="2" t="s">
        <v>140</v>
      </c>
      <c r="ED407" s="2" t="s">
        <v>131</v>
      </c>
      <c r="EE407" s="2" t="s">
        <v>1677</v>
      </c>
      <c r="EF407" s="2" t="s">
        <v>687</v>
      </c>
      <c r="EG407" s="2" t="s">
        <v>142</v>
      </c>
      <c r="EH407" s="2" t="s">
        <v>134</v>
      </c>
      <c r="EI407" s="4">
        <v>11</v>
      </c>
      <c r="EJ407" s="8">
        <v>232.56</v>
      </c>
      <c r="EK407" s="4"/>
      <c r="EL407" s="8"/>
      <c r="EM407" s="7"/>
      <c r="EN407" s="7"/>
      <c r="EO407" s="2" t="s">
        <v>140</v>
      </c>
      <c r="EP407" s="2" t="s">
        <v>131</v>
      </c>
      <c r="EQ407" s="2" t="s">
        <v>1163</v>
      </c>
      <c r="ER407" s="2" t="s">
        <v>3583</v>
      </c>
      <c r="ES407" s="2" t="s">
        <v>142</v>
      </c>
      <c r="ET407" s="2" t="s">
        <v>134</v>
      </c>
      <c r="EU407" s="4">
        <v>6</v>
      </c>
      <c r="EV407" s="8">
        <v>162.26</v>
      </c>
      <c r="EW407" s="4"/>
      <c r="EX407" s="8"/>
      <c r="EY407" s="7"/>
      <c r="EZ407" s="7"/>
      <c r="FA407" s="2" t="s">
        <v>140</v>
      </c>
      <c r="FB407" s="2" t="s">
        <v>131</v>
      </c>
      <c r="FC407" s="2" t="s">
        <v>1165</v>
      </c>
      <c r="FD407" s="2" t="s">
        <v>1688</v>
      </c>
      <c r="FE407" s="2" t="s">
        <v>142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140</v>
      </c>
      <c r="FN407" s="2" t="s">
        <v>131</v>
      </c>
      <c r="FO407" s="2" t="s">
        <v>1679</v>
      </c>
      <c r="FP407" s="2" t="s">
        <v>3215</v>
      </c>
      <c r="FQ407" s="2" t="s">
        <v>142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161</v>
      </c>
      <c r="FZ407" s="2" t="s">
        <v>131</v>
      </c>
      <c r="GA407" s="2" t="s">
        <v>134</v>
      </c>
      <c r="GB407" s="2" t="s">
        <v>134</v>
      </c>
      <c r="GC407" s="2" t="s">
        <v>142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134</v>
      </c>
      <c r="GL407" s="2" t="s">
        <v>134</v>
      </c>
      <c r="GM407" s="2" t="s">
        <v>134</v>
      </c>
      <c r="GN407" s="2" t="s">
        <v>134</v>
      </c>
      <c r="GO407" s="2" t="s">
        <v>134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161</v>
      </c>
      <c r="GX407" s="2" t="s">
        <v>131</v>
      </c>
      <c r="GY407" s="2" t="s">
        <v>134</v>
      </c>
      <c r="GZ407" s="2" t="s">
        <v>134</v>
      </c>
      <c r="HA407" s="2" t="s">
        <v>142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140</v>
      </c>
      <c r="HJ407" s="2" t="s">
        <v>131</v>
      </c>
      <c r="HK407" s="2" t="s">
        <v>1165</v>
      </c>
      <c r="HL407" s="2" t="s">
        <v>1672</v>
      </c>
      <c r="HM407" s="2" t="s">
        <v>142</v>
      </c>
      <c r="HN407" s="2" t="s">
        <v>134</v>
      </c>
      <c r="HO407" s="4">
        <v>13</v>
      </c>
      <c r="HP407" s="8">
        <v>316.94</v>
      </c>
      <c r="HQ407" s="4"/>
      <c r="HR407" s="8"/>
      <c r="HS407" s="7"/>
      <c r="HT407" s="7"/>
      <c r="HU407" s="2" t="s">
        <v>140</v>
      </c>
      <c r="HV407" s="2" t="s">
        <v>131</v>
      </c>
      <c r="HW407" s="2" t="s">
        <v>3030</v>
      </c>
      <c r="HX407" s="2" t="s">
        <v>2184</v>
      </c>
      <c r="HY407" s="2" t="s">
        <v>142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176</v>
      </c>
      <c r="IH407" s="2" t="s">
        <v>131</v>
      </c>
      <c r="II407" s="2" t="s">
        <v>134</v>
      </c>
      <c r="IJ407" s="2" t="s">
        <v>134</v>
      </c>
      <c r="IK407" s="2" t="s">
        <v>142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161</v>
      </c>
      <c r="IT407" s="2" t="s">
        <v>131</v>
      </c>
      <c r="IU407" s="2" t="s">
        <v>134</v>
      </c>
      <c r="IV407" s="2" t="s">
        <v>134</v>
      </c>
      <c r="IW407" s="2" t="s">
        <v>142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134</v>
      </c>
      <c r="JF407" s="2" t="s">
        <v>134</v>
      </c>
      <c r="JG407" s="2" t="s">
        <v>134</v>
      </c>
      <c r="JH407" s="2" t="s">
        <v>134</v>
      </c>
      <c r="JI407" s="2" t="s">
        <v>134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140</v>
      </c>
      <c r="JR407" s="2" t="s">
        <v>144</v>
      </c>
      <c r="JS407" s="2" t="s">
        <v>3562</v>
      </c>
      <c r="JT407" s="2" t="s">
        <v>134</v>
      </c>
      <c r="JU407" s="2" t="s">
        <v>142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140</v>
      </c>
      <c r="KD407" s="2" t="s">
        <v>131</v>
      </c>
      <c r="KE407" s="2" t="s">
        <v>853</v>
      </c>
      <c r="KF407" s="2" t="s">
        <v>134</v>
      </c>
      <c r="KG407" s="2" t="s">
        <v>142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176</v>
      </c>
      <c r="KP407" s="2" t="s">
        <v>131</v>
      </c>
      <c r="KQ407" s="2" t="s">
        <v>134</v>
      </c>
      <c r="KR407" s="2" t="s">
        <v>134</v>
      </c>
      <c r="KS407" s="2" t="s">
        <v>142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140</v>
      </c>
      <c r="LB407" s="2" t="s">
        <v>144</v>
      </c>
      <c r="LC407" s="2" t="s">
        <v>1163</v>
      </c>
      <c r="LD407" s="2" t="s">
        <v>1013</v>
      </c>
      <c r="LE407" s="2" t="s">
        <v>142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134</v>
      </c>
      <c r="LN407" s="2" t="s">
        <v>134</v>
      </c>
      <c r="LO407" s="2" t="s">
        <v>134</v>
      </c>
      <c r="LP407" s="2" t="s">
        <v>134</v>
      </c>
      <c r="LQ407" s="2" t="s">
        <v>134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134</v>
      </c>
      <c r="LZ407" s="2" t="s">
        <v>134</v>
      </c>
      <c r="MA407" s="2" t="s">
        <v>134</v>
      </c>
      <c r="MB407" s="2" t="s">
        <v>134</v>
      </c>
      <c r="MC407" s="2" t="s">
        <v>134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161</v>
      </c>
      <c r="ML407" s="2" t="s">
        <v>131</v>
      </c>
      <c r="MM407" s="2" t="s">
        <v>134</v>
      </c>
      <c r="MN407" s="2" t="s">
        <v>134</v>
      </c>
      <c r="MO407" s="2" t="s">
        <v>142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134</v>
      </c>
      <c r="MX407" s="2" t="s">
        <v>134</v>
      </c>
      <c r="MY407" s="2" t="s">
        <v>134</v>
      </c>
      <c r="MZ407" s="2" t="s">
        <v>134</v>
      </c>
      <c r="NA407" s="2" t="s">
        <v>134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184</v>
      </c>
      <c r="NJ407" s="2" t="s">
        <v>131</v>
      </c>
      <c r="NK407" s="2" t="s">
        <v>134</v>
      </c>
      <c r="NL407" s="2" t="s">
        <v>134</v>
      </c>
      <c r="NM407" s="2" t="s">
        <v>142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161</v>
      </c>
      <c r="NV407" s="2" t="s">
        <v>131</v>
      </c>
      <c r="NW407" s="2" t="s">
        <v>134</v>
      </c>
      <c r="NX407" s="2" t="s">
        <v>134</v>
      </c>
      <c r="NY407" s="2" t="s">
        <v>142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176</v>
      </c>
      <c r="OH407" s="2" t="s">
        <v>131</v>
      </c>
      <c r="OI407" s="2" t="s">
        <v>134</v>
      </c>
      <c r="OJ407" s="2" t="s">
        <v>134</v>
      </c>
      <c r="OK407" s="2" t="s">
        <v>142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184</v>
      </c>
      <c r="OT407" s="2" t="s">
        <v>131</v>
      </c>
      <c r="OU407" s="2" t="s">
        <v>134</v>
      </c>
      <c r="OV407" s="2" t="s">
        <v>134</v>
      </c>
      <c r="OW407" s="2" t="s">
        <v>142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161</v>
      </c>
      <c r="PF407" s="2" t="s">
        <v>131</v>
      </c>
      <c r="PG407" s="2" t="s">
        <v>134</v>
      </c>
      <c r="PH407" s="2" t="s">
        <v>134</v>
      </c>
      <c r="PI407" s="2" t="s">
        <v>142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140</v>
      </c>
      <c r="PR407" s="2" t="s">
        <v>131</v>
      </c>
      <c r="PS407" s="2" t="s">
        <v>1549</v>
      </c>
      <c r="PT407" s="2" t="s">
        <v>134</v>
      </c>
      <c r="PU407" s="2" t="s">
        <v>142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184</v>
      </c>
      <c r="QP407" s="2" t="s">
        <v>131</v>
      </c>
      <c r="QQ407" s="2" t="s">
        <v>134</v>
      </c>
      <c r="QR407" s="2" t="s">
        <v>134</v>
      </c>
      <c r="QS407" s="2" t="s">
        <v>142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134</v>
      </c>
      <c r="RB407" s="2" t="s">
        <v>134</v>
      </c>
      <c r="RC407" s="2" t="s">
        <v>134</v>
      </c>
      <c r="RD407" s="2" t="s">
        <v>134</v>
      </c>
      <c r="RE407" s="2" t="s">
        <v>134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161</v>
      </c>
      <c r="RN407" s="2" t="s">
        <v>131</v>
      </c>
      <c r="RO407" s="2" t="s">
        <v>134</v>
      </c>
      <c r="RP407" s="2" t="s">
        <v>134</v>
      </c>
      <c r="RQ407" s="2" t="s">
        <v>142</v>
      </c>
      <c r="RR407" s="2" t="s">
        <v>134</v>
      </c>
      <c r="RS407" s="4"/>
      <c r="RT407" s="8"/>
      <c r="RU407" s="4"/>
      <c r="RV407" s="8"/>
      <c r="RW407" s="7"/>
      <c r="RX407" s="7"/>
      <c r="RY407" s="2" t="s">
        <v>161</v>
      </c>
      <c r="RZ407" s="2" t="s">
        <v>131</v>
      </c>
      <c r="SA407" s="2" t="s">
        <v>134</v>
      </c>
      <c r="SB407" s="2" t="s">
        <v>134</v>
      </c>
      <c r="SC407" s="2" t="s">
        <v>142</v>
      </c>
      <c r="SD407" s="2" t="s">
        <v>134</v>
      </c>
      <c r="SE407" s="4"/>
      <c r="SF407" s="8"/>
      <c r="SG407" s="4"/>
      <c r="SH407" s="8"/>
      <c r="SI407" s="7"/>
      <c r="SJ407" s="7"/>
      <c r="SK407" s="2" t="s">
        <v>134</v>
      </c>
      <c r="SL407" s="2" t="s">
        <v>134</v>
      </c>
      <c r="SM407" s="2" t="s">
        <v>134</v>
      </c>
      <c r="SN407" s="2" t="s">
        <v>134</v>
      </c>
      <c r="SO407" s="2" t="s">
        <v>134</v>
      </c>
      <c r="SP407" s="2" t="s">
        <v>134</v>
      </c>
    </row>
    <row r="408">
      <c r="A408" s="2" t="s">
        <v>3584</v>
      </c>
      <c r="B408" s="2" t="s">
        <v>123</v>
      </c>
      <c r="C408" s="2" t="s">
        <v>3553</v>
      </c>
      <c r="D408" s="2" t="s">
        <v>2038</v>
      </c>
      <c r="E408" s="2" t="s">
        <v>2039</v>
      </c>
      <c r="F408" s="2" t="s">
        <v>3554</v>
      </c>
      <c r="G408" s="2" t="s">
        <v>3554</v>
      </c>
      <c r="H408" s="2" t="s">
        <v>3554</v>
      </c>
      <c r="I408" s="2" t="s">
        <v>3555</v>
      </c>
      <c r="J408" s="2" t="s">
        <v>2066</v>
      </c>
      <c r="K408" s="2" t="s">
        <v>803</v>
      </c>
      <c r="L408" s="3">
        <v>35</v>
      </c>
      <c r="M408" s="3">
        <v>36.75</v>
      </c>
      <c r="N408" s="3">
        <v>74.99</v>
      </c>
      <c r="O408" s="2" t="s">
        <v>131</v>
      </c>
      <c r="P408" s="2" t="s">
        <v>395</v>
      </c>
      <c r="Q408" s="2" t="s">
        <v>133</v>
      </c>
      <c r="R408" s="2" t="s">
        <v>134</v>
      </c>
      <c r="S408" s="2" t="s">
        <v>3575</v>
      </c>
      <c r="T408" s="2" t="s">
        <v>1062</v>
      </c>
      <c r="U408" s="2" t="s">
        <v>832</v>
      </c>
      <c r="V408" s="2" t="s">
        <v>747</v>
      </c>
      <c r="W408" s="2" t="s">
        <v>421</v>
      </c>
      <c r="X408" s="2" t="s">
        <v>134</v>
      </c>
      <c r="Y408" s="2" t="s">
        <v>1165</v>
      </c>
      <c r="Z408" s="4">
        <v>278</v>
      </c>
      <c r="AA408" s="4">
        <f>=ROUNDDOWN(34.75,0)</f>
      </c>
      <c r="AB408" s="5">
        <v>8</v>
      </c>
      <c r="AC408" s="2" t="s">
        <v>1542</v>
      </c>
      <c r="AD408" s="4">
        <v>60</v>
      </c>
      <c r="AE408" s="4">
        <v>60</v>
      </c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0</v>
      </c>
      <c r="AP408" s="4">
        <v>173</v>
      </c>
      <c r="AQ408" s="8">
        <v>6849.83</v>
      </c>
      <c r="AR408" s="4"/>
      <c r="AS408" s="8"/>
      <c r="AT408" s="7"/>
      <c r="AU408" s="7"/>
      <c r="AV408" s="4" t="s">
        <v>134</v>
      </c>
      <c r="AW408" s="8" t="s">
        <v>134</v>
      </c>
      <c r="AX408" s="4" t="s">
        <v>134</v>
      </c>
      <c r="AY408" s="8" t="s">
        <v>134</v>
      </c>
      <c r="AZ408" s="7" t="s">
        <v>134</v>
      </c>
      <c r="BA408" s="7" t="s">
        <v>134</v>
      </c>
      <c r="BB408" s="7">
        <v>0.3683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 t="s">
        <v>134</v>
      </c>
      <c r="BJ408" s="4">
        <v>173</v>
      </c>
      <c r="BK408" s="8">
        <v>6849.83</v>
      </c>
      <c r="BL408" s="2" t="s">
        <v>3585</v>
      </c>
      <c r="BM408" s="7">
        <v>1</v>
      </c>
      <c r="BN408" s="7">
        <v>1</v>
      </c>
      <c r="BO408" s="4">
        <v>13</v>
      </c>
      <c r="BP408" s="8">
        <v>523.25</v>
      </c>
      <c r="BQ408" s="4"/>
      <c r="BR408" s="8"/>
      <c r="BS408" s="7"/>
      <c r="BT408" s="7"/>
      <c r="BU408" s="2" t="s">
        <v>140</v>
      </c>
      <c r="BV408" s="2" t="s">
        <v>131</v>
      </c>
      <c r="BW408" s="2" t="s">
        <v>134</v>
      </c>
      <c r="BX408" s="2" t="s">
        <v>134</v>
      </c>
      <c r="BY408" s="2" t="s">
        <v>142</v>
      </c>
      <c r="BZ408" s="2" t="s">
        <v>134</v>
      </c>
      <c r="CA408" s="4">
        <v>21</v>
      </c>
      <c r="CB408" s="8">
        <v>833.49</v>
      </c>
      <c r="CC408" s="4"/>
      <c r="CD408" s="8"/>
      <c r="CE408" s="7"/>
      <c r="CF408" s="7"/>
      <c r="CG408" s="2" t="s">
        <v>140</v>
      </c>
      <c r="CH408" s="2" t="s">
        <v>131</v>
      </c>
      <c r="CI408" s="2" t="s">
        <v>3558</v>
      </c>
      <c r="CJ408" s="2" t="s">
        <v>1678</v>
      </c>
      <c r="CK408" s="2" t="s">
        <v>142</v>
      </c>
      <c r="CL408" s="2" t="s">
        <v>134</v>
      </c>
      <c r="CM408" s="4">
        <v>8</v>
      </c>
      <c r="CN408" s="8">
        <v>317.52</v>
      </c>
      <c r="CO408" s="4"/>
      <c r="CP408" s="8"/>
      <c r="CQ408" s="7"/>
      <c r="CR408" s="7"/>
      <c r="CS408" s="2" t="s">
        <v>140</v>
      </c>
      <c r="CT408" s="2" t="s">
        <v>131</v>
      </c>
      <c r="CU408" s="2" t="s">
        <v>683</v>
      </c>
      <c r="CV408" s="2" t="s">
        <v>1514</v>
      </c>
      <c r="CW408" s="2" t="s">
        <v>142</v>
      </c>
      <c r="CX408" s="2" t="s">
        <v>134</v>
      </c>
      <c r="CY408" s="4">
        <v>49</v>
      </c>
      <c r="CZ408" s="8">
        <v>1890.91</v>
      </c>
      <c r="DA408" s="4"/>
      <c r="DB408" s="8"/>
      <c r="DC408" s="7"/>
      <c r="DD408" s="7"/>
      <c r="DE408" s="2" t="s">
        <v>140</v>
      </c>
      <c r="DF408" s="2" t="s">
        <v>131</v>
      </c>
      <c r="DG408" s="2" t="s">
        <v>1121</v>
      </c>
      <c r="DH408" s="2" t="s">
        <v>1676</v>
      </c>
      <c r="DI408" s="2" t="s">
        <v>142</v>
      </c>
      <c r="DJ408" s="2" t="s">
        <v>134</v>
      </c>
      <c r="DK408" s="4">
        <v>46</v>
      </c>
      <c r="DL408" s="8">
        <v>1825.74</v>
      </c>
      <c r="DM408" s="4"/>
      <c r="DN408" s="8"/>
      <c r="DO408" s="7"/>
      <c r="DP408" s="7"/>
      <c r="DQ408" s="2" t="s">
        <v>140</v>
      </c>
      <c r="DR408" s="2" t="s">
        <v>131</v>
      </c>
      <c r="DS408" s="2" t="s">
        <v>1122</v>
      </c>
      <c r="DT408" s="2" t="s">
        <v>2511</v>
      </c>
      <c r="DU408" s="2" t="s">
        <v>142</v>
      </c>
      <c r="DV408" s="2" t="s">
        <v>134</v>
      </c>
      <c r="DW408" s="4">
        <v>12</v>
      </c>
      <c r="DX408" s="8">
        <v>463.08</v>
      </c>
      <c r="DY408" s="4"/>
      <c r="DZ408" s="8"/>
      <c r="EA408" s="7"/>
      <c r="EB408" s="7"/>
      <c r="EC408" s="2" t="s">
        <v>140</v>
      </c>
      <c r="ED408" s="2" t="s">
        <v>131</v>
      </c>
      <c r="EE408" s="2" t="s">
        <v>1677</v>
      </c>
      <c r="EF408" s="2" t="s">
        <v>183</v>
      </c>
      <c r="EG408" s="2" t="s">
        <v>142</v>
      </c>
      <c r="EH408" s="2" t="s">
        <v>134</v>
      </c>
      <c r="EI408" s="4">
        <v>6</v>
      </c>
      <c r="EJ408" s="8">
        <v>211.32</v>
      </c>
      <c r="EK408" s="4"/>
      <c r="EL408" s="8"/>
      <c r="EM408" s="7"/>
      <c r="EN408" s="7"/>
      <c r="EO408" s="2" t="s">
        <v>140</v>
      </c>
      <c r="EP408" s="2" t="s">
        <v>131</v>
      </c>
      <c r="EQ408" s="2" t="s">
        <v>1163</v>
      </c>
      <c r="ER408" s="2" t="s">
        <v>2434</v>
      </c>
      <c r="ES408" s="2" t="s">
        <v>142</v>
      </c>
      <c r="ET408" s="2" t="s">
        <v>134</v>
      </c>
      <c r="EU408" s="4">
        <v>7</v>
      </c>
      <c r="EV408" s="8">
        <v>318.63</v>
      </c>
      <c r="EW408" s="4"/>
      <c r="EX408" s="8"/>
      <c r="EY408" s="7"/>
      <c r="EZ408" s="7"/>
      <c r="FA408" s="2" t="s">
        <v>140</v>
      </c>
      <c r="FB408" s="2" t="s">
        <v>131</v>
      </c>
      <c r="FC408" s="2" t="s">
        <v>1165</v>
      </c>
      <c r="FD408" s="2" t="s">
        <v>3084</v>
      </c>
      <c r="FE408" s="2" t="s">
        <v>142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140</v>
      </c>
      <c r="FN408" s="2" t="s">
        <v>131</v>
      </c>
      <c r="FO408" s="2" t="s">
        <v>1679</v>
      </c>
      <c r="FP408" s="2" t="s">
        <v>764</v>
      </c>
      <c r="FQ408" s="2" t="s">
        <v>142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161</v>
      </c>
      <c r="FZ408" s="2" t="s">
        <v>131</v>
      </c>
      <c r="GA408" s="2" t="s">
        <v>134</v>
      </c>
      <c r="GB408" s="2" t="s">
        <v>134</v>
      </c>
      <c r="GC408" s="2" t="s">
        <v>142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134</v>
      </c>
      <c r="GL408" s="2" t="s">
        <v>134</v>
      </c>
      <c r="GM408" s="2" t="s">
        <v>134</v>
      </c>
      <c r="GN408" s="2" t="s">
        <v>134</v>
      </c>
      <c r="GO408" s="2" t="s">
        <v>134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161</v>
      </c>
      <c r="GX408" s="2" t="s">
        <v>131</v>
      </c>
      <c r="GY408" s="2" t="s">
        <v>134</v>
      </c>
      <c r="GZ408" s="2" t="s">
        <v>134</v>
      </c>
      <c r="HA408" s="2" t="s">
        <v>142</v>
      </c>
      <c r="HB408" s="2" t="s">
        <v>134</v>
      </c>
      <c r="HC408" s="4">
        <v>1</v>
      </c>
      <c r="HD408" s="8">
        <v>68.99</v>
      </c>
      <c r="HE408" s="4"/>
      <c r="HF408" s="8"/>
      <c r="HG408" s="7"/>
      <c r="HH408" s="7"/>
      <c r="HI408" s="2" t="s">
        <v>140</v>
      </c>
      <c r="HJ408" s="2" t="s">
        <v>131</v>
      </c>
      <c r="HK408" s="2" t="s">
        <v>1165</v>
      </c>
      <c r="HL408" s="2" t="s">
        <v>1672</v>
      </c>
      <c r="HM408" s="2" t="s">
        <v>142</v>
      </c>
      <c r="HN408" s="2" t="s">
        <v>134</v>
      </c>
      <c r="HO408" s="4">
        <v>10</v>
      </c>
      <c r="HP408" s="8">
        <v>396.9</v>
      </c>
      <c r="HQ408" s="4"/>
      <c r="HR408" s="8"/>
      <c r="HS408" s="7"/>
      <c r="HT408" s="7"/>
      <c r="HU408" s="2" t="s">
        <v>140</v>
      </c>
      <c r="HV408" s="2" t="s">
        <v>131</v>
      </c>
      <c r="HW408" s="2" t="s">
        <v>3030</v>
      </c>
      <c r="HX408" s="2" t="s">
        <v>1690</v>
      </c>
      <c r="HY408" s="2" t="s">
        <v>142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176</v>
      </c>
      <c r="IH408" s="2" t="s">
        <v>131</v>
      </c>
      <c r="II408" s="2" t="s">
        <v>134</v>
      </c>
      <c r="IJ408" s="2" t="s">
        <v>134</v>
      </c>
      <c r="IK408" s="2" t="s">
        <v>142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161</v>
      </c>
      <c r="IT408" s="2" t="s">
        <v>131</v>
      </c>
      <c r="IU408" s="2" t="s">
        <v>134</v>
      </c>
      <c r="IV408" s="2" t="s">
        <v>134</v>
      </c>
      <c r="IW408" s="2" t="s">
        <v>142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134</v>
      </c>
      <c r="JF408" s="2" t="s">
        <v>134</v>
      </c>
      <c r="JG408" s="2" t="s">
        <v>134</v>
      </c>
      <c r="JH408" s="2" t="s">
        <v>134</v>
      </c>
      <c r="JI408" s="2" t="s">
        <v>134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140</v>
      </c>
      <c r="JR408" s="2" t="s">
        <v>144</v>
      </c>
      <c r="JS408" s="2" t="s">
        <v>3562</v>
      </c>
      <c r="JT408" s="2" t="s">
        <v>134</v>
      </c>
      <c r="JU408" s="2" t="s">
        <v>142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140</v>
      </c>
      <c r="KD408" s="2" t="s">
        <v>131</v>
      </c>
      <c r="KE408" s="2" t="s">
        <v>853</v>
      </c>
      <c r="KF408" s="2" t="s">
        <v>134</v>
      </c>
      <c r="KG408" s="2" t="s">
        <v>142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176</v>
      </c>
      <c r="KP408" s="2" t="s">
        <v>131</v>
      </c>
      <c r="KQ408" s="2" t="s">
        <v>134</v>
      </c>
      <c r="KR408" s="2" t="s">
        <v>134</v>
      </c>
      <c r="KS408" s="2" t="s">
        <v>142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140</v>
      </c>
      <c r="LB408" s="2" t="s">
        <v>144</v>
      </c>
      <c r="LC408" s="2" t="s">
        <v>1163</v>
      </c>
      <c r="LD408" s="2" t="s">
        <v>3060</v>
      </c>
      <c r="LE408" s="2" t="s">
        <v>142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134</v>
      </c>
      <c r="LN408" s="2" t="s">
        <v>134</v>
      </c>
      <c r="LO408" s="2" t="s">
        <v>134</v>
      </c>
      <c r="LP408" s="2" t="s">
        <v>134</v>
      </c>
      <c r="LQ408" s="2" t="s">
        <v>134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134</v>
      </c>
      <c r="LZ408" s="2" t="s">
        <v>134</v>
      </c>
      <c r="MA408" s="2" t="s">
        <v>134</v>
      </c>
      <c r="MB408" s="2" t="s">
        <v>134</v>
      </c>
      <c r="MC408" s="2" t="s">
        <v>134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161</v>
      </c>
      <c r="ML408" s="2" t="s">
        <v>131</v>
      </c>
      <c r="MM408" s="2" t="s">
        <v>134</v>
      </c>
      <c r="MN408" s="2" t="s">
        <v>134</v>
      </c>
      <c r="MO408" s="2" t="s">
        <v>142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134</v>
      </c>
      <c r="MY408" s="2" t="s">
        <v>134</v>
      </c>
      <c r="MZ408" s="2" t="s">
        <v>134</v>
      </c>
      <c r="NA408" s="2" t="s">
        <v>134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184</v>
      </c>
      <c r="NJ408" s="2" t="s">
        <v>131</v>
      </c>
      <c r="NK408" s="2" t="s">
        <v>134</v>
      </c>
      <c r="NL408" s="2" t="s">
        <v>134</v>
      </c>
      <c r="NM408" s="2" t="s">
        <v>142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161</v>
      </c>
      <c r="NV408" s="2" t="s">
        <v>131</v>
      </c>
      <c r="NW408" s="2" t="s">
        <v>134</v>
      </c>
      <c r="NX408" s="2" t="s">
        <v>134</v>
      </c>
      <c r="NY408" s="2" t="s">
        <v>142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176</v>
      </c>
      <c r="OH408" s="2" t="s">
        <v>131</v>
      </c>
      <c r="OI408" s="2" t="s">
        <v>134</v>
      </c>
      <c r="OJ408" s="2" t="s">
        <v>134</v>
      </c>
      <c r="OK408" s="2" t="s">
        <v>142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184</v>
      </c>
      <c r="OT408" s="2" t="s">
        <v>131</v>
      </c>
      <c r="OU408" s="2" t="s">
        <v>134</v>
      </c>
      <c r="OV408" s="2" t="s">
        <v>134</v>
      </c>
      <c r="OW408" s="2" t="s">
        <v>142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161</v>
      </c>
      <c r="PF408" s="2" t="s">
        <v>131</v>
      </c>
      <c r="PG408" s="2" t="s">
        <v>134</v>
      </c>
      <c r="PH408" s="2" t="s">
        <v>134</v>
      </c>
      <c r="PI408" s="2" t="s">
        <v>142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140</v>
      </c>
      <c r="PR408" s="2" t="s">
        <v>131</v>
      </c>
      <c r="PS408" s="2" t="s">
        <v>1549</v>
      </c>
      <c r="PT408" s="2" t="s">
        <v>134</v>
      </c>
      <c r="PU408" s="2" t="s">
        <v>142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184</v>
      </c>
      <c r="QP408" s="2" t="s">
        <v>131</v>
      </c>
      <c r="QQ408" s="2" t="s">
        <v>134</v>
      </c>
      <c r="QR408" s="2" t="s">
        <v>134</v>
      </c>
      <c r="QS408" s="2" t="s">
        <v>142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134</v>
      </c>
      <c r="RB408" s="2" t="s">
        <v>134</v>
      </c>
      <c r="RC408" s="2" t="s">
        <v>134</v>
      </c>
      <c r="RD408" s="2" t="s">
        <v>134</v>
      </c>
      <c r="RE408" s="2" t="s">
        <v>134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161</v>
      </c>
      <c r="RN408" s="2" t="s">
        <v>131</v>
      </c>
      <c r="RO408" s="2" t="s">
        <v>134</v>
      </c>
      <c r="RP408" s="2" t="s">
        <v>134</v>
      </c>
      <c r="RQ408" s="2" t="s">
        <v>142</v>
      </c>
      <c r="RR408" s="2" t="s">
        <v>134</v>
      </c>
      <c r="RS408" s="4"/>
      <c r="RT408" s="8"/>
      <c r="RU408" s="4"/>
      <c r="RV408" s="8"/>
      <c r="RW408" s="7"/>
      <c r="RX408" s="7"/>
      <c r="RY408" s="2" t="s">
        <v>161</v>
      </c>
      <c r="RZ408" s="2" t="s">
        <v>131</v>
      </c>
      <c r="SA408" s="2" t="s">
        <v>134</v>
      </c>
      <c r="SB408" s="2" t="s">
        <v>134</v>
      </c>
      <c r="SC408" s="2" t="s">
        <v>142</v>
      </c>
      <c r="SD408" s="2" t="s">
        <v>134</v>
      </c>
      <c r="SE408" s="4"/>
      <c r="SF408" s="8"/>
      <c r="SG408" s="4"/>
      <c r="SH408" s="8"/>
      <c r="SI408" s="7"/>
      <c r="SJ408" s="7"/>
      <c r="SK408" s="2" t="s">
        <v>134</v>
      </c>
      <c r="SL408" s="2" t="s">
        <v>134</v>
      </c>
      <c r="SM408" s="2" t="s">
        <v>134</v>
      </c>
      <c r="SN408" s="2" t="s">
        <v>134</v>
      </c>
      <c r="SO408" s="2" t="s">
        <v>134</v>
      </c>
      <c r="SP408" s="2" t="s">
        <v>134</v>
      </c>
    </row>
    <row r="409">
      <c r="A409" s="2" t="s">
        <v>3586</v>
      </c>
      <c r="B409" s="2" t="s">
        <v>123</v>
      </c>
      <c r="C409" s="2" t="s">
        <v>3587</v>
      </c>
      <c r="D409" s="2" t="s">
        <v>125</v>
      </c>
      <c r="E409" s="2" t="s">
        <v>126</v>
      </c>
      <c r="F409" s="2" t="s">
        <v>3588</v>
      </c>
      <c r="G409" s="2" t="s">
        <v>3589</v>
      </c>
      <c r="H409" s="2" t="s">
        <v>3590</v>
      </c>
      <c r="I409" s="2" t="s">
        <v>3591</v>
      </c>
      <c r="J409" s="2" t="s">
        <v>234</v>
      </c>
      <c r="K409" s="2" t="s">
        <v>1225</v>
      </c>
      <c r="L409" s="3">
        <v>11.17</v>
      </c>
      <c r="M409" s="3">
        <v>11.73</v>
      </c>
      <c r="N409" s="3">
        <v>24.99</v>
      </c>
      <c r="O409" s="2" t="s">
        <v>131</v>
      </c>
      <c r="P409" s="2" t="s">
        <v>289</v>
      </c>
      <c r="Q409" s="2" t="s">
        <v>133</v>
      </c>
      <c r="R409" s="2" t="s">
        <v>134</v>
      </c>
      <c r="S409" s="2" t="s">
        <v>3592</v>
      </c>
      <c r="T409" s="2" t="s">
        <v>1805</v>
      </c>
      <c r="U409" s="2" t="s">
        <v>832</v>
      </c>
      <c r="V409" s="2" t="s">
        <v>420</v>
      </c>
      <c r="W409" s="2" t="s">
        <v>899</v>
      </c>
      <c r="X409" s="2" t="s">
        <v>134</v>
      </c>
      <c r="Y409" s="2" t="s">
        <v>2075</v>
      </c>
      <c r="Z409" s="4">
        <v>1424</v>
      </c>
      <c r="AA409" s="4">
        <f>=ROUNDDOWN(22.6031746031746,0)</f>
      </c>
      <c r="AB409" s="5">
        <v>63</v>
      </c>
      <c r="AC409" s="2" t="s">
        <v>551</v>
      </c>
      <c r="AD409" s="4">
        <v>700</v>
      </c>
      <c r="AE409" s="4">
        <v>1500</v>
      </c>
      <c r="AF409" s="6">
        <v>69</v>
      </c>
      <c r="AG409" s="6">
        <v>77</v>
      </c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>
        <v>0</v>
      </c>
      <c r="AP409" s="4">
        <v>1902</v>
      </c>
      <c r="AQ409" s="8">
        <v>22987.24</v>
      </c>
      <c r="AR409" s="4"/>
      <c r="AS409" s="8"/>
      <c r="AT409" s="7"/>
      <c r="AU409" s="7"/>
      <c r="AV409" s="4">
        <v>1902</v>
      </c>
      <c r="AW409" s="8">
        <v>22987.24</v>
      </c>
      <c r="AX409" s="4"/>
      <c r="AY409" s="8"/>
      <c r="AZ409" s="7"/>
      <c r="BA409" s="7"/>
      <c r="BB409" s="7">
        <v>1</v>
      </c>
      <c r="BC409" s="4">
        <v>2409</v>
      </c>
      <c r="BD409" s="8">
        <v>29295.43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>
        <v>0.7847</v>
      </c>
      <c r="BJ409" s="4">
        <v>1902</v>
      </c>
      <c r="BK409" s="8">
        <v>22987.24</v>
      </c>
      <c r="BL409" s="2" t="s">
        <v>3593</v>
      </c>
      <c r="BM409" s="7">
        <v>1</v>
      </c>
      <c r="BN409" s="7">
        <v>1</v>
      </c>
      <c r="BO409" s="4">
        <v>696</v>
      </c>
      <c r="BP409" s="8">
        <v>8783.52</v>
      </c>
      <c r="BQ409" s="4"/>
      <c r="BR409" s="8"/>
      <c r="BS409" s="7"/>
      <c r="BT409" s="7"/>
      <c r="BU409" s="2" t="s">
        <v>140</v>
      </c>
      <c r="BV409" s="2" t="s">
        <v>131</v>
      </c>
      <c r="BW409" s="2" t="s">
        <v>134</v>
      </c>
      <c r="BX409" s="2" t="s">
        <v>1764</v>
      </c>
      <c r="BY409" s="2" t="s">
        <v>142</v>
      </c>
      <c r="BZ409" s="2" t="s">
        <v>134</v>
      </c>
      <c r="CA409" s="4">
        <v>206</v>
      </c>
      <c r="CB409" s="8">
        <v>2595.6</v>
      </c>
      <c r="CC409" s="4"/>
      <c r="CD409" s="8"/>
      <c r="CE409" s="7"/>
      <c r="CF409" s="7"/>
      <c r="CG409" s="2" t="s">
        <v>140</v>
      </c>
      <c r="CH409" s="2" t="s">
        <v>131</v>
      </c>
      <c r="CI409" s="2" t="s">
        <v>145</v>
      </c>
      <c r="CJ409" s="2" t="s">
        <v>1551</v>
      </c>
      <c r="CK409" s="2" t="s">
        <v>142</v>
      </c>
      <c r="CL409" s="2" t="s">
        <v>134</v>
      </c>
      <c r="CM409" s="4">
        <v>524</v>
      </c>
      <c r="CN409" s="8">
        <v>5805.92</v>
      </c>
      <c r="CO409" s="4"/>
      <c r="CP409" s="8"/>
      <c r="CQ409" s="7"/>
      <c r="CR409" s="7"/>
      <c r="CS409" s="2" t="s">
        <v>140</v>
      </c>
      <c r="CT409" s="2" t="s">
        <v>131</v>
      </c>
      <c r="CU409" s="2" t="s">
        <v>1179</v>
      </c>
      <c r="CV409" s="2" t="s">
        <v>169</v>
      </c>
      <c r="CW409" s="2" t="s">
        <v>142</v>
      </c>
      <c r="CX409" s="2" t="s">
        <v>134</v>
      </c>
      <c r="CY409" s="4">
        <v>123</v>
      </c>
      <c r="CZ409" s="8">
        <v>1629.75</v>
      </c>
      <c r="DA409" s="4"/>
      <c r="DB409" s="8"/>
      <c r="DC409" s="7"/>
      <c r="DD409" s="7"/>
      <c r="DE409" s="2" t="s">
        <v>140</v>
      </c>
      <c r="DF409" s="2" t="s">
        <v>131</v>
      </c>
      <c r="DG409" s="2" t="s">
        <v>1181</v>
      </c>
      <c r="DH409" s="2" t="s">
        <v>701</v>
      </c>
      <c r="DI409" s="2" t="s">
        <v>142</v>
      </c>
      <c r="DJ409" s="2" t="s">
        <v>134</v>
      </c>
      <c r="DK409" s="4">
        <v>44</v>
      </c>
      <c r="DL409" s="8">
        <v>557.92</v>
      </c>
      <c r="DM409" s="4"/>
      <c r="DN409" s="8"/>
      <c r="DO409" s="7"/>
      <c r="DP409" s="7"/>
      <c r="DQ409" s="2" t="s">
        <v>140</v>
      </c>
      <c r="DR409" s="2" t="s">
        <v>131</v>
      </c>
      <c r="DS409" s="2" t="s">
        <v>178</v>
      </c>
      <c r="DT409" s="2" t="s">
        <v>1704</v>
      </c>
      <c r="DU409" s="2" t="s">
        <v>142</v>
      </c>
      <c r="DV409" s="2" t="s">
        <v>134</v>
      </c>
      <c r="DW409" s="4">
        <v>127</v>
      </c>
      <c r="DX409" s="8">
        <v>1602.97</v>
      </c>
      <c r="DY409" s="4"/>
      <c r="DZ409" s="8"/>
      <c r="EA409" s="7"/>
      <c r="EB409" s="7"/>
      <c r="EC409" s="2" t="s">
        <v>140</v>
      </c>
      <c r="ED409" s="2" t="s">
        <v>131</v>
      </c>
      <c r="EE409" s="2" t="s">
        <v>997</v>
      </c>
      <c r="EF409" s="2" t="s">
        <v>1182</v>
      </c>
      <c r="EG409" s="2" t="s">
        <v>142</v>
      </c>
      <c r="EH409" s="2" t="s">
        <v>134</v>
      </c>
      <c r="EI409" s="4">
        <v>147</v>
      </c>
      <c r="EJ409" s="8">
        <v>1586.64</v>
      </c>
      <c r="EK409" s="4"/>
      <c r="EL409" s="8"/>
      <c r="EM409" s="7"/>
      <c r="EN409" s="7"/>
      <c r="EO409" s="2" t="s">
        <v>140</v>
      </c>
      <c r="EP409" s="2" t="s">
        <v>131</v>
      </c>
      <c r="EQ409" s="2" t="s">
        <v>505</v>
      </c>
      <c r="ER409" s="2" t="s">
        <v>141</v>
      </c>
      <c r="ES409" s="2" t="s">
        <v>142</v>
      </c>
      <c r="ET409" s="2" t="s">
        <v>134</v>
      </c>
      <c r="EU409" s="4">
        <v>16</v>
      </c>
      <c r="EV409" s="8">
        <v>200.81</v>
      </c>
      <c r="EW409" s="4"/>
      <c r="EX409" s="8"/>
      <c r="EY409" s="7"/>
      <c r="EZ409" s="7"/>
      <c r="FA409" s="2" t="s">
        <v>140</v>
      </c>
      <c r="FB409" s="2" t="s">
        <v>131</v>
      </c>
      <c r="FC409" s="2" t="s">
        <v>1000</v>
      </c>
      <c r="FD409" s="2" t="s">
        <v>3594</v>
      </c>
      <c r="FE409" s="2" t="s">
        <v>142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140</v>
      </c>
      <c r="FN409" s="2" t="s">
        <v>131</v>
      </c>
      <c r="FO409" s="2" t="s">
        <v>974</v>
      </c>
      <c r="FP409" s="2" t="s">
        <v>134</v>
      </c>
      <c r="FQ409" s="2" t="s">
        <v>142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143</v>
      </c>
      <c r="FZ409" s="2" t="s">
        <v>131</v>
      </c>
      <c r="GA409" s="2" t="s">
        <v>134</v>
      </c>
      <c r="GB409" s="2" t="s">
        <v>134</v>
      </c>
      <c r="GC409" s="2" t="s">
        <v>142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134</v>
      </c>
      <c r="GL409" s="2" t="s">
        <v>134</v>
      </c>
      <c r="GM409" s="2" t="s">
        <v>134</v>
      </c>
      <c r="GN409" s="2" t="s">
        <v>134</v>
      </c>
      <c r="GO409" s="2" t="s">
        <v>134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578</v>
      </c>
      <c r="GX409" s="2" t="s">
        <v>144</v>
      </c>
      <c r="GY409" s="2" t="s">
        <v>872</v>
      </c>
      <c r="GZ409" s="2" t="s">
        <v>2181</v>
      </c>
      <c r="HA409" s="2" t="s">
        <v>142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140</v>
      </c>
      <c r="HJ409" s="2" t="s">
        <v>131</v>
      </c>
      <c r="HK409" s="2" t="s">
        <v>1858</v>
      </c>
      <c r="HL409" s="2" t="s">
        <v>141</v>
      </c>
      <c r="HM409" s="2" t="s">
        <v>142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143</v>
      </c>
      <c r="HV409" s="2" t="s">
        <v>131</v>
      </c>
      <c r="HW409" s="2" t="s">
        <v>134</v>
      </c>
      <c r="HX409" s="2" t="s">
        <v>134</v>
      </c>
      <c r="HY409" s="2" t="s">
        <v>142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140</v>
      </c>
      <c r="IH409" s="2" t="s">
        <v>131</v>
      </c>
      <c r="II409" s="2" t="s">
        <v>1015</v>
      </c>
      <c r="IJ409" s="2" t="s">
        <v>386</v>
      </c>
      <c r="IK409" s="2" t="s">
        <v>142</v>
      </c>
      <c r="IL409" s="2" t="s">
        <v>168</v>
      </c>
      <c r="IM409" s="4">
        <v>17</v>
      </c>
      <c r="IN409" s="8">
        <v>200.65</v>
      </c>
      <c r="IO409" s="4"/>
      <c r="IP409" s="8"/>
      <c r="IQ409" s="7"/>
      <c r="IR409" s="7"/>
      <c r="IS409" s="2" t="s">
        <v>140</v>
      </c>
      <c r="IT409" s="2" t="s">
        <v>131</v>
      </c>
      <c r="IU409" s="2" t="s">
        <v>2474</v>
      </c>
      <c r="IV409" s="2" t="s">
        <v>1285</v>
      </c>
      <c r="IW409" s="2" t="s">
        <v>142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140</v>
      </c>
      <c r="JF409" s="2" t="s">
        <v>131</v>
      </c>
      <c r="JG409" s="2" t="s">
        <v>170</v>
      </c>
      <c r="JH409" s="2" t="s">
        <v>134</v>
      </c>
      <c r="JI409" s="2" t="s">
        <v>142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140</v>
      </c>
      <c r="JR409" s="2" t="s">
        <v>144</v>
      </c>
      <c r="JS409" s="2" t="s">
        <v>2416</v>
      </c>
      <c r="JT409" s="2" t="s">
        <v>1494</v>
      </c>
      <c r="JU409" s="2" t="s">
        <v>142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140</v>
      </c>
      <c r="KD409" s="2" t="s">
        <v>131</v>
      </c>
      <c r="KE409" s="2" t="s">
        <v>174</v>
      </c>
      <c r="KF409" s="2" t="s">
        <v>718</v>
      </c>
      <c r="KG409" s="2" t="s">
        <v>142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176</v>
      </c>
      <c r="KP409" s="2" t="s">
        <v>131</v>
      </c>
      <c r="KQ409" s="2" t="s">
        <v>134</v>
      </c>
      <c r="KR409" s="2" t="s">
        <v>134</v>
      </c>
      <c r="KS409" s="2" t="s">
        <v>142</v>
      </c>
      <c r="KT409" s="2" t="s">
        <v>134</v>
      </c>
      <c r="KU409" s="4">
        <v>1</v>
      </c>
      <c r="KV409" s="8">
        <v>11.73</v>
      </c>
      <c r="KW409" s="4"/>
      <c r="KX409" s="8"/>
      <c r="KY409" s="7"/>
      <c r="KZ409" s="7"/>
      <c r="LA409" s="2" t="s">
        <v>140</v>
      </c>
      <c r="LB409" s="2" t="s">
        <v>144</v>
      </c>
      <c r="LC409" s="2" t="s">
        <v>618</v>
      </c>
      <c r="LD409" s="2" t="s">
        <v>1180</v>
      </c>
      <c r="LE409" s="2" t="s">
        <v>142</v>
      </c>
      <c r="LF409" s="2" t="s">
        <v>134</v>
      </c>
      <c r="LG409" s="4">
        <v>1</v>
      </c>
      <c r="LH409" s="8">
        <v>11.73</v>
      </c>
      <c r="LI409" s="4"/>
      <c r="LJ409" s="8"/>
      <c r="LK409" s="7"/>
      <c r="LL409" s="7"/>
      <c r="LM409" s="2" t="s">
        <v>140</v>
      </c>
      <c r="LN409" s="2" t="s">
        <v>131</v>
      </c>
      <c r="LO409" s="2" t="s">
        <v>440</v>
      </c>
      <c r="LP409" s="2" t="s">
        <v>2671</v>
      </c>
      <c r="LQ409" s="2" t="s">
        <v>142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134</v>
      </c>
      <c r="LZ409" s="2" t="s">
        <v>134</v>
      </c>
      <c r="MA409" s="2" t="s">
        <v>134</v>
      </c>
      <c r="MB409" s="2" t="s">
        <v>134</v>
      </c>
      <c r="MC409" s="2" t="s">
        <v>134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140</v>
      </c>
      <c r="ML409" s="2" t="s">
        <v>144</v>
      </c>
      <c r="MM409" s="2" t="s">
        <v>182</v>
      </c>
      <c r="MN409" s="2" t="s">
        <v>1731</v>
      </c>
      <c r="MO409" s="2" t="s">
        <v>142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134</v>
      </c>
      <c r="MX409" s="2" t="s">
        <v>134</v>
      </c>
      <c r="MY409" s="2" t="s">
        <v>134</v>
      </c>
      <c r="MZ409" s="2" t="s">
        <v>134</v>
      </c>
      <c r="NA409" s="2" t="s">
        <v>134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184</v>
      </c>
      <c r="NJ409" s="2" t="s">
        <v>131</v>
      </c>
      <c r="NK409" s="2" t="s">
        <v>134</v>
      </c>
      <c r="NL409" s="2" t="s">
        <v>134</v>
      </c>
      <c r="NM409" s="2" t="s">
        <v>142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140</v>
      </c>
      <c r="NV409" s="2" t="s">
        <v>131</v>
      </c>
      <c r="NW409" s="2" t="s">
        <v>185</v>
      </c>
      <c r="NX409" s="2" t="s">
        <v>2369</v>
      </c>
      <c r="NY409" s="2" t="s">
        <v>142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140</v>
      </c>
      <c r="OH409" s="2" t="s">
        <v>187</v>
      </c>
      <c r="OI409" s="2" t="s">
        <v>2473</v>
      </c>
      <c r="OJ409" s="2" t="s">
        <v>2314</v>
      </c>
      <c r="OK409" s="2" t="s">
        <v>142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134</v>
      </c>
      <c r="OT409" s="2" t="s">
        <v>134</v>
      </c>
      <c r="OU409" s="2" t="s">
        <v>134</v>
      </c>
      <c r="OV409" s="2" t="s">
        <v>134</v>
      </c>
      <c r="OW409" s="2" t="s">
        <v>134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161</v>
      </c>
      <c r="PF409" s="2" t="s">
        <v>131</v>
      </c>
      <c r="PG409" s="2" t="s">
        <v>134</v>
      </c>
      <c r="PH409" s="2" t="s">
        <v>134</v>
      </c>
      <c r="PI409" s="2" t="s">
        <v>142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176</v>
      </c>
      <c r="PR409" s="2" t="s">
        <v>131</v>
      </c>
      <c r="PS409" s="2" t="s">
        <v>134</v>
      </c>
      <c r="PT409" s="2" t="s">
        <v>134</v>
      </c>
      <c r="PU409" s="2" t="s">
        <v>142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140</v>
      </c>
      <c r="QD409" s="2" t="s">
        <v>144</v>
      </c>
      <c r="QE409" s="2" t="s">
        <v>191</v>
      </c>
      <c r="QF409" s="2" t="s">
        <v>192</v>
      </c>
      <c r="QG409" s="2" t="s">
        <v>142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184</v>
      </c>
      <c r="QP409" s="2" t="s">
        <v>131</v>
      </c>
      <c r="QQ409" s="2" t="s">
        <v>134</v>
      </c>
      <c r="QR409" s="2" t="s">
        <v>134</v>
      </c>
      <c r="QS409" s="2" t="s">
        <v>142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134</v>
      </c>
      <c r="RB409" s="2" t="s">
        <v>134</v>
      </c>
      <c r="RC409" s="2" t="s">
        <v>134</v>
      </c>
      <c r="RD409" s="2" t="s">
        <v>134</v>
      </c>
      <c r="RE409" s="2" t="s">
        <v>134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134</v>
      </c>
      <c r="RN409" s="2" t="s">
        <v>134</v>
      </c>
      <c r="RO409" s="2" t="s">
        <v>134</v>
      </c>
      <c r="RP409" s="2" t="s">
        <v>134</v>
      </c>
      <c r="RQ409" s="2" t="s">
        <v>134</v>
      </c>
      <c r="RR409" s="2" t="s">
        <v>134</v>
      </c>
      <c r="RS409" s="4"/>
      <c r="RT409" s="8"/>
      <c r="RU409" s="4"/>
      <c r="RV409" s="8"/>
      <c r="RW409" s="7"/>
      <c r="RX409" s="7"/>
      <c r="RY409" s="2" t="s">
        <v>161</v>
      </c>
      <c r="RZ409" s="2" t="s">
        <v>131</v>
      </c>
      <c r="SA409" s="2" t="s">
        <v>134</v>
      </c>
      <c r="SB409" s="2" t="s">
        <v>134</v>
      </c>
      <c r="SC409" s="2" t="s">
        <v>142</v>
      </c>
      <c r="SD409" s="2" t="s">
        <v>134</v>
      </c>
      <c r="SE409" s="4"/>
      <c r="SF409" s="8"/>
      <c r="SG409" s="4"/>
      <c r="SH409" s="8"/>
      <c r="SI409" s="7"/>
      <c r="SJ409" s="7"/>
      <c r="SK409" s="2" t="s">
        <v>176</v>
      </c>
      <c r="SL409" s="2" t="s">
        <v>144</v>
      </c>
      <c r="SM409" s="2" t="s">
        <v>134</v>
      </c>
      <c r="SN409" s="2" t="s">
        <v>134</v>
      </c>
      <c r="SO409" s="2" t="s">
        <v>142</v>
      </c>
      <c r="SP409" s="2" t="s">
        <v>134</v>
      </c>
    </row>
    <row r="410">
      <c r="A410" s="2" t="s">
        <v>3595</v>
      </c>
      <c r="B410" s="2" t="s">
        <v>123</v>
      </c>
      <c r="C410" s="2" t="s">
        <v>3587</v>
      </c>
      <c r="D410" s="2" t="s">
        <v>125</v>
      </c>
      <c r="E410" s="2" t="s">
        <v>126</v>
      </c>
      <c r="F410" s="2" t="s">
        <v>3588</v>
      </c>
      <c r="G410" s="2" t="s">
        <v>3589</v>
      </c>
      <c r="H410" s="2" t="s">
        <v>3590</v>
      </c>
      <c r="I410" s="2" t="s">
        <v>3591</v>
      </c>
      <c r="J410" s="2" t="s">
        <v>234</v>
      </c>
      <c r="K410" s="2" t="s">
        <v>329</v>
      </c>
      <c r="L410" s="3">
        <v>11.17</v>
      </c>
      <c r="M410" s="3">
        <v>11.73</v>
      </c>
      <c r="N410" s="3">
        <v>24.99</v>
      </c>
      <c r="O410" s="2" t="s">
        <v>131</v>
      </c>
      <c r="P410" s="2" t="s">
        <v>395</v>
      </c>
      <c r="Q410" s="2" t="s">
        <v>133</v>
      </c>
      <c r="R410" s="2" t="s">
        <v>134</v>
      </c>
      <c r="S410" s="2" t="s">
        <v>3596</v>
      </c>
      <c r="T410" s="2" t="s">
        <v>1805</v>
      </c>
      <c r="U410" s="2" t="s">
        <v>832</v>
      </c>
      <c r="V410" s="2" t="s">
        <v>420</v>
      </c>
      <c r="W410" s="2" t="s">
        <v>899</v>
      </c>
      <c r="X410" s="2" t="s">
        <v>134</v>
      </c>
      <c r="Y410" s="2" t="s">
        <v>2657</v>
      </c>
      <c r="Z410" s="4">
        <v>318</v>
      </c>
      <c r="AA410" s="4">
        <f>=ROUNDDOWN(16.7368421052632,0)</f>
      </c>
      <c r="AB410" s="5">
        <v>19</v>
      </c>
      <c r="AC410" s="2" t="s">
        <v>626</v>
      </c>
      <c r="AD410" s="4">
        <v>380</v>
      </c>
      <c r="AE410" s="4">
        <v>380</v>
      </c>
      <c r="AF410" s="6">
        <v>65</v>
      </c>
      <c r="AG410" s="6"/>
      <c r="AH410" s="7">
        <v>0.8525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>
        <v>0</v>
      </c>
      <c r="AP410" s="4">
        <v>507</v>
      </c>
      <c r="AQ410" s="8">
        <v>6308.19</v>
      </c>
      <c r="AR410" s="4"/>
      <c r="AS410" s="8"/>
      <c r="AT410" s="7"/>
      <c r="AU410" s="7"/>
      <c r="AV410" s="4">
        <v>507</v>
      </c>
      <c r="AW410" s="8">
        <v>6308.19</v>
      </c>
      <c r="AX410" s="4"/>
      <c r="AY410" s="8"/>
      <c r="AZ410" s="7"/>
      <c r="BA410" s="7"/>
      <c r="BB410" s="7">
        <v>1</v>
      </c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>
        <v>0.2153</v>
      </c>
      <c r="BJ410" s="4">
        <v>507</v>
      </c>
      <c r="BK410" s="8">
        <v>6308.19</v>
      </c>
      <c r="BL410" s="2" t="s">
        <v>1388</v>
      </c>
      <c r="BM410" s="7">
        <v>1</v>
      </c>
      <c r="BN410" s="7">
        <v>1</v>
      </c>
      <c r="BO410" s="4">
        <v>73</v>
      </c>
      <c r="BP410" s="8">
        <v>986.96</v>
      </c>
      <c r="BQ410" s="4"/>
      <c r="BR410" s="8"/>
      <c r="BS410" s="7"/>
      <c r="BT410" s="7"/>
      <c r="BU410" s="2" t="s">
        <v>140</v>
      </c>
      <c r="BV410" s="2" t="s">
        <v>131</v>
      </c>
      <c r="BW410" s="2" t="s">
        <v>134</v>
      </c>
      <c r="BX410" s="2" t="s">
        <v>2760</v>
      </c>
      <c r="BY410" s="2" t="s">
        <v>142</v>
      </c>
      <c r="BZ410" s="2" t="s">
        <v>134</v>
      </c>
      <c r="CA410" s="4">
        <v>235</v>
      </c>
      <c r="CB410" s="8">
        <v>2961</v>
      </c>
      <c r="CC410" s="4"/>
      <c r="CD410" s="8"/>
      <c r="CE410" s="7"/>
      <c r="CF410" s="7"/>
      <c r="CG410" s="2" t="s">
        <v>140</v>
      </c>
      <c r="CH410" s="2" t="s">
        <v>131</v>
      </c>
      <c r="CI410" s="2" t="s">
        <v>3597</v>
      </c>
      <c r="CJ410" s="2" t="s">
        <v>2693</v>
      </c>
      <c r="CK410" s="2" t="s">
        <v>142</v>
      </c>
      <c r="CL410" s="2" t="s">
        <v>134</v>
      </c>
      <c r="CM410" s="4">
        <v>87</v>
      </c>
      <c r="CN410" s="8">
        <v>963.96</v>
      </c>
      <c r="CO410" s="4"/>
      <c r="CP410" s="8"/>
      <c r="CQ410" s="7"/>
      <c r="CR410" s="7"/>
      <c r="CS410" s="2" t="s">
        <v>140</v>
      </c>
      <c r="CT410" s="2" t="s">
        <v>131</v>
      </c>
      <c r="CU410" s="2" t="s">
        <v>1456</v>
      </c>
      <c r="CV410" s="2" t="s">
        <v>1014</v>
      </c>
      <c r="CW410" s="2" t="s">
        <v>142</v>
      </c>
      <c r="CX410" s="2" t="s">
        <v>134</v>
      </c>
      <c r="CY410" s="4">
        <v>14</v>
      </c>
      <c r="CZ410" s="8">
        <v>185.5</v>
      </c>
      <c r="DA410" s="4"/>
      <c r="DB410" s="8"/>
      <c r="DC410" s="7"/>
      <c r="DD410" s="7"/>
      <c r="DE410" s="2" t="s">
        <v>140</v>
      </c>
      <c r="DF410" s="2" t="s">
        <v>131</v>
      </c>
      <c r="DG410" s="2" t="s">
        <v>1288</v>
      </c>
      <c r="DH410" s="2" t="s">
        <v>1043</v>
      </c>
      <c r="DI410" s="2" t="s">
        <v>142</v>
      </c>
      <c r="DJ410" s="2" t="s">
        <v>134</v>
      </c>
      <c r="DK410" s="4">
        <v>11</v>
      </c>
      <c r="DL410" s="8">
        <v>146.74</v>
      </c>
      <c r="DM410" s="4"/>
      <c r="DN410" s="8"/>
      <c r="DO410" s="7"/>
      <c r="DP410" s="7"/>
      <c r="DQ410" s="2" t="s">
        <v>140</v>
      </c>
      <c r="DR410" s="2" t="s">
        <v>131</v>
      </c>
      <c r="DS410" s="2" t="s">
        <v>1046</v>
      </c>
      <c r="DT410" s="2" t="s">
        <v>903</v>
      </c>
      <c r="DU410" s="2" t="s">
        <v>142</v>
      </c>
      <c r="DV410" s="2" t="s">
        <v>134</v>
      </c>
      <c r="DW410" s="4">
        <v>55</v>
      </c>
      <c r="DX410" s="8">
        <v>684.31</v>
      </c>
      <c r="DY410" s="4"/>
      <c r="DZ410" s="8"/>
      <c r="EA410" s="7"/>
      <c r="EB410" s="7"/>
      <c r="EC410" s="2" t="s">
        <v>140</v>
      </c>
      <c r="ED410" s="2" t="s">
        <v>131</v>
      </c>
      <c r="EE410" s="2" t="s">
        <v>2680</v>
      </c>
      <c r="EF410" s="2" t="s">
        <v>2369</v>
      </c>
      <c r="EG410" s="2" t="s">
        <v>142</v>
      </c>
      <c r="EH410" s="2" t="s">
        <v>134</v>
      </c>
      <c r="EI410" s="4">
        <v>24</v>
      </c>
      <c r="EJ410" s="8">
        <v>249.8</v>
      </c>
      <c r="EK410" s="4"/>
      <c r="EL410" s="8"/>
      <c r="EM410" s="7"/>
      <c r="EN410" s="7"/>
      <c r="EO410" s="2" t="s">
        <v>140</v>
      </c>
      <c r="EP410" s="2" t="s">
        <v>131</v>
      </c>
      <c r="EQ410" s="2" t="s">
        <v>2663</v>
      </c>
      <c r="ER410" s="2" t="s">
        <v>3598</v>
      </c>
      <c r="ES410" s="2" t="s">
        <v>142</v>
      </c>
      <c r="ET410" s="2" t="s">
        <v>134</v>
      </c>
      <c r="EU410" s="4">
        <v>6</v>
      </c>
      <c r="EV410" s="8">
        <v>74.94</v>
      </c>
      <c r="EW410" s="4"/>
      <c r="EX410" s="8"/>
      <c r="EY410" s="7"/>
      <c r="EZ410" s="7"/>
      <c r="FA410" s="2" t="s">
        <v>140</v>
      </c>
      <c r="FB410" s="2" t="s">
        <v>131</v>
      </c>
      <c r="FC410" s="2" t="s">
        <v>2657</v>
      </c>
      <c r="FD410" s="2" t="s">
        <v>663</v>
      </c>
      <c r="FE410" s="2" t="s">
        <v>142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140</v>
      </c>
      <c r="FN410" s="2" t="s">
        <v>131</v>
      </c>
      <c r="FO410" s="2" t="s">
        <v>974</v>
      </c>
      <c r="FP410" s="2" t="s">
        <v>134</v>
      </c>
      <c r="FQ410" s="2" t="s">
        <v>142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161</v>
      </c>
      <c r="FZ410" s="2" t="s">
        <v>131</v>
      </c>
      <c r="GA410" s="2" t="s">
        <v>134</v>
      </c>
      <c r="GB410" s="2" t="s">
        <v>134</v>
      </c>
      <c r="GC410" s="2" t="s">
        <v>142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161</v>
      </c>
      <c r="GL410" s="2" t="s">
        <v>131</v>
      </c>
      <c r="GM410" s="2" t="s">
        <v>134</v>
      </c>
      <c r="GN410" s="2" t="s">
        <v>134</v>
      </c>
      <c r="GO410" s="2" t="s">
        <v>142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161</v>
      </c>
      <c r="GX410" s="2" t="s">
        <v>131</v>
      </c>
      <c r="GY410" s="2" t="s">
        <v>134</v>
      </c>
      <c r="GZ410" s="2" t="s">
        <v>134</v>
      </c>
      <c r="HA410" s="2" t="s">
        <v>142</v>
      </c>
      <c r="HB410" s="2" t="s">
        <v>134</v>
      </c>
      <c r="HC410" s="4">
        <v>2</v>
      </c>
      <c r="HD410" s="8">
        <v>54.98</v>
      </c>
      <c r="HE410" s="4"/>
      <c r="HF410" s="8"/>
      <c r="HG410" s="7"/>
      <c r="HH410" s="7"/>
      <c r="HI410" s="2" t="s">
        <v>140</v>
      </c>
      <c r="HJ410" s="2" t="s">
        <v>131</v>
      </c>
      <c r="HK410" s="2" t="s">
        <v>2680</v>
      </c>
      <c r="HL410" s="2" t="s">
        <v>1576</v>
      </c>
      <c r="HM410" s="2" t="s">
        <v>142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161</v>
      </c>
      <c r="HV410" s="2" t="s">
        <v>131</v>
      </c>
      <c r="HW410" s="2" t="s">
        <v>134</v>
      </c>
      <c r="HX410" s="2" t="s">
        <v>134</v>
      </c>
      <c r="HY410" s="2" t="s">
        <v>142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176</v>
      </c>
      <c r="IH410" s="2" t="s">
        <v>131</v>
      </c>
      <c r="II410" s="2" t="s">
        <v>134</v>
      </c>
      <c r="IJ410" s="2" t="s">
        <v>134</v>
      </c>
      <c r="IK410" s="2" t="s">
        <v>142</v>
      </c>
      <c r="IL410" s="2" t="s">
        <v>168</v>
      </c>
      <c r="IM410" s="4"/>
      <c r="IN410" s="8"/>
      <c r="IO410" s="4"/>
      <c r="IP410" s="8"/>
      <c r="IQ410" s="7"/>
      <c r="IR410" s="7"/>
      <c r="IS410" s="2" t="s">
        <v>161</v>
      </c>
      <c r="IT410" s="2" t="s">
        <v>131</v>
      </c>
      <c r="IU410" s="2" t="s">
        <v>134</v>
      </c>
      <c r="IV410" s="2" t="s">
        <v>134</v>
      </c>
      <c r="IW410" s="2" t="s">
        <v>142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140</v>
      </c>
      <c r="JF410" s="2" t="s">
        <v>131</v>
      </c>
      <c r="JG410" s="2" t="s">
        <v>170</v>
      </c>
      <c r="JH410" s="2" t="s">
        <v>134</v>
      </c>
      <c r="JI410" s="2" t="s">
        <v>142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176</v>
      </c>
      <c r="JR410" s="2" t="s">
        <v>131</v>
      </c>
      <c r="JS410" s="2" t="s">
        <v>134</v>
      </c>
      <c r="JT410" s="2" t="s">
        <v>134</v>
      </c>
      <c r="JU410" s="2" t="s">
        <v>142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140</v>
      </c>
      <c r="KD410" s="2" t="s">
        <v>131</v>
      </c>
      <c r="KE410" s="2" t="s">
        <v>629</v>
      </c>
      <c r="KF410" s="2" t="s">
        <v>134</v>
      </c>
      <c r="KG410" s="2" t="s">
        <v>142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176</v>
      </c>
      <c r="KP410" s="2" t="s">
        <v>131</v>
      </c>
      <c r="KQ410" s="2" t="s">
        <v>134</v>
      </c>
      <c r="KR410" s="2" t="s">
        <v>134</v>
      </c>
      <c r="KS410" s="2" t="s">
        <v>142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140</v>
      </c>
      <c r="LB410" s="2" t="s">
        <v>144</v>
      </c>
      <c r="LC410" s="2" t="s">
        <v>302</v>
      </c>
      <c r="LD410" s="2" t="s">
        <v>134</v>
      </c>
      <c r="LE410" s="2" t="s">
        <v>142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134</v>
      </c>
      <c r="LN410" s="2" t="s">
        <v>134</v>
      </c>
      <c r="LO410" s="2" t="s">
        <v>134</v>
      </c>
      <c r="LP410" s="2" t="s">
        <v>134</v>
      </c>
      <c r="LQ410" s="2" t="s">
        <v>134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134</v>
      </c>
      <c r="LZ410" s="2" t="s">
        <v>134</v>
      </c>
      <c r="MA410" s="2" t="s">
        <v>134</v>
      </c>
      <c r="MB410" s="2" t="s">
        <v>134</v>
      </c>
      <c r="MC410" s="2" t="s">
        <v>134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140</v>
      </c>
      <c r="ML410" s="2" t="s">
        <v>144</v>
      </c>
      <c r="MM410" s="2" t="s">
        <v>210</v>
      </c>
      <c r="MN410" s="2" t="s">
        <v>3599</v>
      </c>
      <c r="MO410" s="2" t="s">
        <v>142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134</v>
      </c>
      <c r="MY410" s="2" t="s">
        <v>134</v>
      </c>
      <c r="MZ410" s="2" t="s">
        <v>134</v>
      </c>
      <c r="NA410" s="2" t="s">
        <v>134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184</v>
      </c>
      <c r="NJ410" s="2" t="s">
        <v>131</v>
      </c>
      <c r="NK410" s="2" t="s">
        <v>134</v>
      </c>
      <c r="NL410" s="2" t="s">
        <v>134</v>
      </c>
      <c r="NM410" s="2" t="s">
        <v>142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161</v>
      </c>
      <c r="NV410" s="2" t="s">
        <v>131</v>
      </c>
      <c r="NW410" s="2" t="s">
        <v>134</v>
      </c>
      <c r="NX410" s="2" t="s">
        <v>134</v>
      </c>
      <c r="NY410" s="2" t="s">
        <v>142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140</v>
      </c>
      <c r="OH410" s="2" t="s">
        <v>187</v>
      </c>
      <c r="OI410" s="2" t="s">
        <v>3315</v>
      </c>
      <c r="OJ410" s="2" t="s">
        <v>3600</v>
      </c>
      <c r="OK410" s="2" t="s">
        <v>142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161</v>
      </c>
      <c r="OT410" s="2" t="s">
        <v>131</v>
      </c>
      <c r="OU410" s="2" t="s">
        <v>134</v>
      </c>
      <c r="OV410" s="2" t="s">
        <v>134</v>
      </c>
      <c r="OW410" s="2" t="s">
        <v>142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161</v>
      </c>
      <c r="PF410" s="2" t="s">
        <v>131</v>
      </c>
      <c r="PG410" s="2" t="s">
        <v>134</v>
      </c>
      <c r="PH410" s="2" t="s">
        <v>134</v>
      </c>
      <c r="PI410" s="2" t="s">
        <v>142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176</v>
      </c>
      <c r="PR410" s="2" t="s">
        <v>131</v>
      </c>
      <c r="PS410" s="2" t="s">
        <v>134</v>
      </c>
      <c r="PT410" s="2" t="s">
        <v>134</v>
      </c>
      <c r="PU410" s="2" t="s">
        <v>142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161</v>
      </c>
      <c r="QD410" s="2" t="s">
        <v>144</v>
      </c>
      <c r="QE410" s="2" t="s">
        <v>134</v>
      </c>
      <c r="QF410" s="2" t="s">
        <v>134</v>
      </c>
      <c r="QG410" s="2" t="s">
        <v>142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184</v>
      </c>
      <c r="QP410" s="2" t="s">
        <v>131</v>
      </c>
      <c r="QQ410" s="2" t="s">
        <v>134</v>
      </c>
      <c r="QR410" s="2" t="s">
        <v>134</v>
      </c>
      <c r="QS410" s="2" t="s">
        <v>142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134</v>
      </c>
      <c r="RB410" s="2" t="s">
        <v>134</v>
      </c>
      <c r="RC410" s="2" t="s">
        <v>134</v>
      </c>
      <c r="RD410" s="2" t="s">
        <v>134</v>
      </c>
      <c r="RE410" s="2" t="s">
        <v>134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161</v>
      </c>
      <c r="RN410" s="2" t="s">
        <v>131</v>
      </c>
      <c r="RO410" s="2" t="s">
        <v>134</v>
      </c>
      <c r="RP410" s="2" t="s">
        <v>134</v>
      </c>
      <c r="RQ410" s="2" t="s">
        <v>142</v>
      </c>
      <c r="RR410" s="2" t="s">
        <v>134</v>
      </c>
      <c r="RS410" s="4"/>
      <c r="RT410" s="8"/>
      <c r="RU410" s="4"/>
      <c r="RV410" s="8"/>
      <c r="RW410" s="7"/>
      <c r="RX410" s="7"/>
      <c r="RY410" s="2" t="s">
        <v>161</v>
      </c>
      <c r="RZ410" s="2" t="s">
        <v>131</v>
      </c>
      <c r="SA410" s="2" t="s">
        <v>134</v>
      </c>
      <c r="SB410" s="2" t="s">
        <v>134</v>
      </c>
      <c r="SC410" s="2" t="s">
        <v>142</v>
      </c>
      <c r="SD410" s="2" t="s">
        <v>134</v>
      </c>
      <c r="SE410" s="4"/>
      <c r="SF410" s="8"/>
      <c r="SG410" s="4"/>
      <c r="SH410" s="8"/>
      <c r="SI410" s="7"/>
      <c r="SJ410" s="7"/>
      <c r="SK410" s="2" t="s">
        <v>161</v>
      </c>
      <c r="SL410" s="2" t="s">
        <v>144</v>
      </c>
      <c r="SM410" s="2" t="s">
        <v>134</v>
      </c>
      <c r="SN410" s="2" t="s">
        <v>134</v>
      </c>
      <c r="SO410" s="2" t="s">
        <v>142</v>
      </c>
      <c r="SP410" s="2" t="s">
        <v>134</v>
      </c>
    </row>
    <row r="411">
      <c r="A411" s="2" t="s">
        <v>3601</v>
      </c>
      <c r="B411" s="2" t="s">
        <v>123</v>
      </c>
      <c r="C411" s="2" t="s">
        <v>3587</v>
      </c>
      <c r="D411" s="2" t="s">
        <v>125</v>
      </c>
      <c r="E411" s="2" t="s">
        <v>126</v>
      </c>
      <c r="F411" s="2" t="s">
        <v>3602</v>
      </c>
      <c r="G411" s="2" t="s">
        <v>3603</v>
      </c>
      <c r="H411" s="2" t="s">
        <v>3604</v>
      </c>
      <c r="I411" s="2" t="s">
        <v>3605</v>
      </c>
      <c r="J411" s="2" t="s">
        <v>234</v>
      </c>
      <c r="K411" s="2" t="s">
        <v>3606</v>
      </c>
      <c r="L411" s="3">
        <v>13.2</v>
      </c>
      <c r="M411" s="3">
        <v>13.86</v>
      </c>
      <c r="N411" s="3">
        <v>29.99</v>
      </c>
      <c r="O411" s="2" t="s">
        <v>131</v>
      </c>
      <c r="P411" s="2" t="s">
        <v>395</v>
      </c>
      <c r="Q411" s="2" t="s">
        <v>133</v>
      </c>
      <c r="R411" s="2" t="s">
        <v>134</v>
      </c>
      <c r="S411" s="2" t="s">
        <v>3607</v>
      </c>
      <c r="T411" s="2" t="s">
        <v>1805</v>
      </c>
      <c r="U411" s="2" t="s">
        <v>832</v>
      </c>
      <c r="V411" s="2" t="s">
        <v>420</v>
      </c>
      <c r="W411" s="2" t="s">
        <v>421</v>
      </c>
      <c r="X411" s="2" t="s">
        <v>134</v>
      </c>
      <c r="Y411" s="2" t="s">
        <v>391</v>
      </c>
      <c r="Z411" s="4">
        <v>593</v>
      </c>
      <c r="AA411" s="4">
        <f>=ROUNDDOWN(16.9428571428571,0)</f>
      </c>
      <c r="AB411" s="5">
        <v>35</v>
      </c>
      <c r="AC411" s="2" t="s">
        <v>805</v>
      </c>
      <c r="AD411" s="4">
        <v>300</v>
      </c>
      <c r="AE411" s="4">
        <v>700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</v>
      </c>
      <c r="AP411" s="4">
        <v>812</v>
      </c>
      <c r="AQ411" s="8">
        <v>11614.13</v>
      </c>
      <c r="AR411" s="4"/>
      <c r="AS411" s="8"/>
      <c r="AT411" s="7"/>
      <c r="AU411" s="7"/>
      <c r="AV411" s="4">
        <v>812</v>
      </c>
      <c r="AW411" s="8">
        <v>11614.13</v>
      </c>
      <c r="AX411" s="4"/>
      <c r="AY411" s="8"/>
      <c r="AZ411" s="7"/>
      <c r="BA411" s="7"/>
      <c r="BB411" s="7">
        <v>1</v>
      </c>
      <c r="BC411" s="4">
        <v>1156</v>
      </c>
      <c r="BD411" s="8">
        <v>16810.74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>
        <v>0.6909</v>
      </c>
      <c r="BJ411" s="4">
        <v>812</v>
      </c>
      <c r="BK411" s="8">
        <v>11614.13</v>
      </c>
      <c r="BL411" s="2" t="s">
        <v>3608</v>
      </c>
      <c r="BM411" s="7">
        <v>1</v>
      </c>
      <c r="BN411" s="7">
        <v>1</v>
      </c>
      <c r="BO411" s="4">
        <v>284</v>
      </c>
      <c r="BP411" s="8">
        <v>3635.2</v>
      </c>
      <c r="BQ411" s="4"/>
      <c r="BR411" s="8"/>
      <c r="BS411" s="7"/>
      <c r="BT411" s="7"/>
      <c r="BU411" s="2" t="s">
        <v>140</v>
      </c>
      <c r="BV411" s="2" t="s">
        <v>131</v>
      </c>
      <c r="BW411" s="2" t="s">
        <v>134</v>
      </c>
      <c r="BX411" s="2" t="s">
        <v>1764</v>
      </c>
      <c r="BY411" s="2" t="s">
        <v>142</v>
      </c>
      <c r="BZ411" s="2" t="s">
        <v>134</v>
      </c>
      <c r="CA411" s="4">
        <v>197</v>
      </c>
      <c r="CB411" s="8">
        <v>2955</v>
      </c>
      <c r="CC411" s="4"/>
      <c r="CD411" s="8"/>
      <c r="CE411" s="7"/>
      <c r="CF411" s="7"/>
      <c r="CG411" s="2" t="s">
        <v>140</v>
      </c>
      <c r="CH411" s="2" t="s">
        <v>131</v>
      </c>
      <c r="CI411" s="2" t="s">
        <v>145</v>
      </c>
      <c r="CJ411" s="2" t="s">
        <v>1339</v>
      </c>
      <c r="CK411" s="2" t="s">
        <v>142</v>
      </c>
      <c r="CL411" s="2" t="s">
        <v>134</v>
      </c>
      <c r="CM411" s="4">
        <v>129</v>
      </c>
      <c r="CN411" s="8">
        <v>1871.79</v>
      </c>
      <c r="CO411" s="4"/>
      <c r="CP411" s="8"/>
      <c r="CQ411" s="7"/>
      <c r="CR411" s="7"/>
      <c r="CS411" s="2" t="s">
        <v>140</v>
      </c>
      <c r="CT411" s="2" t="s">
        <v>131</v>
      </c>
      <c r="CU411" s="2" t="s">
        <v>1179</v>
      </c>
      <c r="CV411" s="2" t="s">
        <v>790</v>
      </c>
      <c r="CW411" s="2" t="s">
        <v>142</v>
      </c>
      <c r="CX411" s="2" t="s">
        <v>134</v>
      </c>
      <c r="CY411" s="4">
        <v>25</v>
      </c>
      <c r="CZ411" s="8">
        <v>394.75</v>
      </c>
      <c r="DA411" s="4"/>
      <c r="DB411" s="8"/>
      <c r="DC411" s="7"/>
      <c r="DD411" s="7"/>
      <c r="DE411" s="2" t="s">
        <v>140</v>
      </c>
      <c r="DF411" s="2" t="s">
        <v>131</v>
      </c>
      <c r="DG411" s="2" t="s">
        <v>1794</v>
      </c>
      <c r="DH411" s="2" t="s">
        <v>277</v>
      </c>
      <c r="DI411" s="2" t="s">
        <v>142</v>
      </c>
      <c r="DJ411" s="2" t="s">
        <v>134</v>
      </c>
      <c r="DK411" s="4">
        <v>41</v>
      </c>
      <c r="DL411" s="8">
        <v>613.36</v>
      </c>
      <c r="DM411" s="4"/>
      <c r="DN411" s="8"/>
      <c r="DO411" s="7"/>
      <c r="DP411" s="7"/>
      <c r="DQ411" s="2" t="s">
        <v>140</v>
      </c>
      <c r="DR411" s="2" t="s">
        <v>131</v>
      </c>
      <c r="DS411" s="2" t="s">
        <v>2646</v>
      </c>
      <c r="DT411" s="2" t="s">
        <v>998</v>
      </c>
      <c r="DU411" s="2" t="s">
        <v>142</v>
      </c>
      <c r="DV411" s="2" t="s">
        <v>134</v>
      </c>
      <c r="DW411" s="4">
        <v>44</v>
      </c>
      <c r="DX411" s="8">
        <v>640.2</v>
      </c>
      <c r="DY411" s="4"/>
      <c r="DZ411" s="8"/>
      <c r="EA411" s="7"/>
      <c r="EB411" s="7"/>
      <c r="EC411" s="2" t="s">
        <v>140</v>
      </c>
      <c r="ED411" s="2" t="s">
        <v>131</v>
      </c>
      <c r="EE411" s="2" t="s">
        <v>411</v>
      </c>
      <c r="EF411" s="2" t="s">
        <v>474</v>
      </c>
      <c r="EG411" s="2" t="s">
        <v>142</v>
      </c>
      <c r="EH411" s="2" t="s">
        <v>134</v>
      </c>
      <c r="EI411" s="4">
        <v>63</v>
      </c>
      <c r="EJ411" s="8">
        <v>866.59</v>
      </c>
      <c r="EK411" s="4"/>
      <c r="EL411" s="8"/>
      <c r="EM411" s="7"/>
      <c r="EN411" s="7"/>
      <c r="EO411" s="2" t="s">
        <v>140</v>
      </c>
      <c r="EP411" s="2" t="s">
        <v>131</v>
      </c>
      <c r="EQ411" s="2" t="s">
        <v>2789</v>
      </c>
      <c r="ER411" s="2" t="s">
        <v>2326</v>
      </c>
      <c r="ES411" s="2" t="s">
        <v>142</v>
      </c>
      <c r="ET411" s="2" t="s">
        <v>134</v>
      </c>
      <c r="EU411" s="4">
        <v>2</v>
      </c>
      <c r="EV411" s="8">
        <v>29.52</v>
      </c>
      <c r="EW411" s="4"/>
      <c r="EX411" s="8"/>
      <c r="EY411" s="7"/>
      <c r="EZ411" s="7"/>
      <c r="FA411" s="2" t="s">
        <v>140</v>
      </c>
      <c r="FB411" s="2" t="s">
        <v>131</v>
      </c>
      <c r="FC411" s="2" t="s">
        <v>1000</v>
      </c>
      <c r="FD411" s="2" t="s">
        <v>2085</v>
      </c>
      <c r="FE411" s="2" t="s">
        <v>142</v>
      </c>
      <c r="FF411" s="2" t="s">
        <v>134</v>
      </c>
      <c r="FG411" s="4">
        <v>11</v>
      </c>
      <c r="FH411" s="8">
        <v>159.94</v>
      </c>
      <c r="FI411" s="4"/>
      <c r="FJ411" s="8"/>
      <c r="FK411" s="7"/>
      <c r="FL411" s="7"/>
      <c r="FM411" s="2" t="s">
        <v>140</v>
      </c>
      <c r="FN411" s="2" t="s">
        <v>131</v>
      </c>
      <c r="FO411" s="2" t="s">
        <v>1075</v>
      </c>
      <c r="FP411" s="2" t="s">
        <v>2173</v>
      </c>
      <c r="FQ411" s="2" t="s">
        <v>142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143</v>
      </c>
      <c r="FZ411" s="2" t="s">
        <v>131</v>
      </c>
      <c r="GA411" s="2" t="s">
        <v>134</v>
      </c>
      <c r="GB411" s="2" t="s">
        <v>134</v>
      </c>
      <c r="GC411" s="2" t="s">
        <v>142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134</v>
      </c>
      <c r="GL411" s="2" t="s">
        <v>134</v>
      </c>
      <c r="GM411" s="2" t="s">
        <v>134</v>
      </c>
      <c r="GN411" s="2" t="s">
        <v>134</v>
      </c>
      <c r="GO411" s="2" t="s">
        <v>134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161</v>
      </c>
      <c r="GX411" s="2" t="s">
        <v>131</v>
      </c>
      <c r="GY411" s="2" t="s">
        <v>134</v>
      </c>
      <c r="GZ411" s="2" t="s">
        <v>134</v>
      </c>
      <c r="HA411" s="2" t="s">
        <v>142</v>
      </c>
      <c r="HB411" s="2" t="s">
        <v>134</v>
      </c>
      <c r="HC411" s="4">
        <v>12</v>
      </c>
      <c r="HD411" s="8">
        <v>390.12</v>
      </c>
      <c r="HE411" s="4"/>
      <c r="HF411" s="8"/>
      <c r="HG411" s="7"/>
      <c r="HH411" s="7"/>
      <c r="HI411" s="2" t="s">
        <v>140</v>
      </c>
      <c r="HJ411" s="2" t="s">
        <v>131</v>
      </c>
      <c r="HK411" s="2" t="s">
        <v>1858</v>
      </c>
      <c r="HL411" s="2" t="s">
        <v>738</v>
      </c>
      <c r="HM411" s="2" t="s">
        <v>142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143</v>
      </c>
      <c r="HV411" s="2" t="s">
        <v>131</v>
      </c>
      <c r="HW411" s="2" t="s">
        <v>134</v>
      </c>
      <c r="HX411" s="2" t="s">
        <v>134</v>
      </c>
      <c r="HY411" s="2" t="s">
        <v>142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140</v>
      </c>
      <c r="IH411" s="2" t="s">
        <v>187</v>
      </c>
      <c r="II411" s="2" t="s">
        <v>1489</v>
      </c>
      <c r="IJ411" s="2" t="s">
        <v>412</v>
      </c>
      <c r="IK411" s="2" t="s">
        <v>142</v>
      </c>
      <c r="IL411" s="2" t="s">
        <v>168</v>
      </c>
      <c r="IM411" s="4"/>
      <c r="IN411" s="8"/>
      <c r="IO411" s="4"/>
      <c r="IP411" s="8"/>
      <c r="IQ411" s="7"/>
      <c r="IR411" s="7"/>
      <c r="IS411" s="2" t="s">
        <v>161</v>
      </c>
      <c r="IT411" s="2" t="s">
        <v>131</v>
      </c>
      <c r="IU411" s="2" t="s">
        <v>134</v>
      </c>
      <c r="IV411" s="2" t="s">
        <v>134</v>
      </c>
      <c r="IW411" s="2" t="s">
        <v>142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140</v>
      </c>
      <c r="JF411" s="2" t="s">
        <v>131</v>
      </c>
      <c r="JG411" s="2" t="s">
        <v>170</v>
      </c>
      <c r="JH411" s="2" t="s">
        <v>134</v>
      </c>
      <c r="JI411" s="2" t="s">
        <v>142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140</v>
      </c>
      <c r="JR411" s="2" t="s">
        <v>144</v>
      </c>
      <c r="JS411" s="2" t="s">
        <v>172</v>
      </c>
      <c r="JT411" s="2" t="s">
        <v>1332</v>
      </c>
      <c r="JU411" s="2" t="s">
        <v>142</v>
      </c>
      <c r="JV411" s="2" t="s">
        <v>134</v>
      </c>
      <c r="JW411" s="4">
        <v>1</v>
      </c>
      <c r="JX411" s="8">
        <v>14.97</v>
      </c>
      <c r="JY411" s="4"/>
      <c r="JZ411" s="8"/>
      <c r="KA411" s="7"/>
      <c r="KB411" s="7"/>
      <c r="KC411" s="2" t="s">
        <v>140</v>
      </c>
      <c r="KD411" s="2" t="s">
        <v>131</v>
      </c>
      <c r="KE411" s="2" t="s">
        <v>2184</v>
      </c>
      <c r="KF411" s="2" t="s">
        <v>718</v>
      </c>
      <c r="KG411" s="2" t="s">
        <v>142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176</v>
      </c>
      <c r="KP411" s="2" t="s">
        <v>131</v>
      </c>
      <c r="KQ411" s="2" t="s">
        <v>134</v>
      </c>
      <c r="KR411" s="2" t="s">
        <v>134</v>
      </c>
      <c r="KS411" s="2" t="s">
        <v>142</v>
      </c>
      <c r="KT411" s="2" t="s">
        <v>134</v>
      </c>
      <c r="KU411" s="4">
        <v>2</v>
      </c>
      <c r="KV411" s="8">
        <v>27.72</v>
      </c>
      <c r="KW411" s="4"/>
      <c r="KX411" s="8"/>
      <c r="KY411" s="7"/>
      <c r="KZ411" s="7"/>
      <c r="LA411" s="2" t="s">
        <v>140</v>
      </c>
      <c r="LB411" s="2" t="s">
        <v>144</v>
      </c>
      <c r="LC411" s="2" t="s">
        <v>618</v>
      </c>
      <c r="LD411" s="2" t="s">
        <v>1180</v>
      </c>
      <c r="LE411" s="2" t="s">
        <v>142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134</v>
      </c>
      <c r="LN411" s="2" t="s">
        <v>134</v>
      </c>
      <c r="LO411" s="2" t="s">
        <v>134</v>
      </c>
      <c r="LP411" s="2" t="s">
        <v>134</v>
      </c>
      <c r="LQ411" s="2" t="s">
        <v>134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134</v>
      </c>
      <c r="LZ411" s="2" t="s">
        <v>134</v>
      </c>
      <c r="MA411" s="2" t="s">
        <v>134</v>
      </c>
      <c r="MB411" s="2" t="s">
        <v>134</v>
      </c>
      <c r="MC411" s="2" t="s">
        <v>134</v>
      </c>
      <c r="MD411" s="2" t="s">
        <v>134</v>
      </c>
      <c r="ME411" s="4">
        <v>1</v>
      </c>
      <c r="MF411" s="8">
        <v>14.97</v>
      </c>
      <c r="MG411" s="4"/>
      <c r="MH411" s="8"/>
      <c r="MI411" s="7"/>
      <c r="MJ411" s="7"/>
      <c r="MK411" s="2" t="s">
        <v>140</v>
      </c>
      <c r="ML411" s="2" t="s">
        <v>144</v>
      </c>
      <c r="MM411" s="2" t="s">
        <v>210</v>
      </c>
      <c r="MN411" s="2" t="s">
        <v>810</v>
      </c>
      <c r="MO411" s="2" t="s">
        <v>142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134</v>
      </c>
      <c r="MY411" s="2" t="s">
        <v>134</v>
      </c>
      <c r="MZ411" s="2" t="s">
        <v>134</v>
      </c>
      <c r="NA411" s="2" t="s">
        <v>134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184</v>
      </c>
      <c r="NJ411" s="2" t="s">
        <v>131</v>
      </c>
      <c r="NK411" s="2" t="s">
        <v>134</v>
      </c>
      <c r="NL411" s="2" t="s">
        <v>134</v>
      </c>
      <c r="NM411" s="2" t="s">
        <v>142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140</v>
      </c>
      <c r="NV411" s="2" t="s">
        <v>131</v>
      </c>
      <c r="NW411" s="2" t="s">
        <v>185</v>
      </c>
      <c r="NX411" s="2" t="s">
        <v>2669</v>
      </c>
      <c r="NY411" s="2" t="s">
        <v>142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140</v>
      </c>
      <c r="OH411" s="2" t="s">
        <v>187</v>
      </c>
      <c r="OI411" s="2" t="s">
        <v>701</v>
      </c>
      <c r="OJ411" s="2" t="s">
        <v>466</v>
      </c>
      <c r="OK411" s="2" t="s">
        <v>142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134</v>
      </c>
      <c r="OT411" s="2" t="s">
        <v>134</v>
      </c>
      <c r="OU411" s="2" t="s">
        <v>134</v>
      </c>
      <c r="OV411" s="2" t="s">
        <v>134</v>
      </c>
      <c r="OW411" s="2" t="s">
        <v>134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161</v>
      </c>
      <c r="PF411" s="2" t="s">
        <v>131</v>
      </c>
      <c r="PG411" s="2" t="s">
        <v>134</v>
      </c>
      <c r="PH411" s="2" t="s">
        <v>134</v>
      </c>
      <c r="PI411" s="2" t="s">
        <v>142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176</v>
      </c>
      <c r="PR411" s="2" t="s">
        <v>131</v>
      </c>
      <c r="PS411" s="2" t="s">
        <v>134</v>
      </c>
      <c r="PT411" s="2" t="s">
        <v>134</v>
      </c>
      <c r="PU411" s="2" t="s">
        <v>142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161</v>
      </c>
      <c r="QD411" s="2" t="s">
        <v>144</v>
      </c>
      <c r="QE411" s="2" t="s">
        <v>134</v>
      </c>
      <c r="QF411" s="2" t="s">
        <v>134</v>
      </c>
      <c r="QG411" s="2" t="s">
        <v>142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184</v>
      </c>
      <c r="QP411" s="2" t="s">
        <v>131</v>
      </c>
      <c r="QQ411" s="2" t="s">
        <v>134</v>
      </c>
      <c r="QR411" s="2" t="s">
        <v>134</v>
      </c>
      <c r="QS411" s="2" t="s">
        <v>142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134</v>
      </c>
      <c r="RB411" s="2" t="s">
        <v>134</v>
      </c>
      <c r="RC411" s="2" t="s">
        <v>134</v>
      </c>
      <c r="RD411" s="2" t="s">
        <v>134</v>
      </c>
      <c r="RE411" s="2" t="s">
        <v>134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134</v>
      </c>
      <c r="RN411" s="2" t="s">
        <v>134</v>
      </c>
      <c r="RO411" s="2" t="s">
        <v>134</v>
      </c>
      <c r="RP411" s="2" t="s">
        <v>134</v>
      </c>
      <c r="RQ411" s="2" t="s">
        <v>134</v>
      </c>
      <c r="RR411" s="2" t="s">
        <v>134</v>
      </c>
      <c r="RS411" s="4"/>
      <c r="RT411" s="8"/>
      <c r="RU411" s="4"/>
      <c r="RV411" s="8"/>
      <c r="RW411" s="7"/>
      <c r="RX411" s="7"/>
      <c r="RY411" s="2" t="s">
        <v>161</v>
      </c>
      <c r="RZ411" s="2" t="s">
        <v>131</v>
      </c>
      <c r="SA411" s="2" t="s">
        <v>134</v>
      </c>
      <c r="SB411" s="2" t="s">
        <v>134</v>
      </c>
      <c r="SC411" s="2" t="s">
        <v>142</v>
      </c>
      <c r="SD411" s="2" t="s">
        <v>134</v>
      </c>
      <c r="SE411" s="4"/>
      <c r="SF411" s="8"/>
      <c r="SG411" s="4"/>
      <c r="SH411" s="8"/>
      <c r="SI411" s="7"/>
      <c r="SJ411" s="7"/>
      <c r="SK411" s="2" t="s">
        <v>176</v>
      </c>
      <c r="SL411" s="2" t="s">
        <v>144</v>
      </c>
      <c r="SM411" s="2" t="s">
        <v>134</v>
      </c>
      <c r="SN411" s="2" t="s">
        <v>134</v>
      </c>
      <c r="SO411" s="2" t="s">
        <v>142</v>
      </c>
      <c r="SP411" s="2" t="s">
        <v>134</v>
      </c>
    </row>
    <row r="412">
      <c r="A412" s="2" t="s">
        <v>3609</v>
      </c>
      <c r="B412" s="2" t="s">
        <v>123</v>
      </c>
      <c r="C412" s="2" t="s">
        <v>3587</v>
      </c>
      <c r="D412" s="2" t="s">
        <v>125</v>
      </c>
      <c r="E412" s="2" t="s">
        <v>126</v>
      </c>
      <c r="F412" s="2" t="s">
        <v>3602</v>
      </c>
      <c r="G412" s="2" t="s">
        <v>3603</v>
      </c>
      <c r="H412" s="2" t="s">
        <v>3604</v>
      </c>
      <c r="I412" s="2" t="s">
        <v>3605</v>
      </c>
      <c r="J412" s="2" t="s">
        <v>234</v>
      </c>
      <c r="K412" s="2" t="s">
        <v>3610</v>
      </c>
      <c r="L412" s="3">
        <v>13.2</v>
      </c>
      <c r="M412" s="3">
        <v>13.86</v>
      </c>
      <c r="N412" s="3">
        <v>29.99</v>
      </c>
      <c r="O412" s="2" t="s">
        <v>131</v>
      </c>
      <c r="P412" s="2" t="s">
        <v>395</v>
      </c>
      <c r="Q412" s="2" t="s">
        <v>133</v>
      </c>
      <c r="R412" s="2" t="s">
        <v>134</v>
      </c>
      <c r="S412" s="2" t="s">
        <v>3611</v>
      </c>
      <c r="T412" s="2" t="s">
        <v>1805</v>
      </c>
      <c r="U412" s="2" t="s">
        <v>832</v>
      </c>
      <c r="V412" s="2" t="s">
        <v>420</v>
      </c>
      <c r="W412" s="2" t="s">
        <v>421</v>
      </c>
      <c r="X412" s="2" t="s">
        <v>134</v>
      </c>
      <c r="Y412" s="2" t="s">
        <v>2167</v>
      </c>
      <c r="Z412" s="4">
        <v>446</v>
      </c>
      <c r="AA412" s="4">
        <f>=ROUNDDOWN(34.3076923076923,0)</f>
      </c>
      <c r="AB412" s="5">
        <v>13</v>
      </c>
      <c r="AC412" s="2" t="s">
        <v>134</v>
      </c>
      <c r="AD412" s="4"/>
      <c r="AE412" s="4"/>
      <c r="AF412" s="6">
        <v>65</v>
      </c>
      <c r="AG412" s="6"/>
      <c r="AH412" s="7">
        <v>0.929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</v>
      </c>
      <c r="AP412" s="4">
        <v>344</v>
      </c>
      <c r="AQ412" s="8">
        <v>5196.61</v>
      </c>
      <c r="AR412" s="4"/>
      <c r="AS412" s="8"/>
      <c r="AT412" s="7"/>
      <c r="AU412" s="7"/>
      <c r="AV412" s="4">
        <v>344</v>
      </c>
      <c r="AW412" s="8">
        <v>5196.61</v>
      </c>
      <c r="AX412" s="4"/>
      <c r="AY412" s="8"/>
      <c r="AZ412" s="7"/>
      <c r="BA412" s="7"/>
      <c r="BB412" s="7">
        <v>1</v>
      </c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>
        <v>0.3091</v>
      </c>
      <c r="BJ412" s="4">
        <v>344</v>
      </c>
      <c r="BK412" s="8">
        <v>5196.61</v>
      </c>
      <c r="BL412" s="2" t="s">
        <v>3612</v>
      </c>
      <c r="BM412" s="7">
        <v>1</v>
      </c>
      <c r="BN412" s="7">
        <v>1</v>
      </c>
      <c r="BO412" s="4">
        <v>40</v>
      </c>
      <c r="BP412" s="8">
        <v>580.8</v>
      </c>
      <c r="BQ412" s="4"/>
      <c r="BR412" s="8"/>
      <c r="BS412" s="7"/>
      <c r="BT412" s="7"/>
      <c r="BU412" s="2" t="s">
        <v>140</v>
      </c>
      <c r="BV412" s="2" t="s">
        <v>131</v>
      </c>
      <c r="BW412" s="2" t="s">
        <v>134</v>
      </c>
      <c r="BX412" s="2" t="s">
        <v>1480</v>
      </c>
      <c r="BY412" s="2" t="s">
        <v>142</v>
      </c>
      <c r="BZ412" s="2" t="s">
        <v>134</v>
      </c>
      <c r="CA412" s="4">
        <v>73</v>
      </c>
      <c r="CB412" s="8">
        <v>1095</v>
      </c>
      <c r="CC412" s="4"/>
      <c r="CD412" s="8"/>
      <c r="CE412" s="7"/>
      <c r="CF412" s="7"/>
      <c r="CG412" s="2" t="s">
        <v>140</v>
      </c>
      <c r="CH412" s="2" t="s">
        <v>131</v>
      </c>
      <c r="CI412" s="2" t="s">
        <v>1041</v>
      </c>
      <c r="CJ412" s="2" t="s">
        <v>1676</v>
      </c>
      <c r="CK412" s="2" t="s">
        <v>142</v>
      </c>
      <c r="CL412" s="2" t="s">
        <v>134</v>
      </c>
      <c r="CM412" s="4">
        <v>73</v>
      </c>
      <c r="CN412" s="8">
        <v>1059.23</v>
      </c>
      <c r="CO412" s="4"/>
      <c r="CP412" s="8"/>
      <c r="CQ412" s="7"/>
      <c r="CR412" s="7"/>
      <c r="CS412" s="2" t="s">
        <v>140</v>
      </c>
      <c r="CT412" s="2" t="s">
        <v>131</v>
      </c>
      <c r="CU412" s="2" t="s">
        <v>338</v>
      </c>
      <c r="CV412" s="2" t="s">
        <v>2171</v>
      </c>
      <c r="CW412" s="2" t="s">
        <v>142</v>
      </c>
      <c r="CX412" s="2" t="s">
        <v>134</v>
      </c>
      <c r="CY412" s="4">
        <v>11</v>
      </c>
      <c r="CZ412" s="8">
        <v>173.69</v>
      </c>
      <c r="DA412" s="4"/>
      <c r="DB412" s="8"/>
      <c r="DC412" s="7"/>
      <c r="DD412" s="7"/>
      <c r="DE412" s="2" t="s">
        <v>140</v>
      </c>
      <c r="DF412" s="2" t="s">
        <v>131</v>
      </c>
      <c r="DG412" s="2" t="s">
        <v>338</v>
      </c>
      <c r="DH412" s="2" t="s">
        <v>2149</v>
      </c>
      <c r="DI412" s="2" t="s">
        <v>142</v>
      </c>
      <c r="DJ412" s="2" t="s">
        <v>134</v>
      </c>
      <c r="DK412" s="4">
        <v>45</v>
      </c>
      <c r="DL412" s="8">
        <v>673.2</v>
      </c>
      <c r="DM412" s="4"/>
      <c r="DN412" s="8"/>
      <c r="DO412" s="7"/>
      <c r="DP412" s="7"/>
      <c r="DQ412" s="2" t="s">
        <v>140</v>
      </c>
      <c r="DR412" s="2" t="s">
        <v>131</v>
      </c>
      <c r="DS412" s="2" t="s">
        <v>338</v>
      </c>
      <c r="DT412" s="2" t="s">
        <v>2340</v>
      </c>
      <c r="DU412" s="2" t="s">
        <v>142</v>
      </c>
      <c r="DV412" s="2" t="s">
        <v>134</v>
      </c>
      <c r="DW412" s="4">
        <v>53</v>
      </c>
      <c r="DX412" s="8">
        <v>763.2</v>
      </c>
      <c r="DY412" s="4"/>
      <c r="DZ412" s="8"/>
      <c r="EA412" s="7"/>
      <c r="EB412" s="7"/>
      <c r="EC412" s="2" t="s">
        <v>140</v>
      </c>
      <c r="ED412" s="2" t="s">
        <v>131</v>
      </c>
      <c r="EE412" s="2" t="s">
        <v>3613</v>
      </c>
      <c r="EF412" s="2" t="s">
        <v>542</v>
      </c>
      <c r="EG412" s="2" t="s">
        <v>142</v>
      </c>
      <c r="EH412" s="2" t="s">
        <v>134</v>
      </c>
      <c r="EI412" s="4">
        <v>35</v>
      </c>
      <c r="EJ412" s="8">
        <v>491.93</v>
      </c>
      <c r="EK412" s="4"/>
      <c r="EL412" s="8"/>
      <c r="EM412" s="7"/>
      <c r="EN412" s="7"/>
      <c r="EO412" s="2" t="s">
        <v>140</v>
      </c>
      <c r="EP412" s="2" t="s">
        <v>131</v>
      </c>
      <c r="EQ412" s="2" t="s">
        <v>1846</v>
      </c>
      <c r="ER412" s="2" t="s">
        <v>182</v>
      </c>
      <c r="ES412" s="2" t="s">
        <v>142</v>
      </c>
      <c r="ET412" s="2" t="s">
        <v>134</v>
      </c>
      <c r="EU412" s="4">
        <v>3</v>
      </c>
      <c r="EV412" s="8">
        <v>45.87</v>
      </c>
      <c r="EW412" s="4"/>
      <c r="EX412" s="8"/>
      <c r="EY412" s="7"/>
      <c r="EZ412" s="7"/>
      <c r="FA412" s="2" t="s">
        <v>140</v>
      </c>
      <c r="FB412" s="2" t="s">
        <v>131</v>
      </c>
      <c r="FC412" s="2" t="s">
        <v>2167</v>
      </c>
      <c r="FD412" s="2" t="s">
        <v>2340</v>
      </c>
      <c r="FE412" s="2" t="s">
        <v>142</v>
      </c>
      <c r="FF412" s="2" t="s">
        <v>134</v>
      </c>
      <c r="FG412" s="4">
        <v>1</v>
      </c>
      <c r="FH412" s="8">
        <v>14.55</v>
      </c>
      <c r="FI412" s="4"/>
      <c r="FJ412" s="8"/>
      <c r="FK412" s="7"/>
      <c r="FL412" s="7"/>
      <c r="FM412" s="2" t="s">
        <v>140</v>
      </c>
      <c r="FN412" s="2" t="s">
        <v>131</v>
      </c>
      <c r="FO412" s="2" t="s">
        <v>974</v>
      </c>
      <c r="FP412" s="2" t="s">
        <v>760</v>
      </c>
      <c r="FQ412" s="2" t="s">
        <v>142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161</v>
      </c>
      <c r="FZ412" s="2" t="s">
        <v>131</v>
      </c>
      <c r="GA412" s="2" t="s">
        <v>134</v>
      </c>
      <c r="GB412" s="2" t="s">
        <v>134</v>
      </c>
      <c r="GC412" s="2" t="s">
        <v>142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161</v>
      </c>
      <c r="GL412" s="2" t="s">
        <v>131</v>
      </c>
      <c r="GM412" s="2" t="s">
        <v>134</v>
      </c>
      <c r="GN412" s="2" t="s">
        <v>134</v>
      </c>
      <c r="GO412" s="2" t="s">
        <v>142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161</v>
      </c>
      <c r="GX412" s="2" t="s">
        <v>131</v>
      </c>
      <c r="GY412" s="2" t="s">
        <v>134</v>
      </c>
      <c r="GZ412" s="2" t="s">
        <v>134</v>
      </c>
      <c r="HA412" s="2" t="s">
        <v>142</v>
      </c>
      <c r="HB412" s="2" t="s">
        <v>134</v>
      </c>
      <c r="HC412" s="4">
        <v>8</v>
      </c>
      <c r="HD412" s="8">
        <v>269.2</v>
      </c>
      <c r="HE412" s="4"/>
      <c r="HF412" s="8"/>
      <c r="HG412" s="7"/>
      <c r="HH412" s="7"/>
      <c r="HI412" s="2" t="s">
        <v>140</v>
      </c>
      <c r="HJ412" s="2" t="s">
        <v>131</v>
      </c>
      <c r="HK412" s="2" t="s">
        <v>338</v>
      </c>
      <c r="HL412" s="2" t="s">
        <v>3614</v>
      </c>
      <c r="HM412" s="2" t="s">
        <v>142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161</v>
      </c>
      <c r="HV412" s="2" t="s">
        <v>131</v>
      </c>
      <c r="HW412" s="2" t="s">
        <v>134</v>
      </c>
      <c r="HX412" s="2" t="s">
        <v>134</v>
      </c>
      <c r="HY412" s="2" t="s">
        <v>142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176</v>
      </c>
      <c r="IH412" s="2" t="s">
        <v>131</v>
      </c>
      <c r="II412" s="2" t="s">
        <v>134</v>
      </c>
      <c r="IJ412" s="2" t="s">
        <v>134</v>
      </c>
      <c r="IK412" s="2" t="s">
        <v>142</v>
      </c>
      <c r="IL412" s="2" t="s">
        <v>168</v>
      </c>
      <c r="IM412" s="4"/>
      <c r="IN412" s="8"/>
      <c r="IO412" s="4"/>
      <c r="IP412" s="8"/>
      <c r="IQ412" s="7"/>
      <c r="IR412" s="7"/>
      <c r="IS412" s="2" t="s">
        <v>161</v>
      </c>
      <c r="IT412" s="2" t="s">
        <v>131</v>
      </c>
      <c r="IU412" s="2" t="s">
        <v>134</v>
      </c>
      <c r="IV412" s="2" t="s">
        <v>134</v>
      </c>
      <c r="IW412" s="2" t="s">
        <v>142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140</v>
      </c>
      <c r="JF412" s="2" t="s">
        <v>131</v>
      </c>
      <c r="JG412" s="2" t="s">
        <v>170</v>
      </c>
      <c r="JH412" s="2" t="s">
        <v>134</v>
      </c>
      <c r="JI412" s="2" t="s">
        <v>142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176</v>
      </c>
      <c r="JR412" s="2" t="s">
        <v>131</v>
      </c>
      <c r="JS412" s="2" t="s">
        <v>134</v>
      </c>
      <c r="JT412" s="2" t="s">
        <v>134</v>
      </c>
      <c r="JU412" s="2" t="s">
        <v>142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140</v>
      </c>
      <c r="KD412" s="2" t="s">
        <v>131</v>
      </c>
      <c r="KE412" s="2" t="s">
        <v>2184</v>
      </c>
      <c r="KF412" s="2" t="s">
        <v>134</v>
      </c>
      <c r="KG412" s="2" t="s">
        <v>142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176</v>
      </c>
      <c r="KP412" s="2" t="s">
        <v>131</v>
      </c>
      <c r="KQ412" s="2" t="s">
        <v>134</v>
      </c>
      <c r="KR412" s="2" t="s">
        <v>134</v>
      </c>
      <c r="KS412" s="2" t="s">
        <v>142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140</v>
      </c>
      <c r="LB412" s="2" t="s">
        <v>144</v>
      </c>
      <c r="LC412" s="2" t="s">
        <v>2983</v>
      </c>
      <c r="LD412" s="2" t="s">
        <v>930</v>
      </c>
      <c r="LE412" s="2" t="s">
        <v>142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134</v>
      </c>
      <c r="LN412" s="2" t="s">
        <v>134</v>
      </c>
      <c r="LO412" s="2" t="s">
        <v>134</v>
      </c>
      <c r="LP412" s="2" t="s">
        <v>134</v>
      </c>
      <c r="LQ412" s="2" t="s">
        <v>134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134</v>
      </c>
      <c r="LZ412" s="2" t="s">
        <v>134</v>
      </c>
      <c r="MA412" s="2" t="s">
        <v>134</v>
      </c>
      <c r="MB412" s="2" t="s">
        <v>134</v>
      </c>
      <c r="MC412" s="2" t="s">
        <v>134</v>
      </c>
      <c r="MD412" s="2" t="s">
        <v>134</v>
      </c>
      <c r="ME412" s="4">
        <v>2</v>
      </c>
      <c r="MF412" s="8">
        <v>29.94</v>
      </c>
      <c r="MG412" s="4"/>
      <c r="MH412" s="8"/>
      <c r="MI412" s="7"/>
      <c r="MJ412" s="7"/>
      <c r="MK412" s="2" t="s">
        <v>140</v>
      </c>
      <c r="ML412" s="2" t="s">
        <v>144</v>
      </c>
      <c r="MM412" s="2" t="s">
        <v>213</v>
      </c>
      <c r="MN412" s="2" t="s">
        <v>211</v>
      </c>
      <c r="MO412" s="2" t="s">
        <v>142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134</v>
      </c>
      <c r="MX412" s="2" t="s">
        <v>134</v>
      </c>
      <c r="MY412" s="2" t="s">
        <v>134</v>
      </c>
      <c r="MZ412" s="2" t="s">
        <v>134</v>
      </c>
      <c r="NA412" s="2" t="s">
        <v>134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184</v>
      </c>
      <c r="NJ412" s="2" t="s">
        <v>131</v>
      </c>
      <c r="NK412" s="2" t="s">
        <v>134</v>
      </c>
      <c r="NL412" s="2" t="s">
        <v>134</v>
      </c>
      <c r="NM412" s="2" t="s">
        <v>142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140</v>
      </c>
      <c r="NV412" s="2" t="s">
        <v>131</v>
      </c>
      <c r="NW412" s="2" t="s">
        <v>3615</v>
      </c>
      <c r="NX412" s="2" t="s">
        <v>2330</v>
      </c>
      <c r="NY412" s="2" t="s">
        <v>142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140</v>
      </c>
      <c r="OH412" s="2" t="s">
        <v>187</v>
      </c>
      <c r="OI412" s="2" t="s">
        <v>1268</v>
      </c>
      <c r="OJ412" s="2" t="s">
        <v>856</v>
      </c>
      <c r="OK412" s="2" t="s">
        <v>142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134</v>
      </c>
      <c r="OT412" s="2" t="s">
        <v>134</v>
      </c>
      <c r="OU412" s="2" t="s">
        <v>134</v>
      </c>
      <c r="OV412" s="2" t="s">
        <v>134</v>
      </c>
      <c r="OW412" s="2" t="s">
        <v>134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161</v>
      </c>
      <c r="PF412" s="2" t="s">
        <v>131</v>
      </c>
      <c r="PG412" s="2" t="s">
        <v>134</v>
      </c>
      <c r="PH412" s="2" t="s">
        <v>134</v>
      </c>
      <c r="PI412" s="2" t="s">
        <v>142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176</v>
      </c>
      <c r="PR412" s="2" t="s">
        <v>131</v>
      </c>
      <c r="PS412" s="2" t="s">
        <v>134</v>
      </c>
      <c r="PT412" s="2" t="s">
        <v>134</v>
      </c>
      <c r="PU412" s="2" t="s">
        <v>142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161</v>
      </c>
      <c r="QD412" s="2" t="s">
        <v>144</v>
      </c>
      <c r="QE412" s="2" t="s">
        <v>134</v>
      </c>
      <c r="QF412" s="2" t="s">
        <v>134</v>
      </c>
      <c r="QG412" s="2" t="s">
        <v>142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184</v>
      </c>
      <c r="QP412" s="2" t="s">
        <v>131</v>
      </c>
      <c r="QQ412" s="2" t="s">
        <v>134</v>
      </c>
      <c r="QR412" s="2" t="s">
        <v>134</v>
      </c>
      <c r="QS412" s="2" t="s">
        <v>142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134</v>
      </c>
      <c r="RB412" s="2" t="s">
        <v>134</v>
      </c>
      <c r="RC412" s="2" t="s">
        <v>134</v>
      </c>
      <c r="RD412" s="2" t="s">
        <v>134</v>
      </c>
      <c r="RE412" s="2" t="s">
        <v>134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134</v>
      </c>
      <c r="RN412" s="2" t="s">
        <v>134</v>
      </c>
      <c r="RO412" s="2" t="s">
        <v>134</v>
      </c>
      <c r="RP412" s="2" t="s">
        <v>134</v>
      </c>
      <c r="RQ412" s="2" t="s">
        <v>134</v>
      </c>
      <c r="RR412" s="2" t="s">
        <v>134</v>
      </c>
      <c r="RS412" s="4"/>
      <c r="RT412" s="8"/>
      <c r="RU412" s="4"/>
      <c r="RV412" s="8"/>
      <c r="RW412" s="7"/>
      <c r="RX412" s="7"/>
      <c r="RY412" s="2" t="s">
        <v>161</v>
      </c>
      <c r="RZ412" s="2" t="s">
        <v>131</v>
      </c>
      <c r="SA412" s="2" t="s">
        <v>134</v>
      </c>
      <c r="SB412" s="2" t="s">
        <v>134</v>
      </c>
      <c r="SC412" s="2" t="s">
        <v>142</v>
      </c>
      <c r="SD412" s="2" t="s">
        <v>134</v>
      </c>
      <c r="SE412" s="4"/>
      <c r="SF412" s="8"/>
      <c r="SG412" s="4"/>
      <c r="SH412" s="8"/>
      <c r="SI412" s="7"/>
      <c r="SJ412" s="7"/>
      <c r="SK412" s="2" t="s">
        <v>176</v>
      </c>
      <c r="SL412" s="2" t="s">
        <v>144</v>
      </c>
      <c r="SM412" s="2" t="s">
        <v>134</v>
      </c>
      <c r="SN412" s="2" t="s">
        <v>134</v>
      </c>
      <c r="SO412" s="2" t="s">
        <v>142</v>
      </c>
      <c r="SP412" s="2" t="s">
        <v>134</v>
      </c>
    </row>
    <row r="413">
      <c r="A413" s="2" t="s">
        <v>3616</v>
      </c>
      <c r="B413" s="2" t="s">
        <v>123</v>
      </c>
      <c r="C413" s="2" t="s">
        <v>3587</v>
      </c>
      <c r="D413" s="2" t="s">
        <v>125</v>
      </c>
      <c r="E413" s="2" t="s">
        <v>126</v>
      </c>
      <c r="F413" s="2" t="s">
        <v>1580</v>
      </c>
      <c r="G413" s="2" t="s">
        <v>3617</v>
      </c>
      <c r="H413" s="2" t="s">
        <v>3618</v>
      </c>
      <c r="I413" s="2" t="s">
        <v>3591</v>
      </c>
      <c r="J413" s="2" t="s">
        <v>234</v>
      </c>
      <c r="K413" s="2" t="s">
        <v>3494</v>
      </c>
      <c r="L413" s="3">
        <v>11.76</v>
      </c>
      <c r="M413" s="3">
        <v>12.35</v>
      </c>
      <c r="N413" s="3">
        <v>27.99</v>
      </c>
      <c r="O413" s="2" t="s">
        <v>131</v>
      </c>
      <c r="P413" s="2" t="s">
        <v>275</v>
      </c>
      <c r="Q413" s="2" t="s">
        <v>133</v>
      </c>
      <c r="R413" s="2" t="s">
        <v>134</v>
      </c>
      <c r="S413" s="2" t="s">
        <v>3619</v>
      </c>
      <c r="T413" s="2" t="s">
        <v>1805</v>
      </c>
      <c r="U413" s="2" t="s">
        <v>832</v>
      </c>
      <c r="V413" s="2" t="s">
        <v>420</v>
      </c>
      <c r="W413" s="2" t="s">
        <v>899</v>
      </c>
      <c r="X413" s="2" t="s">
        <v>134</v>
      </c>
      <c r="Y413" s="2" t="s">
        <v>2075</v>
      </c>
      <c r="Z413" s="4">
        <v>385</v>
      </c>
      <c r="AA413" s="4">
        <f>=ROUNDDOWN(17.5,0)</f>
      </c>
      <c r="AB413" s="5">
        <v>22</v>
      </c>
      <c r="AC413" s="2" t="s">
        <v>794</v>
      </c>
      <c r="AD413" s="4">
        <v>140</v>
      </c>
      <c r="AE413" s="4">
        <v>392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</v>
      </c>
      <c r="AP413" s="4">
        <v>487</v>
      </c>
      <c r="AQ413" s="8">
        <v>6201.02</v>
      </c>
      <c r="AR413" s="4"/>
      <c r="AS413" s="8"/>
      <c r="AT413" s="7"/>
      <c r="AU413" s="7"/>
      <c r="AV413" s="4">
        <v>487</v>
      </c>
      <c r="AW413" s="8">
        <v>6201.02</v>
      </c>
      <c r="AX413" s="4"/>
      <c r="AY413" s="8"/>
      <c r="AZ413" s="7"/>
      <c r="BA413" s="7"/>
      <c r="BB413" s="7">
        <v>1</v>
      </c>
      <c r="BC413" s="4">
        <v>800</v>
      </c>
      <c r="BD413" s="8">
        <v>10215.58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0.607</v>
      </c>
      <c r="BJ413" s="4">
        <v>487</v>
      </c>
      <c r="BK413" s="8">
        <v>6201.02</v>
      </c>
      <c r="BL413" s="2" t="s">
        <v>3620</v>
      </c>
      <c r="BM413" s="7">
        <v>1</v>
      </c>
      <c r="BN413" s="7">
        <v>1</v>
      </c>
      <c r="BO413" s="4">
        <v>13</v>
      </c>
      <c r="BP413" s="8">
        <v>164.06</v>
      </c>
      <c r="BQ413" s="4"/>
      <c r="BR413" s="8"/>
      <c r="BS413" s="7"/>
      <c r="BT413" s="7"/>
      <c r="BU413" s="2" t="s">
        <v>140</v>
      </c>
      <c r="BV413" s="2" t="s">
        <v>131</v>
      </c>
      <c r="BW413" s="2" t="s">
        <v>134</v>
      </c>
      <c r="BX413" s="2" t="s">
        <v>1764</v>
      </c>
      <c r="BY413" s="2" t="s">
        <v>142</v>
      </c>
      <c r="BZ413" s="2" t="s">
        <v>134</v>
      </c>
      <c r="CA413" s="4">
        <v>241</v>
      </c>
      <c r="CB413" s="8">
        <v>3036.6</v>
      </c>
      <c r="CC413" s="4"/>
      <c r="CD413" s="8"/>
      <c r="CE413" s="7"/>
      <c r="CF413" s="7"/>
      <c r="CG413" s="2" t="s">
        <v>140</v>
      </c>
      <c r="CH413" s="2" t="s">
        <v>131</v>
      </c>
      <c r="CI413" s="2" t="s">
        <v>145</v>
      </c>
      <c r="CJ413" s="2" t="s">
        <v>178</v>
      </c>
      <c r="CK413" s="2" t="s">
        <v>142</v>
      </c>
      <c r="CL413" s="2" t="s">
        <v>134</v>
      </c>
      <c r="CM413" s="4">
        <v>118</v>
      </c>
      <c r="CN413" s="8">
        <v>1307.44</v>
      </c>
      <c r="CO413" s="4"/>
      <c r="CP413" s="8"/>
      <c r="CQ413" s="7"/>
      <c r="CR413" s="7"/>
      <c r="CS413" s="2" t="s">
        <v>140</v>
      </c>
      <c r="CT413" s="2" t="s">
        <v>131</v>
      </c>
      <c r="CU413" s="2" t="s">
        <v>1179</v>
      </c>
      <c r="CV413" s="2" t="s">
        <v>151</v>
      </c>
      <c r="CW413" s="2" t="s">
        <v>142</v>
      </c>
      <c r="CX413" s="2" t="s">
        <v>134</v>
      </c>
      <c r="CY413" s="4">
        <v>21</v>
      </c>
      <c r="CZ413" s="8">
        <v>278.67</v>
      </c>
      <c r="DA413" s="4"/>
      <c r="DB413" s="8"/>
      <c r="DC413" s="7"/>
      <c r="DD413" s="7"/>
      <c r="DE413" s="2" t="s">
        <v>140</v>
      </c>
      <c r="DF413" s="2" t="s">
        <v>131</v>
      </c>
      <c r="DG413" s="2" t="s">
        <v>1181</v>
      </c>
      <c r="DH413" s="2" t="s">
        <v>151</v>
      </c>
      <c r="DI413" s="2" t="s">
        <v>142</v>
      </c>
      <c r="DJ413" s="2" t="s">
        <v>134</v>
      </c>
      <c r="DK413" s="4">
        <v>22</v>
      </c>
      <c r="DL413" s="8">
        <v>278.96</v>
      </c>
      <c r="DM413" s="4"/>
      <c r="DN413" s="8"/>
      <c r="DO413" s="7"/>
      <c r="DP413" s="7"/>
      <c r="DQ413" s="2" t="s">
        <v>140</v>
      </c>
      <c r="DR413" s="2" t="s">
        <v>131</v>
      </c>
      <c r="DS413" s="2" t="s">
        <v>178</v>
      </c>
      <c r="DT413" s="2" t="s">
        <v>642</v>
      </c>
      <c r="DU413" s="2" t="s">
        <v>142</v>
      </c>
      <c r="DV413" s="2" t="s">
        <v>134</v>
      </c>
      <c r="DW413" s="4">
        <v>41</v>
      </c>
      <c r="DX413" s="8">
        <v>743.74</v>
      </c>
      <c r="DY413" s="4"/>
      <c r="DZ413" s="8"/>
      <c r="EA413" s="7"/>
      <c r="EB413" s="7"/>
      <c r="EC413" s="2" t="s">
        <v>140</v>
      </c>
      <c r="ED413" s="2" t="s">
        <v>131</v>
      </c>
      <c r="EE413" s="2" t="s">
        <v>997</v>
      </c>
      <c r="EF413" s="2" t="s">
        <v>1182</v>
      </c>
      <c r="EG413" s="2" t="s">
        <v>142</v>
      </c>
      <c r="EH413" s="2" t="s">
        <v>134</v>
      </c>
      <c r="EI413" s="4">
        <v>15</v>
      </c>
      <c r="EJ413" s="8">
        <v>175.38</v>
      </c>
      <c r="EK413" s="4"/>
      <c r="EL413" s="8"/>
      <c r="EM413" s="7"/>
      <c r="EN413" s="7"/>
      <c r="EO413" s="2" t="s">
        <v>140</v>
      </c>
      <c r="EP413" s="2" t="s">
        <v>131</v>
      </c>
      <c r="EQ413" s="2" t="s">
        <v>505</v>
      </c>
      <c r="ER413" s="2" t="s">
        <v>2204</v>
      </c>
      <c r="ES413" s="2" t="s">
        <v>142</v>
      </c>
      <c r="ET413" s="2" t="s">
        <v>134</v>
      </c>
      <c r="EU413" s="4">
        <v>13</v>
      </c>
      <c r="EV413" s="8">
        <v>179.12</v>
      </c>
      <c r="EW413" s="4"/>
      <c r="EX413" s="8"/>
      <c r="EY413" s="7"/>
      <c r="EZ413" s="7"/>
      <c r="FA413" s="2" t="s">
        <v>140</v>
      </c>
      <c r="FB413" s="2" t="s">
        <v>131</v>
      </c>
      <c r="FC413" s="2" t="s">
        <v>1000</v>
      </c>
      <c r="FD413" s="2" t="s">
        <v>3621</v>
      </c>
      <c r="FE413" s="2" t="s">
        <v>142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176</v>
      </c>
      <c r="FN413" s="2" t="s">
        <v>131</v>
      </c>
      <c r="FO413" s="2" t="s">
        <v>134</v>
      </c>
      <c r="FP413" s="2" t="s">
        <v>134</v>
      </c>
      <c r="FQ413" s="2" t="s">
        <v>142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143</v>
      </c>
      <c r="FZ413" s="2" t="s">
        <v>131</v>
      </c>
      <c r="GA413" s="2" t="s">
        <v>134</v>
      </c>
      <c r="GB413" s="2" t="s">
        <v>134</v>
      </c>
      <c r="GC413" s="2" t="s">
        <v>142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134</v>
      </c>
      <c r="GL413" s="2" t="s">
        <v>134</v>
      </c>
      <c r="GM413" s="2" t="s">
        <v>134</v>
      </c>
      <c r="GN413" s="2" t="s">
        <v>134</v>
      </c>
      <c r="GO413" s="2" t="s">
        <v>134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184</v>
      </c>
      <c r="GX413" s="2" t="s">
        <v>131</v>
      </c>
      <c r="GY413" s="2" t="s">
        <v>134</v>
      </c>
      <c r="GZ413" s="2" t="s">
        <v>134</v>
      </c>
      <c r="HA413" s="2" t="s">
        <v>142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140</v>
      </c>
      <c r="HJ413" s="2" t="s">
        <v>131</v>
      </c>
      <c r="HK413" s="2" t="s">
        <v>1858</v>
      </c>
      <c r="HL413" s="2" t="s">
        <v>2272</v>
      </c>
      <c r="HM413" s="2" t="s">
        <v>142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161</v>
      </c>
      <c r="HV413" s="2" t="s">
        <v>131</v>
      </c>
      <c r="HW413" s="2" t="s">
        <v>134</v>
      </c>
      <c r="HX413" s="2" t="s">
        <v>134</v>
      </c>
      <c r="HY413" s="2" t="s">
        <v>142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140</v>
      </c>
      <c r="IH413" s="2" t="s">
        <v>144</v>
      </c>
      <c r="II413" s="2" t="s">
        <v>1015</v>
      </c>
      <c r="IJ413" s="2" t="s">
        <v>751</v>
      </c>
      <c r="IK413" s="2" t="s">
        <v>142</v>
      </c>
      <c r="IL413" s="2" t="s">
        <v>168</v>
      </c>
      <c r="IM413" s="4">
        <v>3</v>
      </c>
      <c r="IN413" s="8">
        <v>37.05</v>
      </c>
      <c r="IO413" s="4"/>
      <c r="IP413" s="8"/>
      <c r="IQ413" s="7"/>
      <c r="IR413" s="7"/>
      <c r="IS413" s="2" t="s">
        <v>140</v>
      </c>
      <c r="IT413" s="2" t="s">
        <v>131</v>
      </c>
      <c r="IU413" s="2" t="s">
        <v>2474</v>
      </c>
      <c r="IV413" s="2" t="s">
        <v>1494</v>
      </c>
      <c r="IW413" s="2" t="s">
        <v>142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140</v>
      </c>
      <c r="JF413" s="2" t="s">
        <v>131</v>
      </c>
      <c r="JG413" s="2" t="s">
        <v>170</v>
      </c>
      <c r="JH413" s="2" t="s">
        <v>134</v>
      </c>
      <c r="JI413" s="2" t="s">
        <v>142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140</v>
      </c>
      <c r="JR413" s="2" t="s">
        <v>144</v>
      </c>
      <c r="JS413" s="2" t="s">
        <v>172</v>
      </c>
      <c r="JT413" s="2" t="s">
        <v>1516</v>
      </c>
      <c r="JU413" s="2" t="s">
        <v>142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140</v>
      </c>
      <c r="KD413" s="2" t="s">
        <v>131</v>
      </c>
      <c r="KE413" s="2" t="s">
        <v>629</v>
      </c>
      <c r="KF413" s="2" t="s">
        <v>3030</v>
      </c>
      <c r="KG413" s="2" t="s">
        <v>142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176</v>
      </c>
      <c r="KP413" s="2" t="s">
        <v>131</v>
      </c>
      <c r="KQ413" s="2" t="s">
        <v>134</v>
      </c>
      <c r="KR413" s="2" t="s">
        <v>134</v>
      </c>
      <c r="KS413" s="2" t="s">
        <v>142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140</v>
      </c>
      <c r="LB413" s="2" t="s">
        <v>144</v>
      </c>
      <c r="LC413" s="2" t="s">
        <v>618</v>
      </c>
      <c r="LD413" s="2" t="s">
        <v>1180</v>
      </c>
      <c r="LE413" s="2" t="s">
        <v>142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134</v>
      </c>
      <c r="LN413" s="2" t="s">
        <v>134</v>
      </c>
      <c r="LO413" s="2" t="s">
        <v>134</v>
      </c>
      <c r="LP413" s="2" t="s">
        <v>134</v>
      </c>
      <c r="LQ413" s="2" t="s">
        <v>134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134</v>
      </c>
      <c r="LZ413" s="2" t="s">
        <v>134</v>
      </c>
      <c r="MA413" s="2" t="s">
        <v>134</v>
      </c>
      <c r="MB413" s="2" t="s">
        <v>134</v>
      </c>
      <c r="MC413" s="2" t="s">
        <v>134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161</v>
      </c>
      <c r="ML413" s="2" t="s">
        <v>131</v>
      </c>
      <c r="MM413" s="2" t="s">
        <v>134</v>
      </c>
      <c r="MN413" s="2" t="s">
        <v>134</v>
      </c>
      <c r="MO413" s="2" t="s">
        <v>142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134</v>
      </c>
      <c r="MY413" s="2" t="s">
        <v>134</v>
      </c>
      <c r="MZ413" s="2" t="s">
        <v>134</v>
      </c>
      <c r="NA413" s="2" t="s">
        <v>134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184</v>
      </c>
      <c r="NJ413" s="2" t="s">
        <v>131</v>
      </c>
      <c r="NK413" s="2" t="s">
        <v>134</v>
      </c>
      <c r="NL413" s="2" t="s">
        <v>134</v>
      </c>
      <c r="NM413" s="2" t="s">
        <v>142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140</v>
      </c>
      <c r="NV413" s="2" t="s">
        <v>131</v>
      </c>
      <c r="NW413" s="2" t="s">
        <v>1705</v>
      </c>
      <c r="NX413" s="2" t="s">
        <v>134</v>
      </c>
      <c r="NY413" s="2" t="s">
        <v>142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140</v>
      </c>
      <c r="OH413" s="2" t="s">
        <v>187</v>
      </c>
      <c r="OI413" s="2" t="s">
        <v>2510</v>
      </c>
      <c r="OJ413" s="2" t="s">
        <v>2314</v>
      </c>
      <c r="OK413" s="2" t="s">
        <v>142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134</v>
      </c>
      <c r="OT413" s="2" t="s">
        <v>134</v>
      </c>
      <c r="OU413" s="2" t="s">
        <v>134</v>
      </c>
      <c r="OV413" s="2" t="s">
        <v>134</v>
      </c>
      <c r="OW413" s="2" t="s">
        <v>134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161</v>
      </c>
      <c r="PF413" s="2" t="s">
        <v>131</v>
      </c>
      <c r="PG413" s="2" t="s">
        <v>134</v>
      </c>
      <c r="PH413" s="2" t="s">
        <v>134</v>
      </c>
      <c r="PI413" s="2" t="s">
        <v>142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176</v>
      </c>
      <c r="PR413" s="2" t="s">
        <v>131</v>
      </c>
      <c r="PS413" s="2" t="s">
        <v>134</v>
      </c>
      <c r="PT413" s="2" t="s">
        <v>134</v>
      </c>
      <c r="PU413" s="2" t="s">
        <v>142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140</v>
      </c>
      <c r="QD413" s="2" t="s">
        <v>144</v>
      </c>
      <c r="QE413" s="2" t="s">
        <v>191</v>
      </c>
      <c r="QF413" s="2" t="s">
        <v>1773</v>
      </c>
      <c r="QG413" s="2" t="s">
        <v>142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184</v>
      </c>
      <c r="QP413" s="2" t="s">
        <v>131</v>
      </c>
      <c r="QQ413" s="2" t="s">
        <v>134</v>
      </c>
      <c r="QR413" s="2" t="s">
        <v>134</v>
      </c>
      <c r="QS413" s="2" t="s">
        <v>142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134</v>
      </c>
      <c r="RB413" s="2" t="s">
        <v>134</v>
      </c>
      <c r="RC413" s="2" t="s">
        <v>134</v>
      </c>
      <c r="RD413" s="2" t="s">
        <v>134</v>
      </c>
      <c r="RE413" s="2" t="s">
        <v>134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134</v>
      </c>
      <c r="RN413" s="2" t="s">
        <v>134</v>
      </c>
      <c r="RO413" s="2" t="s">
        <v>134</v>
      </c>
      <c r="RP413" s="2" t="s">
        <v>134</v>
      </c>
      <c r="RQ413" s="2" t="s">
        <v>134</v>
      </c>
      <c r="RR413" s="2" t="s">
        <v>134</v>
      </c>
      <c r="RS413" s="4"/>
      <c r="RT413" s="8"/>
      <c r="RU413" s="4"/>
      <c r="RV413" s="8"/>
      <c r="RW413" s="7"/>
      <c r="RX413" s="7"/>
      <c r="RY413" s="2" t="s">
        <v>161</v>
      </c>
      <c r="RZ413" s="2" t="s">
        <v>131</v>
      </c>
      <c r="SA413" s="2" t="s">
        <v>134</v>
      </c>
      <c r="SB413" s="2" t="s">
        <v>134</v>
      </c>
      <c r="SC413" s="2" t="s">
        <v>142</v>
      </c>
      <c r="SD413" s="2" t="s">
        <v>134</v>
      </c>
      <c r="SE413" s="4"/>
      <c r="SF413" s="8"/>
      <c r="SG413" s="4"/>
      <c r="SH413" s="8"/>
      <c r="SI413" s="7"/>
      <c r="SJ413" s="7"/>
      <c r="SK413" s="2" t="s">
        <v>176</v>
      </c>
      <c r="SL413" s="2" t="s">
        <v>144</v>
      </c>
      <c r="SM413" s="2" t="s">
        <v>134</v>
      </c>
      <c r="SN413" s="2" t="s">
        <v>134</v>
      </c>
      <c r="SO413" s="2" t="s">
        <v>142</v>
      </c>
      <c r="SP413" s="2" t="s">
        <v>134</v>
      </c>
    </row>
    <row r="414">
      <c r="A414" s="2" t="s">
        <v>3622</v>
      </c>
      <c r="B414" s="2" t="s">
        <v>123</v>
      </c>
      <c r="C414" s="2" t="s">
        <v>3587</v>
      </c>
      <c r="D414" s="2" t="s">
        <v>125</v>
      </c>
      <c r="E414" s="2" t="s">
        <v>126</v>
      </c>
      <c r="F414" s="2" t="s">
        <v>1580</v>
      </c>
      <c r="G414" s="2" t="s">
        <v>3617</v>
      </c>
      <c r="H414" s="2" t="s">
        <v>3618</v>
      </c>
      <c r="I414" s="2" t="s">
        <v>3591</v>
      </c>
      <c r="J414" s="2" t="s">
        <v>234</v>
      </c>
      <c r="K414" s="2" t="s">
        <v>130</v>
      </c>
      <c r="L414" s="3">
        <v>11.76</v>
      </c>
      <c r="M414" s="3">
        <v>12.35</v>
      </c>
      <c r="N414" s="3">
        <v>27.99</v>
      </c>
      <c r="O414" s="2" t="s">
        <v>131</v>
      </c>
      <c r="P414" s="2" t="s">
        <v>275</v>
      </c>
      <c r="Q414" s="2" t="s">
        <v>133</v>
      </c>
      <c r="R414" s="2" t="s">
        <v>134</v>
      </c>
      <c r="S414" s="2" t="s">
        <v>3623</v>
      </c>
      <c r="T414" s="2" t="s">
        <v>1805</v>
      </c>
      <c r="U414" s="2" t="s">
        <v>832</v>
      </c>
      <c r="V414" s="2" t="s">
        <v>420</v>
      </c>
      <c r="W414" s="2" t="s">
        <v>899</v>
      </c>
      <c r="X414" s="2" t="s">
        <v>134</v>
      </c>
      <c r="Y414" s="2" t="s">
        <v>865</v>
      </c>
      <c r="Z414" s="4">
        <v>423</v>
      </c>
      <c r="AA414" s="4">
        <f>=ROUNDDOWN(22.2631578947368,0)</f>
      </c>
      <c r="AB414" s="5">
        <v>19</v>
      </c>
      <c r="AC414" s="2" t="s">
        <v>134</v>
      </c>
      <c r="AD414" s="4"/>
      <c r="AE414" s="4"/>
      <c r="AF414" s="6">
        <v>65</v>
      </c>
      <c r="AG414" s="6"/>
      <c r="AH414" s="7">
        <v>0.6667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>
        <v>0</v>
      </c>
      <c r="AP414" s="4">
        <v>259</v>
      </c>
      <c r="AQ414" s="8">
        <v>3258.12</v>
      </c>
      <c r="AR414" s="4"/>
      <c r="AS414" s="8"/>
      <c r="AT414" s="7"/>
      <c r="AU414" s="7"/>
      <c r="AV414" s="4">
        <v>259</v>
      </c>
      <c r="AW414" s="8">
        <v>3258.12</v>
      </c>
      <c r="AX414" s="4"/>
      <c r="AY414" s="8"/>
      <c r="AZ414" s="7"/>
      <c r="BA414" s="7"/>
      <c r="BB414" s="7">
        <v>1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>
        <v>0.3189</v>
      </c>
      <c r="BJ414" s="4">
        <v>259</v>
      </c>
      <c r="BK414" s="8">
        <v>3258.12</v>
      </c>
      <c r="BL414" s="2" t="s">
        <v>1136</v>
      </c>
      <c r="BM414" s="7">
        <v>1</v>
      </c>
      <c r="BN414" s="7">
        <v>1</v>
      </c>
      <c r="BO414" s="4">
        <v>8</v>
      </c>
      <c r="BP414" s="8">
        <v>101.92</v>
      </c>
      <c r="BQ414" s="4"/>
      <c r="BR414" s="8"/>
      <c r="BS414" s="7"/>
      <c r="BT414" s="7"/>
      <c r="BU414" s="2" t="s">
        <v>140</v>
      </c>
      <c r="BV414" s="2" t="s">
        <v>131</v>
      </c>
      <c r="BW414" s="2" t="s">
        <v>134</v>
      </c>
      <c r="BX414" s="2" t="s">
        <v>2377</v>
      </c>
      <c r="BY414" s="2" t="s">
        <v>142</v>
      </c>
      <c r="BZ414" s="2" t="s">
        <v>134</v>
      </c>
      <c r="CA414" s="4">
        <v>91</v>
      </c>
      <c r="CB414" s="8">
        <v>1146.6</v>
      </c>
      <c r="CC414" s="4"/>
      <c r="CD414" s="8"/>
      <c r="CE414" s="7"/>
      <c r="CF414" s="7"/>
      <c r="CG414" s="2" t="s">
        <v>140</v>
      </c>
      <c r="CH414" s="2" t="s">
        <v>131</v>
      </c>
      <c r="CI414" s="2" t="s">
        <v>668</v>
      </c>
      <c r="CJ414" s="2" t="s">
        <v>287</v>
      </c>
      <c r="CK414" s="2" t="s">
        <v>142</v>
      </c>
      <c r="CL414" s="2" t="s">
        <v>134</v>
      </c>
      <c r="CM414" s="4">
        <v>104</v>
      </c>
      <c r="CN414" s="8">
        <v>1152.32</v>
      </c>
      <c r="CO414" s="4"/>
      <c r="CP414" s="8"/>
      <c r="CQ414" s="7"/>
      <c r="CR414" s="7"/>
      <c r="CS414" s="2" t="s">
        <v>140</v>
      </c>
      <c r="CT414" s="2" t="s">
        <v>131</v>
      </c>
      <c r="CU414" s="2" t="s">
        <v>2497</v>
      </c>
      <c r="CV414" s="2" t="s">
        <v>2915</v>
      </c>
      <c r="CW414" s="2" t="s">
        <v>142</v>
      </c>
      <c r="CX414" s="2" t="s">
        <v>134</v>
      </c>
      <c r="CY414" s="4">
        <v>10</v>
      </c>
      <c r="CZ414" s="8">
        <v>132.7</v>
      </c>
      <c r="DA414" s="4"/>
      <c r="DB414" s="8"/>
      <c r="DC414" s="7"/>
      <c r="DD414" s="7"/>
      <c r="DE414" s="2" t="s">
        <v>140</v>
      </c>
      <c r="DF414" s="2" t="s">
        <v>131</v>
      </c>
      <c r="DG414" s="2" t="s">
        <v>1280</v>
      </c>
      <c r="DH414" s="2" t="s">
        <v>384</v>
      </c>
      <c r="DI414" s="2" t="s">
        <v>142</v>
      </c>
      <c r="DJ414" s="2" t="s">
        <v>134</v>
      </c>
      <c r="DK414" s="4">
        <v>10</v>
      </c>
      <c r="DL414" s="8">
        <v>126.8</v>
      </c>
      <c r="DM414" s="4"/>
      <c r="DN414" s="8"/>
      <c r="DO414" s="7"/>
      <c r="DP414" s="7"/>
      <c r="DQ414" s="2" t="s">
        <v>140</v>
      </c>
      <c r="DR414" s="2" t="s">
        <v>131</v>
      </c>
      <c r="DS414" s="2" t="s">
        <v>918</v>
      </c>
      <c r="DT414" s="2" t="s">
        <v>1283</v>
      </c>
      <c r="DU414" s="2" t="s">
        <v>142</v>
      </c>
      <c r="DV414" s="2" t="s">
        <v>134</v>
      </c>
      <c r="DW414" s="4">
        <v>23</v>
      </c>
      <c r="DX414" s="8">
        <v>417.22</v>
      </c>
      <c r="DY414" s="4"/>
      <c r="DZ414" s="8"/>
      <c r="EA414" s="7"/>
      <c r="EB414" s="7"/>
      <c r="EC414" s="2" t="s">
        <v>140</v>
      </c>
      <c r="ED414" s="2" t="s">
        <v>131</v>
      </c>
      <c r="EE414" s="2" t="s">
        <v>2170</v>
      </c>
      <c r="EF414" s="2" t="s">
        <v>943</v>
      </c>
      <c r="EG414" s="2" t="s">
        <v>142</v>
      </c>
      <c r="EH414" s="2" t="s">
        <v>134</v>
      </c>
      <c r="EI414" s="4">
        <v>6</v>
      </c>
      <c r="EJ414" s="8">
        <v>68.22</v>
      </c>
      <c r="EK414" s="4"/>
      <c r="EL414" s="8"/>
      <c r="EM414" s="7"/>
      <c r="EN414" s="7"/>
      <c r="EO414" s="2" t="s">
        <v>140</v>
      </c>
      <c r="EP414" s="2" t="s">
        <v>131</v>
      </c>
      <c r="EQ414" s="2" t="s">
        <v>1232</v>
      </c>
      <c r="ER414" s="2" t="s">
        <v>173</v>
      </c>
      <c r="ES414" s="2" t="s">
        <v>142</v>
      </c>
      <c r="ET414" s="2" t="s">
        <v>134</v>
      </c>
      <c r="EU414" s="4">
        <v>6</v>
      </c>
      <c r="EV414" s="8">
        <v>78.75</v>
      </c>
      <c r="EW414" s="4"/>
      <c r="EX414" s="8"/>
      <c r="EY414" s="7"/>
      <c r="EZ414" s="7"/>
      <c r="FA414" s="2" t="s">
        <v>140</v>
      </c>
      <c r="FB414" s="2" t="s">
        <v>131</v>
      </c>
      <c r="FC414" s="2" t="s">
        <v>3624</v>
      </c>
      <c r="FD414" s="2" t="s">
        <v>3625</v>
      </c>
      <c r="FE414" s="2" t="s">
        <v>142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176</v>
      </c>
      <c r="FN414" s="2" t="s">
        <v>131</v>
      </c>
      <c r="FO414" s="2" t="s">
        <v>134</v>
      </c>
      <c r="FP414" s="2" t="s">
        <v>134</v>
      </c>
      <c r="FQ414" s="2" t="s">
        <v>142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143</v>
      </c>
      <c r="FZ414" s="2" t="s">
        <v>131</v>
      </c>
      <c r="GA414" s="2" t="s">
        <v>134</v>
      </c>
      <c r="GB414" s="2" t="s">
        <v>134</v>
      </c>
      <c r="GC414" s="2" t="s">
        <v>142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161</v>
      </c>
      <c r="GL414" s="2" t="s">
        <v>131</v>
      </c>
      <c r="GM414" s="2" t="s">
        <v>134</v>
      </c>
      <c r="GN414" s="2" t="s">
        <v>134</v>
      </c>
      <c r="GO414" s="2" t="s">
        <v>142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184</v>
      </c>
      <c r="GX414" s="2" t="s">
        <v>131</v>
      </c>
      <c r="GY414" s="2" t="s">
        <v>134</v>
      </c>
      <c r="GZ414" s="2" t="s">
        <v>134</v>
      </c>
      <c r="HA414" s="2" t="s">
        <v>142</v>
      </c>
      <c r="HB414" s="2" t="s">
        <v>134</v>
      </c>
      <c r="HC414" s="4">
        <v>1</v>
      </c>
      <c r="HD414" s="8">
        <v>33.59</v>
      </c>
      <c r="HE414" s="4"/>
      <c r="HF414" s="8"/>
      <c r="HG414" s="7"/>
      <c r="HH414" s="7"/>
      <c r="HI414" s="2" t="s">
        <v>140</v>
      </c>
      <c r="HJ414" s="2" t="s">
        <v>131</v>
      </c>
      <c r="HK414" s="2" t="s">
        <v>3626</v>
      </c>
      <c r="HL414" s="2" t="s">
        <v>884</v>
      </c>
      <c r="HM414" s="2" t="s">
        <v>142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161</v>
      </c>
      <c r="HV414" s="2" t="s">
        <v>131</v>
      </c>
      <c r="HW414" s="2" t="s">
        <v>134</v>
      </c>
      <c r="HX414" s="2" t="s">
        <v>134</v>
      </c>
      <c r="HY414" s="2" t="s">
        <v>142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140</v>
      </c>
      <c r="IH414" s="2" t="s">
        <v>131</v>
      </c>
      <c r="II414" s="2" t="s">
        <v>1081</v>
      </c>
      <c r="IJ414" s="2" t="s">
        <v>2181</v>
      </c>
      <c r="IK414" s="2" t="s">
        <v>142</v>
      </c>
      <c r="IL414" s="2" t="s">
        <v>168</v>
      </c>
      <c r="IM414" s="4"/>
      <c r="IN414" s="8"/>
      <c r="IO414" s="4"/>
      <c r="IP414" s="8"/>
      <c r="IQ414" s="7"/>
      <c r="IR414" s="7"/>
      <c r="IS414" s="2" t="s">
        <v>161</v>
      </c>
      <c r="IT414" s="2" t="s">
        <v>131</v>
      </c>
      <c r="IU414" s="2" t="s">
        <v>134</v>
      </c>
      <c r="IV414" s="2" t="s">
        <v>134</v>
      </c>
      <c r="IW414" s="2" t="s">
        <v>142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140</v>
      </c>
      <c r="JF414" s="2" t="s">
        <v>131</v>
      </c>
      <c r="JG414" s="2" t="s">
        <v>170</v>
      </c>
      <c r="JH414" s="2" t="s">
        <v>134</v>
      </c>
      <c r="JI414" s="2" t="s">
        <v>142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184</v>
      </c>
      <c r="JR414" s="2" t="s">
        <v>131</v>
      </c>
      <c r="JS414" s="2" t="s">
        <v>134</v>
      </c>
      <c r="JT414" s="2" t="s">
        <v>134</v>
      </c>
      <c r="JU414" s="2" t="s">
        <v>142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140</v>
      </c>
      <c r="KD414" s="2" t="s">
        <v>131</v>
      </c>
      <c r="KE414" s="2" t="s">
        <v>3627</v>
      </c>
      <c r="KF414" s="2" t="s">
        <v>823</v>
      </c>
      <c r="KG414" s="2" t="s">
        <v>142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176</v>
      </c>
      <c r="KP414" s="2" t="s">
        <v>131</v>
      </c>
      <c r="KQ414" s="2" t="s">
        <v>134</v>
      </c>
      <c r="KR414" s="2" t="s">
        <v>134</v>
      </c>
      <c r="KS414" s="2" t="s">
        <v>142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140</v>
      </c>
      <c r="LB414" s="2" t="s">
        <v>144</v>
      </c>
      <c r="LC414" s="2" t="s">
        <v>2263</v>
      </c>
      <c r="LD414" s="2" t="s">
        <v>1774</v>
      </c>
      <c r="LE414" s="2" t="s">
        <v>142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134</v>
      </c>
      <c r="LN414" s="2" t="s">
        <v>134</v>
      </c>
      <c r="LO414" s="2" t="s">
        <v>134</v>
      </c>
      <c r="LP414" s="2" t="s">
        <v>134</v>
      </c>
      <c r="LQ414" s="2" t="s">
        <v>134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134</v>
      </c>
      <c r="LZ414" s="2" t="s">
        <v>134</v>
      </c>
      <c r="MA414" s="2" t="s">
        <v>134</v>
      </c>
      <c r="MB414" s="2" t="s">
        <v>134</v>
      </c>
      <c r="MC414" s="2" t="s">
        <v>134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140</v>
      </c>
      <c r="ML414" s="2" t="s">
        <v>144</v>
      </c>
      <c r="MM414" s="2" t="s">
        <v>213</v>
      </c>
      <c r="MN414" s="2" t="s">
        <v>134</v>
      </c>
      <c r="MO414" s="2" t="s">
        <v>142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134</v>
      </c>
      <c r="MY414" s="2" t="s">
        <v>134</v>
      </c>
      <c r="MZ414" s="2" t="s">
        <v>134</v>
      </c>
      <c r="NA414" s="2" t="s">
        <v>134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184</v>
      </c>
      <c r="NJ414" s="2" t="s">
        <v>131</v>
      </c>
      <c r="NK414" s="2" t="s">
        <v>134</v>
      </c>
      <c r="NL414" s="2" t="s">
        <v>134</v>
      </c>
      <c r="NM414" s="2" t="s">
        <v>142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140</v>
      </c>
      <c r="NV414" s="2" t="s">
        <v>131</v>
      </c>
      <c r="NW414" s="2" t="s">
        <v>185</v>
      </c>
      <c r="NX414" s="2" t="s">
        <v>2678</v>
      </c>
      <c r="NY414" s="2" t="s">
        <v>142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140</v>
      </c>
      <c r="OH414" s="2" t="s">
        <v>187</v>
      </c>
      <c r="OI414" s="2" t="s">
        <v>647</v>
      </c>
      <c r="OJ414" s="2" t="s">
        <v>1242</v>
      </c>
      <c r="OK414" s="2" t="s">
        <v>142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134</v>
      </c>
      <c r="OT414" s="2" t="s">
        <v>134</v>
      </c>
      <c r="OU414" s="2" t="s">
        <v>134</v>
      </c>
      <c r="OV414" s="2" t="s">
        <v>134</v>
      </c>
      <c r="OW414" s="2" t="s">
        <v>134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161</v>
      </c>
      <c r="PF414" s="2" t="s">
        <v>131</v>
      </c>
      <c r="PG414" s="2" t="s">
        <v>134</v>
      </c>
      <c r="PH414" s="2" t="s">
        <v>134</v>
      </c>
      <c r="PI414" s="2" t="s">
        <v>142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176</v>
      </c>
      <c r="PR414" s="2" t="s">
        <v>131</v>
      </c>
      <c r="PS414" s="2" t="s">
        <v>134</v>
      </c>
      <c r="PT414" s="2" t="s">
        <v>134</v>
      </c>
      <c r="PU414" s="2" t="s">
        <v>142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161</v>
      </c>
      <c r="QD414" s="2" t="s">
        <v>144</v>
      </c>
      <c r="QE414" s="2" t="s">
        <v>134</v>
      </c>
      <c r="QF414" s="2" t="s">
        <v>134</v>
      </c>
      <c r="QG414" s="2" t="s">
        <v>142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184</v>
      </c>
      <c r="QP414" s="2" t="s">
        <v>131</v>
      </c>
      <c r="QQ414" s="2" t="s">
        <v>134</v>
      </c>
      <c r="QR414" s="2" t="s">
        <v>134</v>
      </c>
      <c r="QS414" s="2" t="s">
        <v>142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134</v>
      </c>
      <c r="RB414" s="2" t="s">
        <v>134</v>
      </c>
      <c r="RC414" s="2" t="s">
        <v>134</v>
      </c>
      <c r="RD414" s="2" t="s">
        <v>134</v>
      </c>
      <c r="RE414" s="2" t="s">
        <v>134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134</v>
      </c>
      <c r="RN414" s="2" t="s">
        <v>134</v>
      </c>
      <c r="RO414" s="2" t="s">
        <v>134</v>
      </c>
      <c r="RP414" s="2" t="s">
        <v>134</v>
      </c>
      <c r="RQ414" s="2" t="s">
        <v>134</v>
      </c>
      <c r="RR414" s="2" t="s">
        <v>134</v>
      </c>
      <c r="RS414" s="4"/>
      <c r="RT414" s="8"/>
      <c r="RU414" s="4"/>
      <c r="RV414" s="8"/>
      <c r="RW414" s="7"/>
      <c r="RX414" s="7"/>
      <c r="RY414" s="2" t="s">
        <v>161</v>
      </c>
      <c r="RZ414" s="2" t="s">
        <v>131</v>
      </c>
      <c r="SA414" s="2" t="s">
        <v>134</v>
      </c>
      <c r="SB414" s="2" t="s">
        <v>134</v>
      </c>
      <c r="SC414" s="2" t="s">
        <v>142</v>
      </c>
      <c r="SD414" s="2" t="s">
        <v>134</v>
      </c>
      <c r="SE414" s="4"/>
      <c r="SF414" s="8"/>
      <c r="SG414" s="4"/>
      <c r="SH414" s="8"/>
      <c r="SI414" s="7"/>
      <c r="SJ414" s="7"/>
      <c r="SK414" s="2" t="s">
        <v>176</v>
      </c>
      <c r="SL414" s="2" t="s">
        <v>144</v>
      </c>
      <c r="SM414" s="2" t="s">
        <v>134</v>
      </c>
      <c r="SN414" s="2" t="s">
        <v>134</v>
      </c>
      <c r="SO414" s="2" t="s">
        <v>142</v>
      </c>
      <c r="SP414" s="2" t="s">
        <v>134</v>
      </c>
    </row>
    <row r="415">
      <c r="A415" s="2" t="s">
        <v>3628</v>
      </c>
      <c r="B415" s="2" t="s">
        <v>123</v>
      </c>
      <c r="C415" s="2" t="s">
        <v>3587</v>
      </c>
      <c r="D415" s="2" t="s">
        <v>125</v>
      </c>
      <c r="E415" s="2" t="s">
        <v>126</v>
      </c>
      <c r="F415" s="2" t="s">
        <v>1580</v>
      </c>
      <c r="G415" s="2" t="s">
        <v>3617</v>
      </c>
      <c r="H415" s="2" t="s">
        <v>3618</v>
      </c>
      <c r="I415" s="2" t="s">
        <v>3591</v>
      </c>
      <c r="J415" s="2" t="s">
        <v>234</v>
      </c>
      <c r="K415" s="2" t="s">
        <v>329</v>
      </c>
      <c r="L415" s="3">
        <v>11.76</v>
      </c>
      <c r="M415" s="3">
        <v>12.35</v>
      </c>
      <c r="N415" s="3">
        <v>27.99</v>
      </c>
      <c r="O415" s="2" t="s">
        <v>131</v>
      </c>
      <c r="P415" s="2" t="s">
        <v>275</v>
      </c>
      <c r="Q415" s="2" t="s">
        <v>133</v>
      </c>
      <c r="R415" s="2" t="s">
        <v>134</v>
      </c>
      <c r="S415" s="2" t="s">
        <v>3629</v>
      </c>
      <c r="T415" s="2" t="s">
        <v>1805</v>
      </c>
      <c r="U415" s="2" t="s">
        <v>832</v>
      </c>
      <c r="V415" s="2" t="s">
        <v>420</v>
      </c>
      <c r="W415" s="2" t="s">
        <v>899</v>
      </c>
      <c r="X415" s="2" t="s">
        <v>134</v>
      </c>
      <c r="Y415" s="2" t="s">
        <v>1455</v>
      </c>
      <c r="Z415" s="4">
        <v>214</v>
      </c>
      <c r="AA415" s="4">
        <f>=ROUNDDOWN(26.75,0)</f>
      </c>
      <c r="AB415" s="5">
        <v>8</v>
      </c>
      <c r="AC415" s="2" t="s">
        <v>134</v>
      </c>
      <c r="AD415" s="4"/>
      <c r="AE415" s="4"/>
      <c r="AF415" s="6">
        <v>65</v>
      </c>
      <c r="AG415" s="6"/>
      <c r="AH415" s="7">
        <v>0.4372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>
        <v>0</v>
      </c>
      <c r="AP415" s="4">
        <v>54</v>
      </c>
      <c r="AQ415" s="8">
        <v>756.44</v>
      </c>
      <c r="AR415" s="4"/>
      <c r="AS415" s="8"/>
      <c r="AT415" s="7"/>
      <c r="AU415" s="7"/>
      <c r="AV415" s="4">
        <v>54</v>
      </c>
      <c r="AW415" s="8">
        <v>756.44</v>
      </c>
      <c r="AX415" s="4"/>
      <c r="AY415" s="8"/>
      <c r="AZ415" s="7"/>
      <c r="BA415" s="7"/>
      <c r="BB415" s="7">
        <v>1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>
        <v>0.074</v>
      </c>
      <c r="BJ415" s="4">
        <v>54</v>
      </c>
      <c r="BK415" s="8">
        <v>756.44</v>
      </c>
      <c r="BL415" s="2" t="s">
        <v>3630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140</v>
      </c>
      <c r="BV415" s="2" t="s">
        <v>131</v>
      </c>
      <c r="BW415" s="2" t="s">
        <v>134</v>
      </c>
      <c r="BX415" s="2" t="s">
        <v>134</v>
      </c>
      <c r="BY415" s="2" t="s">
        <v>142</v>
      </c>
      <c r="BZ415" s="2" t="s">
        <v>134</v>
      </c>
      <c r="CA415" s="4">
        <v>15</v>
      </c>
      <c r="CB415" s="8">
        <v>189</v>
      </c>
      <c r="CC415" s="4"/>
      <c r="CD415" s="8"/>
      <c r="CE415" s="7"/>
      <c r="CF415" s="7"/>
      <c r="CG415" s="2" t="s">
        <v>140</v>
      </c>
      <c r="CH415" s="2" t="s">
        <v>131</v>
      </c>
      <c r="CI415" s="2" t="s">
        <v>1041</v>
      </c>
      <c r="CJ415" s="2" t="s">
        <v>2184</v>
      </c>
      <c r="CK415" s="2" t="s">
        <v>142</v>
      </c>
      <c r="CL415" s="2" t="s">
        <v>134</v>
      </c>
      <c r="CM415" s="4">
        <v>13</v>
      </c>
      <c r="CN415" s="8">
        <v>144.04</v>
      </c>
      <c r="CO415" s="4"/>
      <c r="CP415" s="8"/>
      <c r="CQ415" s="7"/>
      <c r="CR415" s="7"/>
      <c r="CS415" s="2" t="s">
        <v>140</v>
      </c>
      <c r="CT415" s="2" t="s">
        <v>131</v>
      </c>
      <c r="CU415" s="2" t="s">
        <v>428</v>
      </c>
      <c r="CV415" s="2" t="s">
        <v>1045</v>
      </c>
      <c r="CW415" s="2" t="s">
        <v>142</v>
      </c>
      <c r="CX415" s="2" t="s">
        <v>134</v>
      </c>
      <c r="CY415" s="4">
        <v>4</v>
      </c>
      <c r="CZ415" s="8">
        <v>53.08</v>
      </c>
      <c r="DA415" s="4"/>
      <c r="DB415" s="8"/>
      <c r="DC415" s="7"/>
      <c r="DD415" s="7"/>
      <c r="DE415" s="2" t="s">
        <v>140</v>
      </c>
      <c r="DF415" s="2" t="s">
        <v>131</v>
      </c>
      <c r="DG415" s="2" t="s">
        <v>1045</v>
      </c>
      <c r="DH415" s="2" t="s">
        <v>3631</v>
      </c>
      <c r="DI415" s="2" t="s">
        <v>142</v>
      </c>
      <c r="DJ415" s="2" t="s">
        <v>134</v>
      </c>
      <c r="DK415" s="4">
        <v>4</v>
      </c>
      <c r="DL415" s="8">
        <v>53.36</v>
      </c>
      <c r="DM415" s="4"/>
      <c r="DN415" s="8"/>
      <c r="DO415" s="7"/>
      <c r="DP415" s="7"/>
      <c r="DQ415" s="2" t="s">
        <v>140</v>
      </c>
      <c r="DR415" s="2" t="s">
        <v>131</v>
      </c>
      <c r="DS415" s="2" t="s">
        <v>1122</v>
      </c>
      <c r="DT415" s="2" t="s">
        <v>1119</v>
      </c>
      <c r="DU415" s="2" t="s">
        <v>142</v>
      </c>
      <c r="DV415" s="2" t="s">
        <v>134</v>
      </c>
      <c r="DW415" s="4">
        <v>13</v>
      </c>
      <c r="DX415" s="8">
        <v>235.82</v>
      </c>
      <c r="DY415" s="4"/>
      <c r="DZ415" s="8"/>
      <c r="EA415" s="7"/>
      <c r="EB415" s="7"/>
      <c r="EC415" s="2" t="s">
        <v>140</v>
      </c>
      <c r="ED415" s="2" t="s">
        <v>131</v>
      </c>
      <c r="EE415" s="2" t="s">
        <v>428</v>
      </c>
      <c r="EF415" s="2" t="s">
        <v>2369</v>
      </c>
      <c r="EG415" s="2" t="s">
        <v>142</v>
      </c>
      <c r="EH415" s="2" t="s">
        <v>134</v>
      </c>
      <c r="EI415" s="4">
        <v>3</v>
      </c>
      <c r="EJ415" s="8">
        <v>35.2</v>
      </c>
      <c r="EK415" s="4"/>
      <c r="EL415" s="8"/>
      <c r="EM415" s="7"/>
      <c r="EN415" s="7"/>
      <c r="EO415" s="2" t="s">
        <v>140</v>
      </c>
      <c r="EP415" s="2" t="s">
        <v>131</v>
      </c>
      <c r="EQ415" s="2" t="s">
        <v>582</v>
      </c>
      <c r="ER415" s="2" t="s">
        <v>1047</v>
      </c>
      <c r="ES415" s="2" t="s">
        <v>142</v>
      </c>
      <c r="ET415" s="2" t="s">
        <v>134</v>
      </c>
      <c r="EU415" s="4">
        <v>1</v>
      </c>
      <c r="EV415" s="8">
        <v>12.35</v>
      </c>
      <c r="EW415" s="4"/>
      <c r="EX415" s="8"/>
      <c r="EY415" s="7"/>
      <c r="EZ415" s="7"/>
      <c r="FA415" s="2" t="s">
        <v>140</v>
      </c>
      <c r="FB415" s="2" t="s">
        <v>131</v>
      </c>
      <c r="FC415" s="2" t="s">
        <v>428</v>
      </c>
      <c r="FD415" s="2" t="s">
        <v>2761</v>
      </c>
      <c r="FE415" s="2" t="s">
        <v>142</v>
      </c>
      <c r="FF415" s="2" t="s">
        <v>134</v>
      </c>
      <c r="FG415" s="4"/>
      <c r="FH415" s="8"/>
      <c r="FI415" s="4"/>
      <c r="FJ415" s="8"/>
      <c r="FK415" s="7"/>
      <c r="FL415" s="7"/>
      <c r="FM415" s="2" t="s">
        <v>176</v>
      </c>
      <c r="FN415" s="2" t="s">
        <v>131</v>
      </c>
      <c r="FO415" s="2" t="s">
        <v>134</v>
      </c>
      <c r="FP415" s="2" t="s">
        <v>134</v>
      </c>
      <c r="FQ415" s="2" t="s">
        <v>142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161</v>
      </c>
      <c r="FZ415" s="2" t="s">
        <v>131</v>
      </c>
      <c r="GA415" s="2" t="s">
        <v>134</v>
      </c>
      <c r="GB415" s="2" t="s">
        <v>134</v>
      </c>
      <c r="GC415" s="2" t="s">
        <v>142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161</v>
      </c>
      <c r="GL415" s="2" t="s">
        <v>131</v>
      </c>
      <c r="GM415" s="2" t="s">
        <v>134</v>
      </c>
      <c r="GN415" s="2" t="s">
        <v>134</v>
      </c>
      <c r="GO415" s="2" t="s">
        <v>142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184</v>
      </c>
      <c r="GX415" s="2" t="s">
        <v>131</v>
      </c>
      <c r="GY415" s="2" t="s">
        <v>134</v>
      </c>
      <c r="GZ415" s="2" t="s">
        <v>134</v>
      </c>
      <c r="HA415" s="2" t="s">
        <v>142</v>
      </c>
      <c r="HB415" s="2" t="s">
        <v>134</v>
      </c>
      <c r="HC415" s="4">
        <v>1</v>
      </c>
      <c r="HD415" s="8">
        <v>33.59</v>
      </c>
      <c r="HE415" s="4"/>
      <c r="HF415" s="8"/>
      <c r="HG415" s="7"/>
      <c r="HH415" s="7"/>
      <c r="HI415" s="2" t="s">
        <v>140</v>
      </c>
      <c r="HJ415" s="2" t="s">
        <v>131</v>
      </c>
      <c r="HK415" s="2" t="s">
        <v>428</v>
      </c>
      <c r="HL415" s="2" t="s">
        <v>2677</v>
      </c>
      <c r="HM415" s="2" t="s">
        <v>142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161</v>
      </c>
      <c r="HV415" s="2" t="s">
        <v>131</v>
      </c>
      <c r="HW415" s="2" t="s">
        <v>134</v>
      </c>
      <c r="HX415" s="2" t="s">
        <v>134</v>
      </c>
      <c r="HY415" s="2" t="s">
        <v>142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176</v>
      </c>
      <c r="IH415" s="2" t="s">
        <v>131</v>
      </c>
      <c r="II415" s="2" t="s">
        <v>134</v>
      </c>
      <c r="IJ415" s="2" t="s">
        <v>134</v>
      </c>
      <c r="IK415" s="2" t="s">
        <v>142</v>
      </c>
      <c r="IL415" s="2" t="s">
        <v>168</v>
      </c>
      <c r="IM415" s="4"/>
      <c r="IN415" s="8"/>
      <c r="IO415" s="4"/>
      <c r="IP415" s="8"/>
      <c r="IQ415" s="7"/>
      <c r="IR415" s="7"/>
      <c r="IS415" s="2" t="s">
        <v>161</v>
      </c>
      <c r="IT415" s="2" t="s">
        <v>131</v>
      </c>
      <c r="IU415" s="2" t="s">
        <v>134</v>
      </c>
      <c r="IV415" s="2" t="s">
        <v>134</v>
      </c>
      <c r="IW415" s="2" t="s">
        <v>142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140</v>
      </c>
      <c r="JF415" s="2" t="s">
        <v>131</v>
      </c>
      <c r="JG415" s="2" t="s">
        <v>2941</v>
      </c>
      <c r="JH415" s="2" t="s">
        <v>134</v>
      </c>
      <c r="JI415" s="2" t="s">
        <v>142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140</v>
      </c>
      <c r="JR415" s="2" t="s">
        <v>144</v>
      </c>
      <c r="JS415" s="2" t="s">
        <v>1052</v>
      </c>
      <c r="JT415" s="2" t="s">
        <v>134</v>
      </c>
      <c r="JU415" s="2" t="s">
        <v>142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140</v>
      </c>
      <c r="KD415" s="2" t="s">
        <v>131</v>
      </c>
      <c r="KE415" s="2" t="s">
        <v>629</v>
      </c>
      <c r="KF415" s="2" t="s">
        <v>134</v>
      </c>
      <c r="KG415" s="2" t="s">
        <v>142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176</v>
      </c>
      <c r="KP415" s="2" t="s">
        <v>131</v>
      </c>
      <c r="KQ415" s="2" t="s">
        <v>134</v>
      </c>
      <c r="KR415" s="2" t="s">
        <v>134</v>
      </c>
      <c r="KS415" s="2" t="s">
        <v>142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140</v>
      </c>
      <c r="LB415" s="2" t="s">
        <v>144</v>
      </c>
      <c r="LC415" s="2" t="s">
        <v>230</v>
      </c>
      <c r="LD415" s="2" t="s">
        <v>1148</v>
      </c>
      <c r="LE415" s="2" t="s">
        <v>142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134</v>
      </c>
      <c r="LN415" s="2" t="s">
        <v>134</v>
      </c>
      <c r="LO415" s="2" t="s">
        <v>134</v>
      </c>
      <c r="LP415" s="2" t="s">
        <v>134</v>
      </c>
      <c r="LQ415" s="2" t="s">
        <v>134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134</v>
      </c>
      <c r="LZ415" s="2" t="s">
        <v>134</v>
      </c>
      <c r="MA415" s="2" t="s">
        <v>134</v>
      </c>
      <c r="MB415" s="2" t="s">
        <v>134</v>
      </c>
      <c r="MC415" s="2" t="s">
        <v>134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140</v>
      </c>
      <c r="ML415" s="2" t="s">
        <v>144</v>
      </c>
      <c r="MM415" s="2" t="s">
        <v>210</v>
      </c>
      <c r="MN415" s="2" t="s">
        <v>3072</v>
      </c>
      <c r="MO415" s="2" t="s">
        <v>142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134</v>
      </c>
      <c r="MX415" s="2" t="s">
        <v>134</v>
      </c>
      <c r="MY415" s="2" t="s">
        <v>134</v>
      </c>
      <c r="MZ415" s="2" t="s">
        <v>134</v>
      </c>
      <c r="NA415" s="2" t="s">
        <v>134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184</v>
      </c>
      <c r="NJ415" s="2" t="s">
        <v>131</v>
      </c>
      <c r="NK415" s="2" t="s">
        <v>134</v>
      </c>
      <c r="NL415" s="2" t="s">
        <v>134</v>
      </c>
      <c r="NM415" s="2" t="s">
        <v>142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161</v>
      </c>
      <c r="NV415" s="2" t="s">
        <v>131</v>
      </c>
      <c r="NW415" s="2" t="s">
        <v>134</v>
      </c>
      <c r="NX415" s="2" t="s">
        <v>134</v>
      </c>
      <c r="NY415" s="2" t="s">
        <v>142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140</v>
      </c>
      <c r="OH415" s="2" t="s">
        <v>187</v>
      </c>
      <c r="OI415" s="2" t="s">
        <v>2162</v>
      </c>
      <c r="OJ415" s="2" t="s">
        <v>1477</v>
      </c>
      <c r="OK415" s="2" t="s">
        <v>142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161</v>
      </c>
      <c r="OT415" s="2" t="s">
        <v>131</v>
      </c>
      <c r="OU415" s="2" t="s">
        <v>134</v>
      </c>
      <c r="OV415" s="2" t="s">
        <v>134</v>
      </c>
      <c r="OW415" s="2" t="s">
        <v>142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161</v>
      </c>
      <c r="PF415" s="2" t="s">
        <v>131</v>
      </c>
      <c r="PG415" s="2" t="s">
        <v>134</v>
      </c>
      <c r="PH415" s="2" t="s">
        <v>134</v>
      </c>
      <c r="PI415" s="2" t="s">
        <v>142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176</v>
      </c>
      <c r="PR415" s="2" t="s">
        <v>131</v>
      </c>
      <c r="PS415" s="2" t="s">
        <v>134</v>
      </c>
      <c r="PT415" s="2" t="s">
        <v>134</v>
      </c>
      <c r="PU415" s="2" t="s">
        <v>142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161</v>
      </c>
      <c r="QD415" s="2" t="s">
        <v>144</v>
      </c>
      <c r="QE415" s="2" t="s">
        <v>134</v>
      </c>
      <c r="QF415" s="2" t="s">
        <v>134</v>
      </c>
      <c r="QG415" s="2" t="s">
        <v>142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184</v>
      </c>
      <c r="QP415" s="2" t="s">
        <v>131</v>
      </c>
      <c r="QQ415" s="2" t="s">
        <v>134</v>
      </c>
      <c r="QR415" s="2" t="s">
        <v>134</v>
      </c>
      <c r="QS415" s="2" t="s">
        <v>142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134</v>
      </c>
      <c r="RB415" s="2" t="s">
        <v>134</v>
      </c>
      <c r="RC415" s="2" t="s">
        <v>134</v>
      </c>
      <c r="RD415" s="2" t="s">
        <v>134</v>
      </c>
      <c r="RE415" s="2" t="s">
        <v>134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161</v>
      </c>
      <c r="RN415" s="2" t="s">
        <v>131</v>
      </c>
      <c r="RO415" s="2" t="s">
        <v>134</v>
      </c>
      <c r="RP415" s="2" t="s">
        <v>134</v>
      </c>
      <c r="RQ415" s="2" t="s">
        <v>142</v>
      </c>
      <c r="RR415" s="2" t="s">
        <v>134</v>
      </c>
      <c r="RS415" s="4"/>
      <c r="RT415" s="8"/>
      <c r="RU415" s="4"/>
      <c r="RV415" s="8"/>
      <c r="RW415" s="7"/>
      <c r="RX415" s="7"/>
      <c r="RY415" s="2" t="s">
        <v>161</v>
      </c>
      <c r="RZ415" s="2" t="s">
        <v>131</v>
      </c>
      <c r="SA415" s="2" t="s">
        <v>134</v>
      </c>
      <c r="SB415" s="2" t="s">
        <v>134</v>
      </c>
      <c r="SC415" s="2" t="s">
        <v>142</v>
      </c>
      <c r="SD415" s="2" t="s">
        <v>134</v>
      </c>
      <c r="SE415" s="4"/>
      <c r="SF415" s="8"/>
      <c r="SG415" s="4"/>
      <c r="SH415" s="8"/>
      <c r="SI415" s="7"/>
      <c r="SJ415" s="7"/>
      <c r="SK415" s="2" t="s">
        <v>161</v>
      </c>
      <c r="SL415" s="2" t="s">
        <v>144</v>
      </c>
      <c r="SM415" s="2" t="s">
        <v>134</v>
      </c>
      <c r="SN415" s="2" t="s">
        <v>134</v>
      </c>
      <c r="SO415" s="2" t="s">
        <v>142</v>
      </c>
      <c r="SP415" s="2" t="s">
        <v>134</v>
      </c>
    </row>
    <row r="416">
      <c r="A416" s="2" t="s">
        <v>3632</v>
      </c>
      <c r="B416" s="2" t="s">
        <v>123</v>
      </c>
      <c r="C416" s="2" t="s">
        <v>3587</v>
      </c>
      <c r="D416" s="2" t="s">
        <v>125</v>
      </c>
      <c r="E416" s="2" t="s">
        <v>126</v>
      </c>
      <c r="F416" s="2" t="s">
        <v>3633</v>
      </c>
      <c r="G416" s="2" t="s">
        <v>3634</v>
      </c>
      <c r="H416" s="2" t="s">
        <v>3635</v>
      </c>
      <c r="I416" s="2" t="s">
        <v>3636</v>
      </c>
      <c r="J416" s="2" t="s">
        <v>234</v>
      </c>
      <c r="K416" s="2" t="s">
        <v>3637</v>
      </c>
      <c r="L416" s="3">
        <v>8</v>
      </c>
      <c r="M416" s="3">
        <v>8.4</v>
      </c>
      <c r="N416" s="3">
        <v>19.99</v>
      </c>
      <c r="O416" s="2" t="s">
        <v>274</v>
      </c>
      <c r="P416" s="2" t="s">
        <v>275</v>
      </c>
      <c r="Q416" s="2" t="s">
        <v>133</v>
      </c>
      <c r="R416" s="2" t="s">
        <v>134</v>
      </c>
      <c r="S416" s="2" t="s">
        <v>3638</v>
      </c>
      <c r="T416" s="2" t="s">
        <v>134</v>
      </c>
      <c r="U416" s="2" t="s">
        <v>832</v>
      </c>
      <c r="V416" s="2" t="s">
        <v>1387</v>
      </c>
      <c r="W416" s="2" t="s">
        <v>1934</v>
      </c>
      <c r="X416" s="2" t="s">
        <v>835</v>
      </c>
      <c r="Y416" s="2" t="s">
        <v>3372</v>
      </c>
      <c r="Z416" s="4"/>
      <c r="AA416" s="4">
        <f>=ROUNDDOWN({0},0)</f>
      </c>
      <c r="AB416" s="5"/>
      <c r="AC416" s="2" t="s">
        <v>134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134</v>
      </c>
      <c r="BM416" s="7"/>
      <c r="BN416" s="7"/>
      <c r="BO416" s="4"/>
      <c r="BP416" s="8"/>
      <c r="BQ416" s="4"/>
      <c r="BR416" s="8"/>
      <c r="BS416" s="7"/>
      <c r="BT416" s="7"/>
      <c r="BU416" s="2" t="s">
        <v>140</v>
      </c>
      <c r="BV416" s="2" t="s">
        <v>144</v>
      </c>
      <c r="BW416" s="2" t="s">
        <v>134</v>
      </c>
      <c r="BX416" s="2" t="s">
        <v>2345</v>
      </c>
      <c r="BY416" s="2" t="s">
        <v>142</v>
      </c>
      <c r="BZ416" s="2" t="s">
        <v>134</v>
      </c>
      <c r="CA416" s="4"/>
      <c r="CB416" s="8"/>
      <c r="CC416" s="4"/>
      <c r="CD416" s="8"/>
      <c r="CE416" s="7"/>
      <c r="CF416" s="7"/>
      <c r="CG416" s="2" t="s">
        <v>140</v>
      </c>
      <c r="CH416" s="2" t="s">
        <v>144</v>
      </c>
      <c r="CI416" s="2" t="s">
        <v>145</v>
      </c>
      <c r="CJ416" s="2" t="s">
        <v>657</v>
      </c>
      <c r="CK416" s="2" t="s">
        <v>142</v>
      </c>
      <c r="CL416" s="2" t="s">
        <v>134</v>
      </c>
      <c r="CM416" s="4"/>
      <c r="CN416" s="8"/>
      <c r="CO416" s="4"/>
      <c r="CP416" s="8"/>
      <c r="CQ416" s="7"/>
      <c r="CR416" s="7"/>
      <c r="CS416" s="2" t="s">
        <v>140</v>
      </c>
      <c r="CT416" s="2" t="s">
        <v>144</v>
      </c>
      <c r="CU416" s="2" t="s">
        <v>994</v>
      </c>
      <c r="CV416" s="2" t="s">
        <v>1015</v>
      </c>
      <c r="CW416" s="2" t="s">
        <v>142</v>
      </c>
      <c r="CX416" s="2" t="s">
        <v>134</v>
      </c>
      <c r="CY416" s="4"/>
      <c r="CZ416" s="8"/>
      <c r="DA416" s="4"/>
      <c r="DB416" s="8"/>
      <c r="DC416" s="7"/>
      <c r="DD416" s="7"/>
      <c r="DE416" s="2" t="s">
        <v>140</v>
      </c>
      <c r="DF416" s="2" t="s">
        <v>144</v>
      </c>
      <c r="DG416" s="2" t="s">
        <v>1187</v>
      </c>
      <c r="DH416" s="2" t="s">
        <v>619</v>
      </c>
      <c r="DI416" s="2" t="s">
        <v>142</v>
      </c>
      <c r="DJ416" s="2" t="s">
        <v>134</v>
      </c>
      <c r="DK416" s="4"/>
      <c r="DL416" s="8"/>
      <c r="DM416" s="4"/>
      <c r="DN416" s="8"/>
      <c r="DO416" s="7"/>
      <c r="DP416" s="7"/>
      <c r="DQ416" s="2" t="s">
        <v>140</v>
      </c>
      <c r="DR416" s="2" t="s">
        <v>144</v>
      </c>
      <c r="DS416" s="2" t="s">
        <v>178</v>
      </c>
      <c r="DT416" s="2" t="s">
        <v>1320</v>
      </c>
      <c r="DU416" s="2" t="s">
        <v>142</v>
      </c>
      <c r="DV416" s="2" t="s">
        <v>134</v>
      </c>
      <c r="DW416" s="4"/>
      <c r="DX416" s="8"/>
      <c r="DY416" s="4"/>
      <c r="DZ416" s="8"/>
      <c r="EA416" s="7"/>
      <c r="EB416" s="7"/>
      <c r="EC416" s="2" t="s">
        <v>140</v>
      </c>
      <c r="ED416" s="2" t="s">
        <v>144</v>
      </c>
      <c r="EE416" s="2" t="s">
        <v>1776</v>
      </c>
      <c r="EF416" s="2" t="s">
        <v>2697</v>
      </c>
      <c r="EG416" s="2" t="s">
        <v>142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140</v>
      </c>
      <c r="EP416" s="2" t="s">
        <v>144</v>
      </c>
      <c r="EQ416" s="2" t="s">
        <v>505</v>
      </c>
      <c r="ER416" s="2" t="s">
        <v>994</v>
      </c>
      <c r="ES416" s="2" t="s">
        <v>142</v>
      </c>
      <c r="ET416" s="2" t="s">
        <v>134</v>
      </c>
      <c r="EU416" s="4"/>
      <c r="EV416" s="8"/>
      <c r="EW416" s="4"/>
      <c r="EX416" s="8"/>
      <c r="EY416" s="7"/>
      <c r="EZ416" s="7"/>
      <c r="FA416" s="2" t="s">
        <v>140</v>
      </c>
      <c r="FB416" s="2" t="s">
        <v>144</v>
      </c>
      <c r="FC416" s="2" t="s">
        <v>998</v>
      </c>
      <c r="FD416" s="2" t="s">
        <v>134</v>
      </c>
      <c r="FE416" s="2" t="s">
        <v>142</v>
      </c>
      <c r="FF416" s="2" t="s">
        <v>134</v>
      </c>
      <c r="FG416" s="4"/>
      <c r="FH416" s="8"/>
      <c r="FI416" s="4"/>
      <c r="FJ416" s="8"/>
      <c r="FK416" s="7"/>
      <c r="FL416" s="7"/>
      <c r="FM416" s="2" t="s">
        <v>161</v>
      </c>
      <c r="FN416" s="2" t="s">
        <v>144</v>
      </c>
      <c r="FO416" s="2" t="s">
        <v>134</v>
      </c>
      <c r="FP416" s="2" t="s">
        <v>134</v>
      </c>
      <c r="FQ416" s="2" t="s">
        <v>142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161</v>
      </c>
      <c r="FZ416" s="2" t="s">
        <v>144</v>
      </c>
      <c r="GA416" s="2" t="s">
        <v>134</v>
      </c>
      <c r="GB416" s="2" t="s">
        <v>134</v>
      </c>
      <c r="GC416" s="2" t="s">
        <v>142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134</v>
      </c>
      <c r="GL416" s="2" t="s">
        <v>134</v>
      </c>
      <c r="GM416" s="2" t="s">
        <v>134</v>
      </c>
      <c r="GN416" s="2" t="s">
        <v>134</v>
      </c>
      <c r="GO416" s="2" t="s">
        <v>134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184</v>
      </c>
      <c r="GX416" s="2" t="s">
        <v>144</v>
      </c>
      <c r="GY416" s="2" t="s">
        <v>134</v>
      </c>
      <c r="GZ416" s="2" t="s">
        <v>134</v>
      </c>
      <c r="HA416" s="2" t="s">
        <v>142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140</v>
      </c>
      <c r="HJ416" s="2" t="s">
        <v>144</v>
      </c>
      <c r="HK416" s="2" t="s">
        <v>3639</v>
      </c>
      <c r="HL416" s="2" t="s">
        <v>2471</v>
      </c>
      <c r="HM416" s="2" t="s">
        <v>142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161</v>
      </c>
      <c r="HV416" s="2" t="s">
        <v>131</v>
      </c>
      <c r="HW416" s="2" t="s">
        <v>134</v>
      </c>
      <c r="HX416" s="2" t="s">
        <v>134</v>
      </c>
      <c r="HY416" s="2" t="s">
        <v>142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176</v>
      </c>
      <c r="IH416" s="2" t="s">
        <v>144</v>
      </c>
      <c r="II416" s="2" t="s">
        <v>134</v>
      </c>
      <c r="IJ416" s="2" t="s">
        <v>134</v>
      </c>
      <c r="IK416" s="2" t="s">
        <v>142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161</v>
      </c>
      <c r="IT416" s="2" t="s">
        <v>144</v>
      </c>
      <c r="IU416" s="2" t="s">
        <v>134</v>
      </c>
      <c r="IV416" s="2" t="s">
        <v>134</v>
      </c>
      <c r="IW416" s="2" t="s">
        <v>142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134</v>
      </c>
      <c r="JF416" s="2" t="s">
        <v>134</v>
      </c>
      <c r="JG416" s="2" t="s">
        <v>134</v>
      </c>
      <c r="JH416" s="2" t="s">
        <v>134</v>
      </c>
      <c r="JI416" s="2" t="s">
        <v>134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184</v>
      </c>
      <c r="JR416" s="2" t="s">
        <v>144</v>
      </c>
      <c r="JS416" s="2" t="s">
        <v>134</v>
      </c>
      <c r="JT416" s="2" t="s">
        <v>134</v>
      </c>
      <c r="JU416" s="2" t="s">
        <v>142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161</v>
      </c>
      <c r="KD416" s="2" t="s">
        <v>144</v>
      </c>
      <c r="KE416" s="2" t="s">
        <v>134</v>
      </c>
      <c r="KF416" s="2" t="s">
        <v>134</v>
      </c>
      <c r="KG416" s="2" t="s">
        <v>142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176</v>
      </c>
      <c r="KP416" s="2" t="s">
        <v>144</v>
      </c>
      <c r="KQ416" s="2" t="s">
        <v>134</v>
      </c>
      <c r="KR416" s="2" t="s">
        <v>134</v>
      </c>
      <c r="KS416" s="2" t="s">
        <v>142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140</v>
      </c>
      <c r="LB416" s="2" t="s">
        <v>144</v>
      </c>
      <c r="LC416" s="2" t="s">
        <v>618</v>
      </c>
      <c r="LD416" s="2" t="s">
        <v>134</v>
      </c>
      <c r="LE416" s="2" t="s">
        <v>142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134</v>
      </c>
      <c r="LN416" s="2" t="s">
        <v>134</v>
      </c>
      <c r="LO416" s="2" t="s">
        <v>134</v>
      </c>
      <c r="LP416" s="2" t="s">
        <v>134</v>
      </c>
      <c r="LQ416" s="2" t="s">
        <v>134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134</v>
      </c>
      <c r="LZ416" s="2" t="s">
        <v>134</v>
      </c>
      <c r="MA416" s="2" t="s">
        <v>134</v>
      </c>
      <c r="MB416" s="2" t="s">
        <v>134</v>
      </c>
      <c r="MC416" s="2" t="s">
        <v>134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161</v>
      </c>
      <c r="ML416" s="2" t="s">
        <v>144</v>
      </c>
      <c r="MM416" s="2" t="s">
        <v>134</v>
      </c>
      <c r="MN416" s="2" t="s">
        <v>134</v>
      </c>
      <c r="MO416" s="2" t="s">
        <v>142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134</v>
      </c>
      <c r="MY416" s="2" t="s">
        <v>134</v>
      </c>
      <c r="MZ416" s="2" t="s">
        <v>134</v>
      </c>
      <c r="NA416" s="2" t="s">
        <v>134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184</v>
      </c>
      <c r="NJ416" s="2" t="s">
        <v>144</v>
      </c>
      <c r="NK416" s="2" t="s">
        <v>134</v>
      </c>
      <c r="NL416" s="2" t="s">
        <v>134</v>
      </c>
      <c r="NM416" s="2" t="s">
        <v>142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134</v>
      </c>
      <c r="NV416" s="2" t="s">
        <v>134</v>
      </c>
      <c r="NW416" s="2" t="s">
        <v>134</v>
      </c>
      <c r="NX416" s="2" t="s">
        <v>134</v>
      </c>
      <c r="NY416" s="2" t="s">
        <v>134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140</v>
      </c>
      <c r="OH416" s="2" t="s">
        <v>144</v>
      </c>
      <c r="OI416" s="2" t="s">
        <v>1015</v>
      </c>
      <c r="OJ416" s="2" t="s">
        <v>2500</v>
      </c>
      <c r="OK416" s="2" t="s">
        <v>142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134</v>
      </c>
      <c r="OT416" s="2" t="s">
        <v>134</v>
      </c>
      <c r="OU416" s="2" t="s">
        <v>134</v>
      </c>
      <c r="OV416" s="2" t="s">
        <v>134</v>
      </c>
      <c r="OW416" s="2" t="s">
        <v>134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161</v>
      </c>
      <c r="PF416" s="2" t="s">
        <v>144</v>
      </c>
      <c r="PG416" s="2" t="s">
        <v>134</v>
      </c>
      <c r="PH416" s="2" t="s">
        <v>134</v>
      </c>
      <c r="PI416" s="2" t="s">
        <v>142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134</v>
      </c>
      <c r="PR416" s="2" t="s">
        <v>134</v>
      </c>
      <c r="PS416" s="2" t="s">
        <v>134</v>
      </c>
      <c r="PT416" s="2" t="s">
        <v>134</v>
      </c>
      <c r="PU416" s="2" t="s">
        <v>134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161</v>
      </c>
      <c r="QD416" s="2" t="s">
        <v>144</v>
      </c>
      <c r="QE416" s="2" t="s">
        <v>134</v>
      </c>
      <c r="QF416" s="2" t="s">
        <v>134</v>
      </c>
      <c r="QG416" s="2" t="s">
        <v>142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184</v>
      </c>
      <c r="QP416" s="2" t="s">
        <v>144</v>
      </c>
      <c r="QQ416" s="2" t="s">
        <v>134</v>
      </c>
      <c r="QR416" s="2" t="s">
        <v>134</v>
      </c>
      <c r="QS416" s="2" t="s">
        <v>142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134</v>
      </c>
      <c r="RB416" s="2" t="s">
        <v>134</v>
      </c>
      <c r="RC416" s="2" t="s">
        <v>134</v>
      </c>
      <c r="RD416" s="2" t="s">
        <v>134</v>
      </c>
      <c r="RE416" s="2" t="s">
        <v>134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134</v>
      </c>
      <c r="RN416" s="2" t="s">
        <v>134</v>
      </c>
      <c r="RO416" s="2" t="s">
        <v>134</v>
      </c>
      <c r="RP416" s="2" t="s">
        <v>134</v>
      </c>
      <c r="RQ416" s="2" t="s">
        <v>134</v>
      </c>
      <c r="RR416" s="2" t="s">
        <v>134</v>
      </c>
      <c r="RS416" s="4"/>
      <c r="RT416" s="8"/>
      <c r="RU416" s="4"/>
      <c r="RV416" s="8"/>
      <c r="RW416" s="7"/>
      <c r="RX416" s="7"/>
      <c r="RY416" s="2" t="s">
        <v>161</v>
      </c>
      <c r="RZ416" s="2" t="s">
        <v>144</v>
      </c>
      <c r="SA416" s="2" t="s">
        <v>134</v>
      </c>
      <c r="SB416" s="2" t="s">
        <v>134</v>
      </c>
      <c r="SC416" s="2" t="s">
        <v>142</v>
      </c>
      <c r="SD416" s="2" t="s">
        <v>134</v>
      </c>
      <c r="SE416" s="4"/>
      <c r="SF416" s="8"/>
      <c r="SG416" s="4"/>
      <c r="SH416" s="8"/>
      <c r="SI416" s="7"/>
      <c r="SJ416" s="7"/>
      <c r="SK416" s="2" t="s">
        <v>161</v>
      </c>
      <c r="SL416" s="2" t="s">
        <v>144</v>
      </c>
      <c r="SM416" s="2" t="s">
        <v>134</v>
      </c>
      <c r="SN416" s="2" t="s">
        <v>134</v>
      </c>
      <c r="SO416" s="2" t="s">
        <v>142</v>
      </c>
      <c r="SP416" s="2" t="s">
        <v>134</v>
      </c>
    </row>
    <row r="417">
      <c r="A417" s="2" t="s">
        <v>3640</v>
      </c>
      <c r="B417" s="2" t="s">
        <v>123</v>
      </c>
      <c r="C417" s="2" t="s">
        <v>3641</v>
      </c>
      <c r="D417" s="2" t="s">
        <v>125</v>
      </c>
      <c r="E417" s="2" t="s">
        <v>126</v>
      </c>
      <c r="F417" s="2" t="s">
        <v>3642</v>
      </c>
      <c r="G417" s="2" t="s">
        <v>3643</v>
      </c>
      <c r="H417" s="2" t="s">
        <v>3644</v>
      </c>
      <c r="I417" s="2" t="s">
        <v>3645</v>
      </c>
      <c r="J417" s="2" t="s">
        <v>234</v>
      </c>
      <c r="K417" s="2" t="s">
        <v>329</v>
      </c>
      <c r="L417" s="3">
        <v>12.6</v>
      </c>
      <c r="M417" s="3">
        <v>13.23</v>
      </c>
      <c r="N417" s="3">
        <v>29.99</v>
      </c>
      <c r="O417" s="2" t="s">
        <v>131</v>
      </c>
      <c r="P417" s="2" t="s">
        <v>395</v>
      </c>
      <c r="Q417" s="2" t="s">
        <v>133</v>
      </c>
      <c r="R417" s="2" t="s">
        <v>134</v>
      </c>
      <c r="S417" s="2" t="s">
        <v>3646</v>
      </c>
      <c r="T417" s="2" t="s">
        <v>134</v>
      </c>
      <c r="U417" s="2" t="s">
        <v>832</v>
      </c>
      <c r="V417" s="2" t="s">
        <v>1207</v>
      </c>
      <c r="W417" s="2" t="s">
        <v>834</v>
      </c>
      <c r="X417" s="2" t="s">
        <v>835</v>
      </c>
      <c r="Y417" s="2" t="s">
        <v>1247</v>
      </c>
      <c r="Z417" s="4">
        <v>6</v>
      </c>
      <c r="AA417" s="4">
        <f>=ROUNDDOWN(0.0714285714285714,0)</f>
      </c>
      <c r="AB417" s="5">
        <v>84</v>
      </c>
      <c r="AC417" s="2" t="s">
        <v>1584</v>
      </c>
      <c r="AD417" s="4">
        <v>380</v>
      </c>
      <c r="AE417" s="4">
        <v>1660</v>
      </c>
      <c r="AF417" s="6">
        <v>65</v>
      </c>
      <c r="AG417" s="6">
        <v>73</v>
      </c>
      <c r="AH417" s="7">
        <v>0.9781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>
        <v>0</v>
      </c>
      <c r="AP417" s="4">
        <v>1929</v>
      </c>
      <c r="AQ417" s="8">
        <v>26225.62</v>
      </c>
      <c r="AR417" s="4"/>
      <c r="AS417" s="8"/>
      <c r="AT417" s="7"/>
      <c r="AU417" s="7"/>
      <c r="AV417" s="4">
        <v>1929</v>
      </c>
      <c r="AW417" s="8">
        <v>26225.62</v>
      </c>
      <c r="AX417" s="4"/>
      <c r="AY417" s="8"/>
      <c r="AZ417" s="7"/>
      <c r="BA417" s="7"/>
      <c r="BB417" s="7">
        <v>1</v>
      </c>
      <c r="BC417" s="4">
        <v>1929</v>
      </c>
      <c r="BD417" s="8">
        <v>26225.62</v>
      </c>
      <c r="BE417" s="4"/>
      <c r="BF417" s="8"/>
      <c r="BG417" s="7"/>
      <c r="BH417" s="7"/>
      <c r="BI417" s="7">
        <v>1</v>
      </c>
      <c r="BJ417" s="4">
        <v>1929</v>
      </c>
      <c r="BK417" s="8">
        <v>26225.62</v>
      </c>
      <c r="BL417" s="2" t="s">
        <v>3647</v>
      </c>
      <c r="BM417" s="7">
        <v>1</v>
      </c>
      <c r="BN417" s="7">
        <v>1</v>
      </c>
      <c r="BO417" s="4">
        <v>389</v>
      </c>
      <c r="BP417" s="8">
        <v>5391.54</v>
      </c>
      <c r="BQ417" s="4"/>
      <c r="BR417" s="8"/>
      <c r="BS417" s="7"/>
      <c r="BT417" s="7"/>
      <c r="BU417" s="2" t="s">
        <v>140</v>
      </c>
      <c r="BV417" s="2" t="s">
        <v>131</v>
      </c>
      <c r="BW417" s="2" t="s">
        <v>134</v>
      </c>
      <c r="BX417" s="2" t="s">
        <v>1120</v>
      </c>
      <c r="BY417" s="2" t="s">
        <v>142</v>
      </c>
      <c r="BZ417" s="2" t="s">
        <v>134</v>
      </c>
      <c r="CA417" s="4">
        <v>224</v>
      </c>
      <c r="CB417" s="8">
        <v>3225.6</v>
      </c>
      <c r="CC417" s="4"/>
      <c r="CD417" s="8"/>
      <c r="CE417" s="7"/>
      <c r="CF417" s="7"/>
      <c r="CG417" s="2" t="s">
        <v>140</v>
      </c>
      <c r="CH417" s="2" t="s">
        <v>131</v>
      </c>
      <c r="CI417" s="2" t="s">
        <v>1247</v>
      </c>
      <c r="CJ417" s="2" t="s">
        <v>2180</v>
      </c>
      <c r="CK417" s="2" t="s">
        <v>142</v>
      </c>
      <c r="CL417" s="2" t="s">
        <v>134</v>
      </c>
      <c r="CM417" s="4">
        <v>522</v>
      </c>
      <c r="CN417" s="8">
        <v>6817.32</v>
      </c>
      <c r="CO417" s="4"/>
      <c r="CP417" s="8"/>
      <c r="CQ417" s="7"/>
      <c r="CR417" s="7"/>
      <c r="CS417" s="2" t="s">
        <v>140</v>
      </c>
      <c r="CT417" s="2" t="s">
        <v>131</v>
      </c>
      <c r="CU417" s="2" t="s">
        <v>1364</v>
      </c>
      <c r="CV417" s="2" t="s">
        <v>869</v>
      </c>
      <c r="CW417" s="2" t="s">
        <v>142</v>
      </c>
      <c r="CX417" s="2" t="s">
        <v>134</v>
      </c>
      <c r="CY417" s="4">
        <v>365</v>
      </c>
      <c r="CZ417" s="8">
        <v>4960.35</v>
      </c>
      <c r="DA417" s="4"/>
      <c r="DB417" s="8"/>
      <c r="DC417" s="7"/>
      <c r="DD417" s="7"/>
      <c r="DE417" s="2" t="s">
        <v>140</v>
      </c>
      <c r="DF417" s="2" t="s">
        <v>131</v>
      </c>
      <c r="DG417" s="2" t="s">
        <v>1247</v>
      </c>
      <c r="DH417" s="2" t="s">
        <v>915</v>
      </c>
      <c r="DI417" s="2" t="s">
        <v>142</v>
      </c>
      <c r="DJ417" s="2" t="s">
        <v>134</v>
      </c>
      <c r="DK417" s="4">
        <v>207</v>
      </c>
      <c r="DL417" s="8">
        <v>2813.13</v>
      </c>
      <c r="DM417" s="4"/>
      <c r="DN417" s="8"/>
      <c r="DO417" s="7"/>
      <c r="DP417" s="7"/>
      <c r="DQ417" s="2" t="s">
        <v>140</v>
      </c>
      <c r="DR417" s="2" t="s">
        <v>131</v>
      </c>
      <c r="DS417" s="2" t="s">
        <v>918</v>
      </c>
      <c r="DT417" s="2" t="s">
        <v>3648</v>
      </c>
      <c r="DU417" s="2" t="s">
        <v>142</v>
      </c>
      <c r="DV417" s="2" t="s">
        <v>134</v>
      </c>
      <c r="DW417" s="4">
        <v>147</v>
      </c>
      <c r="DX417" s="8">
        <v>2041.83</v>
      </c>
      <c r="DY417" s="4"/>
      <c r="DZ417" s="8"/>
      <c r="EA417" s="7"/>
      <c r="EB417" s="7"/>
      <c r="EC417" s="2" t="s">
        <v>140</v>
      </c>
      <c r="ED417" s="2" t="s">
        <v>131</v>
      </c>
      <c r="EE417" s="2" t="s">
        <v>1101</v>
      </c>
      <c r="EF417" s="2" t="s">
        <v>2191</v>
      </c>
      <c r="EG417" s="2" t="s">
        <v>142</v>
      </c>
      <c r="EH417" s="2" t="s">
        <v>134</v>
      </c>
      <c r="EI417" s="4">
        <v>13</v>
      </c>
      <c r="EJ417" s="8">
        <v>160.33</v>
      </c>
      <c r="EK417" s="4"/>
      <c r="EL417" s="8"/>
      <c r="EM417" s="7"/>
      <c r="EN417" s="7"/>
      <c r="EO417" s="2" t="s">
        <v>140</v>
      </c>
      <c r="EP417" s="2" t="s">
        <v>131</v>
      </c>
      <c r="EQ417" s="2" t="s">
        <v>1447</v>
      </c>
      <c r="ER417" s="2" t="s">
        <v>1848</v>
      </c>
      <c r="ES417" s="2" t="s">
        <v>142</v>
      </c>
      <c r="ET417" s="2" t="s">
        <v>134</v>
      </c>
      <c r="EU417" s="4">
        <v>12</v>
      </c>
      <c r="EV417" s="8">
        <v>158.76</v>
      </c>
      <c r="EW417" s="4"/>
      <c r="EX417" s="8"/>
      <c r="EY417" s="7"/>
      <c r="EZ417" s="7"/>
      <c r="FA417" s="2" t="s">
        <v>140</v>
      </c>
      <c r="FB417" s="2" t="s">
        <v>131</v>
      </c>
      <c r="FC417" s="2" t="s">
        <v>1150</v>
      </c>
      <c r="FD417" s="2" t="s">
        <v>3649</v>
      </c>
      <c r="FE417" s="2" t="s">
        <v>142</v>
      </c>
      <c r="FF417" s="2" t="s">
        <v>134</v>
      </c>
      <c r="FG417" s="4"/>
      <c r="FH417" s="8"/>
      <c r="FI417" s="4"/>
      <c r="FJ417" s="8"/>
      <c r="FK417" s="7"/>
      <c r="FL417" s="7"/>
      <c r="FM417" s="2" t="s">
        <v>436</v>
      </c>
      <c r="FN417" s="2" t="s">
        <v>131</v>
      </c>
      <c r="FO417" s="2" t="s">
        <v>134</v>
      </c>
      <c r="FP417" s="2" t="s">
        <v>134</v>
      </c>
      <c r="FQ417" s="2" t="s">
        <v>142</v>
      </c>
      <c r="FR417" s="2" t="s">
        <v>134</v>
      </c>
      <c r="FS417" s="4">
        <v>7</v>
      </c>
      <c r="FT417" s="8">
        <v>97.23</v>
      </c>
      <c r="FU417" s="4"/>
      <c r="FV417" s="8"/>
      <c r="FW417" s="7"/>
      <c r="FX417" s="7"/>
      <c r="FY417" s="2" t="s">
        <v>140</v>
      </c>
      <c r="FZ417" s="2" t="s">
        <v>131</v>
      </c>
      <c r="GA417" s="2" t="s">
        <v>337</v>
      </c>
      <c r="GB417" s="2" t="s">
        <v>2884</v>
      </c>
      <c r="GC417" s="2" t="s">
        <v>142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161</v>
      </c>
      <c r="GL417" s="2" t="s">
        <v>131</v>
      </c>
      <c r="GM417" s="2" t="s">
        <v>134</v>
      </c>
      <c r="GN417" s="2" t="s">
        <v>134</v>
      </c>
      <c r="GO417" s="2" t="s">
        <v>142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161</v>
      </c>
      <c r="GX417" s="2" t="s">
        <v>131</v>
      </c>
      <c r="GY417" s="2" t="s">
        <v>134</v>
      </c>
      <c r="GZ417" s="2" t="s">
        <v>134</v>
      </c>
      <c r="HA417" s="2" t="s">
        <v>142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140</v>
      </c>
      <c r="HJ417" s="2" t="s">
        <v>131</v>
      </c>
      <c r="HK417" s="2" t="s">
        <v>1247</v>
      </c>
      <c r="HL417" s="2" t="s">
        <v>915</v>
      </c>
      <c r="HM417" s="2" t="s">
        <v>142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161</v>
      </c>
      <c r="HV417" s="2" t="s">
        <v>131</v>
      </c>
      <c r="HW417" s="2" t="s">
        <v>134</v>
      </c>
      <c r="HX417" s="2" t="s">
        <v>134</v>
      </c>
      <c r="HY417" s="2" t="s">
        <v>142</v>
      </c>
      <c r="HZ417" s="2" t="s">
        <v>134</v>
      </c>
      <c r="IA417" s="4">
        <v>39</v>
      </c>
      <c r="IB417" s="8">
        <v>506.61</v>
      </c>
      <c r="IC417" s="4"/>
      <c r="ID417" s="8"/>
      <c r="IE417" s="7"/>
      <c r="IF417" s="7"/>
      <c r="IG417" s="2" t="s">
        <v>140</v>
      </c>
      <c r="IH417" s="2" t="s">
        <v>131</v>
      </c>
      <c r="II417" s="2" t="s">
        <v>1248</v>
      </c>
      <c r="IJ417" s="2" t="s">
        <v>1827</v>
      </c>
      <c r="IK417" s="2" t="s">
        <v>142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161</v>
      </c>
      <c r="IT417" s="2" t="s">
        <v>131</v>
      </c>
      <c r="IU417" s="2" t="s">
        <v>134</v>
      </c>
      <c r="IV417" s="2" t="s">
        <v>134</v>
      </c>
      <c r="IW417" s="2" t="s">
        <v>142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140</v>
      </c>
      <c r="JF417" s="2" t="s">
        <v>131</v>
      </c>
      <c r="JG417" s="2" t="s">
        <v>170</v>
      </c>
      <c r="JH417" s="2" t="s">
        <v>134</v>
      </c>
      <c r="JI417" s="2" t="s">
        <v>142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140</v>
      </c>
      <c r="JR417" s="2" t="s">
        <v>144</v>
      </c>
      <c r="JS417" s="2" t="s">
        <v>1520</v>
      </c>
      <c r="JT417" s="2" t="s">
        <v>1053</v>
      </c>
      <c r="JU417" s="2" t="s">
        <v>142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140</v>
      </c>
      <c r="KD417" s="2" t="s">
        <v>131</v>
      </c>
      <c r="KE417" s="2" t="s">
        <v>3650</v>
      </c>
      <c r="KF417" s="2" t="s">
        <v>134</v>
      </c>
      <c r="KG417" s="2" t="s">
        <v>142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176</v>
      </c>
      <c r="KP417" s="2" t="s">
        <v>131</v>
      </c>
      <c r="KQ417" s="2" t="s">
        <v>134</v>
      </c>
      <c r="KR417" s="2" t="s">
        <v>134</v>
      </c>
      <c r="KS417" s="2" t="s">
        <v>142</v>
      </c>
      <c r="KT417" s="2" t="s">
        <v>134</v>
      </c>
      <c r="KU417" s="4">
        <v>4</v>
      </c>
      <c r="KV417" s="8">
        <v>52.92</v>
      </c>
      <c r="KW417" s="4"/>
      <c r="KX417" s="8"/>
      <c r="KY417" s="7"/>
      <c r="KZ417" s="7"/>
      <c r="LA417" s="2" t="s">
        <v>140</v>
      </c>
      <c r="LB417" s="2" t="s">
        <v>144</v>
      </c>
      <c r="LC417" s="2" t="s">
        <v>2916</v>
      </c>
      <c r="LD417" s="2" t="s">
        <v>2933</v>
      </c>
      <c r="LE417" s="2" t="s">
        <v>142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134</v>
      </c>
      <c r="LN417" s="2" t="s">
        <v>134</v>
      </c>
      <c r="LO417" s="2" t="s">
        <v>134</v>
      </c>
      <c r="LP417" s="2" t="s">
        <v>134</v>
      </c>
      <c r="LQ417" s="2" t="s">
        <v>134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134</v>
      </c>
      <c r="LZ417" s="2" t="s">
        <v>134</v>
      </c>
      <c r="MA417" s="2" t="s">
        <v>134</v>
      </c>
      <c r="MB417" s="2" t="s">
        <v>134</v>
      </c>
      <c r="MC417" s="2" t="s">
        <v>134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140</v>
      </c>
      <c r="ML417" s="2" t="s">
        <v>144</v>
      </c>
      <c r="MM417" s="2" t="s">
        <v>2476</v>
      </c>
      <c r="MN417" s="2" t="s">
        <v>134</v>
      </c>
      <c r="MO417" s="2" t="s">
        <v>142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134</v>
      </c>
      <c r="MY417" s="2" t="s">
        <v>134</v>
      </c>
      <c r="MZ417" s="2" t="s">
        <v>134</v>
      </c>
      <c r="NA417" s="2" t="s">
        <v>134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184</v>
      </c>
      <c r="NJ417" s="2" t="s">
        <v>131</v>
      </c>
      <c r="NK417" s="2" t="s">
        <v>134</v>
      </c>
      <c r="NL417" s="2" t="s">
        <v>134</v>
      </c>
      <c r="NM417" s="2" t="s">
        <v>142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140</v>
      </c>
      <c r="NV417" s="2" t="s">
        <v>131</v>
      </c>
      <c r="NW417" s="2" t="s">
        <v>1520</v>
      </c>
      <c r="NX417" s="2" t="s">
        <v>494</v>
      </c>
      <c r="NY417" s="2" t="s">
        <v>142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140</v>
      </c>
      <c r="OH417" s="2" t="s">
        <v>187</v>
      </c>
      <c r="OI417" s="2" t="s">
        <v>1247</v>
      </c>
      <c r="OJ417" s="2" t="s">
        <v>1242</v>
      </c>
      <c r="OK417" s="2" t="s">
        <v>142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134</v>
      </c>
      <c r="OT417" s="2" t="s">
        <v>134</v>
      </c>
      <c r="OU417" s="2" t="s">
        <v>134</v>
      </c>
      <c r="OV417" s="2" t="s">
        <v>134</v>
      </c>
      <c r="OW417" s="2" t="s">
        <v>134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161</v>
      </c>
      <c r="PF417" s="2" t="s">
        <v>131</v>
      </c>
      <c r="PG417" s="2" t="s">
        <v>134</v>
      </c>
      <c r="PH417" s="2" t="s">
        <v>134</v>
      </c>
      <c r="PI417" s="2" t="s">
        <v>142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140</v>
      </c>
      <c r="PR417" s="2" t="s">
        <v>131</v>
      </c>
      <c r="PS417" s="2" t="s">
        <v>190</v>
      </c>
      <c r="PT417" s="2" t="s">
        <v>134</v>
      </c>
      <c r="PU417" s="2" t="s">
        <v>142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161</v>
      </c>
      <c r="QD417" s="2" t="s">
        <v>144</v>
      </c>
      <c r="QE417" s="2" t="s">
        <v>134</v>
      </c>
      <c r="QF417" s="2" t="s">
        <v>134</v>
      </c>
      <c r="QG417" s="2" t="s">
        <v>142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184</v>
      </c>
      <c r="QP417" s="2" t="s">
        <v>131</v>
      </c>
      <c r="QQ417" s="2" t="s">
        <v>134</v>
      </c>
      <c r="QR417" s="2" t="s">
        <v>134</v>
      </c>
      <c r="QS417" s="2" t="s">
        <v>142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134</v>
      </c>
      <c r="RB417" s="2" t="s">
        <v>134</v>
      </c>
      <c r="RC417" s="2" t="s">
        <v>134</v>
      </c>
      <c r="RD417" s="2" t="s">
        <v>134</v>
      </c>
      <c r="RE417" s="2" t="s">
        <v>134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161</v>
      </c>
      <c r="RN417" s="2" t="s">
        <v>131</v>
      </c>
      <c r="RO417" s="2" t="s">
        <v>134</v>
      </c>
      <c r="RP417" s="2" t="s">
        <v>134</v>
      </c>
      <c r="RQ417" s="2" t="s">
        <v>142</v>
      </c>
      <c r="RR417" s="2" t="s">
        <v>134</v>
      </c>
      <c r="RS417" s="4"/>
      <c r="RT417" s="8"/>
      <c r="RU417" s="4"/>
      <c r="RV417" s="8"/>
      <c r="RW417" s="7"/>
      <c r="RX417" s="7"/>
      <c r="RY417" s="2" t="s">
        <v>161</v>
      </c>
      <c r="RZ417" s="2" t="s">
        <v>131</v>
      </c>
      <c r="SA417" s="2" t="s">
        <v>134</v>
      </c>
      <c r="SB417" s="2" t="s">
        <v>134</v>
      </c>
      <c r="SC417" s="2" t="s">
        <v>142</v>
      </c>
      <c r="SD417" s="2" t="s">
        <v>134</v>
      </c>
      <c r="SE417" s="4"/>
      <c r="SF417" s="8"/>
      <c r="SG417" s="4"/>
      <c r="SH417" s="8"/>
      <c r="SI417" s="7"/>
      <c r="SJ417" s="7"/>
      <c r="SK417" s="2" t="s">
        <v>176</v>
      </c>
      <c r="SL417" s="2" t="s">
        <v>144</v>
      </c>
      <c r="SM417" s="2" t="s">
        <v>134</v>
      </c>
      <c r="SN417" s="2" t="s">
        <v>134</v>
      </c>
      <c r="SO417" s="2" t="s">
        <v>142</v>
      </c>
      <c r="SP417" s="2" t="s">
        <v>134</v>
      </c>
    </row>
    <row r="418">
      <c r="A418" s="2" t="s">
        <v>3651</v>
      </c>
      <c r="B418" s="2" t="s">
        <v>123</v>
      </c>
      <c r="C418" s="2" t="s">
        <v>3641</v>
      </c>
      <c r="D418" s="2" t="s">
        <v>125</v>
      </c>
      <c r="E418" s="2" t="s">
        <v>126</v>
      </c>
      <c r="F418" s="2" t="s">
        <v>3652</v>
      </c>
      <c r="G418" s="2" t="s">
        <v>3653</v>
      </c>
      <c r="H418" s="2" t="s">
        <v>3654</v>
      </c>
      <c r="I418" s="2" t="s">
        <v>3655</v>
      </c>
      <c r="J418" s="2" t="s">
        <v>234</v>
      </c>
      <c r="K418" s="2" t="s">
        <v>654</v>
      </c>
      <c r="L418" s="3">
        <v>14.52</v>
      </c>
      <c r="M418" s="3">
        <v>15.25</v>
      </c>
      <c r="N418" s="3">
        <v>32.99</v>
      </c>
      <c r="O418" s="2" t="s">
        <v>131</v>
      </c>
      <c r="P418" s="2" t="s">
        <v>395</v>
      </c>
      <c r="Q418" s="2" t="s">
        <v>133</v>
      </c>
      <c r="R418" s="2" t="s">
        <v>134</v>
      </c>
      <c r="S418" s="2" t="s">
        <v>3656</v>
      </c>
      <c r="T418" s="2" t="s">
        <v>1805</v>
      </c>
      <c r="U418" s="2" t="s">
        <v>832</v>
      </c>
      <c r="V418" s="2" t="s">
        <v>1173</v>
      </c>
      <c r="W418" s="2" t="s">
        <v>421</v>
      </c>
      <c r="X418" s="2" t="s">
        <v>1445</v>
      </c>
      <c r="Y418" s="2" t="s">
        <v>339</v>
      </c>
      <c r="Z418" s="4">
        <v>691</v>
      </c>
      <c r="AA418" s="4">
        <f>=ROUNDDOWN(32.9047619047619,0)</f>
      </c>
      <c r="AB418" s="5">
        <v>21</v>
      </c>
      <c r="AC418" s="2" t="s">
        <v>3657</v>
      </c>
      <c r="AD418" s="4">
        <v>300</v>
      </c>
      <c r="AE418" s="4">
        <v>300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>
        <v>0</v>
      </c>
      <c r="AP418" s="4">
        <v>563</v>
      </c>
      <c r="AQ418" s="8">
        <v>8442.13</v>
      </c>
      <c r="AR418" s="4"/>
      <c r="AS418" s="8"/>
      <c r="AT418" s="7"/>
      <c r="AU418" s="7"/>
      <c r="AV418" s="4">
        <v>563</v>
      </c>
      <c r="AW418" s="8">
        <v>8442.13</v>
      </c>
      <c r="AX418" s="4"/>
      <c r="AY418" s="8"/>
      <c r="AZ418" s="7"/>
      <c r="BA418" s="7"/>
      <c r="BB418" s="7">
        <v>1</v>
      </c>
      <c r="BC418" s="4">
        <v>563</v>
      </c>
      <c r="BD418" s="8">
        <v>8442.13</v>
      </c>
      <c r="BE418" s="4"/>
      <c r="BF418" s="8"/>
      <c r="BG418" s="7"/>
      <c r="BH418" s="7"/>
      <c r="BI418" s="7">
        <v>1</v>
      </c>
      <c r="BJ418" s="4">
        <v>563</v>
      </c>
      <c r="BK418" s="8">
        <v>8442.13</v>
      </c>
      <c r="BL418" s="2" t="s">
        <v>3658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140</v>
      </c>
      <c r="BV418" s="2" t="s">
        <v>144</v>
      </c>
      <c r="BW418" s="2" t="s">
        <v>134</v>
      </c>
      <c r="BX418" s="2" t="s">
        <v>2830</v>
      </c>
      <c r="BY418" s="2" t="s">
        <v>142</v>
      </c>
      <c r="BZ418" s="2" t="s">
        <v>134</v>
      </c>
      <c r="CA418" s="4">
        <v>122</v>
      </c>
      <c r="CB418" s="8">
        <v>2013</v>
      </c>
      <c r="CC418" s="4"/>
      <c r="CD418" s="8"/>
      <c r="CE418" s="7"/>
      <c r="CF418" s="7"/>
      <c r="CG418" s="2" t="s">
        <v>140</v>
      </c>
      <c r="CH418" s="2" t="s">
        <v>131</v>
      </c>
      <c r="CI418" s="2" t="s">
        <v>913</v>
      </c>
      <c r="CJ418" s="2" t="s">
        <v>917</v>
      </c>
      <c r="CK418" s="2" t="s">
        <v>142</v>
      </c>
      <c r="CL418" s="2" t="s">
        <v>134</v>
      </c>
      <c r="CM418" s="4">
        <v>264</v>
      </c>
      <c r="CN418" s="8">
        <v>3653.76</v>
      </c>
      <c r="CO418" s="4"/>
      <c r="CP418" s="8"/>
      <c r="CQ418" s="7"/>
      <c r="CR418" s="7"/>
      <c r="CS418" s="2" t="s">
        <v>140</v>
      </c>
      <c r="CT418" s="2" t="s">
        <v>131</v>
      </c>
      <c r="CU418" s="2" t="s">
        <v>1279</v>
      </c>
      <c r="CV418" s="2" t="s">
        <v>340</v>
      </c>
      <c r="CW418" s="2" t="s">
        <v>142</v>
      </c>
      <c r="CX418" s="2" t="s">
        <v>134</v>
      </c>
      <c r="CY418" s="4">
        <v>18</v>
      </c>
      <c r="CZ418" s="8">
        <v>285.3</v>
      </c>
      <c r="DA418" s="4"/>
      <c r="DB418" s="8"/>
      <c r="DC418" s="7"/>
      <c r="DD418" s="7"/>
      <c r="DE418" s="2" t="s">
        <v>140</v>
      </c>
      <c r="DF418" s="2" t="s">
        <v>131</v>
      </c>
      <c r="DG418" s="2" t="s">
        <v>2107</v>
      </c>
      <c r="DH418" s="2" t="s">
        <v>1332</v>
      </c>
      <c r="DI418" s="2" t="s">
        <v>142</v>
      </c>
      <c r="DJ418" s="2" t="s">
        <v>134</v>
      </c>
      <c r="DK418" s="4">
        <v>40</v>
      </c>
      <c r="DL418" s="8">
        <v>634.4</v>
      </c>
      <c r="DM418" s="4"/>
      <c r="DN418" s="8"/>
      <c r="DO418" s="7"/>
      <c r="DP418" s="7"/>
      <c r="DQ418" s="2" t="s">
        <v>140</v>
      </c>
      <c r="DR418" s="2" t="s">
        <v>131</v>
      </c>
      <c r="DS418" s="2" t="s">
        <v>320</v>
      </c>
      <c r="DT418" s="2" t="s">
        <v>864</v>
      </c>
      <c r="DU418" s="2" t="s">
        <v>142</v>
      </c>
      <c r="DV418" s="2" t="s">
        <v>134</v>
      </c>
      <c r="DW418" s="4">
        <v>76</v>
      </c>
      <c r="DX418" s="8">
        <v>1216.76</v>
      </c>
      <c r="DY418" s="4"/>
      <c r="DZ418" s="8"/>
      <c r="EA418" s="7"/>
      <c r="EB418" s="7"/>
      <c r="EC418" s="2" t="s">
        <v>140</v>
      </c>
      <c r="ED418" s="2" t="s">
        <v>131</v>
      </c>
      <c r="EE418" s="2" t="s">
        <v>1101</v>
      </c>
      <c r="EF418" s="2" t="s">
        <v>886</v>
      </c>
      <c r="EG418" s="2" t="s">
        <v>142</v>
      </c>
      <c r="EH418" s="2" t="s">
        <v>134</v>
      </c>
      <c r="EI418" s="4">
        <v>30</v>
      </c>
      <c r="EJ418" s="8">
        <v>436.14</v>
      </c>
      <c r="EK418" s="4"/>
      <c r="EL418" s="8"/>
      <c r="EM418" s="7"/>
      <c r="EN418" s="7"/>
      <c r="EO418" s="2" t="s">
        <v>140</v>
      </c>
      <c r="EP418" s="2" t="s">
        <v>131</v>
      </c>
      <c r="EQ418" s="2" t="s">
        <v>1512</v>
      </c>
      <c r="ER418" s="2" t="s">
        <v>1479</v>
      </c>
      <c r="ES418" s="2" t="s">
        <v>142</v>
      </c>
      <c r="ET418" s="2" t="s">
        <v>134</v>
      </c>
      <c r="EU418" s="4">
        <v>3</v>
      </c>
      <c r="EV418" s="8">
        <v>51.69</v>
      </c>
      <c r="EW418" s="4"/>
      <c r="EX418" s="8"/>
      <c r="EY418" s="7"/>
      <c r="EZ418" s="7"/>
      <c r="FA418" s="2" t="s">
        <v>140</v>
      </c>
      <c r="FB418" s="2" t="s">
        <v>131</v>
      </c>
      <c r="FC418" s="2" t="s">
        <v>1282</v>
      </c>
      <c r="FD418" s="2" t="s">
        <v>1378</v>
      </c>
      <c r="FE418" s="2" t="s">
        <v>142</v>
      </c>
      <c r="FF418" s="2" t="s">
        <v>134</v>
      </c>
      <c r="FG418" s="4">
        <v>3</v>
      </c>
      <c r="FH418" s="8">
        <v>48.03</v>
      </c>
      <c r="FI418" s="4"/>
      <c r="FJ418" s="8"/>
      <c r="FK418" s="7"/>
      <c r="FL418" s="7"/>
      <c r="FM418" s="2" t="s">
        <v>140</v>
      </c>
      <c r="FN418" s="2" t="s">
        <v>131</v>
      </c>
      <c r="FO418" s="2" t="s">
        <v>2335</v>
      </c>
      <c r="FP418" s="2" t="s">
        <v>3114</v>
      </c>
      <c r="FQ418" s="2" t="s">
        <v>142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143</v>
      </c>
      <c r="FZ418" s="2" t="s">
        <v>131</v>
      </c>
      <c r="GA418" s="2" t="s">
        <v>134</v>
      </c>
      <c r="GB418" s="2" t="s">
        <v>134</v>
      </c>
      <c r="GC418" s="2" t="s">
        <v>142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161</v>
      </c>
      <c r="GL418" s="2" t="s">
        <v>131</v>
      </c>
      <c r="GM418" s="2" t="s">
        <v>134</v>
      </c>
      <c r="GN418" s="2" t="s">
        <v>134</v>
      </c>
      <c r="GO418" s="2" t="s">
        <v>142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161</v>
      </c>
      <c r="GX418" s="2" t="s">
        <v>131</v>
      </c>
      <c r="GY418" s="2" t="s">
        <v>134</v>
      </c>
      <c r="GZ418" s="2" t="s">
        <v>134</v>
      </c>
      <c r="HA418" s="2" t="s">
        <v>142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140</v>
      </c>
      <c r="HJ418" s="2" t="s">
        <v>131</v>
      </c>
      <c r="HK418" s="2" t="s">
        <v>2773</v>
      </c>
      <c r="HL418" s="2" t="s">
        <v>320</v>
      </c>
      <c r="HM418" s="2" t="s">
        <v>142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161</v>
      </c>
      <c r="HV418" s="2" t="s">
        <v>131</v>
      </c>
      <c r="HW418" s="2" t="s">
        <v>134</v>
      </c>
      <c r="HX418" s="2" t="s">
        <v>134</v>
      </c>
      <c r="HY418" s="2" t="s">
        <v>142</v>
      </c>
      <c r="HZ418" s="2" t="s">
        <v>134</v>
      </c>
      <c r="IA418" s="4">
        <v>6</v>
      </c>
      <c r="IB418" s="8">
        <v>86.58</v>
      </c>
      <c r="IC418" s="4"/>
      <c r="ID418" s="8"/>
      <c r="IE418" s="7"/>
      <c r="IF418" s="7"/>
      <c r="IG418" s="2" t="s">
        <v>140</v>
      </c>
      <c r="IH418" s="2" t="s">
        <v>131</v>
      </c>
      <c r="II418" s="2" t="s">
        <v>1006</v>
      </c>
      <c r="IJ418" s="2" t="s">
        <v>1230</v>
      </c>
      <c r="IK418" s="2" t="s">
        <v>142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161</v>
      </c>
      <c r="IT418" s="2" t="s">
        <v>131</v>
      </c>
      <c r="IU418" s="2" t="s">
        <v>134</v>
      </c>
      <c r="IV418" s="2" t="s">
        <v>134</v>
      </c>
      <c r="IW418" s="2" t="s">
        <v>142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140</v>
      </c>
      <c r="JF418" s="2" t="s">
        <v>131</v>
      </c>
      <c r="JG418" s="2" t="s">
        <v>170</v>
      </c>
      <c r="JH418" s="2" t="s">
        <v>134</v>
      </c>
      <c r="JI418" s="2" t="s">
        <v>142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176</v>
      </c>
      <c r="JR418" s="2" t="s">
        <v>131</v>
      </c>
      <c r="JS418" s="2" t="s">
        <v>134</v>
      </c>
      <c r="JT418" s="2" t="s">
        <v>134</v>
      </c>
      <c r="JU418" s="2" t="s">
        <v>142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140</v>
      </c>
      <c r="KD418" s="2" t="s">
        <v>131</v>
      </c>
      <c r="KE418" s="2" t="s">
        <v>174</v>
      </c>
      <c r="KF418" s="2" t="s">
        <v>134</v>
      </c>
      <c r="KG418" s="2" t="s">
        <v>142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176</v>
      </c>
      <c r="KP418" s="2" t="s">
        <v>131</v>
      </c>
      <c r="KQ418" s="2" t="s">
        <v>134</v>
      </c>
      <c r="KR418" s="2" t="s">
        <v>134</v>
      </c>
      <c r="KS418" s="2" t="s">
        <v>142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140</v>
      </c>
      <c r="LB418" s="2" t="s">
        <v>144</v>
      </c>
      <c r="LC418" s="2" t="s">
        <v>2515</v>
      </c>
      <c r="LD418" s="2" t="s">
        <v>2417</v>
      </c>
      <c r="LE418" s="2" t="s">
        <v>142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134</v>
      </c>
      <c r="LN418" s="2" t="s">
        <v>134</v>
      </c>
      <c r="LO418" s="2" t="s">
        <v>134</v>
      </c>
      <c r="LP418" s="2" t="s">
        <v>134</v>
      </c>
      <c r="LQ418" s="2" t="s">
        <v>134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134</v>
      </c>
      <c r="LZ418" s="2" t="s">
        <v>134</v>
      </c>
      <c r="MA418" s="2" t="s">
        <v>134</v>
      </c>
      <c r="MB418" s="2" t="s">
        <v>134</v>
      </c>
      <c r="MC418" s="2" t="s">
        <v>134</v>
      </c>
      <c r="MD418" s="2" t="s">
        <v>134</v>
      </c>
      <c r="ME418" s="4">
        <v>1</v>
      </c>
      <c r="MF418" s="8">
        <v>16.47</v>
      </c>
      <c r="MG418" s="4"/>
      <c r="MH418" s="8"/>
      <c r="MI418" s="7"/>
      <c r="MJ418" s="7"/>
      <c r="MK418" s="2" t="s">
        <v>140</v>
      </c>
      <c r="ML418" s="2" t="s">
        <v>144</v>
      </c>
      <c r="MM418" s="2" t="s">
        <v>213</v>
      </c>
      <c r="MN418" s="2" t="s">
        <v>3659</v>
      </c>
      <c r="MO418" s="2" t="s">
        <v>142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134</v>
      </c>
      <c r="MY418" s="2" t="s">
        <v>134</v>
      </c>
      <c r="MZ418" s="2" t="s">
        <v>134</v>
      </c>
      <c r="NA418" s="2" t="s">
        <v>134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184</v>
      </c>
      <c r="NJ418" s="2" t="s">
        <v>131</v>
      </c>
      <c r="NK418" s="2" t="s">
        <v>134</v>
      </c>
      <c r="NL418" s="2" t="s">
        <v>134</v>
      </c>
      <c r="NM418" s="2" t="s">
        <v>142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140</v>
      </c>
      <c r="NV418" s="2" t="s">
        <v>131</v>
      </c>
      <c r="NW418" s="2" t="s">
        <v>3660</v>
      </c>
      <c r="NX418" s="2" t="s">
        <v>3566</v>
      </c>
      <c r="NY418" s="2" t="s">
        <v>142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140</v>
      </c>
      <c r="OH418" s="2" t="s">
        <v>187</v>
      </c>
      <c r="OI418" s="2" t="s">
        <v>647</v>
      </c>
      <c r="OJ418" s="2" t="s">
        <v>1447</v>
      </c>
      <c r="OK418" s="2" t="s">
        <v>142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134</v>
      </c>
      <c r="OT418" s="2" t="s">
        <v>134</v>
      </c>
      <c r="OU418" s="2" t="s">
        <v>134</v>
      </c>
      <c r="OV418" s="2" t="s">
        <v>134</v>
      </c>
      <c r="OW418" s="2" t="s">
        <v>134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161</v>
      </c>
      <c r="PF418" s="2" t="s">
        <v>131</v>
      </c>
      <c r="PG418" s="2" t="s">
        <v>134</v>
      </c>
      <c r="PH418" s="2" t="s">
        <v>134</v>
      </c>
      <c r="PI418" s="2" t="s">
        <v>142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140</v>
      </c>
      <c r="PR418" s="2" t="s">
        <v>131</v>
      </c>
      <c r="PS418" s="2" t="s">
        <v>190</v>
      </c>
      <c r="PT418" s="2" t="s">
        <v>134</v>
      </c>
      <c r="PU418" s="2" t="s">
        <v>142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161</v>
      </c>
      <c r="QD418" s="2" t="s">
        <v>144</v>
      </c>
      <c r="QE418" s="2" t="s">
        <v>134</v>
      </c>
      <c r="QF418" s="2" t="s">
        <v>134</v>
      </c>
      <c r="QG418" s="2" t="s">
        <v>142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184</v>
      </c>
      <c r="QP418" s="2" t="s">
        <v>131</v>
      </c>
      <c r="QQ418" s="2" t="s">
        <v>134</v>
      </c>
      <c r="QR418" s="2" t="s">
        <v>134</v>
      </c>
      <c r="QS418" s="2" t="s">
        <v>142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134</v>
      </c>
      <c r="RB418" s="2" t="s">
        <v>134</v>
      </c>
      <c r="RC418" s="2" t="s">
        <v>134</v>
      </c>
      <c r="RD418" s="2" t="s">
        <v>134</v>
      </c>
      <c r="RE418" s="2" t="s">
        <v>134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134</v>
      </c>
      <c r="RN418" s="2" t="s">
        <v>134</v>
      </c>
      <c r="RO418" s="2" t="s">
        <v>134</v>
      </c>
      <c r="RP418" s="2" t="s">
        <v>134</v>
      </c>
      <c r="RQ418" s="2" t="s">
        <v>134</v>
      </c>
      <c r="RR418" s="2" t="s">
        <v>134</v>
      </c>
      <c r="RS418" s="4"/>
      <c r="RT418" s="8"/>
      <c r="RU418" s="4"/>
      <c r="RV418" s="8"/>
      <c r="RW418" s="7"/>
      <c r="RX418" s="7"/>
      <c r="RY418" s="2" t="s">
        <v>161</v>
      </c>
      <c r="RZ418" s="2" t="s">
        <v>131</v>
      </c>
      <c r="SA418" s="2" t="s">
        <v>134</v>
      </c>
      <c r="SB418" s="2" t="s">
        <v>134</v>
      </c>
      <c r="SC418" s="2" t="s">
        <v>142</v>
      </c>
      <c r="SD418" s="2" t="s">
        <v>134</v>
      </c>
      <c r="SE418" s="4"/>
      <c r="SF418" s="8"/>
      <c r="SG418" s="4"/>
      <c r="SH418" s="8"/>
      <c r="SI418" s="7"/>
      <c r="SJ418" s="7"/>
      <c r="SK418" s="2" t="s">
        <v>176</v>
      </c>
      <c r="SL418" s="2" t="s">
        <v>144</v>
      </c>
      <c r="SM418" s="2" t="s">
        <v>134</v>
      </c>
      <c r="SN418" s="2" t="s">
        <v>134</v>
      </c>
      <c r="SO418" s="2" t="s">
        <v>142</v>
      </c>
      <c r="SP418" s="2" t="s">
        <v>134</v>
      </c>
    </row>
    <row r="419">
      <c r="A419" s="2" t="s">
        <v>3661</v>
      </c>
      <c r="B419" s="2" t="s">
        <v>123</v>
      </c>
      <c r="C419" s="2" t="s">
        <v>3641</v>
      </c>
      <c r="D419" s="2" t="s">
        <v>125</v>
      </c>
      <c r="E419" s="2" t="s">
        <v>126</v>
      </c>
      <c r="F419" s="2" t="s">
        <v>3662</v>
      </c>
      <c r="G419" s="2" t="s">
        <v>3663</v>
      </c>
      <c r="H419" s="2" t="s">
        <v>3664</v>
      </c>
      <c r="I419" s="2" t="s">
        <v>126</v>
      </c>
      <c r="J419" s="2" t="s">
        <v>234</v>
      </c>
      <c r="K419" s="2" t="s">
        <v>130</v>
      </c>
      <c r="L419" s="3">
        <v>13.2</v>
      </c>
      <c r="M419" s="3">
        <v>13.86</v>
      </c>
      <c r="N419" s="3">
        <v>29.99</v>
      </c>
      <c r="O419" s="2" t="s">
        <v>131</v>
      </c>
      <c r="P419" s="2" t="s">
        <v>395</v>
      </c>
      <c r="Q419" s="2" t="s">
        <v>133</v>
      </c>
      <c r="R419" s="2" t="s">
        <v>134</v>
      </c>
      <c r="S419" s="2" t="s">
        <v>3665</v>
      </c>
      <c r="T419" s="2" t="s">
        <v>134</v>
      </c>
      <c r="U419" s="2" t="s">
        <v>134</v>
      </c>
      <c r="V419" s="2" t="s">
        <v>1361</v>
      </c>
      <c r="W419" s="2" t="s">
        <v>835</v>
      </c>
      <c r="X419" s="2" t="s">
        <v>134</v>
      </c>
      <c r="Y419" s="2" t="s">
        <v>237</v>
      </c>
      <c r="Z419" s="4">
        <v>456</v>
      </c>
      <c r="AA419" s="4">
        <f>=ROUNDDOWN(21.7142857142857,0)</f>
      </c>
      <c r="AB419" s="5">
        <v>21</v>
      </c>
      <c r="AC419" s="2" t="s">
        <v>777</v>
      </c>
      <c r="AD419" s="4">
        <v>340</v>
      </c>
      <c r="AE419" s="4">
        <v>340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>
        <v>0</v>
      </c>
      <c r="AP419" s="4">
        <v>583</v>
      </c>
      <c r="AQ419" s="8">
        <v>8131.11</v>
      </c>
      <c r="AR419" s="4"/>
      <c r="AS419" s="8"/>
      <c r="AT419" s="7"/>
      <c r="AU419" s="7"/>
      <c r="AV419" s="4">
        <v>583</v>
      </c>
      <c r="AW419" s="8">
        <v>8131.11</v>
      </c>
      <c r="AX419" s="4"/>
      <c r="AY419" s="8"/>
      <c r="AZ419" s="7"/>
      <c r="BA419" s="7"/>
      <c r="BB419" s="7">
        <v>1</v>
      </c>
      <c r="BC419" s="4">
        <v>583</v>
      </c>
      <c r="BD419" s="8">
        <v>8131.11</v>
      </c>
      <c r="BE419" s="4"/>
      <c r="BF419" s="8"/>
      <c r="BG419" s="7"/>
      <c r="BH419" s="7"/>
      <c r="BI419" s="7">
        <v>1</v>
      </c>
      <c r="BJ419" s="4">
        <v>583</v>
      </c>
      <c r="BK419" s="8">
        <v>8131.11</v>
      </c>
      <c r="BL419" s="2" t="s">
        <v>3666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578</v>
      </c>
      <c r="BV419" s="2" t="s">
        <v>144</v>
      </c>
      <c r="BW419" s="2" t="s">
        <v>134</v>
      </c>
      <c r="BX419" s="2" t="s">
        <v>239</v>
      </c>
      <c r="BY419" s="2" t="s">
        <v>142</v>
      </c>
      <c r="BZ419" s="2" t="s">
        <v>134</v>
      </c>
      <c r="CA419" s="4">
        <v>153</v>
      </c>
      <c r="CB419" s="8">
        <v>2295</v>
      </c>
      <c r="CC419" s="4"/>
      <c r="CD419" s="8"/>
      <c r="CE419" s="7"/>
      <c r="CF419" s="7"/>
      <c r="CG419" s="2" t="s">
        <v>140</v>
      </c>
      <c r="CH419" s="2" t="s">
        <v>131</v>
      </c>
      <c r="CI419" s="2" t="s">
        <v>145</v>
      </c>
      <c r="CJ419" s="2" t="s">
        <v>3667</v>
      </c>
      <c r="CK419" s="2" t="s">
        <v>142</v>
      </c>
      <c r="CL419" s="2" t="s">
        <v>134</v>
      </c>
      <c r="CM419" s="4">
        <v>259</v>
      </c>
      <c r="CN419" s="8">
        <v>3416.21</v>
      </c>
      <c r="CO419" s="4"/>
      <c r="CP419" s="8"/>
      <c r="CQ419" s="7"/>
      <c r="CR419" s="7"/>
      <c r="CS419" s="2" t="s">
        <v>140</v>
      </c>
      <c r="CT419" s="2" t="s">
        <v>131</v>
      </c>
      <c r="CU419" s="2" t="s">
        <v>242</v>
      </c>
      <c r="CV419" s="2" t="s">
        <v>423</v>
      </c>
      <c r="CW419" s="2" t="s">
        <v>142</v>
      </c>
      <c r="CX419" s="2" t="s">
        <v>134</v>
      </c>
      <c r="CY419" s="4">
        <v>76</v>
      </c>
      <c r="CZ419" s="8">
        <v>1062.48</v>
      </c>
      <c r="DA419" s="4"/>
      <c r="DB419" s="8"/>
      <c r="DC419" s="7"/>
      <c r="DD419" s="7"/>
      <c r="DE419" s="2" t="s">
        <v>140</v>
      </c>
      <c r="DF419" s="2" t="s">
        <v>131</v>
      </c>
      <c r="DG419" s="2" t="s">
        <v>242</v>
      </c>
      <c r="DH419" s="2" t="s">
        <v>423</v>
      </c>
      <c r="DI419" s="2" t="s">
        <v>142</v>
      </c>
      <c r="DJ419" s="2" t="s">
        <v>134</v>
      </c>
      <c r="DK419" s="4">
        <v>63</v>
      </c>
      <c r="DL419" s="8">
        <v>880.74</v>
      </c>
      <c r="DM419" s="4"/>
      <c r="DN419" s="8"/>
      <c r="DO419" s="7"/>
      <c r="DP419" s="7"/>
      <c r="DQ419" s="2" t="s">
        <v>140</v>
      </c>
      <c r="DR419" s="2" t="s">
        <v>131</v>
      </c>
      <c r="DS419" s="2" t="s">
        <v>242</v>
      </c>
      <c r="DT419" s="2" t="s">
        <v>576</v>
      </c>
      <c r="DU419" s="2" t="s">
        <v>142</v>
      </c>
      <c r="DV419" s="2" t="s">
        <v>134</v>
      </c>
      <c r="DW419" s="4">
        <v>20</v>
      </c>
      <c r="DX419" s="8">
        <v>291</v>
      </c>
      <c r="DY419" s="4"/>
      <c r="DZ419" s="8"/>
      <c r="EA419" s="7"/>
      <c r="EB419" s="7"/>
      <c r="EC419" s="2" t="s">
        <v>140</v>
      </c>
      <c r="ED419" s="2" t="s">
        <v>131</v>
      </c>
      <c r="EE419" s="2" t="s">
        <v>242</v>
      </c>
      <c r="EF419" s="2" t="s">
        <v>3311</v>
      </c>
      <c r="EG419" s="2" t="s">
        <v>142</v>
      </c>
      <c r="EH419" s="2" t="s">
        <v>134</v>
      </c>
      <c r="EI419" s="4">
        <v>3</v>
      </c>
      <c r="EJ419" s="8">
        <v>38.12</v>
      </c>
      <c r="EK419" s="4"/>
      <c r="EL419" s="8"/>
      <c r="EM419" s="7"/>
      <c r="EN419" s="7"/>
      <c r="EO419" s="2" t="s">
        <v>140</v>
      </c>
      <c r="EP419" s="2" t="s">
        <v>131</v>
      </c>
      <c r="EQ419" s="2" t="s">
        <v>242</v>
      </c>
      <c r="ER419" s="2" t="s">
        <v>3668</v>
      </c>
      <c r="ES419" s="2" t="s">
        <v>142</v>
      </c>
      <c r="ET419" s="2" t="s">
        <v>134</v>
      </c>
      <c r="EU419" s="4">
        <v>5</v>
      </c>
      <c r="EV419" s="8">
        <v>73.92</v>
      </c>
      <c r="EW419" s="4"/>
      <c r="EX419" s="8"/>
      <c r="EY419" s="7"/>
      <c r="EZ419" s="7"/>
      <c r="FA419" s="2" t="s">
        <v>140</v>
      </c>
      <c r="FB419" s="2" t="s">
        <v>131</v>
      </c>
      <c r="FC419" s="2" t="s">
        <v>242</v>
      </c>
      <c r="FD419" s="2" t="s">
        <v>556</v>
      </c>
      <c r="FE419" s="2" t="s">
        <v>142</v>
      </c>
      <c r="FF419" s="2" t="s">
        <v>134</v>
      </c>
      <c r="FG419" s="4">
        <v>3</v>
      </c>
      <c r="FH419" s="8">
        <v>43.65</v>
      </c>
      <c r="FI419" s="4"/>
      <c r="FJ419" s="8"/>
      <c r="FK419" s="7"/>
      <c r="FL419" s="7"/>
      <c r="FM419" s="2" t="s">
        <v>140</v>
      </c>
      <c r="FN419" s="2" t="s">
        <v>131</v>
      </c>
      <c r="FO419" s="2" t="s">
        <v>3669</v>
      </c>
      <c r="FP419" s="2" t="s">
        <v>250</v>
      </c>
      <c r="FQ419" s="2" t="s">
        <v>142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143</v>
      </c>
      <c r="FZ419" s="2" t="s">
        <v>131</v>
      </c>
      <c r="GA419" s="2" t="s">
        <v>134</v>
      </c>
      <c r="GB419" s="2" t="s">
        <v>134</v>
      </c>
      <c r="GC419" s="2" t="s">
        <v>142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134</v>
      </c>
      <c r="GL419" s="2" t="s">
        <v>134</v>
      </c>
      <c r="GM419" s="2" t="s">
        <v>134</v>
      </c>
      <c r="GN419" s="2" t="s">
        <v>134</v>
      </c>
      <c r="GO419" s="2" t="s">
        <v>134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578</v>
      </c>
      <c r="GX419" s="2" t="s">
        <v>144</v>
      </c>
      <c r="GY419" s="2" t="s">
        <v>253</v>
      </c>
      <c r="GZ419" s="2" t="s">
        <v>316</v>
      </c>
      <c r="HA419" s="2" t="s">
        <v>142</v>
      </c>
      <c r="HB419" s="2" t="s">
        <v>134</v>
      </c>
      <c r="HC419" s="4">
        <v>1</v>
      </c>
      <c r="HD419" s="8">
        <v>29.99</v>
      </c>
      <c r="HE419" s="4"/>
      <c r="HF419" s="8"/>
      <c r="HG419" s="7"/>
      <c r="HH419" s="7"/>
      <c r="HI419" s="2" t="s">
        <v>140</v>
      </c>
      <c r="HJ419" s="2" t="s">
        <v>131</v>
      </c>
      <c r="HK419" s="2" t="s">
        <v>242</v>
      </c>
      <c r="HL419" s="2" t="s">
        <v>817</v>
      </c>
      <c r="HM419" s="2" t="s">
        <v>142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161</v>
      </c>
      <c r="HV419" s="2" t="s">
        <v>131</v>
      </c>
      <c r="HW419" s="2" t="s">
        <v>134</v>
      </c>
      <c r="HX419" s="2" t="s">
        <v>134</v>
      </c>
      <c r="HY419" s="2" t="s">
        <v>142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578</v>
      </c>
      <c r="IH419" s="2" t="s">
        <v>144</v>
      </c>
      <c r="II419" s="2" t="s">
        <v>242</v>
      </c>
      <c r="IJ419" s="2" t="s">
        <v>628</v>
      </c>
      <c r="IK419" s="2" t="s">
        <v>142</v>
      </c>
      <c r="IL419" s="2" t="s">
        <v>168</v>
      </c>
      <c r="IM419" s="4"/>
      <c r="IN419" s="8"/>
      <c r="IO419" s="4"/>
      <c r="IP419" s="8"/>
      <c r="IQ419" s="7"/>
      <c r="IR419" s="7"/>
      <c r="IS419" s="2" t="s">
        <v>161</v>
      </c>
      <c r="IT419" s="2" t="s">
        <v>131</v>
      </c>
      <c r="IU419" s="2" t="s">
        <v>242</v>
      </c>
      <c r="IV419" s="2" t="s">
        <v>134</v>
      </c>
      <c r="IW419" s="2" t="s">
        <v>142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140</v>
      </c>
      <c r="JF419" s="2" t="s">
        <v>131</v>
      </c>
      <c r="JG419" s="2" t="s">
        <v>170</v>
      </c>
      <c r="JH419" s="2" t="s">
        <v>134</v>
      </c>
      <c r="JI419" s="2" t="s">
        <v>142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140</v>
      </c>
      <c r="JR419" s="2" t="s">
        <v>144</v>
      </c>
      <c r="JS419" s="2" t="s">
        <v>172</v>
      </c>
      <c r="JT419" s="2" t="s">
        <v>3670</v>
      </c>
      <c r="JU419" s="2" t="s">
        <v>142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140</v>
      </c>
      <c r="KD419" s="2" t="s">
        <v>131</v>
      </c>
      <c r="KE419" s="2" t="s">
        <v>174</v>
      </c>
      <c r="KF419" s="2" t="s">
        <v>134</v>
      </c>
      <c r="KG419" s="2" t="s">
        <v>142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176</v>
      </c>
      <c r="KP419" s="2" t="s">
        <v>131</v>
      </c>
      <c r="KQ419" s="2" t="s">
        <v>134</v>
      </c>
      <c r="KR419" s="2" t="s">
        <v>134</v>
      </c>
      <c r="KS419" s="2" t="s">
        <v>142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140</v>
      </c>
      <c r="LB419" s="2" t="s">
        <v>144</v>
      </c>
      <c r="LC419" s="2" t="s">
        <v>438</v>
      </c>
      <c r="LD419" s="2" t="s">
        <v>439</v>
      </c>
      <c r="LE419" s="2" t="s">
        <v>142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134</v>
      </c>
      <c r="LN419" s="2" t="s">
        <v>134</v>
      </c>
      <c r="LO419" s="2" t="s">
        <v>134</v>
      </c>
      <c r="LP419" s="2" t="s">
        <v>134</v>
      </c>
      <c r="LQ419" s="2" t="s">
        <v>134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134</v>
      </c>
      <c r="LZ419" s="2" t="s">
        <v>134</v>
      </c>
      <c r="MA419" s="2" t="s">
        <v>134</v>
      </c>
      <c r="MB419" s="2" t="s">
        <v>134</v>
      </c>
      <c r="MC419" s="2" t="s">
        <v>134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140</v>
      </c>
      <c r="ML419" s="2" t="s">
        <v>144</v>
      </c>
      <c r="MM419" s="2" t="s">
        <v>213</v>
      </c>
      <c r="MN419" s="2" t="s">
        <v>134</v>
      </c>
      <c r="MO419" s="2" t="s">
        <v>142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134</v>
      </c>
      <c r="MY419" s="2" t="s">
        <v>134</v>
      </c>
      <c r="MZ419" s="2" t="s">
        <v>134</v>
      </c>
      <c r="NA419" s="2" t="s">
        <v>134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184</v>
      </c>
      <c r="NJ419" s="2" t="s">
        <v>131</v>
      </c>
      <c r="NK419" s="2" t="s">
        <v>134</v>
      </c>
      <c r="NL419" s="2" t="s">
        <v>134</v>
      </c>
      <c r="NM419" s="2" t="s">
        <v>142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140</v>
      </c>
      <c r="NV419" s="2" t="s">
        <v>131</v>
      </c>
      <c r="NW419" s="2" t="s">
        <v>185</v>
      </c>
      <c r="NX419" s="2" t="s">
        <v>1302</v>
      </c>
      <c r="NY419" s="2" t="s">
        <v>142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140</v>
      </c>
      <c r="OH419" s="2" t="s">
        <v>187</v>
      </c>
      <c r="OI419" s="2" t="s">
        <v>268</v>
      </c>
      <c r="OJ419" s="2" t="s">
        <v>3340</v>
      </c>
      <c r="OK419" s="2" t="s">
        <v>142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134</v>
      </c>
      <c r="OT419" s="2" t="s">
        <v>134</v>
      </c>
      <c r="OU419" s="2" t="s">
        <v>134</v>
      </c>
      <c r="OV419" s="2" t="s">
        <v>134</v>
      </c>
      <c r="OW419" s="2" t="s">
        <v>134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161</v>
      </c>
      <c r="PF419" s="2" t="s">
        <v>131</v>
      </c>
      <c r="PG419" s="2" t="s">
        <v>134</v>
      </c>
      <c r="PH419" s="2" t="s">
        <v>134</v>
      </c>
      <c r="PI419" s="2" t="s">
        <v>142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140</v>
      </c>
      <c r="PR419" s="2" t="s">
        <v>131</v>
      </c>
      <c r="PS419" s="2" t="s">
        <v>190</v>
      </c>
      <c r="PT419" s="2" t="s">
        <v>134</v>
      </c>
      <c r="PU419" s="2" t="s">
        <v>142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140</v>
      </c>
      <c r="QD419" s="2" t="s">
        <v>144</v>
      </c>
      <c r="QE419" s="2" t="s">
        <v>149</v>
      </c>
      <c r="QF419" s="2" t="s">
        <v>292</v>
      </c>
      <c r="QG419" s="2" t="s">
        <v>142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184</v>
      </c>
      <c r="QP419" s="2" t="s">
        <v>131</v>
      </c>
      <c r="QQ419" s="2" t="s">
        <v>134</v>
      </c>
      <c r="QR419" s="2" t="s">
        <v>134</v>
      </c>
      <c r="QS419" s="2" t="s">
        <v>142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134</v>
      </c>
      <c r="RB419" s="2" t="s">
        <v>134</v>
      </c>
      <c r="RC419" s="2" t="s">
        <v>134</v>
      </c>
      <c r="RD419" s="2" t="s">
        <v>134</v>
      </c>
      <c r="RE419" s="2" t="s">
        <v>134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134</v>
      </c>
      <c r="RN419" s="2" t="s">
        <v>134</v>
      </c>
      <c r="RO419" s="2" t="s">
        <v>134</v>
      </c>
      <c r="RP419" s="2" t="s">
        <v>134</v>
      </c>
      <c r="RQ419" s="2" t="s">
        <v>134</v>
      </c>
      <c r="RR419" s="2" t="s">
        <v>134</v>
      </c>
      <c r="RS419" s="4"/>
      <c r="RT419" s="8"/>
      <c r="RU419" s="4"/>
      <c r="RV419" s="8"/>
      <c r="RW419" s="7"/>
      <c r="RX419" s="7"/>
      <c r="RY419" s="2" t="s">
        <v>161</v>
      </c>
      <c r="RZ419" s="2" t="s">
        <v>131</v>
      </c>
      <c r="SA419" s="2" t="s">
        <v>134</v>
      </c>
      <c r="SB419" s="2" t="s">
        <v>134</v>
      </c>
      <c r="SC419" s="2" t="s">
        <v>142</v>
      </c>
      <c r="SD419" s="2" t="s">
        <v>134</v>
      </c>
      <c r="SE419" s="4"/>
      <c r="SF419" s="8"/>
      <c r="SG419" s="4"/>
      <c r="SH419" s="8"/>
      <c r="SI419" s="7"/>
      <c r="SJ419" s="7"/>
      <c r="SK419" s="2" t="s">
        <v>140</v>
      </c>
      <c r="SL419" s="2" t="s">
        <v>144</v>
      </c>
      <c r="SM419" s="2" t="s">
        <v>270</v>
      </c>
      <c r="SN419" s="2" t="s">
        <v>188</v>
      </c>
      <c r="SO419" s="2" t="s">
        <v>142</v>
      </c>
      <c r="SP419" s="2" t="s">
        <v>134</v>
      </c>
    </row>
    <row r="420">
      <c r="A420" s="2" t="s">
        <v>3671</v>
      </c>
      <c r="B420" s="2" t="s">
        <v>123</v>
      </c>
      <c r="C420" s="2" t="s">
        <v>3641</v>
      </c>
      <c r="D420" s="2" t="s">
        <v>125</v>
      </c>
      <c r="E420" s="2" t="s">
        <v>126</v>
      </c>
      <c r="F420" s="2" t="s">
        <v>3672</v>
      </c>
      <c r="G420" s="2" t="s">
        <v>3673</v>
      </c>
      <c r="H420" s="2" t="s">
        <v>3674</v>
      </c>
      <c r="I420" s="2" t="s">
        <v>3675</v>
      </c>
      <c r="J420" s="2" t="s">
        <v>234</v>
      </c>
      <c r="K420" s="2" t="s">
        <v>3676</v>
      </c>
      <c r="L420" s="3">
        <v>13.2</v>
      </c>
      <c r="M420" s="3">
        <v>13.86</v>
      </c>
      <c r="N420" s="3">
        <v>29.99</v>
      </c>
      <c r="O420" s="2" t="s">
        <v>131</v>
      </c>
      <c r="P420" s="2" t="s">
        <v>963</v>
      </c>
      <c r="Q420" s="2" t="s">
        <v>133</v>
      </c>
      <c r="R420" s="2" t="s">
        <v>134</v>
      </c>
      <c r="S420" s="2" t="s">
        <v>3677</v>
      </c>
      <c r="T420" s="2" t="s">
        <v>134</v>
      </c>
      <c r="U420" s="2" t="s">
        <v>832</v>
      </c>
      <c r="V420" s="2" t="s">
        <v>1583</v>
      </c>
      <c r="W420" s="2" t="s">
        <v>835</v>
      </c>
      <c r="X420" s="2" t="s">
        <v>834</v>
      </c>
      <c r="Y420" s="2" t="s">
        <v>3678</v>
      </c>
      <c r="Z420" s="4"/>
      <c r="AA420" s="4">
        <f>=ROUNDDOWN({0},0)</f>
      </c>
      <c r="AB420" s="5">
        <v>42</v>
      </c>
      <c r="AC420" s="2" t="s">
        <v>1701</v>
      </c>
      <c r="AD420" s="4">
        <v>600</v>
      </c>
      <c r="AE420" s="4">
        <v>1000</v>
      </c>
      <c r="AF420" s="6">
        <v>65</v>
      </c>
      <c r="AG420" s="6"/>
      <c r="AH420" s="7">
        <v>0.6144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>
        <v>0</v>
      </c>
      <c r="AP420" s="4">
        <v>233</v>
      </c>
      <c r="AQ420" s="8">
        <v>3496.16</v>
      </c>
      <c r="AR420" s="4"/>
      <c r="AS420" s="8"/>
      <c r="AT420" s="7"/>
      <c r="AU420" s="7"/>
      <c r="AV420" s="4">
        <v>233</v>
      </c>
      <c r="AW420" s="8">
        <v>3496.16</v>
      </c>
      <c r="AX420" s="4"/>
      <c r="AY420" s="8"/>
      <c r="AZ420" s="7"/>
      <c r="BA420" s="7"/>
      <c r="BB420" s="7">
        <v>1</v>
      </c>
      <c r="BC420" s="4">
        <v>435</v>
      </c>
      <c r="BD420" s="8">
        <v>6532.43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>
        <v>0.5352</v>
      </c>
      <c r="BJ420" s="4">
        <v>233</v>
      </c>
      <c r="BK420" s="8">
        <v>3496.16</v>
      </c>
      <c r="BL420" s="2" t="s">
        <v>3679</v>
      </c>
      <c r="BM420" s="7">
        <v>1</v>
      </c>
      <c r="BN420" s="7">
        <v>1</v>
      </c>
      <c r="BO420" s="4">
        <v>111</v>
      </c>
      <c r="BP420" s="8">
        <v>1684.98</v>
      </c>
      <c r="BQ420" s="4"/>
      <c r="BR420" s="8"/>
      <c r="BS420" s="7"/>
      <c r="BT420" s="7"/>
      <c r="BU420" s="2" t="s">
        <v>140</v>
      </c>
      <c r="BV420" s="2" t="s">
        <v>131</v>
      </c>
      <c r="BW420" s="2" t="s">
        <v>134</v>
      </c>
      <c r="BX420" s="2" t="s">
        <v>3680</v>
      </c>
      <c r="BY420" s="2" t="s">
        <v>142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176</v>
      </c>
      <c r="CH420" s="2" t="s">
        <v>131</v>
      </c>
      <c r="CI420" s="2" t="s">
        <v>134</v>
      </c>
      <c r="CJ420" s="2" t="s">
        <v>134</v>
      </c>
      <c r="CK420" s="2" t="s">
        <v>142</v>
      </c>
      <c r="CL420" s="2" t="s">
        <v>134</v>
      </c>
      <c r="CM420" s="4">
        <v>81</v>
      </c>
      <c r="CN420" s="8">
        <v>1212.57</v>
      </c>
      <c r="CO420" s="4"/>
      <c r="CP420" s="8"/>
      <c r="CQ420" s="7"/>
      <c r="CR420" s="7"/>
      <c r="CS420" s="2" t="s">
        <v>140</v>
      </c>
      <c r="CT420" s="2" t="s">
        <v>131</v>
      </c>
      <c r="CU420" s="2" t="s">
        <v>3154</v>
      </c>
      <c r="CV420" s="2" t="s">
        <v>3149</v>
      </c>
      <c r="CW420" s="2" t="s">
        <v>142</v>
      </c>
      <c r="CX420" s="2" t="s">
        <v>134</v>
      </c>
      <c r="CY420" s="4">
        <v>21</v>
      </c>
      <c r="CZ420" s="8">
        <v>305.55</v>
      </c>
      <c r="DA420" s="4"/>
      <c r="DB420" s="8"/>
      <c r="DC420" s="7"/>
      <c r="DD420" s="7"/>
      <c r="DE420" s="2" t="s">
        <v>140</v>
      </c>
      <c r="DF420" s="2" t="s">
        <v>131</v>
      </c>
      <c r="DG420" s="2" t="s">
        <v>3681</v>
      </c>
      <c r="DH420" s="2" t="s">
        <v>2938</v>
      </c>
      <c r="DI420" s="2" t="s">
        <v>142</v>
      </c>
      <c r="DJ420" s="2" t="s">
        <v>134</v>
      </c>
      <c r="DK420" s="4">
        <v>12</v>
      </c>
      <c r="DL420" s="8">
        <v>179.64</v>
      </c>
      <c r="DM420" s="4"/>
      <c r="DN420" s="8"/>
      <c r="DO420" s="7"/>
      <c r="DP420" s="7"/>
      <c r="DQ420" s="2" t="s">
        <v>140</v>
      </c>
      <c r="DR420" s="2" t="s">
        <v>187</v>
      </c>
      <c r="DS420" s="2" t="s">
        <v>387</v>
      </c>
      <c r="DT420" s="2" t="s">
        <v>3682</v>
      </c>
      <c r="DU420" s="2" t="s">
        <v>142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436</v>
      </c>
      <c r="ED420" s="2" t="s">
        <v>131</v>
      </c>
      <c r="EE420" s="2" t="s">
        <v>134</v>
      </c>
      <c r="EF420" s="2" t="s">
        <v>134</v>
      </c>
      <c r="EG420" s="2" t="s">
        <v>142</v>
      </c>
      <c r="EH420" s="2" t="s">
        <v>134</v>
      </c>
      <c r="EI420" s="4">
        <v>7</v>
      </c>
      <c r="EJ420" s="8">
        <v>94.94</v>
      </c>
      <c r="EK420" s="4"/>
      <c r="EL420" s="8"/>
      <c r="EM420" s="7"/>
      <c r="EN420" s="7"/>
      <c r="EO420" s="2" t="s">
        <v>140</v>
      </c>
      <c r="EP420" s="2" t="s">
        <v>131</v>
      </c>
      <c r="EQ420" s="2" t="s">
        <v>1379</v>
      </c>
      <c r="ER420" s="2" t="s">
        <v>1810</v>
      </c>
      <c r="ES420" s="2" t="s">
        <v>142</v>
      </c>
      <c r="ET420" s="2" t="s">
        <v>134</v>
      </c>
      <c r="EU420" s="4">
        <v>1</v>
      </c>
      <c r="EV420" s="8">
        <v>18.48</v>
      </c>
      <c r="EW420" s="4"/>
      <c r="EX420" s="8"/>
      <c r="EY420" s="7"/>
      <c r="EZ420" s="7"/>
      <c r="FA420" s="2" t="s">
        <v>140</v>
      </c>
      <c r="FB420" s="2" t="s">
        <v>131</v>
      </c>
      <c r="FC420" s="2" t="s">
        <v>1198</v>
      </c>
      <c r="FD420" s="2" t="s">
        <v>1838</v>
      </c>
      <c r="FE420" s="2" t="s">
        <v>142</v>
      </c>
      <c r="FF420" s="2" t="s">
        <v>134</v>
      </c>
      <c r="FG420" s="4"/>
      <c r="FH420" s="8"/>
      <c r="FI420" s="4"/>
      <c r="FJ420" s="8"/>
      <c r="FK420" s="7"/>
      <c r="FL420" s="7"/>
      <c r="FM420" s="2" t="s">
        <v>140</v>
      </c>
      <c r="FN420" s="2" t="s">
        <v>131</v>
      </c>
      <c r="FO420" s="2" t="s">
        <v>134</v>
      </c>
      <c r="FP420" s="2" t="s">
        <v>134</v>
      </c>
      <c r="FQ420" s="2" t="s">
        <v>142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161</v>
      </c>
      <c r="FZ420" s="2" t="s">
        <v>131</v>
      </c>
      <c r="GA420" s="2" t="s">
        <v>134</v>
      </c>
      <c r="GB420" s="2" t="s">
        <v>134</v>
      </c>
      <c r="GC420" s="2" t="s">
        <v>142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134</v>
      </c>
      <c r="GL420" s="2" t="s">
        <v>134</v>
      </c>
      <c r="GM420" s="2" t="s">
        <v>134</v>
      </c>
      <c r="GN420" s="2" t="s">
        <v>134</v>
      </c>
      <c r="GO420" s="2" t="s">
        <v>134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184</v>
      </c>
      <c r="GX420" s="2" t="s">
        <v>131</v>
      </c>
      <c r="GY420" s="2" t="s">
        <v>134</v>
      </c>
      <c r="GZ420" s="2" t="s">
        <v>134</v>
      </c>
      <c r="HA420" s="2" t="s">
        <v>142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140</v>
      </c>
      <c r="HJ420" s="2" t="s">
        <v>131</v>
      </c>
      <c r="HK420" s="2" t="s">
        <v>3678</v>
      </c>
      <c r="HL420" s="2" t="s">
        <v>134</v>
      </c>
      <c r="HM420" s="2" t="s">
        <v>142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161</v>
      </c>
      <c r="HV420" s="2" t="s">
        <v>131</v>
      </c>
      <c r="HW420" s="2" t="s">
        <v>134</v>
      </c>
      <c r="HX420" s="2" t="s">
        <v>134</v>
      </c>
      <c r="HY420" s="2" t="s">
        <v>142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176</v>
      </c>
      <c r="IH420" s="2" t="s">
        <v>131</v>
      </c>
      <c r="II420" s="2" t="s">
        <v>134</v>
      </c>
      <c r="IJ420" s="2" t="s">
        <v>134</v>
      </c>
      <c r="IK420" s="2" t="s">
        <v>142</v>
      </c>
      <c r="IL420" s="2" t="s">
        <v>168</v>
      </c>
      <c r="IM420" s="4"/>
      <c r="IN420" s="8"/>
      <c r="IO420" s="4"/>
      <c r="IP420" s="8"/>
      <c r="IQ420" s="7"/>
      <c r="IR420" s="7"/>
      <c r="IS420" s="2" t="s">
        <v>161</v>
      </c>
      <c r="IT420" s="2" t="s">
        <v>131</v>
      </c>
      <c r="IU420" s="2" t="s">
        <v>134</v>
      </c>
      <c r="IV420" s="2" t="s">
        <v>134</v>
      </c>
      <c r="IW420" s="2" t="s">
        <v>142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140</v>
      </c>
      <c r="JF420" s="2" t="s">
        <v>131</v>
      </c>
      <c r="JG420" s="2" t="s">
        <v>170</v>
      </c>
      <c r="JH420" s="2" t="s">
        <v>134</v>
      </c>
      <c r="JI420" s="2" t="s">
        <v>142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176</v>
      </c>
      <c r="JR420" s="2" t="s">
        <v>131</v>
      </c>
      <c r="JS420" s="2" t="s">
        <v>134</v>
      </c>
      <c r="JT420" s="2" t="s">
        <v>134</v>
      </c>
      <c r="JU420" s="2" t="s">
        <v>142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140</v>
      </c>
      <c r="KD420" s="2" t="s">
        <v>131</v>
      </c>
      <c r="KE420" s="2" t="s">
        <v>2938</v>
      </c>
      <c r="KF420" s="2" t="s">
        <v>134</v>
      </c>
      <c r="KG420" s="2" t="s">
        <v>142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176</v>
      </c>
      <c r="KP420" s="2" t="s">
        <v>131</v>
      </c>
      <c r="KQ420" s="2" t="s">
        <v>134</v>
      </c>
      <c r="KR420" s="2" t="s">
        <v>134</v>
      </c>
      <c r="KS420" s="2" t="s">
        <v>142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161</v>
      </c>
      <c r="LB420" s="2" t="s">
        <v>131</v>
      </c>
      <c r="LC420" s="2" t="s">
        <v>134</v>
      </c>
      <c r="LD420" s="2" t="s">
        <v>134</v>
      </c>
      <c r="LE420" s="2" t="s">
        <v>142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161</v>
      </c>
      <c r="LN420" s="2" t="s">
        <v>131</v>
      </c>
      <c r="LO420" s="2" t="s">
        <v>134</v>
      </c>
      <c r="LP420" s="2" t="s">
        <v>134</v>
      </c>
      <c r="LQ420" s="2" t="s">
        <v>142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134</v>
      </c>
      <c r="LZ420" s="2" t="s">
        <v>134</v>
      </c>
      <c r="MA420" s="2" t="s">
        <v>134</v>
      </c>
      <c r="MB420" s="2" t="s">
        <v>134</v>
      </c>
      <c r="MC420" s="2" t="s">
        <v>134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161</v>
      </c>
      <c r="ML420" s="2" t="s">
        <v>131</v>
      </c>
      <c r="MM420" s="2" t="s">
        <v>134</v>
      </c>
      <c r="MN420" s="2" t="s">
        <v>134</v>
      </c>
      <c r="MO420" s="2" t="s">
        <v>142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134</v>
      </c>
      <c r="MY420" s="2" t="s">
        <v>134</v>
      </c>
      <c r="MZ420" s="2" t="s">
        <v>134</v>
      </c>
      <c r="NA420" s="2" t="s">
        <v>134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184</v>
      </c>
      <c r="NJ420" s="2" t="s">
        <v>131</v>
      </c>
      <c r="NK420" s="2" t="s">
        <v>134</v>
      </c>
      <c r="NL420" s="2" t="s">
        <v>134</v>
      </c>
      <c r="NM420" s="2" t="s">
        <v>142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161</v>
      </c>
      <c r="NV420" s="2" t="s">
        <v>131</v>
      </c>
      <c r="NW420" s="2" t="s">
        <v>134</v>
      </c>
      <c r="NX420" s="2" t="s">
        <v>134</v>
      </c>
      <c r="NY420" s="2" t="s">
        <v>142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134</v>
      </c>
      <c r="OH420" s="2" t="s">
        <v>134</v>
      </c>
      <c r="OI420" s="2" t="s">
        <v>134</v>
      </c>
      <c r="OJ420" s="2" t="s">
        <v>134</v>
      </c>
      <c r="OK420" s="2" t="s">
        <v>134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161</v>
      </c>
      <c r="OT420" s="2" t="s">
        <v>131</v>
      </c>
      <c r="OU420" s="2" t="s">
        <v>134</v>
      </c>
      <c r="OV420" s="2" t="s">
        <v>134</v>
      </c>
      <c r="OW420" s="2" t="s">
        <v>142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161</v>
      </c>
      <c r="PF420" s="2" t="s">
        <v>131</v>
      </c>
      <c r="PG420" s="2" t="s">
        <v>134</v>
      </c>
      <c r="PH420" s="2" t="s">
        <v>134</v>
      </c>
      <c r="PI420" s="2" t="s">
        <v>142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176</v>
      </c>
      <c r="PR420" s="2" t="s">
        <v>131</v>
      </c>
      <c r="PS420" s="2" t="s">
        <v>134</v>
      </c>
      <c r="PT420" s="2" t="s">
        <v>134</v>
      </c>
      <c r="PU420" s="2" t="s">
        <v>142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161</v>
      </c>
      <c r="QD420" s="2" t="s">
        <v>131</v>
      </c>
      <c r="QE420" s="2" t="s">
        <v>134</v>
      </c>
      <c r="QF420" s="2" t="s">
        <v>134</v>
      </c>
      <c r="QG420" s="2" t="s">
        <v>142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184</v>
      </c>
      <c r="QP420" s="2" t="s">
        <v>131</v>
      </c>
      <c r="QQ420" s="2" t="s">
        <v>134</v>
      </c>
      <c r="QR420" s="2" t="s">
        <v>134</v>
      </c>
      <c r="QS420" s="2" t="s">
        <v>142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161</v>
      </c>
      <c r="RB420" s="2" t="s">
        <v>131</v>
      </c>
      <c r="RC420" s="2" t="s">
        <v>134</v>
      </c>
      <c r="RD420" s="2" t="s">
        <v>134</v>
      </c>
      <c r="RE420" s="2" t="s">
        <v>142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161</v>
      </c>
      <c r="RN420" s="2" t="s">
        <v>131</v>
      </c>
      <c r="RO420" s="2" t="s">
        <v>134</v>
      </c>
      <c r="RP420" s="2" t="s">
        <v>134</v>
      </c>
      <c r="RQ420" s="2" t="s">
        <v>142</v>
      </c>
      <c r="RR420" s="2" t="s">
        <v>134</v>
      </c>
      <c r="RS420" s="4"/>
      <c r="RT420" s="8"/>
      <c r="RU420" s="4"/>
      <c r="RV420" s="8"/>
      <c r="RW420" s="7"/>
      <c r="RX420" s="7"/>
      <c r="RY420" s="2" t="s">
        <v>977</v>
      </c>
      <c r="RZ420" s="2" t="s">
        <v>131</v>
      </c>
      <c r="SA420" s="2" t="s">
        <v>134</v>
      </c>
      <c r="SB420" s="2" t="s">
        <v>134</v>
      </c>
      <c r="SC420" s="2" t="s">
        <v>142</v>
      </c>
      <c r="SD420" s="2" t="s">
        <v>134</v>
      </c>
      <c r="SE420" s="4"/>
      <c r="SF420" s="8"/>
      <c r="SG420" s="4"/>
      <c r="SH420" s="8"/>
      <c r="SI420" s="7"/>
      <c r="SJ420" s="7"/>
      <c r="SK420" s="2" t="s">
        <v>134</v>
      </c>
      <c r="SL420" s="2" t="s">
        <v>134</v>
      </c>
      <c r="SM420" s="2" t="s">
        <v>134</v>
      </c>
      <c r="SN420" s="2" t="s">
        <v>134</v>
      </c>
      <c r="SO420" s="2" t="s">
        <v>134</v>
      </c>
      <c r="SP420" s="2" t="s">
        <v>134</v>
      </c>
    </row>
    <row r="421">
      <c r="A421" s="2" t="s">
        <v>3683</v>
      </c>
      <c r="B421" s="2" t="s">
        <v>123</v>
      </c>
      <c r="C421" s="2" t="s">
        <v>3641</v>
      </c>
      <c r="D421" s="2" t="s">
        <v>125</v>
      </c>
      <c r="E421" s="2" t="s">
        <v>126</v>
      </c>
      <c r="F421" s="2" t="s">
        <v>3672</v>
      </c>
      <c r="G421" s="2" t="s">
        <v>3673</v>
      </c>
      <c r="H421" s="2" t="s">
        <v>3674</v>
      </c>
      <c r="I421" s="2" t="s">
        <v>3675</v>
      </c>
      <c r="J421" s="2" t="s">
        <v>234</v>
      </c>
      <c r="K421" s="2" t="s">
        <v>3684</v>
      </c>
      <c r="L421" s="3">
        <v>13.2</v>
      </c>
      <c r="M421" s="3">
        <v>13.86</v>
      </c>
      <c r="N421" s="3">
        <v>29.99</v>
      </c>
      <c r="O421" s="2" t="s">
        <v>131</v>
      </c>
      <c r="P421" s="2" t="s">
        <v>963</v>
      </c>
      <c r="Q421" s="2" t="s">
        <v>133</v>
      </c>
      <c r="R421" s="2" t="s">
        <v>134</v>
      </c>
      <c r="S421" s="2" t="s">
        <v>3685</v>
      </c>
      <c r="T421" s="2" t="s">
        <v>134</v>
      </c>
      <c r="U421" s="2" t="s">
        <v>832</v>
      </c>
      <c r="V421" s="2" t="s">
        <v>1583</v>
      </c>
      <c r="W421" s="2" t="s">
        <v>835</v>
      </c>
      <c r="X421" s="2" t="s">
        <v>834</v>
      </c>
      <c r="Y421" s="2" t="s">
        <v>3678</v>
      </c>
      <c r="Z421" s="4">
        <v>138</v>
      </c>
      <c r="AA421" s="4">
        <f>=ROUNDDOWN(10.6153846153846,0)</f>
      </c>
      <c r="AB421" s="5">
        <v>13</v>
      </c>
      <c r="AC421" s="2" t="s">
        <v>777</v>
      </c>
      <c r="AD421" s="4">
        <v>100</v>
      </c>
      <c r="AE421" s="4">
        <v>380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>
        <v>0</v>
      </c>
      <c r="AP421" s="4">
        <v>202</v>
      </c>
      <c r="AQ421" s="8">
        <v>3036.27</v>
      </c>
      <c r="AR421" s="4"/>
      <c r="AS421" s="8"/>
      <c r="AT421" s="7"/>
      <c r="AU421" s="7"/>
      <c r="AV421" s="4">
        <v>202</v>
      </c>
      <c r="AW421" s="8">
        <v>3036.27</v>
      </c>
      <c r="AX421" s="4"/>
      <c r="AY421" s="8"/>
      <c r="AZ421" s="7"/>
      <c r="BA421" s="7"/>
      <c r="BB421" s="7">
        <v>1</v>
      </c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>
        <v>0.4648</v>
      </c>
      <c r="BJ421" s="4">
        <v>202</v>
      </c>
      <c r="BK421" s="8">
        <v>3036.27</v>
      </c>
      <c r="BL421" s="2" t="s">
        <v>3686</v>
      </c>
      <c r="BM421" s="7">
        <v>1</v>
      </c>
      <c r="BN421" s="7">
        <v>1</v>
      </c>
      <c r="BO421" s="4">
        <v>84</v>
      </c>
      <c r="BP421" s="8">
        <v>1275.12</v>
      </c>
      <c r="BQ421" s="4"/>
      <c r="BR421" s="8"/>
      <c r="BS421" s="7"/>
      <c r="BT421" s="7"/>
      <c r="BU421" s="2" t="s">
        <v>140</v>
      </c>
      <c r="BV421" s="2" t="s">
        <v>131</v>
      </c>
      <c r="BW421" s="2" t="s">
        <v>134</v>
      </c>
      <c r="BX421" s="2" t="s">
        <v>3680</v>
      </c>
      <c r="BY421" s="2" t="s">
        <v>142</v>
      </c>
      <c r="BZ421" s="2" t="s">
        <v>134</v>
      </c>
      <c r="CA421" s="4"/>
      <c r="CB421" s="8"/>
      <c r="CC421" s="4"/>
      <c r="CD421" s="8"/>
      <c r="CE421" s="7"/>
      <c r="CF421" s="7"/>
      <c r="CG421" s="2" t="s">
        <v>176</v>
      </c>
      <c r="CH421" s="2" t="s">
        <v>131</v>
      </c>
      <c r="CI421" s="2" t="s">
        <v>134</v>
      </c>
      <c r="CJ421" s="2" t="s">
        <v>134</v>
      </c>
      <c r="CK421" s="2" t="s">
        <v>142</v>
      </c>
      <c r="CL421" s="2" t="s">
        <v>134</v>
      </c>
      <c r="CM421" s="4">
        <v>93</v>
      </c>
      <c r="CN421" s="8">
        <v>1392.21</v>
      </c>
      <c r="CO421" s="4"/>
      <c r="CP421" s="8"/>
      <c r="CQ421" s="7"/>
      <c r="CR421" s="7"/>
      <c r="CS421" s="2" t="s">
        <v>140</v>
      </c>
      <c r="CT421" s="2" t="s">
        <v>131</v>
      </c>
      <c r="CU421" s="2" t="s">
        <v>3154</v>
      </c>
      <c r="CV421" s="2" t="s">
        <v>3687</v>
      </c>
      <c r="CW421" s="2" t="s">
        <v>142</v>
      </c>
      <c r="CX421" s="2" t="s">
        <v>134</v>
      </c>
      <c r="CY421" s="4">
        <v>10</v>
      </c>
      <c r="CZ421" s="8">
        <v>145.5</v>
      </c>
      <c r="DA421" s="4"/>
      <c r="DB421" s="8"/>
      <c r="DC421" s="7"/>
      <c r="DD421" s="7"/>
      <c r="DE421" s="2" t="s">
        <v>140</v>
      </c>
      <c r="DF421" s="2" t="s">
        <v>131</v>
      </c>
      <c r="DG421" s="2" t="s">
        <v>3681</v>
      </c>
      <c r="DH421" s="2" t="s">
        <v>387</v>
      </c>
      <c r="DI421" s="2" t="s">
        <v>142</v>
      </c>
      <c r="DJ421" s="2" t="s">
        <v>134</v>
      </c>
      <c r="DK421" s="4">
        <v>14</v>
      </c>
      <c r="DL421" s="8">
        <v>209.58</v>
      </c>
      <c r="DM421" s="4"/>
      <c r="DN421" s="8"/>
      <c r="DO421" s="7"/>
      <c r="DP421" s="7"/>
      <c r="DQ421" s="2" t="s">
        <v>140</v>
      </c>
      <c r="DR421" s="2" t="s">
        <v>131</v>
      </c>
      <c r="DS421" s="2" t="s">
        <v>387</v>
      </c>
      <c r="DT421" s="2" t="s">
        <v>3150</v>
      </c>
      <c r="DU421" s="2" t="s">
        <v>142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436</v>
      </c>
      <c r="ED421" s="2" t="s">
        <v>131</v>
      </c>
      <c r="EE421" s="2" t="s">
        <v>134</v>
      </c>
      <c r="EF421" s="2" t="s">
        <v>134</v>
      </c>
      <c r="EG421" s="2" t="s">
        <v>142</v>
      </c>
      <c r="EH421" s="2" t="s">
        <v>134</v>
      </c>
      <c r="EI421" s="4">
        <v>1</v>
      </c>
      <c r="EJ421" s="8">
        <v>13.86</v>
      </c>
      <c r="EK421" s="4"/>
      <c r="EL421" s="8"/>
      <c r="EM421" s="7"/>
      <c r="EN421" s="7"/>
      <c r="EO421" s="2" t="s">
        <v>140</v>
      </c>
      <c r="EP421" s="2" t="s">
        <v>131</v>
      </c>
      <c r="EQ421" s="2" t="s">
        <v>1379</v>
      </c>
      <c r="ER421" s="2" t="s">
        <v>2573</v>
      </c>
      <c r="ES421" s="2" t="s">
        <v>142</v>
      </c>
      <c r="ET421" s="2" t="s">
        <v>134</v>
      </c>
      <c r="EU421" s="4"/>
      <c r="EV421" s="8"/>
      <c r="EW421" s="4"/>
      <c r="EX421" s="8"/>
      <c r="EY421" s="7"/>
      <c r="EZ421" s="7"/>
      <c r="FA421" s="2" t="s">
        <v>140</v>
      </c>
      <c r="FB421" s="2" t="s">
        <v>131</v>
      </c>
      <c r="FC421" s="2" t="s">
        <v>1198</v>
      </c>
      <c r="FD421" s="2" t="s">
        <v>134</v>
      </c>
      <c r="FE421" s="2" t="s">
        <v>142</v>
      </c>
      <c r="FF421" s="2" t="s">
        <v>134</v>
      </c>
      <c r="FG421" s="4"/>
      <c r="FH421" s="8"/>
      <c r="FI421" s="4"/>
      <c r="FJ421" s="8"/>
      <c r="FK421" s="7"/>
      <c r="FL421" s="7"/>
      <c r="FM421" s="2" t="s">
        <v>140</v>
      </c>
      <c r="FN421" s="2" t="s">
        <v>131</v>
      </c>
      <c r="FO421" s="2" t="s">
        <v>974</v>
      </c>
      <c r="FP421" s="2" t="s">
        <v>134</v>
      </c>
      <c r="FQ421" s="2" t="s">
        <v>142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161</v>
      </c>
      <c r="FZ421" s="2" t="s">
        <v>131</v>
      </c>
      <c r="GA421" s="2" t="s">
        <v>134</v>
      </c>
      <c r="GB421" s="2" t="s">
        <v>134</v>
      </c>
      <c r="GC421" s="2" t="s">
        <v>142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134</v>
      </c>
      <c r="GL421" s="2" t="s">
        <v>134</v>
      </c>
      <c r="GM421" s="2" t="s">
        <v>134</v>
      </c>
      <c r="GN421" s="2" t="s">
        <v>134</v>
      </c>
      <c r="GO421" s="2" t="s">
        <v>134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184</v>
      </c>
      <c r="GX421" s="2" t="s">
        <v>131</v>
      </c>
      <c r="GY421" s="2" t="s">
        <v>134</v>
      </c>
      <c r="GZ421" s="2" t="s">
        <v>134</v>
      </c>
      <c r="HA421" s="2" t="s">
        <v>142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140</v>
      </c>
      <c r="HJ421" s="2" t="s">
        <v>131</v>
      </c>
      <c r="HK421" s="2" t="s">
        <v>3678</v>
      </c>
      <c r="HL421" s="2" t="s">
        <v>134</v>
      </c>
      <c r="HM421" s="2" t="s">
        <v>142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161</v>
      </c>
      <c r="HV421" s="2" t="s">
        <v>131</v>
      </c>
      <c r="HW421" s="2" t="s">
        <v>134</v>
      </c>
      <c r="HX421" s="2" t="s">
        <v>134</v>
      </c>
      <c r="HY421" s="2" t="s">
        <v>142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176</v>
      </c>
      <c r="IH421" s="2" t="s">
        <v>131</v>
      </c>
      <c r="II421" s="2" t="s">
        <v>134</v>
      </c>
      <c r="IJ421" s="2" t="s">
        <v>134</v>
      </c>
      <c r="IK421" s="2" t="s">
        <v>142</v>
      </c>
      <c r="IL421" s="2" t="s">
        <v>168</v>
      </c>
      <c r="IM421" s="4"/>
      <c r="IN421" s="8"/>
      <c r="IO421" s="4"/>
      <c r="IP421" s="8"/>
      <c r="IQ421" s="7"/>
      <c r="IR421" s="7"/>
      <c r="IS421" s="2" t="s">
        <v>161</v>
      </c>
      <c r="IT421" s="2" t="s">
        <v>131</v>
      </c>
      <c r="IU421" s="2" t="s">
        <v>134</v>
      </c>
      <c r="IV421" s="2" t="s">
        <v>134</v>
      </c>
      <c r="IW421" s="2" t="s">
        <v>142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140</v>
      </c>
      <c r="JF421" s="2" t="s">
        <v>131</v>
      </c>
      <c r="JG421" s="2" t="s">
        <v>170</v>
      </c>
      <c r="JH421" s="2" t="s">
        <v>134</v>
      </c>
      <c r="JI421" s="2" t="s">
        <v>142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176</v>
      </c>
      <c r="JR421" s="2" t="s">
        <v>131</v>
      </c>
      <c r="JS421" s="2" t="s">
        <v>134</v>
      </c>
      <c r="JT421" s="2" t="s">
        <v>134</v>
      </c>
      <c r="JU421" s="2" t="s">
        <v>142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140</v>
      </c>
      <c r="KD421" s="2" t="s">
        <v>131</v>
      </c>
      <c r="KE421" s="2" t="s">
        <v>2938</v>
      </c>
      <c r="KF421" s="2" t="s">
        <v>134</v>
      </c>
      <c r="KG421" s="2" t="s">
        <v>142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176</v>
      </c>
      <c r="KP421" s="2" t="s">
        <v>131</v>
      </c>
      <c r="KQ421" s="2" t="s">
        <v>134</v>
      </c>
      <c r="KR421" s="2" t="s">
        <v>134</v>
      </c>
      <c r="KS421" s="2" t="s">
        <v>142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161</v>
      </c>
      <c r="LB421" s="2" t="s">
        <v>131</v>
      </c>
      <c r="LC421" s="2" t="s">
        <v>134</v>
      </c>
      <c r="LD421" s="2" t="s">
        <v>134</v>
      </c>
      <c r="LE421" s="2" t="s">
        <v>142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161</v>
      </c>
      <c r="LN421" s="2" t="s">
        <v>131</v>
      </c>
      <c r="LO421" s="2" t="s">
        <v>134</v>
      </c>
      <c r="LP421" s="2" t="s">
        <v>134</v>
      </c>
      <c r="LQ421" s="2" t="s">
        <v>142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134</v>
      </c>
      <c r="LZ421" s="2" t="s">
        <v>134</v>
      </c>
      <c r="MA421" s="2" t="s">
        <v>134</v>
      </c>
      <c r="MB421" s="2" t="s">
        <v>134</v>
      </c>
      <c r="MC421" s="2" t="s">
        <v>134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161</v>
      </c>
      <c r="ML421" s="2" t="s">
        <v>131</v>
      </c>
      <c r="MM421" s="2" t="s">
        <v>134</v>
      </c>
      <c r="MN421" s="2" t="s">
        <v>134</v>
      </c>
      <c r="MO421" s="2" t="s">
        <v>142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184</v>
      </c>
      <c r="NJ421" s="2" t="s">
        <v>131</v>
      </c>
      <c r="NK421" s="2" t="s">
        <v>134</v>
      </c>
      <c r="NL421" s="2" t="s">
        <v>134</v>
      </c>
      <c r="NM421" s="2" t="s">
        <v>142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161</v>
      </c>
      <c r="NV421" s="2" t="s">
        <v>131</v>
      </c>
      <c r="NW421" s="2" t="s">
        <v>134</v>
      </c>
      <c r="NX421" s="2" t="s">
        <v>134</v>
      </c>
      <c r="NY421" s="2" t="s">
        <v>142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134</v>
      </c>
      <c r="OH421" s="2" t="s">
        <v>134</v>
      </c>
      <c r="OI421" s="2" t="s">
        <v>134</v>
      </c>
      <c r="OJ421" s="2" t="s">
        <v>134</v>
      </c>
      <c r="OK421" s="2" t="s">
        <v>134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161</v>
      </c>
      <c r="OT421" s="2" t="s">
        <v>131</v>
      </c>
      <c r="OU421" s="2" t="s">
        <v>134</v>
      </c>
      <c r="OV421" s="2" t="s">
        <v>134</v>
      </c>
      <c r="OW421" s="2" t="s">
        <v>142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161</v>
      </c>
      <c r="PF421" s="2" t="s">
        <v>131</v>
      </c>
      <c r="PG421" s="2" t="s">
        <v>134</v>
      </c>
      <c r="PH421" s="2" t="s">
        <v>134</v>
      </c>
      <c r="PI421" s="2" t="s">
        <v>142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176</v>
      </c>
      <c r="PR421" s="2" t="s">
        <v>131</v>
      </c>
      <c r="PS421" s="2" t="s">
        <v>134</v>
      </c>
      <c r="PT421" s="2" t="s">
        <v>134</v>
      </c>
      <c r="PU421" s="2" t="s">
        <v>142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161</v>
      </c>
      <c r="QD421" s="2" t="s">
        <v>131</v>
      </c>
      <c r="QE421" s="2" t="s">
        <v>134</v>
      </c>
      <c r="QF421" s="2" t="s">
        <v>134</v>
      </c>
      <c r="QG421" s="2" t="s">
        <v>142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184</v>
      </c>
      <c r="QP421" s="2" t="s">
        <v>131</v>
      </c>
      <c r="QQ421" s="2" t="s">
        <v>134</v>
      </c>
      <c r="QR421" s="2" t="s">
        <v>134</v>
      </c>
      <c r="QS421" s="2" t="s">
        <v>142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161</v>
      </c>
      <c r="RB421" s="2" t="s">
        <v>131</v>
      </c>
      <c r="RC421" s="2" t="s">
        <v>134</v>
      </c>
      <c r="RD421" s="2" t="s">
        <v>134</v>
      </c>
      <c r="RE421" s="2" t="s">
        <v>142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161</v>
      </c>
      <c r="RN421" s="2" t="s">
        <v>131</v>
      </c>
      <c r="RO421" s="2" t="s">
        <v>134</v>
      </c>
      <c r="RP421" s="2" t="s">
        <v>134</v>
      </c>
      <c r="RQ421" s="2" t="s">
        <v>142</v>
      </c>
      <c r="RR421" s="2" t="s">
        <v>134</v>
      </c>
      <c r="RS421" s="4"/>
      <c r="RT421" s="8"/>
      <c r="RU421" s="4"/>
      <c r="RV421" s="8"/>
      <c r="RW421" s="7"/>
      <c r="RX421" s="7"/>
      <c r="RY421" s="2" t="s">
        <v>977</v>
      </c>
      <c r="RZ421" s="2" t="s">
        <v>131</v>
      </c>
      <c r="SA421" s="2" t="s">
        <v>134</v>
      </c>
      <c r="SB421" s="2" t="s">
        <v>134</v>
      </c>
      <c r="SC421" s="2" t="s">
        <v>142</v>
      </c>
      <c r="SD421" s="2" t="s">
        <v>134</v>
      </c>
      <c r="SE421" s="4"/>
      <c r="SF421" s="8"/>
      <c r="SG421" s="4"/>
      <c r="SH421" s="8"/>
      <c r="SI421" s="7"/>
      <c r="SJ421" s="7"/>
      <c r="SK421" s="2" t="s">
        <v>134</v>
      </c>
      <c r="SL421" s="2" t="s">
        <v>134</v>
      </c>
      <c r="SM421" s="2" t="s">
        <v>134</v>
      </c>
      <c r="SN421" s="2" t="s">
        <v>134</v>
      </c>
      <c r="SO421" s="2" t="s">
        <v>134</v>
      </c>
      <c r="SP421" s="2" t="s">
        <v>134</v>
      </c>
    </row>
    <row r="422">
      <c r="A422" s="2" t="s">
        <v>3688</v>
      </c>
      <c r="B422" s="2" t="s">
        <v>123</v>
      </c>
      <c r="C422" s="2" t="s">
        <v>3641</v>
      </c>
      <c r="D422" s="2" t="s">
        <v>125</v>
      </c>
      <c r="E422" s="2" t="s">
        <v>126</v>
      </c>
      <c r="F422" s="2" t="s">
        <v>3672</v>
      </c>
      <c r="G422" s="2" t="s">
        <v>3673</v>
      </c>
      <c r="H422" s="2" t="s">
        <v>3674</v>
      </c>
      <c r="I422" s="2" t="s">
        <v>1885</v>
      </c>
      <c r="J422" s="2" t="s">
        <v>234</v>
      </c>
      <c r="K422" s="2" t="s">
        <v>394</v>
      </c>
      <c r="L422" s="3">
        <v>12.5</v>
      </c>
      <c r="M422" s="3">
        <v>13.13</v>
      </c>
      <c r="N422" s="3">
        <v>29.99</v>
      </c>
      <c r="O422" s="2" t="s">
        <v>131</v>
      </c>
      <c r="P422" s="2" t="s">
        <v>275</v>
      </c>
      <c r="Q422" s="2" t="s">
        <v>133</v>
      </c>
      <c r="R422" s="2" t="s">
        <v>134</v>
      </c>
      <c r="S422" s="2" t="s">
        <v>3685</v>
      </c>
      <c r="T422" s="2" t="s">
        <v>134</v>
      </c>
      <c r="U422" s="2" t="s">
        <v>134</v>
      </c>
      <c r="V422" s="2" t="s">
        <v>135</v>
      </c>
      <c r="W422" s="2" t="s">
        <v>835</v>
      </c>
      <c r="X422" s="2" t="s">
        <v>134</v>
      </c>
      <c r="Y422" s="2" t="s">
        <v>1187</v>
      </c>
      <c r="Z422" s="4"/>
      <c r="AA422" s="4">
        <f>=ROUNDDOWN({0},0)</f>
      </c>
      <c r="AB422" s="5"/>
      <c r="AC422" s="2" t="s">
        <v>134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/>
      <c r="BJ422" s="4"/>
      <c r="BK422" s="8"/>
      <c r="BL422" s="2" t="s">
        <v>134</v>
      </c>
      <c r="BM422" s="7"/>
      <c r="BN422" s="7"/>
      <c r="BO422" s="4"/>
      <c r="BP422" s="8"/>
      <c r="BQ422" s="4"/>
      <c r="BR422" s="8"/>
      <c r="BS422" s="7"/>
      <c r="BT422" s="7"/>
      <c r="BU422" s="2" t="s">
        <v>176</v>
      </c>
      <c r="BV422" s="2" t="s">
        <v>144</v>
      </c>
      <c r="BW422" s="2" t="s">
        <v>134</v>
      </c>
      <c r="BX422" s="2" t="s">
        <v>134</v>
      </c>
      <c r="BY422" s="2" t="s">
        <v>142</v>
      </c>
      <c r="BZ422" s="2" t="s">
        <v>134</v>
      </c>
      <c r="CA422" s="4"/>
      <c r="CB422" s="8"/>
      <c r="CC422" s="4"/>
      <c r="CD422" s="8"/>
      <c r="CE422" s="7"/>
      <c r="CF422" s="7"/>
      <c r="CG422" s="2" t="s">
        <v>140</v>
      </c>
      <c r="CH422" s="2" t="s">
        <v>144</v>
      </c>
      <c r="CI422" s="2" t="s">
        <v>145</v>
      </c>
      <c r="CJ422" s="2" t="s">
        <v>1498</v>
      </c>
      <c r="CK422" s="2" t="s">
        <v>142</v>
      </c>
      <c r="CL422" s="2" t="s">
        <v>134</v>
      </c>
      <c r="CM422" s="4"/>
      <c r="CN422" s="8"/>
      <c r="CO422" s="4"/>
      <c r="CP422" s="8"/>
      <c r="CQ422" s="7"/>
      <c r="CR422" s="7"/>
      <c r="CS422" s="2" t="s">
        <v>140</v>
      </c>
      <c r="CT422" s="2" t="s">
        <v>144</v>
      </c>
      <c r="CU422" s="2" t="s">
        <v>1761</v>
      </c>
      <c r="CV422" s="2" t="s">
        <v>2824</v>
      </c>
      <c r="CW422" s="2" t="s">
        <v>142</v>
      </c>
      <c r="CX422" s="2" t="s">
        <v>134</v>
      </c>
      <c r="CY422" s="4"/>
      <c r="CZ422" s="8"/>
      <c r="DA422" s="4"/>
      <c r="DB422" s="8"/>
      <c r="DC422" s="7"/>
      <c r="DD422" s="7"/>
      <c r="DE422" s="2" t="s">
        <v>140</v>
      </c>
      <c r="DF422" s="2" t="s">
        <v>144</v>
      </c>
      <c r="DG422" s="2" t="s">
        <v>1751</v>
      </c>
      <c r="DH422" s="2" t="s">
        <v>996</v>
      </c>
      <c r="DI422" s="2" t="s">
        <v>142</v>
      </c>
      <c r="DJ422" s="2" t="s">
        <v>134</v>
      </c>
      <c r="DK422" s="4"/>
      <c r="DL422" s="8"/>
      <c r="DM422" s="4"/>
      <c r="DN422" s="8"/>
      <c r="DO422" s="7"/>
      <c r="DP422" s="7"/>
      <c r="DQ422" s="2" t="s">
        <v>140</v>
      </c>
      <c r="DR422" s="2" t="s">
        <v>144</v>
      </c>
      <c r="DS422" s="2" t="s">
        <v>178</v>
      </c>
      <c r="DT422" s="2" t="s">
        <v>751</v>
      </c>
      <c r="DU422" s="2" t="s">
        <v>142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176</v>
      </c>
      <c r="ED422" s="2" t="s">
        <v>144</v>
      </c>
      <c r="EE422" s="2" t="s">
        <v>134</v>
      </c>
      <c r="EF422" s="2" t="s">
        <v>134</v>
      </c>
      <c r="EG422" s="2" t="s">
        <v>142</v>
      </c>
      <c r="EH422" s="2" t="s">
        <v>134</v>
      </c>
      <c r="EI422" s="4"/>
      <c r="EJ422" s="8"/>
      <c r="EK422" s="4"/>
      <c r="EL422" s="8"/>
      <c r="EM422" s="7"/>
      <c r="EN422" s="7"/>
      <c r="EO422" s="2" t="s">
        <v>140</v>
      </c>
      <c r="EP422" s="2" t="s">
        <v>144</v>
      </c>
      <c r="EQ422" s="2" t="s">
        <v>960</v>
      </c>
      <c r="ER422" s="2" t="s">
        <v>825</v>
      </c>
      <c r="ES422" s="2" t="s">
        <v>142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140</v>
      </c>
      <c r="FB422" s="2" t="s">
        <v>144</v>
      </c>
      <c r="FC422" s="2" t="s">
        <v>1753</v>
      </c>
      <c r="FD422" s="2" t="s">
        <v>134</v>
      </c>
      <c r="FE422" s="2" t="s">
        <v>142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161</v>
      </c>
      <c r="FN422" s="2" t="s">
        <v>144</v>
      </c>
      <c r="FO422" s="2" t="s">
        <v>134</v>
      </c>
      <c r="FP422" s="2" t="s">
        <v>134</v>
      </c>
      <c r="FQ422" s="2" t="s">
        <v>142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161</v>
      </c>
      <c r="FZ422" s="2" t="s">
        <v>144</v>
      </c>
      <c r="GA422" s="2" t="s">
        <v>134</v>
      </c>
      <c r="GB422" s="2" t="s">
        <v>134</v>
      </c>
      <c r="GC422" s="2" t="s">
        <v>142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134</v>
      </c>
      <c r="GL422" s="2" t="s">
        <v>134</v>
      </c>
      <c r="GM422" s="2" t="s">
        <v>134</v>
      </c>
      <c r="GN422" s="2" t="s">
        <v>134</v>
      </c>
      <c r="GO422" s="2" t="s">
        <v>134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184</v>
      </c>
      <c r="GX422" s="2" t="s">
        <v>144</v>
      </c>
      <c r="GY422" s="2" t="s">
        <v>134</v>
      </c>
      <c r="GZ422" s="2" t="s">
        <v>134</v>
      </c>
      <c r="HA422" s="2" t="s">
        <v>142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140</v>
      </c>
      <c r="HJ422" s="2" t="s">
        <v>144</v>
      </c>
      <c r="HK422" s="2" t="s">
        <v>3639</v>
      </c>
      <c r="HL422" s="2" t="s">
        <v>2846</v>
      </c>
      <c r="HM422" s="2" t="s">
        <v>142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161</v>
      </c>
      <c r="HV422" s="2" t="s">
        <v>144</v>
      </c>
      <c r="HW422" s="2" t="s">
        <v>134</v>
      </c>
      <c r="HX422" s="2" t="s">
        <v>134</v>
      </c>
      <c r="HY422" s="2" t="s">
        <v>142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176</v>
      </c>
      <c r="IH422" s="2" t="s">
        <v>144</v>
      </c>
      <c r="II422" s="2" t="s">
        <v>134</v>
      </c>
      <c r="IJ422" s="2" t="s">
        <v>134</v>
      </c>
      <c r="IK422" s="2" t="s">
        <v>142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161</v>
      </c>
      <c r="IT422" s="2" t="s">
        <v>144</v>
      </c>
      <c r="IU422" s="2" t="s">
        <v>134</v>
      </c>
      <c r="IV422" s="2" t="s">
        <v>134</v>
      </c>
      <c r="IW422" s="2" t="s">
        <v>142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134</v>
      </c>
      <c r="JF422" s="2" t="s">
        <v>134</v>
      </c>
      <c r="JG422" s="2" t="s">
        <v>134</v>
      </c>
      <c r="JH422" s="2" t="s">
        <v>134</v>
      </c>
      <c r="JI422" s="2" t="s">
        <v>134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184</v>
      </c>
      <c r="JR422" s="2" t="s">
        <v>144</v>
      </c>
      <c r="JS422" s="2" t="s">
        <v>134</v>
      </c>
      <c r="JT422" s="2" t="s">
        <v>134</v>
      </c>
      <c r="JU422" s="2" t="s">
        <v>142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161</v>
      </c>
      <c r="KD422" s="2" t="s">
        <v>144</v>
      </c>
      <c r="KE422" s="2" t="s">
        <v>134</v>
      </c>
      <c r="KF422" s="2" t="s">
        <v>134</v>
      </c>
      <c r="KG422" s="2" t="s">
        <v>142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176</v>
      </c>
      <c r="KP422" s="2" t="s">
        <v>144</v>
      </c>
      <c r="KQ422" s="2" t="s">
        <v>134</v>
      </c>
      <c r="KR422" s="2" t="s">
        <v>134</v>
      </c>
      <c r="KS422" s="2" t="s">
        <v>142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176</v>
      </c>
      <c r="LB422" s="2" t="s">
        <v>144</v>
      </c>
      <c r="LC422" s="2" t="s">
        <v>134</v>
      </c>
      <c r="LD422" s="2" t="s">
        <v>134</v>
      </c>
      <c r="LE422" s="2" t="s">
        <v>142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134</v>
      </c>
      <c r="LN422" s="2" t="s">
        <v>134</v>
      </c>
      <c r="LO422" s="2" t="s">
        <v>134</v>
      </c>
      <c r="LP422" s="2" t="s">
        <v>134</v>
      </c>
      <c r="LQ422" s="2" t="s">
        <v>134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134</v>
      </c>
      <c r="LZ422" s="2" t="s">
        <v>134</v>
      </c>
      <c r="MA422" s="2" t="s">
        <v>134</v>
      </c>
      <c r="MB422" s="2" t="s">
        <v>134</v>
      </c>
      <c r="MC422" s="2" t="s">
        <v>134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161</v>
      </c>
      <c r="ML422" s="2" t="s">
        <v>144</v>
      </c>
      <c r="MM422" s="2" t="s">
        <v>134</v>
      </c>
      <c r="MN422" s="2" t="s">
        <v>134</v>
      </c>
      <c r="MO422" s="2" t="s">
        <v>142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134</v>
      </c>
      <c r="MY422" s="2" t="s">
        <v>134</v>
      </c>
      <c r="MZ422" s="2" t="s">
        <v>134</v>
      </c>
      <c r="NA422" s="2" t="s">
        <v>134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184</v>
      </c>
      <c r="NJ422" s="2" t="s">
        <v>144</v>
      </c>
      <c r="NK422" s="2" t="s">
        <v>134</v>
      </c>
      <c r="NL422" s="2" t="s">
        <v>134</v>
      </c>
      <c r="NM422" s="2" t="s">
        <v>142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161</v>
      </c>
      <c r="NV422" s="2" t="s">
        <v>131</v>
      </c>
      <c r="NW422" s="2" t="s">
        <v>134</v>
      </c>
      <c r="NX422" s="2" t="s">
        <v>134</v>
      </c>
      <c r="NY422" s="2" t="s">
        <v>142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140</v>
      </c>
      <c r="OH422" s="2" t="s">
        <v>144</v>
      </c>
      <c r="OI422" s="2" t="s">
        <v>1015</v>
      </c>
      <c r="OJ422" s="2" t="s">
        <v>332</v>
      </c>
      <c r="OK422" s="2" t="s">
        <v>142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134</v>
      </c>
      <c r="OT422" s="2" t="s">
        <v>134</v>
      </c>
      <c r="OU422" s="2" t="s">
        <v>134</v>
      </c>
      <c r="OV422" s="2" t="s">
        <v>134</v>
      </c>
      <c r="OW422" s="2" t="s">
        <v>134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161</v>
      </c>
      <c r="PF422" s="2" t="s">
        <v>144</v>
      </c>
      <c r="PG422" s="2" t="s">
        <v>134</v>
      </c>
      <c r="PH422" s="2" t="s">
        <v>134</v>
      </c>
      <c r="PI422" s="2" t="s">
        <v>142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134</v>
      </c>
      <c r="PR422" s="2" t="s">
        <v>134</v>
      </c>
      <c r="PS422" s="2" t="s">
        <v>134</v>
      </c>
      <c r="PT422" s="2" t="s">
        <v>134</v>
      </c>
      <c r="PU422" s="2" t="s">
        <v>134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161</v>
      </c>
      <c r="QD422" s="2" t="s">
        <v>144</v>
      </c>
      <c r="QE422" s="2" t="s">
        <v>134</v>
      </c>
      <c r="QF422" s="2" t="s">
        <v>134</v>
      </c>
      <c r="QG422" s="2" t="s">
        <v>142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184</v>
      </c>
      <c r="QP422" s="2" t="s">
        <v>144</v>
      </c>
      <c r="QQ422" s="2" t="s">
        <v>134</v>
      </c>
      <c r="QR422" s="2" t="s">
        <v>134</v>
      </c>
      <c r="QS422" s="2" t="s">
        <v>142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134</v>
      </c>
      <c r="RB422" s="2" t="s">
        <v>134</v>
      </c>
      <c r="RC422" s="2" t="s">
        <v>134</v>
      </c>
      <c r="RD422" s="2" t="s">
        <v>134</v>
      </c>
      <c r="RE422" s="2" t="s">
        <v>134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134</v>
      </c>
      <c r="RN422" s="2" t="s">
        <v>134</v>
      </c>
      <c r="RO422" s="2" t="s">
        <v>134</v>
      </c>
      <c r="RP422" s="2" t="s">
        <v>134</v>
      </c>
      <c r="RQ422" s="2" t="s">
        <v>134</v>
      </c>
      <c r="RR422" s="2" t="s">
        <v>134</v>
      </c>
      <c r="RS422" s="4"/>
      <c r="RT422" s="8"/>
      <c r="RU422" s="4"/>
      <c r="RV422" s="8"/>
      <c r="RW422" s="7"/>
      <c r="RX422" s="7"/>
      <c r="RY422" s="2" t="s">
        <v>161</v>
      </c>
      <c r="RZ422" s="2" t="s">
        <v>144</v>
      </c>
      <c r="SA422" s="2" t="s">
        <v>134</v>
      </c>
      <c r="SB422" s="2" t="s">
        <v>134</v>
      </c>
      <c r="SC422" s="2" t="s">
        <v>142</v>
      </c>
      <c r="SD422" s="2" t="s">
        <v>134</v>
      </c>
      <c r="SE422" s="4"/>
      <c r="SF422" s="8"/>
      <c r="SG422" s="4"/>
      <c r="SH422" s="8"/>
      <c r="SI422" s="7"/>
      <c r="SJ422" s="7"/>
      <c r="SK422" s="2" t="s">
        <v>161</v>
      </c>
      <c r="SL422" s="2" t="s">
        <v>144</v>
      </c>
      <c r="SM422" s="2" t="s">
        <v>134</v>
      </c>
      <c r="SN422" s="2" t="s">
        <v>134</v>
      </c>
      <c r="SO422" s="2" t="s">
        <v>142</v>
      </c>
      <c r="SP422" s="2" t="s">
        <v>134</v>
      </c>
    </row>
    <row r="423">
      <c r="A423" s="2" t="s">
        <v>3689</v>
      </c>
      <c r="B423" s="2" t="s">
        <v>123</v>
      </c>
      <c r="C423" s="2" t="s">
        <v>3641</v>
      </c>
      <c r="D423" s="2" t="s">
        <v>125</v>
      </c>
      <c r="E423" s="2" t="s">
        <v>126</v>
      </c>
      <c r="F423" s="2" t="s">
        <v>3690</v>
      </c>
      <c r="G423" s="2" t="s">
        <v>3691</v>
      </c>
      <c r="H423" s="2" t="s">
        <v>1421</v>
      </c>
      <c r="I423" s="2" t="s">
        <v>126</v>
      </c>
      <c r="J423" s="2" t="s">
        <v>234</v>
      </c>
      <c r="K423" s="2" t="s">
        <v>273</v>
      </c>
      <c r="L423" s="3">
        <v>13.2</v>
      </c>
      <c r="M423" s="3">
        <v>13.86</v>
      </c>
      <c r="N423" s="3">
        <v>29.99</v>
      </c>
      <c r="O423" s="2" t="s">
        <v>725</v>
      </c>
      <c r="P423" s="2" t="s">
        <v>275</v>
      </c>
      <c r="Q423" s="2" t="s">
        <v>133</v>
      </c>
      <c r="R423" s="2" t="s">
        <v>134</v>
      </c>
      <c r="S423" s="2" t="s">
        <v>3692</v>
      </c>
      <c r="T423" s="2" t="s">
        <v>134</v>
      </c>
      <c r="U423" s="2" t="s">
        <v>134</v>
      </c>
      <c r="V423" s="2" t="s">
        <v>1173</v>
      </c>
      <c r="W423" s="2" t="s">
        <v>835</v>
      </c>
      <c r="X423" s="2" t="s">
        <v>134</v>
      </c>
      <c r="Y423" s="2" t="s">
        <v>237</v>
      </c>
      <c r="Z423" s="4">
        <v>1</v>
      </c>
      <c r="AA423" s="4">
        <f>=ROUNDDOWN(0.2,0)</f>
      </c>
      <c r="AB423" s="5">
        <v>5</v>
      </c>
      <c r="AC423" s="2" t="s">
        <v>134</v>
      </c>
      <c r="AD423" s="4"/>
      <c r="AE423" s="4"/>
      <c r="AF423" s="6">
        <v>64</v>
      </c>
      <c r="AG423" s="6"/>
      <c r="AH423" s="7">
        <v>0.9891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>
        <v>0</v>
      </c>
      <c r="AP423" s="4">
        <v>282</v>
      </c>
      <c r="AQ423" s="8">
        <v>3982.9</v>
      </c>
      <c r="AR423" s="4"/>
      <c r="AS423" s="8"/>
      <c r="AT423" s="7"/>
      <c r="AU423" s="7"/>
      <c r="AV423" s="4">
        <v>282</v>
      </c>
      <c r="AW423" s="8">
        <v>3982.9</v>
      </c>
      <c r="AX423" s="4"/>
      <c r="AY423" s="8"/>
      <c r="AZ423" s="7"/>
      <c r="BA423" s="7"/>
      <c r="BB423" s="7">
        <v>1</v>
      </c>
      <c r="BC423" s="4">
        <v>314</v>
      </c>
      <c r="BD423" s="8">
        <v>4400.46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>
        <v>0.9051</v>
      </c>
      <c r="BJ423" s="4">
        <v>282</v>
      </c>
      <c r="BK423" s="8">
        <v>3982.9</v>
      </c>
      <c r="BL423" s="2" t="s">
        <v>3693</v>
      </c>
      <c r="BM423" s="7">
        <v>1</v>
      </c>
      <c r="BN423" s="7">
        <v>1</v>
      </c>
      <c r="BO423" s="4">
        <v>52</v>
      </c>
      <c r="BP423" s="8">
        <v>784.68</v>
      </c>
      <c r="BQ423" s="4"/>
      <c r="BR423" s="8"/>
      <c r="BS423" s="7"/>
      <c r="BT423" s="7"/>
      <c r="BU423" s="2" t="s">
        <v>140</v>
      </c>
      <c r="BV423" s="2" t="s">
        <v>144</v>
      </c>
      <c r="BW423" s="2" t="s">
        <v>134</v>
      </c>
      <c r="BX423" s="2" t="s">
        <v>239</v>
      </c>
      <c r="BY423" s="2" t="s">
        <v>142</v>
      </c>
      <c r="BZ423" s="2" t="s">
        <v>134</v>
      </c>
      <c r="CA423" s="4">
        <v>69</v>
      </c>
      <c r="CB423" s="8">
        <v>1035</v>
      </c>
      <c r="CC423" s="4"/>
      <c r="CD423" s="8"/>
      <c r="CE423" s="7"/>
      <c r="CF423" s="7"/>
      <c r="CG423" s="2" t="s">
        <v>140</v>
      </c>
      <c r="CH423" s="2" t="s">
        <v>144</v>
      </c>
      <c r="CI423" s="2" t="s">
        <v>145</v>
      </c>
      <c r="CJ423" s="2" t="s">
        <v>146</v>
      </c>
      <c r="CK423" s="2" t="s">
        <v>142</v>
      </c>
      <c r="CL423" s="2" t="s">
        <v>134</v>
      </c>
      <c r="CM423" s="4">
        <v>79</v>
      </c>
      <c r="CN423" s="8">
        <v>1042.01</v>
      </c>
      <c r="CO423" s="4"/>
      <c r="CP423" s="8"/>
      <c r="CQ423" s="7"/>
      <c r="CR423" s="7"/>
      <c r="CS423" s="2" t="s">
        <v>140</v>
      </c>
      <c r="CT423" s="2" t="s">
        <v>144</v>
      </c>
      <c r="CU423" s="2" t="s">
        <v>242</v>
      </c>
      <c r="CV423" s="2" t="s">
        <v>1651</v>
      </c>
      <c r="CW423" s="2" t="s">
        <v>142</v>
      </c>
      <c r="CX423" s="2" t="s">
        <v>134</v>
      </c>
      <c r="CY423" s="4">
        <v>7</v>
      </c>
      <c r="CZ423" s="8">
        <v>97.86</v>
      </c>
      <c r="DA423" s="4"/>
      <c r="DB423" s="8"/>
      <c r="DC423" s="7"/>
      <c r="DD423" s="7"/>
      <c r="DE423" s="2" t="s">
        <v>140</v>
      </c>
      <c r="DF423" s="2" t="s">
        <v>144</v>
      </c>
      <c r="DG423" s="2" t="s">
        <v>242</v>
      </c>
      <c r="DH423" s="2" t="s">
        <v>423</v>
      </c>
      <c r="DI423" s="2" t="s">
        <v>142</v>
      </c>
      <c r="DJ423" s="2" t="s">
        <v>134</v>
      </c>
      <c r="DK423" s="4">
        <v>13</v>
      </c>
      <c r="DL423" s="8">
        <v>181.61</v>
      </c>
      <c r="DM423" s="4"/>
      <c r="DN423" s="8"/>
      <c r="DO423" s="7"/>
      <c r="DP423" s="7"/>
      <c r="DQ423" s="2" t="s">
        <v>140</v>
      </c>
      <c r="DR423" s="2" t="s">
        <v>144</v>
      </c>
      <c r="DS423" s="2" t="s">
        <v>533</v>
      </c>
      <c r="DT423" s="2" t="s">
        <v>610</v>
      </c>
      <c r="DU423" s="2" t="s">
        <v>142</v>
      </c>
      <c r="DV423" s="2" t="s">
        <v>134</v>
      </c>
      <c r="DW423" s="4">
        <v>31</v>
      </c>
      <c r="DX423" s="8">
        <v>451.05</v>
      </c>
      <c r="DY423" s="4"/>
      <c r="DZ423" s="8"/>
      <c r="EA423" s="7"/>
      <c r="EB423" s="7"/>
      <c r="EC423" s="2" t="s">
        <v>140</v>
      </c>
      <c r="ED423" s="2" t="s">
        <v>144</v>
      </c>
      <c r="EE423" s="2" t="s">
        <v>242</v>
      </c>
      <c r="EF423" s="2" t="s">
        <v>820</v>
      </c>
      <c r="EG423" s="2" t="s">
        <v>142</v>
      </c>
      <c r="EH423" s="2" t="s">
        <v>134</v>
      </c>
      <c r="EI423" s="4">
        <v>30</v>
      </c>
      <c r="EJ423" s="8">
        <v>372.21</v>
      </c>
      <c r="EK423" s="4"/>
      <c r="EL423" s="8"/>
      <c r="EM423" s="7"/>
      <c r="EN423" s="7"/>
      <c r="EO423" s="2" t="s">
        <v>140</v>
      </c>
      <c r="EP423" s="2" t="s">
        <v>144</v>
      </c>
      <c r="EQ423" s="2" t="s">
        <v>242</v>
      </c>
      <c r="ER423" s="2" t="s">
        <v>3694</v>
      </c>
      <c r="ES423" s="2" t="s">
        <v>142</v>
      </c>
      <c r="ET423" s="2" t="s">
        <v>134</v>
      </c>
      <c r="EU423" s="4">
        <v>1</v>
      </c>
      <c r="EV423" s="8">
        <v>18.48</v>
      </c>
      <c r="EW423" s="4"/>
      <c r="EX423" s="8"/>
      <c r="EY423" s="7"/>
      <c r="EZ423" s="7"/>
      <c r="FA423" s="2" t="s">
        <v>140</v>
      </c>
      <c r="FB423" s="2" t="s">
        <v>144</v>
      </c>
      <c r="FC423" s="2" t="s">
        <v>242</v>
      </c>
      <c r="FD423" s="2" t="s">
        <v>476</v>
      </c>
      <c r="FE423" s="2" t="s">
        <v>142</v>
      </c>
      <c r="FF423" s="2" t="s">
        <v>134</v>
      </c>
      <c r="FG423" s="4"/>
      <c r="FH423" s="8"/>
      <c r="FI423" s="4"/>
      <c r="FJ423" s="8"/>
      <c r="FK423" s="7"/>
      <c r="FL423" s="7"/>
      <c r="FM423" s="2" t="s">
        <v>140</v>
      </c>
      <c r="FN423" s="2" t="s">
        <v>144</v>
      </c>
      <c r="FO423" s="2" t="s">
        <v>159</v>
      </c>
      <c r="FP423" s="2" t="s">
        <v>3580</v>
      </c>
      <c r="FQ423" s="2" t="s">
        <v>142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143</v>
      </c>
      <c r="FZ423" s="2" t="s">
        <v>144</v>
      </c>
      <c r="GA423" s="2" t="s">
        <v>134</v>
      </c>
      <c r="GB423" s="2" t="s">
        <v>134</v>
      </c>
      <c r="GC423" s="2" t="s">
        <v>142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134</v>
      </c>
      <c r="GM423" s="2" t="s">
        <v>134</v>
      </c>
      <c r="GN423" s="2" t="s">
        <v>134</v>
      </c>
      <c r="GO423" s="2" t="s">
        <v>134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184</v>
      </c>
      <c r="GX423" s="2" t="s">
        <v>144</v>
      </c>
      <c r="GY423" s="2" t="s">
        <v>253</v>
      </c>
      <c r="GZ423" s="2" t="s">
        <v>615</v>
      </c>
      <c r="HA423" s="2" t="s">
        <v>142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140</v>
      </c>
      <c r="HJ423" s="2" t="s">
        <v>144</v>
      </c>
      <c r="HK423" s="2" t="s">
        <v>242</v>
      </c>
      <c r="HL423" s="2" t="s">
        <v>597</v>
      </c>
      <c r="HM423" s="2" t="s">
        <v>142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161</v>
      </c>
      <c r="HV423" s="2" t="s">
        <v>144</v>
      </c>
      <c r="HW423" s="2" t="s">
        <v>134</v>
      </c>
      <c r="HX423" s="2" t="s">
        <v>134</v>
      </c>
      <c r="HY423" s="2" t="s">
        <v>142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140</v>
      </c>
      <c r="IH423" s="2" t="s">
        <v>144</v>
      </c>
      <c r="II423" s="2" t="s">
        <v>242</v>
      </c>
      <c r="IJ423" s="2" t="s">
        <v>431</v>
      </c>
      <c r="IK423" s="2" t="s">
        <v>142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161</v>
      </c>
      <c r="IT423" s="2" t="s">
        <v>144</v>
      </c>
      <c r="IU423" s="2" t="s">
        <v>242</v>
      </c>
      <c r="IV423" s="2" t="s">
        <v>134</v>
      </c>
      <c r="IW423" s="2" t="s">
        <v>142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140</v>
      </c>
      <c r="JF423" s="2" t="s">
        <v>144</v>
      </c>
      <c r="JG423" s="2" t="s">
        <v>170</v>
      </c>
      <c r="JH423" s="2" t="s">
        <v>134</v>
      </c>
      <c r="JI423" s="2" t="s">
        <v>142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140</v>
      </c>
      <c r="JR423" s="2" t="s">
        <v>144</v>
      </c>
      <c r="JS423" s="2" t="s">
        <v>172</v>
      </c>
      <c r="JT423" s="2" t="s">
        <v>1479</v>
      </c>
      <c r="JU423" s="2" t="s">
        <v>142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140</v>
      </c>
      <c r="KD423" s="2" t="s">
        <v>144</v>
      </c>
      <c r="KE423" s="2" t="s">
        <v>174</v>
      </c>
      <c r="KF423" s="2" t="s">
        <v>134</v>
      </c>
      <c r="KG423" s="2" t="s">
        <v>142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176</v>
      </c>
      <c r="KP423" s="2" t="s">
        <v>144</v>
      </c>
      <c r="KQ423" s="2" t="s">
        <v>134</v>
      </c>
      <c r="KR423" s="2" t="s">
        <v>134</v>
      </c>
      <c r="KS423" s="2" t="s">
        <v>142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140</v>
      </c>
      <c r="LB423" s="2" t="s">
        <v>144</v>
      </c>
      <c r="LC423" s="2" t="s">
        <v>438</v>
      </c>
      <c r="LD423" s="2" t="s">
        <v>439</v>
      </c>
      <c r="LE423" s="2" t="s">
        <v>142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134</v>
      </c>
      <c r="LN423" s="2" t="s">
        <v>134</v>
      </c>
      <c r="LO423" s="2" t="s">
        <v>134</v>
      </c>
      <c r="LP423" s="2" t="s">
        <v>134</v>
      </c>
      <c r="LQ423" s="2" t="s">
        <v>134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134</v>
      </c>
      <c r="LZ423" s="2" t="s">
        <v>134</v>
      </c>
      <c r="MA423" s="2" t="s">
        <v>134</v>
      </c>
      <c r="MB423" s="2" t="s">
        <v>134</v>
      </c>
      <c r="MC423" s="2" t="s">
        <v>134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161</v>
      </c>
      <c r="ML423" s="2" t="s">
        <v>144</v>
      </c>
      <c r="MM423" s="2" t="s">
        <v>134</v>
      </c>
      <c r="MN423" s="2" t="s">
        <v>134</v>
      </c>
      <c r="MO423" s="2" t="s">
        <v>142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134</v>
      </c>
      <c r="MY423" s="2" t="s">
        <v>134</v>
      </c>
      <c r="MZ423" s="2" t="s">
        <v>134</v>
      </c>
      <c r="NA423" s="2" t="s">
        <v>134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184</v>
      </c>
      <c r="NJ423" s="2" t="s">
        <v>144</v>
      </c>
      <c r="NK423" s="2" t="s">
        <v>134</v>
      </c>
      <c r="NL423" s="2" t="s">
        <v>134</v>
      </c>
      <c r="NM423" s="2" t="s">
        <v>142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140</v>
      </c>
      <c r="NV423" s="2" t="s">
        <v>144</v>
      </c>
      <c r="NW423" s="2" t="s">
        <v>185</v>
      </c>
      <c r="NX423" s="2" t="s">
        <v>2678</v>
      </c>
      <c r="NY423" s="2" t="s">
        <v>142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140</v>
      </c>
      <c r="OH423" s="2" t="s">
        <v>144</v>
      </c>
      <c r="OI423" s="2" t="s">
        <v>268</v>
      </c>
      <c r="OJ423" s="2" t="s">
        <v>800</v>
      </c>
      <c r="OK423" s="2" t="s">
        <v>142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134</v>
      </c>
      <c r="OT423" s="2" t="s">
        <v>134</v>
      </c>
      <c r="OU423" s="2" t="s">
        <v>134</v>
      </c>
      <c r="OV423" s="2" t="s">
        <v>134</v>
      </c>
      <c r="OW423" s="2" t="s">
        <v>134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161</v>
      </c>
      <c r="PF423" s="2" t="s">
        <v>144</v>
      </c>
      <c r="PG423" s="2" t="s">
        <v>134</v>
      </c>
      <c r="PH423" s="2" t="s">
        <v>134</v>
      </c>
      <c r="PI423" s="2" t="s">
        <v>142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140</v>
      </c>
      <c r="PR423" s="2" t="s">
        <v>144</v>
      </c>
      <c r="PS423" s="2" t="s">
        <v>190</v>
      </c>
      <c r="PT423" s="2" t="s">
        <v>134</v>
      </c>
      <c r="PU423" s="2" t="s">
        <v>142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140</v>
      </c>
      <c r="QD423" s="2" t="s">
        <v>144</v>
      </c>
      <c r="QE423" s="2" t="s">
        <v>149</v>
      </c>
      <c r="QF423" s="2" t="s">
        <v>163</v>
      </c>
      <c r="QG423" s="2" t="s">
        <v>142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184</v>
      </c>
      <c r="QP423" s="2" t="s">
        <v>144</v>
      </c>
      <c r="QQ423" s="2" t="s">
        <v>134</v>
      </c>
      <c r="QR423" s="2" t="s">
        <v>134</v>
      </c>
      <c r="QS423" s="2" t="s">
        <v>142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134</v>
      </c>
      <c r="RB423" s="2" t="s">
        <v>134</v>
      </c>
      <c r="RC423" s="2" t="s">
        <v>134</v>
      </c>
      <c r="RD423" s="2" t="s">
        <v>134</v>
      </c>
      <c r="RE423" s="2" t="s">
        <v>134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134</v>
      </c>
      <c r="RN423" s="2" t="s">
        <v>134</v>
      </c>
      <c r="RO423" s="2" t="s">
        <v>134</v>
      </c>
      <c r="RP423" s="2" t="s">
        <v>134</v>
      </c>
      <c r="RQ423" s="2" t="s">
        <v>134</v>
      </c>
      <c r="RR423" s="2" t="s">
        <v>134</v>
      </c>
      <c r="RS423" s="4"/>
      <c r="RT423" s="8"/>
      <c r="RU423" s="4"/>
      <c r="RV423" s="8"/>
      <c r="RW423" s="7"/>
      <c r="RX423" s="7"/>
      <c r="RY423" s="2" t="s">
        <v>161</v>
      </c>
      <c r="RZ423" s="2" t="s">
        <v>144</v>
      </c>
      <c r="SA423" s="2" t="s">
        <v>134</v>
      </c>
      <c r="SB423" s="2" t="s">
        <v>134</v>
      </c>
      <c r="SC423" s="2" t="s">
        <v>142</v>
      </c>
      <c r="SD423" s="2" t="s">
        <v>134</v>
      </c>
      <c r="SE423" s="4"/>
      <c r="SF423" s="8"/>
      <c r="SG423" s="4"/>
      <c r="SH423" s="8"/>
      <c r="SI423" s="7"/>
      <c r="SJ423" s="7"/>
      <c r="SK423" s="2" t="s">
        <v>140</v>
      </c>
      <c r="SL423" s="2" t="s">
        <v>144</v>
      </c>
      <c r="SM423" s="2" t="s">
        <v>411</v>
      </c>
      <c r="SN423" s="2" t="s">
        <v>466</v>
      </c>
      <c r="SO423" s="2" t="s">
        <v>142</v>
      </c>
      <c r="SP423" s="2" t="s">
        <v>134</v>
      </c>
    </row>
    <row r="424">
      <c r="A424" s="2" t="s">
        <v>3695</v>
      </c>
      <c r="B424" s="2" t="s">
        <v>123</v>
      </c>
      <c r="C424" s="2" t="s">
        <v>3641</v>
      </c>
      <c r="D424" s="2" t="s">
        <v>125</v>
      </c>
      <c r="E424" s="2" t="s">
        <v>126</v>
      </c>
      <c r="F424" s="2" t="s">
        <v>3690</v>
      </c>
      <c r="G424" s="2" t="s">
        <v>3691</v>
      </c>
      <c r="H424" s="2" t="s">
        <v>1421</v>
      </c>
      <c r="I424" s="2" t="s">
        <v>126</v>
      </c>
      <c r="J424" s="2" t="s">
        <v>234</v>
      </c>
      <c r="K424" s="2" t="s">
        <v>130</v>
      </c>
      <c r="L424" s="3">
        <v>13.2</v>
      </c>
      <c r="M424" s="3">
        <v>13.86</v>
      </c>
      <c r="N424" s="3">
        <v>29.99</v>
      </c>
      <c r="O424" s="2" t="s">
        <v>274</v>
      </c>
      <c r="P424" s="2" t="s">
        <v>275</v>
      </c>
      <c r="Q424" s="2" t="s">
        <v>133</v>
      </c>
      <c r="R424" s="2" t="s">
        <v>134</v>
      </c>
      <c r="S424" s="2" t="s">
        <v>3696</v>
      </c>
      <c r="T424" s="2" t="s">
        <v>134</v>
      </c>
      <c r="U424" s="2" t="s">
        <v>134</v>
      </c>
      <c r="V424" s="2" t="s">
        <v>1173</v>
      </c>
      <c r="W424" s="2" t="s">
        <v>835</v>
      </c>
      <c r="X424" s="2" t="s">
        <v>134</v>
      </c>
      <c r="Y424" s="2" t="s">
        <v>237</v>
      </c>
      <c r="Z424" s="4"/>
      <c r="AA424" s="4">
        <f>=ROUNDDOWN({0},0)</f>
      </c>
      <c r="AB424" s="5">
        <v>0.9</v>
      </c>
      <c r="AC424" s="2" t="s">
        <v>134</v>
      </c>
      <c r="AD424" s="4"/>
      <c r="AE424" s="4"/>
      <c r="AF424" s="6">
        <v>65</v>
      </c>
      <c r="AG424" s="6"/>
      <c r="AH424" s="7">
        <v>0.306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>
        <v>0</v>
      </c>
      <c r="AP424" s="4">
        <v>32</v>
      </c>
      <c r="AQ424" s="8">
        <v>417.56</v>
      </c>
      <c r="AR424" s="4"/>
      <c r="AS424" s="8"/>
      <c r="AT424" s="7"/>
      <c r="AU424" s="7"/>
      <c r="AV424" s="4">
        <v>32</v>
      </c>
      <c r="AW424" s="8">
        <v>417.56</v>
      </c>
      <c r="AX424" s="4"/>
      <c r="AY424" s="8"/>
      <c r="AZ424" s="7"/>
      <c r="BA424" s="7"/>
      <c r="BB424" s="7">
        <v>1</v>
      </c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>
        <v>0.0949</v>
      </c>
      <c r="BJ424" s="4">
        <v>32</v>
      </c>
      <c r="BK424" s="8">
        <v>417.56</v>
      </c>
      <c r="BL424" s="2" t="s">
        <v>3686</v>
      </c>
      <c r="BM424" s="7">
        <v>1</v>
      </c>
      <c r="BN424" s="7">
        <v>1</v>
      </c>
      <c r="BO424" s="4">
        <v>9</v>
      </c>
      <c r="BP424" s="8">
        <v>135.81</v>
      </c>
      <c r="BQ424" s="4"/>
      <c r="BR424" s="8"/>
      <c r="BS424" s="7"/>
      <c r="BT424" s="7"/>
      <c r="BU424" s="2" t="s">
        <v>140</v>
      </c>
      <c r="BV424" s="2" t="s">
        <v>144</v>
      </c>
      <c r="BW424" s="2" t="s">
        <v>134</v>
      </c>
      <c r="BX424" s="2" t="s">
        <v>239</v>
      </c>
      <c r="BY424" s="2" t="s">
        <v>142</v>
      </c>
      <c r="BZ424" s="2" t="s">
        <v>134</v>
      </c>
      <c r="CA424" s="4"/>
      <c r="CB424" s="8"/>
      <c r="CC424" s="4"/>
      <c r="CD424" s="8"/>
      <c r="CE424" s="7"/>
      <c r="CF424" s="7"/>
      <c r="CG424" s="2" t="s">
        <v>161</v>
      </c>
      <c r="CH424" s="2" t="s">
        <v>144</v>
      </c>
      <c r="CI424" s="2" t="s">
        <v>145</v>
      </c>
      <c r="CJ424" s="2" t="s">
        <v>134</v>
      </c>
      <c r="CK424" s="2" t="s">
        <v>168</v>
      </c>
      <c r="CL424" s="2" t="s">
        <v>134</v>
      </c>
      <c r="CM424" s="4">
        <v>15</v>
      </c>
      <c r="CN424" s="8">
        <v>197.85</v>
      </c>
      <c r="CO424" s="4"/>
      <c r="CP424" s="8"/>
      <c r="CQ424" s="7"/>
      <c r="CR424" s="7"/>
      <c r="CS424" s="2" t="s">
        <v>140</v>
      </c>
      <c r="CT424" s="2" t="s">
        <v>144</v>
      </c>
      <c r="CU424" s="2" t="s">
        <v>242</v>
      </c>
      <c r="CV424" s="2" t="s">
        <v>3697</v>
      </c>
      <c r="CW424" s="2" t="s">
        <v>142</v>
      </c>
      <c r="CX424" s="2" t="s">
        <v>134</v>
      </c>
      <c r="CY424" s="4">
        <v>3</v>
      </c>
      <c r="CZ424" s="8">
        <v>26.19</v>
      </c>
      <c r="DA424" s="4"/>
      <c r="DB424" s="8"/>
      <c r="DC424" s="7"/>
      <c r="DD424" s="7"/>
      <c r="DE424" s="2" t="s">
        <v>140</v>
      </c>
      <c r="DF424" s="2" t="s">
        <v>144</v>
      </c>
      <c r="DG424" s="2" t="s">
        <v>242</v>
      </c>
      <c r="DH424" s="2" t="s">
        <v>3698</v>
      </c>
      <c r="DI424" s="2" t="s">
        <v>142</v>
      </c>
      <c r="DJ424" s="2" t="s">
        <v>134</v>
      </c>
      <c r="DK424" s="4">
        <v>3</v>
      </c>
      <c r="DL424" s="8">
        <v>41.91</v>
      </c>
      <c r="DM424" s="4"/>
      <c r="DN424" s="8"/>
      <c r="DO424" s="7"/>
      <c r="DP424" s="7"/>
      <c r="DQ424" s="2" t="s">
        <v>140</v>
      </c>
      <c r="DR424" s="2" t="s">
        <v>144</v>
      </c>
      <c r="DS424" s="2" t="s">
        <v>533</v>
      </c>
      <c r="DT424" s="2" t="s">
        <v>2276</v>
      </c>
      <c r="DU424" s="2" t="s">
        <v>142</v>
      </c>
      <c r="DV424" s="2" t="s">
        <v>134</v>
      </c>
      <c r="DW424" s="4"/>
      <c r="DX424" s="8"/>
      <c r="DY424" s="4"/>
      <c r="DZ424" s="8"/>
      <c r="EA424" s="7"/>
      <c r="EB424" s="7"/>
      <c r="EC424" s="2" t="s">
        <v>140</v>
      </c>
      <c r="ED424" s="2" t="s">
        <v>144</v>
      </c>
      <c r="EE424" s="2" t="s">
        <v>242</v>
      </c>
      <c r="EF424" s="2" t="s">
        <v>820</v>
      </c>
      <c r="EG424" s="2" t="s">
        <v>142</v>
      </c>
      <c r="EH424" s="2" t="s">
        <v>134</v>
      </c>
      <c r="EI424" s="4">
        <v>2</v>
      </c>
      <c r="EJ424" s="8">
        <v>15.8</v>
      </c>
      <c r="EK424" s="4"/>
      <c r="EL424" s="8"/>
      <c r="EM424" s="7"/>
      <c r="EN424" s="7"/>
      <c r="EO424" s="2" t="s">
        <v>140</v>
      </c>
      <c r="EP424" s="2" t="s">
        <v>144</v>
      </c>
      <c r="EQ424" s="2" t="s">
        <v>242</v>
      </c>
      <c r="ER424" s="2" t="s">
        <v>698</v>
      </c>
      <c r="ES424" s="2" t="s">
        <v>168</v>
      </c>
      <c r="ET424" s="2" t="s">
        <v>134</v>
      </c>
      <c r="EU424" s="4"/>
      <c r="EV424" s="8"/>
      <c r="EW424" s="4"/>
      <c r="EX424" s="8"/>
      <c r="EY424" s="7"/>
      <c r="EZ424" s="7"/>
      <c r="FA424" s="2" t="s">
        <v>140</v>
      </c>
      <c r="FB424" s="2" t="s">
        <v>144</v>
      </c>
      <c r="FC424" s="2" t="s">
        <v>242</v>
      </c>
      <c r="FD424" s="2" t="s">
        <v>3699</v>
      </c>
      <c r="FE424" s="2" t="s">
        <v>142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161</v>
      </c>
      <c r="FN424" s="2" t="s">
        <v>144</v>
      </c>
      <c r="FO424" s="2" t="s">
        <v>134</v>
      </c>
      <c r="FP424" s="2" t="s">
        <v>134</v>
      </c>
      <c r="FQ424" s="2" t="s">
        <v>142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143</v>
      </c>
      <c r="FZ424" s="2" t="s">
        <v>144</v>
      </c>
      <c r="GA424" s="2" t="s">
        <v>134</v>
      </c>
      <c r="GB424" s="2" t="s">
        <v>134</v>
      </c>
      <c r="GC424" s="2" t="s">
        <v>142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134</v>
      </c>
      <c r="GM424" s="2" t="s">
        <v>134</v>
      </c>
      <c r="GN424" s="2" t="s">
        <v>134</v>
      </c>
      <c r="GO424" s="2" t="s">
        <v>134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578</v>
      </c>
      <c r="GX424" s="2" t="s">
        <v>144</v>
      </c>
      <c r="GY424" s="2" t="s">
        <v>253</v>
      </c>
      <c r="GZ424" s="2" t="s">
        <v>2027</v>
      </c>
      <c r="HA424" s="2" t="s">
        <v>142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140</v>
      </c>
      <c r="HJ424" s="2" t="s">
        <v>144</v>
      </c>
      <c r="HK424" s="2" t="s">
        <v>242</v>
      </c>
      <c r="HL424" s="2" t="s">
        <v>695</v>
      </c>
      <c r="HM424" s="2" t="s">
        <v>142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161</v>
      </c>
      <c r="HV424" s="2" t="s">
        <v>144</v>
      </c>
      <c r="HW424" s="2" t="s">
        <v>134</v>
      </c>
      <c r="HX424" s="2" t="s">
        <v>134</v>
      </c>
      <c r="HY424" s="2" t="s">
        <v>142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140</v>
      </c>
      <c r="IH424" s="2" t="s">
        <v>144</v>
      </c>
      <c r="II424" s="2" t="s">
        <v>242</v>
      </c>
      <c r="IJ424" s="2" t="s">
        <v>3700</v>
      </c>
      <c r="IK424" s="2" t="s">
        <v>142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161</v>
      </c>
      <c r="IT424" s="2" t="s">
        <v>144</v>
      </c>
      <c r="IU424" s="2" t="s">
        <v>242</v>
      </c>
      <c r="IV424" s="2" t="s">
        <v>134</v>
      </c>
      <c r="IW424" s="2" t="s">
        <v>142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134</v>
      </c>
      <c r="JF424" s="2" t="s">
        <v>134</v>
      </c>
      <c r="JG424" s="2" t="s">
        <v>134</v>
      </c>
      <c r="JH424" s="2" t="s">
        <v>134</v>
      </c>
      <c r="JI424" s="2" t="s">
        <v>134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140</v>
      </c>
      <c r="JR424" s="2" t="s">
        <v>144</v>
      </c>
      <c r="JS424" s="2" t="s">
        <v>172</v>
      </c>
      <c r="JT424" s="2" t="s">
        <v>260</v>
      </c>
      <c r="JU424" s="2" t="s">
        <v>142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161</v>
      </c>
      <c r="KD424" s="2" t="s">
        <v>144</v>
      </c>
      <c r="KE424" s="2" t="s">
        <v>134</v>
      </c>
      <c r="KF424" s="2" t="s">
        <v>134</v>
      </c>
      <c r="KG424" s="2" t="s">
        <v>142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176</v>
      </c>
      <c r="KP424" s="2" t="s">
        <v>144</v>
      </c>
      <c r="KQ424" s="2" t="s">
        <v>134</v>
      </c>
      <c r="KR424" s="2" t="s">
        <v>134</v>
      </c>
      <c r="KS424" s="2" t="s">
        <v>142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140</v>
      </c>
      <c r="LB424" s="2" t="s">
        <v>144</v>
      </c>
      <c r="LC424" s="2" t="s">
        <v>438</v>
      </c>
      <c r="LD424" s="2" t="s">
        <v>942</v>
      </c>
      <c r="LE424" s="2" t="s">
        <v>142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134</v>
      </c>
      <c r="LN424" s="2" t="s">
        <v>134</v>
      </c>
      <c r="LO424" s="2" t="s">
        <v>134</v>
      </c>
      <c r="LP424" s="2" t="s">
        <v>134</v>
      </c>
      <c r="LQ424" s="2" t="s">
        <v>134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134</v>
      </c>
      <c r="LZ424" s="2" t="s">
        <v>134</v>
      </c>
      <c r="MA424" s="2" t="s">
        <v>134</v>
      </c>
      <c r="MB424" s="2" t="s">
        <v>134</v>
      </c>
      <c r="MC424" s="2" t="s">
        <v>134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161</v>
      </c>
      <c r="ML424" s="2" t="s">
        <v>144</v>
      </c>
      <c r="MM424" s="2" t="s">
        <v>134</v>
      </c>
      <c r="MN424" s="2" t="s">
        <v>134</v>
      </c>
      <c r="MO424" s="2" t="s">
        <v>142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134</v>
      </c>
      <c r="MY424" s="2" t="s">
        <v>134</v>
      </c>
      <c r="MZ424" s="2" t="s">
        <v>134</v>
      </c>
      <c r="NA424" s="2" t="s">
        <v>134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184</v>
      </c>
      <c r="NJ424" s="2" t="s">
        <v>144</v>
      </c>
      <c r="NK424" s="2" t="s">
        <v>134</v>
      </c>
      <c r="NL424" s="2" t="s">
        <v>134</v>
      </c>
      <c r="NM424" s="2" t="s">
        <v>142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140</v>
      </c>
      <c r="NV424" s="2" t="s">
        <v>144</v>
      </c>
      <c r="NW424" s="2" t="s">
        <v>185</v>
      </c>
      <c r="NX424" s="2" t="s">
        <v>2439</v>
      </c>
      <c r="NY424" s="2" t="s">
        <v>142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140</v>
      </c>
      <c r="OH424" s="2" t="s">
        <v>144</v>
      </c>
      <c r="OI424" s="2" t="s">
        <v>268</v>
      </c>
      <c r="OJ424" s="2" t="s">
        <v>2852</v>
      </c>
      <c r="OK424" s="2" t="s">
        <v>168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134</v>
      </c>
      <c r="OT424" s="2" t="s">
        <v>134</v>
      </c>
      <c r="OU424" s="2" t="s">
        <v>134</v>
      </c>
      <c r="OV424" s="2" t="s">
        <v>134</v>
      </c>
      <c r="OW424" s="2" t="s">
        <v>134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161</v>
      </c>
      <c r="PF424" s="2" t="s">
        <v>144</v>
      </c>
      <c r="PG424" s="2" t="s">
        <v>134</v>
      </c>
      <c r="PH424" s="2" t="s">
        <v>134</v>
      </c>
      <c r="PI424" s="2" t="s">
        <v>142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134</v>
      </c>
      <c r="PS424" s="2" t="s">
        <v>134</v>
      </c>
      <c r="PT424" s="2" t="s">
        <v>134</v>
      </c>
      <c r="PU424" s="2" t="s">
        <v>134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140</v>
      </c>
      <c r="QD424" s="2" t="s">
        <v>144</v>
      </c>
      <c r="QE424" s="2" t="s">
        <v>149</v>
      </c>
      <c r="QF424" s="2" t="s">
        <v>2368</v>
      </c>
      <c r="QG424" s="2" t="s">
        <v>142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184</v>
      </c>
      <c r="QP424" s="2" t="s">
        <v>144</v>
      </c>
      <c r="QQ424" s="2" t="s">
        <v>134</v>
      </c>
      <c r="QR424" s="2" t="s">
        <v>134</v>
      </c>
      <c r="QS424" s="2" t="s">
        <v>142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134</v>
      </c>
      <c r="RB424" s="2" t="s">
        <v>134</v>
      </c>
      <c r="RC424" s="2" t="s">
        <v>134</v>
      </c>
      <c r="RD424" s="2" t="s">
        <v>134</v>
      </c>
      <c r="RE424" s="2" t="s">
        <v>134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134</v>
      </c>
      <c r="RN424" s="2" t="s">
        <v>134</v>
      </c>
      <c r="RO424" s="2" t="s">
        <v>134</v>
      </c>
      <c r="RP424" s="2" t="s">
        <v>134</v>
      </c>
      <c r="RQ424" s="2" t="s">
        <v>134</v>
      </c>
      <c r="RR424" s="2" t="s">
        <v>134</v>
      </c>
      <c r="RS424" s="4"/>
      <c r="RT424" s="8"/>
      <c r="RU424" s="4"/>
      <c r="RV424" s="8"/>
      <c r="RW424" s="7"/>
      <c r="RX424" s="7"/>
      <c r="RY424" s="2" t="s">
        <v>161</v>
      </c>
      <c r="RZ424" s="2" t="s">
        <v>144</v>
      </c>
      <c r="SA424" s="2" t="s">
        <v>134</v>
      </c>
      <c r="SB424" s="2" t="s">
        <v>134</v>
      </c>
      <c r="SC424" s="2" t="s">
        <v>142</v>
      </c>
      <c r="SD424" s="2" t="s">
        <v>134</v>
      </c>
      <c r="SE424" s="4"/>
      <c r="SF424" s="8"/>
      <c r="SG424" s="4"/>
      <c r="SH424" s="8"/>
      <c r="SI424" s="7"/>
      <c r="SJ424" s="7"/>
      <c r="SK424" s="2" t="s">
        <v>140</v>
      </c>
      <c r="SL424" s="2" t="s">
        <v>144</v>
      </c>
      <c r="SM424" s="2" t="s">
        <v>411</v>
      </c>
      <c r="SN424" s="2" t="s">
        <v>1439</v>
      </c>
      <c r="SO424" s="2" t="s">
        <v>142</v>
      </c>
      <c r="SP424" s="2" t="s">
        <v>134</v>
      </c>
    </row>
    <row r="425">
      <c r="A425" s="2" t="s">
        <v>3701</v>
      </c>
      <c r="B425" s="2" t="s">
        <v>123</v>
      </c>
      <c r="C425" s="2" t="s">
        <v>3641</v>
      </c>
      <c r="D425" s="2" t="s">
        <v>125</v>
      </c>
      <c r="E425" s="2" t="s">
        <v>126</v>
      </c>
      <c r="F425" s="2" t="s">
        <v>3375</v>
      </c>
      <c r="G425" s="2" t="s">
        <v>3702</v>
      </c>
      <c r="H425" s="2" t="s">
        <v>3703</v>
      </c>
      <c r="I425" s="2" t="s">
        <v>896</v>
      </c>
      <c r="J425" s="2" t="s">
        <v>234</v>
      </c>
      <c r="K425" s="2" t="s">
        <v>1565</v>
      </c>
      <c r="L425" s="3">
        <v>14.52</v>
      </c>
      <c r="M425" s="3">
        <v>15.25</v>
      </c>
      <c r="N425" s="3">
        <v>32.99</v>
      </c>
      <c r="O425" s="2" t="s">
        <v>274</v>
      </c>
      <c r="P425" s="2" t="s">
        <v>275</v>
      </c>
      <c r="Q425" s="2" t="s">
        <v>133</v>
      </c>
      <c r="R425" s="2" t="s">
        <v>134</v>
      </c>
      <c r="S425" s="2" t="s">
        <v>3704</v>
      </c>
      <c r="T425" s="2" t="s">
        <v>134</v>
      </c>
      <c r="U425" s="2" t="s">
        <v>832</v>
      </c>
      <c r="V425" s="2" t="s">
        <v>420</v>
      </c>
      <c r="W425" s="2" t="s">
        <v>899</v>
      </c>
      <c r="X425" s="2" t="s">
        <v>1671</v>
      </c>
      <c r="Y425" s="2" t="s">
        <v>862</v>
      </c>
      <c r="Z425" s="4">
        <v>3</v>
      </c>
      <c r="AA425" s="4">
        <f>=ROUNDDOWN({0},0)</f>
      </c>
      <c r="AB425" s="5"/>
      <c r="AC425" s="2" t="s">
        <v>134</v>
      </c>
      <c r="AD425" s="4"/>
      <c r="AE425" s="4"/>
      <c r="AF425" s="6">
        <v>64</v>
      </c>
      <c r="AG425" s="6"/>
      <c r="AH425" s="7">
        <v>0.9836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>
        <v>0</v>
      </c>
      <c r="AP425" s="4">
        <v>32</v>
      </c>
      <c r="AQ425" s="8">
        <v>477.74</v>
      </c>
      <c r="AR425" s="4"/>
      <c r="AS425" s="8"/>
      <c r="AT425" s="7"/>
      <c r="AU425" s="7"/>
      <c r="AV425" s="4">
        <v>32</v>
      </c>
      <c r="AW425" s="8">
        <v>477.74</v>
      </c>
      <c r="AX425" s="4"/>
      <c r="AY425" s="8"/>
      <c r="AZ425" s="7"/>
      <c r="BA425" s="7"/>
      <c r="BB425" s="7">
        <v>1</v>
      </c>
      <c r="BC425" s="4">
        <v>32</v>
      </c>
      <c r="BD425" s="8">
        <v>477.74</v>
      </c>
      <c r="BE425" s="4"/>
      <c r="BF425" s="8"/>
      <c r="BG425" s="7"/>
      <c r="BH425" s="7"/>
      <c r="BI425" s="7">
        <v>1</v>
      </c>
      <c r="BJ425" s="4">
        <v>32</v>
      </c>
      <c r="BK425" s="8">
        <v>477.74</v>
      </c>
      <c r="BL425" s="2" t="s">
        <v>3705</v>
      </c>
      <c r="BM425" s="7">
        <v>1</v>
      </c>
      <c r="BN425" s="7">
        <v>1</v>
      </c>
      <c r="BO425" s="4">
        <v>4</v>
      </c>
      <c r="BP425" s="8">
        <v>66.8</v>
      </c>
      <c r="BQ425" s="4"/>
      <c r="BR425" s="8"/>
      <c r="BS425" s="7"/>
      <c r="BT425" s="7"/>
      <c r="BU425" s="2" t="s">
        <v>140</v>
      </c>
      <c r="BV425" s="2" t="s">
        <v>144</v>
      </c>
      <c r="BW425" s="2" t="s">
        <v>134</v>
      </c>
      <c r="BX425" s="2" t="s">
        <v>3028</v>
      </c>
      <c r="BY425" s="2" t="s">
        <v>142</v>
      </c>
      <c r="BZ425" s="2" t="s">
        <v>134</v>
      </c>
      <c r="CA425" s="4"/>
      <c r="CB425" s="8"/>
      <c r="CC425" s="4"/>
      <c r="CD425" s="8"/>
      <c r="CE425" s="7"/>
      <c r="CF425" s="7"/>
      <c r="CG425" s="2" t="s">
        <v>3285</v>
      </c>
      <c r="CH425" s="2" t="s">
        <v>144</v>
      </c>
      <c r="CI425" s="2" t="s">
        <v>913</v>
      </c>
      <c r="CJ425" s="2" t="s">
        <v>3365</v>
      </c>
      <c r="CK425" s="2" t="s">
        <v>142</v>
      </c>
      <c r="CL425" s="2" t="s">
        <v>134</v>
      </c>
      <c r="CM425" s="4">
        <v>7</v>
      </c>
      <c r="CN425" s="8">
        <v>109.69</v>
      </c>
      <c r="CO425" s="4"/>
      <c r="CP425" s="8"/>
      <c r="CQ425" s="7"/>
      <c r="CR425" s="7"/>
      <c r="CS425" s="2" t="s">
        <v>140</v>
      </c>
      <c r="CT425" s="2" t="s">
        <v>144</v>
      </c>
      <c r="CU425" s="2" t="s">
        <v>3706</v>
      </c>
      <c r="CV425" s="2" t="s">
        <v>1142</v>
      </c>
      <c r="CW425" s="2" t="s">
        <v>142</v>
      </c>
      <c r="CX425" s="2" t="s">
        <v>134</v>
      </c>
      <c r="CY425" s="4">
        <v>4</v>
      </c>
      <c r="CZ425" s="8">
        <v>65.24</v>
      </c>
      <c r="DA425" s="4"/>
      <c r="DB425" s="8"/>
      <c r="DC425" s="7"/>
      <c r="DD425" s="7"/>
      <c r="DE425" s="2" t="s">
        <v>140</v>
      </c>
      <c r="DF425" s="2" t="s">
        <v>144</v>
      </c>
      <c r="DG425" s="2" t="s">
        <v>2094</v>
      </c>
      <c r="DH425" s="2" t="s">
        <v>2961</v>
      </c>
      <c r="DI425" s="2" t="s">
        <v>142</v>
      </c>
      <c r="DJ425" s="2" t="s">
        <v>134</v>
      </c>
      <c r="DK425" s="4">
        <v>3</v>
      </c>
      <c r="DL425" s="8">
        <v>48.93</v>
      </c>
      <c r="DM425" s="4"/>
      <c r="DN425" s="8"/>
      <c r="DO425" s="7"/>
      <c r="DP425" s="7"/>
      <c r="DQ425" s="2" t="s">
        <v>140</v>
      </c>
      <c r="DR425" s="2" t="s">
        <v>144</v>
      </c>
      <c r="DS425" s="2" t="s">
        <v>918</v>
      </c>
      <c r="DT425" s="2" t="s">
        <v>919</v>
      </c>
      <c r="DU425" s="2" t="s">
        <v>142</v>
      </c>
      <c r="DV425" s="2" t="s">
        <v>134</v>
      </c>
      <c r="DW425" s="4">
        <v>6</v>
      </c>
      <c r="DX425" s="8">
        <v>96.06</v>
      </c>
      <c r="DY425" s="4"/>
      <c r="DZ425" s="8"/>
      <c r="EA425" s="7"/>
      <c r="EB425" s="7"/>
      <c r="EC425" s="2" t="s">
        <v>140</v>
      </c>
      <c r="ED425" s="2" t="s">
        <v>144</v>
      </c>
      <c r="EE425" s="2" t="s">
        <v>2927</v>
      </c>
      <c r="EF425" s="2" t="s">
        <v>1724</v>
      </c>
      <c r="EG425" s="2" t="s">
        <v>142</v>
      </c>
      <c r="EH425" s="2" t="s">
        <v>134</v>
      </c>
      <c r="EI425" s="4">
        <v>6</v>
      </c>
      <c r="EJ425" s="8">
        <v>59.82</v>
      </c>
      <c r="EK425" s="4"/>
      <c r="EL425" s="8"/>
      <c r="EM425" s="7"/>
      <c r="EN425" s="7"/>
      <c r="EO425" s="2" t="s">
        <v>140</v>
      </c>
      <c r="EP425" s="2" t="s">
        <v>144</v>
      </c>
      <c r="EQ425" s="2" t="s">
        <v>1447</v>
      </c>
      <c r="ER425" s="2" t="s">
        <v>1848</v>
      </c>
      <c r="ES425" s="2" t="s">
        <v>168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140</v>
      </c>
      <c r="FB425" s="2" t="s">
        <v>144</v>
      </c>
      <c r="FC425" s="2" t="s">
        <v>1150</v>
      </c>
      <c r="FD425" s="2" t="s">
        <v>3707</v>
      </c>
      <c r="FE425" s="2" t="s">
        <v>142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436</v>
      </c>
      <c r="FN425" s="2" t="s">
        <v>144</v>
      </c>
      <c r="FO425" s="2" t="s">
        <v>134</v>
      </c>
      <c r="FP425" s="2" t="s">
        <v>134</v>
      </c>
      <c r="FQ425" s="2" t="s">
        <v>142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176</v>
      </c>
      <c r="FZ425" s="2" t="s">
        <v>144</v>
      </c>
      <c r="GA425" s="2" t="s">
        <v>134</v>
      </c>
      <c r="GB425" s="2" t="s">
        <v>134</v>
      </c>
      <c r="GC425" s="2" t="s">
        <v>142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161</v>
      </c>
      <c r="GL425" s="2" t="s">
        <v>144</v>
      </c>
      <c r="GM425" s="2" t="s">
        <v>134</v>
      </c>
      <c r="GN425" s="2" t="s">
        <v>134</v>
      </c>
      <c r="GO425" s="2" t="s">
        <v>142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184</v>
      </c>
      <c r="GX425" s="2" t="s">
        <v>144</v>
      </c>
      <c r="GY425" s="2" t="s">
        <v>134</v>
      </c>
      <c r="GZ425" s="2" t="s">
        <v>134</v>
      </c>
      <c r="HA425" s="2" t="s">
        <v>142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140</v>
      </c>
      <c r="HJ425" s="2" t="s">
        <v>144</v>
      </c>
      <c r="HK425" s="2" t="s">
        <v>2094</v>
      </c>
      <c r="HL425" s="2" t="s">
        <v>1287</v>
      </c>
      <c r="HM425" s="2" t="s">
        <v>142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161</v>
      </c>
      <c r="HV425" s="2" t="s">
        <v>144</v>
      </c>
      <c r="HW425" s="2" t="s">
        <v>134</v>
      </c>
      <c r="HX425" s="2" t="s">
        <v>134</v>
      </c>
      <c r="HY425" s="2" t="s">
        <v>142</v>
      </c>
      <c r="HZ425" s="2" t="s">
        <v>134</v>
      </c>
      <c r="IA425" s="4">
        <v>2</v>
      </c>
      <c r="IB425" s="8">
        <v>31.2</v>
      </c>
      <c r="IC425" s="4"/>
      <c r="ID425" s="8"/>
      <c r="IE425" s="7"/>
      <c r="IF425" s="7"/>
      <c r="IG425" s="2" t="s">
        <v>140</v>
      </c>
      <c r="IH425" s="2" t="s">
        <v>144</v>
      </c>
      <c r="II425" s="2" t="s">
        <v>870</v>
      </c>
      <c r="IJ425" s="2" t="s">
        <v>3708</v>
      </c>
      <c r="IK425" s="2" t="s">
        <v>142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161</v>
      </c>
      <c r="IT425" s="2" t="s">
        <v>144</v>
      </c>
      <c r="IU425" s="2" t="s">
        <v>134</v>
      </c>
      <c r="IV425" s="2" t="s">
        <v>134</v>
      </c>
      <c r="IW425" s="2" t="s">
        <v>142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134</v>
      </c>
      <c r="JF425" s="2" t="s">
        <v>134</v>
      </c>
      <c r="JG425" s="2" t="s">
        <v>134</v>
      </c>
      <c r="JH425" s="2" t="s">
        <v>134</v>
      </c>
      <c r="JI425" s="2" t="s">
        <v>134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140</v>
      </c>
      <c r="JR425" s="2" t="s">
        <v>144</v>
      </c>
      <c r="JS425" s="2" t="s">
        <v>1083</v>
      </c>
      <c r="JT425" s="2" t="s">
        <v>877</v>
      </c>
      <c r="JU425" s="2" t="s">
        <v>142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140</v>
      </c>
      <c r="KD425" s="2" t="s">
        <v>144</v>
      </c>
      <c r="KE425" s="2" t="s">
        <v>174</v>
      </c>
      <c r="KF425" s="2" t="s">
        <v>134</v>
      </c>
      <c r="KG425" s="2" t="s">
        <v>142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176</v>
      </c>
      <c r="KP425" s="2" t="s">
        <v>144</v>
      </c>
      <c r="KQ425" s="2" t="s">
        <v>134</v>
      </c>
      <c r="KR425" s="2" t="s">
        <v>134</v>
      </c>
      <c r="KS425" s="2" t="s">
        <v>142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140</v>
      </c>
      <c r="LB425" s="2" t="s">
        <v>144</v>
      </c>
      <c r="LC425" s="2" t="s">
        <v>3649</v>
      </c>
      <c r="LD425" s="2" t="s">
        <v>1287</v>
      </c>
      <c r="LE425" s="2" t="s">
        <v>142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134</v>
      </c>
      <c r="LN425" s="2" t="s">
        <v>134</v>
      </c>
      <c r="LO425" s="2" t="s">
        <v>134</v>
      </c>
      <c r="LP425" s="2" t="s">
        <v>134</v>
      </c>
      <c r="LQ425" s="2" t="s">
        <v>134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134</v>
      </c>
      <c r="LZ425" s="2" t="s">
        <v>134</v>
      </c>
      <c r="MA425" s="2" t="s">
        <v>134</v>
      </c>
      <c r="MB425" s="2" t="s">
        <v>134</v>
      </c>
      <c r="MC425" s="2" t="s">
        <v>134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140</v>
      </c>
      <c r="ML425" s="2" t="s">
        <v>144</v>
      </c>
      <c r="MM425" s="2" t="s">
        <v>213</v>
      </c>
      <c r="MN425" s="2" t="s">
        <v>134</v>
      </c>
      <c r="MO425" s="2" t="s">
        <v>142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134</v>
      </c>
      <c r="MY425" s="2" t="s">
        <v>134</v>
      </c>
      <c r="MZ425" s="2" t="s">
        <v>134</v>
      </c>
      <c r="NA425" s="2" t="s">
        <v>134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184</v>
      </c>
      <c r="NJ425" s="2" t="s">
        <v>144</v>
      </c>
      <c r="NK425" s="2" t="s">
        <v>134</v>
      </c>
      <c r="NL425" s="2" t="s">
        <v>134</v>
      </c>
      <c r="NM425" s="2" t="s">
        <v>142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140</v>
      </c>
      <c r="NV425" s="2" t="s">
        <v>144</v>
      </c>
      <c r="NW425" s="2" t="s">
        <v>185</v>
      </c>
      <c r="NX425" s="2" t="s">
        <v>569</v>
      </c>
      <c r="NY425" s="2" t="s">
        <v>142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140</v>
      </c>
      <c r="OH425" s="2" t="s">
        <v>144</v>
      </c>
      <c r="OI425" s="2" t="s">
        <v>914</v>
      </c>
      <c r="OJ425" s="2" t="s">
        <v>1257</v>
      </c>
      <c r="OK425" s="2" t="s">
        <v>142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134</v>
      </c>
      <c r="OT425" s="2" t="s">
        <v>134</v>
      </c>
      <c r="OU425" s="2" t="s">
        <v>134</v>
      </c>
      <c r="OV425" s="2" t="s">
        <v>134</v>
      </c>
      <c r="OW425" s="2" t="s">
        <v>134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161</v>
      </c>
      <c r="PF425" s="2" t="s">
        <v>144</v>
      </c>
      <c r="PG425" s="2" t="s">
        <v>134</v>
      </c>
      <c r="PH425" s="2" t="s">
        <v>134</v>
      </c>
      <c r="PI425" s="2" t="s">
        <v>142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140</v>
      </c>
      <c r="PR425" s="2" t="s">
        <v>144</v>
      </c>
      <c r="PS425" s="2" t="s">
        <v>190</v>
      </c>
      <c r="PT425" s="2" t="s">
        <v>134</v>
      </c>
      <c r="PU425" s="2" t="s">
        <v>142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161</v>
      </c>
      <c r="QD425" s="2" t="s">
        <v>144</v>
      </c>
      <c r="QE425" s="2" t="s">
        <v>134</v>
      </c>
      <c r="QF425" s="2" t="s">
        <v>134</v>
      </c>
      <c r="QG425" s="2" t="s">
        <v>142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184</v>
      </c>
      <c r="QP425" s="2" t="s">
        <v>144</v>
      </c>
      <c r="QQ425" s="2" t="s">
        <v>134</v>
      </c>
      <c r="QR425" s="2" t="s">
        <v>134</v>
      </c>
      <c r="QS425" s="2" t="s">
        <v>142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134</v>
      </c>
      <c r="RB425" s="2" t="s">
        <v>134</v>
      </c>
      <c r="RC425" s="2" t="s">
        <v>134</v>
      </c>
      <c r="RD425" s="2" t="s">
        <v>134</v>
      </c>
      <c r="RE425" s="2" t="s">
        <v>134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134</v>
      </c>
      <c r="RN425" s="2" t="s">
        <v>134</v>
      </c>
      <c r="RO425" s="2" t="s">
        <v>134</v>
      </c>
      <c r="RP425" s="2" t="s">
        <v>134</v>
      </c>
      <c r="RQ425" s="2" t="s">
        <v>134</v>
      </c>
      <c r="RR425" s="2" t="s">
        <v>134</v>
      </c>
      <c r="RS425" s="4"/>
      <c r="RT425" s="8"/>
      <c r="RU425" s="4"/>
      <c r="RV425" s="8"/>
      <c r="RW425" s="7"/>
      <c r="RX425" s="7"/>
      <c r="RY425" s="2" t="s">
        <v>161</v>
      </c>
      <c r="RZ425" s="2" t="s">
        <v>144</v>
      </c>
      <c r="SA425" s="2" t="s">
        <v>134</v>
      </c>
      <c r="SB425" s="2" t="s">
        <v>134</v>
      </c>
      <c r="SC425" s="2" t="s">
        <v>142</v>
      </c>
      <c r="SD425" s="2" t="s">
        <v>134</v>
      </c>
      <c r="SE425" s="4"/>
      <c r="SF425" s="8"/>
      <c r="SG425" s="4"/>
      <c r="SH425" s="8"/>
      <c r="SI425" s="7"/>
      <c r="SJ425" s="7"/>
      <c r="SK425" s="2" t="s">
        <v>176</v>
      </c>
      <c r="SL425" s="2" t="s">
        <v>144</v>
      </c>
      <c r="SM425" s="2" t="s">
        <v>134</v>
      </c>
      <c r="SN425" s="2" t="s">
        <v>134</v>
      </c>
      <c r="SO425" s="2" t="s">
        <v>142</v>
      </c>
      <c r="SP425" s="2" t="s">
        <v>134</v>
      </c>
    </row>
    <row r="426">
      <c r="A426" s="2" t="s">
        <v>3709</v>
      </c>
      <c r="B426" s="2" t="s">
        <v>123</v>
      </c>
      <c r="C426" s="2" t="s">
        <v>3641</v>
      </c>
      <c r="D426" s="2" t="s">
        <v>125</v>
      </c>
      <c r="E426" s="2" t="s">
        <v>126</v>
      </c>
      <c r="F426" s="2" t="s">
        <v>3710</v>
      </c>
      <c r="G426" s="2" t="s">
        <v>3711</v>
      </c>
      <c r="H426" s="2" t="s">
        <v>3712</v>
      </c>
      <c r="I426" s="2" t="s">
        <v>126</v>
      </c>
      <c r="J426" s="2" t="s">
        <v>234</v>
      </c>
      <c r="K426" s="2" t="s">
        <v>329</v>
      </c>
      <c r="L426" s="3">
        <v>12.5</v>
      </c>
      <c r="M426" s="3">
        <v>13.13</v>
      </c>
      <c r="N426" s="3">
        <v>29.99</v>
      </c>
      <c r="O426" s="2" t="s">
        <v>131</v>
      </c>
      <c r="P426" s="2" t="s">
        <v>275</v>
      </c>
      <c r="Q426" s="2" t="s">
        <v>133</v>
      </c>
      <c r="R426" s="2" t="s">
        <v>134</v>
      </c>
      <c r="S426" s="2" t="s">
        <v>3713</v>
      </c>
      <c r="T426" s="2" t="s">
        <v>134</v>
      </c>
      <c r="U426" s="2" t="s">
        <v>134</v>
      </c>
      <c r="V426" s="2" t="s">
        <v>1173</v>
      </c>
      <c r="W426" s="2" t="s">
        <v>835</v>
      </c>
      <c r="X426" s="2" t="s">
        <v>134</v>
      </c>
      <c r="Y426" s="2" t="s">
        <v>237</v>
      </c>
      <c r="Z426" s="4"/>
      <c r="AA426" s="4">
        <f>=ROUNDDOWN({0},0)</f>
      </c>
      <c r="AB426" s="5"/>
      <c r="AC426" s="2" t="s">
        <v>134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134</v>
      </c>
      <c r="BD426" s="8" t="s">
        <v>134</v>
      </c>
      <c r="BE426" s="4" t="s">
        <v>134</v>
      </c>
      <c r="BF426" s="8" t="s">
        <v>134</v>
      </c>
      <c r="BG426" s="7" t="s">
        <v>134</v>
      </c>
      <c r="BH426" s="7" t="s">
        <v>134</v>
      </c>
      <c r="BI426" s="7"/>
      <c r="BJ426" s="4"/>
      <c r="BK426" s="8"/>
      <c r="BL426" s="2" t="s">
        <v>134</v>
      </c>
      <c r="BM426" s="7"/>
      <c r="BN426" s="7"/>
      <c r="BO426" s="4"/>
      <c r="BP426" s="8"/>
      <c r="BQ426" s="4"/>
      <c r="BR426" s="8"/>
      <c r="BS426" s="7"/>
      <c r="BT426" s="7"/>
      <c r="BU426" s="2" t="s">
        <v>140</v>
      </c>
      <c r="BV426" s="2" t="s">
        <v>144</v>
      </c>
      <c r="BW426" s="2" t="s">
        <v>134</v>
      </c>
      <c r="BX426" s="2" t="s">
        <v>239</v>
      </c>
      <c r="BY426" s="2" t="s">
        <v>142</v>
      </c>
      <c r="BZ426" s="2" t="s">
        <v>134</v>
      </c>
      <c r="CA426" s="4"/>
      <c r="CB426" s="8"/>
      <c r="CC426" s="4"/>
      <c r="CD426" s="8"/>
      <c r="CE426" s="7"/>
      <c r="CF426" s="7"/>
      <c r="CG426" s="2" t="s">
        <v>161</v>
      </c>
      <c r="CH426" s="2" t="s">
        <v>144</v>
      </c>
      <c r="CI426" s="2" t="s">
        <v>134</v>
      </c>
      <c r="CJ426" s="2" t="s">
        <v>134</v>
      </c>
      <c r="CK426" s="2" t="s">
        <v>142</v>
      </c>
      <c r="CL426" s="2" t="s">
        <v>134</v>
      </c>
      <c r="CM426" s="4"/>
      <c r="CN426" s="8"/>
      <c r="CO426" s="4"/>
      <c r="CP426" s="8"/>
      <c r="CQ426" s="7"/>
      <c r="CR426" s="7"/>
      <c r="CS426" s="2" t="s">
        <v>140</v>
      </c>
      <c r="CT426" s="2" t="s">
        <v>144</v>
      </c>
      <c r="CU426" s="2" t="s">
        <v>242</v>
      </c>
      <c r="CV426" s="2" t="s">
        <v>423</v>
      </c>
      <c r="CW426" s="2" t="s">
        <v>142</v>
      </c>
      <c r="CX426" s="2" t="s">
        <v>134</v>
      </c>
      <c r="CY426" s="4"/>
      <c r="CZ426" s="8"/>
      <c r="DA426" s="4"/>
      <c r="DB426" s="8"/>
      <c r="DC426" s="7"/>
      <c r="DD426" s="7"/>
      <c r="DE426" s="2" t="s">
        <v>140</v>
      </c>
      <c r="DF426" s="2" t="s">
        <v>144</v>
      </c>
      <c r="DG426" s="2" t="s">
        <v>242</v>
      </c>
      <c r="DH426" s="2" t="s">
        <v>3714</v>
      </c>
      <c r="DI426" s="2" t="s">
        <v>142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140</v>
      </c>
      <c r="DR426" s="2" t="s">
        <v>144</v>
      </c>
      <c r="DS426" s="2" t="s">
        <v>533</v>
      </c>
      <c r="DT426" s="2" t="s">
        <v>534</v>
      </c>
      <c r="DU426" s="2" t="s">
        <v>142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140</v>
      </c>
      <c r="ED426" s="2" t="s">
        <v>144</v>
      </c>
      <c r="EE426" s="2" t="s">
        <v>242</v>
      </c>
      <c r="EF426" s="2" t="s">
        <v>259</v>
      </c>
      <c r="EG426" s="2" t="s">
        <v>142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140</v>
      </c>
      <c r="EP426" s="2" t="s">
        <v>144</v>
      </c>
      <c r="EQ426" s="2" t="s">
        <v>242</v>
      </c>
      <c r="ER426" s="2" t="s">
        <v>3312</v>
      </c>
      <c r="ES426" s="2" t="s">
        <v>142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140</v>
      </c>
      <c r="FB426" s="2" t="s">
        <v>144</v>
      </c>
      <c r="FC426" s="2" t="s">
        <v>242</v>
      </c>
      <c r="FD426" s="2" t="s">
        <v>564</v>
      </c>
      <c r="FE426" s="2" t="s">
        <v>142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161</v>
      </c>
      <c r="FN426" s="2" t="s">
        <v>144</v>
      </c>
      <c r="FO426" s="2" t="s">
        <v>134</v>
      </c>
      <c r="FP426" s="2" t="s">
        <v>134</v>
      </c>
      <c r="FQ426" s="2" t="s">
        <v>142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161</v>
      </c>
      <c r="FZ426" s="2" t="s">
        <v>144</v>
      </c>
      <c r="GA426" s="2" t="s">
        <v>134</v>
      </c>
      <c r="GB426" s="2" t="s">
        <v>134</v>
      </c>
      <c r="GC426" s="2" t="s">
        <v>142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134</v>
      </c>
      <c r="GM426" s="2" t="s">
        <v>134</v>
      </c>
      <c r="GN426" s="2" t="s">
        <v>134</v>
      </c>
      <c r="GO426" s="2" t="s">
        <v>134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140</v>
      </c>
      <c r="GX426" s="2" t="s">
        <v>144</v>
      </c>
      <c r="GY426" s="2" t="s">
        <v>253</v>
      </c>
      <c r="GZ426" s="2" t="s">
        <v>662</v>
      </c>
      <c r="HA426" s="2" t="s">
        <v>142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140</v>
      </c>
      <c r="HJ426" s="2" t="s">
        <v>144</v>
      </c>
      <c r="HK426" s="2" t="s">
        <v>242</v>
      </c>
      <c r="HL426" s="2" t="s">
        <v>3715</v>
      </c>
      <c r="HM426" s="2" t="s">
        <v>142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161</v>
      </c>
      <c r="HV426" s="2" t="s">
        <v>131</v>
      </c>
      <c r="HW426" s="2" t="s">
        <v>134</v>
      </c>
      <c r="HX426" s="2" t="s">
        <v>134</v>
      </c>
      <c r="HY426" s="2" t="s">
        <v>142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140</v>
      </c>
      <c r="IH426" s="2" t="s">
        <v>144</v>
      </c>
      <c r="II426" s="2" t="s">
        <v>242</v>
      </c>
      <c r="IJ426" s="2" t="s">
        <v>1651</v>
      </c>
      <c r="IK426" s="2" t="s">
        <v>142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140</v>
      </c>
      <c r="IT426" s="2" t="s">
        <v>144</v>
      </c>
      <c r="IU426" s="2" t="s">
        <v>242</v>
      </c>
      <c r="IV426" s="2" t="s">
        <v>134</v>
      </c>
      <c r="IW426" s="2" t="s">
        <v>142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134</v>
      </c>
      <c r="JF426" s="2" t="s">
        <v>134</v>
      </c>
      <c r="JG426" s="2" t="s">
        <v>134</v>
      </c>
      <c r="JH426" s="2" t="s">
        <v>134</v>
      </c>
      <c r="JI426" s="2" t="s">
        <v>134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184</v>
      </c>
      <c r="JR426" s="2" t="s">
        <v>144</v>
      </c>
      <c r="JS426" s="2" t="s">
        <v>134</v>
      </c>
      <c r="JT426" s="2" t="s">
        <v>134</v>
      </c>
      <c r="JU426" s="2" t="s">
        <v>142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161</v>
      </c>
      <c r="KD426" s="2" t="s">
        <v>144</v>
      </c>
      <c r="KE426" s="2" t="s">
        <v>134</v>
      </c>
      <c r="KF426" s="2" t="s">
        <v>134</v>
      </c>
      <c r="KG426" s="2" t="s">
        <v>142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176</v>
      </c>
      <c r="KP426" s="2" t="s">
        <v>144</v>
      </c>
      <c r="KQ426" s="2" t="s">
        <v>134</v>
      </c>
      <c r="KR426" s="2" t="s">
        <v>134</v>
      </c>
      <c r="KS426" s="2" t="s">
        <v>142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140</v>
      </c>
      <c r="LB426" s="2" t="s">
        <v>144</v>
      </c>
      <c r="LC426" s="2" t="s">
        <v>438</v>
      </c>
      <c r="LD426" s="2" t="s">
        <v>134</v>
      </c>
      <c r="LE426" s="2" t="s">
        <v>142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134</v>
      </c>
      <c r="LN426" s="2" t="s">
        <v>134</v>
      </c>
      <c r="LO426" s="2" t="s">
        <v>134</v>
      </c>
      <c r="LP426" s="2" t="s">
        <v>134</v>
      </c>
      <c r="LQ426" s="2" t="s">
        <v>134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134</v>
      </c>
      <c r="LZ426" s="2" t="s">
        <v>134</v>
      </c>
      <c r="MA426" s="2" t="s">
        <v>134</v>
      </c>
      <c r="MB426" s="2" t="s">
        <v>134</v>
      </c>
      <c r="MC426" s="2" t="s">
        <v>134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161</v>
      </c>
      <c r="ML426" s="2" t="s">
        <v>144</v>
      </c>
      <c r="MM426" s="2" t="s">
        <v>134</v>
      </c>
      <c r="MN426" s="2" t="s">
        <v>134</v>
      </c>
      <c r="MO426" s="2" t="s">
        <v>142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134</v>
      </c>
      <c r="MY426" s="2" t="s">
        <v>134</v>
      </c>
      <c r="MZ426" s="2" t="s">
        <v>134</v>
      </c>
      <c r="NA426" s="2" t="s">
        <v>134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184</v>
      </c>
      <c r="NJ426" s="2" t="s">
        <v>144</v>
      </c>
      <c r="NK426" s="2" t="s">
        <v>134</v>
      </c>
      <c r="NL426" s="2" t="s">
        <v>134</v>
      </c>
      <c r="NM426" s="2" t="s">
        <v>142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161</v>
      </c>
      <c r="NV426" s="2" t="s">
        <v>131</v>
      </c>
      <c r="NW426" s="2" t="s">
        <v>134</v>
      </c>
      <c r="NX426" s="2" t="s">
        <v>134</v>
      </c>
      <c r="NY426" s="2" t="s">
        <v>142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140</v>
      </c>
      <c r="OH426" s="2" t="s">
        <v>144</v>
      </c>
      <c r="OI426" s="2" t="s">
        <v>268</v>
      </c>
      <c r="OJ426" s="2" t="s">
        <v>461</v>
      </c>
      <c r="OK426" s="2" t="s">
        <v>142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134</v>
      </c>
      <c r="OT426" s="2" t="s">
        <v>134</v>
      </c>
      <c r="OU426" s="2" t="s">
        <v>134</v>
      </c>
      <c r="OV426" s="2" t="s">
        <v>134</v>
      </c>
      <c r="OW426" s="2" t="s">
        <v>134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161</v>
      </c>
      <c r="PF426" s="2" t="s">
        <v>144</v>
      </c>
      <c r="PG426" s="2" t="s">
        <v>134</v>
      </c>
      <c r="PH426" s="2" t="s">
        <v>134</v>
      </c>
      <c r="PI426" s="2" t="s">
        <v>142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134</v>
      </c>
      <c r="PS426" s="2" t="s">
        <v>134</v>
      </c>
      <c r="PT426" s="2" t="s">
        <v>134</v>
      </c>
      <c r="PU426" s="2" t="s">
        <v>134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140</v>
      </c>
      <c r="QD426" s="2" t="s">
        <v>144</v>
      </c>
      <c r="QE426" s="2" t="s">
        <v>149</v>
      </c>
      <c r="QF426" s="2" t="s">
        <v>1489</v>
      </c>
      <c r="QG426" s="2" t="s">
        <v>142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184</v>
      </c>
      <c r="QP426" s="2" t="s">
        <v>144</v>
      </c>
      <c r="QQ426" s="2" t="s">
        <v>134</v>
      </c>
      <c r="QR426" s="2" t="s">
        <v>134</v>
      </c>
      <c r="QS426" s="2" t="s">
        <v>142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134</v>
      </c>
      <c r="RB426" s="2" t="s">
        <v>134</v>
      </c>
      <c r="RC426" s="2" t="s">
        <v>134</v>
      </c>
      <c r="RD426" s="2" t="s">
        <v>134</v>
      </c>
      <c r="RE426" s="2" t="s">
        <v>134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134</v>
      </c>
      <c r="RN426" s="2" t="s">
        <v>134</v>
      </c>
      <c r="RO426" s="2" t="s">
        <v>134</v>
      </c>
      <c r="RP426" s="2" t="s">
        <v>134</v>
      </c>
      <c r="RQ426" s="2" t="s">
        <v>134</v>
      </c>
      <c r="RR426" s="2" t="s">
        <v>134</v>
      </c>
      <c r="RS426" s="4"/>
      <c r="RT426" s="8"/>
      <c r="RU426" s="4"/>
      <c r="RV426" s="8"/>
      <c r="RW426" s="7"/>
      <c r="RX426" s="7"/>
      <c r="RY426" s="2" t="s">
        <v>161</v>
      </c>
      <c r="RZ426" s="2" t="s">
        <v>144</v>
      </c>
      <c r="SA426" s="2" t="s">
        <v>134</v>
      </c>
      <c r="SB426" s="2" t="s">
        <v>134</v>
      </c>
      <c r="SC426" s="2" t="s">
        <v>142</v>
      </c>
      <c r="SD426" s="2" t="s">
        <v>134</v>
      </c>
      <c r="SE426" s="4"/>
      <c r="SF426" s="8"/>
      <c r="SG426" s="4"/>
      <c r="SH426" s="8"/>
      <c r="SI426" s="7"/>
      <c r="SJ426" s="7"/>
      <c r="SK426" s="2" t="s">
        <v>140</v>
      </c>
      <c r="SL426" s="2" t="s">
        <v>144</v>
      </c>
      <c r="SM426" s="2" t="s">
        <v>411</v>
      </c>
      <c r="SN426" s="2" t="s">
        <v>2494</v>
      </c>
      <c r="SO426" s="2" t="s">
        <v>142</v>
      </c>
      <c r="SP426" s="2" t="s">
        <v>134</v>
      </c>
    </row>
    <row r="427">
      <c r="A427" s="2" t="s">
        <v>3716</v>
      </c>
      <c r="B427" s="2" t="s">
        <v>123</v>
      </c>
      <c r="C427" s="2" t="s">
        <v>3641</v>
      </c>
      <c r="D427" s="2" t="s">
        <v>125</v>
      </c>
      <c r="E427" s="2" t="s">
        <v>126</v>
      </c>
      <c r="F427" s="2" t="s">
        <v>3710</v>
      </c>
      <c r="G427" s="2" t="s">
        <v>3717</v>
      </c>
      <c r="H427" s="2" t="s">
        <v>3712</v>
      </c>
      <c r="I427" s="2" t="s">
        <v>126</v>
      </c>
      <c r="J427" s="2" t="s">
        <v>234</v>
      </c>
      <c r="K427" s="2" t="s">
        <v>130</v>
      </c>
      <c r="L427" s="3">
        <v>12.5</v>
      </c>
      <c r="M427" s="3">
        <v>13.13</v>
      </c>
      <c r="N427" s="3">
        <v>29.99</v>
      </c>
      <c r="O427" s="2" t="s">
        <v>766</v>
      </c>
      <c r="P427" s="2" t="s">
        <v>275</v>
      </c>
      <c r="Q427" s="2" t="s">
        <v>133</v>
      </c>
      <c r="R427" s="2" t="s">
        <v>134</v>
      </c>
      <c r="S427" s="2" t="s">
        <v>3718</v>
      </c>
      <c r="T427" s="2" t="s">
        <v>134</v>
      </c>
      <c r="U427" s="2" t="s">
        <v>134</v>
      </c>
      <c r="V427" s="2" t="s">
        <v>1173</v>
      </c>
      <c r="W427" s="2" t="s">
        <v>835</v>
      </c>
      <c r="X427" s="2" t="s">
        <v>134</v>
      </c>
      <c r="Y427" s="2" t="s">
        <v>237</v>
      </c>
      <c r="Z427" s="4"/>
      <c r="AA427" s="4">
        <f>=ROUNDDOWN({0},0)</f>
      </c>
      <c r="AB427" s="5"/>
      <c r="AC427" s="2" t="s">
        <v>134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/>
      <c r="BJ427" s="4"/>
      <c r="BK427" s="8"/>
      <c r="BL427" s="2" t="s">
        <v>134</v>
      </c>
      <c r="BM427" s="7"/>
      <c r="BN427" s="7"/>
      <c r="BO427" s="4"/>
      <c r="BP427" s="8"/>
      <c r="BQ427" s="4"/>
      <c r="BR427" s="8"/>
      <c r="BS427" s="7"/>
      <c r="BT427" s="7"/>
      <c r="BU427" s="2" t="s">
        <v>140</v>
      </c>
      <c r="BV427" s="2" t="s">
        <v>144</v>
      </c>
      <c r="BW427" s="2" t="s">
        <v>134</v>
      </c>
      <c r="BX427" s="2" t="s">
        <v>239</v>
      </c>
      <c r="BY427" s="2" t="s">
        <v>142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161</v>
      </c>
      <c r="CH427" s="2" t="s">
        <v>144</v>
      </c>
      <c r="CI427" s="2" t="s">
        <v>134</v>
      </c>
      <c r="CJ427" s="2" t="s">
        <v>134</v>
      </c>
      <c r="CK427" s="2" t="s">
        <v>142</v>
      </c>
      <c r="CL427" s="2" t="s">
        <v>134</v>
      </c>
      <c r="CM427" s="4"/>
      <c r="CN427" s="8"/>
      <c r="CO427" s="4"/>
      <c r="CP427" s="8"/>
      <c r="CQ427" s="7"/>
      <c r="CR427" s="7"/>
      <c r="CS427" s="2" t="s">
        <v>140</v>
      </c>
      <c r="CT427" s="2" t="s">
        <v>144</v>
      </c>
      <c r="CU427" s="2" t="s">
        <v>242</v>
      </c>
      <c r="CV427" s="2" t="s">
        <v>3719</v>
      </c>
      <c r="CW427" s="2" t="s">
        <v>142</v>
      </c>
      <c r="CX427" s="2" t="s">
        <v>134</v>
      </c>
      <c r="CY427" s="4"/>
      <c r="CZ427" s="8"/>
      <c r="DA427" s="4"/>
      <c r="DB427" s="8"/>
      <c r="DC427" s="7"/>
      <c r="DD427" s="7"/>
      <c r="DE427" s="2" t="s">
        <v>140</v>
      </c>
      <c r="DF427" s="2" t="s">
        <v>144</v>
      </c>
      <c r="DG427" s="2" t="s">
        <v>242</v>
      </c>
      <c r="DH427" s="2" t="s">
        <v>3720</v>
      </c>
      <c r="DI427" s="2" t="s">
        <v>142</v>
      </c>
      <c r="DJ427" s="2" t="s">
        <v>134</v>
      </c>
      <c r="DK427" s="4"/>
      <c r="DL427" s="8"/>
      <c r="DM427" s="4"/>
      <c r="DN427" s="8"/>
      <c r="DO427" s="7"/>
      <c r="DP427" s="7"/>
      <c r="DQ427" s="2" t="s">
        <v>140</v>
      </c>
      <c r="DR427" s="2" t="s">
        <v>144</v>
      </c>
      <c r="DS427" s="2" t="s">
        <v>533</v>
      </c>
      <c r="DT427" s="2" t="s">
        <v>1547</v>
      </c>
      <c r="DU427" s="2" t="s">
        <v>142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140</v>
      </c>
      <c r="ED427" s="2" t="s">
        <v>144</v>
      </c>
      <c r="EE427" s="2" t="s">
        <v>242</v>
      </c>
      <c r="EF427" s="2" t="s">
        <v>820</v>
      </c>
      <c r="EG427" s="2" t="s">
        <v>142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140</v>
      </c>
      <c r="EP427" s="2" t="s">
        <v>144</v>
      </c>
      <c r="EQ427" s="2" t="s">
        <v>242</v>
      </c>
      <c r="ER427" s="2" t="s">
        <v>3721</v>
      </c>
      <c r="ES427" s="2" t="s">
        <v>142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140</v>
      </c>
      <c r="FB427" s="2" t="s">
        <v>144</v>
      </c>
      <c r="FC427" s="2" t="s">
        <v>1939</v>
      </c>
      <c r="FD427" s="2" t="s">
        <v>662</v>
      </c>
      <c r="FE427" s="2" t="s">
        <v>142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161</v>
      </c>
      <c r="FN427" s="2" t="s">
        <v>144</v>
      </c>
      <c r="FO427" s="2" t="s">
        <v>134</v>
      </c>
      <c r="FP427" s="2" t="s">
        <v>134</v>
      </c>
      <c r="FQ427" s="2" t="s">
        <v>142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161</v>
      </c>
      <c r="FZ427" s="2" t="s">
        <v>144</v>
      </c>
      <c r="GA427" s="2" t="s">
        <v>134</v>
      </c>
      <c r="GB427" s="2" t="s">
        <v>134</v>
      </c>
      <c r="GC427" s="2" t="s">
        <v>142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134</v>
      </c>
      <c r="GM427" s="2" t="s">
        <v>134</v>
      </c>
      <c r="GN427" s="2" t="s">
        <v>134</v>
      </c>
      <c r="GO427" s="2" t="s">
        <v>134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140</v>
      </c>
      <c r="GX427" s="2" t="s">
        <v>144</v>
      </c>
      <c r="GY427" s="2" t="s">
        <v>253</v>
      </c>
      <c r="GZ427" s="2" t="s">
        <v>2138</v>
      </c>
      <c r="HA427" s="2" t="s">
        <v>142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140</v>
      </c>
      <c r="HJ427" s="2" t="s">
        <v>144</v>
      </c>
      <c r="HK427" s="2" t="s">
        <v>242</v>
      </c>
      <c r="HL427" s="2" t="s">
        <v>3722</v>
      </c>
      <c r="HM427" s="2" t="s">
        <v>142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134</v>
      </c>
      <c r="HV427" s="2" t="s">
        <v>134</v>
      </c>
      <c r="HW427" s="2" t="s">
        <v>134</v>
      </c>
      <c r="HX427" s="2" t="s">
        <v>134</v>
      </c>
      <c r="HY427" s="2" t="s">
        <v>134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140</v>
      </c>
      <c r="IH427" s="2" t="s">
        <v>144</v>
      </c>
      <c r="II427" s="2" t="s">
        <v>242</v>
      </c>
      <c r="IJ427" s="2" t="s">
        <v>2446</v>
      </c>
      <c r="IK427" s="2" t="s">
        <v>142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140</v>
      </c>
      <c r="IT427" s="2" t="s">
        <v>144</v>
      </c>
      <c r="IU427" s="2" t="s">
        <v>242</v>
      </c>
      <c r="IV427" s="2" t="s">
        <v>134</v>
      </c>
      <c r="IW427" s="2" t="s">
        <v>142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134</v>
      </c>
      <c r="JF427" s="2" t="s">
        <v>134</v>
      </c>
      <c r="JG427" s="2" t="s">
        <v>134</v>
      </c>
      <c r="JH427" s="2" t="s">
        <v>134</v>
      </c>
      <c r="JI427" s="2" t="s">
        <v>134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184</v>
      </c>
      <c r="JR427" s="2" t="s">
        <v>144</v>
      </c>
      <c r="JS427" s="2" t="s">
        <v>134</v>
      </c>
      <c r="JT427" s="2" t="s">
        <v>134</v>
      </c>
      <c r="JU427" s="2" t="s">
        <v>142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161</v>
      </c>
      <c r="KD427" s="2" t="s">
        <v>131</v>
      </c>
      <c r="KE427" s="2" t="s">
        <v>134</v>
      </c>
      <c r="KF427" s="2" t="s">
        <v>134</v>
      </c>
      <c r="KG427" s="2" t="s">
        <v>142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176</v>
      </c>
      <c r="KP427" s="2" t="s">
        <v>144</v>
      </c>
      <c r="KQ427" s="2" t="s">
        <v>134</v>
      </c>
      <c r="KR427" s="2" t="s">
        <v>134</v>
      </c>
      <c r="KS427" s="2" t="s">
        <v>142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140</v>
      </c>
      <c r="LB427" s="2" t="s">
        <v>144</v>
      </c>
      <c r="LC427" s="2" t="s">
        <v>438</v>
      </c>
      <c r="LD427" s="2" t="s">
        <v>134</v>
      </c>
      <c r="LE427" s="2" t="s">
        <v>142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134</v>
      </c>
      <c r="LN427" s="2" t="s">
        <v>134</v>
      </c>
      <c r="LO427" s="2" t="s">
        <v>134</v>
      </c>
      <c r="LP427" s="2" t="s">
        <v>134</v>
      </c>
      <c r="LQ427" s="2" t="s">
        <v>134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134</v>
      </c>
      <c r="LZ427" s="2" t="s">
        <v>134</v>
      </c>
      <c r="MA427" s="2" t="s">
        <v>134</v>
      </c>
      <c r="MB427" s="2" t="s">
        <v>134</v>
      </c>
      <c r="MC427" s="2" t="s">
        <v>134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161</v>
      </c>
      <c r="ML427" s="2" t="s">
        <v>144</v>
      </c>
      <c r="MM427" s="2" t="s">
        <v>134</v>
      </c>
      <c r="MN427" s="2" t="s">
        <v>134</v>
      </c>
      <c r="MO427" s="2" t="s">
        <v>142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134</v>
      </c>
      <c r="MY427" s="2" t="s">
        <v>134</v>
      </c>
      <c r="MZ427" s="2" t="s">
        <v>134</v>
      </c>
      <c r="NA427" s="2" t="s">
        <v>134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184</v>
      </c>
      <c r="NJ427" s="2" t="s">
        <v>144</v>
      </c>
      <c r="NK427" s="2" t="s">
        <v>134</v>
      </c>
      <c r="NL427" s="2" t="s">
        <v>134</v>
      </c>
      <c r="NM427" s="2" t="s">
        <v>142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134</v>
      </c>
      <c r="NV427" s="2" t="s">
        <v>134</v>
      </c>
      <c r="NW427" s="2" t="s">
        <v>134</v>
      </c>
      <c r="NX427" s="2" t="s">
        <v>134</v>
      </c>
      <c r="NY427" s="2" t="s">
        <v>134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140</v>
      </c>
      <c r="OH427" s="2" t="s">
        <v>144</v>
      </c>
      <c r="OI427" s="2" t="s">
        <v>268</v>
      </c>
      <c r="OJ427" s="2" t="s">
        <v>269</v>
      </c>
      <c r="OK427" s="2" t="s">
        <v>142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134</v>
      </c>
      <c r="OT427" s="2" t="s">
        <v>134</v>
      </c>
      <c r="OU427" s="2" t="s">
        <v>134</v>
      </c>
      <c r="OV427" s="2" t="s">
        <v>134</v>
      </c>
      <c r="OW427" s="2" t="s">
        <v>134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161</v>
      </c>
      <c r="PF427" s="2" t="s">
        <v>144</v>
      </c>
      <c r="PG427" s="2" t="s">
        <v>134</v>
      </c>
      <c r="PH427" s="2" t="s">
        <v>134</v>
      </c>
      <c r="PI427" s="2" t="s">
        <v>142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134</v>
      </c>
      <c r="PS427" s="2" t="s">
        <v>134</v>
      </c>
      <c r="PT427" s="2" t="s">
        <v>134</v>
      </c>
      <c r="PU427" s="2" t="s">
        <v>134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184</v>
      </c>
      <c r="QP427" s="2" t="s">
        <v>144</v>
      </c>
      <c r="QQ427" s="2" t="s">
        <v>134</v>
      </c>
      <c r="QR427" s="2" t="s">
        <v>134</v>
      </c>
      <c r="QS427" s="2" t="s">
        <v>142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134</v>
      </c>
      <c r="RB427" s="2" t="s">
        <v>134</v>
      </c>
      <c r="RC427" s="2" t="s">
        <v>134</v>
      </c>
      <c r="RD427" s="2" t="s">
        <v>134</v>
      </c>
      <c r="RE427" s="2" t="s">
        <v>134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134</v>
      </c>
      <c r="RN427" s="2" t="s">
        <v>134</v>
      </c>
      <c r="RO427" s="2" t="s">
        <v>134</v>
      </c>
      <c r="RP427" s="2" t="s">
        <v>134</v>
      </c>
      <c r="RQ427" s="2" t="s">
        <v>134</v>
      </c>
      <c r="RR427" s="2" t="s">
        <v>134</v>
      </c>
      <c r="RS427" s="4"/>
      <c r="RT427" s="8"/>
      <c r="RU427" s="4"/>
      <c r="RV427" s="8"/>
      <c r="RW427" s="7"/>
      <c r="RX427" s="7"/>
      <c r="RY427" s="2" t="s">
        <v>161</v>
      </c>
      <c r="RZ427" s="2" t="s">
        <v>144</v>
      </c>
      <c r="SA427" s="2" t="s">
        <v>134</v>
      </c>
      <c r="SB427" s="2" t="s">
        <v>134</v>
      </c>
      <c r="SC427" s="2" t="s">
        <v>142</v>
      </c>
      <c r="SD427" s="2" t="s">
        <v>134</v>
      </c>
      <c r="SE427" s="4"/>
      <c r="SF427" s="8"/>
      <c r="SG427" s="4"/>
      <c r="SH427" s="8"/>
      <c r="SI427" s="7"/>
      <c r="SJ427" s="7"/>
      <c r="SK427" s="2" t="s">
        <v>140</v>
      </c>
      <c r="SL427" s="2" t="s">
        <v>144</v>
      </c>
      <c r="SM427" s="2" t="s">
        <v>411</v>
      </c>
      <c r="SN427" s="2" t="s">
        <v>3372</v>
      </c>
      <c r="SO427" s="2" t="s">
        <v>142</v>
      </c>
      <c r="SP427" s="2" t="s">
        <v>134</v>
      </c>
    </row>
    <row r="428">
      <c r="A428" s="2" t="s">
        <v>3723</v>
      </c>
      <c r="B428" s="2" t="s">
        <v>123</v>
      </c>
      <c r="C428" s="2" t="s">
        <v>3641</v>
      </c>
      <c r="D428" s="2" t="s">
        <v>125</v>
      </c>
      <c r="E428" s="2" t="s">
        <v>126</v>
      </c>
      <c r="F428" s="2" t="s">
        <v>3724</v>
      </c>
      <c r="G428" s="2" t="s">
        <v>3725</v>
      </c>
      <c r="H428" s="2" t="s">
        <v>3349</v>
      </c>
      <c r="I428" s="2" t="s">
        <v>126</v>
      </c>
      <c r="J428" s="2" t="s">
        <v>234</v>
      </c>
      <c r="K428" s="2" t="s">
        <v>329</v>
      </c>
      <c r="L428" s="3">
        <v>12.5</v>
      </c>
      <c r="M428" s="3">
        <v>13.13</v>
      </c>
      <c r="N428" s="3">
        <v>29.99</v>
      </c>
      <c r="O428" s="2" t="s">
        <v>131</v>
      </c>
      <c r="P428" s="2" t="s">
        <v>275</v>
      </c>
      <c r="Q428" s="2" t="s">
        <v>133</v>
      </c>
      <c r="R428" s="2" t="s">
        <v>134</v>
      </c>
      <c r="S428" s="2" t="s">
        <v>3726</v>
      </c>
      <c r="T428" s="2" t="s">
        <v>134</v>
      </c>
      <c r="U428" s="2" t="s">
        <v>134</v>
      </c>
      <c r="V428" s="2" t="s">
        <v>898</v>
      </c>
      <c r="W428" s="2" t="s">
        <v>1934</v>
      </c>
      <c r="X428" s="2" t="s">
        <v>134</v>
      </c>
      <c r="Y428" s="2" t="s">
        <v>237</v>
      </c>
      <c r="Z428" s="4"/>
      <c r="AA428" s="4">
        <f>=ROUNDDOWN({0},0)</f>
      </c>
      <c r="AB428" s="5"/>
      <c r="AC428" s="2" t="s">
        <v>134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134</v>
      </c>
      <c r="BM428" s="7"/>
      <c r="BN428" s="7"/>
      <c r="BO428" s="4"/>
      <c r="BP428" s="8"/>
      <c r="BQ428" s="4"/>
      <c r="BR428" s="8"/>
      <c r="BS428" s="7"/>
      <c r="BT428" s="7"/>
      <c r="BU428" s="2" t="s">
        <v>140</v>
      </c>
      <c r="BV428" s="2" t="s">
        <v>144</v>
      </c>
      <c r="BW428" s="2" t="s">
        <v>134</v>
      </c>
      <c r="BX428" s="2" t="s">
        <v>239</v>
      </c>
      <c r="BY428" s="2" t="s">
        <v>142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161</v>
      </c>
      <c r="CH428" s="2" t="s">
        <v>144</v>
      </c>
      <c r="CI428" s="2" t="s">
        <v>134</v>
      </c>
      <c r="CJ428" s="2" t="s">
        <v>134</v>
      </c>
      <c r="CK428" s="2" t="s">
        <v>142</v>
      </c>
      <c r="CL428" s="2" t="s">
        <v>134</v>
      </c>
      <c r="CM428" s="4"/>
      <c r="CN428" s="8"/>
      <c r="CO428" s="4"/>
      <c r="CP428" s="8"/>
      <c r="CQ428" s="7"/>
      <c r="CR428" s="7"/>
      <c r="CS428" s="2" t="s">
        <v>140</v>
      </c>
      <c r="CT428" s="2" t="s">
        <v>144</v>
      </c>
      <c r="CU428" s="2" t="s">
        <v>242</v>
      </c>
      <c r="CV428" s="2" t="s">
        <v>423</v>
      </c>
      <c r="CW428" s="2" t="s">
        <v>142</v>
      </c>
      <c r="CX428" s="2" t="s">
        <v>134</v>
      </c>
      <c r="CY428" s="4"/>
      <c r="CZ428" s="8"/>
      <c r="DA428" s="4"/>
      <c r="DB428" s="8"/>
      <c r="DC428" s="7"/>
      <c r="DD428" s="7"/>
      <c r="DE428" s="2" t="s">
        <v>140</v>
      </c>
      <c r="DF428" s="2" t="s">
        <v>144</v>
      </c>
      <c r="DG428" s="2" t="s">
        <v>242</v>
      </c>
      <c r="DH428" s="2" t="s">
        <v>817</v>
      </c>
      <c r="DI428" s="2" t="s">
        <v>142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140</v>
      </c>
      <c r="DR428" s="2" t="s">
        <v>144</v>
      </c>
      <c r="DS428" s="2" t="s">
        <v>242</v>
      </c>
      <c r="DT428" s="2" t="s">
        <v>576</v>
      </c>
      <c r="DU428" s="2" t="s">
        <v>142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140</v>
      </c>
      <c r="ED428" s="2" t="s">
        <v>144</v>
      </c>
      <c r="EE428" s="2" t="s">
        <v>242</v>
      </c>
      <c r="EF428" s="2" t="s">
        <v>3223</v>
      </c>
      <c r="EG428" s="2" t="s">
        <v>142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140</v>
      </c>
      <c r="EP428" s="2" t="s">
        <v>144</v>
      </c>
      <c r="EQ428" s="2" t="s">
        <v>242</v>
      </c>
      <c r="ER428" s="2" t="s">
        <v>3338</v>
      </c>
      <c r="ES428" s="2" t="s">
        <v>142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140</v>
      </c>
      <c r="FB428" s="2" t="s">
        <v>144</v>
      </c>
      <c r="FC428" s="2" t="s">
        <v>242</v>
      </c>
      <c r="FD428" s="2" t="s">
        <v>782</v>
      </c>
      <c r="FE428" s="2" t="s">
        <v>142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161</v>
      </c>
      <c r="FN428" s="2" t="s">
        <v>144</v>
      </c>
      <c r="FO428" s="2" t="s">
        <v>134</v>
      </c>
      <c r="FP428" s="2" t="s">
        <v>134</v>
      </c>
      <c r="FQ428" s="2" t="s">
        <v>142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161</v>
      </c>
      <c r="FZ428" s="2" t="s">
        <v>144</v>
      </c>
      <c r="GA428" s="2" t="s">
        <v>134</v>
      </c>
      <c r="GB428" s="2" t="s">
        <v>134</v>
      </c>
      <c r="GC428" s="2" t="s">
        <v>142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134</v>
      </c>
      <c r="GM428" s="2" t="s">
        <v>134</v>
      </c>
      <c r="GN428" s="2" t="s">
        <v>134</v>
      </c>
      <c r="GO428" s="2" t="s">
        <v>134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140</v>
      </c>
      <c r="GX428" s="2" t="s">
        <v>144</v>
      </c>
      <c r="GY428" s="2" t="s">
        <v>253</v>
      </c>
      <c r="GZ428" s="2" t="s">
        <v>3727</v>
      </c>
      <c r="HA428" s="2" t="s">
        <v>142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140</v>
      </c>
      <c r="HJ428" s="2" t="s">
        <v>144</v>
      </c>
      <c r="HK428" s="2" t="s">
        <v>242</v>
      </c>
      <c r="HL428" s="2" t="s">
        <v>817</v>
      </c>
      <c r="HM428" s="2" t="s">
        <v>142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161</v>
      </c>
      <c r="HV428" s="2" t="s">
        <v>131</v>
      </c>
      <c r="HW428" s="2" t="s">
        <v>134</v>
      </c>
      <c r="HX428" s="2" t="s">
        <v>134</v>
      </c>
      <c r="HY428" s="2" t="s">
        <v>142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140</v>
      </c>
      <c r="IH428" s="2" t="s">
        <v>144</v>
      </c>
      <c r="II428" s="2" t="s">
        <v>242</v>
      </c>
      <c r="IJ428" s="2" t="s">
        <v>597</v>
      </c>
      <c r="IK428" s="2" t="s">
        <v>142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140</v>
      </c>
      <c r="IT428" s="2" t="s">
        <v>144</v>
      </c>
      <c r="IU428" s="2" t="s">
        <v>242</v>
      </c>
      <c r="IV428" s="2" t="s">
        <v>134</v>
      </c>
      <c r="IW428" s="2" t="s">
        <v>142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134</v>
      </c>
      <c r="JF428" s="2" t="s">
        <v>134</v>
      </c>
      <c r="JG428" s="2" t="s">
        <v>134</v>
      </c>
      <c r="JH428" s="2" t="s">
        <v>134</v>
      </c>
      <c r="JI428" s="2" t="s">
        <v>134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184</v>
      </c>
      <c r="JR428" s="2" t="s">
        <v>144</v>
      </c>
      <c r="JS428" s="2" t="s">
        <v>134</v>
      </c>
      <c r="JT428" s="2" t="s">
        <v>134</v>
      </c>
      <c r="JU428" s="2" t="s">
        <v>142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161</v>
      </c>
      <c r="KD428" s="2" t="s">
        <v>144</v>
      </c>
      <c r="KE428" s="2" t="s">
        <v>134</v>
      </c>
      <c r="KF428" s="2" t="s">
        <v>134</v>
      </c>
      <c r="KG428" s="2" t="s">
        <v>142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176</v>
      </c>
      <c r="KP428" s="2" t="s">
        <v>144</v>
      </c>
      <c r="KQ428" s="2" t="s">
        <v>134</v>
      </c>
      <c r="KR428" s="2" t="s">
        <v>134</v>
      </c>
      <c r="KS428" s="2" t="s">
        <v>142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140</v>
      </c>
      <c r="LB428" s="2" t="s">
        <v>144</v>
      </c>
      <c r="LC428" s="2" t="s">
        <v>438</v>
      </c>
      <c r="LD428" s="2" t="s">
        <v>439</v>
      </c>
      <c r="LE428" s="2" t="s">
        <v>142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134</v>
      </c>
      <c r="LN428" s="2" t="s">
        <v>134</v>
      </c>
      <c r="LO428" s="2" t="s">
        <v>134</v>
      </c>
      <c r="LP428" s="2" t="s">
        <v>134</v>
      </c>
      <c r="LQ428" s="2" t="s">
        <v>134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134</v>
      </c>
      <c r="LZ428" s="2" t="s">
        <v>134</v>
      </c>
      <c r="MA428" s="2" t="s">
        <v>134</v>
      </c>
      <c r="MB428" s="2" t="s">
        <v>134</v>
      </c>
      <c r="MC428" s="2" t="s">
        <v>134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161</v>
      </c>
      <c r="ML428" s="2" t="s">
        <v>144</v>
      </c>
      <c r="MM428" s="2" t="s">
        <v>134</v>
      </c>
      <c r="MN428" s="2" t="s">
        <v>134</v>
      </c>
      <c r="MO428" s="2" t="s">
        <v>142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134</v>
      </c>
      <c r="MX428" s="2" t="s">
        <v>134</v>
      </c>
      <c r="MY428" s="2" t="s">
        <v>134</v>
      </c>
      <c r="MZ428" s="2" t="s">
        <v>134</v>
      </c>
      <c r="NA428" s="2" t="s">
        <v>134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184</v>
      </c>
      <c r="NJ428" s="2" t="s">
        <v>144</v>
      </c>
      <c r="NK428" s="2" t="s">
        <v>134</v>
      </c>
      <c r="NL428" s="2" t="s">
        <v>134</v>
      </c>
      <c r="NM428" s="2" t="s">
        <v>142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161</v>
      </c>
      <c r="NV428" s="2" t="s">
        <v>131</v>
      </c>
      <c r="NW428" s="2" t="s">
        <v>134</v>
      </c>
      <c r="NX428" s="2" t="s">
        <v>134</v>
      </c>
      <c r="NY428" s="2" t="s">
        <v>142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140</v>
      </c>
      <c r="OH428" s="2" t="s">
        <v>144</v>
      </c>
      <c r="OI428" s="2" t="s">
        <v>268</v>
      </c>
      <c r="OJ428" s="2" t="s">
        <v>3340</v>
      </c>
      <c r="OK428" s="2" t="s">
        <v>142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134</v>
      </c>
      <c r="OT428" s="2" t="s">
        <v>134</v>
      </c>
      <c r="OU428" s="2" t="s">
        <v>134</v>
      </c>
      <c r="OV428" s="2" t="s">
        <v>134</v>
      </c>
      <c r="OW428" s="2" t="s">
        <v>134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161</v>
      </c>
      <c r="PF428" s="2" t="s">
        <v>144</v>
      </c>
      <c r="PG428" s="2" t="s">
        <v>134</v>
      </c>
      <c r="PH428" s="2" t="s">
        <v>134</v>
      </c>
      <c r="PI428" s="2" t="s">
        <v>142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134</v>
      </c>
      <c r="PS428" s="2" t="s">
        <v>134</v>
      </c>
      <c r="PT428" s="2" t="s">
        <v>134</v>
      </c>
      <c r="PU428" s="2" t="s">
        <v>134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140</v>
      </c>
      <c r="QD428" s="2" t="s">
        <v>144</v>
      </c>
      <c r="QE428" s="2" t="s">
        <v>149</v>
      </c>
      <c r="QF428" s="2" t="s">
        <v>996</v>
      </c>
      <c r="QG428" s="2" t="s">
        <v>142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184</v>
      </c>
      <c r="QP428" s="2" t="s">
        <v>144</v>
      </c>
      <c r="QQ428" s="2" t="s">
        <v>134</v>
      </c>
      <c r="QR428" s="2" t="s">
        <v>134</v>
      </c>
      <c r="QS428" s="2" t="s">
        <v>142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134</v>
      </c>
      <c r="RB428" s="2" t="s">
        <v>134</v>
      </c>
      <c r="RC428" s="2" t="s">
        <v>134</v>
      </c>
      <c r="RD428" s="2" t="s">
        <v>134</v>
      </c>
      <c r="RE428" s="2" t="s">
        <v>134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  <c r="RS428" s="4"/>
      <c r="RT428" s="8"/>
      <c r="RU428" s="4"/>
      <c r="RV428" s="8"/>
      <c r="RW428" s="7"/>
      <c r="RX428" s="7"/>
      <c r="RY428" s="2" t="s">
        <v>161</v>
      </c>
      <c r="RZ428" s="2" t="s">
        <v>144</v>
      </c>
      <c r="SA428" s="2" t="s">
        <v>134</v>
      </c>
      <c r="SB428" s="2" t="s">
        <v>134</v>
      </c>
      <c r="SC428" s="2" t="s">
        <v>142</v>
      </c>
      <c r="SD428" s="2" t="s">
        <v>134</v>
      </c>
      <c r="SE428" s="4"/>
      <c r="SF428" s="8"/>
      <c r="SG428" s="4"/>
      <c r="SH428" s="8"/>
      <c r="SI428" s="7"/>
      <c r="SJ428" s="7"/>
      <c r="SK428" s="2" t="s">
        <v>140</v>
      </c>
      <c r="SL428" s="2" t="s">
        <v>144</v>
      </c>
      <c r="SM428" s="2" t="s">
        <v>411</v>
      </c>
      <c r="SN428" s="2" t="s">
        <v>2407</v>
      </c>
      <c r="SO428" s="2" t="s">
        <v>142</v>
      </c>
      <c r="SP428" s="2" t="s">
        <v>134</v>
      </c>
    </row>
    <row r="429">
      <c r="A429" s="2" t="s">
        <v>3728</v>
      </c>
      <c r="B429" s="2" t="s">
        <v>123</v>
      </c>
      <c r="C429" s="2" t="s">
        <v>3641</v>
      </c>
      <c r="D429" s="2" t="s">
        <v>125</v>
      </c>
      <c r="E429" s="2" t="s">
        <v>126</v>
      </c>
      <c r="F429" s="2" t="s">
        <v>3729</v>
      </c>
      <c r="G429" s="2" t="s">
        <v>3730</v>
      </c>
      <c r="H429" s="2" t="s">
        <v>3731</v>
      </c>
      <c r="I429" s="2" t="s">
        <v>126</v>
      </c>
      <c r="J429" s="2" t="s">
        <v>216</v>
      </c>
      <c r="K429" s="2" t="s">
        <v>418</v>
      </c>
      <c r="L429" s="3">
        <v>9</v>
      </c>
      <c r="M429" s="3">
        <v>9.45</v>
      </c>
      <c r="N429" s="3">
        <v>19.99</v>
      </c>
      <c r="O429" s="2" t="s">
        <v>131</v>
      </c>
      <c r="P429" s="2" t="s">
        <v>275</v>
      </c>
      <c r="Q429" s="2" t="s">
        <v>133</v>
      </c>
      <c r="R429" s="2" t="s">
        <v>134</v>
      </c>
      <c r="S429" s="2" t="s">
        <v>3732</v>
      </c>
      <c r="T429" s="2" t="s">
        <v>134</v>
      </c>
      <c r="U429" s="2" t="s">
        <v>134</v>
      </c>
      <c r="V429" s="2" t="s">
        <v>1361</v>
      </c>
      <c r="W429" s="2" t="s">
        <v>835</v>
      </c>
      <c r="X429" s="2" t="s">
        <v>134</v>
      </c>
      <c r="Y429" s="2" t="s">
        <v>3733</v>
      </c>
      <c r="Z429" s="4"/>
      <c r="AA429" s="4">
        <f>=ROUNDDOWN({0},0)</f>
      </c>
      <c r="AB429" s="5"/>
      <c r="AC429" s="2" t="s">
        <v>134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/>
      <c r="BJ429" s="4"/>
      <c r="BK429" s="8"/>
      <c r="BL429" s="2" t="s">
        <v>134</v>
      </c>
      <c r="BM429" s="7"/>
      <c r="BN429" s="7"/>
      <c r="BO429" s="4"/>
      <c r="BP429" s="8"/>
      <c r="BQ429" s="4"/>
      <c r="BR429" s="8"/>
      <c r="BS429" s="7"/>
      <c r="BT429" s="7"/>
      <c r="BU429" s="2" t="s">
        <v>140</v>
      </c>
      <c r="BV429" s="2" t="s">
        <v>144</v>
      </c>
      <c r="BW429" s="2" t="s">
        <v>134</v>
      </c>
      <c r="BX429" s="2" t="s">
        <v>994</v>
      </c>
      <c r="BY429" s="2" t="s">
        <v>142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143</v>
      </c>
      <c r="CH429" s="2" t="s">
        <v>144</v>
      </c>
      <c r="CI429" s="2" t="s">
        <v>134</v>
      </c>
      <c r="CJ429" s="2" t="s">
        <v>134</v>
      </c>
      <c r="CK429" s="2" t="s">
        <v>142</v>
      </c>
      <c r="CL429" s="2" t="s">
        <v>134</v>
      </c>
      <c r="CM429" s="4"/>
      <c r="CN429" s="8"/>
      <c r="CO429" s="4"/>
      <c r="CP429" s="8"/>
      <c r="CQ429" s="7"/>
      <c r="CR429" s="7"/>
      <c r="CS429" s="2" t="s">
        <v>140</v>
      </c>
      <c r="CT429" s="2" t="s">
        <v>144</v>
      </c>
      <c r="CU429" s="2" t="s">
        <v>502</v>
      </c>
      <c r="CV429" s="2" t="s">
        <v>1330</v>
      </c>
      <c r="CW429" s="2" t="s">
        <v>142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140</v>
      </c>
      <c r="DF429" s="2" t="s">
        <v>144</v>
      </c>
      <c r="DG429" s="2" t="s">
        <v>1216</v>
      </c>
      <c r="DH429" s="2" t="s">
        <v>2787</v>
      </c>
      <c r="DI429" s="2" t="s">
        <v>142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140</v>
      </c>
      <c r="DR429" s="2" t="s">
        <v>144</v>
      </c>
      <c r="DS429" s="2" t="s">
        <v>151</v>
      </c>
      <c r="DT429" s="2" t="s">
        <v>1334</v>
      </c>
      <c r="DU429" s="2" t="s">
        <v>142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140</v>
      </c>
      <c r="ED429" s="2" t="s">
        <v>144</v>
      </c>
      <c r="EE429" s="2" t="s">
        <v>153</v>
      </c>
      <c r="EF429" s="2" t="s">
        <v>526</v>
      </c>
      <c r="EG429" s="2" t="s">
        <v>142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140</v>
      </c>
      <c r="EP429" s="2" t="s">
        <v>144</v>
      </c>
      <c r="EQ429" s="2" t="s">
        <v>1211</v>
      </c>
      <c r="ER429" s="2" t="s">
        <v>771</v>
      </c>
      <c r="ES429" s="2" t="s">
        <v>142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140</v>
      </c>
      <c r="FB429" s="2" t="s">
        <v>144</v>
      </c>
      <c r="FC429" s="2" t="s">
        <v>157</v>
      </c>
      <c r="FD429" s="2" t="s">
        <v>134</v>
      </c>
      <c r="FE429" s="2" t="s">
        <v>142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161</v>
      </c>
      <c r="FN429" s="2" t="s">
        <v>144</v>
      </c>
      <c r="FO429" s="2" t="s">
        <v>134</v>
      </c>
      <c r="FP429" s="2" t="s">
        <v>134</v>
      </c>
      <c r="FQ429" s="2" t="s">
        <v>142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161</v>
      </c>
      <c r="FZ429" s="2" t="s">
        <v>144</v>
      </c>
      <c r="GA429" s="2" t="s">
        <v>134</v>
      </c>
      <c r="GB429" s="2" t="s">
        <v>134</v>
      </c>
      <c r="GC429" s="2" t="s">
        <v>142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134</v>
      </c>
      <c r="GM429" s="2" t="s">
        <v>134</v>
      </c>
      <c r="GN429" s="2" t="s">
        <v>134</v>
      </c>
      <c r="GO429" s="2" t="s">
        <v>134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184</v>
      </c>
      <c r="GX429" s="2" t="s">
        <v>144</v>
      </c>
      <c r="GY429" s="2" t="s">
        <v>134</v>
      </c>
      <c r="GZ429" s="2" t="s">
        <v>134</v>
      </c>
      <c r="HA429" s="2" t="s">
        <v>142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140</v>
      </c>
      <c r="HJ429" s="2" t="s">
        <v>144</v>
      </c>
      <c r="HK429" s="2" t="s">
        <v>478</v>
      </c>
      <c r="HL429" s="2" t="s">
        <v>3734</v>
      </c>
      <c r="HM429" s="2" t="s">
        <v>142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161</v>
      </c>
      <c r="HV429" s="2" t="s">
        <v>131</v>
      </c>
      <c r="HW429" s="2" t="s">
        <v>134</v>
      </c>
      <c r="HX429" s="2" t="s">
        <v>134</v>
      </c>
      <c r="HY429" s="2" t="s">
        <v>142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140</v>
      </c>
      <c r="IH429" s="2" t="s">
        <v>144</v>
      </c>
      <c r="II429" s="2" t="s">
        <v>166</v>
      </c>
      <c r="IJ429" s="2" t="s">
        <v>149</v>
      </c>
      <c r="IK429" s="2" t="s">
        <v>142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140</v>
      </c>
      <c r="IT429" s="2" t="s">
        <v>144</v>
      </c>
      <c r="IU429" s="2" t="s">
        <v>169</v>
      </c>
      <c r="IV429" s="2" t="s">
        <v>134</v>
      </c>
      <c r="IW429" s="2" t="s">
        <v>142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134</v>
      </c>
      <c r="JF429" s="2" t="s">
        <v>134</v>
      </c>
      <c r="JG429" s="2" t="s">
        <v>134</v>
      </c>
      <c r="JH429" s="2" t="s">
        <v>134</v>
      </c>
      <c r="JI429" s="2" t="s">
        <v>134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184</v>
      </c>
      <c r="JR429" s="2" t="s">
        <v>144</v>
      </c>
      <c r="JS429" s="2" t="s">
        <v>134</v>
      </c>
      <c r="JT429" s="2" t="s">
        <v>134</v>
      </c>
      <c r="JU429" s="2" t="s">
        <v>142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134</v>
      </c>
      <c r="KE429" s="2" t="s">
        <v>134</v>
      </c>
      <c r="KF429" s="2" t="s">
        <v>134</v>
      </c>
      <c r="KG429" s="2" t="s">
        <v>134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176</v>
      </c>
      <c r="KP429" s="2" t="s">
        <v>144</v>
      </c>
      <c r="KQ429" s="2" t="s">
        <v>134</v>
      </c>
      <c r="KR429" s="2" t="s">
        <v>134</v>
      </c>
      <c r="KS429" s="2" t="s">
        <v>142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140</v>
      </c>
      <c r="LB429" s="2" t="s">
        <v>144</v>
      </c>
      <c r="LC429" s="2" t="s">
        <v>438</v>
      </c>
      <c r="LD429" s="2" t="s">
        <v>134</v>
      </c>
      <c r="LE429" s="2" t="s">
        <v>142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134</v>
      </c>
      <c r="LN429" s="2" t="s">
        <v>134</v>
      </c>
      <c r="LO429" s="2" t="s">
        <v>134</v>
      </c>
      <c r="LP429" s="2" t="s">
        <v>134</v>
      </c>
      <c r="LQ429" s="2" t="s">
        <v>134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134</v>
      </c>
      <c r="LZ429" s="2" t="s">
        <v>134</v>
      </c>
      <c r="MA429" s="2" t="s">
        <v>134</v>
      </c>
      <c r="MB429" s="2" t="s">
        <v>134</v>
      </c>
      <c r="MC429" s="2" t="s">
        <v>134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161</v>
      </c>
      <c r="ML429" s="2" t="s">
        <v>144</v>
      </c>
      <c r="MM429" s="2" t="s">
        <v>134</v>
      </c>
      <c r="MN429" s="2" t="s">
        <v>134</v>
      </c>
      <c r="MO429" s="2" t="s">
        <v>142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134</v>
      </c>
      <c r="MY429" s="2" t="s">
        <v>134</v>
      </c>
      <c r="MZ429" s="2" t="s">
        <v>134</v>
      </c>
      <c r="NA429" s="2" t="s">
        <v>134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184</v>
      </c>
      <c r="NJ429" s="2" t="s">
        <v>144</v>
      </c>
      <c r="NK429" s="2" t="s">
        <v>134</v>
      </c>
      <c r="NL429" s="2" t="s">
        <v>134</v>
      </c>
      <c r="NM429" s="2" t="s">
        <v>142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161</v>
      </c>
      <c r="NV429" s="2" t="s">
        <v>131</v>
      </c>
      <c r="NW429" s="2" t="s">
        <v>134</v>
      </c>
      <c r="NX429" s="2" t="s">
        <v>134</v>
      </c>
      <c r="NY429" s="2" t="s">
        <v>142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140</v>
      </c>
      <c r="OH429" s="2" t="s">
        <v>144</v>
      </c>
      <c r="OI429" s="2" t="s">
        <v>270</v>
      </c>
      <c r="OJ429" s="2" t="s">
        <v>1887</v>
      </c>
      <c r="OK429" s="2" t="s">
        <v>142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134</v>
      </c>
      <c r="OT429" s="2" t="s">
        <v>134</v>
      </c>
      <c r="OU429" s="2" t="s">
        <v>134</v>
      </c>
      <c r="OV429" s="2" t="s">
        <v>134</v>
      </c>
      <c r="OW429" s="2" t="s">
        <v>134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161</v>
      </c>
      <c r="PF429" s="2" t="s">
        <v>144</v>
      </c>
      <c r="PG429" s="2" t="s">
        <v>134</v>
      </c>
      <c r="PH429" s="2" t="s">
        <v>134</v>
      </c>
      <c r="PI429" s="2" t="s">
        <v>142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134</v>
      </c>
      <c r="PS429" s="2" t="s">
        <v>134</v>
      </c>
      <c r="PT429" s="2" t="s">
        <v>134</v>
      </c>
      <c r="PU429" s="2" t="s">
        <v>134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140</v>
      </c>
      <c r="QD429" s="2" t="s">
        <v>144</v>
      </c>
      <c r="QE429" s="2" t="s">
        <v>149</v>
      </c>
      <c r="QF429" s="2" t="s">
        <v>2572</v>
      </c>
      <c r="QG429" s="2" t="s">
        <v>142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184</v>
      </c>
      <c r="QP429" s="2" t="s">
        <v>144</v>
      </c>
      <c r="QQ429" s="2" t="s">
        <v>134</v>
      </c>
      <c r="QR429" s="2" t="s">
        <v>134</v>
      </c>
      <c r="QS429" s="2" t="s">
        <v>142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134</v>
      </c>
      <c r="RB429" s="2" t="s">
        <v>134</v>
      </c>
      <c r="RC429" s="2" t="s">
        <v>134</v>
      </c>
      <c r="RD429" s="2" t="s">
        <v>134</v>
      </c>
      <c r="RE429" s="2" t="s">
        <v>134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  <c r="RS429" s="4"/>
      <c r="RT429" s="8"/>
      <c r="RU429" s="4"/>
      <c r="RV429" s="8"/>
      <c r="RW429" s="7"/>
      <c r="RX429" s="7"/>
      <c r="RY429" s="2" t="s">
        <v>161</v>
      </c>
      <c r="RZ429" s="2" t="s">
        <v>144</v>
      </c>
      <c r="SA429" s="2" t="s">
        <v>134</v>
      </c>
      <c r="SB429" s="2" t="s">
        <v>134</v>
      </c>
      <c r="SC429" s="2" t="s">
        <v>142</v>
      </c>
      <c r="SD429" s="2" t="s">
        <v>134</v>
      </c>
      <c r="SE429" s="4"/>
      <c r="SF429" s="8"/>
      <c r="SG429" s="4"/>
      <c r="SH429" s="8"/>
      <c r="SI429" s="7"/>
      <c r="SJ429" s="7"/>
      <c r="SK429" s="2" t="s">
        <v>161</v>
      </c>
      <c r="SL429" s="2" t="s">
        <v>144</v>
      </c>
      <c r="SM429" s="2" t="s">
        <v>134</v>
      </c>
      <c r="SN429" s="2" t="s">
        <v>134</v>
      </c>
      <c r="SO429" s="2" t="s">
        <v>142</v>
      </c>
      <c r="SP429" s="2" t="s">
        <v>134</v>
      </c>
    </row>
    <row r="430">
      <c r="A430" s="2" t="s">
        <v>3735</v>
      </c>
      <c r="B430" s="2" t="s">
        <v>123</v>
      </c>
      <c r="C430" s="2" t="s">
        <v>3641</v>
      </c>
      <c r="D430" s="2" t="s">
        <v>125</v>
      </c>
      <c r="E430" s="2" t="s">
        <v>126</v>
      </c>
      <c r="F430" s="2" t="s">
        <v>3729</v>
      </c>
      <c r="G430" s="2" t="s">
        <v>3736</v>
      </c>
      <c r="H430" s="2" t="s">
        <v>3731</v>
      </c>
      <c r="I430" s="2" t="s">
        <v>126</v>
      </c>
      <c r="J430" s="2" t="s">
        <v>497</v>
      </c>
      <c r="K430" s="2" t="s">
        <v>448</v>
      </c>
      <c r="L430" s="3">
        <v>12</v>
      </c>
      <c r="M430" s="3">
        <v>12.6</v>
      </c>
      <c r="N430" s="3">
        <v>24.99</v>
      </c>
      <c r="O430" s="2" t="s">
        <v>766</v>
      </c>
      <c r="P430" s="2" t="s">
        <v>275</v>
      </c>
      <c r="Q430" s="2" t="s">
        <v>133</v>
      </c>
      <c r="R430" s="2" t="s">
        <v>134</v>
      </c>
      <c r="S430" s="2" t="s">
        <v>3737</v>
      </c>
      <c r="T430" s="2" t="s">
        <v>134</v>
      </c>
      <c r="U430" s="2" t="s">
        <v>134</v>
      </c>
      <c r="V430" s="2" t="s">
        <v>1361</v>
      </c>
      <c r="W430" s="2" t="s">
        <v>835</v>
      </c>
      <c r="X430" s="2" t="s">
        <v>134</v>
      </c>
      <c r="Y430" s="2" t="s">
        <v>3733</v>
      </c>
      <c r="Z430" s="4"/>
      <c r="AA430" s="4">
        <f>=ROUNDDOWN({0},0)</f>
      </c>
      <c r="AB430" s="5"/>
      <c r="AC430" s="2" t="s">
        <v>134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134</v>
      </c>
      <c r="AW430" s="8" t="s">
        <v>134</v>
      </c>
      <c r="AX430" s="4" t="s">
        <v>134</v>
      </c>
      <c r="AY430" s="8" t="s">
        <v>134</v>
      </c>
      <c r="AZ430" s="7" t="s">
        <v>134</v>
      </c>
      <c r="BA430" s="7" t="s">
        <v>134</v>
      </c>
      <c r="BB430" s="7"/>
      <c r="BC430" s="4" t="s">
        <v>134</v>
      </c>
      <c r="BD430" s="8" t="s">
        <v>134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/>
      <c r="BJ430" s="4"/>
      <c r="BK430" s="8"/>
      <c r="BL430" s="2" t="s">
        <v>134</v>
      </c>
      <c r="BM430" s="7"/>
      <c r="BN430" s="7"/>
      <c r="BO430" s="4"/>
      <c r="BP430" s="8"/>
      <c r="BQ430" s="4"/>
      <c r="BR430" s="8"/>
      <c r="BS430" s="7"/>
      <c r="BT430" s="7"/>
      <c r="BU430" s="2" t="s">
        <v>140</v>
      </c>
      <c r="BV430" s="2" t="s">
        <v>144</v>
      </c>
      <c r="BW430" s="2" t="s">
        <v>134</v>
      </c>
      <c r="BX430" s="2" t="s">
        <v>322</v>
      </c>
      <c r="BY430" s="2" t="s">
        <v>142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161</v>
      </c>
      <c r="CH430" s="2" t="s">
        <v>144</v>
      </c>
      <c r="CI430" s="2" t="s">
        <v>134</v>
      </c>
      <c r="CJ430" s="2" t="s">
        <v>134</v>
      </c>
      <c r="CK430" s="2" t="s">
        <v>142</v>
      </c>
      <c r="CL430" s="2" t="s">
        <v>134</v>
      </c>
      <c r="CM430" s="4"/>
      <c r="CN430" s="8"/>
      <c r="CO430" s="4"/>
      <c r="CP430" s="8"/>
      <c r="CQ430" s="7"/>
      <c r="CR430" s="7"/>
      <c r="CS430" s="2" t="s">
        <v>140</v>
      </c>
      <c r="CT430" s="2" t="s">
        <v>144</v>
      </c>
      <c r="CU430" s="2" t="s">
        <v>1330</v>
      </c>
      <c r="CV430" s="2" t="s">
        <v>1558</v>
      </c>
      <c r="CW430" s="2" t="s">
        <v>142</v>
      </c>
      <c r="CX430" s="2" t="s">
        <v>134</v>
      </c>
      <c r="CY430" s="4"/>
      <c r="CZ430" s="8"/>
      <c r="DA430" s="4"/>
      <c r="DB430" s="8"/>
      <c r="DC430" s="7"/>
      <c r="DD430" s="7"/>
      <c r="DE430" s="2" t="s">
        <v>140</v>
      </c>
      <c r="DF430" s="2" t="s">
        <v>144</v>
      </c>
      <c r="DG430" s="2" t="s">
        <v>1216</v>
      </c>
      <c r="DH430" s="2" t="s">
        <v>1545</v>
      </c>
      <c r="DI430" s="2" t="s">
        <v>142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140</v>
      </c>
      <c r="DR430" s="2" t="s">
        <v>144</v>
      </c>
      <c r="DS430" s="2" t="s">
        <v>151</v>
      </c>
      <c r="DT430" s="2" t="s">
        <v>2574</v>
      </c>
      <c r="DU430" s="2" t="s">
        <v>142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140</v>
      </c>
      <c r="ED430" s="2" t="s">
        <v>144</v>
      </c>
      <c r="EE430" s="2" t="s">
        <v>153</v>
      </c>
      <c r="EF430" s="2" t="s">
        <v>945</v>
      </c>
      <c r="EG430" s="2" t="s">
        <v>142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140</v>
      </c>
      <c r="EP430" s="2" t="s">
        <v>144</v>
      </c>
      <c r="EQ430" s="2" t="s">
        <v>1211</v>
      </c>
      <c r="ER430" s="2" t="s">
        <v>3385</v>
      </c>
      <c r="ES430" s="2" t="s">
        <v>142</v>
      </c>
      <c r="ET430" s="2" t="s">
        <v>134</v>
      </c>
      <c r="EU430" s="4"/>
      <c r="EV430" s="8"/>
      <c r="EW430" s="4"/>
      <c r="EX430" s="8"/>
      <c r="EY430" s="7"/>
      <c r="EZ430" s="7"/>
      <c r="FA430" s="2" t="s">
        <v>140</v>
      </c>
      <c r="FB430" s="2" t="s">
        <v>144</v>
      </c>
      <c r="FC430" s="2" t="s">
        <v>1318</v>
      </c>
      <c r="FD430" s="2" t="s">
        <v>134</v>
      </c>
      <c r="FE430" s="2" t="s">
        <v>142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161</v>
      </c>
      <c r="FN430" s="2" t="s">
        <v>144</v>
      </c>
      <c r="FO430" s="2" t="s">
        <v>134</v>
      </c>
      <c r="FP430" s="2" t="s">
        <v>134</v>
      </c>
      <c r="FQ430" s="2" t="s">
        <v>142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161</v>
      </c>
      <c r="FZ430" s="2" t="s">
        <v>144</v>
      </c>
      <c r="GA430" s="2" t="s">
        <v>134</v>
      </c>
      <c r="GB430" s="2" t="s">
        <v>134</v>
      </c>
      <c r="GC430" s="2" t="s">
        <v>142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134</v>
      </c>
      <c r="GL430" s="2" t="s">
        <v>134</v>
      </c>
      <c r="GM430" s="2" t="s">
        <v>134</v>
      </c>
      <c r="GN430" s="2" t="s">
        <v>134</v>
      </c>
      <c r="GO430" s="2" t="s">
        <v>134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184</v>
      </c>
      <c r="GX430" s="2" t="s">
        <v>144</v>
      </c>
      <c r="GY430" s="2" t="s">
        <v>134</v>
      </c>
      <c r="GZ430" s="2" t="s">
        <v>134</v>
      </c>
      <c r="HA430" s="2" t="s">
        <v>142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140</v>
      </c>
      <c r="HJ430" s="2" t="s">
        <v>144</v>
      </c>
      <c r="HK430" s="2" t="s">
        <v>478</v>
      </c>
      <c r="HL430" s="2" t="s">
        <v>1897</v>
      </c>
      <c r="HM430" s="2" t="s">
        <v>142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134</v>
      </c>
      <c r="HV430" s="2" t="s">
        <v>134</v>
      </c>
      <c r="HW430" s="2" t="s">
        <v>134</v>
      </c>
      <c r="HX430" s="2" t="s">
        <v>134</v>
      </c>
      <c r="HY430" s="2" t="s">
        <v>134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140</v>
      </c>
      <c r="IH430" s="2" t="s">
        <v>144</v>
      </c>
      <c r="II430" s="2" t="s">
        <v>166</v>
      </c>
      <c r="IJ430" s="2" t="s">
        <v>511</v>
      </c>
      <c r="IK430" s="2" t="s">
        <v>142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140</v>
      </c>
      <c r="IT430" s="2" t="s">
        <v>144</v>
      </c>
      <c r="IU430" s="2" t="s">
        <v>169</v>
      </c>
      <c r="IV430" s="2" t="s">
        <v>134</v>
      </c>
      <c r="IW430" s="2" t="s">
        <v>142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134</v>
      </c>
      <c r="JG430" s="2" t="s">
        <v>134</v>
      </c>
      <c r="JH430" s="2" t="s">
        <v>134</v>
      </c>
      <c r="JI430" s="2" t="s">
        <v>134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184</v>
      </c>
      <c r="JR430" s="2" t="s">
        <v>144</v>
      </c>
      <c r="JS430" s="2" t="s">
        <v>134</v>
      </c>
      <c r="JT430" s="2" t="s">
        <v>134</v>
      </c>
      <c r="JU430" s="2" t="s">
        <v>142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161</v>
      </c>
      <c r="KD430" s="2" t="s">
        <v>131</v>
      </c>
      <c r="KE430" s="2" t="s">
        <v>134</v>
      </c>
      <c r="KF430" s="2" t="s">
        <v>134</v>
      </c>
      <c r="KG430" s="2" t="s">
        <v>142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176</v>
      </c>
      <c r="KP430" s="2" t="s">
        <v>144</v>
      </c>
      <c r="KQ430" s="2" t="s">
        <v>177</v>
      </c>
      <c r="KR430" s="2" t="s">
        <v>134</v>
      </c>
      <c r="KS430" s="2" t="s">
        <v>142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140</v>
      </c>
      <c r="LB430" s="2" t="s">
        <v>144</v>
      </c>
      <c r="LC430" s="2" t="s">
        <v>438</v>
      </c>
      <c r="LD430" s="2" t="s">
        <v>134</v>
      </c>
      <c r="LE430" s="2" t="s">
        <v>142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134</v>
      </c>
      <c r="LN430" s="2" t="s">
        <v>134</v>
      </c>
      <c r="LO430" s="2" t="s">
        <v>134</v>
      </c>
      <c r="LP430" s="2" t="s">
        <v>134</v>
      </c>
      <c r="LQ430" s="2" t="s">
        <v>134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134</v>
      </c>
      <c r="LZ430" s="2" t="s">
        <v>134</v>
      </c>
      <c r="MA430" s="2" t="s">
        <v>134</v>
      </c>
      <c r="MB430" s="2" t="s">
        <v>134</v>
      </c>
      <c r="MC430" s="2" t="s">
        <v>134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161</v>
      </c>
      <c r="ML430" s="2" t="s">
        <v>144</v>
      </c>
      <c r="MM430" s="2" t="s">
        <v>134</v>
      </c>
      <c r="MN430" s="2" t="s">
        <v>134</v>
      </c>
      <c r="MO430" s="2" t="s">
        <v>142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184</v>
      </c>
      <c r="NJ430" s="2" t="s">
        <v>144</v>
      </c>
      <c r="NK430" s="2" t="s">
        <v>134</v>
      </c>
      <c r="NL430" s="2" t="s">
        <v>134</v>
      </c>
      <c r="NM430" s="2" t="s">
        <v>142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134</v>
      </c>
      <c r="NV430" s="2" t="s">
        <v>134</v>
      </c>
      <c r="NW430" s="2" t="s">
        <v>134</v>
      </c>
      <c r="NX430" s="2" t="s">
        <v>134</v>
      </c>
      <c r="NY430" s="2" t="s">
        <v>134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140</v>
      </c>
      <c r="OH430" s="2" t="s">
        <v>144</v>
      </c>
      <c r="OI430" s="2" t="s">
        <v>270</v>
      </c>
      <c r="OJ430" s="2" t="s">
        <v>511</v>
      </c>
      <c r="OK430" s="2" t="s">
        <v>142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134</v>
      </c>
      <c r="OT430" s="2" t="s">
        <v>134</v>
      </c>
      <c r="OU430" s="2" t="s">
        <v>134</v>
      </c>
      <c r="OV430" s="2" t="s">
        <v>134</v>
      </c>
      <c r="OW430" s="2" t="s">
        <v>134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161</v>
      </c>
      <c r="PF430" s="2" t="s">
        <v>144</v>
      </c>
      <c r="PG430" s="2" t="s">
        <v>134</v>
      </c>
      <c r="PH430" s="2" t="s">
        <v>134</v>
      </c>
      <c r="PI430" s="2" t="s">
        <v>142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134</v>
      </c>
      <c r="PS430" s="2" t="s">
        <v>134</v>
      </c>
      <c r="PT430" s="2" t="s">
        <v>134</v>
      </c>
      <c r="PU430" s="2" t="s">
        <v>134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140</v>
      </c>
      <c r="QD430" s="2" t="s">
        <v>144</v>
      </c>
      <c r="QE430" s="2" t="s">
        <v>149</v>
      </c>
      <c r="QF430" s="2" t="s">
        <v>134</v>
      </c>
      <c r="QG430" s="2" t="s">
        <v>142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184</v>
      </c>
      <c r="QP430" s="2" t="s">
        <v>144</v>
      </c>
      <c r="QQ430" s="2" t="s">
        <v>134</v>
      </c>
      <c r="QR430" s="2" t="s">
        <v>134</v>
      </c>
      <c r="QS430" s="2" t="s">
        <v>142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134</v>
      </c>
      <c r="RB430" s="2" t="s">
        <v>134</v>
      </c>
      <c r="RC430" s="2" t="s">
        <v>134</v>
      </c>
      <c r="RD430" s="2" t="s">
        <v>134</v>
      </c>
      <c r="RE430" s="2" t="s">
        <v>134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134</v>
      </c>
      <c r="RN430" s="2" t="s">
        <v>134</v>
      </c>
      <c r="RO430" s="2" t="s">
        <v>134</v>
      </c>
      <c r="RP430" s="2" t="s">
        <v>134</v>
      </c>
      <c r="RQ430" s="2" t="s">
        <v>134</v>
      </c>
      <c r="RR430" s="2" t="s">
        <v>134</v>
      </c>
      <c r="RS430" s="4"/>
      <c r="RT430" s="8"/>
      <c r="RU430" s="4"/>
      <c r="RV430" s="8"/>
      <c r="RW430" s="7"/>
      <c r="RX430" s="7"/>
      <c r="RY430" s="2" t="s">
        <v>161</v>
      </c>
      <c r="RZ430" s="2" t="s">
        <v>144</v>
      </c>
      <c r="SA430" s="2" t="s">
        <v>134</v>
      </c>
      <c r="SB430" s="2" t="s">
        <v>134</v>
      </c>
      <c r="SC430" s="2" t="s">
        <v>142</v>
      </c>
      <c r="SD430" s="2" t="s">
        <v>134</v>
      </c>
      <c r="SE430" s="4"/>
      <c r="SF430" s="8"/>
      <c r="SG430" s="4"/>
      <c r="SH430" s="8"/>
      <c r="SI430" s="7"/>
      <c r="SJ430" s="7"/>
      <c r="SK430" s="2" t="s">
        <v>140</v>
      </c>
      <c r="SL430" s="2" t="s">
        <v>144</v>
      </c>
      <c r="SM430" s="2" t="s">
        <v>411</v>
      </c>
      <c r="SN430" s="2" t="s">
        <v>134</v>
      </c>
      <c r="SO430" s="2" t="s">
        <v>142</v>
      </c>
      <c r="SP430" s="2" t="s">
        <v>134</v>
      </c>
    </row>
    <row r="431">
      <c r="A431" s="2" t="s">
        <v>3738</v>
      </c>
      <c r="B431" s="2" t="s">
        <v>123</v>
      </c>
      <c r="C431" s="2" t="s">
        <v>3641</v>
      </c>
      <c r="D431" s="2" t="s">
        <v>125</v>
      </c>
      <c r="E431" s="2" t="s">
        <v>126</v>
      </c>
      <c r="F431" s="2" t="s">
        <v>3729</v>
      </c>
      <c r="G431" s="2" t="s">
        <v>3736</v>
      </c>
      <c r="H431" s="2" t="s">
        <v>3731</v>
      </c>
      <c r="I431" s="2" t="s">
        <v>126</v>
      </c>
      <c r="J431" s="2" t="s">
        <v>196</v>
      </c>
      <c r="K431" s="2" t="s">
        <v>448</v>
      </c>
      <c r="L431" s="3">
        <v>14.4</v>
      </c>
      <c r="M431" s="3">
        <v>15.12</v>
      </c>
      <c r="N431" s="3">
        <v>29.99</v>
      </c>
      <c r="O431" s="2" t="s">
        <v>131</v>
      </c>
      <c r="P431" s="2" t="s">
        <v>275</v>
      </c>
      <c r="Q431" s="2" t="s">
        <v>133</v>
      </c>
      <c r="R431" s="2" t="s">
        <v>134</v>
      </c>
      <c r="S431" s="2" t="s">
        <v>3737</v>
      </c>
      <c r="T431" s="2" t="s">
        <v>134</v>
      </c>
      <c r="U431" s="2" t="s">
        <v>134</v>
      </c>
      <c r="V431" s="2" t="s">
        <v>1361</v>
      </c>
      <c r="W431" s="2" t="s">
        <v>835</v>
      </c>
      <c r="X431" s="2" t="s">
        <v>134</v>
      </c>
      <c r="Y431" s="2" t="s">
        <v>3733</v>
      </c>
      <c r="Z431" s="4"/>
      <c r="AA431" s="4">
        <f>=ROUNDDOWN({0},0)</f>
      </c>
      <c r="AB431" s="5"/>
      <c r="AC431" s="2" t="s">
        <v>134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/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/>
      <c r="BJ431" s="4"/>
      <c r="BK431" s="8"/>
      <c r="BL431" s="2" t="s">
        <v>134</v>
      </c>
      <c r="BM431" s="7"/>
      <c r="BN431" s="7"/>
      <c r="BO431" s="4"/>
      <c r="BP431" s="8"/>
      <c r="BQ431" s="4"/>
      <c r="BR431" s="8"/>
      <c r="BS431" s="7"/>
      <c r="BT431" s="7"/>
      <c r="BU431" s="2" t="s">
        <v>140</v>
      </c>
      <c r="BV431" s="2" t="s">
        <v>144</v>
      </c>
      <c r="BW431" s="2" t="s">
        <v>134</v>
      </c>
      <c r="BX431" s="2" t="s">
        <v>322</v>
      </c>
      <c r="BY431" s="2" t="s">
        <v>142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161</v>
      </c>
      <c r="CH431" s="2" t="s">
        <v>144</v>
      </c>
      <c r="CI431" s="2" t="s">
        <v>134</v>
      </c>
      <c r="CJ431" s="2" t="s">
        <v>134</v>
      </c>
      <c r="CK431" s="2" t="s">
        <v>142</v>
      </c>
      <c r="CL431" s="2" t="s">
        <v>134</v>
      </c>
      <c r="CM431" s="4"/>
      <c r="CN431" s="8"/>
      <c r="CO431" s="4"/>
      <c r="CP431" s="8"/>
      <c r="CQ431" s="7"/>
      <c r="CR431" s="7"/>
      <c r="CS431" s="2" t="s">
        <v>140</v>
      </c>
      <c r="CT431" s="2" t="s">
        <v>144</v>
      </c>
      <c r="CU431" s="2" t="s">
        <v>502</v>
      </c>
      <c r="CV431" s="2" t="s">
        <v>2295</v>
      </c>
      <c r="CW431" s="2" t="s">
        <v>142</v>
      </c>
      <c r="CX431" s="2" t="s">
        <v>134</v>
      </c>
      <c r="CY431" s="4"/>
      <c r="CZ431" s="8"/>
      <c r="DA431" s="4"/>
      <c r="DB431" s="8"/>
      <c r="DC431" s="7"/>
      <c r="DD431" s="7"/>
      <c r="DE431" s="2" t="s">
        <v>140</v>
      </c>
      <c r="DF431" s="2" t="s">
        <v>144</v>
      </c>
      <c r="DG431" s="2" t="s">
        <v>1216</v>
      </c>
      <c r="DH431" s="2" t="s">
        <v>382</v>
      </c>
      <c r="DI431" s="2" t="s">
        <v>142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140</v>
      </c>
      <c r="DR431" s="2" t="s">
        <v>144</v>
      </c>
      <c r="DS431" s="2" t="s">
        <v>151</v>
      </c>
      <c r="DT431" s="2" t="s">
        <v>202</v>
      </c>
      <c r="DU431" s="2" t="s">
        <v>142</v>
      </c>
      <c r="DV431" s="2" t="s">
        <v>134</v>
      </c>
      <c r="DW431" s="4"/>
      <c r="DX431" s="8"/>
      <c r="DY431" s="4"/>
      <c r="DZ431" s="8"/>
      <c r="EA431" s="7"/>
      <c r="EB431" s="7"/>
      <c r="EC431" s="2" t="s">
        <v>140</v>
      </c>
      <c r="ED431" s="2" t="s">
        <v>144</v>
      </c>
      <c r="EE431" s="2" t="s">
        <v>153</v>
      </c>
      <c r="EF431" s="2" t="s">
        <v>286</v>
      </c>
      <c r="EG431" s="2" t="s">
        <v>142</v>
      </c>
      <c r="EH431" s="2" t="s">
        <v>134</v>
      </c>
      <c r="EI431" s="4"/>
      <c r="EJ431" s="8"/>
      <c r="EK431" s="4"/>
      <c r="EL431" s="8"/>
      <c r="EM431" s="7"/>
      <c r="EN431" s="7"/>
      <c r="EO431" s="2" t="s">
        <v>140</v>
      </c>
      <c r="EP431" s="2" t="s">
        <v>144</v>
      </c>
      <c r="EQ431" s="2" t="s">
        <v>1211</v>
      </c>
      <c r="ER431" s="2" t="s">
        <v>157</v>
      </c>
      <c r="ES431" s="2" t="s">
        <v>142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140</v>
      </c>
      <c r="FB431" s="2" t="s">
        <v>144</v>
      </c>
      <c r="FC431" s="2" t="s">
        <v>157</v>
      </c>
      <c r="FD431" s="2" t="s">
        <v>2558</v>
      </c>
      <c r="FE431" s="2" t="s">
        <v>142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161</v>
      </c>
      <c r="FN431" s="2" t="s">
        <v>144</v>
      </c>
      <c r="FO431" s="2" t="s">
        <v>134</v>
      </c>
      <c r="FP431" s="2" t="s">
        <v>134</v>
      </c>
      <c r="FQ431" s="2" t="s">
        <v>142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161</v>
      </c>
      <c r="FZ431" s="2" t="s">
        <v>144</v>
      </c>
      <c r="GA431" s="2" t="s">
        <v>134</v>
      </c>
      <c r="GB431" s="2" t="s">
        <v>134</v>
      </c>
      <c r="GC431" s="2" t="s">
        <v>142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134</v>
      </c>
      <c r="GL431" s="2" t="s">
        <v>134</v>
      </c>
      <c r="GM431" s="2" t="s">
        <v>134</v>
      </c>
      <c r="GN431" s="2" t="s">
        <v>134</v>
      </c>
      <c r="GO431" s="2" t="s">
        <v>134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184</v>
      </c>
      <c r="GX431" s="2" t="s">
        <v>144</v>
      </c>
      <c r="GY431" s="2" t="s">
        <v>134</v>
      </c>
      <c r="GZ431" s="2" t="s">
        <v>134</v>
      </c>
      <c r="HA431" s="2" t="s">
        <v>142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140</v>
      </c>
      <c r="HJ431" s="2" t="s">
        <v>144</v>
      </c>
      <c r="HK431" s="2" t="s">
        <v>478</v>
      </c>
      <c r="HL431" s="2" t="s">
        <v>1888</v>
      </c>
      <c r="HM431" s="2" t="s">
        <v>142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161</v>
      </c>
      <c r="HV431" s="2" t="s">
        <v>131</v>
      </c>
      <c r="HW431" s="2" t="s">
        <v>134</v>
      </c>
      <c r="HX431" s="2" t="s">
        <v>134</v>
      </c>
      <c r="HY431" s="2" t="s">
        <v>142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140</v>
      </c>
      <c r="IH431" s="2" t="s">
        <v>144</v>
      </c>
      <c r="II431" s="2" t="s">
        <v>166</v>
      </c>
      <c r="IJ431" s="2" t="s">
        <v>2322</v>
      </c>
      <c r="IK431" s="2" t="s">
        <v>142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140</v>
      </c>
      <c r="IT431" s="2" t="s">
        <v>144</v>
      </c>
      <c r="IU431" s="2" t="s">
        <v>169</v>
      </c>
      <c r="IV431" s="2" t="s">
        <v>134</v>
      </c>
      <c r="IW431" s="2" t="s">
        <v>142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134</v>
      </c>
      <c r="JF431" s="2" t="s">
        <v>134</v>
      </c>
      <c r="JG431" s="2" t="s">
        <v>134</v>
      </c>
      <c r="JH431" s="2" t="s">
        <v>134</v>
      </c>
      <c r="JI431" s="2" t="s">
        <v>134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184</v>
      </c>
      <c r="JR431" s="2" t="s">
        <v>144</v>
      </c>
      <c r="JS431" s="2" t="s">
        <v>134</v>
      </c>
      <c r="JT431" s="2" t="s">
        <v>134</v>
      </c>
      <c r="JU431" s="2" t="s">
        <v>142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161</v>
      </c>
      <c r="KD431" s="2" t="s">
        <v>144</v>
      </c>
      <c r="KE431" s="2" t="s">
        <v>134</v>
      </c>
      <c r="KF431" s="2" t="s">
        <v>134</v>
      </c>
      <c r="KG431" s="2" t="s">
        <v>142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176</v>
      </c>
      <c r="KP431" s="2" t="s">
        <v>144</v>
      </c>
      <c r="KQ431" s="2" t="s">
        <v>177</v>
      </c>
      <c r="KR431" s="2" t="s">
        <v>134</v>
      </c>
      <c r="KS431" s="2" t="s">
        <v>142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140</v>
      </c>
      <c r="LB431" s="2" t="s">
        <v>144</v>
      </c>
      <c r="LC431" s="2" t="s">
        <v>510</v>
      </c>
      <c r="LD431" s="2" t="s">
        <v>134</v>
      </c>
      <c r="LE431" s="2" t="s">
        <v>142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134</v>
      </c>
      <c r="LN431" s="2" t="s">
        <v>134</v>
      </c>
      <c r="LO431" s="2" t="s">
        <v>134</v>
      </c>
      <c r="LP431" s="2" t="s">
        <v>134</v>
      </c>
      <c r="LQ431" s="2" t="s">
        <v>134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134</v>
      </c>
      <c r="LZ431" s="2" t="s">
        <v>134</v>
      </c>
      <c r="MA431" s="2" t="s">
        <v>134</v>
      </c>
      <c r="MB431" s="2" t="s">
        <v>134</v>
      </c>
      <c r="MC431" s="2" t="s">
        <v>134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161</v>
      </c>
      <c r="ML431" s="2" t="s">
        <v>144</v>
      </c>
      <c r="MM431" s="2" t="s">
        <v>134</v>
      </c>
      <c r="MN431" s="2" t="s">
        <v>134</v>
      </c>
      <c r="MO431" s="2" t="s">
        <v>142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134</v>
      </c>
      <c r="MX431" s="2" t="s">
        <v>134</v>
      </c>
      <c r="MY431" s="2" t="s">
        <v>134</v>
      </c>
      <c r="MZ431" s="2" t="s">
        <v>134</v>
      </c>
      <c r="NA431" s="2" t="s">
        <v>134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184</v>
      </c>
      <c r="NJ431" s="2" t="s">
        <v>144</v>
      </c>
      <c r="NK431" s="2" t="s">
        <v>134</v>
      </c>
      <c r="NL431" s="2" t="s">
        <v>134</v>
      </c>
      <c r="NM431" s="2" t="s">
        <v>142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161</v>
      </c>
      <c r="NV431" s="2" t="s">
        <v>131</v>
      </c>
      <c r="NW431" s="2" t="s">
        <v>134</v>
      </c>
      <c r="NX431" s="2" t="s">
        <v>134</v>
      </c>
      <c r="NY431" s="2" t="s">
        <v>142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140</v>
      </c>
      <c r="OH431" s="2" t="s">
        <v>144</v>
      </c>
      <c r="OI431" s="2" t="s">
        <v>270</v>
      </c>
      <c r="OJ431" s="2" t="s">
        <v>511</v>
      </c>
      <c r="OK431" s="2" t="s">
        <v>142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134</v>
      </c>
      <c r="OT431" s="2" t="s">
        <v>134</v>
      </c>
      <c r="OU431" s="2" t="s">
        <v>134</v>
      </c>
      <c r="OV431" s="2" t="s">
        <v>134</v>
      </c>
      <c r="OW431" s="2" t="s">
        <v>134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161</v>
      </c>
      <c r="PF431" s="2" t="s">
        <v>144</v>
      </c>
      <c r="PG431" s="2" t="s">
        <v>134</v>
      </c>
      <c r="PH431" s="2" t="s">
        <v>134</v>
      </c>
      <c r="PI431" s="2" t="s">
        <v>142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134</v>
      </c>
      <c r="PS431" s="2" t="s">
        <v>134</v>
      </c>
      <c r="PT431" s="2" t="s">
        <v>134</v>
      </c>
      <c r="PU431" s="2" t="s">
        <v>134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140</v>
      </c>
      <c r="QD431" s="2" t="s">
        <v>144</v>
      </c>
      <c r="QE431" s="2" t="s">
        <v>149</v>
      </c>
      <c r="QF431" s="2" t="s">
        <v>2798</v>
      </c>
      <c r="QG431" s="2" t="s">
        <v>142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184</v>
      </c>
      <c r="QP431" s="2" t="s">
        <v>144</v>
      </c>
      <c r="QQ431" s="2" t="s">
        <v>134</v>
      </c>
      <c r="QR431" s="2" t="s">
        <v>134</v>
      </c>
      <c r="QS431" s="2" t="s">
        <v>142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134</v>
      </c>
      <c r="RB431" s="2" t="s">
        <v>134</v>
      </c>
      <c r="RC431" s="2" t="s">
        <v>134</v>
      </c>
      <c r="RD431" s="2" t="s">
        <v>134</v>
      </c>
      <c r="RE431" s="2" t="s">
        <v>134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134</v>
      </c>
      <c r="RN431" s="2" t="s">
        <v>134</v>
      </c>
      <c r="RO431" s="2" t="s">
        <v>134</v>
      </c>
      <c r="RP431" s="2" t="s">
        <v>134</v>
      </c>
      <c r="RQ431" s="2" t="s">
        <v>134</v>
      </c>
      <c r="RR431" s="2" t="s">
        <v>134</v>
      </c>
      <c r="RS431" s="4"/>
      <c r="RT431" s="8"/>
      <c r="RU431" s="4"/>
      <c r="RV431" s="8"/>
      <c r="RW431" s="7"/>
      <c r="RX431" s="7"/>
      <c r="RY431" s="2" t="s">
        <v>161</v>
      </c>
      <c r="RZ431" s="2" t="s">
        <v>144</v>
      </c>
      <c r="SA431" s="2" t="s">
        <v>134</v>
      </c>
      <c r="SB431" s="2" t="s">
        <v>134</v>
      </c>
      <c r="SC431" s="2" t="s">
        <v>142</v>
      </c>
      <c r="SD431" s="2" t="s">
        <v>134</v>
      </c>
      <c r="SE431" s="4"/>
      <c r="SF431" s="8"/>
      <c r="SG431" s="4"/>
      <c r="SH431" s="8"/>
      <c r="SI431" s="7"/>
      <c r="SJ431" s="7"/>
      <c r="SK431" s="2" t="s">
        <v>161</v>
      </c>
      <c r="SL431" s="2" t="s">
        <v>144</v>
      </c>
      <c r="SM431" s="2" t="s">
        <v>134</v>
      </c>
      <c r="SN431" s="2" t="s">
        <v>134</v>
      </c>
      <c r="SO431" s="2" t="s">
        <v>142</v>
      </c>
      <c r="SP431" s="2" t="s">
        <v>134</v>
      </c>
    </row>
    <row r="432">
      <c r="A432" s="2" t="s">
        <v>3739</v>
      </c>
      <c r="B432" s="2" t="s">
        <v>123</v>
      </c>
      <c r="C432" s="2" t="s">
        <v>3641</v>
      </c>
      <c r="D432" s="2" t="s">
        <v>125</v>
      </c>
      <c r="E432" s="2" t="s">
        <v>126</v>
      </c>
      <c r="F432" s="2" t="s">
        <v>3729</v>
      </c>
      <c r="G432" s="2" t="s">
        <v>3740</v>
      </c>
      <c r="H432" s="2" t="s">
        <v>3731</v>
      </c>
      <c r="I432" s="2" t="s">
        <v>126</v>
      </c>
      <c r="J432" s="2" t="s">
        <v>196</v>
      </c>
      <c r="K432" s="2" t="s">
        <v>273</v>
      </c>
      <c r="L432" s="3">
        <v>14.4</v>
      </c>
      <c r="M432" s="3">
        <v>15.12</v>
      </c>
      <c r="N432" s="3">
        <v>29.99</v>
      </c>
      <c r="O432" s="2" t="s">
        <v>766</v>
      </c>
      <c r="P432" s="2" t="s">
        <v>275</v>
      </c>
      <c r="Q432" s="2" t="s">
        <v>133</v>
      </c>
      <c r="R432" s="2" t="s">
        <v>134</v>
      </c>
      <c r="S432" s="2" t="s">
        <v>3741</v>
      </c>
      <c r="T432" s="2" t="s">
        <v>134</v>
      </c>
      <c r="U432" s="2" t="s">
        <v>134</v>
      </c>
      <c r="V432" s="2" t="s">
        <v>1361</v>
      </c>
      <c r="W432" s="2" t="s">
        <v>835</v>
      </c>
      <c r="X432" s="2" t="s">
        <v>134</v>
      </c>
      <c r="Y432" s="2" t="s">
        <v>3733</v>
      </c>
      <c r="Z432" s="4"/>
      <c r="AA432" s="4">
        <f>=ROUNDDOWN({0},0)</f>
      </c>
      <c r="AB432" s="5"/>
      <c r="AC432" s="2" t="s">
        <v>134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/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/>
      <c r="BJ432" s="4"/>
      <c r="BK432" s="8"/>
      <c r="BL432" s="2" t="s">
        <v>134</v>
      </c>
      <c r="BM432" s="7"/>
      <c r="BN432" s="7"/>
      <c r="BO432" s="4"/>
      <c r="BP432" s="8"/>
      <c r="BQ432" s="4"/>
      <c r="BR432" s="8"/>
      <c r="BS432" s="7"/>
      <c r="BT432" s="7"/>
      <c r="BU432" s="2" t="s">
        <v>161</v>
      </c>
      <c r="BV432" s="2" t="s">
        <v>144</v>
      </c>
      <c r="BW432" s="2" t="s">
        <v>134</v>
      </c>
      <c r="BX432" s="2" t="s">
        <v>134</v>
      </c>
      <c r="BY432" s="2" t="s">
        <v>142</v>
      </c>
      <c r="BZ432" s="2" t="s">
        <v>134</v>
      </c>
      <c r="CA432" s="4"/>
      <c r="CB432" s="8"/>
      <c r="CC432" s="4"/>
      <c r="CD432" s="8"/>
      <c r="CE432" s="7"/>
      <c r="CF432" s="7"/>
      <c r="CG432" s="2" t="s">
        <v>143</v>
      </c>
      <c r="CH432" s="2" t="s">
        <v>144</v>
      </c>
      <c r="CI432" s="2" t="s">
        <v>134</v>
      </c>
      <c r="CJ432" s="2" t="s">
        <v>134</v>
      </c>
      <c r="CK432" s="2" t="s">
        <v>142</v>
      </c>
      <c r="CL432" s="2" t="s">
        <v>134</v>
      </c>
      <c r="CM432" s="4"/>
      <c r="CN432" s="8"/>
      <c r="CO432" s="4"/>
      <c r="CP432" s="8"/>
      <c r="CQ432" s="7"/>
      <c r="CR432" s="7"/>
      <c r="CS432" s="2" t="s">
        <v>140</v>
      </c>
      <c r="CT432" s="2" t="s">
        <v>144</v>
      </c>
      <c r="CU432" s="2" t="s">
        <v>502</v>
      </c>
      <c r="CV432" s="2" t="s">
        <v>546</v>
      </c>
      <c r="CW432" s="2" t="s">
        <v>142</v>
      </c>
      <c r="CX432" s="2" t="s">
        <v>134</v>
      </c>
      <c r="CY432" s="4"/>
      <c r="CZ432" s="8"/>
      <c r="DA432" s="4"/>
      <c r="DB432" s="8"/>
      <c r="DC432" s="7"/>
      <c r="DD432" s="7"/>
      <c r="DE432" s="2" t="s">
        <v>140</v>
      </c>
      <c r="DF432" s="2" t="s">
        <v>144</v>
      </c>
      <c r="DG432" s="2" t="s">
        <v>1216</v>
      </c>
      <c r="DH432" s="2" t="s">
        <v>1895</v>
      </c>
      <c r="DI432" s="2" t="s">
        <v>142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140</v>
      </c>
      <c r="DR432" s="2" t="s">
        <v>144</v>
      </c>
      <c r="DS432" s="2" t="s">
        <v>151</v>
      </c>
      <c r="DT432" s="2" t="s">
        <v>2312</v>
      </c>
      <c r="DU432" s="2" t="s">
        <v>142</v>
      </c>
      <c r="DV432" s="2" t="s">
        <v>134</v>
      </c>
      <c r="DW432" s="4"/>
      <c r="DX432" s="8"/>
      <c r="DY432" s="4"/>
      <c r="DZ432" s="8"/>
      <c r="EA432" s="7"/>
      <c r="EB432" s="7"/>
      <c r="EC432" s="2" t="s">
        <v>140</v>
      </c>
      <c r="ED432" s="2" t="s">
        <v>144</v>
      </c>
      <c r="EE432" s="2" t="s">
        <v>153</v>
      </c>
      <c r="EF432" s="2" t="s">
        <v>189</v>
      </c>
      <c r="EG432" s="2" t="s">
        <v>142</v>
      </c>
      <c r="EH432" s="2" t="s">
        <v>134</v>
      </c>
      <c r="EI432" s="4"/>
      <c r="EJ432" s="8"/>
      <c r="EK432" s="4"/>
      <c r="EL432" s="8"/>
      <c r="EM432" s="7"/>
      <c r="EN432" s="7"/>
      <c r="EO432" s="2" t="s">
        <v>140</v>
      </c>
      <c r="EP432" s="2" t="s">
        <v>144</v>
      </c>
      <c r="EQ432" s="2" t="s">
        <v>1211</v>
      </c>
      <c r="ER432" s="2" t="s">
        <v>475</v>
      </c>
      <c r="ES432" s="2" t="s">
        <v>142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140</v>
      </c>
      <c r="FB432" s="2" t="s">
        <v>144</v>
      </c>
      <c r="FC432" s="2" t="s">
        <v>157</v>
      </c>
      <c r="FD432" s="2" t="s">
        <v>277</v>
      </c>
      <c r="FE432" s="2" t="s">
        <v>142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161</v>
      </c>
      <c r="FN432" s="2" t="s">
        <v>144</v>
      </c>
      <c r="FO432" s="2" t="s">
        <v>134</v>
      </c>
      <c r="FP432" s="2" t="s">
        <v>134</v>
      </c>
      <c r="FQ432" s="2" t="s">
        <v>142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161</v>
      </c>
      <c r="FZ432" s="2" t="s">
        <v>144</v>
      </c>
      <c r="GA432" s="2" t="s">
        <v>134</v>
      </c>
      <c r="GB432" s="2" t="s">
        <v>134</v>
      </c>
      <c r="GC432" s="2" t="s">
        <v>142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134</v>
      </c>
      <c r="GL432" s="2" t="s">
        <v>134</v>
      </c>
      <c r="GM432" s="2" t="s">
        <v>134</v>
      </c>
      <c r="GN432" s="2" t="s">
        <v>134</v>
      </c>
      <c r="GO432" s="2" t="s">
        <v>134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184</v>
      </c>
      <c r="GX432" s="2" t="s">
        <v>144</v>
      </c>
      <c r="GY432" s="2" t="s">
        <v>134</v>
      </c>
      <c r="GZ432" s="2" t="s">
        <v>134</v>
      </c>
      <c r="HA432" s="2" t="s">
        <v>142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140</v>
      </c>
      <c r="HJ432" s="2" t="s">
        <v>144</v>
      </c>
      <c r="HK432" s="2" t="s">
        <v>478</v>
      </c>
      <c r="HL432" s="2" t="s">
        <v>2048</v>
      </c>
      <c r="HM432" s="2" t="s">
        <v>142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134</v>
      </c>
      <c r="HV432" s="2" t="s">
        <v>134</v>
      </c>
      <c r="HW432" s="2" t="s">
        <v>134</v>
      </c>
      <c r="HX432" s="2" t="s">
        <v>134</v>
      </c>
      <c r="HY432" s="2" t="s">
        <v>134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140</v>
      </c>
      <c r="IH432" s="2" t="s">
        <v>144</v>
      </c>
      <c r="II432" s="2" t="s">
        <v>166</v>
      </c>
      <c r="IJ432" s="2" t="s">
        <v>163</v>
      </c>
      <c r="IK432" s="2" t="s">
        <v>142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161</v>
      </c>
      <c r="IT432" s="2" t="s">
        <v>144</v>
      </c>
      <c r="IU432" s="2" t="s">
        <v>134</v>
      </c>
      <c r="IV432" s="2" t="s">
        <v>134</v>
      </c>
      <c r="IW432" s="2" t="s">
        <v>142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134</v>
      </c>
      <c r="JF432" s="2" t="s">
        <v>134</v>
      </c>
      <c r="JG432" s="2" t="s">
        <v>134</v>
      </c>
      <c r="JH432" s="2" t="s">
        <v>134</v>
      </c>
      <c r="JI432" s="2" t="s">
        <v>134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184</v>
      </c>
      <c r="JR432" s="2" t="s">
        <v>144</v>
      </c>
      <c r="JS432" s="2" t="s">
        <v>134</v>
      </c>
      <c r="JT432" s="2" t="s">
        <v>134</v>
      </c>
      <c r="JU432" s="2" t="s">
        <v>142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161</v>
      </c>
      <c r="KD432" s="2" t="s">
        <v>131</v>
      </c>
      <c r="KE432" s="2" t="s">
        <v>134</v>
      </c>
      <c r="KF432" s="2" t="s">
        <v>134</v>
      </c>
      <c r="KG432" s="2" t="s">
        <v>142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176</v>
      </c>
      <c r="KP432" s="2" t="s">
        <v>144</v>
      </c>
      <c r="KQ432" s="2" t="s">
        <v>134</v>
      </c>
      <c r="KR432" s="2" t="s">
        <v>134</v>
      </c>
      <c r="KS432" s="2" t="s">
        <v>142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140</v>
      </c>
      <c r="LB432" s="2" t="s">
        <v>144</v>
      </c>
      <c r="LC432" s="2" t="s">
        <v>510</v>
      </c>
      <c r="LD432" s="2" t="s">
        <v>134</v>
      </c>
      <c r="LE432" s="2" t="s">
        <v>142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134</v>
      </c>
      <c r="LO432" s="2" t="s">
        <v>134</v>
      </c>
      <c r="LP432" s="2" t="s">
        <v>134</v>
      </c>
      <c r="LQ432" s="2" t="s">
        <v>134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134</v>
      </c>
      <c r="LZ432" s="2" t="s">
        <v>134</v>
      </c>
      <c r="MA432" s="2" t="s">
        <v>134</v>
      </c>
      <c r="MB432" s="2" t="s">
        <v>134</v>
      </c>
      <c r="MC432" s="2" t="s">
        <v>134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161</v>
      </c>
      <c r="ML432" s="2" t="s">
        <v>144</v>
      </c>
      <c r="MM432" s="2" t="s">
        <v>134</v>
      </c>
      <c r="MN432" s="2" t="s">
        <v>134</v>
      </c>
      <c r="MO432" s="2" t="s">
        <v>142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134</v>
      </c>
      <c r="MY432" s="2" t="s">
        <v>134</v>
      </c>
      <c r="MZ432" s="2" t="s">
        <v>134</v>
      </c>
      <c r="NA432" s="2" t="s">
        <v>134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184</v>
      </c>
      <c r="NJ432" s="2" t="s">
        <v>144</v>
      </c>
      <c r="NK432" s="2" t="s">
        <v>134</v>
      </c>
      <c r="NL432" s="2" t="s">
        <v>134</v>
      </c>
      <c r="NM432" s="2" t="s">
        <v>142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134</v>
      </c>
      <c r="NV432" s="2" t="s">
        <v>134</v>
      </c>
      <c r="NW432" s="2" t="s">
        <v>134</v>
      </c>
      <c r="NX432" s="2" t="s">
        <v>134</v>
      </c>
      <c r="NY432" s="2" t="s">
        <v>134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140</v>
      </c>
      <c r="OH432" s="2" t="s">
        <v>144</v>
      </c>
      <c r="OI432" s="2" t="s">
        <v>270</v>
      </c>
      <c r="OJ432" s="2" t="s">
        <v>511</v>
      </c>
      <c r="OK432" s="2" t="s">
        <v>142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134</v>
      </c>
      <c r="OT432" s="2" t="s">
        <v>134</v>
      </c>
      <c r="OU432" s="2" t="s">
        <v>134</v>
      </c>
      <c r="OV432" s="2" t="s">
        <v>134</v>
      </c>
      <c r="OW432" s="2" t="s">
        <v>134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161</v>
      </c>
      <c r="PF432" s="2" t="s">
        <v>144</v>
      </c>
      <c r="PG432" s="2" t="s">
        <v>134</v>
      </c>
      <c r="PH432" s="2" t="s">
        <v>134</v>
      </c>
      <c r="PI432" s="2" t="s">
        <v>142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134</v>
      </c>
      <c r="PS432" s="2" t="s">
        <v>134</v>
      </c>
      <c r="PT432" s="2" t="s">
        <v>134</v>
      </c>
      <c r="PU432" s="2" t="s">
        <v>134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140</v>
      </c>
      <c r="QD432" s="2" t="s">
        <v>144</v>
      </c>
      <c r="QE432" s="2" t="s">
        <v>149</v>
      </c>
      <c r="QF432" s="2" t="s">
        <v>495</v>
      </c>
      <c r="QG432" s="2" t="s">
        <v>142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184</v>
      </c>
      <c r="QP432" s="2" t="s">
        <v>144</v>
      </c>
      <c r="QQ432" s="2" t="s">
        <v>134</v>
      </c>
      <c r="QR432" s="2" t="s">
        <v>134</v>
      </c>
      <c r="QS432" s="2" t="s">
        <v>142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134</v>
      </c>
      <c r="RB432" s="2" t="s">
        <v>134</v>
      </c>
      <c r="RC432" s="2" t="s">
        <v>134</v>
      </c>
      <c r="RD432" s="2" t="s">
        <v>134</v>
      </c>
      <c r="RE432" s="2" t="s">
        <v>134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134</v>
      </c>
      <c r="RN432" s="2" t="s">
        <v>134</v>
      </c>
      <c r="RO432" s="2" t="s">
        <v>134</v>
      </c>
      <c r="RP432" s="2" t="s">
        <v>134</v>
      </c>
      <c r="RQ432" s="2" t="s">
        <v>134</v>
      </c>
      <c r="RR432" s="2" t="s">
        <v>134</v>
      </c>
      <c r="RS432" s="4"/>
      <c r="RT432" s="8"/>
      <c r="RU432" s="4"/>
      <c r="RV432" s="8"/>
      <c r="RW432" s="7"/>
      <c r="RX432" s="7"/>
      <c r="RY432" s="2" t="s">
        <v>161</v>
      </c>
      <c r="RZ432" s="2" t="s">
        <v>144</v>
      </c>
      <c r="SA432" s="2" t="s">
        <v>134</v>
      </c>
      <c r="SB432" s="2" t="s">
        <v>134</v>
      </c>
      <c r="SC432" s="2" t="s">
        <v>142</v>
      </c>
      <c r="SD432" s="2" t="s">
        <v>134</v>
      </c>
      <c r="SE432" s="4"/>
      <c r="SF432" s="8"/>
      <c r="SG432" s="4"/>
      <c r="SH432" s="8"/>
      <c r="SI432" s="7"/>
      <c r="SJ432" s="7"/>
      <c r="SK432" s="2" t="s">
        <v>161</v>
      </c>
      <c r="SL432" s="2" t="s">
        <v>144</v>
      </c>
      <c r="SM432" s="2" t="s">
        <v>134</v>
      </c>
      <c r="SN432" s="2" t="s">
        <v>134</v>
      </c>
      <c r="SO432" s="2" t="s">
        <v>142</v>
      </c>
      <c r="SP432" s="2" t="s">
        <v>134</v>
      </c>
    </row>
    <row r="433">
      <c r="A433" s="2" t="s">
        <v>3742</v>
      </c>
      <c r="B433" s="2" t="s">
        <v>123</v>
      </c>
      <c r="C433" s="2" t="s">
        <v>3641</v>
      </c>
      <c r="D433" s="2" t="s">
        <v>125</v>
      </c>
      <c r="E433" s="2" t="s">
        <v>126</v>
      </c>
      <c r="F433" s="2" t="s">
        <v>3729</v>
      </c>
      <c r="G433" s="2" t="s">
        <v>3740</v>
      </c>
      <c r="H433" s="2" t="s">
        <v>3731</v>
      </c>
      <c r="I433" s="2" t="s">
        <v>126</v>
      </c>
      <c r="J433" s="2" t="s">
        <v>216</v>
      </c>
      <c r="K433" s="2" t="s">
        <v>273</v>
      </c>
      <c r="L433" s="3">
        <v>9</v>
      </c>
      <c r="M433" s="3">
        <v>9.45</v>
      </c>
      <c r="N433" s="3">
        <v>19.99</v>
      </c>
      <c r="O433" s="2" t="s">
        <v>766</v>
      </c>
      <c r="P433" s="2" t="s">
        <v>275</v>
      </c>
      <c r="Q433" s="2" t="s">
        <v>133</v>
      </c>
      <c r="R433" s="2" t="s">
        <v>134</v>
      </c>
      <c r="S433" s="2" t="s">
        <v>3741</v>
      </c>
      <c r="T433" s="2" t="s">
        <v>134</v>
      </c>
      <c r="U433" s="2" t="s">
        <v>134</v>
      </c>
      <c r="V433" s="2" t="s">
        <v>1361</v>
      </c>
      <c r="W433" s="2" t="s">
        <v>835</v>
      </c>
      <c r="X433" s="2" t="s">
        <v>134</v>
      </c>
      <c r="Y433" s="2" t="s">
        <v>3733</v>
      </c>
      <c r="Z433" s="4"/>
      <c r="AA433" s="4">
        <f>=ROUNDDOWN({0},0)</f>
      </c>
      <c r="AB433" s="5"/>
      <c r="AC433" s="2" t="s">
        <v>134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/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/>
      <c r="BJ433" s="4"/>
      <c r="BK433" s="8"/>
      <c r="BL433" s="2" t="s">
        <v>134</v>
      </c>
      <c r="BM433" s="7"/>
      <c r="BN433" s="7"/>
      <c r="BO433" s="4"/>
      <c r="BP433" s="8"/>
      <c r="BQ433" s="4"/>
      <c r="BR433" s="8"/>
      <c r="BS433" s="7"/>
      <c r="BT433" s="7"/>
      <c r="BU433" s="2" t="s">
        <v>140</v>
      </c>
      <c r="BV433" s="2" t="s">
        <v>144</v>
      </c>
      <c r="BW433" s="2" t="s">
        <v>134</v>
      </c>
      <c r="BX433" s="2" t="s">
        <v>1489</v>
      </c>
      <c r="BY433" s="2" t="s">
        <v>142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143</v>
      </c>
      <c r="CH433" s="2" t="s">
        <v>144</v>
      </c>
      <c r="CI433" s="2" t="s">
        <v>134</v>
      </c>
      <c r="CJ433" s="2" t="s">
        <v>134</v>
      </c>
      <c r="CK433" s="2" t="s">
        <v>142</v>
      </c>
      <c r="CL433" s="2" t="s">
        <v>134</v>
      </c>
      <c r="CM433" s="4"/>
      <c r="CN433" s="8"/>
      <c r="CO433" s="4"/>
      <c r="CP433" s="8"/>
      <c r="CQ433" s="7"/>
      <c r="CR433" s="7"/>
      <c r="CS433" s="2" t="s">
        <v>140</v>
      </c>
      <c r="CT433" s="2" t="s">
        <v>144</v>
      </c>
      <c r="CU433" s="2" t="s">
        <v>502</v>
      </c>
      <c r="CV433" s="2" t="s">
        <v>271</v>
      </c>
      <c r="CW433" s="2" t="s">
        <v>142</v>
      </c>
      <c r="CX433" s="2" t="s">
        <v>134</v>
      </c>
      <c r="CY433" s="4"/>
      <c r="CZ433" s="8"/>
      <c r="DA433" s="4"/>
      <c r="DB433" s="8"/>
      <c r="DC433" s="7"/>
      <c r="DD433" s="7"/>
      <c r="DE433" s="2" t="s">
        <v>140</v>
      </c>
      <c r="DF433" s="2" t="s">
        <v>144</v>
      </c>
      <c r="DG433" s="2" t="s">
        <v>1216</v>
      </c>
      <c r="DH433" s="2" t="s">
        <v>392</v>
      </c>
      <c r="DI433" s="2" t="s">
        <v>142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140</v>
      </c>
      <c r="DR433" s="2" t="s">
        <v>144</v>
      </c>
      <c r="DS433" s="2" t="s">
        <v>151</v>
      </c>
      <c r="DT433" s="2" t="s">
        <v>294</v>
      </c>
      <c r="DU433" s="2" t="s">
        <v>142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140</v>
      </c>
      <c r="ED433" s="2" t="s">
        <v>144</v>
      </c>
      <c r="EE433" s="2" t="s">
        <v>153</v>
      </c>
      <c r="EF433" s="2" t="s">
        <v>2048</v>
      </c>
      <c r="EG433" s="2" t="s">
        <v>142</v>
      </c>
      <c r="EH433" s="2" t="s">
        <v>134</v>
      </c>
      <c r="EI433" s="4"/>
      <c r="EJ433" s="8"/>
      <c r="EK433" s="4"/>
      <c r="EL433" s="8"/>
      <c r="EM433" s="7"/>
      <c r="EN433" s="7"/>
      <c r="EO433" s="2" t="s">
        <v>140</v>
      </c>
      <c r="EP433" s="2" t="s">
        <v>144</v>
      </c>
      <c r="EQ433" s="2" t="s">
        <v>1211</v>
      </c>
      <c r="ER433" s="2" t="s">
        <v>503</v>
      </c>
      <c r="ES433" s="2" t="s">
        <v>142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140</v>
      </c>
      <c r="FB433" s="2" t="s">
        <v>144</v>
      </c>
      <c r="FC433" s="2" t="s">
        <v>157</v>
      </c>
      <c r="FD433" s="2" t="s">
        <v>134</v>
      </c>
      <c r="FE433" s="2" t="s">
        <v>142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134</v>
      </c>
      <c r="FN433" s="2" t="s">
        <v>134</v>
      </c>
      <c r="FO433" s="2" t="s">
        <v>134</v>
      </c>
      <c r="FP433" s="2" t="s">
        <v>134</v>
      </c>
      <c r="FQ433" s="2" t="s">
        <v>134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134</v>
      </c>
      <c r="FZ433" s="2" t="s">
        <v>134</v>
      </c>
      <c r="GA433" s="2" t="s">
        <v>134</v>
      </c>
      <c r="GB433" s="2" t="s">
        <v>134</v>
      </c>
      <c r="GC433" s="2" t="s">
        <v>134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134</v>
      </c>
      <c r="GL433" s="2" t="s">
        <v>134</v>
      </c>
      <c r="GM433" s="2" t="s">
        <v>134</v>
      </c>
      <c r="GN433" s="2" t="s">
        <v>134</v>
      </c>
      <c r="GO433" s="2" t="s">
        <v>134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184</v>
      </c>
      <c r="GX433" s="2" t="s">
        <v>144</v>
      </c>
      <c r="GY433" s="2" t="s">
        <v>134</v>
      </c>
      <c r="GZ433" s="2" t="s">
        <v>134</v>
      </c>
      <c r="HA433" s="2" t="s">
        <v>142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140</v>
      </c>
      <c r="HJ433" s="2" t="s">
        <v>144</v>
      </c>
      <c r="HK433" s="2" t="s">
        <v>478</v>
      </c>
      <c r="HL433" s="2" t="s">
        <v>1891</v>
      </c>
      <c r="HM433" s="2" t="s">
        <v>142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134</v>
      </c>
      <c r="HV433" s="2" t="s">
        <v>134</v>
      </c>
      <c r="HW433" s="2" t="s">
        <v>134</v>
      </c>
      <c r="HX433" s="2" t="s">
        <v>134</v>
      </c>
      <c r="HY433" s="2" t="s">
        <v>134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140</v>
      </c>
      <c r="IH433" s="2" t="s">
        <v>144</v>
      </c>
      <c r="II433" s="2" t="s">
        <v>166</v>
      </c>
      <c r="IJ433" s="2" t="s">
        <v>1221</v>
      </c>
      <c r="IK433" s="2" t="s">
        <v>142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161</v>
      </c>
      <c r="IT433" s="2" t="s">
        <v>144</v>
      </c>
      <c r="IU433" s="2" t="s">
        <v>134</v>
      </c>
      <c r="IV433" s="2" t="s">
        <v>134</v>
      </c>
      <c r="IW433" s="2" t="s">
        <v>142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134</v>
      </c>
      <c r="JF433" s="2" t="s">
        <v>134</v>
      </c>
      <c r="JG433" s="2" t="s">
        <v>134</v>
      </c>
      <c r="JH433" s="2" t="s">
        <v>134</v>
      </c>
      <c r="JI433" s="2" t="s">
        <v>134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184</v>
      </c>
      <c r="JR433" s="2" t="s">
        <v>144</v>
      </c>
      <c r="JS433" s="2" t="s">
        <v>134</v>
      </c>
      <c r="JT433" s="2" t="s">
        <v>134</v>
      </c>
      <c r="JU433" s="2" t="s">
        <v>142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176</v>
      </c>
      <c r="KP433" s="2" t="s">
        <v>144</v>
      </c>
      <c r="KQ433" s="2" t="s">
        <v>134</v>
      </c>
      <c r="KR433" s="2" t="s">
        <v>134</v>
      </c>
      <c r="KS433" s="2" t="s">
        <v>142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140</v>
      </c>
      <c r="LB433" s="2" t="s">
        <v>144</v>
      </c>
      <c r="LC433" s="2" t="s">
        <v>438</v>
      </c>
      <c r="LD433" s="2" t="s">
        <v>134</v>
      </c>
      <c r="LE433" s="2" t="s">
        <v>142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134</v>
      </c>
      <c r="LO433" s="2" t="s">
        <v>134</v>
      </c>
      <c r="LP433" s="2" t="s">
        <v>134</v>
      </c>
      <c r="LQ433" s="2" t="s">
        <v>134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134</v>
      </c>
      <c r="LZ433" s="2" t="s">
        <v>134</v>
      </c>
      <c r="MA433" s="2" t="s">
        <v>134</v>
      </c>
      <c r="MB433" s="2" t="s">
        <v>134</v>
      </c>
      <c r="MC433" s="2" t="s">
        <v>134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161</v>
      </c>
      <c r="ML433" s="2" t="s">
        <v>144</v>
      </c>
      <c r="MM433" s="2" t="s">
        <v>134</v>
      </c>
      <c r="MN433" s="2" t="s">
        <v>134</v>
      </c>
      <c r="MO433" s="2" t="s">
        <v>142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134</v>
      </c>
      <c r="MY433" s="2" t="s">
        <v>134</v>
      </c>
      <c r="MZ433" s="2" t="s">
        <v>134</v>
      </c>
      <c r="NA433" s="2" t="s">
        <v>134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184</v>
      </c>
      <c r="NJ433" s="2" t="s">
        <v>144</v>
      </c>
      <c r="NK433" s="2" t="s">
        <v>134</v>
      </c>
      <c r="NL433" s="2" t="s">
        <v>134</v>
      </c>
      <c r="NM433" s="2" t="s">
        <v>142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134</v>
      </c>
      <c r="NV433" s="2" t="s">
        <v>134</v>
      </c>
      <c r="NW433" s="2" t="s">
        <v>134</v>
      </c>
      <c r="NX433" s="2" t="s">
        <v>134</v>
      </c>
      <c r="NY433" s="2" t="s">
        <v>134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140</v>
      </c>
      <c r="OH433" s="2" t="s">
        <v>144</v>
      </c>
      <c r="OI433" s="2" t="s">
        <v>270</v>
      </c>
      <c r="OJ433" s="2" t="s">
        <v>511</v>
      </c>
      <c r="OK433" s="2" t="s">
        <v>142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134</v>
      </c>
      <c r="OT433" s="2" t="s">
        <v>134</v>
      </c>
      <c r="OU433" s="2" t="s">
        <v>134</v>
      </c>
      <c r="OV433" s="2" t="s">
        <v>134</v>
      </c>
      <c r="OW433" s="2" t="s">
        <v>134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161</v>
      </c>
      <c r="PF433" s="2" t="s">
        <v>144</v>
      </c>
      <c r="PG433" s="2" t="s">
        <v>134</v>
      </c>
      <c r="PH433" s="2" t="s">
        <v>134</v>
      </c>
      <c r="PI433" s="2" t="s">
        <v>142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134</v>
      </c>
      <c r="PS433" s="2" t="s">
        <v>134</v>
      </c>
      <c r="PT433" s="2" t="s">
        <v>134</v>
      </c>
      <c r="PU433" s="2" t="s">
        <v>134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140</v>
      </c>
      <c r="QD433" s="2" t="s">
        <v>144</v>
      </c>
      <c r="QE433" s="2" t="s">
        <v>149</v>
      </c>
      <c r="QF433" s="2" t="s">
        <v>264</v>
      </c>
      <c r="QG433" s="2" t="s">
        <v>142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184</v>
      </c>
      <c r="QP433" s="2" t="s">
        <v>144</v>
      </c>
      <c r="QQ433" s="2" t="s">
        <v>134</v>
      </c>
      <c r="QR433" s="2" t="s">
        <v>134</v>
      </c>
      <c r="QS433" s="2" t="s">
        <v>142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134</v>
      </c>
      <c r="RB433" s="2" t="s">
        <v>134</v>
      </c>
      <c r="RC433" s="2" t="s">
        <v>134</v>
      </c>
      <c r="RD433" s="2" t="s">
        <v>134</v>
      </c>
      <c r="RE433" s="2" t="s">
        <v>134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134</v>
      </c>
      <c r="RN433" s="2" t="s">
        <v>134</v>
      </c>
      <c r="RO433" s="2" t="s">
        <v>134</v>
      </c>
      <c r="RP433" s="2" t="s">
        <v>134</v>
      </c>
      <c r="RQ433" s="2" t="s">
        <v>134</v>
      </c>
      <c r="RR433" s="2" t="s">
        <v>134</v>
      </c>
      <c r="RS433" s="4"/>
      <c r="RT433" s="8"/>
      <c r="RU433" s="4"/>
      <c r="RV433" s="8"/>
      <c r="RW433" s="7"/>
      <c r="RX433" s="7"/>
      <c r="RY433" s="2" t="s">
        <v>161</v>
      </c>
      <c r="RZ433" s="2" t="s">
        <v>131</v>
      </c>
      <c r="SA433" s="2" t="s">
        <v>134</v>
      </c>
      <c r="SB433" s="2" t="s">
        <v>134</v>
      </c>
      <c r="SC433" s="2" t="s">
        <v>142</v>
      </c>
      <c r="SD433" s="2" t="s">
        <v>134</v>
      </c>
      <c r="SE433" s="4"/>
      <c r="SF433" s="8"/>
      <c r="SG433" s="4"/>
      <c r="SH433" s="8"/>
      <c r="SI433" s="7"/>
      <c r="SJ433" s="7"/>
      <c r="SK433" s="2" t="s">
        <v>161</v>
      </c>
      <c r="SL433" s="2" t="s">
        <v>144</v>
      </c>
      <c r="SM433" s="2" t="s">
        <v>134</v>
      </c>
      <c r="SN433" s="2" t="s">
        <v>134</v>
      </c>
      <c r="SO433" s="2" t="s">
        <v>142</v>
      </c>
      <c r="SP433" s="2" t="s">
        <v>134</v>
      </c>
    </row>
    <row r="434">
      <c r="A434" s="2" t="s">
        <v>3743</v>
      </c>
      <c r="B434" s="2" t="s">
        <v>123</v>
      </c>
      <c r="C434" s="2" t="s">
        <v>3641</v>
      </c>
      <c r="D434" s="2" t="s">
        <v>2038</v>
      </c>
      <c r="E434" s="2" t="s">
        <v>2039</v>
      </c>
      <c r="F434" s="2" t="s">
        <v>3729</v>
      </c>
      <c r="G434" s="2" t="s">
        <v>3730</v>
      </c>
      <c r="H434" s="2" t="s">
        <v>3731</v>
      </c>
      <c r="I434" s="2" t="s">
        <v>3744</v>
      </c>
      <c r="J434" s="2" t="s">
        <v>2058</v>
      </c>
      <c r="K434" s="2" t="s">
        <v>418</v>
      </c>
      <c r="L434" s="3">
        <v>15.75</v>
      </c>
      <c r="M434" s="3">
        <v>16.54</v>
      </c>
      <c r="N434" s="3">
        <v>34.99</v>
      </c>
      <c r="O434" s="2" t="s">
        <v>131</v>
      </c>
      <c r="P434" s="2" t="s">
        <v>275</v>
      </c>
      <c r="Q434" s="2" t="s">
        <v>133</v>
      </c>
      <c r="R434" s="2" t="s">
        <v>134</v>
      </c>
      <c r="S434" s="2" t="s">
        <v>3745</v>
      </c>
      <c r="T434" s="2" t="s">
        <v>134</v>
      </c>
      <c r="U434" s="2" t="s">
        <v>134</v>
      </c>
      <c r="V434" s="2" t="s">
        <v>1361</v>
      </c>
      <c r="W434" s="2" t="s">
        <v>834</v>
      </c>
      <c r="X434" s="2" t="s">
        <v>134</v>
      </c>
      <c r="Y434" s="2" t="s">
        <v>237</v>
      </c>
      <c r="Z434" s="4"/>
      <c r="AA434" s="4">
        <f>=ROUNDDOWN({0},0)</f>
      </c>
      <c r="AB434" s="5"/>
      <c r="AC434" s="2" t="s">
        <v>134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134</v>
      </c>
      <c r="BM434" s="7"/>
      <c r="BN434" s="7"/>
      <c r="BO434" s="4"/>
      <c r="BP434" s="8"/>
      <c r="BQ434" s="4"/>
      <c r="BR434" s="8"/>
      <c r="BS434" s="7"/>
      <c r="BT434" s="7"/>
      <c r="BU434" s="2" t="s">
        <v>140</v>
      </c>
      <c r="BV434" s="2" t="s">
        <v>144</v>
      </c>
      <c r="BW434" s="2" t="s">
        <v>134</v>
      </c>
      <c r="BX434" s="2" t="s">
        <v>292</v>
      </c>
      <c r="BY434" s="2" t="s">
        <v>142</v>
      </c>
      <c r="BZ434" s="2" t="s">
        <v>134</v>
      </c>
      <c r="CA434" s="4"/>
      <c r="CB434" s="8"/>
      <c r="CC434" s="4"/>
      <c r="CD434" s="8"/>
      <c r="CE434" s="7"/>
      <c r="CF434" s="7"/>
      <c r="CG434" s="2" t="s">
        <v>140</v>
      </c>
      <c r="CH434" s="2" t="s">
        <v>144</v>
      </c>
      <c r="CI434" s="2" t="s">
        <v>240</v>
      </c>
      <c r="CJ434" s="2" t="s">
        <v>511</v>
      </c>
      <c r="CK434" s="2" t="s">
        <v>142</v>
      </c>
      <c r="CL434" s="2" t="s">
        <v>134</v>
      </c>
      <c r="CM434" s="4"/>
      <c r="CN434" s="8"/>
      <c r="CO434" s="4"/>
      <c r="CP434" s="8"/>
      <c r="CQ434" s="7"/>
      <c r="CR434" s="7"/>
      <c r="CS434" s="2" t="s">
        <v>140</v>
      </c>
      <c r="CT434" s="2" t="s">
        <v>144</v>
      </c>
      <c r="CU434" s="2" t="s">
        <v>1973</v>
      </c>
      <c r="CV434" s="2" t="s">
        <v>3746</v>
      </c>
      <c r="CW434" s="2" t="s">
        <v>142</v>
      </c>
      <c r="CX434" s="2" t="s">
        <v>134</v>
      </c>
      <c r="CY434" s="4"/>
      <c r="CZ434" s="8"/>
      <c r="DA434" s="4"/>
      <c r="DB434" s="8"/>
      <c r="DC434" s="7"/>
      <c r="DD434" s="7"/>
      <c r="DE434" s="2" t="s">
        <v>140</v>
      </c>
      <c r="DF434" s="2" t="s">
        <v>144</v>
      </c>
      <c r="DG434" s="2" t="s">
        <v>368</v>
      </c>
      <c r="DH434" s="2" t="s">
        <v>1027</v>
      </c>
      <c r="DI434" s="2" t="s">
        <v>142</v>
      </c>
      <c r="DJ434" s="2" t="s">
        <v>134</v>
      </c>
      <c r="DK434" s="4"/>
      <c r="DL434" s="8"/>
      <c r="DM434" s="4"/>
      <c r="DN434" s="8"/>
      <c r="DO434" s="7"/>
      <c r="DP434" s="7"/>
      <c r="DQ434" s="2" t="s">
        <v>140</v>
      </c>
      <c r="DR434" s="2" t="s">
        <v>144</v>
      </c>
      <c r="DS434" s="2" t="s">
        <v>754</v>
      </c>
      <c r="DT434" s="2" t="s">
        <v>680</v>
      </c>
      <c r="DU434" s="2" t="s">
        <v>142</v>
      </c>
      <c r="DV434" s="2" t="s">
        <v>134</v>
      </c>
      <c r="DW434" s="4"/>
      <c r="DX434" s="8"/>
      <c r="DY434" s="4"/>
      <c r="DZ434" s="8"/>
      <c r="EA434" s="7"/>
      <c r="EB434" s="7"/>
      <c r="EC434" s="2" t="s">
        <v>140</v>
      </c>
      <c r="ED434" s="2" t="s">
        <v>144</v>
      </c>
      <c r="EE434" s="2" t="s">
        <v>371</v>
      </c>
      <c r="EF434" s="2" t="s">
        <v>1588</v>
      </c>
      <c r="EG434" s="2" t="s">
        <v>142</v>
      </c>
      <c r="EH434" s="2" t="s">
        <v>134</v>
      </c>
      <c r="EI434" s="4"/>
      <c r="EJ434" s="8"/>
      <c r="EK434" s="4"/>
      <c r="EL434" s="8"/>
      <c r="EM434" s="7"/>
      <c r="EN434" s="7"/>
      <c r="EO434" s="2" t="s">
        <v>140</v>
      </c>
      <c r="EP434" s="2" t="s">
        <v>144</v>
      </c>
      <c r="EQ434" s="2" t="s">
        <v>3747</v>
      </c>
      <c r="ER434" s="2" t="s">
        <v>375</v>
      </c>
      <c r="ES434" s="2" t="s">
        <v>142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140</v>
      </c>
      <c r="FB434" s="2" t="s">
        <v>144</v>
      </c>
      <c r="FC434" s="2" t="s">
        <v>508</v>
      </c>
      <c r="FD434" s="2" t="s">
        <v>134</v>
      </c>
      <c r="FE434" s="2" t="s">
        <v>142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161</v>
      </c>
      <c r="FN434" s="2" t="s">
        <v>144</v>
      </c>
      <c r="FO434" s="2" t="s">
        <v>134</v>
      </c>
      <c r="FP434" s="2" t="s">
        <v>134</v>
      </c>
      <c r="FQ434" s="2" t="s">
        <v>142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161</v>
      </c>
      <c r="FZ434" s="2" t="s">
        <v>144</v>
      </c>
      <c r="GA434" s="2" t="s">
        <v>134</v>
      </c>
      <c r="GB434" s="2" t="s">
        <v>134</v>
      </c>
      <c r="GC434" s="2" t="s">
        <v>142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134</v>
      </c>
      <c r="GL434" s="2" t="s">
        <v>134</v>
      </c>
      <c r="GM434" s="2" t="s">
        <v>134</v>
      </c>
      <c r="GN434" s="2" t="s">
        <v>134</v>
      </c>
      <c r="GO434" s="2" t="s">
        <v>134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184</v>
      </c>
      <c r="GX434" s="2" t="s">
        <v>144</v>
      </c>
      <c r="GY434" s="2" t="s">
        <v>134</v>
      </c>
      <c r="GZ434" s="2" t="s">
        <v>134</v>
      </c>
      <c r="HA434" s="2" t="s">
        <v>142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140</v>
      </c>
      <c r="HJ434" s="2" t="s">
        <v>144</v>
      </c>
      <c r="HK434" s="2" t="s">
        <v>679</v>
      </c>
      <c r="HL434" s="2" t="s">
        <v>3748</v>
      </c>
      <c r="HM434" s="2" t="s">
        <v>142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161</v>
      </c>
      <c r="HV434" s="2" t="s">
        <v>131</v>
      </c>
      <c r="HW434" s="2" t="s">
        <v>134</v>
      </c>
      <c r="HX434" s="2" t="s">
        <v>134</v>
      </c>
      <c r="HY434" s="2" t="s">
        <v>142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140</v>
      </c>
      <c r="IH434" s="2" t="s">
        <v>144</v>
      </c>
      <c r="II434" s="2" t="s">
        <v>380</v>
      </c>
      <c r="IJ434" s="2" t="s">
        <v>1891</v>
      </c>
      <c r="IK434" s="2" t="s">
        <v>142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140</v>
      </c>
      <c r="IT434" s="2" t="s">
        <v>144</v>
      </c>
      <c r="IU434" s="2" t="s">
        <v>169</v>
      </c>
      <c r="IV434" s="2" t="s">
        <v>134</v>
      </c>
      <c r="IW434" s="2" t="s">
        <v>142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134</v>
      </c>
      <c r="JG434" s="2" t="s">
        <v>134</v>
      </c>
      <c r="JH434" s="2" t="s">
        <v>134</v>
      </c>
      <c r="JI434" s="2" t="s">
        <v>134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184</v>
      </c>
      <c r="JR434" s="2" t="s">
        <v>144</v>
      </c>
      <c r="JS434" s="2" t="s">
        <v>134</v>
      </c>
      <c r="JT434" s="2" t="s">
        <v>134</v>
      </c>
      <c r="JU434" s="2" t="s">
        <v>142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161</v>
      </c>
      <c r="KD434" s="2" t="s">
        <v>144</v>
      </c>
      <c r="KE434" s="2" t="s">
        <v>134</v>
      </c>
      <c r="KF434" s="2" t="s">
        <v>134</v>
      </c>
      <c r="KG434" s="2" t="s">
        <v>142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176</v>
      </c>
      <c r="KP434" s="2" t="s">
        <v>144</v>
      </c>
      <c r="KQ434" s="2" t="s">
        <v>134</v>
      </c>
      <c r="KR434" s="2" t="s">
        <v>134</v>
      </c>
      <c r="KS434" s="2" t="s">
        <v>142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140</v>
      </c>
      <c r="LB434" s="2" t="s">
        <v>144</v>
      </c>
      <c r="LC434" s="2" t="s">
        <v>438</v>
      </c>
      <c r="LD434" s="2" t="s">
        <v>134</v>
      </c>
      <c r="LE434" s="2" t="s">
        <v>142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134</v>
      </c>
      <c r="LN434" s="2" t="s">
        <v>134</v>
      </c>
      <c r="LO434" s="2" t="s">
        <v>134</v>
      </c>
      <c r="LP434" s="2" t="s">
        <v>134</v>
      </c>
      <c r="LQ434" s="2" t="s">
        <v>134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134</v>
      </c>
      <c r="LZ434" s="2" t="s">
        <v>134</v>
      </c>
      <c r="MA434" s="2" t="s">
        <v>134</v>
      </c>
      <c r="MB434" s="2" t="s">
        <v>134</v>
      </c>
      <c r="MC434" s="2" t="s">
        <v>134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161</v>
      </c>
      <c r="ML434" s="2" t="s">
        <v>144</v>
      </c>
      <c r="MM434" s="2" t="s">
        <v>134</v>
      </c>
      <c r="MN434" s="2" t="s">
        <v>134</v>
      </c>
      <c r="MO434" s="2" t="s">
        <v>142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134</v>
      </c>
      <c r="MX434" s="2" t="s">
        <v>134</v>
      </c>
      <c r="MY434" s="2" t="s">
        <v>134</v>
      </c>
      <c r="MZ434" s="2" t="s">
        <v>134</v>
      </c>
      <c r="NA434" s="2" t="s">
        <v>134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184</v>
      </c>
      <c r="NJ434" s="2" t="s">
        <v>144</v>
      </c>
      <c r="NK434" s="2" t="s">
        <v>134</v>
      </c>
      <c r="NL434" s="2" t="s">
        <v>134</v>
      </c>
      <c r="NM434" s="2" t="s">
        <v>142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161</v>
      </c>
      <c r="NV434" s="2" t="s">
        <v>131</v>
      </c>
      <c r="NW434" s="2" t="s">
        <v>134</v>
      </c>
      <c r="NX434" s="2" t="s">
        <v>134</v>
      </c>
      <c r="NY434" s="2" t="s">
        <v>142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140</v>
      </c>
      <c r="OH434" s="2" t="s">
        <v>144</v>
      </c>
      <c r="OI434" s="2" t="s">
        <v>2623</v>
      </c>
      <c r="OJ434" s="2" t="s">
        <v>500</v>
      </c>
      <c r="OK434" s="2" t="s">
        <v>142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134</v>
      </c>
      <c r="OT434" s="2" t="s">
        <v>134</v>
      </c>
      <c r="OU434" s="2" t="s">
        <v>134</v>
      </c>
      <c r="OV434" s="2" t="s">
        <v>134</v>
      </c>
      <c r="OW434" s="2" t="s">
        <v>134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161</v>
      </c>
      <c r="PF434" s="2" t="s">
        <v>144</v>
      </c>
      <c r="PG434" s="2" t="s">
        <v>134</v>
      </c>
      <c r="PH434" s="2" t="s">
        <v>134</v>
      </c>
      <c r="PI434" s="2" t="s">
        <v>142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134</v>
      </c>
      <c r="PS434" s="2" t="s">
        <v>134</v>
      </c>
      <c r="PT434" s="2" t="s">
        <v>134</v>
      </c>
      <c r="PU434" s="2" t="s">
        <v>134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140</v>
      </c>
      <c r="QD434" s="2" t="s">
        <v>144</v>
      </c>
      <c r="QE434" s="2" t="s">
        <v>711</v>
      </c>
      <c r="QF434" s="2" t="s">
        <v>134</v>
      </c>
      <c r="QG434" s="2" t="s">
        <v>142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184</v>
      </c>
      <c r="QP434" s="2" t="s">
        <v>144</v>
      </c>
      <c r="QQ434" s="2" t="s">
        <v>134</v>
      </c>
      <c r="QR434" s="2" t="s">
        <v>134</v>
      </c>
      <c r="QS434" s="2" t="s">
        <v>142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134</v>
      </c>
      <c r="RB434" s="2" t="s">
        <v>134</v>
      </c>
      <c r="RC434" s="2" t="s">
        <v>134</v>
      </c>
      <c r="RD434" s="2" t="s">
        <v>134</v>
      </c>
      <c r="RE434" s="2" t="s">
        <v>134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134</v>
      </c>
      <c r="RN434" s="2" t="s">
        <v>134</v>
      </c>
      <c r="RO434" s="2" t="s">
        <v>134</v>
      </c>
      <c r="RP434" s="2" t="s">
        <v>134</v>
      </c>
      <c r="RQ434" s="2" t="s">
        <v>134</v>
      </c>
      <c r="RR434" s="2" t="s">
        <v>134</v>
      </c>
      <c r="RS434" s="4"/>
      <c r="RT434" s="8"/>
      <c r="RU434" s="4"/>
      <c r="RV434" s="8"/>
      <c r="RW434" s="7"/>
      <c r="RX434" s="7"/>
      <c r="RY434" s="2" t="s">
        <v>161</v>
      </c>
      <c r="RZ434" s="2" t="s">
        <v>144</v>
      </c>
      <c r="SA434" s="2" t="s">
        <v>134</v>
      </c>
      <c r="SB434" s="2" t="s">
        <v>134</v>
      </c>
      <c r="SC434" s="2" t="s">
        <v>142</v>
      </c>
      <c r="SD434" s="2" t="s">
        <v>134</v>
      </c>
      <c r="SE434" s="4"/>
      <c r="SF434" s="8"/>
      <c r="SG434" s="4"/>
      <c r="SH434" s="8"/>
      <c r="SI434" s="7"/>
      <c r="SJ434" s="7"/>
      <c r="SK434" s="2" t="s">
        <v>161</v>
      </c>
      <c r="SL434" s="2" t="s">
        <v>144</v>
      </c>
      <c r="SM434" s="2" t="s">
        <v>134</v>
      </c>
      <c r="SN434" s="2" t="s">
        <v>134</v>
      </c>
      <c r="SO434" s="2" t="s">
        <v>142</v>
      </c>
      <c r="SP434" s="2" t="s">
        <v>134</v>
      </c>
    </row>
    <row r="435">
      <c r="A435" s="2" t="s">
        <v>3749</v>
      </c>
      <c r="B435" s="2" t="s">
        <v>123</v>
      </c>
      <c r="C435" s="2" t="s">
        <v>3641</v>
      </c>
      <c r="D435" s="2" t="s">
        <v>2765</v>
      </c>
      <c r="E435" s="2" t="s">
        <v>2638</v>
      </c>
      <c r="F435" s="2" t="s">
        <v>3750</v>
      </c>
      <c r="G435" s="2" t="s">
        <v>3751</v>
      </c>
      <c r="H435" s="2" t="s">
        <v>3752</v>
      </c>
      <c r="I435" s="2" t="s">
        <v>3753</v>
      </c>
      <c r="J435" s="2" t="s">
        <v>2640</v>
      </c>
      <c r="K435" s="2" t="s">
        <v>803</v>
      </c>
      <c r="L435" s="3">
        <v>16.5</v>
      </c>
      <c r="M435" s="3">
        <v>17.33</v>
      </c>
      <c r="N435" s="3">
        <v>34.99</v>
      </c>
      <c r="O435" s="2" t="s">
        <v>274</v>
      </c>
      <c r="P435" s="2" t="s">
        <v>275</v>
      </c>
      <c r="Q435" s="2" t="s">
        <v>133</v>
      </c>
      <c r="R435" s="2" t="s">
        <v>134</v>
      </c>
      <c r="S435" s="2" t="s">
        <v>134</v>
      </c>
      <c r="T435" s="2" t="s">
        <v>134</v>
      </c>
      <c r="U435" s="2" t="s">
        <v>134</v>
      </c>
      <c r="V435" s="2" t="s">
        <v>747</v>
      </c>
      <c r="W435" s="2" t="s">
        <v>835</v>
      </c>
      <c r="X435" s="2" t="s">
        <v>134</v>
      </c>
      <c r="Y435" s="2" t="s">
        <v>565</v>
      </c>
      <c r="Z435" s="4"/>
      <c r="AA435" s="4">
        <f>=ROUNDDOWN({0},0)</f>
      </c>
      <c r="AB435" s="5"/>
      <c r="AC435" s="2" t="s">
        <v>134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/>
      <c r="BJ435" s="4"/>
      <c r="BK435" s="8"/>
      <c r="BL435" s="2" t="s">
        <v>134</v>
      </c>
      <c r="BM435" s="7"/>
      <c r="BN435" s="7"/>
      <c r="BO435" s="4"/>
      <c r="BP435" s="8"/>
      <c r="BQ435" s="4"/>
      <c r="BR435" s="8"/>
      <c r="BS435" s="7"/>
      <c r="BT435" s="7"/>
      <c r="BU435" s="2" t="s">
        <v>140</v>
      </c>
      <c r="BV435" s="2" t="s">
        <v>144</v>
      </c>
      <c r="BW435" s="2" t="s">
        <v>134</v>
      </c>
      <c r="BX435" s="2" t="s">
        <v>1329</v>
      </c>
      <c r="BY435" s="2" t="s">
        <v>142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140</v>
      </c>
      <c r="CH435" s="2" t="s">
        <v>144</v>
      </c>
      <c r="CI435" s="2" t="s">
        <v>468</v>
      </c>
      <c r="CJ435" s="2" t="s">
        <v>942</v>
      </c>
      <c r="CK435" s="2" t="s">
        <v>142</v>
      </c>
      <c r="CL435" s="2" t="s">
        <v>134</v>
      </c>
      <c r="CM435" s="4"/>
      <c r="CN435" s="8"/>
      <c r="CO435" s="4"/>
      <c r="CP435" s="8"/>
      <c r="CQ435" s="7"/>
      <c r="CR435" s="7"/>
      <c r="CS435" s="2" t="s">
        <v>140</v>
      </c>
      <c r="CT435" s="2" t="s">
        <v>144</v>
      </c>
      <c r="CU435" s="2" t="s">
        <v>286</v>
      </c>
      <c r="CV435" s="2" t="s">
        <v>3754</v>
      </c>
      <c r="CW435" s="2" t="s">
        <v>142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140</v>
      </c>
      <c r="DF435" s="2" t="s">
        <v>144</v>
      </c>
      <c r="DG435" s="2" t="s">
        <v>1316</v>
      </c>
      <c r="DH435" s="2" t="s">
        <v>2407</v>
      </c>
      <c r="DI435" s="2" t="s">
        <v>142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140</v>
      </c>
      <c r="DR435" s="2" t="s">
        <v>144</v>
      </c>
      <c r="DS435" s="2" t="s">
        <v>151</v>
      </c>
      <c r="DT435" s="2" t="s">
        <v>220</v>
      </c>
      <c r="DU435" s="2" t="s">
        <v>142</v>
      </c>
      <c r="DV435" s="2" t="s">
        <v>134</v>
      </c>
      <c r="DW435" s="4"/>
      <c r="DX435" s="8"/>
      <c r="DY435" s="4"/>
      <c r="DZ435" s="8"/>
      <c r="EA435" s="7"/>
      <c r="EB435" s="7"/>
      <c r="EC435" s="2" t="s">
        <v>140</v>
      </c>
      <c r="ED435" s="2" t="s">
        <v>144</v>
      </c>
      <c r="EE435" s="2" t="s">
        <v>222</v>
      </c>
      <c r="EF435" s="2" t="s">
        <v>468</v>
      </c>
      <c r="EG435" s="2" t="s">
        <v>142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140</v>
      </c>
      <c r="EP435" s="2" t="s">
        <v>144</v>
      </c>
      <c r="EQ435" s="2" t="s">
        <v>322</v>
      </c>
      <c r="ER435" s="2" t="s">
        <v>2030</v>
      </c>
      <c r="ES435" s="2" t="s">
        <v>142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140</v>
      </c>
      <c r="FB435" s="2" t="s">
        <v>144</v>
      </c>
      <c r="FC435" s="2" t="s">
        <v>1000</v>
      </c>
      <c r="FD435" s="2" t="s">
        <v>958</v>
      </c>
      <c r="FE435" s="2" t="s">
        <v>142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161</v>
      </c>
      <c r="FN435" s="2" t="s">
        <v>144</v>
      </c>
      <c r="FO435" s="2" t="s">
        <v>134</v>
      </c>
      <c r="FP435" s="2" t="s">
        <v>134</v>
      </c>
      <c r="FQ435" s="2" t="s">
        <v>142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140</v>
      </c>
      <c r="FZ435" s="2" t="s">
        <v>144</v>
      </c>
      <c r="GA435" s="2" t="s">
        <v>3670</v>
      </c>
      <c r="GB435" s="2" t="s">
        <v>134</v>
      </c>
      <c r="GC435" s="2" t="s">
        <v>142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134</v>
      </c>
      <c r="GL435" s="2" t="s">
        <v>134</v>
      </c>
      <c r="GM435" s="2" t="s">
        <v>134</v>
      </c>
      <c r="GN435" s="2" t="s">
        <v>134</v>
      </c>
      <c r="GO435" s="2" t="s">
        <v>134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184</v>
      </c>
      <c r="GX435" s="2" t="s">
        <v>144</v>
      </c>
      <c r="GY435" s="2" t="s">
        <v>134</v>
      </c>
      <c r="GZ435" s="2" t="s">
        <v>134</v>
      </c>
      <c r="HA435" s="2" t="s">
        <v>142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140</v>
      </c>
      <c r="HJ435" s="2" t="s">
        <v>144</v>
      </c>
      <c r="HK435" s="2" t="s">
        <v>980</v>
      </c>
      <c r="HL435" s="2" t="s">
        <v>2301</v>
      </c>
      <c r="HM435" s="2" t="s">
        <v>142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161</v>
      </c>
      <c r="HV435" s="2" t="s">
        <v>144</v>
      </c>
      <c r="HW435" s="2" t="s">
        <v>134</v>
      </c>
      <c r="HX435" s="2" t="s">
        <v>134</v>
      </c>
      <c r="HY435" s="2" t="s">
        <v>142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140</v>
      </c>
      <c r="IH435" s="2" t="s">
        <v>144</v>
      </c>
      <c r="II435" s="2" t="s">
        <v>1862</v>
      </c>
      <c r="IJ435" s="2" t="s">
        <v>2915</v>
      </c>
      <c r="IK435" s="2" t="s">
        <v>142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140</v>
      </c>
      <c r="IT435" s="2" t="s">
        <v>144</v>
      </c>
      <c r="IU435" s="2" t="s">
        <v>1008</v>
      </c>
      <c r="IV435" s="2" t="s">
        <v>2297</v>
      </c>
      <c r="IW435" s="2" t="s">
        <v>142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134</v>
      </c>
      <c r="JG435" s="2" t="s">
        <v>134</v>
      </c>
      <c r="JH435" s="2" t="s">
        <v>134</v>
      </c>
      <c r="JI435" s="2" t="s">
        <v>134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140</v>
      </c>
      <c r="JR435" s="2" t="s">
        <v>144</v>
      </c>
      <c r="JS435" s="2" t="s">
        <v>2053</v>
      </c>
      <c r="JT435" s="2" t="s">
        <v>2324</v>
      </c>
      <c r="JU435" s="2" t="s">
        <v>142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161</v>
      </c>
      <c r="KD435" s="2" t="s">
        <v>144</v>
      </c>
      <c r="KE435" s="2" t="s">
        <v>134</v>
      </c>
      <c r="KF435" s="2" t="s">
        <v>134</v>
      </c>
      <c r="KG435" s="2" t="s">
        <v>142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176</v>
      </c>
      <c r="KP435" s="2" t="s">
        <v>144</v>
      </c>
      <c r="KQ435" s="2" t="s">
        <v>134</v>
      </c>
      <c r="KR435" s="2" t="s">
        <v>134</v>
      </c>
      <c r="KS435" s="2" t="s">
        <v>142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140</v>
      </c>
      <c r="LB435" s="2" t="s">
        <v>144</v>
      </c>
      <c r="LC435" s="2" t="s">
        <v>355</v>
      </c>
      <c r="LD435" s="2" t="s">
        <v>134</v>
      </c>
      <c r="LE435" s="2" t="s">
        <v>142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134</v>
      </c>
      <c r="LN435" s="2" t="s">
        <v>134</v>
      </c>
      <c r="LO435" s="2" t="s">
        <v>134</v>
      </c>
      <c r="LP435" s="2" t="s">
        <v>134</v>
      </c>
      <c r="LQ435" s="2" t="s">
        <v>134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134</v>
      </c>
      <c r="LZ435" s="2" t="s">
        <v>134</v>
      </c>
      <c r="MA435" s="2" t="s">
        <v>134</v>
      </c>
      <c r="MB435" s="2" t="s">
        <v>134</v>
      </c>
      <c r="MC435" s="2" t="s">
        <v>134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161</v>
      </c>
      <c r="ML435" s="2" t="s">
        <v>144</v>
      </c>
      <c r="MM435" s="2" t="s">
        <v>134</v>
      </c>
      <c r="MN435" s="2" t="s">
        <v>134</v>
      </c>
      <c r="MO435" s="2" t="s">
        <v>142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184</v>
      </c>
      <c r="NJ435" s="2" t="s">
        <v>144</v>
      </c>
      <c r="NK435" s="2" t="s">
        <v>134</v>
      </c>
      <c r="NL435" s="2" t="s">
        <v>134</v>
      </c>
      <c r="NM435" s="2" t="s">
        <v>142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134</v>
      </c>
      <c r="NV435" s="2" t="s">
        <v>134</v>
      </c>
      <c r="NW435" s="2" t="s">
        <v>134</v>
      </c>
      <c r="NX435" s="2" t="s">
        <v>134</v>
      </c>
      <c r="NY435" s="2" t="s">
        <v>134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140</v>
      </c>
      <c r="OH435" s="2" t="s">
        <v>144</v>
      </c>
      <c r="OI435" s="2" t="s">
        <v>147</v>
      </c>
      <c r="OJ435" s="2" t="s">
        <v>439</v>
      </c>
      <c r="OK435" s="2" t="s">
        <v>142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140</v>
      </c>
      <c r="OT435" s="2" t="s">
        <v>131</v>
      </c>
      <c r="OU435" s="2" t="s">
        <v>134</v>
      </c>
      <c r="OV435" s="2" t="s">
        <v>134</v>
      </c>
      <c r="OW435" s="2" t="s">
        <v>142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161</v>
      </c>
      <c r="PF435" s="2" t="s">
        <v>144</v>
      </c>
      <c r="PG435" s="2" t="s">
        <v>134</v>
      </c>
      <c r="PH435" s="2" t="s">
        <v>134</v>
      </c>
      <c r="PI435" s="2" t="s">
        <v>142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134</v>
      </c>
      <c r="PS435" s="2" t="s">
        <v>134</v>
      </c>
      <c r="PT435" s="2" t="s">
        <v>134</v>
      </c>
      <c r="PU435" s="2" t="s">
        <v>134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140</v>
      </c>
      <c r="QD435" s="2" t="s">
        <v>144</v>
      </c>
      <c r="QE435" s="2" t="s">
        <v>191</v>
      </c>
      <c r="QF435" s="2" t="s">
        <v>134</v>
      </c>
      <c r="QG435" s="2" t="s">
        <v>142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184</v>
      </c>
      <c r="QP435" s="2" t="s">
        <v>144</v>
      </c>
      <c r="QQ435" s="2" t="s">
        <v>134</v>
      </c>
      <c r="QR435" s="2" t="s">
        <v>134</v>
      </c>
      <c r="QS435" s="2" t="s">
        <v>142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134</v>
      </c>
      <c r="RB435" s="2" t="s">
        <v>134</v>
      </c>
      <c r="RC435" s="2" t="s">
        <v>134</v>
      </c>
      <c r="RD435" s="2" t="s">
        <v>134</v>
      </c>
      <c r="RE435" s="2" t="s">
        <v>134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134</v>
      </c>
      <c r="RN435" s="2" t="s">
        <v>134</v>
      </c>
      <c r="RO435" s="2" t="s">
        <v>134</v>
      </c>
      <c r="RP435" s="2" t="s">
        <v>134</v>
      </c>
      <c r="RQ435" s="2" t="s">
        <v>134</v>
      </c>
      <c r="RR435" s="2" t="s">
        <v>134</v>
      </c>
      <c r="RS435" s="4"/>
      <c r="RT435" s="8"/>
      <c r="RU435" s="4"/>
      <c r="RV435" s="8"/>
      <c r="RW435" s="7"/>
      <c r="RX435" s="7"/>
      <c r="RY435" s="2" t="s">
        <v>161</v>
      </c>
      <c r="RZ435" s="2" t="s">
        <v>144</v>
      </c>
      <c r="SA435" s="2" t="s">
        <v>134</v>
      </c>
      <c r="SB435" s="2" t="s">
        <v>134</v>
      </c>
      <c r="SC435" s="2" t="s">
        <v>142</v>
      </c>
      <c r="SD435" s="2" t="s">
        <v>134</v>
      </c>
      <c r="SE435" s="4"/>
      <c r="SF435" s="8"/>
      <c r="SG435" s="4"/>
      <c r="SH435" s="8"/>
      <c r="SI435" s="7"/>
      <c r="SJ435" s="7"/>
      <c r="SK435" s="2" t="s">
        <v>140</v>
      </c>
      <c r="SL435" s="2" t="s">
        <v>144</v>
      </c>
      <c r="SM435" s="2" t="s">
        <v>2496</v>
      </c>
      <c r="SN435" s="2" t="s">
        <v>2324</v>
      </c>
      <c r="SO435" s="2" t="s">
        <v>142</v>
      </c>
      <c r="SP435" s="2" t="s">
        <v>134</v>
      </c>
    </row>
    <row r="436">
      <c r="A436" s="2" t="s">
        <v>3755</v>
      </c>
      <c r="B436" s="2" t="s">
        <v>123</v>
      </c>
      <c r="C436" s="2" t="s">
        <v>3641</v>
      </c>
      <c r="D436" s="2" t="s">
        <v>2765</v>
      </c>
      <c r="E436" s="2" t="s">
        <v>2638</v>
      </c>
      <c r="F436" s="2" t="s">
        <v>3750</v>
      </c>
      <c r="G436" s="2" t="s">
        <v>3751</v>
      </c>
      <c r="H436" s="2" t="s">
        <v>3752</v>
      </c>
      <c r="I436" s="2" t="s">
        <v>3753</v>
      </c>
      <c r="J436" s="2" t="s">
        <v>2640</v>
      </c>
      <c r="K436" s="2" t="s">
        <v>605</v>
      </c>
      <c r="L436" s="3">
        <v>16.5</v>
      </c>
      <c r="M436" s="3">
        <v>17.33</v>
      </c>
      <c r="N436" s="3">
        <v>34.99</v>
      </c>
      <c r="O436" s="2" t="s">
        <v>274</v>
      </c>
      <c r="P436" s="2" t="s">
        <v>275</v>
      </c>
      <c r="Q436" s="2" t="s">
        <v>133</v>
      </c>
      <c r="R436" s="2" t="s">
        <v>134</v>
      </c>
      <c r="S436" s="2" t="s">
        <v>3756</v>
      </c>
      <c r="T436" s="2" t="s">
        <v>1062</v>
      </c>
      <c r="U436" s="2" t="s">
        <v>2642</v>
      </c>
      <c r="V436" s="2" t="s">
        <v>747</v>
      </c>
      <c r="W436" s="2" t="s">
        <v>835</v>
      </c>
      <c r="X436" s="2" t="s">
        <v>134</v>
      </c>
      <c r="Y436" s="2" t="s">
        <v>3757</v>
      </c>
      <c r="Z436" s="4"/>
      <c r="AA436" s="4">
        <f>=ROUNDDOWN({0},0)</f>
      </c>
      <c r="AB436" s="5"/>
      <c r="AC436" s="2" t="s">
        <v>134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134</v>
      </c>
      <c r="BD436" s="8" t="s">
        <v>134</v>
      </c>
      <c r="BE436" s="4" t="s">
        <v>134</v>
      </c>
      <c r="BF436" s="8" t="s">
        <v>134</v>
      </c>
      <c r="BG436" s="7" t="s">
        <v>134</v>
      </c>
      <c r="BH436" s="7" t="s">
        <v>134</v>
      </c>
      <c r="BI436" s="7"/>
      <c r="BJ436" s="4"/>
      <c r="BK436" s="8"/>
      <c r="BL436" s="2" t="s">
        <v>134</v>
      </c>
      <c r="BM436" s="7"/>
      <c r="BN436" s="7"/>
      <c r="BO436" s="4"/>
      <c r="BP436" s="8"/>
      <c r="BQ436" s="4"/>
      <c r="BR436" s="8"/>
      <c r="BS436" s="7"/>
      <c r="BT436" s="7"/>
      <c r="BU436" s="2" t="s">
        <v>176</v>
      </c>
      <c r="BV436" s="2" t="s">
        <v>144</v>
      </c>
      <c r="BW436" s="2" t="s">
        <v>134</v>
      </c>
      <c r="BX436" s="2" t="s">
        <v>134</v>
      </c>
      <c r="BY436" s="2" t="s">
        <v>142</v>
      </c>
      <c r="BZ436" s="2" t="s">
        <v>134</v>
      </c>
      <c r="CA436" s="4"/>
      <c r="CB436" s="8"/>
      <c r="CC436" s="4"/>
      <c r="CD436" s="8"/>
      <c r="CE436" s="7"/>
      <c r="CF436" s="7"/>
      <c r="CG436" s="2" t="s">
        <v>140</v>
      </c>
      <c r="CH436" s="2" t="s">
        <v>144</v>
      </c>
      <c r="CI436" s="2" t="s">
        <v>1763</v>
      </c>
      <c r="CJ436" s="2" t="s">
        <v>2474</v>
      </c>
      <c r="CK436" s="2" t="s">
        <v>142</v>
      </c>
      <c r="CL436" s="2" t="s">
        <v>134</v>
      </c>
      <c r="CM436" s="4"/>
      <c r="CN436" s="8"/>
      <c r="CO436" s="4"/>
      <c r="CP436" s="8"/>
      <c r="CQ436" s="7"/>
      <c r="CR436" s="7"/>
      <c r="CS436" s="2" t="s">
        <v>140</v>
      </c>
      <c r="CT436" s="2" t="s">
        <v>144</v>
      </c>
      <c r="CU436" s="2" t="s">
        <v>3757</v>
      </c>
      <c r="CV436" s="2" t="s">
        <v>1754</v>
      </c>
      <c r="CW436" s="2" t="s">
        <v>142</v>
      </c>
      <c r="CX436" s="2" t="s">
        <v>134</v>
      </c>
      <c r="CY436" s="4"/>
      <c r="CZ436" s="8"/>
      <c r="DA436" s="4"/>
      <c r="DB436" s="8"/>
      <c r="DC436" s="7"/>
      <c r="DD436" s="7"/>
      <c r="DE436" s="2" t="s">
        <v>140</v>
      </c>
      <c r="DF436" s="2" t="s">
        <v>144</v>
      </c>
      <c r="DG436" s="2" t="s">
        <v>3757</v>
      </c>
      <c r="DH436" s="2" t="s">
        <v>2071</v>
      </c>
      <c r="DI436" s="2" t="s">
        <v>142</v>
      </c>
      <c r="DJ436" s="2" t="s">
        <v>134</v>
      </c>
      <c r="DK436" s="4"/>
      <c r="DL436" s="8"/>
      <c r="DM436" s="4"/>
      <c r="DN436" s="8"/>
      <c r="DO436" s="7"/>
      <c r="DP436" s="7"/>
      <c r="DQ436" s="2" t="s">
        <v>140</v>
      </c>
      <c r="DR436" s="2" t="s">
        <v>144</v>
      </c>
      <c r="DS436" s="2" t="s">
        <v>1653</v>
      </c>
      <c r="DT436" s="2" t="s">
        <v>2441</v>
      </c>
      <c r="DU436" s="2" t="s">
        <v>142</v>
      </c>
      <c r="DV436" s="2" t="s">
        <v>134</v>
      </c>
      <c r="DW436" s="4"/>
      <c r="DX436" s="8"/>
      <c r="DY436" s="4"/>
      <c r="DZ436" s="8"/>
      <c r="EA436" s="7"/>
      <c r="EB436" s="7"/>
      <c r="EC436" s="2" t="s">
        <v>140</v>
      </c>
      <c r="ED436" s="2" t="s">
        <v>144</v>
      </c>
      <c r="EE436" s="2" t="s">
        <v>1515</v>
      </c>
      <c r="EF436" s="2" t="s">
        <v>884</v>
      </c>
      <c r="EG436" s="2" t="s">
        <v>142</v>
      </c>
      <c r="EH436" s="2" t="s">
        <v>134</v>
      </c>
      <c r="EI436" s="4"/>
      <c r="EJ436" s="8"/>
      <c r="EK436" s="4"/>
      <c r="EL436" s="8"/>
      <c r="EM436" s="7"/>
      <c r="EN436" s="7"/>
      <c r="EO436" s="2" t="s">
        <v>140</v>
      </c>
      <c r="EP436" s="2" t="s">
        <v>144</v>
      </c>
      <c r="EQ436" s="2" t="s">
        <v>2324</v>
      </c>
      <c r="ER436" s="2" t="s">
        <v>465</v>
      </c>
      <c r="ES436" s="2" t="s">
        <v>142</v>
      </c>
      <c r="ET436" s="2" t="s">
        <v>134</v>
      </c>
      <c r="EU436" s="4"/>
      <c r="EV436" s="8"/>
      <c r="EW436" s="4"/>
      <c r="EX436" s="8"/>
      <c r="EY436" s="7"/>
      <c r="EZ436" s="7"/>
      <c r="FA436" s="2" t="s">
        <v>140</v>
      </c>
      <c r="FB436" s="2" t="s">
        <v>144</v>
      </c>
      <c r="FC436" s="2" t="s">
        <v>1753</v>
      </c>
      <c r="FD436" s="2" t="s">
        <v>134</v>
      </c>
      <c r="FE436" s="2" t="s">
        <v>142</v>
      </c>
      <c r="FF436" s="2" t="s">
        <v>134</v>
      </c>
      <c r="FG436" s="4"/>
      <c r="FH436" s="8"/>
      <c r="FI436" s="4"/>
      <c r="FJ436" s="8"/>
      <c r="FK436" s="7"/>
      <c r="FL436" s="7"/>
      <c r="FM436" s="2" t="s">
        <v>161</v>
      </c>
      <c r="FN436" s="2" t="s">
        <v>144</v>
      </c>
      <c r="FO436" s="2" t="s">
        <v>134</v>
      </c>
      <c r="FP436" s="2" t="s">
        <v>134</v>
      </c>
      <c r="FQ436" s="2" t="s">
        <v>142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140</v>
      </c>
      <c r="FZ436" s="2" t="s">
        <v>144</v>
      </c>
      <c r="GA436" s="2" t="s">
        <v>3670</v>
      </c>
      <c r="GB436" s="2" t="s">
        <v>3758</v>
      </c>
      <c r="GC436" s="2" t="s">
        <v>142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134</v>
      </c>
      <c r="GL436" s="2" t="s">
        <v>134</v>
      </c>
      <c r="GM436" s="2" t="s">
        <v>134</v>
      </c>
      <c r="GN436" s="2" t="s">
        <v>134</v>
      </c>
      <c r="GO436" s="2" t="s">
        <v>134</v>
      </c>
      <c r="GP436" s="2" t="s">
        <v>134</v>
      </c>
      <c r="GQ436" s="4"/>
      <c r="GR436" s="8"/>
      <c r="GS436" s="4"/>
      <c r="GT436" s="8"/>
      <c r="GU436" s="7"/>
      <c r="GV436" s="7"/>
      <c r="GW436" s="2" t="s">
        <v>184</v>
      </c>
      <c r="GX436" s="2" t="s">
        <v>144</v>
      </c>
      <c r="GY436" s="2" t="s">
        <v>134</v>
      </c>
      <c r="GZ436" s="2" t="s">
        <v>134</v>
      </c>
      <c r="HA436" s="2" t="s">
        <v>142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140</v>
      </c>
      <c r="HJ436" s="2" t="s">
        <v>144</v>
      </c>
      <c r="HK436" s="2" t="s">
        <v>3757</v>
      </c>
      <c r="HL436" s="2" t="s">
        <v>252</v>
      </c>
      <c r="HM436" s="2" t="s">
        <v>142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161</v>
      </c>
      <c r="HV436" s="2" t="s">
        <v>144</v>
      </c>
      <c r="HW436" s="2" t="s">
        <v>134</v>
      </c>
      <c r="HX436" s="2" t="s">
        <v>134</v>
      </c>
      <c r="HY436" s="2" t="s">
        <v>142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140</v>
      </c>
      <c r="IH436" s="2" t="s">
        <v>144</v>
      </c>
      <c r="II436" s="2" t="s">
        <v>2416</v>
      </c>
      <c r="IJ436" s="2" t="s">
        <v>134</v>
      </c>
      <c r="IK436" s="2" t="s">
        <v>142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161</v>
      </c>
      <c r="IT436" s="2" t="s">
        <v>144</v>
      </c>
      <c r="IU436" s="2" t="s">
        <v>134</v>
      </c>
      <c r="IV436" s="2" t="s">
        <v>134</v>
      </c>
      <c r="IW436" s="2" t="s">
        <v>142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134</v>
      </c>
      <c r="JF436" s="2" t="s">
        <v>134</v>
      </c>
      <c r="JG436" s="2" t="s">
        <v>134</v>
      </c>
      <c r="JH436" s="2" t="s">
        <v>134</v>
      </c>
      <c r="JI436" s="2" t="s">
        <v>134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184</v>
      </c>
      <c r="JR436" s="2" t="s">
        <v>144</v>
      </c>
      <c r="JS436" s="2" t="s">
        <v>134</v>
      </c>
      <c r="JT436" s="2" t="s">
        <v>134</v>
      </c>
      <c r="JU436" s="2" t="s">
        <v>142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161</v>
      </c>
      <c r="KD436" s="2" t="s">
        <v>144</v>
      </c>
      <c r="KE436" s="2" t="s">
        <v>134</v>
      </c>
      <c r="KF436" s="2" t="s">
        <v>134</v>
      </c>
      <c r="KG436" s="2" t="s">
        <v>142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176</v>
      </c>
      <c r="KP436" s="2" t="s">
        <v>144</v>
      </c>
      <c r="KQ436" s="2" t="s">
        <v>134</v>
      </c>
      <c r="KR436" s="2" t="s">
        <v>134</v>
      </c>
      <c r="KS436" s="2" t="s">
        <v>142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176</v>
      </c>
      <c r="LB436" s="2" t="s">
        <v>144</v>
      </c>
      <c r="LC436" s="2" t="s">
        <v>134</v>
      </c>
      <c r="LD436" s="2" t="s">
        <v>134</v>
      </c>
      <c r="LE436" s="2" t="s">
        <v>142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134</v>
      </c>
      <c r="LN436" s="2" t="s">
        <v>134</v>
      </c>
      <c r="LO436" s="2" t="s">
        <v>134</v>
      </c>
      <c r="LP436" s="2" t="s">
        <v>134</v>
      </c>
      <c r="LQ436" s="2" t="s">
        <v>134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134</v>
      </c>
      <c r="LZ436" s="2" t="s">
        <v>134</v>
      </c>
      <c r="MA436" s="2" t="s">
        <v>134</v>
      </c>
      <c r="MB436" s="2" t="s">
        <v>134</v>
      </c>
      <c r="MC436" s="2" t="s">
        <v>134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161</v>
      </c>
      <c r="ML436" s="2" t="s">
        <v>144</v>
      </c>
      <c r="MM436" s="2" t="s">
        <v>134</v>
      </c>
      <c r="MN436" s="2" t="s">
        <v>134</v>
      </c>
      <c r="MO436" s="2" t="s">
        <v>142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134</v>
      </c>
      <c r="MY436" s="2" t="s">
        <v>134</v>
      </c>
      <c r="MZ436" s="2" t="s">
        <v>134</v>
      </c>
      <c r="NA436" s="2" t="s">
        <v>134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184</v>
      </c>
      <c r="NJ436" s="2" t="s">
        <v>144</v>
      </c>
      <c r="NK436" s="2" t="s">
        <v>134</v>
      </c>
      <c r="NL436" s="2" t="s">
        <v>134</v>
      </c>
      <c r="NM436" s="2" t="s">
        <v>142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134</v>
      </c>
      <c r="NV436" s="2" t="s">
        <v>134</v>
      </c>
      <c r="NW436" s="2" t="s">
        <v>134</v>
      </c>
      <c r="NX436" s="2" t="s">
        <v>134</v>
      </c>
      <c r="NY436" s="2" t="s">
        <v>134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140</v>
      </c>
      <c r="OH436" s="2" t="s">
        <v>144</v>
      </c>
      <c r="OI436" s="2" t="s">
        <v>3594</v>
      </c>
      <c r="OJ436" s="2" t="s">
        <v>2550</v>
      </c>
      <c r="OK436" s="2" t="s">
        <v>142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140</v>
      </c>
      <c r="OT436" s="2" t="s">
        <v>131</v>
      </c>
      <c r="OU436" s="2" t="s">
        <v>134</v>
      </c>
      <c r="OV436" s="2" t="s">
        <v>134</v>
      </c>
      <c r="OW436" s="2" t="s">
        <v>142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161</v>
      </c>
      <c r="PF436" s="2" t="s">
        <v>144</v>
      </c>
      <c r="PG436" s="2" t="s">
        <v>134</v>
      </c>
      <c r="PH436" s="2" t="s">
        <v>134</v>
      </c>
      <c r="PI436" s="2" t="s">
        <v>142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134</v>
      </c>
      <c r="PR436" s="2" t="s">
        <v>134</v>
      </c>
      <c r="PS436" s="2" t="s">
        <v>134</v>
      </c>
      <c r="PT436" s="2" t="s">
        <v>134</v>
      </c>
      <c r="PU436" s="2" t="s">
        <v>134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161</v>
      </c>
      <c r="QD436" s="2" t="s">
        <v>144</v>
      </c>
      <c r="QE436" s="2" t="s">
        <v>134</v>
      </c>
      <c r="QF436" s="2" t="s">
        <v>134</v>
      </c>
      <c r="QG436" s="2" t="s">
        <v>142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184</v>
      </c>
      <c r="QP436" s="2" t="s">
        <v>144</v>
      </c>
      <c r="QQ436" s="2" t="s">
        <v>134</v>
      </c>
      <c r="QR436" s="2" t="s">
        <v>134</v>
      </c>
      <c r="QS436" s="2" t="s">
        <v>142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134</v>
      </c>
      <c r="RB436" s="2" t="s">
        <v>134</v>
      </c>
      <c r="RC436" s="2" t="s">
        <v>134</v>
      </c>
      <c r="RD436" s="2" t="s">
        <v>134</v>
      </c>
      <c r="RE436" s="2" t="s">
        <v>134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134</v>
      </c>
      <c r="RN436" s="2" t="s">
        <v>134</v>
      </c>
      <c r="RO436" s="2" t="s">
        <v>134</v>
      </c>
      <c r="RP436" s="2" t="s">
        <v>134</v>
      </c>
      <c r="RQ436" s="2" t="s">
        <v>134</v>
      </c>
      <c r="RR436" s="2" t="s">
        <v>134</v>
      </c>
      <c r="RS436" s="4"/>
      <c r="RT436" s="8"/>
      <c r="RU436" s="4"/>
      <c r="RV436" s="8"/>
      <c r="RW436" s="7"/>
      <c r="RX436" s="7"/>
      <c r="RY436" s="2" t="s">
        <v>161</v>
      </c>
      <c r="RZ436" s="2" t="s">
        <v>144</v>
      </c>
      <c r="SA436" s="2" t="s">
        <v>134</v>
      </c>
      <c r="SB436" s="2" t="s">
        <v>134</v>
      </c>
      <c r="SC436" s="2" t="s">
        <v>142</v>
      </c>
      <c r="SD436" s="2" t="s">
        <v>134</v>
      </c>
      <c r="SE436" s="4"/>
      <c r="SF436" s="8"/>
      <c r="SG436" s="4"/>
      <c r="SH436" s="8"/>
      <c r="SI436" s="7"/>
      <c r="SJ436" s="7"/>
      <c r="SK436" s="2" t="s">
        <v>161</v>
      </c>
      <c r="SL436" s="2" t="s">
        <v>144</v>
      </c>
      <c r="SM436" s="2" t="s">
        <v>134</v>
      </c>
      <c r="SN436" s="2" t="s">
        <v>134</v>
      </c>
      <c r="SO436" s="2" t="s">
        <v>142</v>
      </c>
      <c r="SP436" s="2" t="s">
        <v>134</v>
      </c>
    </row>
    <row r="437">
      <c r="A437" s="2" t="s">
        <v>3759</v>
      </c>
      <c r="B437" s="2" t="s">
        <v>123</v>
      </c>
      <c r="C437" s="2" t="s">
        <v>3760</v>
      </c>
      <c r="D437" s="2" t="s">
        <v>125</v>
      </c>
      <c r="E437" s="2" t="s">
        <v>126</v>
      </c>
      <c r="F437" s="2" t="s">
        <v>3761</v>
      </c>
      <c r="G437" s="2" t="s">
        <v>134</v>
      </c>
      <c r="H437" s="2" t="s">
        <v>134</v>
      </c>
      <c r="I437" s="2" t="s">
        <v>3762</v>
      </c>
      <c r="J437" s="2" t="s">
        <v>234</v>
      </c>
      <c r="K437" s="2" t="s">
        <v>3022</v>
      </c>
      <c r="L437" s="3">
        <v>22.5</v>
      </c>
      <c r="M437" s="3">
        <v>23.63</v>
      </c>
      <c r="N437" s="3"/>
      <c r="O437" s="2" t="s">
        <v>131</v>
      </c>
      <c r="P437" s="2" t="s">
        <v>1660</v>
      </c>
      <c r="Q437" s="2" t="s">
        <v>133</v>
      </c>
      <c r="R437" s="2" t="s">
        <v>26</v>
      </c>
      <c r="S437" s="2" t="s">
        <v>134</v>
      </c>
      <c r="T437" s="2" t="s">
        <v>134</v>
      </c>
      <c r="U437" s="2" t="s">
        <v>134</v>
      </c>
      <c r="V437" s="2" t="s">
        <v>1815</v>
      </c>
      <c r="W437" s="2" t="s">
        <v>134</v>
      </c>
      <c r="X437" s="2" t="s">
        <v>134</v>
      </c>
      <c r="Y437" s="2" t="s">
        <v>2184</v>
      </c>
      <c r="Z437" s="4">
        <v>100</v>
      </c>
      <c r="AA437" s="4">
        <f>=ROUNDDOWN(8.19672131147541,0)</f>
      </c>
      <c r="AB437" s="5">
        <v>12.2</v>
      </c>
      <c r="AC437" s="2" t="s">
        <v>134</v>
      </c>
      <c r="AD437" s="4"/>
      <c r="AE437" s="4"/>
      <c r="AF437" s="6"/>
      <c r="AG437" s="6"/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>
        <v>0</v>
      </c>
      <c r="AP437" s="4">
        <v>343</v>
      </c>
      <c r="AQ437" s="8">
        <v>7717.5</v>
      </c>
      <c r="AR437" s="4"/>
      <c r="AS437" s="8"/>
      <c r="AT437" s="7"/>
      <c r="AU437" s="7"/>
      <c r="AV437" s="4">
        <v>343</v>
      </c>
      <c r="AW437" s="8">
        <v>7717.5</v>
      </c>
      <c r="AX437" s="4"/>
      <c r="AY437" s="8"/>
      <c r="AZ437" s="7"/>
      <c r="BA437" s="7"/>
      <c r="BB437" s="7">
        <v>1</v>
      </c>
      <c r="BC437" s="4">
        <v>532</v>
      </c>
      <c r="BD437" s="8">
        <v>11970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>
        <v>0.6447</v>
      </c>
      <c r="BJ437" s="4">
        <v>343</v>
      </c>
      <c r="BK437" s="8">
        <v>7717.5</v>
      </c>
      <c r="BL437" s="2" t="s">
        <v>26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134</v>
      </c>
      <c r="BV437" s="2" t="s">
        <v>134</v>
      </c>
      <c r="BW437" s="2" t="s">
        <v>134</v>
      </c>
      <c r="BX437" s="2" t="s">
        <v>134</v>
      </c>
      <c r="BY437" s="2" t="s">
        <v>134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134</v>
      </c>
      <c r="CH437" s="2" t="s">
        <v>134</v>
      </c>
      <c r="CI437" s="2" t="s">
        <v>134</v>
      </c>
      <c r="CJ437" s="2" t="s">
        <v>134</v>
      </c>
      <c r="CK437" s="2" t="s">
        <v>134</v>
      </c>
      <c r="CL437" s="2" t="s">
        <v>134</v>
      </c>
      <c r="CM437" s="4"/>
      <c r="CN437" s="8"/>
      <c r="CO437" s="4"/>
      <c r="CP437" s="8"/>
      <c r="CQ437" s="7"/>
      <c r="CR437" s="7"/>
      <c r="CS437" s="2" t="s">
        <v>134</v>
      </c>
      <c r="CT437" s="2" t="s">
        <v>134</v>
      </c>
      <c r="CU437" s="2" t="s">
        <v>134</v>
      </c>
      <c r="CV437" s="2" t="s">
        <v>134</v>
      </c>
      <c r="CW437" s="2" t="s">
        <v>134</v>
      </c>
      <c r="CX437" s="2" t="s">
        <v>134</v>
      </c>
      <c r="CY437" s="4"/>
      <c r="CZ437" s="8"/>
      <c r="DA437" s="4"/>
      <c r="DB437" s="8"/>
      <c r="DC437" s="7"/>
      <c r="DD437" s="7"/>
      <c r="DE437" s="2" t="s">
        <v>134</v>
      </c>
      <c r="DF437" s="2" t="s">
        <v>134</v>
      </c>
      <c r="DG437" s="2" t="s">
        <v>134</v>
      </c>
      <c r="DH437" s="2" t="s">
        <v>134</v>
      </c>
      <c r="DI437" s="2" t="s">
        <v>134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134</v>
      </c>
      <c r="DR437" s="2" t="s">
        <v>134</v>
      </c>
      <c r="DS437" s="2" t="s">
        <v>134</v>
      </c>
      <c r="DT437" s="2" t="s">
        <v>134</v>
      </c>
      <c r="DU437" s="2" t="s">
        <v>134</v>
      </c>
      <c r="DV437" s="2" t="s">
        <v>134</v>
      </c>
      <c r="DW437" s="4"/>
      <c r="DX437" s="8"/>
      <c r="DY437" s="4"/>
      <c r="DZ437" s="8"/>
      <c r="EA437" s="7"/>
      <c r="EB437" s="7"/>
      <c r="EC437" s="2" t="s">
        <v>134</v>
      </c>
      <c r="ED437" s="2" t="s">
        <v>134</v>
      </c>
      <c r="EE437" s="2" t="s">
        <v>134</v>
      </c>
      <c r="EF437" s="2" t="s">
        <v>134</v>
      </c>
      <c r="EG437" s="2" t="s">
        <v>134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134</v>
      </c>
      <c r="EP437" s="2" t="s">
        <v>134</v>
      </c>
      <c r="EQ437" s="2" t="s">
        <v>134</v>
      </c>
      <c r="ER437" s="2" t="s">
        <v>134</v>
      </c>
      <c r="ES437" s="2" t="s">
        <v>134</v>
      </c>
      <c r="ET437" s="2" t="s">
        <v>134</v>
      </c>
      <c r="EU437" s="4"/>
      <c r="EV437" s="8"/>
      <c r="EW437" s="4"/>
      <c r="EX437" s="8"/>
      <c r="EY437" s="7"/>
      <c r="EZ437" s="7"/>
      <c r="FA437" s="2" t="s">
        <v>134</v>
      </c>
      <c r="FB437" s="2" t="s">
        <v>134</v>
      </c>
      <c r="FC437" s="2" t="s">
        <v>134</v>
      </c>
      <c r="FD437" s="2" t="s">
        <v>134</v>
      </c>
      <c r="FE437" s="2" t="s">
        <v>134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134</v>
      </c>
      <c r="FN437" s="2" t="s">
        <v>134</v>
      </c>
      <c r="FO437" s="2" t="s">
        <v>134</v>
      </c>
      <c r="FP437" s="2" t="s">
        <v>134</v>
      </c>
      <c r="FQ437" s="2" t="s">
        <v>134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134</v>
      </c>
      <c r="FZ437" s="2" t="s">
        <v>134</v>
      </c>
      <c r="GA437" s="2" t="s">
        <v>134</v>
      </c>
      <c r="GB437" s="2" t="s">
        <v>134</v>
      </c>
      <c r="GC437" s="2" t="s">
        <v>134</v>
      </c>
      <c r="GD437" s="2" t="s">
        <v>134</v>
      </c>
      <c r="GE437" s="4">
        <v>343</v>
      </c>
      <c r="GF437" s="8">
        <v>7717.5</v>
      </c>
      <c r="GG437" s="4"/>
      <c r="GH437" s="8"/>
      <c r="GI437" s="7"/>
      <c r="GJ437" s="7"/>
      <c r="GK437" s="2" t="s">
        <v>140</v>
      </c>
      <c r="GL437" s="2" t="s">
        <v>131</v>
      </c>
      <c r="GM437" s="2" t="s">
        <v>3072</v>
      </c>
      <c r="GN437" s="2" t="s">
        <v>3763</v>
      </c>
      <c r="GO437" s="2" t="s">
        <v>142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134</v>
      </c>
      <c r="GX437" s="2" t="s">
        <v>134</v>
      </c>
      <c r="GY437" s="2" t="s">
        <v>134</v>
      </c>
      <c r="GZ437" s="2" t="s">
        <v>134</v>
      </c>
      <c r="HA437" s="2" t="s">
        <v>134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134</v>
      </c>
      <c r="HJ437" s="2" t="s">
        <v>134</v>
      </c>
      <c r="HK437" s="2" t="s">
        <v>134</v>
      </c>
      <c r="HL437" s="2" t="s">
        <v>134</v>
      </c>
      <c r="HM437" s="2" t="s">
        <v>134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134</v>
      </c>
      <c r="HV437" s="2" t="s">
        <v>134</v>
      </c>
      <c r="HW437" s="2" t="s">
        <v>134</v>
      </c>
      <c r="HX437" s="2" t="s">
        <v>134</v>
      </c>
      <c r="HY437" s="2" t="s">
        <v>134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134</v>
      </c>
      <c r="IH437" s="2" t="s">
        <v>134</v>
      </c>
      <c r="II437" s="2" t="s">
        <v>134</v>
      </c>
      <c r="IJ437" s="2" t="s">
        <v>134</v>
      </c>
      <c r="IK437" s="2" t="s">
        <v>134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134</v>
      </c>
      <c r="IT437" s="2" t="s">
        <v>134</v>
      </c>
      <c r="IU437" s="2" t="s">
        <v>134</v>
      </c>
      <c r="IV437" s="2" t="s">
        <v>134</v>
      </c>
      <c r="IW437" s="2" t="s">
        <v>134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134</v>
      </c>
      <c r="JF437" s="2" t="s">
        <v>134</v>
      </c>
      <c r="JG437" s="2" t="s">
        <v>134</v>
      </c>
      <c r="JH437" s="2" t="s">
        <v>134</v>
      </c>
      <c r="JI437" s="2" t="s">
        <v>134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134</v>
      </c>
      <c r="JR437" s="2" t="s">
        <v>134</v>
      </c>
      <c r="JS437" s="2" t="s">
        <v>134</v>
      </c>
      <c r="JT437" s="2" t="s">
        <v>134</v>
      </c>
      <c r="JU437" s="2" t="s">
        <v>134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134</v>
      </c>
      <c r="KE437" s="2" t="s">
        <v>134</v>
      </c>
      <c r="KF437" s="2" t="s">
        <v>134</v>
      </c>
      <c r="KG437" s="2" t="s">
        <v>134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134</v>
      </c>
      <c r="LC437" s="2" t="s">
        <v>134</v>
      </c>
      <c r="LD437" s="2" t="s">
        <v>134</v>
      </c>
      <c r="LE437" s="2" t="s">
        <v>134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134</v>
      </c>
      <c r="LN437" s="2" t="s">
        <v>134</v>
      </c>
      <c r="LO437" s="2" t="s">
        <v>134</v>
      </c>
      <c r="LP437" s="2" t="s">
        <v>134</v>
      </c>
      <c r="LQ437" s="2" t="s">
        <v>134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134</v>
      </c>
      <c r="LZ437" s="2" t="s">
        <v>134</v>
      </c>
      <c r="MA437" s="2" t="s">
        <v>134</v>
      </c>
      <c r="MB437" s="2" t="s">
        <v>134</v>
      </c>
      <c r="MC437" s="2" t="s">
        <v>134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134</v>
      </c>
      <c r="MM437" s="2" t="s">
        <v>134</v>
      </c>
      <c r="MN437" s="2" t="s">
        <v>134</v>
      </c>
      <c r="MO437" s="2" t="s">
        <v>134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134</v>
      </c>
      <c r="MX437" s="2" t="s">
        <v>134</v>
      </c>
      <c r="MY437" s="2" t="s">
        <v>134</v>
      </c>
      <c r="MZ437" s="2" t="s">
        <v>134</v>
      </c>
      <c r="NA437" s="2" t="s">
        <v>134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134</v>
      </c>
      <c r="NV437" s="2" t="s">
        <v>134</v>
      </c>
      <c r="NW437" s="2" t="s">
        <v>134</v>
      </c>
      <c r="NX437" s="2" t="s">
        <v>134</v>
      </c>
      <c r="NY437" s="2" t="s">
        <v>134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134</v>
      </c>
      <c r="OI437" s="2" t="s">
        <v>134</v>
      </c>
      <c r="OJ437" s="2" t="s">
        <v>134</v>
      </c>
      <c r="OK437" s="2" t="s">
        <v>134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134</v>
      </c>
      <c r="OT437" s="2" t="s">
        <v>134</v>
      </c>
      <c r="OU437" s="2" t="s">
        <v>134</v>
      </c>
      <c r="OV437" s="2" t="s">
        <v>134</v>
      </c>
      <c r="OW437" s="2" t="s">
        <v>134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134</v>
      </c>
      <c r="PS437" s="2" t="s">
        <v>134</v>
      </c>
      <c r="PT437" s="2" t="s">
        <v>134</v>
      </c>
      <c r="PU437" s="2" t="s">
        <v>134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134</v>
      </c>
      <c r="RB437" s="2" t="s">
        <v>134</v>
      </c>
      <c r="RC437" s="2" t="s">
        <v>134</v>
      </c>
      <c r="RD437" s="2" t="s">
        <v>134</v>
      </c>
      <c r="RE437" s="2" t="s">
        <v>134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134</v>
      </c>
      <c r="RN437" s="2" t="s">
        <v>134</v>
      </c>
      <c r="RO437" s="2" t="s">
        <v>134</v>
      </c>
      <c r="RP437" s="2" t="s">
        <v>134</v>
      </c>
      <c r="RQ437" s="2" t="s">
        <v>134</v>
      </c>
      <c r="RR437" s="2" t="s">
        <v>134</v>
      </c>
      <c r="RS437" s="4"/>
      <c r="RT437" s="8"/>
      <c r="RU437" s="4"/>
      <c r="RV437" s="8"/>
      <c r="RW437" s="7"/>
      <c r="RX437" s="7"/>
      <c r="RY437" s="2" t="s">
        <v>134</v>
      </c>
      <c r="RZ437" s="2" t="s">
        <v>134</v>
      </c>
      <c r="SA437" s="2" t="s">
        <v>134</v>
      </c>
      <c r="SB437" s="2" t="s">
        <v>134</v>
      </c>
      <c r="SC437" s="2" t="s">
        <v>134</v>
      </c>
      <c r="SD437" s="2" t="s">
        <v>134</v>
      </c>
      <c r="SE437" s="4"/>
      <c r="SF437" s="8"/>
      <c r="SG437" s="4"/>
      <c r="SH437" s="8"/>
      <c r="SI437" s="7"/>
      <c r="SJ437" s="7"/>
      <c r="SK437" s="2" t="s">
        <v>134</v>
      </c>
      <c r="SL437" s="2" t="s">
        <v>134</v>
      </c>
      <c r="SM437" s="2" t="s">
        <v>134</v>
      </c>
      <c r="SN437" s="2" t="s">
        <v>134</v>
      </c>
      <c r="SO437" s="2" t="s">
        <v>134</v>
      </c>
      <c r="SP437" s="2" t="s">
        <v>134</v>
      </c>
    </row>
    <row r="438">
      <c r="A438" s="2" t="s">
        <v>3764</v>
      </c>
      <c r="B438" s="2" t="s">
        <v>123</v>
      </c>
      <c r="C438" s="2" t="s">
        <v>3760</v>
      </c>
      <c r="D438" s="2" t="s">
        <v>125</v>
      </c>
      <c r="E438" s="2" t="s">
        <v>126</v>
      </c>
      <c r="F438" s="2" t="s">
        <v>3761</v>
      </c>
      <c r="G438" s="2" t="s">
        <v>134</v>
      </c>
      <c r="H438" s="2" t="s">
        <v>134</v>
      </c>
      <c r="I438" s="2" t="s">
        <v>3762</v>
      </c>
      <c r="J438" s="2" t="s">
        <v>234</v>
      </c>
      <c r="K438" s="2" t="s">
        <v>3765</v>
      </c>
      <c r="L438" s="3">
        <v>22.5</v>
      </c>
      <c r="M438" s="3">
        <v>23.63</v>
      </c>
      <c r="N438" s="3"/>
      <c r="O438" s="2" t="s">
        <v>131</v>
      </c>
      <c r="P438" s="2" t="s">
        <v>1660</v>
      </c>
      <c r="Q438" s="2" t="s">
        <v>133</v>
      </c>
      <c r="R438" s="2" t="s">
        <v>26</v>
      </c>
      <c r="S438" s="2" t="s">
        <v>134</v>
      </c>
      <c r="T438" s="2" t="s">
        <v>134</v>
      </c>
      <c r="U438" s="2" t="s">
        <v>134</v>
      </c>
      <c r="V438" s="2" t="s">
        <v>1815</v>
      </c>
      <c r="W438" s="2" t="s">
        <v>134</v>
      </c>
      <c r="X438" s="2" t="s">
        <v>134</v>
      </c>
      <c r="Y438" s="2" t="s">
        <v>2184</v>
      </c>
      <c r="Z438" s="4">
        <v>426</v>
      </c>
      <c r="AA438" s="4">
        <f>=ROUNDDOWN(60.8571428571429,0)</f>
      </c>
      <c r="AB438" s="5">
        <v>7</v>
      </c>
      <c r="AC438" s="2" t="s">
        <v>134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>
        <v>0</v>
      </c>
      <c r="AP438" s="4">
        <v>189</v>
      </c>
      <c r="AQ438" s="8">
        <v>4252.5</v>
      </c>
      <c r="AR438" s="4"/>
      <c r="AS438" s="8"/>
      <c r="AT438" s="7"/>
      <c r="AU438" s="7"/>
      <c r="AV438" s="4">
        <v>189</v>
      </c>
      <c r="AW438" s="8">
        <v>4252.5</v>
      </c>
      <c r="AX438" s="4"/>
      <c r="AY438" s="8"/>
      <c r="AZ438" s="7"/>
      <c r="BA438" s="7"/>
      <c r="BB438" s="7">
        <v>1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>
        <v>0.3553</v>
      </c>
      <c r="BJ438" s="4">
        <v>189</v>
      </c>
      <c r="BK438" s="8">
        <v>4252.5</v>
      </c>
      <c r="BL438" s="2" t="s">
        <v>26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134</v>
      </c>
      <c r="BV438" s="2" t="s">
        <v>134</v>
      </c>
      <c r="BW438" s="2" t="s">
        <v>134</v>
      </c>
      <c r="BX438" s="2" t="s">
        <v>134</v>
      </c>
      <c r="BY438" s="2" t="s">
        <v>134</v>
      </c>
      <c r="BZ438" s="2" t="s">
        <v>134</v>
      </c>
      <c r="CA438" s="4"/>
      <c r="CB438" s="8"/>
      <c r="CC438" s="4"/>
      <c r="CD438" s="8"/>
      <c r="CE438" s="7"/>
      <c r="CF438" s="7"/>
      <c r="CG438" s="2" t="s">
        <v>134</v>
      </c>
      <c r="CH438" s="2" t="s">
        <v>134</v>
      </c>
      <c r="CI438" s="2" t="s">
        <v>134</v>
      </c>
      <c r="CJ438" s="2" t="s">
        <v>134</v>
      </c>
      <c r="CK438" s="2" t="s">
        <v>134</v>
      </c>
      <c r="CL438" s="2" t="s">
        <v>134</v>
      </c>
      <c r="CM438" s="4"/>
      <c r="CN438" s="8"/>
      <c r="CO438" s="4"/>
      <c r="CP438" s="8"/>
      <c r="CQ438" s="7"/>
      <c r="CR438" s="7"/>
      <c r="CS438" s="2" t="s">
        <v>134</v>
      </c>
      <c r="CT438" s="2" t="s">
        <v>134</v>
      </c>
      <c r="CU438" s="2" t="s">
        <v>134</v>
      </c>
      <c r="CV438" s="2" t="s">
        <v>134</v>
      </c>
      <c r="CW438" s="2" t="s">
        <v>134</v>
      </c>
      <c r="CX438" s="2" t="s">
        <v>134</v>
      </c>
      <c r="CY438" s="4"/>
      <c r="CZ438" s="8"/>
      <c r="DA438" s="4"/>
      <c r="DB438" s="8"/>
      <c r="DC438" s="7"/>
      <c r="DD438" s="7"/>
      <c r="DE438" s="2" t="s">
        <v>134</v>
      </c>
      <c r="DF438" s="2" t="s">
        <v>134</v>
      </c>
      <c r="DG438" s="2" t="s">
        <v>134</v>
      </c>
      <c r="DH438" s="2" t="s">
        <v>134</v>
      </c>
      <c r="DI438" s="2" t="s">
        <v>134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134</v>
      </c>
      <c r="DR438" s="2" t="s">
        <v>134</v>
      </c>
      <c r="DS438" s="2" t="s">
        <v>134</v>
      </c>
      <c r="DT438" s="2" t="s">
        <v>134</v>
      </c>
      <c r="DU438" s="2" t="s">
        <v>134</v>
      </c>
      <c r="DV438" s="2" t="s">
        <v>134</v>
      </c>
      <c r="DW438" s="4"/>
      <c r="DX438" s="8"/>
      <c r="DY438" s="4"/>
      <c r="DZ438" s="8"/>
      <c r="EA438" s="7"/>
      <c r="EB438" s="7"/>
      <c r="EC438" s="2" t="s">
        <v>134</v>
      </c>
      <c r="ED438" s="2" t="s">
        <v>134</v>
      </c>
      <c r="EE438" s="2" t="s">
        <v>134</v>
      </c>
      <c r="EF438" s="2" t="s">
        <v>134</v>
      </c>
      <c r="EG438" s="2" t="s">
        <v>134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134</v>
      </c>
      <c r="EP438" s="2" t="s">
        <v>134</v>
      </c>
      <c r="EQ438" s="2" t="s">
        <v>134</v>
      </c>
      <c r="ER438" s="2" t="s">
        <v>134</v>
      </c>
      <c r="ES438" s="2" t="s">
        <v>134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134</v>
      </c>
      <c r="FB438" s="2" t="s">
        <v>134</v>
      </c>
      <c r="FC438" s="2" t="s">
        <v>134</v>
      </c>
      <c r="FD438" s="2" t="s">
        <v>134</v>
      </c>
      <c r="FE438" s="2" t="s">
        <v>134</v>
      </c>
      <c r="FF438" s="2" t="s">
        <v>134</v>
      </c>
      <c r="FG438" s="4"/>
      <c r="FH438" s="8"/>
      <c r="FI438" s="4"/>
      <c r="FJ438" s="8"/>
      <c r="FK438" s="7"/>
      <c r="FL438" s="7"/>
      <c r="FM438" s="2" t="s">
        <v>134</v>
      </c>
      <c r="FN438" s="2" t="s">
        <v>134</v>
      </c>
      <c r="FO438" s="2" t="s">
        <v>134</v>
      </c>
      <c r="FP438" s="2" t="s">
        <v>134</v>
      </c>
      <c r="FQ438" s="2" t="s">
        <v>134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134</v>
      </c>
      <c r="FZ438" s="2" t="s">
        <v>134</v>
      </c>
      <c r="GA438" s="2" t="s">
        <v>134</v>
      </c>
      <c r="GB438" s="2" t="s">
        <v>134</v>
      </c>
      <c r="GC438" s="2" t="s">
        <v>134</v>
      </c>
      <c r="GD438" s="2" t="s">
        <v>134</v>
      </c>
      <c r="GE438" s="4">
        <v>189</v>
      </c>
      <c r="GF438" s="8">
        <v>4252.5</v>
      </c>
      <c r="GG438" s="4"/>
      <c r="GH438" s="8"/>
      <c r="GI438" s="7"/>
      <c r="GJ438" s="7"/>
      <c r="GK438" s="2" t="s">
        <v>140</v>
      </c>
      <c r="GL438" s="2" t="s">
        <v>131</v>
      </c>
      <c r="GM438" s="2" t="s">
        <v>3072</v>
      </c>
      <c r="GN438" s="2" t="s">
        <v>3084</v>
      </c>
      <c r="GO438" s="2" t="s">
        <v>142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134</v>
      </c>
      <c r="GX438" s="2" t="s">
        <v>134</v>
      </c>
      <c r="GY438" s="2" t="s">
        <v>134</v>
      </c>
      <c r="GZ438" s="2" t="s">
        <v>134</v>
      </c>
      <c r="HA438" s="2" t="s">
        <v>134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134</v>
      </c>
      <c r="HJ438" s="2" t="s">
        <v>134</v>
      </c>
      <c r="HK438" s="2" t="s">
        <v>134</v>
      </c>
      <c r="HL438" s="2" t="s">
        <v>134</v>
      </c>
      <c r="HM438" s="2" t="s">
        <v>134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134</v>
      </c>
      <c r="HV438" s="2" t="s">
        <v>134</v>
      </c>
      <c r="HW438" s="2" t="s">
        <v>134</v>
      </c>
      <c r="HX438" s="2" t="s">
        <v>134</v>
      </c>
      <c r="HY438" s="2" t="s">
        <v>134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134</v>
      </c>
      <c r="IH438" s="2" t="s">
        <v>134</v>
      </c>
      <c r="II438" s="2" t="s">
        <v>134</v>
      </c>
      <c r="IJ438" s="2" t="s">
        <v>134</v>
      </c>
      <c r="IK438" s="2" t="s">
        <v>134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134</v>
      </c>
      <c r="IT438" s="2" t="s">
        <v>134</v>
      </c>
      <c r="IU438" s="2" t="s">
        <v>134</v>
      </c>
      <c r="IV438" s="2" t="s">
        <v>134</v>
      </c>
      <c r="IW438" s="2" t="s">
        <v>134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134</v>
      </c>
      <c r="JF438" s="2" t="s">
        <v>134</v>
      </c>
      <c r="JG438" s="2" t="s">
        <v>134</v>
      </c>
      <c r="JH438" s="2" t="s">
        <v>134</v>
      </c>
      <c r="JI438" s="2" t="s">
        <v>134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134</v>
      </c>
      <c r="JR438" s="2" t="s">
        <v>134</v>
      </c>
      <c r="JS438" s="2" t="s">
        <v>134</v>
      </c>
      <c r="JT438" s="2" t="s">
        <v>134</v>
      </c>
      <c r="JU438" s="2" t="s">
        <v>134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134</v>
      </c>
      <c r="KD438" s="2" t="s">
        <v>134</v>
      </c>
      <c r="KE438" s="2" t="s">
        <v>134</v>
      </c>
      <c r="KF438" s="2" t="s">
        <v>134</v>
      </c>
      <c r="KG438" s="2" t="s">
        <v>134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134</v>
      </c>
      <c r="LB438" s="2" t="s">
        <v>134</v>
      </c>
      <c r="LC438" s="2" t="s">
        <v>134</v>
      </c>
      <c r="LD438" s="2" t="s">
        <v>134</v>
      </c>
      <c r="LE438" s="2" t="s">
        <v>134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134</v>
      </c>
      <c r="LN438" s="2" t="s">
        <v>134</v>
      </c>
      <c r="LO438" s="2" t="s">
        <v>134</v>
      </c>
      <c r="LP438" s="2" t="s">
        <v>134</v>
      </c>
      <c r="LQ438" s="2" t="s">
        <v>134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134</v>
      </c>
      <c r="LZ438" s="2" t="s">
        <v>134</v>
      </c>
      <c r="MA438" s="2" t="s">
        <v>134</v>
      </c>
      <c r="MB438" s="2" t="s">
        <v>134</v>
      </c>
      <c r="MC438" s="2" t="s">
        <v>134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134</v>
      </c>
      <c r="MM438" s="2" t="s">
        <v>134</v>
      </c>
      <c r="MN438" s="2" t="s">
        <v>134</v>
      </c>
      <c r="MO438" s="2" t="s">
        <v>134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134</v>
      </c>
      <c r="MX438" s="2" t="s">
        <v>134</v>
      </c>
      <c r="MY438" s="2" t="s">
        <v>134</v>
      </c>
      <c r="MZ438" s="2" t="s">
        <v>134</v>
      </c>
      <c r="NA438" s="2" t="s">
        <v>134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134</v>
      </c>
      <c r="NV438" s="2" t="s">
        <v>134</v>
      </c>
      <c r="NW438" s="2" t="s">
        <v>134</v>
      </c>
      <c r="NX438" s="2" t="s">
        <v>134</v>
      </c>
      <c r="NY438" s="2" t="s">
        <v>134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134</v>
      </c>
      <c r="OH438" s="2" t="s">
        <v>134</v>
      </c>
      <c r="OI438" s="2" t="s">
        <v>134</v>
      </c>
      <c r="OJ438" s="2" t="s">
        <v>134</v>
      </c>
      <c r="OK438" s="2" t="s">
        <v>134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134</v>
      </c>
      <c r="OT438" s="2" t="s">
        <v>134</v>
      </c>
      <c r="OU438" s="2" t="s">
        <v>134</v>
      </c>
      <c r="OV438" s="2" t="s">
        <v>134</v>
      </c>
      <c r="OW438" s="2" t="s">
        <v>134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134</v>
      </c>
      <c r="PS438" s="2" t="s">
        <v>134</v>
      </c>
      <c r="PT438" s="2" t="s">
        <v>134</v>
      </c>
      <c r="PU438" s="2" t="s">
        <v>134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134</v>
      </c>
      <c r="RB438" s="2" t="s">
        <v>134</v>
      </c>
      <c r="RC438" s="2" t="s">
        <v>134</v>
      </c>
      <c r="RD438" s="2" t="s">
        <v>134</v>
      </c>
      <c r="RE438" s="2" t="s">
        <v>134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134</v>
      </c>
      <c r="RN438" s="2" t="s">
        <v>134</v>
      </c>
      <c r="RO438" s="2" t="s">
        <v>134</v>
      </c>
      <c r="RP438" s="2" t="s">
        <v>134</v>
      </c>
      <c r="RQ438" s="2" t="s">
        <v>134</v>
      </c>
      <c r="RR438" s="2" t="s">
        <v>134</v>
      </c>
      <c r="RS438" s="4"/>
      <c r="RT438" s="8"/>
      <c r="RU438" s="4"/>
      <c r="RV438" s="8"/>
      <c r="RW438" s="7"/>
      <c r="RX438" s="7"/>
      <c r="RY438" s="2" t="s">
        <v>134</v>
      </c>
      <c r="RZ438" s="2" t="s">
        <v>134</v>
      </c>
      <c r="SA438" s="2" t="s">
        <v>134</v>
      </c>
      <c r="SB438" s="2" t="s">
        <v>134</v>
      </c>
      <c r="SC438" s="2" t="s">
        <v>134</v>
      </c>
      <c r="SD438" s="2" t="s">
        <v>134</v>
      </c>
      <c r="SE438" s="4"/>
      <c r="SF438" s="8"/>
      <c r="SG438" s="4"/>
      <c r="SH438" s="8"/>
      <c r="SI438" s="7"/>
      <c r="SJ438" s="7"/>
      <c r="SK438" s="2" t="s">
        <v>134</v>
      </c>
      <c r="SL438" s="2" t="s">
        <v>134</v>
      </c>
      <c r="SM438" s="2" t="s">
        <v>134</v>
      </c>
      <c r="SN438" s="2" t="s">
        <v>134</v>
      </c>
      <c r="SO438" s="2" t="s">
        <v>134</v>
      </c>
      <c r="SP438" s="2" t="s">
        <v>134</v>
      </c>
    </row>
    <row r="439">
      <c r="A439" s="2" t="s">
        <v>3766</v>
      </c>
      <c r="B439" s="2" t="s">
        <v>123</v>
      </c>
      <c r="C439" s="2" t="s">
        <v>3760</v>
      </c>
      <c r="D439" s="2" t="s">
        <v>125</v>
      </c>
      <c r="E439" s="2" t="s">
        <v>126</v>
      </c>
      <c r="F439" s="2" t="s">
        <v>3767</v>
      </c>
      <c r="G439" s="2" t="s">
        <v>134</v>
      </c>
      <c r="H439" s="2" t="s">
        <v>134</v>
      </c>
      <c r="I439" s="2" t="s">
        <v>3762</v>
      </c>
      <c r="J439" s="2" t="s">
        <v>234</v>
      </c>
      <c r="K439" s="2" t="s">
        <v>3768</v>
      </c>
      <c r="L439" s="3">
        <v>22.5</v>
      </c>
      <c r="M439" s="3">
        <v>23.63</v>
      </c>
      <c r="N439" s="3"/>
      <c r="O439" s="2" t="s">
        <v>131</v>
      </c>
      <c r="P439" s="2" t="s">
        <v>1660</v>
      </c>
      <c r="Q439" s="2" t="s">
        <v>133</v>
      </c>
      <c r="R439" s="2" t="s">
        <v>26</v>
      </c>
      <c r="S439" s="2" t="s">
        <v>134</v>
      </c>
      <c r="T439" s="2" t="s">
        <v>134</v>
      </c>
      <c r="U439" s="2" t="s">
        <v>134</v>
      </c>
      <c r="V439" s="2" t="s">
        <v>1815</v>
      </c>
      <c r="W439" s="2" t="s">
        <v>134</v>
      </c>
      <c r="X439" s="2" t="s">
        <v>134</v>
      </c>
      <c r="Y439" s="2" t="s">
        <v>2184</v>
      </c>
      <c r="Z439" s="4">
        <v>158</v>
      </c>
      <c r="AA439" s="4">
        <f>=ROUNDDOWN(23.2352941176471,0)</f>
      </c>
      <c r="AB439" s="5">
        <v>6.8</v>
      </c>
      <c r="AC439" s="2" t="s">
        <v>134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>
        <v>0</v>
      </c>
      <c r="AP439" s="4">
        <v>168</v>
      </c>
      <c r="AQ439" s="8">
        <v>3780</v>
      </c>
      <c r="AR439" s="4"/>
      <c r="AS439" s="8"/>
      <c r="AT439" s="7"/>
      <c r="AU439" s="7"/>
      <c r="AV439" s="4">
        <v>168</v>
      </c>
      <c r="AW439" s="8">
        <v>3780</v>
      </c>
      <c r="AX439" s="4"/>
      <c r="AY439" s="8"/>
      <c r="AZ439" s="7"/>
      <c r="BA439" s="7"/>
      <c r="BB439" s="7">
        <v>1</v>
      </c>
      <c r="BC439" s="4">
        <v>168</v>
      </c>
      <c r="BD439" s="8">
        <v>3780</v>
      </c>
      <c r="BE439" s="4"/>
      <c r="BF439" s="8"/>
      <c r="BG439" s="7"/>
      <c r="BH439" s="7"/>
      <c r="BI439" s="7">
        <v>1</v>
      </c>
      <c r="BJ439" s="4">
        <v>168</v>
      </c>
      <c r="BK439" s="8">
        <v>3780</v>
      </c>
      <c r="BL439" s="2" t="s">
        <v>26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134</v>
      </c>
      <c r="BV439" s="2" t="s">
        <v>134</v>
      </c>
      <c r="BW439" s="2" t="s">
        <v>134</v>
      </c>
      <c r="BX439" s="2" t="s">
        <v>134</v>
      </c>
      <c r="BY439" s="2" t="s">
        <v>134</v>
      </c>
      <c r="BZ439" s="2" t="s">
        <v>134</v>
      </c>
      <c r="CA439" s="4"/>
      <c r="CB439" s="8"/>
      <c r="CC439" s="4"/>
      <c r="CD439" s="8"/>
      <c r="CE439" s="7"/>
      <c r="CF439" s="7"/>
      <c r="CG439" s="2" t="s">
        <v>134</v>
      </c>
      <c r="CH439" s="2" t="s">
        <v>134</v>
      </c>
      <c r="CI439" s="2" t="s">
        <v>134</v>
      </c>
      <c r="CJ439" s="2" t="s">
        <v>134</v>
      </c>
      <c r="CK439" s="2" t="s">
        <v>134</v>
      </c>
      <c r="CL439" s="2" t="s">
        <v>134</v>
      </c>
      <c r="CM439" s="4"/>
      <c r="CN439" s="8"/>
      <c r="CO439" s="4"/>
      <c r="CP439" s="8"/>
      <c r="CQ439" s="7"/>
      <c r="CR439" s="7"/>
      <c r="CS439" s="2" t="s">
        <v>134</v>
      </c>
      <c r="CT439" s="2" t="s">
        <v>134</v>
      </c>
      <c r="CU439" s="2" t="s">
        <v>134</v>
      </c>
      <c r="CV439" s="2" t="s">
        <v>134</v>
      </c>
      <c r="CW439" s="2" t="s">
        <v>134</v>
      </c>
      <c r="CX439" s="2" t="s">
        <v>134</v>
      </c>
      <c r="CY439" s="4"/>
      <c r="CZ439" s="8"/>
      <c r="DA439" s="4"/>
      <c r="DB439" s="8"/>
      <c r="DC439" s="7"/>
      <c r="DD439" s="7"/>
      <c r="DE439" s="2" t="s">
        <v>134</v>
      </c>
      <c r="DF439" s="2" t="s">
        <v>134</v>
      </c>
      <c r="DG439" s="2" t="s">
        <v>134</v>
      </c>
      <c r="DH439" s="2" t="s">
        <v>134</v>
      </c>
      <c r="DI439" s="2" t="s">
        <v>134</v>
      </c>
      <c r="DJ439" s="2" t="s">
        <v>134</v>
      </c>
      <c r="DK439" s="4"/>
      <c r="DL439" s="8"/>
      <c r="DM439" s="4"/>
      <c r="DN439" s="8"/>
      <c r="DO439" s="7"/>
      <c r="DP439" s="7"/>
      <c r="DQ439" s="2" t="s">
        <v>134</v>
      </c>
      <c r="DR439" s="2" t="s">
        <v>134</v>
      </c>
      <c r="DS439" s="2" t="s">
        <v>134</v>
      </c>
      <c r="DT439" s="2" t="s">
        <v>134</v>
      </c>
      <c r="DU439" s="2" t="s">
        <v>134</v>
      </c>
      <c r="DV439" s="2" t="s">
        <v>134</v>
      </c>
      <c r="DW439" s="4"/>
      <c r="DX439" s="8"/>
      <c r="DY439" s="4"/>
      <c r="DZ439" s="8"/>
      <c r="EA439" s="7"/>
      <c r="EB439" s="7"/>
      <c r="EC439" s="2" t="s">
        <v>134</v>
      </c>
      <c r="ED439" s="2" t="s">
        <v>134</v>
      </c>
      <c r="EE439" s="2" t="s">
        <v>134</v>
      </c>
      <c r="EF439" s="2" t="s">
        <v>134</v>
      </c>
      <c r="EG439" s="2" t="s">
        <v>134</v>
      </c>
      <c r="EH439" s="2" t="s">
        <v>134</v>
      </c>
      <c r="EI439" s="4"/>
      <c r="EJ439" s="8"/>
      <c r="EK439" s="4"/>
      <c r="EL439" s="8"/>
      <c r="EM439" s="7"/>
      <c r="EN439" s="7"/>
      <c r="EO439" s="2" t="s">
        <v>134</v>
      </c>
      <c r="EP439" s="2" t="s">
        <v>134</v>
      </c>
      <c r="EQ439" s="2" t="s">
        <v>134</v>
      </c>
      <c r="ER439" s="2" t="s">
        <v>134</v>
      </c>
      <c r="ES439" s="2" t="s">
        <v>134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134</v>
      </c>
      <c r="FB439" s="2" t="s">
        <v>134</v>
      </c>
      <c r="FC439" s="2" t="s">
        <v>134</v>
      </c>
      <c r="FD439" s="2" t="s">
        <v>134</v>
      </c>
      <c r="FE439" s="2" t="s">
        <v>134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134</v>
      </c>
      <c r="FN439" s="2" t="s">
        <v>134</v>
      </c>
      <c r="FO439" s="2" t="s">
        <v>134</v>
      </c>
      <c r="FP439" s="2" t="s">
        <v>134</v>
      </c>
      <c r="FQ439" s="2" t="s">
        <v>134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134</v>
      </c>
      <c r="FZ439" s="2" t="s">
        <v>134</v>
      </c>
      <c r="GA439" s="2" t="s">
        <v>134</v>
      </c>
      <c r="GB439" s="2" t="s">
        <v>134</v>
      </c>
      <c r="GC439" s="2" t="s">
        <v>134</v>
      </c>
      <c r="GD439" s="2" t="s">
        <v>134</v>
      </c>
      <c r="GE439" s="4">
        <v>168</v>
      </c>
      <c r="GF439" s="8">
        <v>3780</v>
      </c>
      <c r="GG439" s="4"/>
      <c r="GH439" s="8"/>
      <c r="GI439" s="7"/>
      <c r="GJ439" s="7"/>
      <c r="GK439" s="2" t="s">
        <v>140</v>
      </c>
      <c r="GL439" s="2" t="s">
        <v>131</v>
      </c>
      <c r="GM439" s="2" t="s">
        <v>3072</v>
      </c>
      <c r="GN439" s="2" t="s">
        <v>3763</v>
      </c>
      <c r="GO439" s="2" t="s">
        <v>142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134</v>
      </c>
      <c r="GX439" s="2" t="s">
        <v>134</v>
      </c>
      <c r="GY439" s="2" t="s">
        <v>134</v>
      </c>
      <c r="GZ439" s="2" t="s">
        <v>134</v>
      </c>
      <c r="HA439" s="2" t="s">
        <v>134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134</v>
      </c>
      <c r="HJ439" s="2" t="s">
        <v>134</v>
      </c>
      <c r="HK439" s="2" t="s">
        <v>134</v>
      </c>
      <c r="HL439" s="2" t="s">
        <v>134</v>
      </c>
      <c r="HM439" s="2" t="s">
        <v>134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134</v>
      </c>
      <c r="HV439" s="2" t="s">
        <v>134</v>
      </c>
      <c r="HW439" s="2" t="s">
        <v>134</v>
      </c>
      <c r="HX439" s="2" t="s">
        <v>134</v>
      </c>
      <c r="HY439" s="2" t="s">
        <v>134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134</v>
      </c>
      <c r="IH439" s="2" t="s">
        <v>134</v>
      </c>
      <c r="II439" s="2" t="s">
        <v>134</v>
      </c>
      <c r="IJ439" s="2" t="s">
        <v>134</v>
      </c>
      <c r="IK439" s="2" t="s">
        <v>134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134</v>
      </c>
      <c r="IT439" s="2" t="s">
        <v>134</v>
      </c>
      <c r="IU439" s="2" t="s">
        <v>134</v>
      </c>
      <c r="IV439" s="2" t="s">
        <v>134</v>
      </c>
      <c r="IW439" s="2" t="s">
        <v>134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134</v>
      </c>
      <c r="JG439" s="2" t="s">
        <v>134</v>
      </c>
      <c r="JH439" s="2" t="s">
        <v>134</v>
      </c>
      <c r="JI439" s="2" t="s">
        <v>134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134</v>
      </c>
      <c r="JR439" s="2" t="s">
        <v>134</v>
      </c>
      <c r="JS439" s="2" t="s">
        <v>134</v>
      </c>
      <c r="JT439" s="2" t="s">
        <v>134</v>
      </c>
      <c r="JU439" s="2" t="s">
        <v>134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134</v>
      </c>
      <c r="KE439" s="2" t="s">
        <v>134</v>
      </c>
      <c r="KF439" s="2" t="s">
        <v>134</v>
      </c>
      <c r="KG439" s="2" t="s">
        <v>134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134</v>
      </c>
      <c r="LC439" s="2" t="s">
        <v>134</v>
      </c>
      <c r="LD439" s="2" t="s">
        <v>134</v>
      </c>
      <c r="LE439" s="2" t="s">
        <v>134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134</v>
      </c>
      <c r="LN439" s="2" t="s">
        <v>134</v>
      </c>
      <c r="LO439" s="2" t="s">
        <v>134</v>
      </c>
      <c r="LP439" s="2" t="s">
        <v>134</v>
      </c>
      <c r="LQ439" s="2" t="s">
        <v>134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134</v>
      </c>
      <c r="LZ439" s="2" t="s">
        <v>134</v>
      </c>
      <c r="MA439" s="2" t="s">
        <v>134</v>
      </c>
      <c r="MB439" s="2" t="s">
        <v>134</v>
      </c>
      <c r="MC439" s="2" t="s">
        <v>134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134</v>
      </c>
      <c r="MY439" s="2" t="s">
        <v>134</v>
      </c>
      <c r="MZ439" s="2" t="s">
        <v>134</v>
      </c>
      <c r="NA439" s="2" t="s">
        <v>134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134</v>
      </c>
      <c r="NV439" s="2" t="s">
        <v>134</v>
      </c>
      <c r="NW439" s="2" t="s">
        <v>134</v>
      </c>
      <c r="NX439" s="2" t="s">
        <v>134</v>
      </c>
      <c r="NY439" s="2" t="s">
        <v>134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134</v>
      </c>
      <c r="OI439" s="2" t="s">
        <v>134</v>
      </c>
      <c r="OJ439" s="2" t="s">
        <v>134</v>
      </c>
      <c r="OK439" s="2" t="s">
        <v>134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134</v>
      </c>
      <c r="OT439" s="2" t="s">
        <v>134</v>
      </c>
      <c r="OU439" s="2" t="s">
        <v>134</v>
      </c>
      <c r="OV439" s="2" t="s">
        <v>134</v>
      </c>
      <c r="OW439" s="2" t="s">
        <v>134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134</v>
      </c>
      <c r="PS439" s="2" t="s">
        <v>134</v>
      </c>
      <c r="PT439" s="2" t="s">
        <v>134</v>
      </c>
      <c r="PU439" s="2" t="s">
        <v>134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134</v>
      </c>
      <c r="RB439" s="2" t="s">
        <v>134</v>
      </c>
      <c r="RC439" s="2" t="s">
        <v>134</v>
      </c>
      <c r="RD439" s="2" t="s">
        <v>134</v>
      </c>
      <c r="RE439" s="2" t="s">
        <v>134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134</v>
      </c>
      <c r="RN439" s="2" t="s">
        <v>134</v>
      </c>
      <c r="RO439" s="2" t="s">
        <v>134</v>
      </c>
      <c r="RP439" s="2" t="s">
        <v>134</v>
      </c>
      <c r="RQ439" s="2" t="s">
        <v>134</v>
      </c>
      <c r="RR439" s="2" t="s">
        <v>134</v>
      </c>
      <c r="RS439" s="4"/>
      <c r="RT439" s="8"/>
      <c r="RU439" s="4"/>
      <c r="RV439" s="8"/>
      <c r="RW439" s="7"/>
      <c r="RX439" s="7"/>
      <c r="RY439" s="2" t="s">
        <v>134</v>
      </c>
      <c r="RZ439" s="2" t="s">
        <v>134</v>
      </c>
      <c r="SA439" s="2" t="s">
        <v>134</v>
      </c>
      <c r="SB439" s="2" t="s">
        <v>134</v>
      </c>
      <c r="SC439" s="2" t="s">
        <v>134</v>
      </c>
      <c r="SD439" s="2" t="s">
        <v>134</v>
      </c>
      <c r="SE439" s="4"/>
      <c r="SF439" s="8"/>
      <c r="SG439" s="4"/>
      <c r="SH439" s="8"/>
      <c r="SI439" s="7"/>
      <c r="SJ439" s="7"/>
      <c r="SK439" s="2" t="s">
        <v>134</v>
      </c>
      <c r="SL439" s="2" t="s">
        <v>134</v>
      </c>
      <c r="SM439" s="2" t="s">
        <v>134</v>
      </c>
      <c r="SN439" s="2" t="s">
        <v>134</v>
      </c>
      <c r="SO439" s="2" t="s">
        <v>134</v>
      </c>
      <c r="SP439" s="2" t="s">
        <v>134</v>
      </c>
    </row>
    <row r="440">
      <c r="A440" s="2" t="s">
        <v>3769</v>
      </c>
      <c r="B440" s="2" t="s">
        <v>123</v>
      </c>
      <c r="C440" s="2" t="s">
        <v>3760</v>
      </c>
      <c r="D440" s="2" t="s">
        <v>125</v>
      </c>
      <c r="E440" s="2" t="s">
        <v>126</v>
      </c>
      <c r="F440" s="2" t="s">
        <v>3770</v>
      </c>
      <c r="G440" s="2" t="s">
        <v>134</v>
      </c>
      <c r="H440" s="2" t="s">
        <v>134</v>
      </c>
      <c r="I440" s="2" t="s">
        <v>3762</v>
      </c>
      <c r="J440" s="2" t="s">
        <v>234</v>
      </c>
      <c r="K440" s="2" t="s">
        <v>273</v>
      </c>
      <c r="L440" s="3">
        <v>22.5</v>
      </c>
      <c r="M440" s="3">
        <v>23.63</v>
      </c>
      <c r="N440" s="3"/>
      <c r="O440" s="2" t="s">
        <v>131</v>
      </c>
      <c r="P440" s="2" t="s">
        <v>1660</v>
      </c>
      <c r="Q440" s="2" t="s">
        <v>133</v>
      </c>
      <c r="R440" s="2" t="s">
        <v>26</v>
      </c>
      <c r="S440" s="2" t="s">
        <v>134</v>
      </c>
      <c r="T440" s="2" t="s">
        <v>134</v>
      </c>
      <c r="U440" s="2" t="s">
        <v>134</v>
      </c>
      <c r="V440" s="2" t="s">
        <v>1815</v>
      </c>
      <c r="W440" s="2" t="s">
        <v>134</v>
      </c>
      <c r="X440" s="2" t="s">
        <v>134</v>
      </c>
      <c r="Y440" s="2" t="s">
        <v>2184</v>
      </c>
      <c r="Z440" s="4">
        <v>309</v>
      </c>
      <c r="AA440" s="4">
        <f>=ROUNDDOWN(77.25,0)</f>
      </c>
      <c r="AB440" s="5">
        <v>4</v>
      </c>
      <c r="AC440" s="2" t="s">
        <v>134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>
        <v>0</v>
      </c>
      <c r="AP440" s="4">
        <v>130</v>
      </c>
      <c r="AQ440" s="8">
        <v>2925</v>
      </c>
      <c r="AR440" s="4"/>
      <c r="AS440" s="8"/>
      <c r="AT440" s="7"/>
      <c r="AU440" s="7"/>
      <c r="AV440" s="4">
        <v>130</v>
      </c>
      <c r="AW440" s="8">
        <v>2925</v>
      </c>
      <c r="AX440" s="4"/>
      <c r="AY440" s="8"/>
      <c r="AZ440" s="7"/>
      <c r="BA440" s="7"/>
      <c r="BB440" s="7">
        <v>1</v>
      </c>
      <c r="BC440" s="4">
        <v>130</v>
      </c>
      <c r="BD440" s="8">
        <v>2925</v>
      </c>
      <c r="BE440" s="4"/>
      <c r="BF440" s="8"/>
      <c r="BG440" s="7"/>
      <c r="BH440" s="7"/>
      <c r="BI440" s="7">
        <v>1</v>
      </c>
      <c r="BJ440" s="4">
        <v>130</v>
      </c>
      <c r="BK440" s="8">
        <v>2925</v>
      </c>
      <c r="BL440" s="2" t="s">
        <v>26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134</v>
      </c>
      <c r="BV440" s="2" t="s">
        <v>134</v>
      </c>
      <c r="BW440" s="2" t="s">
        <v>134</v>
      </c>
      <c r="BX440" s="2" t="s">
        <v>134</v>
      </c>
      <c r="BY440" s="2" t="s">
        <v>134</v>
      </c>
      <c r="BZ440" s="2" t="s">
        <v>134</v>
      </c>
      <c r="CA440" s="4"/>
      <c r="CB440" s="8"/>
      <c r="CC440" s="4"/>
      <c r="CD440" s="8"/>
      <c r="CE440" s="7"/>
      <c r="CF440" s="7"/>
      <c r="CG440" s="2" t="s">
        <v>134</v>
      </c>
      <c r="CH440" s="2" t="s">
        <v>134</v>
      </c>
      <c r="CI440" s="2" t="s">
        <v>134</v>
      </c>
      <c r="CJ440" s="2" t="s">
        <v>134</v>
      </c>
      <c r="CK440" s="2" t="s">
        <v>134</v>
      </c>
      <c r="CL440" s="2" t="s">
        <v>134</v>
      </c>
      <c r="CM440" s="4"/>
      <c r="CN440" s="8"/>
      <c r="CO440" s="4"/>
      <c r="CP440" s="8"/>
      <c r="CQ440" s="7"/>
      <c r="CR440" s="7"/>
      <c r="CS440" s="2" t="s">
        <v>134</v>
      </c>
      <c r="CT440" s="2" t="s">
        <v>134</v>
      </c>
      <c r="CU440" s="2" t="s">
        <v>134</v>
      </c>
      <c r="CV440" s="2" t="s">
        <v>134</v>
      </c>
      <c r="CW440" s="2" t="s">
        <v>134</v>
      </c>
      <c r="CX440" s="2" t="s">
        <v>134</v>
      </c>
      <c r="CY440" s="4"/>
      <c r="CZ440" s="8"/>
      <c r="DA440" s="4"/>
      <c r="DB440" s="8"/>
      <c r="DC440" s="7"/>
      <c r="DD440" s="7"/>
      <c r="DE440" s="2" t="s">
        <v>134</v>
      </c>
      <c r="DF440" s="2" t="s">
        <v>134</v>
      </c>
      <c r="DG440" s="2" t="s">
        <v>134</v>
      </c>
      <c r="DH440" s="2" t="s">
        <v>134</v>
      </c>
      <c r="DI440" s="2" t="s">
        <v>134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134</v>
      </c>
      <c r="DR440" s="2" t="s">
        <v>134</v>
      </c>
      <c r="DS440" s="2" t="s">
        <v>134</v>
      </c>
      <c r="DT440" s="2" t="s">
        <v>134</v>
      </c>
      <c r="DU440" s="2" t="s">
        <v>134</v>
      </c>
      <c r="DV440" s="2" t="s">
        <v>134</v>
      </c>
      <c r="DW440" s="4"/>
      <c r="DX440" s="8"/>
      <c r="DY440" s="4"/>
      <c r="DZ440" s="8"/>
      <c r="EA440" s="7"/>
      <c r="EB440" s="7"/>
      <c r="EC440" s="2" t="s">
        <v>134</v>
      </c>
      <c r="ED440" s="2" t="s">
        <v>134</v>
      </c>
      <c r="EE440" s="2" t="s">
        <v>134</v>
      </c>
      <c r="EF440" s="2" t="s">
        <v>134</v>
      </c>
      <c r="EG440" s="2" t="s">
        <v>134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134</v>
      </c>
      <c r="EP440" s="2" t="s">
        <v>134</v>
      </c>
      <c r="EQ440" s="2" t="s">
        <v>134</v>
      </c>
      <c r="ER440" s="2" t="s">
        <v>134</v>
      </c>
      <c r="ES440" s="2" t="s">
        <v>134</v>
      </c>
      <c r="ET440" s="2" t="s">
        <v>134</v>
      </c>
      <c r="EU440" s="4"/>
      <c r="EV440" s="8"/>
      <c r="EW440" s="4"/>
      <c r="EX440" s="8"/>
      <c r="EY440" s="7"/>
      <c r="EZ440" s="7"/>
      <c r="FA440" s="2" t="s">
        <v>134</v>
      </c>
      <c r="FB440" s="2" t="s">
        <v>134</v>
      </c>
      <c r="FC440" s="2" t="s">
        <v>134</v>
      </c>
      <c r="FD440" s="2" t="s">
        <v>134</v>
      </c>
      <c r="FE440" s="2" t="s">
        <v>134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134</v>
      </c>
      <c r="FN440" s="2" t="s">
        <v>134</v>
      </c>
      <c r="FO440" s="2" t="s">
        <v>134</v>
      </c>
      <c r="FP440" s="2" t="s">
        <v>134</v>
      </c>
      <c r="FQ440" s="2" t="s">
        <v>134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134</v>
      </c>
      <c r="FZ440" s="2" t="s">
        <v>134</v>
      </c>
      <c r="GA440" s="2" t="s">
        <v>134</v>
      </c>
      <c r="GB440" s="2" t="s">
        <v>134</v>
      </c>
      <c r="GC440" s="2" t="s">
        <v>134</v>
      </c>
      <c r="GD440" s="2" t="s">
        <v>134</v>
      </c>
      <c r="GE440" s="4">
        <v>130</v>
      </c>
      <c r="GF440" s="8">
        <v>2925</v>
      </c>
      <c r="GG440" s="4"/>
      <c r="GH440" s="8"/>
      <c r="GI440" s="7"/>
      <c r="GJ440" s="7"/>
      <c r="GK440" s="2" t="s">
        <v>140</v>
      </c>
      <c r="GL440" s="2" t="s">
        <v>131</v>
      </c>
      <c r="GM440" s="2" t="s">
        <v>3072</v>
      </c>
      <c r="GN440" s="2" t="s">
        <v>3763</v>
      </c>
      <c r="GO440" s="2" t="s">
        <v>142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134</v>
      </c>
      <c r="GX440" s="2" t="s">
        <v>134</v>
      </c>
      <c r="GY440" s="2" t="s">
        <v>134</v>
      </c>
      <c r="GZ440" s="2" t="s">
        <v>134</v>
      </c>
      <c r="HA440" s="2" t="s">
        <v>134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134</v>
      </c>
      <c r="HJ440" s="2" t="s">
        <v>134</v>
      </c>
      <c r="HK440" s="2" t="s">
        <v>134</v>
      </c>
      <c r="HL440" s="2" t="s">
        <v>134</v>
      </c>
      <c r="HM440" s="2" t="s">
        <v>134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134</v>
      </c>
      <c r="HV440" s="2" t="s">
        <v>134</v>
      </c>
      <c r="HW440" s="2" t="s">
        <v>134</v>
      </c>
      <c r="HX440" s="2" t="s">
        <v>134</v>
      </c>
      <c r="HY440" s="2" t="s">
        <v>134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134</v>
      </c>
      <c r="IH440" s="2" t="s">
        <v>134</v>
      </c>
      <c r="II440" s="2" t="s">
        <v>134</v>
      </c>
      <c r="IJ440" s="2" t="s">
        <v>134</v>
      </c>
      <c r="IK440" s="2" t="s">
        <v>134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134</v>
      </c>
      <c r="IT440" s="2" t="s">
        <v>134</v>
      </c>
      <c r="IU440" s="2" t="s">
        <v>134</v>
      </c>
      <c r="IV440" s="2" t="s">
        <v>134</v>
      </c>
      <c r="IW440" s="2" t="s">
        <v>134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134</v>
      </c>
      <c r="JG440" s="2" t="s">
        <v>134</v>
      </c>
      <c r="JH440" s="2" t="s">
        <v>134</v>
      </c>
      <c r="JI440" s="2" t="s">
        <v>134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134</v>
      </c>
      <c r="JR440" s="2" t="s">
        <v>134</v>
      </c>
      <c r="JS440" s="2" t="s">
        <v>134</v>
      </c>
      <c r="JT440" s="2" t="s">
        <v>134</v>
      </c>
      <c r="JU440" s="2" t="s">
        <v>134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134</v>
      </c>
      <c r="KE440" s="2" t="s">
        <v>134</v>
      </c>
      <c r="KF440" s="2" t="s">
        <v>134</v>
      </c>
      <c r="KG440" s="2" t="s">
        <v>134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134</v>
      </c>
      <c r="LC440" s="2" t="s">
        <v>134</v>
      </c>
      <c r="LD440" s="2" t="s">
        <v>134</v>
      </c>
      <c r="LE440" s="2" t="s">
        <v>134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134</v>
      </c>
      <c r="LN440" s="2" t="s">
        <v>134</v>
      </c>
      <c r="LO440" s="2" t="s">
        <v>134</v>
      </c>
      <c r="LP440" s="2" t="s">
        <v>134</v>
      </c>
      <c r="LQ440" s="2" t="s">
        <v>134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134</v>
      </c>
      <c r="LZ440" s="2" t="s">
        <v>134</v>
      </c>
      <c r="MA440" s="2" t="s">
        <v>134</v>
      </c>
      <c r="MB440" s="2" t="s">
        <v>134</v>
      </c>
      <c r="MC440" s="2" t="s">
        <v>134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134</v>
      </c>
      <c r="MX440" s="2" t="s">
        <v>134</v>
      </c>
      <c r="MY440" s="2" t="s">
        <v>134</v>
      </c>
      <c r="MZ440" s="2" t="s">
        <v>134</v>
      </c>
      <c r="NA440" s="2" t="s">
        <v>134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134</v>
      </c>
      <c r="NV440" s="2" t="s">
        <v>134</v>
      </c>
      <c r="NW440" s="2" t="s">
        <v>134</v>
      </c>
      <c r="NX440" s="2" t="s">
        <v>134</v>
      </c>
      <c r="NY440" s="2" t="s">
        <v>134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134</v>
      </c>
      <c r="OI440" s="2" t="s">
        <v>134</v>
      </c>
      <c r="OJ440" s="2" t="s">
        <v>134</v>
      </c>
      <c r="OK440" s="2" t="s">
        <v>134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134</v>
      </c>
      <c r="OT440" s="2" t="s">
        <v>134</v>
      </c>
      <c r="OU440" s="2" t="s">
        <v>134</v>
      </c>
      <c r="OV440" s="2" t="s">
        <v>134</v>
      </c>
      <c r="OW440" s="2" t="s">
        <v>134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134</v>
      </c>
      <c r="PS440" s="2" t="s">
        <v>134</v>
      </c>
      <c r="PT440" s="2" t="s">
        <v>134</v>
      </c>
      <c r="PU440" s="2" t="s">
        <v>134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134</v>
      </c>
      <c r="RB440" s="2" t="s">
        <v>134</v>
      </c>
      <c r="RC440" s="2" t="s">
        <v>134</v>
      </c>
      <c r="RD440" s="2" t="s">
        <v>134</v>
      </c>
      <c r="RE440" s="2" t="s">
        <v>134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134</v>
      </c>
      <c r="RN440" s="2" t="s">
        <v>134</v>
      </c>
      <c r="RO440" s="2" t="s">
        <v>134</v>
      </c>
      <c r="RP440" s="2" t="s">
        <v>134</v>
      </c>
      <c r="RQ440" s="2" t="s">
        <v>134</v>
      </c>
      <c r="RR440" s="2" t="s">
        <v>134</v>
      </c>
      <c r="RS440" s="4"/>
      <c r="RT440" s="8"/>
      <c r="RU440" s="4"/>
      <c r="RV440" s="8"/>
      <c r="RW440" s="7"/>
      <c r="RX440" s="7"/>
      <c r="RY440" s="2" t="s">
        <v>134</v>
      </c>
      <c r="RZ440" s="2" t="s">
        <v>134</v>
      </c>
      <c r="SA440" s="2" t="s">
        <v>134</v>
      </c>
      <c r="SB440" s="2" t="s">
        <v>134</v>
      </c>
      <c r="SC440" s="2" t="s">
        <v>134</v>
      </c>
      <c r="SD440" s="2" t="s">
        <v>134</v>
      </c>
      <c r="SE440" s="4"/>
      <c r="SF440" s="8"/>
      <c r="SG440" s="4"/>
      <c r="SH440" s="8"/>
      <c r="SI440" s="7"/>
      <c r="SJ440" s="7"/>
      <c r="SK440" s="2" t="s">
        <v>134</v>
      </c>
      <c r="SL440" s="2" t="s">
        <v>134</v>
      </c>
      <c r="SM440" s="2" t="s">
        <v>134</v>
      </c>
      <c r="SN440" s="2" t="s">
        <v>134</v>
      </c>
      <c r="SO440" s="2" t="s">
        <v>134</v>
      </c>
      <c r="SP440" s="2" t="s">
        <v>134</v>
      </c>
    </row>
    <row r="441">
      <c r="A441" s="2" t="s">
        <v>3771</v>
      </c>
      <c r="B441" s="2" t="s">
        <v>123</v>
      </c>
      <c r="C441" s="2" t="s">
        <v>3760</v>
      </c>
      <c r="D441" s="2" t="s">
        <v>125</v>
      </c>
      <c r="E441" s="2" t="s">
        <v>126</v>
      </c>
      <c r="F441" s="2" t="s">
        <v>3772</v>
      </c>
      <c r="G441" s="2" t="s">
        <v>3772</v>
      </c>
      <c r="H441" s="2" t="s">
        <v>3772</v>
      </c>
      <c r="I441" s="2" t="s">
        <v>3773</v>
      </c>
      <c r="J441" s="2" t="s">
        <v>234</v>
      </c>
      <c r="K441" s="2" t="s">
        <v>3022</v>
      </c>
      <c r="L441" s="3">
        <v>19</v>
      </c>
      <c r="M441" s="3">
        <v>19.95</v>
      </c>
      <c r="N441" s="3">
        <v>39.99</v>
      </c>
      <c r="O441" s="2" t="s">
        <v>131</v>
      </c>
      <c r="P441" s="2" t="s">
        <v>3247</v>
      </c>
      <c r="Q441" s="2" t="s">
        <v>133</v>
      </c>
      <c r="R441" s="2" t="s">
        <v>16</v>
      </c>
      <c r="S441" s="2" t="s">
        <v>134</v>
      </c>
      <c r="T441" s="2" t="s">
        <v>134</v>
      </c>
      <c r="U441" s="2" t="s">
        <v>832</v>
      </c>
      <c r="V441" s="2" t="s">
        <v>135</v>
      </c>
      <c r="W441" s="2" t="s">
        <v>134</v>
      </c>
      <c r="X441" s="2" t="s">
        <v>134</v>
      </c>
      <c r="Y441" s="2" t="s">
        <v>213</v>
      </c>
      <c r="Z441" s="4">
        <v>836</v>
      </c>
      <c r="AA441" s="4">
        <f>=ROUNDDOWN(836,0)</f>
      </c>
      <c r="AB441" s="5">
        <v>1</v>
      </c>
      <c r="AC441" s="2" t="s">
        <v>134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51</v>
      </c>
      <c r="AQ441" s="8">
        <v>1182.69</v>
      </c>
      <c r="AR441" s="4"/>
      <c r="AS441" s="8"/>
      <c r="AT441" s="7"/>
      <c r="AU441" s="7"/>
      <c r="AV441" s="4">
        <v>51</v>
      </c>
      <c r="AW441" s="8">
        <v>1182.69</v>
      </c>
      <c r="AX441" s="4"/>
      <c r="AY441" s="8"/>
      <c r="AZ441" s="7"/>
      <c r="BA441" s="7"/>
      <c r="BB441" s="7">
        <v>1</v>
      </c>
      <c r="BC441" s="4">
        <v>108</v>
      </c>
      <c r="BD441" s="8">
        <v>2504.52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>
        <v>0.4722</v>
      </c>
      <c r="BJ441" s="4">
        <v>51</v>
      </c>
      <c r="BK441" s="8">
        <v>1182.69</v>
      </c>
      <c r="BL441" s="2" t="s">
        <v>3249</v>
      </c>
      <c r="BM441" s="7">
        <v>1</v>
      </c>
      <c r="BN441" s="7">
        <v>1</v>
      </c>
      <c r="BO441" s="4">
        <v>51</v>
      </c>
      <c r="BP441" s="8">
        <v>1182.69</v>
      </c>
      <c r="BQ441" s="4"/>
      <c r="BR441" s="8"/>
      <c r="BS441" s="7"/>
      <c r="BT441" s="7"/>
      <c r="BU441" s="2" t="s">
        <v>140</v>
      </c>
      <c r="BV441" s="2" t="s">
        <v>131</v>
      </c>
      <c r="BW441" s="2" t="s">
        <v>134</v>
      </c>
      <c r="BX441" s="2" t="s">
        <v>1148</v>
      </c>
      <c r="BY441" s="2" t="s">
        <v>142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161</v>
      </c>
      <c r="CH441" s="2" t="s">
        <v>131</v>
      </c>
      <c r="CI441" s="2" t="s">
        <v>134</v>
      </c>
      <c r="CJ441" s="2" t="s">
        <v>134</v>
      </c>
      <c r="CK441" s="2" t="s">
        <v>142</v>
      </c>
      <c r="CL441" s="2" t="s">
        <v>134</v>
      </c>
      <c r="CM441" s="4"/>
      <c r="CN441" s="8"/>
      <c r="CO441" s="4"/>
      <c r="CP441" s="8"/>
      <c r="CQ441" s="7"/>
      <c r="CR441" s="7"/>
      <c r="CS441" s="2" t="s">
        <v>436</v>
      </c>
      <c r="CT441" s="2" t="s">
        <v>131</v>
      </c>
      <c r="CU441" s="2" t="s">
        <v>134</v>
      </c>
      <c r="CV441" s="2" t="s">
        <v>134</v>
      </c>
      <c r="CW441" s="2" t="s">
        <v>142</v>
      </c>
      <c r="CX441" s="2" t="s">
        <v>134</v>
      </c>
      <c r="CY441" s="4"/>
      <c r="CZ441" s="8"/>
      <c r="DA441" s="4"/>
      <c r="DB441" s="8"/>
      <c r="DC441" s="7"/>
      <c r="DD441" s="7"/>
      <c r="DE441" s="2" t="s">
        <v>134</v>
      </c>
      <c r="DF441" s="2" t="s">
        <v>134</v>
      </c>
      <c r="DG441" s="2" t="s">
        <v>134</v>
      </c>
      <c r="DH441" s="2" t="s">
        <v>134</v>
      </c>
      <c r="DI441" s="2" t="s">
        <v>134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134</v>
      </c>
      <c r="DR441" s="2" t="s">
        <v>134</v>
      </c>
      <c r="DS441" s="2" t="s">
        <v>134</v>
      </c>
      <c r="DT441" s="2" t="s">
        <v>134</v>
      </c>
      <c r="DU441" s="2" t="s">
        <v>134</v>
      </c>
      <c r="DV441" s="2" t="s">
        <v>134</v>
      </c>
      <c r="DW441" s="4"/>
      <c r="DX441" s="8"/>
      <c r="DY441" s="4"/>
      <c r="DZ441" s="8"/>
      <c r="EA441" s="7"/>
      <c r="EB441" s="7"/>
      <c r="EC441" s="2" t="s">
        <v>134</v>
      </c>
      <c r="ED441" s="2" t="s">
        <v>134</v>
      </c>
      <c r="EE441" s="2" t="s">
        <v>134</v>
      </c>
      <c r="EF441" s="2" t="s">
        <v>134</v>
      </c>
      <c r="EG441" s="2" t="s">
        <v>134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134</v>
      </c>
      <c r="EP441" s="2" t="s">
        <v>134</v>
      </c>
      <c r="EQ441" s="2" t="s">
        <v>134</v>
      </c>
      <c r="ER441" s="2" t="s">
        <v>134</v>
      </c>
      <c r="ES441" s="2" t="s">
        <v>134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134</v>
      </c>
      <c r="FB441" s="2" t="s">
        <v>134</v>
      </c>
      <c r="FC441" s="2" t="s">
        <v>134</v>
      </c>
      <c r="FD441" s="2" t="s">
        <v>134</v>
      </c>
      <c r="FE441" s="2" t="s">
        <v>134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134</v>
      </c>
      <c r="FN441" s="2" t="s">
        <v>134</v>
      </c>
      <c r="FO441" s="2" t="s">
        <v>134</v>
      </c>
      <c r="FP441" s="2" t="s">
        <v>134</v>
      </c>
      <c r="FQ441" s="2" t="s">
        <v>134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134</v>
      </c>
      <c r="FZ441" s="2" t="s">
        <v>134</v>
      </c>
      <c r="GA441" s="2" t="s">
        <v>134</v>
      </c>
      <c r="GB441" s="2" t="s">
        <v>134</v>
      </c>
      <c r="GC441" s="2" t="s">
        <v>134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134</v>
      </c>
      <c r="GL441" s="2" t="s">
        <v>134</v>
      </c>
      <c r="GM441" s="2" t="s">
        <v>134</v>
      </c>
      <c r="GN441" s="2" t="s">
        <v>134</v>
      </c>
      <c r="GO441" s="2" t="s">
        <v>134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134</v>
      </c>
      <c r="GX441" s="2" t="s">
        <v>134</v>
      </c>
      <c r="GY441" s="2" t="s">
        <v>134</v>
      </c>
      <c r="GZ441" s="2" t="s">
        <v>134</v>
      </c>
      <c r="HA441" s="2" t="s">
        <v>134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134</v>
      </c>
      <c r="HJ441" s="2" t="s">
        <v>134</v>
      </c>
      <c r="HK441" s="2" t="s">
        <v>134</v>
      </c>
      <c r="HL441" s="2" t="s">
        <v>134</v>
      </c>
      <c r="HM441" s="2" t="s">
        <v>134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134</v>
      </c>
      <c r="HV441" s="2" t="s">
        <v>134</v>
      </c>
      <c r="HW441" s="2" t="s">
        <v>134</v>
      </c>
      <c r="HX441" s="2" t="s">
        <v>134</v>
      </c>
      <c r="HY441" s="2" t="s">
        <v>134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134</v>
      </c>
      <c r="IH441" s="2" t="s">
        <v>134</v>
      </c>
      <c r="II441" s="2" t="s">
        <v>134</v>
      </c>
      <c r="IJ441" s="2" t="s">
        <v>134</v>
      </c>
      <c r="IK441" s="2" t="s">
        <v>134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134</v>
      </c>
      <c r="IT441" s="2" t="s">
        <v>134</v>
      </c>
      <c r="IU441" s="2" t="s">
        <v>134</v>
      </c>
      <c r="IV441" s="2" t="s">
        <v>134</v>
      </c>
      <c r="IW441" s="2" t="s">
        <v>134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134</v>
      </c>
      <c r="JG441" s="2" t="s">
        <v>134</v>
      </c>
      <c r="JH441" s="2" t="s">
        <v>134</v>
      </c>
      <c r="JI441" s="2" t="s">
        <v>134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134</v>
      </c>
      <c r="JR441" s="2" t="s">
        <v>134</v>
      </c>
      <c r="JS441" s="2" t="s">
        <v>134</v>
      </c>
      <c r="JT441" s="2" t="s">
        <v>134</v>
      </c>
      <c r="JU441" s="2" t="s">
        <v>134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134</v>
      </c>
      <c r="KE441" s="2" t="s">
        <v>134</v>
      </c>
      <c r="KF441" s="2" t="s">
        <v>134</v>
      </c>
      <c r="KG441" s="2" t="s">
        <v>134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134</v>
      </c>
      <c r="LC441" s="2" t="s">
        <v>134</v>
      </c>
      <c r="LD441" s="2" t="s">
        <v>134</v>
      </c>
      <c r="LE441" s="2" t="s">
        <v>134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134</v>
      </c>
      <c r="LN441" s="2" t="s">
        <v>134</v>
      </c>
      <c r="LO441" s="2" t="s">
        <v>134</v>
      </c>
      <c r="LP441" s="2" t="s">
        <v>134</v>
      </c>
      <c r="LQ441" s="2" t="s">
        <v>134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134</v>
      </c>
      <c r="LZ441" s="2" t="s">
        <v>134</v>
      </c>
      <c r="MA441" s="2" t="s">
        <v>134</v>
      </c>
      <c r="MB441" s="2" t="s">
        <v>134</v>
      </c>
      <c r="MC441" s="2" t="s">
        <v>134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134</v>
      </c>
      <c r="MY441" s="2" t="s">
        <v>134</v>
      </c>
      <c r="MZ441" s="2" t="s">
        <v>134</v>
      </c>
      <c r="NA441" s="2" t="s">
        <v>134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134</v>
      </c>
      <c r="NV441" s="2" t="s">
        <v>134</v>
      </c>
      <c r="NW441" s="2" t="s">
        <v>134</v>
      </c>
      <c r="NX441" s="2" t="s">
        <v>134</v>
      </c>
      <c r="NY441" s="2" t="s">
        <v>134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134</v>
      </c>
      <c r="OT441" s="2" t="s">
        <v>134</v>
      </c>
      <c r="OU441" s="2" t="s">
        <v>134</v>
      </c>
      <c r="OV441" s="2" t="s">
        <v>134</v>
      </c>
      <c r="OW441" s="2" t="s">
        <v>134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134</v>
      </c>
      <c r="PS441" s="2" t="s">
        <v>134</v>
      </c>
      <c r="PT441" s="2" t="s">
        <v>134</v>
      </c>
      <c r="PU441" s="2" t="s">
        <v>134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134</v>
      </c>
      <c r="RB441" s="2" t="s">
        <v>134</v>
      </c>
      <c r="RC441" s="2" t="s">
        <v>134</v>
      </c>
      <c r="RD441" s="2" t="s">
        <v>134</v>
      </c>
      <c r="RE441" s="2" t="s">
        <v>134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134</v>
      </c>
      <c r="RN441" s="2" t="s">
        <v>134</v>
      </c>
      <c r="RO441" s="2" t="s">
        <v>134</v>
      </c>
      <c r="RP441" s="2" t="s">
        <v>134</v>
      </c>
      <c r="RQ441" s="2" t="s">
        <v>134</v>
      </c>
      <c r="RR441" s="2" t="s">
        <v>134</v>
      </c>
      <c r="RS441" s="4"/>
      <c r="RT441" s="8"/>
      <c r="RU441" s="4"/>
      <c r="RV441" s="8"/>
      <c r="RW441" s="7"/>
      <c r="RX441" s="7"/>
      <c r="RY441" s="2" t="s">
        <v>134</v>
      </c>
      <c r="RZ441" s="2" t="s">
        <v>134</v>
      </c>
      <c r="SA441" s="2" t="s">
        <v>134</v>
      </c>
      <c r="SB441" s="2" t="s">
        <v>134</v>
      </c>
      <c r="SC441" s="2" t="s">
        <v>134</v>
      </c>
      <c r="SD441" s="2" t="s">
        <v>134</v>
      </c>
      <c r="SE441" s="4"/>
      <c r="SF441" s="8"/>
      <c r="SG441" s="4"/>
      <c r="SH441" s="8"/>
      <c r="SI441" s="7"/>
      <c r="SJ441" s="7"/>
      <c r="SK441" s="2" t="s">
        <v>134</v>
      </c>
      <c r="SL441" s="2" t="s">
        <v>134</v>
      </c>
      <c r="SM441" s="2" t="s">
        <v>134</v>
      </c>
      <c r="SN441" s="2" t="s">
        <v>134</v>
      </c>
      <c r="SO441" s="2" t="s">
        <v>134</v>
      </c>
      <c r="SP441" s="2" t="s">
        <v>134</v>
      </c>
    </row>
    <row r="442">
      <c r="A442" s="2" t="s">
        <v>3774</v>
      </c>
      <c r="B442" s="2" t="s">
        <v>123</v>
      </c>
      <c r="C442" s="2" t="s">
        <v>3760</v>
      </c>
      <c r="D442" s="2" t="s">
        <v>125</v>
      </c>
      <c r="E442" s="2" t="s">
        <v>126</v>
      </c>
      <c r="F442" s="2" t="s">
        <v>3772</v>
      </c>
      <c r="G442" s="2" t="s">
        <v>3772</v>
      </c>
      <c r="H442" s="2" t="s">
        <v>3772</v>
      </c>
      <c r="I442" s="2" t="s">
        <v>3773</v>
      </c>
      <c r="J442" s="2" t="s">
        <v>234</v>
      </c>
      <c r="K442" s="2" t="s">
        <v>3775</v>
      </c>
      <c r="L442" s="3">
        <v>19</v>
      </c>
      <c r="M442" s="3">
        <v>19.95</v>
      </c>
      <c r="N442" s="3">
        <v>39.99</v>
      </c>
      <c r="O442" s="2" t="s">
        <v>131</v>
      </c>
      <c r="P442" s="2" t="s">
        <v>3247</v>
      </c>
      <c r="Q442" s="2" t="s">
        <v>133</v>
      </c>
      <c r="R442" s="2" t="s">
        <v>16</v>
      </c>
      <c r="S442" s="2" t="s">
        <v>134</v>
      </c>
      <c r="T442" s="2" t="s">
        <v>134</v>
      </c>
      <c r="U442" s="2" t="s">
        <v>832</v>
      </c>
      <c r="V442" s="2" t="s">
        <v>135</v>
      </c>
      <c r="W442" s="2" t="s">
        <v>134</v>
      </c>
      <c r="X442" s="2" t="s">
        <v>134</v>
      </c>
      <c r="Y442" s="2" t="s">
        <v>213</v>
      </c>
      <c r="Z442" s="4">
        <v>754</v>
      </c>
      <c r="AA442" s="4">
        <f>=ROUNDDOWN(377,0)</f>
      </c>
      <c r="AB442" s="5">
        <v>2</v>
      </c>
      <c r="AC442" s="2" t="s">
        <v>134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>
        <v>0</v>
      </c>
      <c r="AP442" s="4">
        <v>41</v>
      </c>
      <c r="AQ442" s="8">
        <v>950.79</v>
      </c>
      <c r="AR442" s="4"/>
      <c r="AS442" s="8"/>
      <c r="AT442" s="7"/>
      <c r="AU442" s="7"/>
      <c r="AV442" s="4">
        <v>41</v>
      </c>
      <c r="AW442" s="8">
        <v>950.79</v>
      </c>
      <c r="AX442" s="4"/>
      <c r="AY442" s="8"/>
      <c r="AZ442" s="7"/>
      <c r="BA442" s="7"/>
      <c r="BB442" s="7">
        <v>1</v>
      </c>
      <c r="BC442" s="4" t="s">
        <v>134</v>
      </c>
      <c r="BD442" s="8" t="s">
        <v>134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>
        <v>0.3796</v>
      </c>
      <c r="BJ442" s="4">
        <v>41</v>
      </c>
      <c r="BK442" s="8">
        <v>950.79</v>
      </c>
      <c r="BL442" s="2" t="s">
        <v>3249</v>
      </c>
      <c r="BM442" s="7">
        <v>1</v>
      </c>
      <c r="BN442" s="7">
        <v>1</v>
      </c>
      <c r="BO442" s="4">
        <v>41</v>
      </c>
      <c r="BP442" s="8">
        <v>950.79</v>
      </c>
      <c r="BQ442" s="4"/>
      <c r="BR442" s="8"/>
      <c r="BS442" s="7"/>
      <c r="BT442" s="7"/>
      <c r="BU442" s="2" t="s">
        <v>140</v>
      </c>
      <c r="BV442" s="2" t="s">
        <v>131</v>
      </c>
      <c r="BW442" s="2" t="s">
        <v>134</v>
      </c>
      <c r="BX442" s="2" t="s">
        <v>1148</v>
      </c>
      <c r="BY442" s="2" t="s">
        <v>142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176</v>
      </c>
      <c r="CH442" s="2" t="s">
        <v>131</v>
      </c>
      <c r="CI442" s="2" t="s">
        <v>134</v>
      </c>
      <c r="CJ442" s="2" t="s">
        <v>134</v>
      </c>
      <c r="CK442" s="2" t="s">
        <v>142</v>
      </c>
      <c r="CL442" s="2" t="s">
        <v>134</v>
      </c>
      <c r="CM442" s="4"/>
      <c r="CN442" s="8"/>
      <c r="CO442" s="4"/>
      <c r="CP442" s="8"/>
      <c r="CQ442" s="7"/>
      <c r="CR442" s="7"/>
      <c r="CS442" s="2" t="s">
        <v>436</v>
      </c>
      <c r="CT442" s="2" t="s">
        <v>131</v>
      </c>
      <c r="CU442" s="2" t="s">
        <v>134</v>
      </c>
      <c r="CV442" s="2" t="s">
        <v>134</v>
      </c>
      <c r="CW442" s="2" t="s">
        <v>142</v>
      </c>
      <c r="CX442" s="2" t="s">
        <v>134</v>
      </c>
      <c r="CY442" s="4"/>
      <c r="CZ442" s="8"/>
      <c r="DA442" s="4"/>
      <c r="DB442" s="8"/>
      <c r="DC442" s="7"/>
      <c r="DD442" s="7"/>
      <c r="DE442" s="2" t="s">
        <v>134</v>
      </c>
      <c r="DF442" s="2" t="s">
        <v>134</v>
      </c>
      <c r="DG442" s="2" t="s">
        <v>134</v>
      </c>
      <c r="DH442" s="2" t="s">
        <v>134</v>
      </c>
      <c r="DI442" s="2" t="s">
        <v>134</v>
      </c>
      <c r="DJ442" s="2" t="s">
        <v>134</v>
      </c>
      <c r="DK442" s="4"/>
      <c r="DL442" s="8"/>
      <c r="DM442" s="4"/>
      <c r="DN442" s="8"/>
      <c r="DO442" s="7"/>
      <c r="DP442" s="7"/>
      <c r="DQ442" s="2" t="s">
        <v>134</v>
      </c>
      <c r="DR442" s="2" t="s">
        <v>134</v>
      </c>
      <c r="DS442" s="2" t="s">
        <v>134</v>
      </c>
      <c r="DT442" s="2" t="s">
        <v>134</v>
      </c>
      <c r="DU442" s="2" t="s">
        <v>134</v>
      </c>
      <c r="DV442" s="2" t="s">
        <v>134</v>
      </c>
      <c r="DW442" s="4"/>
      <c r="DX442" s="8"/>
      <c r="DY442" s="4"/>
      <c r="DZ442" s="8"/>
      <c r="EA442" s="7"/>
      <c r="EB442" s="7"/>
      <c r="EC442" s="2" t="s">
        <v>134</v>
      </c>
      <c r="ED442" s="2" t="s">
        <v>134</v>
      </c>
      <c r="EE442" s="2" t="s">
        <v>134</v>
      </c>
      <c r="EF442" s="2" t="s">
        <v>134</v>
      </c>
      <c r="EG442" s="2" t="s">
        <v>134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134</v>
      </c>
      <c r="EP442" s="2" t="s">
        <v>134</v>
      </c>
      <c r="EQ442" s="2" t="s">
        <v>134</v>
      </c>
      <c r="ER442" s="2" t="s">
        <v>134</v>
      </c>
      <c r="ES442" s="2" t="s">
        <v>134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134</v>
      </c>
      <c r="FB442" s="2" t="s">
        <v>134</v>
      </c>
      <c r="FC442" s="2" t="s">
        <v>134</v>
      </c>
      <c r="FD442" s="2" t="s">
        <v>134</v>
      </c>
      <c r="FE442" s="2" t="s">
        <v>134</v>
      </c>
      <c r="FF442" s="2" t="s">
        <v>134</v>
      </c>
      <c r="FG442" s="4"/>
      <c r="FH442" s="8"/>
      <c r="FI442" s="4"/>
      <c r="FJ442" s="8"/>
      <c r="FK442" s="7"/>
      <c r="FL442" s="7"/>
      <c r="FM442" s="2" t="s">
        <v>134</v>
      </c>
      <c r="FN442" s="2" t="s">
        <v>134</v>
      </c>
      <c r="FO442" s="2" t="s">
        <v>134</v>
      </c>
      <c r="FP442" s="2" t="s">
        <v>134</v>
      </c>
      <c r="FQ442" s="2" t="s">
        <v>134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134</v>
      </c>
      <c r="FZ442" s="2" t="s">
        <v>134</v>
      </c>
      <c r="GA442" s="2" t="s">
        <v>134</v>
      </c>
      <c r="GB442" s="2" t="s">
        <v>134</v>
      </c>
      <c r="GC442" s="2" t="s">
        <v>134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134</v>
      </c>
      <c r="GL442" s="2" t="s">
        <v>134</v>
      </c>
      <c r="GM442" s="2" t="s">
        <v>134</v>
      </c>
      <c r="GN442" s="2" t="s">
        <v>134</v>
      </c>
      <c r="GO442" s="2" t="s">
        <v>134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134</v>
      </c>
      <c r="GX442" s="2" t="s">
        <v>134</v>
      </c>
      <c r="GY442" s="2" t="s">
        <v>134</v>
      </c>
      <c r="GZ442" s="2" t="s">
        <v>134</v>
      </c>
      <c r="HA442" s="2" t="s">
        <v>134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134</v>
      </c>
      <c r="HJ442" s="2" t="s">
        <v>134</v>
      </c>
      <c r="HK442" s="2" t="s">
        <v>134</v>
      </c>
      <c r="HL442" s="2" t="s">
        <v>134</v>
      </c>
      <c r="HM442" s="2" t="s">
        <v>134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134</v>
      </c>
      <c r="HV442" s="2" t="s">
        <v>134</v>
      </c>
      <c r="HW442" s="2" t="s">
        <v>134</v>
      </c>
      <c r="HX442" s="2" t="s">
        <v>134</v>
      </c>
      <c r="HY442" s="2" t="s">
        <v>134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134</v>
      </c>
      <c r="IH442" s="2" t="s">
        <v>134</v>
      </c>
      <c r="II442" s="2" t="s">
        <v>134</v>
      </c>
      <c r="IJ442" s="2" t="s">
        <v>134</v>
      </c>
      <c r="IK442" s="2" t="s">
        <v>134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134</v>
      </c>
      <c r="IT442" s="2" t="s">
        <v>134</v>
      </c>
      <c r="IU442" s="2" t="s">
        <v>134</v>
      </c>
      <c r="IV442" s="2" t="s">
        <v>134</v>
      </c>
      <c r="IW442" s="2" t="s">
        <v>134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134</v>
      </c>
      <c r="JG442" s="2" t="s">
        <v>134</v>
      </c>
      <c r="JH442" s="2" t="s">
        <v>134</v>
      </c>
      <c r="JI442" s="2" t="s">
        <v>134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134</v>
      </c>
      <c r="JR442" s="2" t="s">
        <v>134</v>
      </c>
      <c r="JS442" s="2" t="s">
        <v>134</v>
      </c>
      <c r="JT442" s="2" t="s">
        <v>134</v>
      </c>
      <c r="JU442" s="2" t="s">
        <v>134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134</v>
      </c>
      <c r="KE442" s="2" t="s">
        <v>134</v>
      </c>
      <c r="KF442" s="2" t="s">
        <v>134</v>
      </c>
      <c r="KG442" s="2" t="s">
        <v>134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134</v>
      </c>
      <c r="LC442" s="2" t="s">
        <v>134</v>
      </c>
      <c r="LD442" s="2" t="s">
        <v>134</v>
      </c>
      <c r="LE442" s="2" t="s">
        <v>134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134</v>
      </c>
      <c r="LN442" s="2" t="s">
        <v>134</v>
      </c>
      <c r="LO442" s="2" t="s">
        <v>134</v>
      </c>
      <c r="LP442" s="2" t="s">
        <v>134</v>
      </c>
      <c r="LQ442" s="2" t="s">
        <v>134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134</v>
      </c>
      <c r="LZ442" s="2" t="s">
        <v>134</v>
      </c>
      <c r="MA442" s="2" t="s">
        <v>134</v>
      </c>
      <c r="MB442" s="2" t="s">
        <v>134</v>
      </c>
      <c r="MC442" s="2" t="s">
        <v>134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134</v>
      </c>
      <c r="MY442" s="2" t="s">
        <v>134</v>
      </c>
      <c r="MZ442" s="2" t="s">
        <v>134</v>
      </c>
      <c r="NA442" s="2" t="s">
        <v>134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134</v>
      </c>
      <c r="NV442" s="2" t="s">
        <v>134</v>
      </c>
      <c r="NW442" s="2" t="s">
        <v>134</v>
      </c>
      <c r="NX442" s="2" t="s">
        <v>134</v>
      </c>
      <c r="NY442" s="2" t="s">
        <v>134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134</v>
      </c>
      <c r="OI442" s="2" t="s">
        <v>134</v>
      </c>
      <c r="OJ442" s="2" t="s">
        <v>134</v>
      </c>
      <c r="OK442" s="2" t="s">
        <v>134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134</v>
      </c>
      <c r="OT442" s="2" t="s">
        <v>134</v>
      </c>
      <c r="OU442" s="2" t="s">
        <v>134</v>
      </c>
      <c r="OV442" s="2" t="s">
        <v>134</v>
      </c>
      <c r="OW442" s="2" t="s">
        <v>134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134</v>
      </c>
      <c r="PS442" s="2" t="s">
        <v>134</v>
      </c>
      <c r="PT442" s="2" t="s">
        <v>134</v>
      </c>
      <c r="PU442" s="2" t="s">
        <v>134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134</v>
      </c>
      <c r="RB442" s="2" t="s">
        <v>134</v>
      </c>
      <c r="RC442" s="2" t="s">
        <v>134</v>
      </c>
      <c r="RD442" s="2" t="s">
        <v>134</v>
      </c>
      <c r="RE442" s="2" t="s">
        <v>134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134</v>
      </c>
      <c r="RN442" s="2" t="s">
        <v>134</v>
      </c>
      <c r="RO442" s="2" t="s">
        <v>134</v>
      </c>
      <c r="RP442" s="2" t="s">
        <v>134</v>
      </c>
      <c r="RQ442" s="2" t="s">
        <v>134</v>
      </c>
      <c r="RR442" s="2" t="s">
        <v>134</v>
      </c>
      <c r="RS442" s="4"/>
      <c r="RT442" s="8"/>
      <c r="RU442" s="4"/>
      <c r="RV442" s="8"/>
      <c r="RW442" s="7"/>
      <c r="RX442" s="7"/>
      <c r="RY442" s="2" t="s">
        <v>134</v>
      </c>
      <c r="RZ442" s="2" t="s">
        <v>134</v>
      </c>
      <c r="SA442" s="2" t="s">
        <v>134</v>
      </c>
      <c r="SB442" s="2" t="s">
        <v>134</v>
      </c>
      <c r="SC442" s="2" t="s">
        <v>134</v>
      </c>
      <c r="SD442" s="2" t="s">
        <v>134</v>
      </c>
      <c r="SE442" s="4"/>
      <c r="SF442" s="8"/>
      <c r="SG442" s="4"/>
      <c r="SH442" s="8"/>
      <c r="SI442" s="7"/>
      <c r="SJ442" s="7"/>
      <c r="SK442" s="2" t="s">
        <v>134</v>
      </c>
      <c r="SL442" s="2" t="s">
        <v>134</v>
      </c>
      <c r="SM442" s="2" t="s">
        <v>134</v>
      </c>
      <c r="SN442" s="2" t="s">
        <v>134</v>
      </c>
      <c r="SO442" s="2" t="s">
        <v>134</v>
      </c>
      <c r="SP442" s="2" t="s">
        <v>134</v>
      </c>
    </row>
    <row r="443">
      <c r="A443" s="2" t="s">
        <v>3776</v>
      </c>
      <c r="B443" s="2" t="s">
        <v>123</v>
      </c>
      <c r="C443" s="2" t="s">
        <v>3760</v>
      </c>
      <c r="D443" s="2" t="s">
        <v>125</v>
      </c>
      <c r="E443" s="2" t="s">
        <v>126</v>
      </c>
      <c r="F443" s="2" t="s">
        <v>3772</v>
      </c>
      <c r="G443" s="2" t="s">
        <v>3772</v>
      </c>
      <c r="H443" s="2" t="s">
        <v>3772</v>
      </c>
      <c r="I443" s="2" t="s">
        <v>3773</v>
      </c>
      <c r="J443" s="2" t="s">
        <v>234</v>
      </c>
      <c r="K443" s="2" t="s">
        <v>3777</v>
      </c>
      <c r="L443" s="3">
        <v>19</v>
      </c>
      <c r="M443" s="3">
        <v>19.95</v>
      </c>
      <c r="N443" s="3">
        <v>39.99</v>
      </c>
      <c r="O443" s="2" t="s">
        <v>131</v>
      </c>
      <c r="P443" s="2" t="s">
        <v>3247</v>
      </c>
      <c r="Q443" s="2" t="s">
        <v>133</v>
      </c>
      <c r="R443" s="2" t="s">
        <v>16</v>
      </c>
      <c r="S443" s="2" t="s">
        <v>134</v>
      </c>
      <c r="T443" s="2" t="s">
        <v>134</v>
      </c>
      <c r="U443" s="2" t="s">
        <v>832</v>
      </c>
      <c r="V443" s="2" t="s">
        <v>135</v>
      </c>
      <c r="W443" s="2" t="s">
        <v>134</v>
      </c>
      <c r="X443" s="2" t="s">
        <v>134</v>
      </c>
      <c r="Y443" s="2" t="s">
        <v>213</v>
      </c>
      <c r="Z443" s="4">
        <v>814</v>
      </c>
      <c r="AA443" s="4">
        <f>=ROUNDDOWN(814,0)</f>
      </c>
      <c r="AB443" s="5">
        <v>1</v>
      </c>
      <c r="AC443" s="2" t="s">
        <v>134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>
        <v>0</v>
      </c>
      <c r="AP443" s="4">
        <v>16</v>
      </c>
      <c r="AQ443" s="8">
        <v>371.04</v>
      </c>
      <c r="AR443" s="4"/>
      <c r="AS443" s="8"/>
      <c r="AT443" s="7"/>
      <c r="AU443" s="7"/>
      <c r="AV443" s="4">
        <v>16</v>
      </c>
      <c r="AW443" s="8">
        <v>371.04</v>
      </c>
      <c r="AX443" s="4"/>
      <c r="AY443" s="8"/>
      <c r="AZ443" s="7"/>
      <c r="BA443" s="7"/>
      <c r="BB443" s="7">
        <v>1</v>
      </c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>
        <v>0.1481</v>
      </c>
      <c r="BJ443" s="4">
        <v>16</v>
      </c>
      <c r="BK443" s="8">
        <v>371.04</v>
      </c>
      <c r="BL443" s="2" t="s">
        <v>3249</v>
      </c>
      <c r="BM443" s="7">
        <v>1</v>
      </c>
      <c r="BN443" s="7">
        <v>1</v>
      </c>
      <c r="BO443" s="4">
        <v>16</v>
      </c>
      <c r="BP443" s="8">
        <v>371.04</v>
      </c>
      <c r="BQ443" s="4"/>
      <c r="BR443" s="8"/>
      <c r="BS443" s="7"/>
      <c r="BT443" s="7"/>
      <c r="BU443" s="2" t="s">
        <v>140</v>
      </c>
      <c r="BV443" s="2" t="s">
        <v>131</v>
      </c>
      <c r="BW443" s="2" t="s">
        <v>134</v>
      </c>
      <c r="BX443" s="2" t="s">
        <v>1013</v>
      </c>
      <c r="BY443" s="2" t="s">
        <v>142</v>
      </c>
      <c r="BZ443" s="2" t="s">
        <v>134</v>
      </c>
      <c r="CA443" s="4"/>
      <c r="CB443" s="8"/>
      <c r="CC443" s="4"/>
      <c r="CD443" s="8"/>
      <c r="CE443" s="7"/>
      <c r="CF443" s="7"/>
      <c r="CG443" s="2" t="s">
        <v>176</v>
      </c>
      <c r="CH443" s="2" t="s">
        <v>131</v>
      </c>
      <c r="CI443" s="2" t="s">
        <v>134</v>
      </c>
      <c r="CJ443" s="2" t="s">
        <v>134</v>
      </c>
      <c r="CK443" s="2" t="s">
        <v>142</v>
      </c>
      <c r="CL443" s="2" t="s">
        <v>134</v>
      </c>
      <c r="CM443" s="4"/>
      <c r="CN443" s="8"/>
      <c r="CO443" s="4"/>
      <c r="CP443" s="8"/>
      <c r="CQ443" s="7"/>
      <c r="CR443" s="7"/>
      <c r="CS443" s="2" t="s">
        <v>436</v>
      </c>
      <c r="CT443" s="2" t="s">
        <v>131</v>
      </c>
      <c r="CU443" s="2" t="s">
        <v>134</v>
      </c>
      <c r="CV443" s="2" t="s">
        <v>134</v>
      </c>
      <c r="CW443" s="2" t="s">
        <v>142</v>
      </c>
      <c r="CX443" s="2" t="s">
        <v>134</v>
      </c>
      <c r="CY443" s="4"/>
      <c r="CZ443" s="8"/>
      <c r="DA443" s="4"/>
      <c r="DB443" s="8"/>
      <c r="DC443" s="7"/>
      <c r="DD443" s="7"/>
      <c r="DE443" s="2" t="s">
        <v>134</v>
      </c>
      <c r="DF443" s="2" t="s">
        <v>134</v>
      </c>
      <c r="DG443" s="2" t="s">
        <v>134</v>
      </c>
      <c r="DH443" s="2" t="s">
        <v>134</v>
      </c>
      <c r="DI443" s="2" t="s">
        <v>134</v>
      </c>
      <c r="DJ443" s="2" t="s">
        <v>134</v>
      </c>
      <c r="DK443" s="4"/>
      <c r="DL443" s="8"/>
      <c r="DM443" s="4"/>
      <c r="DN443" s="8"/>
      <c r="DO443" s="7"/>
      <c r="DP443" s="7"/>
      <c r="DQ443" s="2" t="s">
        <v>134</v>
      </c>
      <c r="DR443" s="2" t="s">
        <v>134</v>
      </c>
      <c r="DS443" s="2" t="s">
        <v>134</v>
      </c>
      <c r="DT443" s="2" t="s">
        <v>134</v>
      </c>
      <c r="DU443" s="2" t="s">
        <v>134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134</v>
      </c>
      <c r="ED443" s="2" t="s">
        <v>134</v>
      </c>
      <c r="EE443" s="2" t="s">
        <v>134</v>
      </c>
      <c r="EF443" s="2" t="s">
        <v>134</v>
      </c>
      <c r="EG443" s="2" t="s">
        <v>134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134</v>
      </c>
      <c r="EP443" s="2" t="s">
        <v>134</v>
      </c>
      <c r="EQ443" s="2" t="s">
        <v>134</v>
      </c>
      <c r="ER443" s="2" t="s">
        <v>134</v>
      </c>
      <c r="ES443" s="2" t="s">
        <v>134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134</v>
      </c>
      <c r="FB443" s="2" t="s">
        <v>134</v>
      </c>
      <c r="FC443" s="2" t="s">
        <v>134</v>
      </c>
      <c r="FD443" s="2" t="s">
        <v>134</v>
      </c>
      <c r="FE443" s="2" t="s">
        <v>134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134</v>
      </c>
      <c r="FN443" s="2" t="s">
        <v>134</v>
      </c>
      <c r="FO443" s="2" t="s">
        <v>134</v>
      </c>
      <c r="FP443" s="2" t="s">
        <v>134</v>
      </c>
      <c r="FQ443" s="2" t="s">
        <v>134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134</v>
      </c>
      <c r="FZ443" s="2" t="s">
        <v>134</v>
      </c>
      <c r="GA443" s="2" t="s">
        <v>134</v>
      </c>
      <c r="GB443" s="2" t="s">
        <v>134</v>
      </c>
      <c r="GC443" s="2" t="s">
        <v>134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134</v>
      </c>
      <c r="GL443" s="2" t="s">
        <v>134</v>
      </c>
      <c r="GM443" s="2" t="s">
        <v>134</v>
      </c>
      <c r="GN443" s="2" t="s">
        <v>134</v>
      </c>
      <c r="GO443" s="2" t="s">
        <v>134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134</v>
      </c>
      <c r="GX443" s="2" t="s">
        <v>134</v>
      </c>
      <c r="GY443" s="2" t="s">
        <v>134</v>
      </c>
      <c r="GZ443" s="2" t="s">
        <v>134</v>
      </c>
      <c r="HA443" s="2" t="s">
        <v>134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134</v>
      </c>
      <c r="HJ443" s="2" t="s">
        <v>134</v>
      </c>
      <c r="HK443" s="2" t="s">
        <v>134</v>
      </c>
      <c r="HL443" s="2" t="s">
        <v>134</v>
      </c>
      <c r="HM443" s="2" t="s">
        <v>134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134</v>
      </c>
      <c r="HV443" s="2" t="s">
        <v>134</v>
      </c>
      <c r="HW443" s="2" t="s">
        <v>134</v>
      </c>
      <c r="HX443" s="2" t="s">
        <v>134</v>
      </c>
      <c r="HY443" s="2" t="s">
        <v>134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134</v>
      </c>
      <c r="IH443" s="2" t="s">
        <v>134</v>
      </c>
      <c r="II443" s="2" t="s">
        <v>134</v>
      </c>
      <c r="IJ443" s="2" t="s">
        <v>134</v>
      </c>
      <c r="IK443" s="2" t="s">
        <v>134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134</v>
      </c>
      <c r="IT443" s="2" t="s">
        <v>134</v>
      </c>
      <c r="IU443" s="2" t="s">
        <v>134</v>
      </c>
      <c r="IV443" s="2" t="s">
        <v>134</v>
      </c>
      <c r="IW443" s="2" t="s">
        <v>134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134</v>
      </c>
      <c r="JG443" s="2" t="s">
        <v>134</v>
      </c>
      <c r="JH443" s="2" t="s">
        <v>134</v>
      </c>
      <c r="JI443" s="2" t="s">
        <v>134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134</v>
      </c>
      <c r="JS443" s="2" t="s">
        <v>134</v>
      </c>
      <c r="JT443" s="2" t="s">
        <v>134</v>
      </c>
      <c r="JU443" s="2" t="s">
        <v>134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134</v>
      </c>
      <c r="KE443" s="2" t="s">
        <v>134</v>
      </c>
      <c r="KF443" s="2" t="s">
        <v>134</v>
      </c>
      <c r="KG443" s="2" t="s">
        <v>134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134</v>
      </c>
      <c r="LC443" s="2" t="s">
        <v>134</v>
      </c>
      <c r="LD443" s="2" t="s">
        <v>134</v>
      </c>
      <c r="LE443" s="2" t="s">
        <v>134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134</v>
      </c>
      <c r="LN443" s="2" t="s">
        <v>134</v>
      </c>
      <c r="LO443" s="2" t="s">
        <v>134</v>
      </c>
      <c r="LP443" s="2" t="s">
        <v>134</v>
      </c>
      <c r="LQ443" s="2" t="s">
        <v>134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134</v>
      </c>
      <c r="LZ443" s="2" t="s">
        <v>134</v>
      </c>
      <c r="MA443" s="2" t="s">
        <v>134</v>
      </c>
      <c r="MB443" s="2" t="s">
        <v>134</v>
      </c>
      <c r="MC443" s="2" t="s">
        <v>134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134</v>
      </c>
      <c r="MY443" s="2" t="s">
        <v>134</v>
      </c>
      <c r="MZ443" s="2" t="s">
        <v>134</v>
      </c>
      <c r="NA443" s="2" t="s">
        <v>134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134</v>
      </c>
      <c r="NV443" s="2" t="s">
        <v>134</v>
      </c>
      <c r="NW443" s="2" t="s">
        <v>134</v>
      </c>
      <c r="NX443" s="2" t="s">
        <v>134</v>
      </c>
      <c r="NY443" s="2" t="s">
        <v>134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134</v>
      </c>
      <c r="OI443" s="2" t="s">
        <v>134</v>
      </c>
      <c r="OJ443" s="2" t="s">
        <v>134</v>
      </c>
      <c r="OK443" s="2" t="s">
        <v>134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134</v>
      </c>
      <c r="OT443" s="2" t="s">
        <v>134</v>
      </c>
      <c r="OU443" s="2" t="s">
        <v>134</v>
      </c>
      <c r="OV443" s="2" t="s">
        <v>134</v>
      </c>
      <c r="OW443" s="2" t="s">
        <v>134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134</v>
      </c>
      <c r="PS443" s="2" t="s">
        <v>134</v>
      </c>
      <c r="PT443" s="2" t="s">
        <v>134</v>
      </c>
      <c r="PU443" s="2" t="s">
        <v>134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134</v>
      </c>
      <c r="RB443" s="2" t="s">
        <v>134</v>
      </c>
      <c r="RC443" s="2" t="s">
        <v>134</v>
      </c>
      <c r="RD443" s="2" t="s">
        <v>134</v>
      </c>
      <c r="RE443" s="2" t="s">
        <v>134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134</v>
      </c>
      <c r="RN443" s="2" t="s">
        <v>134</v>
      </c>
      <c r="RO443" s="2" t="s">
        <v>134</v>
      </c>
      <c r="RP443" s="2" t="s">
        <v>134</v>
      </c>
      <c r="RQ443" s="2" t="s">
        <v>134</v>
      </c>
      <c r="RR443" s="2" t="s">
        <v>134</v>
      </c>
      <c r="RS443" s="4"/>
      <c r="RT443" s="8"/>
      <c r="RU443" s="4"/>
      <c r="RV443" s="8"/>
      <c r="RW443" s="7"/>
      <c r="RX443" s="7"/>
      <c r="RY443" s="2" t="s">
        <v>134</v>
      </c>
      <c r="RZ443" s="2" t="s">
        <v>134</v>
      </c>
      <c r="SA443" s="2" t="s">
        <v>134</v>
      </c>
      <c r="SB443" s="2" t="s">
        <v>134</v>
      </c>
      <c r="SC443" s="2" t="s">
        <v>134</v>
      </c>
      <c r="SD443" s="2" t="s">
        <v>134</v>
      </c>
      <c r="SE443" s="4"/>
      <c r="SF443" s="8"/>
      <c r="SG443" s="4"/>
      <c r="SH443" s="8"/>
      <c r="SI443" s="7"/>
      <c r="SJ443" s="7"/>
      <c r="SK443" s="2" t="s">
        <v>134</v>
      </c>
      <c r="SL443" s="2" t="s">
        <v>134</v>
      </c>
      <c r="SM443" s="2" t="s">
        <v>134</v>
      </c>
      <c r="SN443" s="2" t="s">
        <v>134</v>
      </c>
      <c r="SO443" s="2" t="s">
        <v>134</v>
      </c>
      <c r="SP443" s="2" t="s">
        <v>134</v>
      </c>
    </row>
    <row r="444">
      <c r="A444" s="2" t="s">
        <v>3778</v>
      </c>
      <c r="B444" s="2" t="s">
        <v>123</v>
      </c>
      <c r="C444" s="2" t="s">
        <v>3760</v>
      </c>
      <c r="D444" s="2" t="s">
        <v>125</v>
      </c>
      <c r="E444" s="2" t="s">
        <v>126</v>
      </c>
      <c r="F444" s="2" t="s">
        <v>3779</v>
      </c>
      <c r="G444" s="2" t="s">
        <v>3779</v>
      </c>
      <c r="H444" s="2" t="s">
        <v>3779</v>
      </c>
      <c r="I444" s="2" t="s">
        <v>3780</v>
      </c>
      <c r="J444" s="2" t="s">
        <v>234</v>
      </c>
      <c r="K444" s="2" t="s">
        <v>1036</v>
      </c>
      <c r="L444" s="3">
        <v>19</v>
      </c>
      <c r="M444" s="3">
        <v>19.95</v>
      </c>
      <c r="N444" s="3">
        <v>39.99</v>
      </c>
      <c r="O444" s="2" t="s">
        <v>131</v>
      </c>
      <c r="P444" s="2" t="s">
        <v>3247</v>
      </c>
      <c r="Q444" s="2" t="s">
        <v>133</v>
      </c>
      <c r="R444" s="2" t="s">
        <v>16</v>
      </c>
      <c r="S444" s="2" t="s">
        <v>134</v>
      </c>
      <c r="T444" s="2" t="s">
        <v>134</v>
      </c>
      <c r="U444" s="2" t="s">
        <v>832</v>
      </c>
      <c r="V444" s="2" t="s">
        <v>1815</v>
      </c>
      <c r="W444" s="2" t="s">
        <v>134</v>
      </c>
      <c r="X444" s="2" t="s">
        <v>134</v>
      </c>
      <c r="Y444" s="2" t="s">
        <v>213</v>
      </c>
      <c r="Z444" s="4">
        <v>730</v>
      </c>
      <c r="AA444" s="4">
        <f>=ROUNDDOWN(730,0)</f>
      </c>
      <c r="AB444" s="5">
        <v>1</v>
      </c>
      <c r="AC444" s="2" t="s">
        <v>134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>
        <v>0</v>
      </c>
      <c r="AP444" s="4">
        <v>45</v>
      </c>
      <c r="AQ444" s="8">
        <v>1043.55</v>
      </c>
      <c r="AR444" s="4"/>
      <c r="AS444" s="8"/>
      <c r="AT444" s="7"/>
      <c r="AU444" s="7"/>
      <c r="AV444" s="4">
        <v>45</v>
      </c>
      <c r="AW444" s="8">
        <v>1043.55</v>
      </c>
      <c r="AX444" s="4"/>
      <c r="AY444" s="8"/>
      <c r="AZ444" s="7"/>
      <c r="BA444" s="7"/>
      <c r="BB444" s="7">
        <v>1</v>
      </c>
      <c r="BC444" s="4">
        <v>88</v>
      </c>
      <c r="BD444" s="8">
        <v>2040.72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>
        <v>0.5114</v>
      </c>
      <c r="BJ444" s="4">
        <v>45</v>
      </c>
      <c r="BK444" s="8">
        <v>1043.55</v>
      </c>
      <c r="BL444" s="2" t="s">
        <v>3249</v>
      </c>
      <c r="BM444" s="7">
        <v>1</v>
      </c>
      <c r="BN444" s="7">
        <v>1</v>
      </c>
      <c r="BO444" s="4">
        <v>45</v>
      </c>
      <c r="BP444" s="8">
        <v>1043.55</v>
      </c>
      <c r="BQ444" s="4"/>
      <c r="BR444" s="8"/>
      <c r="BS444" s="7"/>
      <c r="BT444" s="7"/>
      <c r="BU444" s="2" t="s">
        <v>140</v>
      </c>
      <c r="BV444" s="2" t="s">
        <v>131</v>
      </c>
      <c r="BW444" s="2" t="s">
        <v>134</v>
      </c>
      <c r="BX444" s="2" t="s">
        <v>1148</v>
      </c>
      <c r="BY444" s="2" t="s">
        <v>142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176</v>
      </c>
      <c r="CH444" s="2" t="s">
        <v>131</v>
      </c>
      <c r="CI444" s="2" t="s">
        <v>134</v>
      </c>
      <c r="CJ444" s="2" t="s">
        <v>134</v>
      </c>
      <c r="CK444" s="2" t="s">
        <v>142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436</v>
      </c>
      <c r="CT444" s="2" t="s">
        <v>131</v>
      </c>
      <c r="CU444" s="2" t="s">
        <v>134</v>
      </c>
      <c r="CV444" s="2" t="s">
        <v>134</v>
      </c>
      <c r="CW444" s="2" t="s">
        <v>142</v>
      </c>
      <c r="CX444" s="2" t="s">
        <v>134</v>
      </c>
      <c r="CY444" s="4"/>
      <c r="CZ444" s="8"/>
      <c r="DA444" s="4"/>
      <c r="DB444" s="8"/>
      <c r="DC444" s="7"/>
      <c r="DD444" s="7"/>
      <c r="DE444" s="2" t="s">
        <v>134</v>
      </c>
      <c r="DF444" s="2" t="s">
        <v>134</v>
      </c>
      <c r="DG444" s="2" t="s">
        <v>134</v>
      </c>
      <c r="DH444" s="2" t="s">
        <v>134</v>
      </c>
      <c r="DI444" s="2" t="s">
        <v>134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134</v>
      </c>
      <c r="DR444" s="2" t="s">
        <v>134</v>
      </c>
      <c r="DS444" s="2" t="s">
        <v>134</v>
      </c>
      <c r="DT444" s="2" t="s">
        <v>134</v>
      </c>
      <c r="DU444" s="2" t="s">
        <v>134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134</v>
      </c>
      <c r="ED444" s="2" t="s">
        <v>134</v>
      </c>
      <c r="EE444" s="2" t="s">
        <v>134</v>
      </c>
      <c r="EF444" s="2" t="s">
        <v>134</v>
      </c>
      <c r="EG444" s="2" t="s">
        <v>134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134</v>
      </c>
      <c r="EP444" s="2" t="s">
        <v>134</v>
      </c>
      <c r="EQ444" s="2" t="s">
        <v>134</v>
      </c>
      <c r="ER444" s="2" t="s">
        <v>134</v>
      </c>
      <c r="ES444" s="2" t="s">
        <v>134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134</v>
      </c>
      <c r="FB444" s="2" t="s">
        <v>134</v>
      </c>
      <c r="FC444" s="2" t="s">
        <v>134</v>
      </c>
      <c r="FD444" s="2" t="s">
        <v>134</v>
      </c>
      <c r="FE444" s="2" t="s">
        <v>134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134</v>
      </c>
      <c r="FN444" s="2" t="s">
        <v>134</v>
      </c>
      <c r="FO444" s="2" t="s">
        <v>134</v>
      </c>
      <c r="FP444" s="2" t="s">
        <v>134</v>
      </c>
      <c r="FQ444" s="2" t="s">
        <v>134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134</v>
      </c>
      <c r="FZ444" s="2" t="s">
        <v>134</v>
      </c>
      <c r="GA444" s="2" t="s">
        <v>134</v>
      </c>
      <c r="GB444" s="2" t="s">
        <v>134</v>
      </c>
      <c r="GC444" s="2" t="s">
        <v>134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134</v>
      </c>
      <c r="GL444" s="2" t="s">
        <v>134</v>
      </c>
      <c r="GM444" s="2" t="s">
        <v>134</v>
      </c>
      <c r="GN444" s="2" t="s">
        <v>134</v>
      </c>
      <c r="GO444" s="2" t="s">
        <v>134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134</v>
      </c>
      <c r="GX444" s="2" t="s">
        <v>134</v>
      </c>
      <c r="GY444" s="2" t="s">
        <v>134</v>
      </c>
      <c r="GZ444" s="2" t="s">
        <v>134</v>
      </c>
      <c r="HA444" s="2" t="s">
        <v>134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134</v>
      </c>
      <c r="HJ444" s="2" t="s">
        <v>134</v>
      </c>
      <c r="HK444" s="2" t="s">
        <v>134</v>
      </c>
      <c r="HL444" s="2" t="s">
        <v>134</v>
      </c>
      <c r="HM444" s="2" t="s">
        <v>134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134</v>
      </c>
      <c r="HV444" s="2" t="s">
        <v>134</v>
      </c>
      <c r="HW444" s="2" t="s">
        <v>134</v>
      </c>
      <c r="HX444" s="2" t="s">
        <v>134</v>
      </c>
      <c r="HY444" s="2" t="s">
        <v>134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134</v>
      </c>
      <c r="IH444" s="2" t="s">
        <v>134</v>
      </c>
      <c r="II444" s="2" t="s">
        <v>134</v>
      </c>
      <c r="IJ444" s="2" t="s">
        <v>134</v>
      </c>
      <c r="IK444" s="2" t="s">
        <v>134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134</v>
      </c>
      <c r="IT444" s="2" t="s">
        <v>134</v>
      </c>
      <c r="IU444" s="2" t="s">
        <v>134</v>
      </c>
      <c r="IV444" s="2" t="s">
        <v>134</v>
      </c>
      <c r="IW444" s="2" t="s">
        <v>134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134</v>
      </c>
      <c r="JG444" s="2" t="s">
        <v>134</v>
      </c>
      <c r="JH444" s="2" t="s">
        <v>134</v>
      </c>
      <c r="JI444" s="2" t="s">
        <v>134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134</v>
      </c>
      <c r="JR444" s="2" t="s">
        <v>134</v>
      </c>
      <c r="JS444" s="2" t="s">
        <v>134</v>
      </c>
      <c r="JT444" s="2" t="s">
        <v>134</v>
      </c>
      <c r="JU444" s="2" t="s">
        <v>134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134</v>
      </c>
      <c r="KD444" s="2" t="s">
        <v>134</v>
      </c>
      <c r="KE444" s="2" t="s">
        <v>134</v>
      </c>
      <c r="KF444" s="2" t="s">
        <v>134</v>
      </c>
      <c r="KG444" s="2" t="s">
        <v>134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134</v>
      </c>
      <c r="LC444" s="2" t="s">
        <v>134</v>
      </c>
      <c r="LD444" s="2" t="s">
        <v>134</v>
      </c>
      <c r="LE444" s="2" t="s">
        <v>134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134</v>
      </c>
      <c r="LO444" s="2" t="s">
        <v>134</v>
      </c>
      <c r="LP444" s="2" t="s">
        <v>134</v>
      </c>
      <c r="LQ444" s="2" t="s">
        <v>134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134</v>
      </c>
      <c r="LZ444" s="2" t="s">
        <v>134</v>
      </c>
      <c r="MA444" s="2" t="s">
        <v>134</v>
      </c>
      <c r="MB444" s="2" t="s">
        <v>134</v>
      </c>
      <c r="MC444" s="2" t="s">
        <v>134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134</v>
      </c>
      <c r="MY444" s="2" t="s">
        <v>134</v>
      </c>
      <c r="MZ444" s="2" t="s">
        <v>134</v>
      </c>
      <c r="NA444" s="2" t="s">
        <v>134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134</v>
      </c>
      <c r="NW444" s="2" t="s">
        <v>134</v>
      </c>
      <c r="NX444" s="2" t="s">
        <v>134</v>
      </c>
      <c r="NY444" s="2" t="s">
        <v>134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134</v>
      </c>
      <c r="OT444" s="2" t="s">
        <v>134</v>
      </c>
      <c r="OU444" s="2" t="s">
        <v>134</v>
      </c>
      <c r="OV444" s="2" t="s">
        <v>134</v>
      </c>
      <c r="OW444" s="2" t="s">
        <v>134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134</v>
      </c>
      <c r="PS444" s="2" t="s">
        <v>134</v>
      </c>
      <c r="PT444" s="2" t="s">
        <v>134</v>
      </c>
      <c r="PU444" s="2" t="s">
        <v>134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134</v>
      </c>
      <c r="RB444" s="2" t="s">
        <v>134</v>
      </c>
      <c r="RC444" s="2" t="s">
        <v>134</v>
      </c>
      <c r="RD444" s="2" t="s">
        <v>134</v>
      </c>
      <c r="RE444" s="2" t="s">
        <v>134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134</v>
      </c>
      <c r="RN444" s="2" t="s">
        <v>134</v>
      </c>
      <c r="RO444" s="2" t="s">
        <v>134</v>
      </c>
      <c r="RP444" s="2" t="s">
        <v>134</v>
      </c>
      <c r="RQ444" s="2" t="s">
        <v>134</v>
      </c>
      <c r="RR444" s="2" t="s">
        <v>134</v>
      </c>
      <c r="RS444" s="4"/>
      <c r="RT444" s="8"/>
      <c r="RU444" s="4"/>
      <c r="RV444" s="8"/>
      <c r="RW444" s="7"/>
      <c r="RX444" s="7"/>
      <c r="RY444" s="2" t="s">
        <v>134</v>
      </c>
      <c r="RZ444" s="2" t="s">
        <v>134</v>
      </c>
      <c r="SA444" s="2" t="s">
        <v>134</v>
      </c>
      <c r="SB444" s="2" t="s">
        <v>134</v>
      </c>
      <c r="SC444" s="2" t="s">
        <v>134</v>
      </c>
      <c r="SD444" s="2" t="s">
        <v>134</v>
      </c>
      <c r="SE444" s="4"/>
      <c r="SF444" s="8"/>
      <c r="SG444" s="4"/>
      <c r="SH444" s="8"/>
      <c r="SI444" s="7"/>
      <c r="SJ444" s="7"/>
      <c r="SK444" s="2" t="s">
        <v>134</v>
      </c>
      <c r="SL444" s="2" t="s">
        <v>134</v>
      </c>
      <c r="SM444" s="2" t="s">
        <v>134</v>
      </c>
      <c r="SN444" s="2" t="s">
        <v>134</v>
      </c>
      <c r="SO444" s="2" t="s">
        <v>134</v>
      </c>
      <c r="SP444" s="2" t="s">
        <v>134</v>
      </c>
    </row>
    <row r="445">
      <c r="A445" s="2" t="s">
        <v>3781</v>
      </c>
      <c r="B445" s="2" t="s">
        <v>123</v>
      </c>
      <c r="C445" s="2" t="s">
        <v>3760</v>
      </c>
      <c r="D445" s="2" t="s">
        <v>125</v>
      </c>
      <c r="E445" s="2" t="s">
        <v>126</v>
      </c>
      <c r="F445" s="2" t="s">
        <v>3779</v>
      </c>
      <c r="G445" s="2" t="s">
        <v>3779</v>
      </c>
      <c r="H445" s="2" t="s">
        <v>3779</v>
      </c>
      <c r="I445" s="2" t="s">
        <v>3780</v>
      </c>
      <c r="J445" s="2" t="s">
        <v>234</v>
      </c>
      <c r="K445" s="2" t="s">
        <v>3765</v>
      </c>
      <c r="L445" s="3">
        <v>19</v>
      </c>
      <c r="M445" s="3">
        <v>19.95</v>
      </c>
      <c r="N445" s="3">
        <v>39.99</v>
      </c>
      <c r="O445" s="2" t="s">
        <v>131</v>
      </c>
      <c r="P445" s="2" t="s">
        <v>3247</v>
      </c>
      <c r="Q445" s="2" t="s">
        <v>133</v>
      </c>
      <c r="R445" s="2" t="s">
        <v>16</v>
      </c>
      <c r="S445" s="2" t="s">
        <v>134</v>
      </c>
      <c r="T445" s="2" t="s">
        <v>134</v>
      </c>
      <c r="U445" s="2" t="s">
        <v>832</v>
      </c>
      <c r="V445" s="2" t="s">
        <v>1815</v>
      </c>
      <c r="W445" s="2" t="s">
        <v>134</v>
      </c>
      <c r="X445" s="2" t="s">
        <v>134</v>
      </c>
      <c r="Y445" s="2" t="s">
        <v>213</v>
      </c>
      <c r="Z445" s="4">
        <v>743</v>
      </c>
      <c r="AA445" s="4">
        <f>=ROUNDDOWN(247.666666666667,0)</f>
      </c>
      <c r="AB445" s="5">
        <v>3</v>
      </c>
      <c r="AC445" s="2" t="s">
        <v>134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>
        <v>0</v>
      </c>
      <c r="AP445" s="4">
        <v>43</v>
      </c>
      <c r="AQ445" s="8">
        <v>997.17</v>
      </c>
      <c r="AR445" s="4"/>
      <c r="AS445" s="8"/>
      <c r="AT445" s="7"/>
      <c r="AU445" s="7"/>
      <c r="AV445" s="4">
        <v>43</v>
      </c>
      <c r="AW445" s="8">
        <v>997.17</v>
      </c>
      <c r="AX445" s="4"/>
      <c r="AY445" s="8"/>
      <c r="AZ445" s="7"/>
      <c r="BA445" s="7"/>
      <c r="BB445" s="7">
        <v>1</v>
      </c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>
        <v>0.4886</v>
      </c>
      <c r="BJ445" s="4">
        <v>43</v>
      </c>
      <c r="BK445" s="8">
        <v>997.17</v>
      </c>
      <c r="BL445" s="2" t="s">
        <v>3249</v>
      </c>
      <c r="BM445" s="7">
        <v>1</v>
      </c>
      <c r="BN445" s="7">
        <v>1</v>
      </c>
      <c r="BO445" s="4">
        <v>43</v>
      </c>
      <c r="BP445" s="8">
        <v>997.17</v>
      </c>
      <c r="BQ445" s="4"/>
      <c r="BR445" s="8"/>
      <c r="BS445" s="7"/>
      <c r="BT445" s="7"/>
      <c r="BU445" s="2" t="s">
        <v>140</v>
      </c>
      <c r="BV445" s="2" t="s">
        <v>131</v>
      </c>
      <c r="BW445" s="2" t="s">
        <v>134</v>
      </c>
      <c r="BX445" s="2" t="s">
        <v>1148</v>
      </c>
      <c r="BY445" s="2" t="s">
        <v>142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176</v>
      </c>
      <c r="CH445" s="2" t="s">
        <v>131</v>
      </c>
      <c r="CI445" s="2" t="s">
        <v>134</v>
      </c>
      <c r="CJ445" s="2" t="s">
        <v>134</v>
      </c>
      <c r="CK445" s="2" t="s">
        <v>142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436</v>
      </c>
      <c r="CT445" s="2" t="s">
        <v>131</v>
      </c>
      <c r="CU445" s="2" t="s">
        <v>134</v>
      </c>
      <c r="CV445" s="2" t="s">
        <v>134</v>
      </c>
      <c r="CW445" s="2" t="s">
        <v>142</v>
      </c>
      <c r="CX445" s="2" t="s">
        <v>134</v>
      </c>
      <c r="CY445" s="4"/>
      <c r="CZ445" s="8"/>
      <c r="DA445" s="4"/>
      <c r="DB445" s="8"/>
      <c r="DC445" s="7"/>
      <c r="DD445" s="7"/>
      <c r="DE445" s="2" t="s">
        <v>134</v>
      </c>
      <c r="DF445" s="2" t="s">
        <v>134</v>
      </c>
      <c r="DG445" s="2" t="s">
        <v>134</v>
      </c>
      <c r="DH445" s="2" t="s">
        <v>134</v>
      </c>
      <c r="DI445" s="2" t="s">
        <v>134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134</v>
      </c>
      <c r="DR445" s="2" t="s">
        <v>134</v>
      </c>
      <c r="DS445" s="2" t="s">
        <v>134</v>
      </c>
      <c r="DT445" s="2" t="s">
        <v>134</v>
      </c>
      <c r="DU445" s="2" t="s">
        <v>134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134</v>
      </c>
      <c r="ED445" s="2" t="s">
        <v>134</v>
      </c>
      <c r="EE445" s="2" t="s">
        <v>134</v>
      </c>
      <c r="EF445" s="2" t="s">
        <v>134</v>
      </c>
      <c r="EG445" s="2" t="s">
        <v>134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134</v>
      </c>
      <c r="EP445" s="2" t="s">
        <v>134</v>
      </c>
      <c r="EQ445" s="2" t="s">
        <v>134</v>
      </c>
      <c r="ER445" s="2" t="s">
        <v>134</v>
      </c>
      <c r="ES445" s="2" t="s">
        <v>134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134</v>
      </c>
      <c r="FB445" s="2" t="s">
        <v>134</v>
      </c>
      <c r="FC445" s="2" t="s">
        <v>134</v>
      </c>
      <c r="FD445" s="2" t="s">
        <v>134</v>
      </c>
      <c r="FE445" s="2" t="s">
        <v>134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134</v>
      </c>
      <c r="FN445" s="2" t="s">
        <v>134</v>
      </c>
      <c r="FO445" s="2" t="s">
        <v>134</v>
      </c>
      <c r="FP445" s="2" t="s">
        <v>134</v>
      </c>
      <c r="FQ445" s="2" t="s">
        <v>134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134</v>
      </c>
      <c r="FZ445" s="2" t="s">
        <v>134</v>
      </c>
      <c r="GA445" s="2" t="s">
        <v>134</v>
      </c>
      <c r="GB445" s="2" t="s">
        <v>134</v>
      </c>
      <c r="GC445" s="2" t="s">
        <v>134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134</v>
      </c>
      <c r="GL445" s="2" t="s">
        <v>134</v>
      </c>
      <c r="GM445" s="2" t="s">
        <v>134</v>
      </c>
      <c r="GN445" s="2" t="s">
        <v>134</v>
      </c>
      <c r="GO445" s="2" t="s">
        <v>134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134</v>
      </c>
      <c r="GX445" s="2" t="s">
        <v>134</v>
      </c>
      <c r="GY445" s="2" t="s">
        <v>134</v>
      </c>
      <c r="GZ445" s="2" t="s">
        <v>134</v>
      </c>
      <c r="HA445" s="2" t="s">
        <v>134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134</v>
      </c>
      <c r="HJ445" s="2" t="s">
        <v>134</v>
      </c>
      <c r="HK445" s="2" t="s">
        <v>134</v>
      </c>
      <c r="HL445" s="2" t="s">
        <v>134</v>
      </c>
      <c r="HM445" s="2" t="s">
        <v>134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134</v>
      </c>
      <c r="HV445" s="2" t="s">
        <v>134</v>
      </c>
      <c r="HW445" s="2" t="s">
        <v>134</v>
      </c>
      <c r="HX445" s="2" t="s">
        <v>134</v>
      </c>
      <c r="HY445" s="2" t="s">
        <v>134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134</v>
      </c>
      <c r="IH445" s="2" t="s">
        <v>134</v>
      </c>
      <c r="II445" s="2" t="s">
        <v>134</v>
      </c>
      <c r="IJ445" s="2" t="s">
        <v>134</v>
      </c>
      <c r="IK445" s="2" t="s">
        <v>134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134</v>
      </c>
      <c r="IT445" s="2" t="s">
        <v>134</v>
      </c>
      <c r="IU445" s="2" t="s">
        <v>134</v>
      </c>
      <c r="IV445" s="2" t="s">
        <v>134</v>
      </c>
      <c r="IW445" s="2" t="s">
        <v>134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134</v>
      </c>
      <c r="JF445" s="2" t="s">
        <v>134</v>
      </c>
      <c r="JG445" s="2" t="s">
        <v>134</v>
      </c>
      <c r="JH445" s="2" t="s">
        <v>134</v>
      </c>
      <c r="JI445" s="2" t="s">
        <v>134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134</v>
      </c>
      <c r="JR445" s="2" t="s">
        <v>134</v>
      </c>
      <c r="JS445" s="2" t="s">
        <v>134</v>
      </c>
      <c r="JT445" s="2" t="s">
        <v>134</v>
      </c>
      <c r="JU445" s="2" t="s">
        <v>134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134</v>
      </c>
      <c r="KE445" s="2" t="s">
        <v>134</v>
      </c>
      <c r="KF445" s="2" t="s">
        <v>134</v>
      </c>
      <c r="KG445" s="2" t="s">
        <v>134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134</v>
      </c>
      <c r="LC445" s="2" t="s">
        <v>134</v>
      </c>
      <c r="LD445" s="2" t="s">
        <v>134</v>
      </c>
      <c r="LE445" s="2" t="s">
        <v>134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134</v>
      </c>
      <c r="LO445" s="2" t="s">
        <v>134</v>
      </c>
      <c r="LP445" s="2" t="s">
        <v>134</v>
      </c>
      <c r="LQ445" s="2" t="s">
        <v>134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134</v>
      </c>
      <c r="LZ445" s="2" t="s">
        <v>134</v>
      </c>
      <c r="MA445" s="2" t="s">
        <v>134</v>
      </c>
      <c r="MB445" s="2" t="s">
        <v>134</v>
      </c>
      <c r="MC445" s="2" t="s">
        <v>134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134</v>
      </c>
      <c r="MY445" s="2" t="s">
        <v>134</v>
      </c>
      <c r="MZ445" s="2" t="s">
        <v>134</v>
      </c>
      <c r="NA445" s="2" t="s">
        <v>134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134</v>
      </c>
      <c r="NK445" s="2" t="s">
        <v>134</v>
      </c>
      <c r="NL445" s="2" t="s">
        <v>134</v>
      </c>
      <c r="NM445" s="2" t="s">
        <v>134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134</v>
      </c>
      <c r="OT445" s="2" t="s">
        <v>134</v>
      </c>
      <c r="OU445" s="2" t="s">
        <v>134</v>
      </c>
      <c r="OV445" s="2" t="s">
        <v>134</v>
      </c>
      <c r="OW445" s="2" t="s">
        <v>134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134</v>
      </c>
      <c r="PS445" s="2" t="s">
        <v>134</v>
      </c>
      <c r="PT445" s="2" t="s">
        <v>134</v>
      </c>
      <c r="PU445" s="2" t="s">
        <v>134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134</v>
      </c>
      <c r="QP445" s="2" t="s">
        <v>134</v>
      </c>
      <c r="QQ445" s="2" t="s">
        <v>134</v>
      </c>
      <c r="QR445" s="2" t="s">
        <v>134</v>
      </c>
      <c r="QS445" s="2" t="s">
        <v>134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134</v>
      </c>
      <c r="RB445" s="2" t="s">
        <v>134</v>
      </c>
      <c r="RC445" s="2" t="s">
        <v>134</v>
      </c>
      <c r="RD445" s="2" t="s">
        <v>134</v>
      </c>
      <c r="RE445" s="2" t="s">
        <v>134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134</v>
      </c>
      <c r="RN445" s="2" t="s">
        <v>134</v>
      </c>
      <c r="RO445" s="2" t="s">
        <v>134</v>
      </c>
      <c r="RP445" s="2" t="s">
        <v>134</v>
      </c>
      <c r="RQ445" s="2" t="s">
        <v>134</v>
      </c>
      <c r="RR445" s="2" t="s">
        <v>134</v>
      </c>
      <c r="RS445" s="4"/>
      <c r="RT445" s="8"/>
      <c r="RU445" s="4"/>
      <c r="RV445" s="8"/>
      <c r="RW445" s="7"/>
      <c r="RX445" s="7"/>
      <c r="RY445" s="2" t="s">
        <v>134</v>
      </c>
      <c r="RZ445" s="2" t="s">
        <v>134</v>
      </c>
      <c r="SA445" s="2" t="s">
        <v>134</v>
      </c>
      <c r="SB445" s="2" t="s">
        <v>134</v>
      </c>
      <c r="SC445" s="2" t="s">
        <v>134</v>
      </c>
      <c r="SD445" s="2" t="s">
        <v>134</v>
      </c>
      <c r="SE445" s="4"/>
      <c r="SF445" s="8"/>
      <c r="SG445" s="4"/>
      <c r="SH445" s="8"/>
      <c r="SI445" s="7"/>
      <c r="SJ445" s="7"/>
      <c r="SK445" s="2" t="s">
        <v>134</v>
      </c>
      <c r="SL445" s="2" t="s">
        <v>134</v>
      </c>
      <c r="SM445" s="2" t="s">
        <v>134</v>
      </c>
      <c r="SN445" s="2" t="s">
        <v>134</v>
      </c>
      <c r="SO445" s="2" t="s">
        <v>134</v>
      </c>
      <c r="SP445" s="2" t="s">
        <v>134</v>
      </c>
    </row>
    <row r="446">
      <c r="A446" s="2" t="s">
        <v>3782</v>
      </c>
      <c r="B446" s="2" t="s">
        <v>123</v>
      </c>
      <c r="C446" s="2" t="s">
        <v>3760</v>
      </c>
      <c r="D446" s="2" t="s">
        <v>2731</v>
      </c>
      <c r="E446" s="2" t="s">
        <v>2732</v>
      </c>
      <c r="F446" s="2" t="s">
        <v>3783</v>
      </c>
      <c r="G446" s="2" t="s">
        <v>3783</v>
      </c>
      <c r="H446" s="2" t="s">
        <v>3783</v>
      </c>
      <c r="I446" s="2" t="s">
        <v>3784</v>
      </c>
      <c r="J446" s="2" t="s">
        <v>2640</v>
      </c>
      <c r="K446" s="2" t="s">
        <v>792</v>
      </c>
      <c r="L446" s="3">
        <v>20.29</v>
      </c>
      <c r="M446" s="3">
        <v>21.3</v>
      </c>
      <c r="N446" s="3">
        <v>34.99</v>
      </c>
      <c r="O446" s="2" t="s">
        <v>131</v>
      </c>
      <c r="P446" s="2" t="s">
        <v>3247</v>
      </c>
      <c r="Q446" s="2" t="s">
        <v>133</v>
      </c>
      <c r="R446" s="2" t="s">
        <v>134</v>
      </c>
      <c r="S446" s="2" t="s">
        <v>134</v>
      </c>
      <c r="T446" s="2" t="s">
        <v>134</v>
      </c>
      <c r="U446" s="2" t="s">
        <v>3785</v>
      </c>
      <c r="V446" s="2" t="s">
        <v>1815</v>
      </c>
      <c r="W446" s="2" t="s">
        <v>1934</v>
      </c>
      <c r="X446" s="2" t="s">
        <v>134</v>
      </c>
      <c r="Y446" s="2" t="s">
        <v>1130</v>
      </c>
      <c r="Z446" s="4">
        <v>220</v>
      </c>
      <c r="AA446" s="4">
        <f>=ROUNDDOWN(27.5,0)</f>
      </c>
      <c r="AB446" s="5">
        <v>8</v>
      </c>
      <c r="AC446" s="2" t="s">
        <v>134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>
        <v>0</v>
      </c>
      <c r="AP446" s="4">
        <v>224</v>
      </c>
      <c r="AQ446" s="8">
        <v>4544.96</v>
      </c>
      <c r="AR446" s="4"/>
      <c r="AS446" s="8"/>
      <c r="AT446" s="7"/>
      <c r="AU446" s="7"/>
      <c r="AV446" s="4">
        <v>224</v>
      </c>
      <c r="AW446" s="8">
        <v>4544.96</v>
      </c>
      <c r="AX446" s="4"/>
      <c r="AY446" s="8"/>
      <c r="AZ446" s="7"/>
      <c r="BA446" s="7"/>
      <c r="BB446" s="7">
        <v>1</v>
      </c>
      <c r="BC446" s="4">
        <v>428</v>
      </c>
      <c r="BD446" s="8">
        <v>8684.12</v>
      </c>
      <c r="BE446" s="4" t="s">
        <v>134</v>
      </c>
      <c r="BF446" s="8" t="s">
        <v>134</v>
      </c>
      <c r="BG446" s="7" t="s">
        <v>134</v>
      </c>
      <c r="BH446" s="7" t="s">
        <v>134</v>
      </c>
      <c r="BI446" s="7">
        <v>0.5234</v>
      </c>
      <c r="BJ446" s="4">
        <v>224</v>
      </c>
      <c r="BK446" s="8">
        <v>4544.96</v>
      </c>
      <c r="BL446" s="2" t="s">
        <v>3249</v>
      </c>
      <c r="BM446" s="7">
        <v>1</v>
      </c>
      <c r="BN446" s="7">
        <v>1</v>
      </c>
      <c r="BO446" s="4">
        <v>224</v>
      </c>
      <c r="BP446" s="8">
        <v>4544.96</v>
      </c>
      <c r="BQ446" s="4"/>
      <c r="BR446" s="8"/>
      <c r="BS446" s="7"/>
      <c r="BT446" s="7"/>
      <c r="BU446" s="2" t="s">
        <v>140</v>
      </c>
      <c r="BV446" s="2" t="s">
        <v>131</v>
      </c>
      <c r="BW446" s="2" t="s">
        <v>134</v>
      </c>
      <c r="BX446" s="2" t="s">
        <v>852</v>
      </c>
      <c r="BY446" s="2" t="s">
        <v>142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161</v>
      </c>
      <c r="CH446" s="2" t="s">
        <v>131</v>
      </c>
      <c r="CI446" s="2" t="s">
        <v>134</v>
      </c>
      <c r="CJ446" s="2" t="s">
        <v>134</v>
      </c>
      <c r="CK446" s="2" t="s">
        <v>142</v>
      </c>
      <c r="CL446" s="2" t="s">
        <v>134</v>
      </c>
      <c r="CM446" s="4"/>
      <c r="CN446" s="8"/>
      <c r="CO446" s="4"/>
      <c r="CP446" s="8"/>
      <c r="CQ446" s="7"/>
      <c r="CR446" s="7"/>
      <c r="CS446" s="2" t="s">
        <v>436</v>
      </c>
      <c r="CT446" s="2" t="s">
        <v>131</v>
      </c>
      <c r="CU446" s="2" t="s">
        <v>134</v>
      </c>
      <c r="CV446" s="2" t="s">
        <v>134</v>
      </c>
      <c r="CW446" s="2" t="s">
        <v>142</v>
      </c>
      <c r="CX446" s="2" t="s">
        <v>134</v>
      </c>
      <c r="CY446" s="4"/>
      <c r="CZ446" s="8"/>
      <c r="DA446" s="4"/>
      <c r="DB446" s="8"/>
      <c r="DC446" s="7"/>
      <c r="DD446" s="7"/>
      <c r="DE446" s="2" t="s">
        <v>134</v>
      </c>
      <c r="DF446" s="2" t="s">
        <v>134</v>
      </c>
      <c r="DG446" s="2" t="s">
        <v>134</v>
      </c>
      <c r="DH446" s="2" t="s">
        <v>134</v>
      </c>
      <c r="DI446" s="2" t="s">
        <v>134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134</v>
      </c>
      <c r="DR446" s="2" t="s">
        <v>134</v>
      </c>
      <c r="DS446" s="2" t="s">
        <v>134</v>
      </c>
      <c r="DT446" s="2" t="s">
        <v>134</v>
      </c>
      <c r="DU446" s="2" t="s">
        <v>134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134</v>
      </c>
      <c r="ED446" s="2" t="s">
        <v>134</v>
      </c>
      <c r="EE446" s="2" t="s">
        <v>134</v>
      </c>
      <c r="EF446" s="2" t="s">
        <v>134</v>
      </c>
      <c r="EG446" s="2" t="s">
        <v>134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134</v>
      </c>
      <c r="EP446" s="2" t="s">
        <v>134</v>
      </c>
      <c r="EQ446" s="2" t="s">
        <v>134</v>
      </c>
      <c r="ER446" s="2" t="s">
        <v>134</v>
      </c>
      <c r="ES446" s="2" t="s">
        <v>134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134</v>
      </c>
      <c r="FB446" s="2" t="s">
        <v>134</v>
      </c>
      <c r="FC446" s="2" t="s">
        <v>134</v>
      </c>
      <c r="FD446" s="2" t="s">
        <v>134</v>
      </c>
      <c r="FE446" s="2" t="s">
        <v>134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134</v>
      </c>
      <c r="FN446" s="2" t="s">
        <v>134</v>
      </c>
      <c r="FO446" s="2" t="s">
        <v>134</v>
      </c>
      <c r="FP446" s="2" t="s">
        <v>134</v>
      </c>
      <c r="FQ446" s="2" t="s">
        <v>134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134</v>
      </c>
      <c r="FZ446" s="2" t="s">
        <v>134</v>
      </c>
      <c r="GA446" s="2" t="s">
        <v>134</v>
      </c>
      <c r="GB446" s="2" t="s">
        <v>134</v>
      </c>
      <c r="GC446" s="2" t="s">
        <v>134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134</v>
      </c>
      <c r="GL446" s="2" t="s">
        <v>134</v>
      </c>
      <c r="GM446" s="2" t="s">
        <v>134</v>
      </c>
      <c r="GN446" s="2" t="s">
        <v>134</v>
      </c>
      <c r="GO446" s="2" t="s">
        <v>134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134</v>
      </c>
      <c r="GX446" s="2" t="s">
        <v>134</v>
      </c>
      <c r="GY446" s="2" t="s">
        <v>134</v>
      </c>
      <c r="GZ446" s="2" t="s">
        <v>134</v>
      </c>
      <c r="HA446" s="2" t="s">
        <v>134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134</v>
      </c>
      <c r="HJ446" s="2" t="s">
        <v>134</v>
      </c>
      <c r="HK446" s="2" t="s">
        <v>134</v>
      </c>
      <c r="HL446" s="2" t="s">
        <v>134</v>
      </c>
      <c r="HM446" s="2" t="s">
        <v>134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134</v>
      </c>
      <c r="HV446" s="2" t="s">
        <v>134</v>
      </c>
      <c r="HW446" s="2" t="s">
        <v>134</v>
      </c>
      <c r="HX446" s="2" t="s">
        <v>134</v>
      </c>
      <c r="HY446" s="2" t="s">
        <v>134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134</v>
      </c>
      <c r="IH446" s="2" t="s">
        <v>134</v>
      </c>
      <c r="II446" s="2" t="s">
        <v>134</v>
      </c>
      <c r="IJ446" s="2" t="s">
        <v>134</v>
      </c>
      <c r="IK446" s="2" t="s">
        <v>134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134</v>
      </c>
      <c r="IT446" s="2" t="s">
        <v>134</v>
      </c>
      <c r="IU446" s="2" t="s">
        <v>134</v>
      </c>
      <c r="IV446" s="2" t="s">
        <v>134</v>
      </c>
      <c r="IW446" s="2" t="s">
        <v>134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134</v>
      </c>
      <c r="JF446" s="2" t="s">
        <v>134</v>
      </c>
      <c r="JG446" s="2" t="s">
        <v>134</v>
      </c>
      <c r="JH446" s="2" t="s">
        <v>134</v>
      </c>
      <c r="JI446" s="2" t="s">
        <v>134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134</v>
      </c>
      <c r="JR446" s="2" t="s">
        <v>134</v>
      </c>
      <c r="JS446" s="2" t="s">
        <v>134</v>
      </c>
      <c r="JT446" s="2" t="s">
        <v>134</v>
      </c>
      <c r="JU446" s="2" t="s">
        <v>134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134</v>
      </c>
      <c r="KD446" s="2" t="s">
        <v>134</v>
      </c>
      <c r="KE446" s="2" t="s">
        <v>134</v>
      </c>
      <c r="KF446" s="2" t="s">
        <v>134</v>
      </c>
      <c r="KG446" s="2" t="s">
        <v>134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134</v>
      </c>
      <c r="KQ446" s="2" t="s">
        <v>134</v>
      </c>
      <c r="KR446" s="2" t="s">
        <v>134</v>
      </c>
      <c r="KS446" s="2" t="s">
        <v>134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134</v>
      </c>
      <c r="LC446" s="2" t="s">
        <v>134</v>
      </c>
      <c r="LD446" s="2" t="s">
        <v>134</v>
      </c>
      <c r="LE446" s="2" t="s">
        <v>134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134</v>
      </c>
      <c r="LO446" s="2" t="s">
        <v>134</v>
      </c>
      <c r="LP446" s="2" t="s">
        <v>134</v>
      </c>
      <c r="LQ446" s="2" t="s">
        <v>134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134</v>
      </c>
      <c r="LZ446" s="2" t="s">
        <v>134</v>
      </c>
      <c r="MA446" s="2" t="s">
        <v>134</v>
      </c>
      <c r="MB446" s="2" t="s">
        <v>134</v>
      </c>
      <c r="MC446" s="2" t="s">
        <v>134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134</v>
      </c>
      <c r="MY446" s="2" t="s">
        <v>134</v>
      </c>
      <c r="MZ446" s="2" t="s">
        <v>134</v>
      </c>
      <c r="NA446" s="2" t="s">
        <v>134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134</v>
      </c>
      <c r="NK446" s="2" t="s">
        <v>134</v>
      </c>
      <c r="NL446" s="2" t="s">
        <v>134</v>
      </c>
      <c r="NM446" s="2" t="s">
        <v>134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134</v>
      </c>
      <c r="NW446" s="2" t="s">
        <v>134</v>
      </c>
      <c r="NX446" s="2" t="s">
        <v>134</v>
      </c>
      <c r="NY446" s="2" t="s">
        <v>134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134</v>
      </c>
      <c r="OT446" s="2" t="s">
        <v>134</v>
      </c>
      <c r="OU446" s="2" t="s">
        <v>134</v>
      </c>
      <c r="OV446" s="2" t="s">
        <v>134</v>
      </c>
      <c r="OW446" s="2" t="s">
        <v>134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134</v>
      </c>
      <c r="PS446" s="2" t="s">
        <v>134</v>
      </c>
      <c r="PT446" s="2" t="s">
        <v>134</v>
      </c>
      <c r="PU446" s="2" t="s">
        <v>134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134</v>
      </c>
      <c r="QP446" s="2" t="s">
        <v>134</v>
      </c>
      <c r="QQ446" s="2" t="s">
        <v>134</v>
      </c>
      <c r="QR446" s="2" t="s">
        <v>134</v>
      </c>
      <c r="QS446" s="2" t="s">
        <v>134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134</v>
      </c>
      <c r="RB446" s="2" t="s">
        <v>134</v>
      </c>
      <c r="RC446" s="2" t="s">
        <v>134</v>
      </c>
      <c r="RD446" s="2" t="s">
        <v>134</v>
      </c>
      <c r="RE446" s="2" t="s">
        <v>134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134</v>
      </c>
      <c r="RN446" s="2" t="s">
        <v>134</v>
      </c>
      <c r="RO446" s="2" t="s">
        <v>134</v>
      </c>
      <c r="RP446" s="2" t="s">
        <v>134</v>
      </c>
      <c r="RQ446" s="2" t="s">
        <v>134</v>
      </c>
      <c r="RR446" s="2" t="s">
        <v>134</v>
      </c>
      <c r="RS446" s="4"/>
      <c r="RT446" s="8"/>
      <c r="RU446" s="4"/>
      <c r="RV446" s="8"/>
      <c r="RW446" s="7"/>
      <c r="RX446" s="7"/>
      <c r="RY446" s="2" t="s">
        <v>134</v>
      </c>
      <c r="RZ446" s="2" t="s">
        <v>134</v>
      </c>
      <c r="SA446" s="2" t="s">
        <v>134</v>
      </c>
      <c r="SB446" s="2" t="s">
        <v>134</v>
      </c>
      <c r="SC446" s="2" t="s">
        <v>134</v>
      </c>
      <c r="SD446" s="2" t="s">
        <v>134</v>
      </c>
      <c r="SE446" s="4"/>
      <c r="SF446" s="8"/>
      <c r="SG446" s="4"/>
      <c r="SH446" s="8"/>
      <c r="SI446" s="7"/>
      <c r="SJ446" s="7"/>
      <c r="SK446" s="2" t="s">
        <v>134</v>
      </c>
      <c r="SL446" s="2" t="s">
        <v>134</v>
      </c>
      <c r="SM446" s="2" t="s">
        <v>134</v>
      </c>
      <c r="SN446" s="2" t="s">
        <v>134</v>
      </c>
      <c r="SO446" s="2" t="s">
        <v>134</v>
      </c>
      <c r="SP446" s="2" t="s">
        <v>134</v>
      </c>
    </row>
    <row r="447">
      <c r="A447" s="2" t="s">
        <v>3786</v>
      </c>
      <c r="B447" s="2" t="s">
        <v>123</v>
      </c>
      <c r="C447" s="2" t="s">
        <v>3760</v>
      </c>
      <c r="D447" s="2" t="s">
        <v>2731</v>
      </c>
      <c r="E447" s="2" t="s">
        <v>2732</v>
      </c>
      <c r="F447" s="2" t="s">
        <v>3783</v>
      </c>
      <c r="G447" s="2" t="s">
        <v>3783</v>
      </c>
      <c r="H447" s="2" t="s">
        <v>3783</v>
      </c>
      <c r="I447" s="2" t="s">
        <v>3784</v>
      </c>
      <c r="J447" s="2" t="s">
        <v>2640</v>
      </c>
      <c r="K447" s="2" t="s">
        <v>130</v>
      </c>
      <c r="L447" s="3">
        <v>20.29</v>
      </c>
      <c r="M447" s="3">
        <v>21.3</v>
      </c>
      <c r="N447" s="3">
        <v>34.99</v>
      </c>
      <c r="O447" s="2" t="s">
        <v>131</v>
      </c>
      <c r="P447" s="2" t="s">
        <v>3247</v>
      </c>
      <c r="Q447" s="2" t="s">
        <v>133</v>
      </c>
      <c r="R447" s="2" t="s">
        <v>134</v>
      </c>
      <c r="S447" s="2" t="s">
        <v>134</v>
      </c>
      <c r="T447" s="2" t="s">
        <v>134</v>
      </c>
      <c r="U447" s="2" t="s">
        <v>3785</v>
      </c>
      <c r="V447" s="2" t="s">
        <v>1815</v>
      </c>
      <c r="W447" s="2" t="s">
        <v>1934</v>
      </c>
      <c r="X447" s="2" t="s">
        <v>134</v>
      </c>
      <c r="Y447" s="2" t="s">
        <v>1130</v>
      </c>
      <c r="Z447" s="4">
        <v>213</v>
      </c>
      <c r="AA447" s="4">
        <f>=ROUNDDOWN(30.4285714285714,0)</f>
      </c>
      <c r="AB447" s="5">
        <v>7</v>
      </c>
      <c r="AC447" s="2" t="s">
        <v>134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>
        <v>0</v>
      </c>
      <c r="AP447" s="4">
        <v>204</v>
      </c>
      <c r="AQ447" s="8">
        <v>4139.16</v>
      </c>
      <c r="AR447" s="4"/>
      <c r="AS447" s="8"/>
      <c r="AT447" s="7"/>
      <c r="AU447" s="7"/>
      <c r="AV447" s="4">
        <v>204</v>
      </c>
      <c r="AW447" s="8">
        <v>4139.16</v>
      </c>
      <c r="AX447" s="4"/>
      <c r="AY447" s="8"/>
      <c r="AZ447" s="7"/>
      <c r="BA447" s="7"/>
      <c r="BB447" s="7">
        <v>1</v>
      </c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>
        <v>0.4766</v>
      </c>
      <c r="BJ447" s="4">
        <v>204</v>
      </c>
      <c r="BK447" s="8">
        <v>4139.16</v>
      </c>
      <c r="BL447" s="2" t="s">
        <v>3249</v>
      </c>
      <c r="BM447" s="7">
        <v>1</v>
      </c>
      <c r="BN447" s="7">
        <v>1</v>
      </c>
      <c r="BO447" s="4">
        <v>204</v>
      </c>
      <c r="BP447" s="8">
        <v>4139.16</v>
      </c>
      <c r="BQ447" s="4"/>
      <c r="BR447" s="8"/>
      <c r="BS447" s="7"/>
      <c r="BT447" s="7"/>
      <c r="BU447" s="2" t="s">
        <v>140</v>
      </c>
      <c r="BV447" s="2" t="s">
        <v>131</v>
      </c>
      <c r="BW447" s="2" t="s">
        <v>134</v>
      </c>
      <c r="BX447" s="2" t="s">
        <v>852</v>
      </c>
      <c r="BY447" s="2" t="s">
        <v>142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161</v>
      </c>
      <c r="CH447" s="2" t="s">
        <v>131</v>
      </c>
      <c r="CI447" s="2" t="s">
        <v>134</v>
      </c>
      <c r="CJ447" s="2" t="s">
        <v>134</v>
      </c>
      <c r="CK447" s="2" t="s">
        <v>142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436</v>
      </c>
      <c r="CT447" s="2" t="s">
        <v>131</v>
      </c>
      <c r="CU447" s="2" t="s">
        <v>134</v>
      </c>
      <c r="CV447" s="2" t="s">
        <v>134</v>
      </c>
      <c r="CW447" s="2" t="s">
        <v>142</v>
      </c>
      <c r="CX447" s="2" t="s">
        <v>134</v>
      </c>
      <c r="CY447" s="4"/>
      <c r="CZ447" s="8"/>
      <c r="DA447" s="4"/>
      <c r="DB447" s="8"/>
      <c r="DC447" s="7"/>
      <c r="DD447" s="7"/>
      <c r="DE447" s="2" t="s">
        <v>134</v>
      </c>
      <c r="DF447" s="2" t="s">
        <v>134</v>
      </c>
      <c r="DG447" s="2" t="s">
        <v>134</v>
      </c>
      <c r="DH447" s="2" t="s">
        <v>134</v>
      </c>
      <c r="DI447" s="2" t="s">
        <v>134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134</v>
      </c>
      <c r="DR447" s="2" t="s">
        <v>134</v>
      </c>
      <c r="DS447" s="2" t="s">
        <v>134</v>
      </c>
      <c r="DT447" s="2" t="s">
        <v>134</v>
      </c>
      <c r="DU447" s="2" t="s">
        <v>134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134</v>
      </c>
      <c r="ED447" s="2" t="s">
        <v>134</v>
      </c>
      <c r="EE447" s="2" t="s">
        <v>134</v>
      </c>
      <c r="EF447" s="2" t="s">
        <v>134</v>
      </c>
      <c r="EG447" s="2" t="s">
        <v>134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134</v>
      </c>
      <c r="EQ447" s="2" t="s">
        <v>134</v>
      </c>
      <c r="ER447" s="2" t="s">
        <v>134</v>
      </c>
      <c r="ES447" s="2" t="s">
        <v>134</v>
      </c>
      <c r="ET447" s="2" t="s">
        <v>134</v>
      </c>
      <c r="EU447" s="4"/>
      <c r="EV447" s="8"/>
      <c r="EW447" s="4"/>
      <c r="EX447" s="8"/>
      <c r="EY447" s="7"/>
      <c r="EZ447" s="7"/>
      <c r="FA447" s="2" t="s">
        <v>134</v>
      </c>
      <c r="FB447" s="2" t="s">
        <v>134</v>
      </c>
      <c r="FC447" s="2" t="s">
        <v>134</v>
      </c>
      <c r="FD447" s="2" t="s">
        <v>134</v>
      </c>
      <c r="FE447" s="2" t="s">
        <v>134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134</v>
      </c>
      <c r="FN447" s="2" t="s">
        <v>134</v>
      </c>
      <c r="FO447" s="2" t="s">
        <v>134</v>
      </c>
      <c r="FP447" s="2" t="s">
        <v>134</v>
      </c>
      <c r="FQ447" s="2" t="s">
        <v>134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134</v>
      </c>
      <c r="GA447" s="2" t="s">
        <v>134</v>
      </c>
      <c r="GB447" s="2" t="s">
        <v>134</v>
      </c>
      <c r="GC447" s="2" t="s">
        <v>134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134</v>
      </c>
      <c r="GL447" s="2" t="s">
        <v>134</v>
      </c>
      <c r="GM447" s="2" t="s">
        <v>134</v>
      </c>
      <c r="GN447" s="2" t="s">
        <v>134</v>
      </c>
      <c r="GO447" s="2" t="s">
        <v>134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134</v>
      </c>
      <c r="GX447" s="2" t="s">
        <v>134</v>
      </c>
      <c r="GY447" s="2" t="s">
        <v>134</v>
      </c>
      <c r="GZ447" s="2" t="s">
        <v>134</v>
      </c>
      <c r="HA447" s="2" t="s">
        <v>134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134</v>
      </c>
      <c r="HJ447" s="2" t="s">
        <v>134</v>
      </c>
      <c r="HK447" s="2" t="s">
        <v>134</v>
      </c>
      <c r="HL447" s="2" t="s">
        <v>134</v>
      </c>
      <c r="HM447" s="2" t="s">
        <v>134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134</v>
      </c>
      <c r="HW447" s="2" t="s">
        <v>134</v>
      </c>
      <c r="HX447" s="2" t="s">
        <v>134</v>
      </c>
      <c r="HY447" s="2" t="s">
        <v>134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134</v>
      </c>
      <c r="II447" s="2" t="s">
        <v>134</v>
      </c>
      <c r="IJ447" s="2" t="s">
        <v>134</v>
      </c>
      <c r="IK447" s="2" t="s">
        <v>134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134</v>
      </c>
      <c r="IT447" s="2" t="s">
        <v>134</v>
      </c>
      <c r="IU447" s="2" t="s">
        <v>134</v>
      </c>
      <c r="IV447" s="2" t="s">
        <v>134</v>
      </c>
      <c r="IW447" s="2" t="s">
        <v>134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134</v>
      </c>
      <c r="JG447" s="2" t="s">
        <v>134</v>
      </c>
      <c r="JH447" s="2" t="s">
        <v>134</v>
      </c>
      <c r="JI447" s="2" t="s">
        <v>134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134</v>
      </c>
      <c r="JR447" s="2" t="s">
        <v>134</v>
      </c>
      <c r="JS447" s="2" t="s">
        <v>134</v>
      </c>
      <c r="JT447" s="2" t="s">
        <v>134</v>
      </c>
      <c r="JU447" s="2" t="s">
        <v>134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134</v>
      </c>
      <c r="KE447" s="2" t="s">
        <v>134</v>
      </c>
      <c r="KF447" s="2" t="s">
        <v>134</v>
      </c>
      <c r="KG447" s="2" t="s">
        <v>134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134</v>
      </c>
      <c r="LC447" s="2" t="s">
        <v>134</v>
      </c>
      <c r="LD447" s="2" t="s">
        <v>134</v>
      </c>
      <c r="LE447" s="2" t="s">
        <v>134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134</v>
      </c>
      <c r="LO447" s="2" t="s">
        <v>134</v>
      </c>
      <c r="LP447" s="2" t="s">
        <v>134</v>
      </c>
      <c r="LQ447" s="2" t="s">
        <v>134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134</v>
      </c>
      <c r="LZ447" s="2" t="s">
        <v>134</v>
      </c>
      <c r="MA447" s="2" t="s">
        <v>134</v>
      </c>
      <c r="MB447" s="2" t="s">
        <v>134</v>
      </c>
      <c r="MC447" s="2" t="s">
        <v>134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134</v>
      </c>
      <c r="NW447" s="2" t="s">
        <v>134</v>
      </c>
      <c r="NX447" s="2" t="s">
        <v>134</v>
      </c>
      <c r="NY447" s="2" t="s">
        <v>134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134</v>
      </c>
      <c r="OI447" s="2" t="s">
        <v>134</v>
      </c>
      <c r="OJ447" s="2" t="s">
        <v>134</v>
      </c>
      <c r="OK447" s="2" t="s">
        <v>134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134</v>
      </c>
      <c r="OT447" s="2" t="s">
        <v>134</v>
      </c>
      <c r="OU447" s="2" t="s">
        <v>134</v>
      </c>
      <c r="OV447" s="2" t="s">
        <v>134</v>
      </c>
      <c r="OW447" s="2" t="s">
        <v>134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134</v>
      </c>
      <c r="PS447" s="2" t="s">
        <v>134</v>
      </c>
      <c r="PT447" s="2" t="s">
        <v>134</v>
      </c>
      <c r="PU447" s="2" t="s">
        <v>134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134</v>
      </c>
      <c r="RN447" s="2" t="s">
        <v>134</v>
      </c>
      <c r="RO447" s="2" t="s">
        <v>134</v>
      </c>
      <c r="RP447" s="2" t="s">
        <v>134</v>
      </c>
      <c r="RQ447" s="2" t="s">
        <v>134</v>
      </c>
      <c r="RR447" s="2" t="s">
        <v>134</v>
      </c>
      <c r="RS447" s="4"/>
      <c r="RT447" s="8"/>
      <c r="RU447" s="4"/>
      <c r="RV447" s="8"/>
      <c r="RW447" s="7"/>
      <c r="RX447" s="7"/>
      <c r="RY447" s="2" t="s">
        <v>134</v>
      </c>
      <c r="RZ447" s="2" t="s">
        <v>134</v>
      </c>
      <c r="SA447" s="2" t="s">
        <v>134</v>
      </c>
      <c r="SB447" s="2" t="s">
        <v>134</v>
      </c>
      <c r="SC447" s="2" t="s">
        <v>134</v>
      </c>
      <c r="SD447" s="2" t="s">
        <v>134</v>
      </c>
      <c r="SE447" s="4"/>
      <c r="SF447" s="8"/>
      <c r="SG447" s="4"/>
      <c r="SH447" s="8"/>
      <c r="SI447" s="7"/>
      <c r="SJ447" s="7"/>
      <c r="SK447" s="2" t="s">
        <v>134</v>
      </c>
      <c r="SL447" s="2" t="s">
        <v>134</v>
      </c>
      <c r="SM447" s="2" t="s">
        <v>134</v>
      </c>
      <c r="SN447" s="2" t="s">
        <v>134</v>
      </c>
      <c r="SO447" s="2" t="s">
        <v>134</v>
      </c>
      <c r="SP447" s="2" t="s">
        <v>134</v>
      </c>
    </row>
    <row r="448">
      <c r="A448" s="2" t="s">
        <v>3787</v>
      </c>
      <c r="B448" s="2" t="s">
        <v>123</v>
      </c>
      <c r="C448" s="2" t="s">
        <v>3788</v>
      </c>
      <c r="D448" s="2" t="s">
        <v>125</v>
      </c>
      <c r="E448" s="2" t="s">
        <v>126</v>
      </c>
      <c r="F448" s="2" t="s">
        <v>3789</v>
      </c>
      <c r="G448" s="2" t="s">
        <v>3789</v>
      </c>
      <c r="H448" s="2" t="s">
        <v>3789</v>
      </c>
      <c r="I448" s="2" t="s">
        <v>3790</v>
      </c>
      <c r="J448" s="2" t="s">
        <v>234</v>
      </c>
      <c r="K448" s="2" t="s">
        <v>1668</v>
      </c>
      <c r="L448" s="3">
        <v>20.5</v>
      </c>
      <c r="M448" s="3">
        <v>21.52</v>
      </c>
      <c r="N448" s="3">
        <v>42.99</v>
      </c>
      <c r="O448" s="2" t="s">
        <v>131</v>
      </c>
      <c r="P448" s="2" t="s">
        <v>395</v>
      </c>
      <c r="Q448" s="2" t="s">
        <v>133</v>
      </c>
      <c r="R448" s="2" t="s">
        <v>134</v>
      </c>
      <c r="S448" s="2" t="s">
        <v>3791</v>
      </c>
      <c r="T448" s="2" t="s">
        <v>134</v>
      </c>
      <c r="U448" s="2" t="s">
        <v>134</v>
      </c>
      <c r="V448" s="2" t="s">
        <v>1825</v>
      </c>
      <c r="W448" s="2" t="s">
        <v>3792</v>
      </c>
      <c r="X448" s="2" t="s">
        <v>134</v>
      </c>
      <c r="Y448" s="2" t="s">
        <v>237</v>
      </c>
      <c r="Z448" s="4">
        <v>163</v>
      </c>
      <c r="AA448" s="4">
        <f>=ROUNDDOWN(8.57894736842105,0)</f>
      </c>
      <c r="AB448" s="5">
        <v>19</v>
      </c>
      <c r="AC448" s="2" t="s">
        <v>1584</v>
      </c>
      <c r="AD448" s="4">
        <v>212</v>
      </c>
      <c r="AE448" s="4">
        <v>504</v>
      </c>
      <c r="AF448" s="6">
        <v>69</v>
      </c>
      <c r="AG448" s="6"/>
      <c r="AH448" s="7">
        <v>0.6011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</v>
      </c>
      <c r="AP448" s="4">
        <v>617</v>
      </c>
      <c r="AQ448" s="8">
        <v>13310.85</v>
      </c>
      <c r="AR448" s="4"/>
      <c r="AS448" s="8"/>
      <c r="AT448" s="7"/>
      <c r="AU448" s="7"/>
      <c r="AV448" s="4">
        <v>617</v>
      </c>
      <c r="AW448" s="8">
        <v>13310.85</v>
      </c>
      <c r="AX448" s="4"/>
      <c r="AY448" s="8"/>
      <c r="AZ448" s="7"/>
      <c r="BA448" s="7"/>
      <c r="BB448" s="7">
        <v>1</v>
      </c>
      <c r="BC448" s="4">
        <v>617</v>
      </c>
      <c r="BD448" s="8">
        <v>13310.85</v>
      </c>
      <c r="BE448" s="4"/>
      <c r="BF448" s="8"/>
      <c r="BG448" s="7"/>
      <c r="BH448" s="7"/>
      <c r="BI448" s="7">
        <v>1</v>
      </c>
      <c r="BJ448" s="4">
        <v>617</v>
      </c>
      <c r="BK448" s="8">
        <v>13310.85</v>
      </c>
      <c r="BL448" s="2" t="s">
        <v>3793</v>
      </c>
      <c r="BM448" s="7">
        <v>1</v>
      </c>
      <c r="BN448" s="7">
        <v>1</v>
      </c>
      <c r="BO448" s="4">
        <v>465</v>
      </c>
      <c r="BP448" s="8">
        <v>10099.8</v>
      </c>
      <c r="BQ448" s="4"/>
      <c r="BR448" s="8"/>
      <c r="BS448" s="7"/>
      <c r="BT448" s="7"/>
      <c r="BU448" s="2" t="s">
        <v>140</v>
      </c>
      <c r="BV448" s="2" t="s">
        <v>131</v>
      </c>
      <c r="BW448" s="2" t="s">
        <v>134</v>
      </c>
      <c r="BX448" s="2" t="s">
        <v>1794</v>
      </c>
      <c r="BY448" s="2" t="s">
        <v>142</v>
      </c>
      <c r="BZ448" s="2" t="s">
        <v>134</v>
      </c>
      <c r="CA448" s="4">
        <v>16</v>
      </c>
      <c r="CB448" s="8">
        <v>345.44</v>
      </c>
      <c r="CC448" s="4"/>
      <c r="CD448" s="8"/>
      <c r="CE448" s="7"/>
      <c r="CF448" s="7"/>
      <c r="CG448" s="2" t="s">
        <v>140</v>
      </c>
      <c r="CH448" s="2" t="s">
        <v>187</v>
      </c>
      <c r="CI448" s="2" t="s">
        <v>145</v>
      </c>
      <c r="CJ448" s="2" t="s">
        <v>332</v>
      </c>
      <c r="CK448" s="2" t="s">
        <v>142</v>
      </c>
      <c r="CL448" s="2" t="s">
        <v>134</v>
      </c>
      <c r="CM448" s="4">
        <v>71</v>
      </c>
      <c r="CN448" s="8">
        <v>1419.29</v>
      </c>
      <c r="CO448" s="4"/>
      <c r="CP448" s="8"/>
      <c r="CQ448" s="7"/>
      <c r="CR448" s="7"/>
      <c r="CS448" s="2" t="s">
        <v>140</v>
      </c>
      <c r="CT448" s="2" t="s">
        <v>131</v>
      </c>
      <c r="CU448" s="2" t="s">
        <v>242</v>
      </c>
      <c r="CV448" s="2" t="s">
        <v>2233</v>
      </c>
      <c r="CW448" s="2" t="s">
        <v>142</v>
      </c>
      <c r="CX448" s="2" t="s">
        <v>134</v>
      </c>
      <c r="CY448" s="4">
        <v>8</v>
      </c>
      <c r="CZ448" s="8">
        <v>183.6</v>
      </c>
      <c r="DA448" s="4"/>
      <c r="DB448" s="8"/>
      <c r="DC448" s="7"/>
      <c r="DD448" s="7"/>
      <c r="DE448" s="2" t="s">
        <v>140</v>
      </c>
      <c r="DF448" s="2" t="s">
        <v>131</v>
      </c>
      <c r="DG448" s="2" t="s">
        <v>2747</v>
      </c>
      <c r="DH448" s="2" t="s">
        <v>262</v>
      </c>
      <c r="DI448" s="2" t="s">
        <v>142</v>
      </c>
      <c r="DJ448" s="2" t="s">
        <v>134</v>
      </c>
      <c r="DK448" s="4">
        <v>14</v>
      </c>
      <c r="DL448" s="8">
        <v>304.36</v>
      </c>
      <c r="DM448" s="4"/>
      <c r="DN448" s="8"/>
      <c r="DO448" s="7"/>
      <c r="DP448" s="7"/>
      <c r="DQ448" s="2" t="s">
        <v>140</v>
      </c>
      <c r="DR448" s="2" t="s">
        <v>131</v>
      </c>
      <c r="DS448" s="2" t="s">
        <v>3024</v>
      </c>
      <c r="DT448" s="2" t="s">
        <v>1604</v>
      </c>
      <c r="DU448" s="2" t="s">
        <v>142</v>
      </c>
      <c r="DV448" s="2" t="s">
        <v>134</v>
      </c>
      <c r="DW448" s="4">
        <v>25</v>
      </c>
      <c r="DX448" s="8">
        <v>565</v>
      </c>
      <c r="DY448" s="4"/>
      <c r="DZ448" s="8"/>
      <c r="EA448" s="7"/>
      <c r="EB448" s="7"/>
      <c r="EC448" s="2" t="s">
        <v>140</v>
      </c>
      <c r="ED448" s="2" t="s">
        <v>131</v>
      </c>
      <c r="EE448" s="2" t="s">
        <v>535</v>
      </c>
      <c r="EF448" s="2" t="s">
        <v>425</v>
      </c>
      <c r="EG448" s="2" t="s">
        <v>142</v>
      </c>
      <c r="EH448" s="2" t="s">
        <v>134</v>
      </c>
      <c r="EI448" s="4">
        <v>6</v>
      </c>
      <c r="EJ448" s="8">
        <v>124.87</v>
      </c>
      <c r="EK448" s="4"/>
      <c r="EL448" s="8"/>
      <c r="EM448" s="7"/>
      <c r="EN448" s="7"/>
      <c r="EO448" s="2" t="s">
        <v>140</v>
      </c>
      <c r="EP448" s="2" t="s">
        <v>131</v>
      </c>
      <c r="EQ448" s="2" t="s">
        <v>1031</v>
      </c>
      <c r="ER448" s="2" t="s">
        <v>245</v>
      </c>
      <c r="ES448" s="2" t="s">
        <v>142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140</v>
      </c>
      <c r="FB448" s="2" t="s">
        <v>131</v>
      </c>
      <c r="FC448" s="2" t="s">
        <v>2446</v>
      </c>
      <c r="FD448" s="2" t="s">
        <v>919</v>
      </c>
      <c r="FE448" s="2" t="s">
        <v>142</v>
      </c>
      <c r="FF448" s="2" t="s">
        <v>134</v>
      </c>
      <c r="FG448" s="4">
        <v>4</v>
      </c>
      <c r="FH448" s="8">
        <v>90.4</v>
      </c>
      <c r="FI448" s="4"/>
      <c r="FJ448" s="8"/>
      <c r="FK448" s="7"/>
      <c r="FL448" s="7"/>
      <c r="FM448" s="2" t="s">
        <v>140</v>
      </c>
      <c r="FN448" s="2" t="s">
        <v>131</v>
      </c>
      <c r="FO448" s="2" t="s">
        <v>159</v>
      </c>
      <c r="FP448" s="2" t="s">
        <v>3794</v>
      </c>
      <c r="FQ448" s="2" t="s">
        <v>142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184</v>
      </c>
      <c r="FZ448" s="2" t="s">
        <v>131</v>
      </c>
      <c r="GA448" s="2" t="s">
        <v>134</v>
      </c>
      <c r="GB448" s="2" t="s">
        <v>134</v>
      </c>
      <c r="GC448" s="2" t="s">
        <v>142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134</v>
      </c>
      <c r="GM448" s="2" t="s">
        <v>134</v>
      </c>
      <c r="GN448" s="2" t="s">
        <v>134</v>
      </c>
      <c r="GO448" s="2" t="s">
        <v>134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161</v>
      </c>
      <c r="GX448" s="2" t="s">
        <v>131</v>
      </c>
      <c r="GY448" s="2" t="s">
        <v>134</v>
      </c>
      <c r="GZ448" s="2" t="s">
        <v>134</v>
      </c>
      <c r="HA448" s="2" t="s">
        <v>142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140</v>
      </c>
      <c r="HJ448" s="2" t="s">
        <v>131</v>
      </c>
      <c r="HK448" s="2" t="s">
        <v>242</v>
      </c>
      <c r="HL448" s="2" t="s">
        <v>1985</v>
      </c>
      <c r="HM448" s="2" t="s">
        <v>142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161</v>
      </c>
      <c r="HV448" s="2" t="s">
        <v>131</v>
      </c>
      <c r="HW448" s="2" t="s">
        <v>134</v>
      </c>
      <c r="HX448" s="2" t="s">
        <v>134</v>
      </c>
      <c r="HY448" s="2" t="s">
        <v>142</v>
      </c>
      <c r="HZ448" s="2" t="s">
        <v>134</v>
      </c>
      <c r="IA448" s="4">
        <v>5</v>
      </c>
      <c r="IB448" s="8">
        <v>113.5</v>
      </c>
      <c r="IC448" s="4"/>
      <c r="ID448" s="8"/>
      <c r="IE448" s="7"/>
      <c r="IF448" s="7"/>
      <c r="IG448" s="2" t="s">
        <v>140</v>
      </c>
      <c r="IH448" s="2" t="s">
        <v>131</v>
      </c>
      <c r="II448" s="2" t="s">
        <v>1029</v>
      </c>
      <c r="IJ448" s="2" t="s">
        <v>876</v>
      </c>
      <c r="IK448" s="2" t="s">
        <v>142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161</v>
      </c>
      <c r="IT448" s="2" t="s">
        <v>131</v>
      </c>
      <c r="IU448" s="2" t="s">
        <v>169</v>
      </c>
      <c r="IV448" s="2" t="s">
        <v>134</v>
      </c>
      <c r="IW448" s="2" t="s">
        <v>142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134</v>
      </c>
      <c r="JF448" s="2" t="s">
        <v>134</v>
      </c>
      <c r="JG448" s="2" t="s">
        <v>134</v>
      </c>
      <c r="JH448" s="2" t="s">
        <v>134</v>
      </c>
      <c r="JI448" s="2" t="s">
        <v>134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140</v>
      </c>
      <c r="JR448" s="2" t="s">
        <v>144</v>
      </c>
      <c r="JS448" s="2" t="s">
        <v>172</v>
      </c>
      <c r="JT448" s="2" t="s">
        <v>134</v>
      </c>
      <c r="JU448" s="2" t="s">
        <v>142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134</v>
      </c>
      <c r="KE448" s="2" t="s">
        <v>134</v>
      </c>
      <c r="KF448" s="2" t="s">
        <v>134</v>
      </c>
      <c r="KG448" s="2" t="s">
        <v>134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176</v>
      </c>
      <c r="KP448" s="2" t="s">
        <v>131</v>
      </c>
      <c r="KQ448" s="2" t="s">
        <v>134</v>
      </c>
      <c r="KR448" s="2" t="s">
        <v>134</v>
      </c>
      <c r="KS448" s="2" t="s">
        <v>142</v>
      </c>
      <c r="KT448" s="2" t="s">
        <v>134</v>
      </c>
      <c r="KU448" s="4">
        <v>3</v>
      </c>
      <c r="KV448" s="8">
        <v>64.59</v>
      </c>
      <c r="KW448" s="4"/>
      <c r="KX448" s="8"/>
      <c r="KY448" s="7"/>
      <c r="KZ448" s="7"/>
      <c r="LA448" s="2" t="s">
        <v>140</v>
      </c>
      <c r="LB448" s="2" t="s">
        <v>144</v>
      </c>
      <c r="LC448" s="2" t="s">
        <v>3795</v>
      </c>
      <c r="LD448" s="2" t="s">
        <v>577</v>
      </c>
      <c r="LE448" s="2" t="s">
        <v>142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134</v>
      </c>
      <c r="LO448" s="2" t="s">
        <v>134</v>
      </c>
      <c r="LP448" s="2" t="s">
        <v>134</v>
      </c>
      <c r="LQ448" s="2" t="s">
        <v>134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134</v>
      </c>
      <c r="LZ448" s="2" t="s">
        <v>134</v>
      </c>
      <c r="MA448" s="2" t="s">
        <v>134</v>
      </c>
      <c r="MB448" s="2" t="s">
        <v>134</v>
      </c>
      <c r="MC448" s="2" t="s">
        <v>134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140</v>
      </c>
      <c r="ML448" s="2" t="s">
        <v>144</v>
      </c>
      <c r="MM448" s="2" t="s">
        <v>213</v>
      </c>
      <c r="MN448" s="2" t="s">
        <v>134</v>
      </c>
      <c r="MO448" s="2" t="s">
        <v>142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134</v>
      </c>
      <c r="MY448" s="2" t="s">
        <v>134</v>
      </c>
      <c r="MZ448" s="2" t="s">
        <v>134</v>
      </c>
      <c r="NA448" s="2" t="s">
        <v>134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184</v>
      </c>
      <c r="NJ448" s="2" t="s">
        <v>131</v>
      </c>
      <c r="NK448" s="2" t="s">
        <v>134</v>
      </c>
      <c r="NL448" s="2" t="s">
        <v>134</v>
      </c>
      <c r="NM448" s="2" t="s">
        <v>142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140</v>
      </c>
      <c r="NV448" s="2" t="s">
        <v>131</v>
      </c>
      <c r="NW448" s="2" t="s">
        <v>185</v>
      </c>
      <c r="NX448" s="2" t="s">
        <v>212</v>
      </c>
      <c r="NY448" s="2" t="s">
        <v>142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140</v>
      </c>
      <c r="OH448" s="2" t="s">
        <v>187</v>
      </c>
      <c r="OI448" s="2" t="s">
        <v>270</v>
      </c>
      <c r="OJ448" s="2" t="s">
        <v>1594</v>
      </c>
      <c r="OK448" s="2" t="s">
        <v>142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134</v>
      </c>
      <c r="OT448" s="2" t="s">
        <v>134</v>
      </c>
      <c r="OU448" s="2" t="s">
        <v>134</v>
      </c>
      <c r="OV448" s="2" t="s">
        <v>134</v>
      </c>
      <c r="OW448" s="2" t="s">
        <v>134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161</v>
      </c>
      <c r="PF448" s="2" t="s">
        <v>131</v>
      </c>
      <c r="PG448" s="2" t="s">
        <v>134</v>
      </c>
      <c r="PH448" s="2" t="s">
        <v>134</v>
      </c>
      <c r="PI448" s="2" t="s">
        <v>142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176</v>
      </c>
      <c r="PR448" s="2" t="s">
        <v>131</v>
      </c>
      <c r="PS448" s="2" t="s">
        <v>134</v>
      </c>
      <c r="PT448" s="2" t="s">
        <v>134</v>
      </c>
      <c r="PU448" s="2" t="s">
        <v>142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161</v>
      </c>
      <c r="QD448" s="2" t="s">
        <v>144</v>
      </c>
      <c r="QE448" s="2" t="s">
        <v>134</v>
      </c>
      <c r="QF448" s="2" t="s">
        <v>134</v>
      </c>
      <c r="QG448" s="2" t="s">
        <v>142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184</v>
      </c>
      <c r="QP448" s="2" t="s">
        <v>131</v>
      </c>
      <c r="QQ448" s="2" t="s">
        <v>134</v>
      </c>
      <c r="QR448" s="2" t="s">
        <v>134</v>
      </c>
      <c r="QS448" s="2" t="s">
        <v>142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161</v>
      </c>
      <c r="RN448" s="2" t="s">
        <v>131</v>
      </c>
      <c r="RO448" s="2" t="s">
        <v>134</v>
      </c>
      <c r="RP448" s="2" t="s">
        <v>134</v>
      </c>
      <c r="RQ448" s="2" t="s">
        <v>142</v>
      </c>
      <c r="RR448" s="2" t="s">
        <v>134</v>
      </c>
      <c r="RS448" s="4"/>
      <c r="RT448" s="8"/>
      <c r="RU448" s="4"/>
      <c r="RV448" s="8"/>
      <c r="RW448" s="7"/>
      <c r="RX448" s="7"/>
      <c r="RY448" s="2" t="s">
        <v>161</v>
      </c>
      <c r="RZ448" s="2" t="s">
        <v>131</v>
      </c>
      <c r="SA448" s="2" t="s">
        <v>134</v>
      </c>
      <c r="SB448" s="2" t="s">
        <v>134</v>
      </c>
      <c r="SC448" s="2" t="s">
        <v>142</v>
      </c>
      <c r="SD448" s="2" t="s">
        <v>134</v>
      </c>
      <c r="SE448" s="4"/>
      <c r="SF448" s="8"/>
      <c r="SG448" s="4"/>
      <c r="SH448" s="8"/>
      <c r="SI448" s="7"/>
      <c r="SJ448" s="7"/>
      <c r="SK448" s="2" t="s">
        <v>140</v>
      </c>
      <c r="SL448" s="2" t="s">
        <v>144</v>
      </c>
      <c r="SM448" s="2" t="s">
        <v>411</v>
      </c>
      <c r="SN448" s="2" t="s">
        <v>200</v>
      </c>
      <c r="SO448" s="2" t="s">
        <v>142</v>
      </c>
      <c r="SP448" s="2" t="s">
        <v>134</v>
      </c>
    </row>
    <row r="449">
      <c r="A449" s="2" t="s">
        <v>3796</v>
      </c>
      <c r="B449" s="2" t="s">
        <v>123</v>
      </c>
      <c r="C449" s="2" t="s">
        <v>3788</v>
      </c>
      <c r="D449" s="2" t="s">
        <v>125</v>
      </c>
      <c r="E449" s="2" t="s">
        <v>126</v>
      </c>
      <c r="F449" s="2" t="s">
        <v>3797</v>
      </c>
      <c r="G449" s="2" t="s">
        <v>3797</v>
      </c>
      <c r="H449" s="2" t="s">
        <v>3797</v>
      </c>
      <c r="I449" s="2" t="s">
        <v>3790</v>
      </c>
      <c r="J449" s="2" t="s">
        <v>234</v>
      </c>
      <c r="K449" s="2" t="s">
        <v>605</v>
      </c>
      <c r="L449" s="3">
        <v>20.5</v>
      </c>
      <c r="M449" s="3">
        <v>21.52</v>
      </c>
      <c r="N449" s="3">
        <v>42.99</v>
      </c>
      <c r="O449" s="2" t="s">
        <v>131</v>
      </c>
      <c r="P449" s="2" t="s">
        <v>3798</v>
      </c>
      <c r="Q449" s="2" t="s">
        <v>133</v>
      </c>
      <c r="R449" s="2" t="s">
        <v>134</v>
      </c>
      <c r="S449" s="2" t="s">
        <v>3791</v>
      </c>
      <c r="T449" s="2" t="s">
        <v>134</v>
      </c>
      <c r="U449" s="2" t="s">
        <v>134</v>
      </c>
      <c r="V449" s="2" t="s">
        <v>1825</v>
      </c>
      <c r="W449" s="2" t="s">
        <v>3792</v>
      </c>
      <c r="X449" s="2" t="s">
        <v>134</v>
      </c>
      <c r="Y449" s="2" t="s">
        <v>237</v>
      </c>
      <c r="Z449" s="4">
        <v>87</v>
      </c>
      <c r="AA449" s="4">
        <f>=ROUNDDOWN(14.5,0)</f>
      </c>
      <c r="AB449" s="5">
        <v>6</v>
      </c>
      <c r="AC449" s="2" t="s">
        <v>777</v>
      </c>
      <c r="AD449" s="4">
        <v>132</v>
      </c>
      <c r="AE449" s="4">
        <v>354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>
        <v>0</v>
      </c>
      <c r="AP449" s="4">
        <v>504</v>
      </c>
      <c r="AQ449" s="8">
        <v>10836.79</v>
      </c>
      <c r="AR449" s="4"/>
      <c r="AS449" s="8"/>
      <c r="AT449" s="7"/>
      <c r="AU449" s="7"/>
      <c r="AV449" s="4">
        <v>504</v>
      </c>
      <c r="AW449" s="8">
        <v>10836.79</v>
      </c>
      <c r="AX449" s="4"/>
      <c r="AY449" s="8"/>
      <c r="AZ449" s="7"/>
      <c r="BA449" s="7"/>
      <c r="BB449" s="7">
        <v>1</v>
      </c>
      <c r="BC449" s="4">
        <v>504</v>
      </c>
      <c r="BD449" s="8">
        <v>10836.79</v>
      </c>
      <c r="BE449" s="4"/>
      <c r="BF449" s="8"/>
      <c r="BG449" s="7"/>
      <c r="BH449" s="7"/>
      <c r="BI449" s="7">
        <v>1</v>
      </c>
      <c r="BJ449" s="4">
        <v>504</v>
      </c>
      <c r="BK449" s="8">
        <v>10836.79</v>
      </c>
      <c r="BL449" s="2" t="s">
        <v>3799</v>
      </c>
      <c r="BM449" s="7">
        <v>1</v>
      </c>
      <c r="BN449" s="7">
        <v>1</v>
      </c>
      <c r="BO449" s="4">
        <v>226</v>
      </c>
      <c r="BP449" s="8">
        <v>4908.72</v>
      </c>
      <c r="BQ449" s="4"/>
      <c r="BR449" s="8"/>
      <c r="BS449" s="7"/>
      <c r="BT449" s="7"/>
      <c r="BU449" s="2" t="s">
        <v>140</v>
      </c>
      <c r="BV449" s="2" t="s">
        <v>131</v>
      </c>
      <c r="BW449" s="2" t="s">
        <v>134</v>
      </c>
      <c r="BX449" s="2" t="s">
        <v>1489</v>
      </c>
      <c r="BY449" s="2" t="s">
        <v>142</v>
      </c>
      <c r="BZ449" s="2" t="s">
        <v>134</v>
      </c>
      <c r="CA449" s="4">
        <v>44</v>
      </c>
      <c r="CB449" s="8">
        <v>949.96</v>
      </c>
      <c r="CC449" s="4"/>
      <c r="CD449" s="8"/>
      <c r="CE449" s="7"/>
      <c r="CF449" s="7"/>
      <c r="CG449" s="2" t="s">
        <v>140</v>
      </c>
      <c r="CH449" s="2" t="s">
        <v>131</v>
      </c>
      <c r="CI449" s="2" t="s">
        <v>145</v>
      </c>
      <c r="CJ449" s="2" t="s">
        <v>341</v>
      </c>
      <c r="CK449" s="2" t="s">
        <v>142</v>
      </c>
      <c r="CL449" s="2" t="s">
        <v>134</v>
      </c>
      <c r="CM449" s="4">
        <v>107</v>
      </c>
      <c r="CN449" s="8">
        <v>2138.93</v>
      </c>
      <c r="CO449" s="4"/>
      <c r="CP449" s="8"/>
      <c r="CQ449" s="7"/>
      <c r="CR449" s="7"/>
      <c r="CS449" s="2" t="s">
        <v>140</v>
      </c>
      <c r="CT449" s="2" t="s">
        <v>131</v>
      </c>
      <c r="CU449" s="2" t="s">
        <v>242</v>
      </c>
      <c r="CV449" s="2" t="s">
        <v>261</v>
      </c>
      <c r="CW449" s="2" t="s">
        <v>142</v>
      </c>
      <c r="CX449" s="2" t="s">
        <v>134</v>
      </c>
      <c r="CY449" s="4">
        <v>33</v>
      </c>
      <c r="CZ449" s="8">
        <v>757.35</v>
      </c>
      <c r="DA449" s="4"/>
      <c r="DB449" s="8"/>
      <c r="DC449" s="7"/>
      <c r="DD449" s="7"/>
      <c r="DE449" s="2" t="s">
        <v>140</v>
      </c>
      <c r="DF449" s="2" t="s">
        <v>131</v>
      </c>
      <c r="DG449" s="2" t="s">
        <v>2747</v>
      </c>
      <c r="DH449" s="2" t="s">
        <v>3800</v>
      </c>
      <c r="DI449" s="2" t="s">
        <v>142</v>
      </c>
      <c r="DJ449" s="2" t="s">
        <v>134</v>
      </c>
      <c r="DK449" s="4">
        <v>17</v>
      </c>
      <c r="DL449" s="8">
        <v>369.58</v>
      </c>
      <c r="DM449" s="4"/>
      <c r="DN449" s="8"/>
      <c r="DO449" s="7"/>
      <c r="DP449" s="7"/>
      <c r="DQ449" s="2" t="s">
        <v>140</v>
      </c>
      <c r="DR449" s="2" t="s">
        <v>131</v>
      </c>
      <c r="DS449" s="2" t="s">
        <v>3013</v>
      </c>
      <c r="DT449" s="2" t="s">
        <v>3027</v>
      </c>
      <c r="DU449" s="2" t="s">
        <v>142</v>
      </c>
      <c r="DV449" s="2" t="s">
        <v>134</v>
      </c>
      <c r="DW449" s="4">
        <v>67</v>
      </c>
      <c r="DX449" s="8">
        <v>1514.2</v>
      </c>
      <c r="DY449" s="4"/>
      <c r="DZ449" s="8"/>
      <c r="EA449" s="7"/>
      <c r="EB449" s="7"/>
      <c r="EC449" s="2" t="s">
        <v>140</v>
      </c>
      <c r="ED449" s="2" t="s">
        <v>131</v>
      </c>
      <c r="EE449" s="2" t="s">
        <v>535</v>
      </c>
      <c r="EF449" s="2" t="s">
        <v>536</v>
      </c>
      <c r="EG449" s="2" t="s">
        <v>142</v>
      </c>
      <c r="EH449" s="2" t="s">
        <v>134</v>
      </c>
      <c r="EI449" s="4">
        <v>5</v>
      </c>
      <c r="EJ449" s="8">
        <v>86.12</v>
      </c>
      <c r="EK449" s="4"/>
      <c r="EL449" s="8"/>
      <c r="EM449" s="7"/>
      <c r="EN449" s="7"/>
      <c r="EO449" s="2" t="s">
        <v>140</v>
      </c>
      <c r="EP449" s="2" t="s">
        <v>131</v>
      </c>
      <c r="EQ449" s="2" t="s">
        <v>1031</v>
      </c>
      <c r="ER449" s="2" t="s">
        <v>311</v>
      </c>
      <c r="ES449" s="2" t="s">
        <v>142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140</v>
      </c>
      <c r="FB449" s="2" t="s">
        <v>131</v>
      </c>
      <c r="FC449" s="2" t="s">
        <v>242</v>
      </c>
      <c r="FD449" s="2" t="s">
        <v>1891</v>
      </c>
      <c r="FE449" s="2" t="s">
        <v>142</v>
      </c>
      <c r="FF449" s="2" t="s">
        <v>134</v>
      </c>
      <c r="FG449" s="4">
        <v>4</v>
      </c>
      <c r="FH449" s="8">
        <v>90.4</v>
      </c>
      <c r="FI449" s="4"/>
      <c r="FJ449" s="8"/>
      <c r="FK449" s="7"/>
      <c r="FL449" s="7"/>
      <c r="FM449" s="2" t="s">
        <v>140</v>
      </c>
      <c r="FN449" s="2" t="s">
        <v>131</v>
      </c>
      <c r="FO449" s="2" t="s">
        <v>3801</v>
      </c>
      <c r="FP449" s="2" t="s">
        <v>2760</v>
      </c>
      <c r="FQ449" s="2" t="s">
        <v>142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184</v>
      </c>
      <c r="FZ449" s="2" t="s">
        <v>131</v>
      </c>
      <c r="GA449" s="2" t="s">
        <v>134</v>
      </c>
      <c r="GB449" s="2" t="s">
        <v>134</v>
      </c>
      <c r="GC449" s="2" t="s">
        <v>142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134</v>
      </c>
      <c r="GM449" s="2" t="s">
        <v>134</v>
      </c>
      <c r="GN449" s="2" t="s">
        <v>134</v>
      </c>
      <c r="GO449" s="2" t="s">
        <v>134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161</v>
      </c>
      <c r="GX449" s="2" t="s">
        <v>131</v>
      </c>
      <c r="GY449" s="2" t="s">
        <v>134</v>
      </c>
      <c r="GZ449" s="2" t="s">
        <v>134</v>
      </c>
      <c r="HA449" s="2" t="s">
        <v>142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140</v>
      </c>
      <c r="HJ449" s="2" t="s">
        <v>131</v>
      </c>
      <c r="HK449" s="2" t="s">
        <v>242</v>
      </c>
      <c r="HL449" s="2" t="s">
        <v>3802</v>
      </c>
      <c r="HM449" s="2" t="s">
        <v>142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161</v>
      </c>
      <c r="HV449" s="2" t="s">
        <v>131</v>
      </c>
      <c r="HW449" s="2" t="s">
        <v>134</v>
      </c>
      <c r="HX449" s="2" t="s">
        <v>134</v>
      </c>
      <c r="HY449" s="2" t="s">
        <v>142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140</v>
      </c>
      <c r="IH449" s="2" t="s">
        <v>131</v>
      </c>
      <c r="II449" s="2" t="s">
        <v>1029</v>
      </c>
      <c r="IJ449" s="2" t="s">
        <v>3795</v>
      </c>
      <c r="IK449" s="2" t="s">
        <v>142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161</v>
      </c>
      <c r="IT449" s="2" t="s">
        <v>131</v>
      </c>
      <c r="IU449" s="2" t="s">
        <v>382</v>
      </c>
      <c r="IV449" s="2" t="s">
        <v>134</v>
      </c>
      <c r="IW449" s="2" t="s">
        <v>142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134</v>
      </c>
      <c r="JG449" s="2" t="s">
        <v>134</v>
      </c>
      <c r="JH449" s="2" t="s">
        <v>134</v>
      </c>
      <c r="JI449" s="2" t="s">
        <v>134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140</v>
      </c>
      <c r="JR449" s="2" t="s">
        <v>144</v>
      </c>
      <c r="JS449" s="2" t="s">
        <v>172</v>
      </c>
      <c r="JT449" s="2" t="s">
        <v>1332</v>
      </c>
      <c r="JU449" s="2" t="s">
        <v>142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140</v>
      </c>
      <c r="KD449" s="2" t="s">
        <v>131</v>
      </c>
      <c r="KE449" s="2" t="s">
        <v>174</v>
      </c>
      <c r="KF449" s="2" t="s">
        <v>134</v>
      </c>
      <c r="KG449" s="2" t="s">
        <v>142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176</v>
      </c>
      <c r="KP449" s="2" t="s">
        <v>131</v>
      </c>
      <c r="KQ449" s="2" t="s">
        <v>134</v>
      </c>
      <c r="KR449" s="2" t="s">
        <v>134</v>
      </c>
      <c r="KS449" s="2" t="s">
        <v>142</v>
      </c>
      <c r="KT449" s="2" t="s">
        <v>134</v>
      </c>
      <c r="KU449" s="4">
        <v>1</v>
      </c>
      <c r="KV449" s="8">
        <v>21.53</v>
      </c>
      <c r="KW449" s="4"/>
      <c r="KX449" s="8"/>
      <c r="KY449" s="7"/>
      <c r="KZ449" s="7"/>
      <c r="LA449" s="2" t="s">
        <v>140</v>
      </c>
      <c r="LB449" s="2" t="s">
        <v>144</v>
      </c>
      <c r="LC449" s="2" t="s">
        <v>843</v>
      </c>
      <c r="LD449" s="2" t="s">
        <v>1111</v>
      </c>
      <c r="LE449" s="2" t="s">
        <v>142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134</v>
      </c>
      <c r="LO449" s="2" t="s">
        <v>134</v>
      </c>
      <c r="LP449" s="2" t="s">
        <v>134</v>
      </c>
      <c r="LQ449" s="2" t="s">
        <v>134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134</v>
      </c>
      <c r="LZ449" s="2" t="s">
        <v>134</v>
      </c>
      <c r="MA449" s="2" t="s">
        <v>134</v>
      </c>
      <c r="MB449" s="2" t="s">
        <v>134</v>
      </c>
      <c r="MC449" s="2" t="s">
        <v>134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161</v>
      </c>
      <c r="ML449" s="2" t="s">
        <v>131</v>
      </c>
      <c r="MM449" s="2" t="s">
        <v>134</v>
      </c>
      <c r="MN449" s="2" t="s">
        <v>134</v>
      </c>
      <c r="MO449" s="2" t="s">
        <v>142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134</v>
      </c>
      <c r="MY449" s="2" t="s">
        <v>134</v>
      </c>
      <c r="MZ449" s="2" t="s">
        <v>134</v>
      </c>
      <c r="NA449" s="2" t="s">
        <v>134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184</v>
      </c>
      <c r="NJ449" s="2" t="s">
        <v>131</v>
      </c>
      <c r="NK449" s="2" t="s">
        <v>134</v>
      </c>
      <c r="NL449" s="2" t="s">
        <v>134</v>
      </c>
      <c r="NM449" s="2" t="s">
        <v>142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140</v>
      </c>
      <c r="NV449" s="2" t="s">
        <v>131</v>
      </c>
      <c r="NW449" s="2" t="s">
        <v>185</v>
      </c>
      <c r="NX449" s="2" t="s">
        <v>185</v>
      </c>
      <c r="NY449" s="2" t="s">
        <v>142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140</v>
      </c>
      <c r="OH449" s="2" t="s">
        <v>187</v>
      </c>
      <c r="OI449" s="2" t="s">
        <v>270</v>
      </c>
      <c r="OJ449" s="2" t="s">
        <v>1594</v>
      </c>
      <c r="OK449" s="2" t="s">
        <v>142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134</v>
      </c>
      <c r="OT449" s="2" t="s">
        <v>134</v>
      </c>
      <c r="OU449" s="2" t="s">
        <v>134</v>
      </c>
      <c r="OV449" s="2" t="s">
        <v>134</v>
      </c>
      <c r="OW449" s="2" t="s">
        <v>134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161</v>
      </c>
      <c r="PF449" s="2" t="s">
        <v>131</v>
      </c>
      <c r="PG449" s="2" t="s">
        <v>134</v>
      </c>
      <c r="PH449" s="2" t="s">
        <v>134</v>
      </c>
      <c r="PI449" s="2" t="s">
        <v>142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176</v>
      </c>
      <c r="PR449" s="2" t="s">
        <v>131</v>
      </c>
      <c r="PS449" s="2" t="s">
        <v>134</v>
      </c>
      <c r="PT449" s="2" t="s">
        <v>134</v>
      </c>
      <c r="PU449" s="2" t="s">
        <v>142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140</v>
      </c>
      <c r="QD449" s="2" t="s">
        <v>144</v>
      </c>
      <c r="QE449" s="2" t="s">
        <v>149</v>
      </c>
      <c r="QF449" s="2" t="s">
        <v>225</v>
      </c>
      <c r="QG449" s="2" t="s">
        <v>142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184</v>
      </c>
      <c r="QP449" s="2" t="s">
        <v>131</v>
      </c>
      <c r="QQ449" s="2" t="s">
        <v>134</v>
      </c>
      <c r="QR449" s="2" t="s">
        <v>134</v>
      </c>
      <c r="QS449" s="2" t="s">
        <v>142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161</v>
      </c>
      <c r="RN449" s="2" t="s">
        <v>131</v>
      </c>
      <c r="RO449" s="2" t="s">
        <v>134</v>
      </c>
      <c r="RP449" s="2" t="s">
        <v>134</v>
      </c>
      <c r="RQ449" s="2" t="s">
        <v>142</v>
      </c>
      <c r="RR449" s="2" t="s">
        <v>134</v>
      </c>
      <c r="RS449" s="4"/>
      <c r="RT449" s="8"/>
      <c r="RU449" s="4"/>
      <c r="RV449" s="8"/>
      <c r="RW449" s="7"/>
      <c r="RX449" s="7"/>
      <c r="RY449" s="2" t="s">
        <v>161</v>
      </c>
      <c r="RZ449" s="2" t="s">
        <v>131</v>
      </c>
      <c r="SA449" s="2" t="s">
        <v>134</v>
      </c>
      <c r="SB449" s="2" t="s">
        <v>134</v>
      </c>
      <c r="SC449" s="2" t="s">
        <v>142</v>
      </c>
      <c r="SD449" s="2" t="s">
        <v>134</v>
      </c>
      <c r="SE449" s="4"/>
      <c r="SF449" s="8"/>
      <c r="SG449" s="4"/>
      <c r="SH449" s="8"/>
      <c r="SI449" s="7"/>
      <c r="SJ449" s="7"/>
      <c r="SK449" s="2" t="s">
        <v>140</v>
      </c>
      <c r="SL449" s="2" t="s">
        <v>144</v>
      </c>
      <c r="SM449" s="2" t="s">
        <v>411</v>
      </c>
      <c r="SN449" s="2" t="s">
        <v>618</v>
      </c>
      <c r="SO449" s="2" t="s">
        <v>142</v>
      </c>
      <c r="SP449" s="2" t="s">
        <v>134</v>
      </c>
    </row>
    <row r="450">
      <c r="A450" s="2" t="s">
        <v>3803</v>
      </c>
      <c r="B450" s="2" t="s">
        <v>123</v>
      </c>
      <c r="C450" s="2" t="s">
        <v>3788</v>
      </c>
      <c r="D450" s="2" t="s">
        <v>125</v>
      </c>
      <c r="E450" s="2" t="s">
        <v>126</v>
      </c>
      <c r="F450" s="2" t="s">
        <v>3804</v>
      </c>
      <c r="G450" s="2" t="s">
        <v>3804</v>
      </c>
      <c r="H450" s="2" t="s">
        <v>3804</v>
      </c>
      <c r="I450" s="2" t="s">
        <v>3805</v>
      </c>
      <c r="J450" s="2" t="s">
        <v>234</v>
      </c>
      <c r="K450" s="2" t="s">
        <v>587</v>
      </c>
      <c r="L450" s="3">
        <v>20.5</v>
      </c>
      <c r="M450" s="3">
        <v>21.53</v>
      </c>
      <c r="N450" s="3">
        <v>42.99</v>
      </c>
      <c r="O450" s="2" t="s">
        <v>131</v>
      </c>
      <c r="P450" s="2" t="s">
        <v>395</v>
      </c>
      <c r="Q450" s="2" t="s">
        <v>133</v>
      </c>
      <c r="R450" s="2" t="s">
        <v>134</v>
      </c>
      <c r="S450" s="2" t="s">
        <v>3806</v>
      </c>
      <c r="T450" s="2" t="s">
        <v>1062</v>
      </c>
      <c r="U450" s="2" t="s">
        <v>832</v>
      </c>
      <c r="V450" s="2" t="s">
        <v>3807</v>
      </c>
      <c r="W450" s="2" t="s">
        <v>3792</v>
      </c>
      <c r="X450" s="2" t="s">
        <v>1470</v>
      </c>
      <c r="Y450" s="2" t="s">
        <v>649</v>
      </c>
      <c r="Z450" s="4">
        <v>158</v>
      </c>
      <c r="AA450" s="4">
        <f>=ROUNDDOWN(19.75,0)</f>
      </c>
      <c r="AB450" s="5">
        <v>8</v>
      </c>
      <c r="AC450" s="2" t="s">
        <v>2103</v>
      </c>
      <c r="AD450" s="4">
        <v>240</v>
      </c>
      <c r="AE450" s="4">
        <v>240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>
        <v>0</v>
      </c>
      <c r="AP450" s="4">
        <v>313</v>
      </c>
      <c r="AQ450" s="8">
        <v>7269.38</v>
      </c>
      <c r="AR450" s="4"/>
      <c r="AS450" s="8"/>
      <c r="AT450" s="7"/>
      <c r="AU450" s="7"/>
      <c r="AV450" s="4">
        <v>313</v>
      </c>
      <c r="AW450" s="8">
        <v>7269.38</v>
      </c>
      <c r="AX450" s="4"/>
      <c r="AY450" s="8"/>
      <c r="AZ450" s="7"/>
      <c r="BA450" s="7"/>
      <c r="BB450" s="7">
        <v>1</v>
      </c>
      <c r="BC450" s="4">
        <v>313</v>
      </c>
      <c r="BD450" s="8">
        <v>7269.38</v>
      </c>
      <c r="BE450" s="4"/>
      <c r="BF450" s="8"/>
      <c r="BG450" s="7"/>
      <c r="BH450" s="7"/>
      <c r="BI450" s="7">
        <v>1</v>
      </c>
      <c r="BJ450" s="4">
        <v>313</v>
      </c>
      <c r="BK450" s="8">
        <v>7269.38</v>
      </c>
      <c r="BL450" s="2" t="s">
        <v>3808</v>
      </c>
      <c r="BM450" s="7">
        <v>1</v>
      </c>
      <c r="BN450" s="7">
        <v>1</v>
      </c>
      <c r="BO450" s="4">
        <v>95</v>
      </c>
      <c r="BP450" s="8">
        <v>2240.1</v>
      </c>
      <c r="BQ450" s="4"/>
      <c r="BR450" s="8"/>
      <c r="BS450" s="7"/>
      <c r="BT450" s="7"/>
      <c r="BU450" s="2" t="s">
        <v>140</v>
      </c>
      <c r="BV450" s="2" t="s">
        <v>131</v>
      </c>
      <c r="BW450" s="2" t="s">
        <v>134</v>
      </c>
      <c r="BX450" s="2" t="s">
        <v>134</v>
      </c>
      <c r="BY450" s="2" t="s">
        <v>142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143</v>
      </c>
      <c r="CH450" s="2" t="s">
        <v>131</v>
      </c>
      <c r="CI450" s="2" t="s">
        <v>134</v>
      </c>
      <c r="CJ450" s="2" t="s">
        <v>134</v>
      </c>
      <c r="CK450" s="2" t="s">
        <v>142</v>
      </c>
      <c r="CL450" s="2" t="s">
        <v>134</v>
      </c>
      <c r="CM450" s="4">
        <v>115</v>
      </c>
      <c r="CN450" s="8">
        <v>2673.75</v>
      </c>
      <c r="CO450" s="4"/>
      <c r="CP450" s="8"/>
      <c r="CQ450" s="7"/>
      <c r="CR450" s="7"/>
      <c r="CS450" s="2" t="s">
        <v>140</v>
      </c>
      <c r="CT450" s="2" t="s">
        <v>131</v>
      </c>
      <c r="CU450" s="2" t="s">
        <v>649</v>
      </c>
      <c r="CV450" s="2" t="s">
        <v>3809</v>
      </c>
      <c r="CW450" s="2" t="s">
        <v>142</v>
      </c>
      <c r="CX450" s="2" t="s">
        <v>134</v>
      </c>
      <c r="CY450" s="4">
        <v>40</v>
      </c>
      <c r="CZ450" s="8">
        <v>904</v>
      </c>
      <c r="DA450" s="4"/>
      <c r="DB450" s="8"/>
      <c r="DC450" s="7"/>
      <c r="DD450" s="7"/>
      <c r="DE450" s="2" t="s">
        <v>140</v>
      </c>
      <c r="DF450" s="2" t="s">
        <v>131</v>
      </c>
      <c r="DG450" s="2" t="s">
        <v>1121</v>
      </c>
      <c r="DH450" s="2" t="s">
        <v>651</v>
      </c>
      <c r="DI450" s="2" t="s">
        <v>142</v>
      </c>
      <c r="DJ450" s="2" t="s">
        <v>134</v>
      </c>
      <c r="DK450" s="4">
        <v>28</v>
      </c>
      <c r="DL450" s="8">
        <v>651</v>
      </c>
      <c r="DM450" s="4"/>
      <c r="DN450" s="8"/>
      <c r="DO450" s="7"/>
      <c r="DP450" s="7"/>
      <c r="DQ450" s="2" t="s">
        <v>140</v>
      </c>
      <c r="DR450" s="2" t="s">
        <v>131</v>
      </c>
      <c r="DS450" s="2" t="s">
        <v>1122</v>
      </c>
      <c r="DT450" s="2" t="s">
        <v>1123</v>
      </c>
      <c r="DU450" s="2" t="s">
        <v>142</v>
      </c>
      <c r="DV450" s="2" t="s">
        <v>134</v>
      </c>
      <c r="DW450" s="4">
        <v>20</v>
      </c>
      <c r="DX450" s="8">
        <v>452</v>
      </c>
      <c r="DY450" s="4"/>
      <c r="DZ450" s="8"/>
      <c r="EA450" s="7"/>
      <c r="EB450" s="7"/>
      <c r="EC450" s="2" t="s">
        <v>140</v>
      </c>
      <c r="ED450" s="2" t="s">
        <v>131</v>
      </c>
      <c r="EE450" s="2" t="s">
        <v>649</v>
      </c>
      <c r="EF450" s="2" t="s">
        <v>1120</v>
      </c>
      <c r="EG450" s="2" t="s">
        <v>142</v>
      </c>
      <c r="EH450" s="2" t="s">
        <v>134</v>
      </c>
      <c r="EI450" s="4">
        <v>12</v>
      </c>
      <c r="EJ450" s="8">
        <v>238.87</v>
      </c>
      <c r="EK450" s="4"/>
      <c r="EL450" s="8"/>
      <c r="EM450" s="7"/>
      <c r="EN450" s="7"/>
      <c r="EO450" s="2" t="s">
        <v>140</v>
      </c>
      <c r="EP450" s="2" t="s">
        <v>131</v>
      </c>
      <c r="EQ450" s="2" t="s">
        <v>3810</v>
      </c>
      <c r="ER450" s="2" t="s">
        <v>683</v>
      </c>
      <c r="ES450" s="2" t="s">
        <v>142</v>
      </c>
      <c r="ET450" s="2" t="s">
        <v>134</v>
      </c>
      <c r="EU450" s="4">
        <v>1</v>
      </c>
      <c r="EV450" s="8">
        <v>23.68</v>
      </c>
      <c r="EW450" s="4"/>
      <c r="EX450" s="8"/>
      <c r="EY450" s="7"/>
      <c r="EZ450" s="7"/>
      <c r="FA450" s="2" t="s">
        <v>140</v>
      </c>
      <c r="FB450" s="2" t="s">
        <v>131</v>
      </c>
      <c r="FC450" s="2" t="s">
        <v>649</v>
      </c>
      <c r="FD450" s="2" t="s">
        <v>2236</v>
      </c>
      <c r="FE450" s="2" t="s">
        <v>142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140</v>
      </c>
      <c r="FN450" s="2" t="s">
        <v>131</v>
      </c>
      <c r="FO450" s="2" t="s">
        <v>974</v>
      </c>
      <c r="FP450" s="2" t="s">
        <v>2062</v>
      </c>
      <c r="FQ450" s="2" t="s">
        <v>142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184</v>
      </c>
      <c r="FZ450" s="2" t="s">
        <v>131</v>
      </c>
      <c r="GA450" s="2" t="s">
        <v>134</v>
      </c>
      <c r="GB450" s="2" t="s">
        <v>134</v>
      </c>
      <c r="GC450" s="2" t="s">
        <v>142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134</v>
      </c>
      <c r="GM450" s="2" t="s">
        <v>134</v>
      </c>
      <c r="GN450" s="2" t="s">
        <v>134</v>
      </c>
      <c r="GO450" s="2" t="s">
        <v>134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161</v>
      </c>
      <c r="GX450" s="2" t="s">
        <v>131</v>
      </c>
      <c r="GY450" s="2" t="s">
        <v>134</v>
      </c>
      <c r="GZ450" s="2" t="s">
        <v>134</v>
      </c>
      <c r="HA450" s="2" t="s">
        <v>142</v>
      </c>
      <c r="HB450" s="2" t="s">
        <v>134</v>
      </c>
      <c r="HC450" s="4">
        <v>2</v>
      </c>
      <c r="HD450" s="8">
        <v>85.98</v>
      </c>
      <c r="HE450" s="4"/>
      <c r="HF450" s="8"/>
      <c r="HG450" s="7"/>
      <c r="HH450" s="7"/>
      <c r="HI450" s="2" t="s">
        <v>140</v>
      </c>
      <c r="HJ450" s="2" t="s">
        <v>131</v>
      </c>
      <c r="HK450" s="2" t="s">
        <v>649</v>
      </c>
      <c r="HL450" s="2" t="s">
        <v>3108</v>
      </c>
      <c r="HM450" s="2" t="s">
        <v>142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161</v>
      </c>
      <c r="HV450" s="2" t="s">
        <v>131</v>
      </c>
      <c r="HW450" s="2" t="s">
        <v>134</v>
      </c>
      <c r="HX450" s="2" t="s">
        <v>134</v>
      </c>
      <c r="HY450" s="2" t="s">
        <v>142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176</v>
      </c>
      <c r="IH450" s="2" t="s">
        <v>131</v>
      </c>
      <c r="II450" s="2" t="s">
        <v>134</v>
      </c>
      <c r="IJ450" s="2" t="s">
        <v>134</v>
      </c>
      <c r="IK450" s="2" t="s">
        <v>142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161</v>
      </c>
      <c r="IT450" s="2" t="s">
        <v>131</v>
      </c>
      <c r="IU450" s="2" t="s">
        <v>134</v>
      </c>
      <c r="IV450" s="2" t="s">
        <v>134</v>
      </c>
      <c r="IW450" s="2" t="s">
        <v>142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134</v>
      </c>
      <c r="JG450" s="2" t="s">
        <v>134</v>
      </c>
      <c r="JH450" s="2" t="s">
        <v>134</v>
      </c>
      <c r="JI450" s="2" t="s">
        <v>134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140</v>
      </c>
      <c r="JR450" s="2" t="s">
        <v>144</v>
      </c>
      <c r="JS450" s="2" t="s">
        <v>1052</v>
      </c>
      <c r="JT450" s="2" t="s">
        <v>134</v>
      </c>
      <c r="JU450" s="2" t="s">
        <v>142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140</v>
      </c>
      <c r="KD450" s="2" t="s">
        <v>131</v>
      </c>
      <c r="KE450" s="2" t="s">
        <v>853</v>
      </c>
      <c r="KF450" s="2" t="s">
        <v>134</v>
      </c>
      <c r="KG450" s="2" t="s">
        <v>142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176</v>
      </c>
      <c r="KP450" s="2" t="s">
        <v>131</v>
      </c>
      <c r="KQ450" s="2" t="s">
        <v>134</v>
      </c>
      <c r="KR450" s="2" t="s">
        <v>134</v>
      </c>
      <c r="KS450" s="2" t="s">
        <v>142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140</v>
      </c>
      <c r="LB450" s="2" t="s">
        <v>144</v>
      </c>
      <c r="LC450" s="2" t="s">
        <v>1128</v>
      </c>
      <c r="LD450" s="2" t="s">
        <v>1735</v>
      </c>
      <c r="LE450" s="2" t="s">
        <v>142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134</v>
      </c>
      <c r="LO450" s="2" t="s">
        <v>134</v>
      </c>
      <c r="LP450" s="2" t="s">
        <v>134</v>
      </c>
      <c r="LQ450" s="2" t="s">
        <v>134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134</v>
      </c>
      <c r="LZ450" s="2" t="s">
        <v>134</v>
      </c>
      <c r="MA450" s="2" t="s">
        <v>134</v>
      </c>
      <c r="MB450" s="2" t="s">
        <v>134</v>
      </c>
      <c r="MC450" s="2" t="s">
        <v>134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161</v>
      </c>
      <c r="ML450" s="2" t="s">
        <v>131</v>
      </c>
      <c r="MM450" s="2" t="s">
        <v>134</v>
      </c>
      <c r="MN450" s="2" t="s">
        <v>134</v>
      </c>
      <c r="MO450" s="2" t="s">
        <v>142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134</v>
      </c>
      <c r="MY450" s="2" t="s">
        <v>134</v>
      </c>
      <c r="MZ450" s="2" t="s">
        <v>134</v>
      </c>
      <c r="NA450" s="2" t="s">
        <v>134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184</v>
      </c>
      <c r="NJ450" s="2" t="s">
        <v>131</v>
      </c>
      <c r="NK450" s="2" t="s">
        <v>134</v>
      </c>
      <c r="NL450" s="2" t="s">
        <v>134</v>
      </c>
      <c r="NM450" s="2" t="s">
        <v>142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161</v>
      </c>
      <c r="NV450" s="2" t="s">
        <v>131</v>
      </c>
      <c r="NW450" s="2" t="s">
        <v>134</v>
      </c>
      <c r="NX450" s="2" t="s">
        <v>134</v>
      </c>
      <c r="NY450" s="2" t="s">
        <v>142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140</v>
      </c>
      <c r="OH450" s="2" t="s">
        <v>187</v>
      </c>
      <c r="OI450" s="2" t="s">
        <v>1116</v>
      </c>
      <c r="OJ450" s="2" t="s">
        <v>3085</v>
      </c>
      <c r="OK450" s="2" t="s">
        <v>142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184</v>
      </c>
      <c r="OT450" s="2" t="s">
        <v>131</v>
      </c>
      <c r="OU450" s="2" t="s">
        <v>134</v>
      </c>
      <c r="OV450" s="2" t="s">
        <v>134</v>
      </c>
      <c r="OW450" s="2" t="s">
        <v>142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161</v>
      </c>
      <c r="PF450" s="2" t="s">
        <v>131</v>
      </c>
      <c r="PG450" s="2" t="s">
        <v>134</v>
      </c>
      <c r="PH450" s="2" t="s">
        <v>134</v>
      </c>
      <c r="PI450" s="2" t="s">
        <v>142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176</v>
      </c>
      <c r="PR450" s="2" t="s">
        <v>131</v>
      </c>
      <c r="PS450" s="2" t="s">
        <v>134</v>
      </c>
      <c r="PT450" s="2" t="s">
        <v>134</v>
      </c>
      <c r="PU450" s="2" t="s">
        <v>142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184</v>
      </c>
      <c r="QP450" s="2" t="s">
        <v>131</v>
      </c>
      <c r="QQ450" s="2" t="s">
        <v>134</v>
      </c>
      <c r="QR450" s="2" t="s">
        <v>134</v>
      </c>
      <c r="QS450" s="2" t="s">
        <v>142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161</v>
      </c>
      <c r="RN450" s="2" t="s">
        <v>131</v>
      </c>
      <c r="RO450" s="2" t="s">
        <v>134</v>
      </c>
      <c r="RP450" s="2" t="s">
        <v>134</v>
      </c>
      <c r="RQ450" s="2" t="s">
        <v>142</v>
      </c>
      <c r="RR450" s="2" t="s">
        <v>134</v>
      </c>
      <c r="RS450" s="4"/>
      <c r="RT450" s="8"/>
      <c r="RU450" s="4"/>
      <c r="RV450" s="8"/>
      <c r="RW450" s="7"/>
      <c r="RX450" s="7"/>
      <c r="RY450" s="2" t="s">
        <v>161</v>
      </c>
      <c r="RZ450" s="2" t="s">
        <v>131</v>
      </c>
      <c r="SA450" s="2" t="s">
        <v>134</v>
      </c>
      <c r="SB450" s="2" t="s">
        <v>134</v>
      </c>
      <c r="SC450" s="2" t="s">
        <v>142</v>
      </c>
      <c r="SD450" s="2" t="s">
        <v>134</v>
      </c>
      <c r="SE450" s="4"/>
      <c r="SF450" s="8"/>
      <c r="SG450" s="4"/>
      <c r="SH450" s="8"/>
      <c r="SI450" s="7"/>
      <c r="SJ450" s="7"/>
      <c r="SK450" s="2" t="s">
        <v>134</v>
      </c>
      <c r="SL450" s="2" t="s">
        <v>134</v>
      </c>
      <c r="SM450" s="2" t="s">
        <v>134</v>
      </c>
      <c r="SN450" s="2" t="s">
        <v>134</v>
      </c>
      <c r="SO450" s="2" t="s">
        <v>134</v>
      </c>
      <c r="SP450" s="2" t="s">
        <v>134</v>
      </c>
    </row>
    <row r="451">
      <c r="A451" s="2" t="s">
        <v>3811</v>
      </c>
      <c r="B451" s="2" t="s">
        <v>123</v>
      </c>
      <c r="C451" s="2" t="s">
        <v>3788</v>
      </c>
      <c r="D451" s="2" t="s">
        <v>125</v>
      </c>
      <c r="E451" s="2" t="s">
        <v>126</v>
      </c>
      <c r="F451" s="2" t="s">
        <v>3812</v>
      </c>
      <c r="G451" s="2" t="s">
        <v>3812</v>
      </c>
      <c r="H451" s="2" t="s">
        <v>3812</v>
      </c>
      <c r="I451" s="2" t="s">
        <v>3813</v>
      </c>
      <c r="J451" s="2" t="s">
        <v>234</v>
      </c>
      <c r="K451" s="2" t="s">
        <v>329</v>
      </c>
      <c r="L451" s="3">
        <v>18</v>
      </c>
      <c r="M451" s="3">
        <v>18.9</v>
      </c>
      <c r="N451" s="3">
        <v>39.99</v>
      </c>
      <c r="O451" s="2" t="s">
        <v>131</v>
      </c>
      <c r="P451" s="2" t="s">
        <v>275</v>
      </c>
      <c r="Q451" s="2" t="s">
        <v>133</v>
      </c>
      <c r="R451" s="2" t="s">
        <v>134</v>
      </c>
      <c r="S451" s="2" t="s">
        <v>3814</v>
      </c>
      <c r="T451" s="2" t="s">
        <v>134</v>
      </c>
      <c r="U451" s="2" t="s">
        <v>134</v>
      </c>
      <c r="V451" s="2" t="s">
        <v>1825</v>
      </c>
      <c r="W451" s="2" t="s">
        <v>3792</v>
      </c>
      <c r="X451" s="2" t="s">
        <v>134</v>
      </c>
      <c r="Y451" s="2" t="s">
        <v>2295</v>
      </c>
      <c r="Z451" s="4"/>
      <c r="AA451" s="4">
        <f>=ROUNDDOWN({0},0)</f>
      </c>
      <c r="AB451" s="5"/>
      <c r="AC451" s="2" t="s">
        <v>134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/>
      <c r="BJ451" s="4"/>
      <c r="BK451" s="8"/>
      <c r="BL451" s="2" t="s">
        <v>134</v>
      </c>
      <c r="BM451" s="7"/>
      <c r="BN451" s="7"/>
      <c r="BO451" s="4"/>
      <c r="BP451" s="8"/>
      <c r="BQ451" s="4"/>
      <c r="BR451" s="8"/>
      <c r="BS451" s="7"/>
      <c r="BT451" s="7"/>
      <c r="BU451" s="2" t="s">
        <v>140</v>
      </c>
      <c r="BV451" s="2" t="s">
        <v>144</v>
      </c>
      <c r="BW451" s="2" t="s">
        <v>134</v>
      </c>
      <c r="BX451" s="2" t="s">
        <v>134</v>
      </c>
      <c r="BY451" s="2" t="s">
        <v>142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140</v>
      </c>
      <c r="CH451" s="2" t="s">
        <v>144</v>
      </c>
      <c r="CI451" s="2" t="s">
        <v>134</v>
      </c>
      <c r="CJ451" s="2" t="s">
        <v>134</v>
      </c>
      <c r="CK451" s="2" t="s">
        <v>142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140</v>
      </c>
      <c r="CT451" s="2" t="s">
        <v>144</v>
      </c>
      <c r="CU451" s="2" t="s">
        <v>1330</v>
      </c>
      <c r="CV451" s="2" t="s">
        <v>359</v>
      </c>
      <c r="CW451" s="2" t="s">
        <v>142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140</v>
      </c>
      <c r="DF451" s="2" t="s">
        <v>144</v>
      </c>
      <c r="DG451" s="2" t="s">
        <v>463</v>
      </c>
      <c r="DH451" s="2" t="s">
        <v>157</v>
      </c>
      <c r="DI451" s="2" t="s">
        <v>142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161</v>
      </c>
      <c r="DR451" s="2" t="s">
        <v>144</v>
      </c>
      <c r="DS451" s="2" t="s">
        <v>134</v>
      </c>
      <c r="DT451" s="2" t="s">
        <v>134</v>
      </c>
      <c r="DU451" s="2" t="s">
        <v>142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140</v>
      </c>
      <c r="ED451" s="2" t="s">
        <v>144</v>
      </c>
      <c r="EE451" s="2" t="s">
        <v>221</v>
      </c>
      <c r="EF451" s="2" t="s">
        <v>298</v>
      </c>
      <c r="EG451" s="2" t="s">
        <v>142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140</v>
      </c>
      <c r="EP451" s="2" t="s">
        <v>144</v>
      </c>
      <c r="EQ451" s="2" t="s">
        <v>546</v>
      </c>
      <c r="ER451" s="2" t="s">
        <v>333</v>
      </c>
      <c r="ES451" s="2" t="s">
        <v>142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140</v>
      </c>
      <c r="FB451" s="2" t="s">
        <v>144</v>
      </c>
      <c r="FC451" s="2" t="s">
        <v>2245</v>
      </c>
      <c r="FD451" s="2" t="s">
        <v>134</v>
      </c>
      <c r="FE451" s="2" t="s">
        <v>142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161</v>
      </c>
      <c r="FN451" s="2" t="s">
        <v>131</v>
      </c>
      <c r="FO451" s="2" t="s">
        <v>134</v>
      </c>
      <c r="FP451" s="2" t="s">
        <v>134</v>
      </c>
      <c r="FQ451" s="2" t="s">
        <v>142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134</v>
      </c>
      <c r="GA451" s="2" t="s">
        <v>134</v>
      </c>
      <c r="GB451" s="2" t="s">
        <v>134</v>
      </c>
      <c r="GC451" s="2" t="s">
        <v>134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134</v>
      </c>
      <c r="GM451" s="2" t="s">
        <v>134</v>
      </c>
      <c r="GN451" s="2" t="s">
        <v>134</v>
      </c>
      <c r="GO451" s="2" t="s">
        <v>134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161</v>
      </c>
      <c r="GX451" s="2" t="s">
        <v>144</v>
      </c>
      <c r="GY451" s="2" t="s">
        <v>134</v>
      </c>
      <c r="GZ451" s="2" t="s">
        <v>134</v>
      </c>
      <c r="HA451" s="2" t="s">
        <v>142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140</v>
      </c>
      <c r="HJ451" s="2" t="s">
        <v>144</v>
      </c>
      <c r="HK451" s="2" t="s">
        <v>2144</v>
      </c>
      <c r="HL451" s="2" t="s">
        <v>279</v>
      </c>
      <c r="HM451" s="2" t="s">
        <v>142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161</v>
      </c>
      <c r="HV451" s="2" t="s">
        <v>131</v>
      </c>
      <c r="HW451" s="2" t="s">
        <v>134</v>
      </c>
      <c r="HX451" s="2" t="s">
        <v>134</v>
      </c>
      <c r="HY451" s="2" t="s">
        <v>142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161</v>
      </c>
      <c r="IH451" s="2" t="s">
        <v>144</v>
      </c>
      <c r="II451" s="2" t="s">
        <v>134</v>
      </c>
      <c r="IJ451" s="2" t="s">
        <v>134</v>
      </c>
      <c r="IK451" s="2" t="s">
        <v>142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161</v>
      </c>
      <c r="IT451" s="2" t="s">
        <v>144</v>
      </c>
      <c r="IU451" s="2" t="s">
        <v>134</v>
      </c>
      <c r="IV451" s="2" t="s">
        <v>134</v>
      </c>
      <c r="IW451" s="2" t="s">
        <v>142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134</v>
      </c>
      <c r="JG451" s="2" t="s">
        <v>134</v>
      </c>
      <c r="JH451" s="2" t="s">
        <v>134</v>
      </c>
      <c r="JI451" s="2" t="s">
        <v>134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184</v>
      </c>
      <c r="JR451" s="2" t="s">
        <v>144</v>
      </c>
      <c r="JS451" s="2" t="s">
        <v>134</v>
      </c>
      <c r="JT451" s="2" t="s">
        <v>134</v>
      </c>
      <c r="JU451" s="2" t="s">
        <v>142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176</v>
      </c>
      <c r="KP451" s="2" t="s">
        <v>144</v>
      </c>
      <c r="KQ451" s="2" t="s">
        <v>134</v>
      </c>
      <c r="KR451" s="2" t="s">
        <v>134</v>
      </c>
      <c r="KS451" s="2" t="s">
        <v>142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161</v>
      </c>
      <c r="LB451" s="2" t="s">
        <v>144</v>
      </c>
      <c r="LC451" s="2" t="s">
        <v>134</v>
      </c>
      <c r="LD451" s="2" t="s">
        <v>134</v>
      </c>
      <c r="LE451" s="2" t="s">
        <v>142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134</v>
      </c>
      <c r="LO451" s="2" t="s">
        <v>134</v>
      </c>
      <c r="LP451" s="2" t="s">
        <v>134</v>
      </c>
      <c r="LQ451" s="2" t="s">
        <v>134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134</v>
      </c>
      <c r="LZ451" s="2" t="s">
        <v>134</v>
      </c>
      <c r="MA451" s="2" t="s">
        <v>134</v>
      </c>
      <c r="MB451" s="2" t="s">
        <v>134</v>
      </c>
      <c r="MC451" s="2" t="s">
        <v>134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161</v>
      </c>
      <c r="ML451" s="2" t="s">
        <v>144</v>
      </c>
      <c r="MM451" s="2" t="s">
        <v>134</v>
      </c>
      <c r="MN451" s="2" t="s">
        <v>134</v>
      </c>
      <c r="MO451" s="2" t="s">
        <v>142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134</v>
      </c>
      <c r="MY451" s="2" t="s">
        <v>134</v>
      </c>
      <c r="MZ451" s="2" t="s">
        <v>134</v>
      </c>
      <c r="NA451" s="2" t="s">
        <v>134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184</v>
      </c>
      <c r="NJ451" s="2" t="s">
        <v>144</v>
      </c>
      <c r="NK451" s="2" t="s">
        <v>134</v>
      </c>
      <c r="NL451" s="2" t="s">
        <v>134</v>
      </c>
      <c r="NM451" s="2" t="s">
        <v>142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161</v>
      </c>
      <c r="NV451" s="2" t="s">
        <v>131</v>
      </c>
      <c r="NW451" s="2" t="s">
        <v>134</v>
      </c>
      <c r="NX451" s="2" t="s">
        <v>134</v>
      </c>
      <c r="NY451" s="2" t="s">
        <v>142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140</v>
      </c>
      <c r="OH451" s="2" t="s">
        <v>144</v>
      </c>
      <c r="OI451" s="2" t="s">
        <v>359</v>
      </c>
      <c r="OJ451" s="2" t="s">
        <v>134</v>
      </c>
      <c r="OK451" s="2" t="s">
        <v>142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134</v>
      </c>
      <c r="OT451" s="2" t="s">
        <v>134</v>
      </c>
      <c r="OU451" s="2" t="s">
        <v>134</v>
      </c>
      <c r="OV451" s="2" t="s">
        <v>134</v>
      </c>
      <c r="OW451" s="2" t="s">
        <v>134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161</v>
      </c>
      <c r="PF451" s="2" t="s">
        <v>144</v>
      </c>
      <c r="PG451" s="2" t="s">
        <v>134</v>
      </c>
      <c r="PH451" s="2" t="s">
        <v>134</v>
      </c>
      <c r="PI451" s="2" t="s">
        <v>142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161</v>
      </c>
      <c r="QD451" s="2" t="s">
        <v>144</v>
      </c>
      <c r="QE451" s="2" t="s">
        <v>134</v>
      </c>
      <c r="QF451" s="2" t="s">
        <v>134</v>
      </c>
      <c r="QG451" s="2" t="s">
        <v>142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184</v>
      </c>
      <c r="QP451" s="2" t="s">
        <v>144</v>
      </c>
      <c r="QQ451" s="2" t="s">
        <v>134</v>
      </c>
      <c r="QR451" s="2" t="s">
        <v>134</v>
      </c>
      <c r="QS451" s="2" t="s">
        <v>142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  <c r="RS451" s="4"/>
      <c r="RT451" s="8"/>
      <c r="RU451" s="4"/>
      <c r="RV451" s="8"/>
      <c r="RW451" s="7"/>
      <c r="RX451" s="7"/>
      <c r="RY451" s="2" t="s">
        <v>161</v>
      </c>
      <c r="RZ451" s="2" t="s">
        <v>131</v>
      </c>
      <c r="SA451" s="2" t="s">
        <v>134</v>
      </c>
      <c r="SB451" s="2" t="s">
        <v>134</v>
      </c>
      <c r="SC451" s="2" t="s">
        <v>142</v>
      </c>
      <c r="SD451" s="2" t="s">
        <v>134</v>
      </c>
      <c r="SE451" s="4"/>
      <c r="SF451" s="8"/>
      <c r="SG451" s="4"/>
      <c r="SH451" s="8"/>
      <c r="SI451" s="7"/>
      <c r="SJ451" s="7"/>
      <c r="SK451" s="2" t="s">
        <v>161</v>
      </c>
      <c r="SL451" s="2" t="s">
        <v>144</v>
      </c>
      <c r="SM451" s="2" t="s">
        <v>134</v>
      </c>
      <c r="SN451" s="2" t="s">
        <v>134</v>
      </c>
      <c r="SO451" s="2" t="s">
        <v>142</v>
      </c>
      <c r="SP451" s="2" t="s">
        <v>134</v>
      </c>
    </row>
    <row r="452">
      <c r="A452" s="2" t="s">
        <v>3815</v>
      </c>
      <c r="B452" s="2" t="s">
        <v>123</v>
      </c>
      <c r="C452" s="2" t="s">
        <v>3788</v>
      </c>
      <c r="D452" s="2" t="s">
        <v>125</v>
      </c>
      <c r="E452" s="2" t="s">
        <v>126</v>
      </c>
      <c r="F452" s="2" t="s">
        <v>3812</v>
      </c>
      <c r="G452" s="2" t="s">
        <v>3812</v>
      </c>
      <c r="H452" s="2" t="s">
        <v>3812</v>
      </c>
      <c r="I452" s="2" t="s">
        <v>3813</v>
      </c>
      <c r="J452" s="2" t="s">
        <v>234</v>
      </c>
      <c r="K452" s="2" t="s">
        <v>3022</v>
      </c>
      <c r="L452" s="3">
        <v>18</v>
      </c>
      <c r="M452" s="3">
        <v>18.9</v>
      </c>
      <c r="N452" s="3">
        <v>39.99</v>
      </c>
      <c r="O452" s="2" t="s">
        <v>131</v>
      </c>
      <c r="P452" s="2" t="s">
        <v>275</v>
      </c>
      <c r="Q452" s="2" t="s">
        <v>133</v>
      </c>
      <c r="R452" s="2" t="s">
        <v>134</v>
      </c>
      <c r="S452" s="2" t="s">
        <v>134</v>
      </c>
      <c r="T452" s="2" t="s">
        <v>134</v>
      </c>
      <c r="U452" s="2" t="s">
        <v>134</v>
      </c>
      <c r="V452" s="2" t="s">
        <v>1825</v>
      </c>
      <c r="W452" s="2" t="s">
        <v>3792</v>
      </c>
      <c r="X452" s="2" t="s">
        <v>134</v>
      </c>
      <c r="Y452" s="2" t="s">
        <v>308</v>
      </c>
      <c r="Z452" s="4"/>
      <c r="AA452" s="4">
        <f>=ROUNDDOWN({0},0)</f>
      </c>
      <c r="AB452" s="5"/>
      <c r="AC452" s="2" t="s">
        <v>134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/>
      <c r="BJ452" s="4"/>
      <c r="BK452" s="8"/>
      <c r="BL452" s="2" t="s">
        <v>134</v>
      </c>
      <c r="BM452" s="7"/>
      <c r="BN452" s="7"/>
      <c r="BO452" s="4"/>
      <c r="BP452" s="8"/>
      <c r="BQ452" s="4"/>
      <c r="BR452" s="8"/>
      <c r="BS452" s="7"/>
      <c r="BT452" s="7"/>
      <c r="BU452" s="2" t="s">
        <v>140</v>
      </c>
      <c r="BV452" s="2" t="s">
        <v>144</v>
      </c>
      <c r="BW452" s="2" t="s">
        <v>134</v>
      </c>
      <c r="BX452" s="2" t="s">
        <v>134</v>
      </c>
      <c r="BY452" s="2" t="s">
        <v>142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140</v>
      </c>
      <c r="CH452" s="2" t="s">
        <v>144</v>
      </c>
      <c r="CI452" s="2" t="s">
        <v>134</v>
      </c>
      <c r="CJ452" s="2" t="s">
        <v>134</v>
      </c>
      <c r="CK452" s="2" t="s">
        <v>142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140</v>
      </c>
      <c r="CT452" s="2" t="s">
        <v>144</v>
      </c>
      <c r="CU452" s="2" t="s">
        <v>1330</v>
      </c>
      <c r="CV452" s="2" t="s">
        <v>298</v>
      </c>
      <c r="CW452" s="2" t="s">
        <v>142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140</v>
      </c>
      <c r="DF452" s="2" t="s">
        <v>144</v>
      </c>
      <c r="DG452" s="2" t="s">
        <v>463</v>
      </c>
      <c r="DH452" s="2" t="s">
        <v>286</v>
      </c>
      <c r="DI452" s="2" t="s">
        <v>142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161</v>
      </c>
      <c r="DR452" s="2" t="s">
        <v>144</v>
      </c>
      <c r="DS452" s="2" t="s">
        <v>134</v>
      </c>
      <c r="DT452" s="2" t="s">
        <v>134</v>
      </c>
      <c r="DU452" s="2" t="s">
        <v>142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140</v>
      </c>
      <c r="ED452" s="2" t="s">
        <v>144</v>
      </c>
      <c r="EE452" s="2" t="s">
        <v>221</v>
      </c>
      <c r="EF452" s="2" t="s">
        <v>333</v>
      </c>
      <c r="EG452" s="2" t="s">
        <v>142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140</v>
      </c>
      <c r="EP452" s="2" t="s">
        <v>144</v>
      </c>
      <c r="EQ452" s="2" t="s">
        <v>546</v>
      </c>
      <c r="ER452" s="2" t="s">
        <v>769</v>
      </c>
      <c r="ES452" s="2" t="s">
        <v>142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140</v>
      </c>
      <c r="FB452" s="2" t="s">
        <v>144</v>
      </c>
      <c r="FC452" s="2" t="s">
        <v>2245</v>
      </c>
      <c r="FD452" s="2" t="s">
        <v>134</v>
      </c>
      <c r="FE452" s="2" t="s">
        <v>142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161</v>
      </c>
      <c r="FN452" s="2" t="s">
        <v>131</v>
      </c>
      <c r="FO452" s="2" t="s">
        <v>134</v>
      </c>
      <c r="FP452" s="2" t="s">
        <v>134</v>
      </c>
      <c r="FQ452" s="2" t="s">
        <v>142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134</v>
      </c>
      <c r="GA452" s="2" t="s">
        <v>134</v>
      </c>
      <c r="GB452" s="2" t="s">
        <v>134</v>
      </c>
      <c r="GC452" s="2" t="s">
        <v>134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134</v>
      </c>
      <c r="GM452" s="2" t="s">
        <v>134</v>
      </c>
      <c r="GN452" s="2" t="s">
        <v>134</v>
      </c>
      <c r="GO452" s="2" t="s">
        <v>134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161</v>
      </c>
      <c r="GX452" s="2" t="s">
        <v>144</v>
      </c>
      <c r="GY452" s="2" t="s">
        <v>134</v>
      </c>
      <c r="GZ452" s="2" t="s">
        <v>134</v>
      </c>
      <c r="HA452" s="2" t="s">
        <v>142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140</v>
      </c>
      <c r="HJ452" s="2" t="s">
        <v>144</v>
      </c>
      <c r="HK452" s="2" t="s">
        <v>2144</v>
      </c>
      <c r="HL452" s="2" t="s">
        <v>468</v>
      </c>
      <c r="HM452" s="2" t="s">
        <v>142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161</v>
      </c>
      <c r="HV452" s="2" t="s">
        <v>131</v>
      </c>
      <c r="HW452" s="2" t="s">
        <v>134</v>
      </c>
      <c r="HX452" s="2" t="s">
        <v>134</v>
      </c>
      <c r="HY452" s="2" t="s">
        <v>142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161</v>
      </c>
      <c r="IH452" s="2" t="s">
        <v>144</v>
      </c>
      <c r="II452" s="2" t="s">
        <v>134</v>
      </c>
      <c r="IJ452" s="2" t="s">
        <v>134</v>
      </c>
      <c r="IK452" s="2" t="s">
        <v>142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161</v>
      </c>
      <c r="IT452" s="2" t="s">
        <v>144</v>
      </c>
      <c r="IU452" s="2" t="s">
        <v>134</v>
      </c>
      <c r="IV452" s="2" t="s">
        <v>134</v>
      </c>
      <c r="IW452" s="2" t="s">
        <v>142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134</v>
      </c>
      <c r="JG452" s="2" t="s">
        <v>134</v>
      </c>
      <c r="JH452" s="2" t="s">
        <v>134</v>
      </c>
      <c r="JI452" s="2" t="s">
        <v>134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184</v>
      </c>
      <c r="JR452" s="2" t="s">
        <v>144</v>
      </c>
      <c r="JS452" s="2" t="s">
        <v>134</v>
      </c>
      <c r="JT452" s="2" t="s">
        <v>134</v>
      </c>
      <c r="JU452" s="2" t="s">
        <v>142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176</v>
      </c>
      <c r="KP452" s="2" t="s">
        <v>144</v>
      </c>
      <c r="KQ452" s="2" t="s">
        <v>134</v>
      </c>
      <c r="KR452" s="2" t="s">
        <v>134</v>
      </c>
      <c r="KS452" s="2" t="s">
        <v>142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161</v>
      </c>
      <c r="LB452" s="2" t="s">
        <v>144</v>
      </c>
      <c r="LC452" s="2" t="s">
        <v>134</v>
      </c>
      <c r="LD452" s="2" t="s">
        <v>134</v>
      </c>
      <c r="LE452" s="2" t="s">
        <v>142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134</v>
      </c>
      <c r="LO452" s="2" t="s">
        <v>134</v>
      </c>
      <c r="LP452" s="2" t="s">
        <v>134</v>
      </c>
      <c r="LQ452" s="2" t="s">
        <v>134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161</v>
      </c>
      <c r="ML452" s="2" t="s">
        <v>144</v>
      </c>
      <c r="MM452" s="2" t="s">
        <v>134</v>
      </c>
      <c r="MN452" s="2" t="s">
        <v>134</v>
      </c>
      <c r="MO452" s="2" t="s">
        <v>142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184</v>
      </c>
      <c r="NJ452" s="2" t="s">
        <v>144</v>
      </c>
      <c r="NK452" s="2" t="s">
        <v>134</v>
      </c>
      <c r="NL452" s="2" t="s">
        <v>134</v>
      </c>
      <c r="NM452" s="2" t="s">
        <v>142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161</v>
      </c>
      <c r="NV452" s="2" t="s">
        <v>131</v>
      </c>
      <c r="NW452" s="2" t="s">
        <v>134</v>
      </c>
      <c r="NX452" s="2" t="s">
        <v>134</v>
      </c>
      <c r="NY452" s="2" t="s">
        <v>142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140</v>
      </c>
      <c r="OH452" s="2" t="s">
        <v>144</v>
      </c>
      <c r="OI452" s="2" t="s">
        <v>359</v>
      </c>
      <c r="OJ452" s="2" t="s">
        <v>1863</v>
      </c>
      <c r="OK452" s="2" t="s">
        <v>142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134</v>
      </c>
      <c r="OT452" s="2" t="s">
        <v>134</v>
      </c>
      <c r="OU452" s="2" t="s">
        <v>134</v>
      </c>
      <c r="OV452" s="2" t="s">
        <v>134</v>
      </c>
      <c r="OW452" s="2" t="s">
        <v>134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161</v>
      </c>
      <c r="PF452" s="2" t="s">
        <v>144</v>
      </c>
      <c r="PG452" s="2" t="s">
        <v>134</v>
      </c>
      <c r="PH452" s="2" t="s">
        <v>134</v>
      </c>
      <c r="PI452" s="2" t="s">
        <v>142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161</v>
      </c>
      <c r="QD452" s="2" t="s">
        <v>144</v>
      </c>
      <c r="QE452" s="2" t="s">
        <v>134</v>
      </c>
      <c r="QF452" s="2" t="s">
        <v>134</v>
      </c>
      <c r="QG452" s="2" t="s">
        <v>142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184</v>
      </c>
      <c r="QP452" s="2" t="s">
        <v>144</v>
      </c>
      <c r="QQ452" s="2" t="s">
        <v>134</v>
      </c>
      <c r="QR452" s="2" t="s">
        <v>134</v>
      </c>
      <c r="QS452" s="2" t="s">
        <v>142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  <c r="RS452" s="4"/>
      <c r="RT452" s="8"/>
      <c r="RU452" s="4"/>
      <c r="RV452" s="8"/>
      <c r="RW452" s="7"/>
      <c r="RX452" s="7"/>
      <c r="RY452" s="2" t="s">
        <v>161</v>
      </c>
      <c r="RZ452" s="2" t="s">
        <v>131</v>
      </c>
      <c r="SA452" s="2" t="s">
        <v>134</v>
      </c>
      <c r="SB452" s="2" t="s">
        <v>134</v>
      </c>
      <c r="SC452" s="2" t="s">
        <v>142</v>
      </c>
      <c r="SD452" s="2" t="s">
        <v>134</v>
      </c>
      <c r="SE452" s="4"/>
      <c r="SF452" s="8"/>
      <c r="SG452" s="4"/>
      <c r="SH452" s="8"/>
      <c r="SI452" s="7"/>
      <c r="SJ452" s="7"/>
      <c r="SK452" s="2" t="s">
        <v>161</v>
      </c>
      <c r="SL452" s="2" t="s">
        <v>144</v>
      </c>
      <c r="SM452" s="2" t="s">
        <v>134</v>
      </c>
      <c r="SN452" s="2" t="s">
        <v>134</v>
      </c>
      <c r="SO452" s="2" t="s">
        <v>142</v>
      </c>
      <c r="SP452" s="2" t="s">
        <v>134</v>
      </c>
    </row>
    <row r="453">
      <c r="A453" s="2" t="s">
        <v>3816</v>
      </c>
      <c r="B453" s="2" t="s">
        <v>123</v>
      </c>
      <c r="C453" s="2" t="s">
        <v>3817</v>
      </c>
      <c r="D453" s="2" t="s">
        <v>125</v>
      </c>
      <c r="E453" s="2" t="s">
        <v>126</v>
      </c>
      <c r="F453" s="2" t="s">
        <v>3818</v>
      </c>
      <c r="G453" s="2" t="s">
        <v>3819</v>
      </c>
      <c r="H453" s="2" t="s">
        <v>3820</v>
      </c>
      <c r="I453" s="2" t="s">
        <v>3821</v>
      </c>
      <c r="J453" s="2" t="s">
        <v>3822</v>
      </c>
      <c r="K453" s="2" t="s">
        <v>2033</v>
      </c>
      <c r="L453" s="3">
        <v>19.8</v>
      </c>
      <c r="M453" s="3">
        <v>20.79</v>
      </c>
      <c r="N453" s="3">
        <v>44.99</v>
      </c>
      <c r="O453" s="2" t="s">
        <v>131</v>
      </c>
      <c r="P453" s="2" t="s">
        <v>395</v>
      </c>
      <c r="Q453" s="2" t="s">
        <v>133</v>
      </c>
      <c r="R453" s="2" t="s">
        <v>134</v>
      </c>
      <c r="S453" s="2" t="s">
        <v>3823</v>
      </c>
      <c r="T453" s="2" t="s">
        <v>1062</v>
      </c>
      <c r="U453" s="2" t="s">
        <v>832</v>
      </c>
      <c r="V453" s="2" t="s">
        <v>747</v>
      </c>
      <c r="W453" s="2" t="s">
        <v>835</v>
      </c>
      <c r="X453" s="2" t="s">
        <v>990</v>
      </c>
      <c r="Y453" s="2" t="s">
        <v>3824</v>
      </c>
      <c r="Z453" s="4">
        <v>3</v>
      </c>
      <c r="AA453" s="4">
        <f>=ROUNDDOWN(0.214285714285714,0)</f>
      </c>
      <c r="AB453" s="5">
        <v>14</v>
      </c>
      <c r="AC453" s="2" t="s">
        <v>138</v>
      </c>
      <c r="AD453" s="4">
        <v>240</v>
      </c>
      <c r="AE453" s="4">
        <v>600</v>
      </c>
      <c r="AF453" s="6">
        <v>66</v>
      </c>
      <c r="AG453" s="6"/>
      <c r="AH453" s="7">
        <v>0.8689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>
        <v>0</v>
      </c>
      <c r="AP453" s="4">
        <v>374</v>
      </c>
      <c r="AQ453" s="8">
        <v>8241.9</v>
      </c>
      <c r="AR453" s="4"/>
      <c r="AS453" s="8"/>
      <c r="AT453" s="7"/>
      <c r="AU453" s="7"/>
      <c r="AV453" s="4">
        <v>374</v>
      </c>
      <c r="AW453" s="8">
        <v>8241.9</v>
      </c>
      <c r="AX453" s="4"/>
      <c r="AY453" s="8"/>
      <c r="AZ453" s="7"/>
      <c r="BA453" s="7"/>
      <c r="BB453" s="7">
        <v>1</v>
      </c>
      <c r="BC453" s="4">
        <v>938</v>
      </c>
      <c r="BD453" s="8">
        <v>20732.16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>
        <v>0.3975</v>
      </c>
      <c r="BJ453" s="4">
        <v>374</v>
      </c>
      <c r="BK453" s="8">
        <v>8241.9</v>
      </c>
      <c r="BL453" s="2" t="s">
        <v>3825</v>
      </c>
      <c r="BM453" s="7">
        <v>1</v>
      </c>
      <c r="BN453" s="7">
        <v>1</v>
      </c>
      <c r="BO453" s="4">
        <v>180</v>
      </c>
      <c r="BP453" s="8">
        <v>4129.2</v>
      </c>
      <c r="BQ453" s="4"/>
      <c r="BR453" s="8"/>
      <c r="BS453" s="7"/>
      <c r="BT453" s="7"/>
      <c r="BU453" s="2" t="s">
        <v>140</v>
      </c>
      <c r="BV453" s="2" t="s">
        <v>131</v>
      </c>
      <c r="BW453" s="2" t="s">
        <v>134</v>
      </c>
      <c r="BX453" s="2" t="s">
        <v>3826</v>
      </c>
      <c r="BY453" s="2" t="s">
        <v>142</v>
      </c>
      <c r="BZ453" s="2" t="s">
        <v>134</v>
      </c>
      <c r="CA453" s="4">
        <v>25</v>
      </c>
      <c r="CB453" s="8">
        <v>562.5</v>
      </c>
      <c r="CC453" s="4"/>
      <c r="CD453" s="8"/>
      <c r="CE453" s="7"/>
      <c r="CF453" s="7"/>
      <c r="CG453" s="2" t="s">
        <v>140</v>
      </c>
      <c r="CH453" s="2" t="s">
        <v>131</v>
      </c>
      <c r="CI453" s="2" t="s">
        <v>3824</v>
      </c>
      <c r="CJ453" s="2" t="s">
        <v>1769</v>
      </c>
      <c r="CK453" s="2" t="s">
        <v>142</v>
      </c>
      <c r="CL453" s="2" t="s">
        <v>134</v>
      </c>
      <c r="CM453" s="4">
        <v>22</v>
      </c>
      <c r="CN453" s="8">
        <v>438.68</v>
      </c>
      <c r="CO453" s="4"/>
      <c r="CP453" s="8"/>
      <c r="CQ453" s="7"/>
      <c r="CR453" s="7"/>
      <c r="CS453" s="2" t="s">
        <v>140</v>
      </c>
      <c r="CT453" s="2" t="s">
        <v>131</v>
      </c>
      <c r="CU453" s="2" t="s">
        <v>1764</v>
      </c>
      <c r="CV453" s="2" t="s">
        <v>1780</v>
      </c>
      <c r="CW453" s="2" t="s">
        <v>142</v>
      </c>
      <c r="CX453" s="2" t="s">
        <v>134</v>
      </c>
      <c r="CY453" s="4">
        <v>1</v>
      </c>
      <c r="CZ453" s="8">
        <v>23.25</v>
      </c>
      <c r="DA453" s="4"/>
      <c r="DB453" s="8"/>
      <c r="DC453" s="7"/>
      <c r="DD453" s="7"/>
      <c r="DE453" s="2" t="s">
        <v>140</v>
      </c>
      <c r="DF453" s="2" t="s">
        <v>131</v>
      </c>
      <c r="DG453" s="2" t="s">
        <v>3824</v>
      </c>
      <c r="DH453" s="2" t="s">
        <v>3827</v>
      </c>
      <c r="DI453" s="2" t="s">
        <v>142</v>
      </c>
      <c r="DJ453" s="2" t="s">
        <v>134</v>
      </c>
      <c r="DK453" s="4">
        <v>120</v>
      </c>
      <c r="DL453" s="8">
        <v>2535.6</v>
      </c>
      <c r="DM453" s="4"/>
      <c r="DN453" s="8"/>
      <c r="DO453" s="7"/>
      <c r="DP453" s="7"/>
      <c r="DQ453" s="2" t="s">
        <v>140</v>
      </c>
      <c r="DR453" s="2" t="s">
        <v>187</v>
      </c>
      <c r="DS453" s="2" t="s">
        <v>2646</v>
      </c>
      <c r="DT453" s="2" t="s">
        <v>1182</v>
      </c>
      <c r="DU453" s="2" t="s">
        <v>142</v>
      </c>
      <c r="DV453" s="2" t="s">
        <v>134</v>
      </c>
      <c r="DW453" s="4">
        <v>9</v>
      </c>
      <c r="DX453" s="8">
        <v>196.47</v>
      </c>
      <c r="DY453" s="4"/>
      <c r="DZ453" s="8"/>
      <c r="EA453" s="7"/>
      <c r="EB453" s="7"/>
      <c r="EC453" s="2" t="s">
        <v>140</v>
      </c>
      <c r="ED453" s="2" t="s">
        <v>131</v>
      </c>
      <c r="EE453" s="2" t="s">
        <v>997</v>
      </c>
      <c r="EF453" s="2" t="s">
        <v>2842</v>
      </c>
      <c r="EG453" s="2" t="s">
        <v>142</v>
      </c>
      <c r="EH453" s="2" t="s">
        <v>134</v>
      </c>
      <c r="EI453" s="4">
        <v>1</v>
      </c>
      <c r="EJ453" s="8">
        <v>21.48</v>
      </c>
      <c r="EK453" s="4"/>
      <c r="EL453" s="8"/>
      <c r="EM453" s="7"/>
      <c r="EN453" s="7"/>
      <c r="EO453" s="2" t="s">
        <v>140</v>
      </c>
      <c r="EP453" s="2" t="s">
        <v>131</v>
      </c>
      <c r="EQ453" s="2" t="s">
        <v>1188</v>
      </c>
      <c r="ER453" s="2" t="s">
        <v>1769</v>
      </c>
      <c r="ES453" s="2" t="s">
        <v>142</v>
      </c>
      <c r="ET453" s="2" t="s">
        <v>134</v>
      </c>
      <c r="EU453" s="4">
        <v>1</v>
      </c>
      <c r="EV453" s="8">
        <v>20.79</v>
      </c>
      <c r="EW453" s="4"/>
      <c r="EX453" s="8"/>
      <c r="EY453" s="7"/>
      <c r="EZ453" s="7"/>
      <c r="FA453" s="2" t="s">
        <v>140</v>
      </c>
      <c r="FB453" s="2" t="s">
        <v>131</v>
      </c>
      <c r="FC453" s="2" t="s">
        <v>2345</v>
      </c>
      <c r="FD453" s="2" t="s">
        <v>2107</v>
      </c>
      <c r="FE453" s="2" t="s">
        <v>142</v>
      </c>
      <c r="FF453" s="2" t="s">
        <v>134</v>
      </c>
      <c r="FG453" s="4">
        <v>2</v>
      </c>
      <c r="FH453" s="8">
        <v>43.66</v>
      </c>
      <c r="FI453" s="4"/>
      <c r="FJ453" s="8"/>
      <c r="FK453" s="7"/>
      <c r="FL453" s="7"/>
      <c r="FM453" s="2" t="s">
        <v>140</v>
      </c>
      <c r="FN453" s="2" t="s">
        <v>131</v>
      </c>
      <c r="FO453" s="2" t="s">
        <v>357</v>
      </c>
      <c r="FP453" s="2" t="s">
        <v>3157</v>
      </c>
      <c r="FQ453" s="2" t="s">
        <v>142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143</v>
      </c>
      <c r="FZ453" s="2" t="s">
        <v>131</v>
      </c>
      <c r="GA453" s="2" t="s">
        <v>134</v>
      </c>
      <c r="GB453" s="2" t="s">
        <v>134</v>
      </c>
      <c r="GC453" s="2" t="s">
        <v>142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134</v>
      </c>
      <c r="GL453" s="2" t="s">
        <v>134</v>
      </c>
      <c r="GM453" s="2" t="s">
        <v>134</v>
      </c>
      <c r="GN453" s="2" t="s">
        <v>134</v>
      </c>
      <c r="GO453" s="2" t="s">
        <v>134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161</v>
      </c>
      <c r="GX453" s="2" t="s">
        <v>131</v>
      </c>
      <c r="GY453" s="2" t="s">
        <v>134</v>
      </c>
      <c r="GZ453" s="2" t="s">
        <v>134</v>
      </c>
      <c r="HA453" s="2" t="s">
        <v>142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140</v>
      </c>
      <c r="HJ453" s="2" t="s">
        <v>131</v>
      </c>
      <c r="HK453" s="2" t="s">
        <v>3824</v>
      </c>
      <c r="HL453" s="2" t="s">
        <v>3828</v>
      </c>
      <c r="HM453" s="2" t="s">
        <v>142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161</v>
      </c>
      <c r="HV453" s="2" t="s">
        <v>131</v>
      </c>
      <c r="HW453" s="2" t="s">
        <v>134</v>
      </c>
      <c r="HX453" s="2" t="s">
        <v>134</v>
      </c>
      <c r="HY453" s="2" t="s">
        <v>142</v>
      </c>
      <c r="HZ453" s="2" t="s">
        <v>134</v>
      </c>
      <c r="IA453" s="4">
        <v>12</v>
      </c>
      <c r="IB453" s="8">
        <v>249.48</v>
      </c>
      <c r="IC453" s="4"/>
      <c r="ID453" s="8"/>
      <c r="IE453" s="7"/>
      <c r="IF453" s="7"/>
      <c r="IG453" s="2" t="s">
        <v>140</v>
      </c>
      <c r="IH453" s="2" t="s">
        <v>131</v>
      </c>
      <c r="II453" s="2" t="s">
        <v>1006</v>
      </c>
      <c r="IJ453" s="2" t="s">
        <v>1285</v>
      </c>
      <c r="IK453" s="2" t="s">
        <v>142</v>
      </c>
      <c r="IL453" s="2" t="s">
        <v>168</v>
      </c>
      <c r="IM453" s="4">
        <v>1</v>
      </c>
      <c r="IN453" s="8">
        <v>20.79</v>
      </c>
      <c r="IO453" s="4"/>
      <c r="IP453" s="8"/>
      <c r="IQ453" s="7"/>
      <c r="IR453" s="7"/>
      <c r="IS453" s="2" t="s">
        <v>140</v>
      </c>
      <c r="IT453" s="2" t="s">
        <v>131</v>
      </c>
      <c r="IU453" s="2" t="s">
        <v>2474</v>
      </c>
      <c r="IV453" s="2" t="s">
        <v>2907</v>
      </c>
      <c r="IW453" s="2" t="s">
        <v>142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140</v>
      </c>
      <c r="JF453" s="2" t="s">
        <v>131</v>
      </c>
      <c r="JG453" s="2" t="s">
        <v>170</v>
      </c>
      <c r="JH453" s="2" t="s">
        <v>134</v>
      </c>
      <c r="JI453" s="2" t="s">
        <v>142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140</v>
      </c>
      <c r="JR453" s="2" t="s">
        <v>144</v>
      </c>
      <c r="JS453" s="2" t="s">
        <v>172</v>
      </c>
      <c r="JT453" s="2" t="s">
        <v>2155</v>
      </c>
      <c r="JU453" s="2" t="s">
        <v>142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140</v>
      </c>
      <c r="KD453" s="2" t="s">
        <v>131</v>
      </c>
      <c r="KE453" s="2" t="s">
        <v>853</v>
      </c>
      <c r="KF453" s="2" t="s">
        <v>134</v>
      </c>
      <c r="KG453" s="2" t="s">
        <v>142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176</v>
      </c>
      <c r="KP453" s="2" t="s">
        <v>131</v>
      </c>
      <c r="KQ453" s="2" t="s">
        <v>134</v>
      </c>
      <c r="KR453" s="2" t="s">
        <v>134</v>
      </c>
      <c r="KS453" s="2" t="s">
        <v>142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140</v>
      </c>
      <c r="LB453" s="2" t="s">
        <v>144</v>
      </c>
      <c r="LC453" s="2" t="s">
        <v>228</v>
      </c>
      <c r="LD453" s="2" t="s">
        <v>2499</v>
      </c>
      <c r="LE453" s="2" t="s">
        <v>142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134</v>
      </c>
      <c r="LO453" s="2" t="s">
        <v>134</v>
      </c>
      <c r="LP453" s="2" t="s">
        <v>134</v>
      </c>
      <c r="LQ453" s="2" t="s">
        <v>134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134</v>
      </c>
      <c r="LZ453" s="2" t="s">
        <v>134</v>
      </c>
      <c r="MA453" s="2" t="s">
        <v>134</v>
      </c>
      <c r="MB453" s="2" t="s">
        <v>134</v>
      </c>
      <c r="MC453" s="2" t="s">
        <v>134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161</v>
      </c>
      <c r="ML453" s="2" t="s">
        <v>131</v>
      </c>
      <c r="MM453" s="2" t="s">
        <v>134</v>
      </c>
      <c r="MN453" s="2" t="s">
        <v>134</v>
      </c>
      <c r="MO453" s="2" t="s">
        <v>142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134</v>
      </c>
      <c r="MY453" s="2" t="s">
        <v>134</v>
      </c>
      <c r="MZ453" s="2" t="s">
        <v>134</v>
      </c>
      <c r="NA453" s="2" t="s">
        <v>134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184</v>
      </c>
      <c r="NJ453" s="2" t="s">
        <v>131</v>
      </c>
      <c r="NK453" s="2" t="s">
        <v>134</v>
      </c>
      <c r="NL453" s="2" t="s">
        <v>134</v>
      </c>
      <c r="NM453" s="2" t="s">
        <v>142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140</v>
      </c>
      <c r="NV453" s="2" t="s">
        <v>131</v>
      </c>
      <c r="NW453" s="2" t="s">
        <v>185</v>
      </c>
      <c r="NX453" s="2" t="s">
        <v>1186</v>
      </c>
      <c r="NY453" s="2" t="s">
        <v>142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140</v>
      </c>
      <c r="OH453" s="2" t="s">
        <v>187</v>
      </c>
      <c r="OI453" s="2" t="s">
        <v>3824</v>
      </c>
      <c r="OJ453" s="2" t="s">
        <v>2324</v>
      </c>
      <c r="OK453" s="2" t="s">
        <v>142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134</v>
      </c>
      <c r="OT453" s="2" t="s">
        <v>134</v>
      </c>
      <c r="OU453" s="2" t="s">
        <v>134</v>
      </c>
      <c r="OV453" s="2" t="s">
        <v>134</v>
      </c>
      <c r="OW453" s="2" t="s">
        <v>134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161</v>
      </c>
      <c r="PF453" s="2" t="s">
        <v>131</v>
      </c>
      <c r="PG453" s="2" t="s">
        <v>134</v>
      </c>
      <c r="PH453" s="2" t="s">
        <v>134</v>
      </c>
      <c r="PI453" s="2" t="s">
        <v>142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176</v>
      </c>
      <c r="PR453" s="2" t="s">
        <v>131</v>
      </c>
      <c r="PS453" s="2" t="s">
        <v>134</v>
      </c>
      <c r="PT453" s="2" t="s">
        <v>134</v>
      </c>
      <c r="PU453" s="2" t="s">
        <v>142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161</v>
      </c>
      <c r="QD453" s="2" t="s">
        <v>144</v>
      </c>
      <c r="QE453" s="2" t="s">
        <v>134</v>
      </c>
      <c r="QF453" s="2" t="s">
        <v>134</v>
      </c>
      <c r="QG453" s="2" t="s">
        <v>142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184</v>
      </c>
      <c r="QP453" s="2" t="s">
        <v>131</v>
      </c>
      <c r="QQ453" s="2" t="s">
        <v>134</v>
      </c>
      <c r="QR453" s="2" t="s">
        <v>134</v>
      </c>
      <c r="QS453" s="2" t="s">
        <v>142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134</v>
      </c>
      <c r="RB453" s="2" t="s">
        <v>134</v>
      </c>
      <c r="RC453" s="2" t="s">
        <v>134</v>
      </c>
      <c r="RD453" s="2" t="s">
        <v>134</v>
      </c>
      <c r="RE453" s="2" t="s">
        <v>134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  <c r="RS453" s="4"/>
      <c r="RT453" s="8"/>
      <c r="RU453" s="4"/>
      <c r="RV453" s="8"/>
      <c r="RW453" s="7"/>
      <c r="RX453" s="7"/>
      <c r="RY453" s="2" t="s">
        <v>161</v>
      </c>
      <c r="RZ453" s="2" t="s">
        <v>131</v>
      </c>
      <c r="SA453" s="2" t="s">
        <v>134</v>
      </c>
      <c r="SB453" s="2" t="s">
        <v>134</v>
      </c>
      <c r="SC453" s="2" t="s">
        <v>142</v>
      </c>
      <c r="SD453" s="2" t="s">
        <v>134</v>
      </c>
      <c r="SE453" s="4"/>
      <c r="SF453" s="8"/>
      <c r="SG453" s="4"/>
      <c r="SH453" s="8"/>
      <c r="SI453" s="7"/>
      <c r="SJ453" s="7"/>
      <c r="SK453" s="2" t="s">
        <v>176</v>
      </c>
      <c r="SL453" s="2" t="s">
        <v>144</v>
      </c>
      <c r="SM453" s="2" t="s">
        <v>134</v>
      </c>
      <c r="SN453" s="2" t="s">
        <v>134</v>
      </c>
      <c r="SO453" s="2" t="s">
        <v>142</v>
      </c>
      <c r="SP453" s="2" t="s">
        <v>134</v>
      </c>
    </row>
    <row r="454">
      <c r="A454" s="2" t="s">
        <v>3829</v>
      </c>
      <c r="B454" s="2" t="s">
        <v>123</v>
      </c>
      <c r="C454" s="2" t="s">
        <v>3817</v>
      </c>
      <c r="D454" s="2" t="s">
        <v>125</v>
      </c>
      <c r="E454" s="2" t="s">
        <v>126</v>
      </c>
      <c r="F454" s="2" t="s">
        <v>3818</v>
      </c>
      <c r="G454" s="2" t="s">
        <v>3819</v>
      </c>
      <c r="H454" s="2" t="s">
        <v>3820</v>
      </c>
      <c r="I454" s="2" t="s">
        <v>3821</v>
      </c>
      <c r="J454" s="2" t="s">
        <v>3822</v>
      </c>
      <c r="K454" s="2" t="s">
        <v>803</v>
      </c>
      <c r="L454" s="3">
        <v>19.8</v>
      </c>
      <c r="M454" s="3">
        <v>20.79</v>
      </c>
      <c r="N454" s="3">
        <v>44.99</v>
      </c>
      <c r="O454" s="2" t="s">
        <v>131</v>
      </c>
      <c r="P454" s="2" t="s">
        <v>395</v>
      </c>
      <c r="Q454" s="2" t="s">
        <v>133</v>
      </c>
      <c r="R454" s="2" t="s">
        <v>134</v>
      </c>
      <c r="S454" s="2" t="s">
        <v>3830</v>
      </c>
      <c r="T454" s="2" t="s">
        <v>1062</v>
      </c>
      <c r="U454" s="2" t="s">
        <v>832</v>
      </c>
      <c r="V454" s="2" t="s">
        <v>747</v>
      </c>
      <c r="W454" s="2" t="s">
        <v>835</v>
      </c>
      <c r="X454" s="2" t="s">
        <v>990</v>
      </c>
      <c r="Y454" s="2" t="s">
        <v>3824</v>
      </c>
      <c r="Z454" s="4">
        <v>260</v>
      </c>
      <c r="AA454" s="4">
        <f>=ROUNDDOWN(23.6363636363636,0)</f>
      </c>
      <c r="AB454" s="5">
        <v>11</v>
      </c>
      <c r="AC454" s="2" t="s">
        <v>138</v>
      </c>
      <c r="AD454" s="4">
        <v>240</v>
      </c>
      <c r="AE454" s="4">
        <v>240</v>
      </c>
      <c r="AF454" s="6">
        <v>66</v>
      </c>
      <c r="AG454" s="6"/>
      <c r="AH454" s="7">
        <v>0.9672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>
        <v>0</v>
      </c>
      <c r="AP454" s="4">
        <v>361</v>
      </c>
      <c r="AQ454" s="8">
        <v>8024.66</v>
      </c>
      <c r="AR454" s="4"/>
      <c r="AS454" s="8"/>
      <c r="AT454" s="7"/>
      <c r="AU454" s="7"/>
      <c r="AV454" s="4">
        <v>361</v>
      </c>
      <c r="AW454" s="8">
        <v>8024.66</v>
      </c>
      <c r="AX454" s="4"/>
      <c r="AY454" s="8"/>
      <c r="AZ454" s="7"/>
      <c r="BA454" s="7"/>
      <c r="BB454" s="7">
        <v>1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>
        <v>0.3871</v>
      </c>
      <c r="BJ454" s="4">
        <v>361</v>
      </c>
      <c r="BK454" s="8">
        <v>8024.66</v>
      </c>
      <c r="BL454" s="2" t="s">
        <v>1177</v>
      </c>
      <c r="BM454" s="7">
        <v>1</v>
      </c>
      <c r="BN454" s="7">
        <v>1</v>
      </c>
      <c r="BO454" s="4">
        <v>190</v>
      </c>
      <c r="BP454" s="8">
        <v>4314.9</v>
      </c>
      <c r="BQ454" s="4"/>
      <c r="BR454" s="8"/>
      <c r="BS454" s="7"/>
      <c r="BT454" s="7"/>
      <c r="BU454" s="2" t="s">
        <v>140</v>
      </c>
      <c r="BV454" s="2" t="s">
        <v>131</v>
      </c>
      <c r="BW454" s="2" t="s">
        <v>134</v>
      </c>
      <c r="BX454" s="2" t="s">
        <v>3831</v>
      </c>
      <c r="BY454" s="2" t="s">
        <v>142</v>
      </c>
      <c r="BZ454" s="2" t="s">
        <v>134</v>
      </c>
      <c r="CA454" s="4">
        <v>63</v>
      </c>
      <c r="CB454" s="8">
        <v>1417.5</v>
      </c>
      <c r="CC454" s="4"/>
      <c r="CD454" s="8"/>
      <c r="CE454" s="7"/>
      <c r="CF454" s="7"/>
      <c r="CG454" s="2" t="s">
        <v>140</v>
      </c>
      <c r="CH454" s="2" t="s">
        <v>131</v>
      </c>
      <c r="CI454" s="2" t="s">
        <v>2532</v>
      </c>
      <c r="CJ454" s="2" t="s">
        <v>719</v>
      </c>
      <c r="CK454" s="2" t="s">
        <v>142</v>
      </c>
      <c r="CL454" s="2" t="s">
        <v>134</v>
      </c>
      <c r="CM454" s="4">
        <v>23</v>
      </c>
      <c r="CN454" s="8">
        <v>458.62</v>
      </c>
      <c r="CO454" s="4"/>
      <c r="CP454" s="8"/>
      <c r="CQ454" s="7"/>
      <c r="CR454" s="7"/>
      <c r="CS454" s="2" t="s">
        <v>140</v>
      </c>
      <c r="CT454" s="2" t="s">
        <v>131</v>
      </c>
      <c r="CU454" s="2" t="s">
        <v>1764</v>
      </c>
      <c r="CV454" s="2" t="s">
        <v>1768</v>
      </c>
      <c r="CW454" s="2" t="s">
        <v>142</v>
      </c>
      <c r="CX454" s="2" t="s">
        <v>134</v>
      </c>
      <c r="CY454" s="4">
        <v>8</v>
      </c>
      <c r="CZ454" s="8">
        <v>186</v>
      </c>
      <c r="DA454" s="4"/>
      <c r="DB454" s="8"/>
      <c r="DC454" s="7"/>
      <c r="DD454" s="7"/>
      <c r="DE454" s="2" t="s">
        <v>140</v>
      </c>
      <c r="DF454" s="2" t="s">
        <v>131</v>
      </c>
      <c r="DG454" s="2" t="s">
        <v>2532</v>
      </c>
      <c r="DH454" s="2" t="s">
        <v>386</v>
      </c>
      <c r="DI454" s="2" t="s">
        <v>142</v>
      </c>
      <c r="DJ454" s="2" t="s">
        <v>134</v>
      </c>
      <c r="DK454" s="4">
        <v>50</v>
      </c>
      <c r="DL454" s="8">
        <v>1056.5</v>
      </c>
      <c r="DM454" s="4"/>
      <c r="DN454" s="8"/>
      <c r="DO454" s="7"/>
      <c r="DP454" s="7"/>
      <c r="DQ454" s="2" t="s">
        <v>140</v>
      </c>
      <c r="DR454" s="2" t="s">
        <v>131</v>
      </c>
      <c r="DS454" s="2" t="s">
        <v>2646</v>
      </c>
      <c r="DT454" s="2" t="s">
        <v>2771</v>
      </c>
      <c r="DU454" s="2" t="s">
        <v>142</v>
      </c>
      <c r="DV454" s="2" t="s">
        <v>134</v>
      </c>
      <c r="DW454" s="4">
        <v>6</v>
      </c>
      <c r="DX454" s="8">
        <v>130.98</v>
      </c>
      <c r="DY454" s="4"/>
      <c r="DZ454" s="8"/>
      <c r="EA454" s="7"/>
      <c r="EB454" s="7"/>
      <c r="EC454" s="2" t="s">
        <v>140</v>
      </c>
      <c r="ED454" s="2" t="s">
        <v>131</v>
      </c>
      <c r="EE454" s="2" t="s">
        <v>997</v>
      </c>
      <c r="EF454" s="2" t="s">
        <v>993</v>
      </c>
      <c r="EG454" s="2" t="s">
        <v>142</v>
      </c>
      <c r="EH454" s="2" t="s">
        <v>134</v>
      </c>
      <c r="EI454" s="4">
        <v>8</v>
      </c>
      <c r="EJ454" s="8">
        <v>154.65</v>
      </c>
      <c r="EK454" s="4"/>
      <c r="EL454" s="8"/>
      <c r="EM454" s="7"/>
      <c r="EN454" s="7"/>
      <c r="EO454" s="2" t="s">
        <v>140</v>
      </c>
      <c r="EP454" s="2" t="s">
        <v>131</v>
      </c>
      <c r="EQ454" s="2" t="s">
        <v>1188</v>
      </c>
      <c r="ER454" s="2" t="s">
        <v>1769</v>
      </c>
      <c r="ES454" s="2" t="s">
        <v>142</v>
      </c>
      <c r="ET454" s="2" t="s">
        <v>134</v>
      </c>
      <c r="EU454" s="4">
        <v>11</v>
      </c>
      <c r="EV454" s="8">
        <v>261.85</v>
      </c>
      <c r="EW454" s="4"/>
      <c r="EX454" s="8"/>
      <c r="EY454" s="7"/>
      <c r="EZ454" s="7"/>
      <c r="FA454" s="2" t="s">
        <v>140</v>
      </c>
      <c r="FB454" s="2" t="s">
        <v>131</v>
      </c>
      <c r="FC454" s="2" t="s">
        <v>2071</v>
      </c>
      <c r="FD454" s="2" t="s">
        <v>2147</v>
      </c>
      <c r="FE454" s="2" t="s">
        <v>142</v>
      </c>
      <c r="FF454" s="2" t="s">
        <v>134</v>
      </c>
      <c r="FG454" s="4">
        <v>2</v>
      </c>
      <c r="FH454" s="8">
        <v>43.66</v>
      </c>
      <c r="FI454" s="4"/>
      <c r="FJ454" s="8"/>
      <c r="FK454" s="7"/>
      <c r="FL454" s="7"/>
      <c r="FM454" s="2" t="s">
        <v>140</v>
      </c>
      <c r="FN454" s="2" t="s">
        <v>131</v>
      </c>
      <c r="FO454" s="2" t="s">
        <v>357</v>
      </c>
      <c r="FP454" s="2" t="s">
        <v>1304</v>
      </c>
      <c r="FQ454" s="2" t="s">
        <v>142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143</v>
      </c>
      <c r="FZ454" s="2" t="s">
        <v>131</v>
      </c>
      <c r="GA454" s="2" t="s">
        <v>134</v>
      </c>
      <c r="GB454" s="2" t="s">
        <v>134</v>
      </c>
      <c r="GC454" s="2" t="s">
        <v>142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134</v>
      </c>
      <c r="GL454" s="2" t="s">
        <v>134</v>
      </c>
      <c r="GM454" s="2" t="s">
        <v>134</v>
      </c>
      <c r="GN454" s="2" t="s">
        <v>134</v>
      </c>
      <c r="GO454" s="2" t="s">
        <v>134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161</v>
      </c>
      <c r="GX454" s="2" t="s">
        <v>131</v>
      </c>
      <c r="GY454" s="2" t="s">
        <v>134</v>
      </c>
      <c r="GZ454" s="2" t="s">
        <v>134</v>
      </c>
      <c r="HA454" s="2" t="s">
        <v>142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140</v>
      </c>
      <c r="HJ454" s="2" t="s">
        <v>131</v>
      </c>
      <c r="HK454" s="2" t="s">
        <v>2532</v>
      </c>
      <c r="HL454" s="2" t="s">
        <v>1223</v>
      </c>
      <c r="HM454" s="2" t="s">
        <v>142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161</v>
      </c>
      <c r="HV454" s="2" t="s">
        <v>131</v>
      </c>
      <c r="HW454" s="2" t="s">
        <v>134</v>
      </c>
      <c r="HX454" s="2" t="s">
        <v>134</v>
      </c>
      <c r="HY454" s="2" t="s">
        <v>142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140</v>
      </c>
      <c r="IH454" s="2" t="s">
        <v>187</v>
      </c>
      <c r="II454" s="2" t="s">
        <v>1006</v>
      </c>
      <c r="IJ454" s="2" t="s">
        <v>3347</v>
      </c>
      <c r="IK454" s="2" t="s">
        <v>142</v>
      </c>
      <c r="IL454" s="2" t="s">
        <v>168</v>
      </c>
      <c r="IM454" s="4"/>
      <c r="IN454" s="8"/>
      <c r="IO454" s="4"/>
      <c r="IP454" s="8"/>
      <c r="IQ454" s="7"/>
      <c r="IR454" s="7"/>
      <c r="IS454" s="2" t="s">
        <v>140</v>
      </c>
      <c r="IT454" s="2" t="s">
        <v>131</v>
      </c>
      <c r="IU454" s="2" t="s">
        <v>339</v>
      </c>
      <c r="IV454" s="2" t="s">
        <v>2497</v>
      </c>
      <c r="IW454" s="2" t="s">
        <v>142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140</v>
      </c>
      <c r="JF454" s="2" t="s">
        <v>131</v>
      </c>
      <c r="JG454" s="2" t="s">
        <v>170</v>
      </c>
      <c r="JH454" s="2" t="s">
        <v>134</v>
      </c>
      <c r="JI454" s="2" t="s">
        <v>142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140</v>
      </c>
      <c r="JR454" s="2" t="s">
        <v>144</v>
      </c>
      <c r="JS454" s="2" t="s">
        <v>339</v>
      </c>
      <c r="JT454" s="2" t="s">
        <v>1830</v>
      </c>
      <c r="JU454" s="2" t="s">
        <v>142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140</v>
      </c>
      <c r="KD454" s="2" t="s">
        <v>131</v>
      </c>
      <c r="KE454" s="2" t="s">
        <v>853</v>
      </c>
      <c r="KF454" s="2" t="s">
        <v>134</v>
      </c>
      <c r="KG454" s="2" t="s">
        <v>142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161</v>
      </c>
      <c r="KP454" s="2" t="s">
        <v>131</v>
      </c>
      <c r="KQ454" s="2" t="s">
        <v>134</v>
      </c>
      <c r="KR454" s="2" t="s">
        <v>134</v>
      </c>
      <c r="KS454" s="2" t="s">
        <v>142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140</v>
      </c>
      <c r="LB454" s="2" t="s">
        <v>144</v>
      </c>
      <c r="LC454" s="2" t="s">
        <v>2381</v>
      </c>
      <c r="LD454" s="2" t="s">
        <v>2433</v>
      </c>
      <c r="LE454" s="2" t="s">
        <v>142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134</v>
      </c>
      <c r="LN454" s="2" t="s">
        <v>134</v>
      </c>
      <c r="LO454" s="2" t="s">
        <v>134</v>
      </c>
      <c r="LP454" s="2" t="s">
        <v>134</v>
      </c>
      <c r="LQ454" s="2" t="s">
        <v>134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134</v>
      </c>
      <c r="LZ454" s="2" t="s">
        <v>134</v>
      </c>
      <c r="MA454" s="2" t="s">
        <v>134</v>
      </c>
      <c r="MB454" s="2" t="s">
        <v>134</v>
      </c>
      <c r="MC454" s="2" t="s">
        <v>134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140</v>
      </c>
      <c r="ML454" s="2" t="s">
        <v>144</v>
      </c>
      <c r="MM454" s="2" t="s">
        <v>213</v>
      </c>
      <c r="MN454" s="2" t="s">
        <v>134</v>
      </c>
      <c r="MO454" s="2" t="s">
        <v>142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134</v>
      </c>
      <c r="MX454" s="2" t="s">
        <v>134</v>
      </c>
      <c r="MY454" s="2" t="s">
        <v>134</v>
      </c>
      <c r="MZ454" s="2" t="s">
        <v>134</v>
      </c>
      <c r="NA454" s="2" t="s">
        <v>134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184</v>
      </c>
      <c r="NJ454" s="2" t="s">
        <v>131</v>
      </c>
      <c r="NK454" s="2" t="s">
        <v>134</v>
      </c>
      <c r="NL454" s="2" t="s">
        <v>134</v>
      </c>
      <c r="NM454" s="2" t="s">
        <v>142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140</v>
      </c>
      <c r="NV454" s="2" t="s">
        <v>131</v>
      </c>
      <c r="NW454" s="2" t="s">
        <v>185</v>
      </c>
      <c r="NX454" s="2" t="s">
        <v>669</v>
      </c>
      <c r="NY454" s="2" t="s">
        <v>142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140</v>
      </c>
      <c r="OH454" s="2" t="s">
        <v>187</v>
      </c>
      <c r="OI454" s="2" t="s">
        <v>2532</v>
      </c>
      <c r="OJ454" s="2" t="s">
        <v>2331</v>
      </c>
      <c r="OK454" s="2" t="s">
        <v>142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134</v>
      </c>
      <c r="OT454" s="2" t="s">
        <v>134</v>
      </c>
      <c r="OU454" s="2" t="s">
        <v>134</v>
      </c>
      <c r="OV454" s="2" t="s">
        <v>134</v>
      </c>
      <c r="OW454" s="2" t="s">
        <v>134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161</v>
      </c>
      <c r="PF454" s="2" t="s">
        <v>131</v>
      </c>
      <c r="PG454" s="2" t="s">
        <v>134</v>
      </c>
      <c r="PH454" s="2" t="s">
        <v>134</v>
      </c>
      <c r="PI454" s="2" t="s">
        <v>142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161</v>
      </c>
      <c r="PR454" s="2" t="s">
        <v>131</v>
      </c>
      <c r="PS454" s="2" t="s">
        <v>134</v>
      </c>
      <c r="PT454" s="2" t="s">
        <v>134</v>
      </c>
      <c r="PU454" s="2" t="s">
        <v>142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161</v>
      </c>
      <c r="QD454" s="2" t="s">
        <v>144</v>
      </c>
      <c r="QE454" s="2" t="s">
        <v>134</v>
      </c>
      <c r="QF454" s="2" t="s">
        <v>134</v>
      </c>
      <c r="QG454" s="2" t="s">
        <v>142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184</v>
      </c>
      <c r="QP454" s="2" t="s">
        <v>131</v>
      </c>
      <c r="QQ454" s="2" t="s">
        <v>134</v>
      </c>
      <c r="QR454" s="2" t="s">
        <v>134</v>
      </c>
      <c r="QS454" s="2" t="s">
        <v>142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  <c r="RS454" s="4"/>
      <c r="RT454" s="8"/>
      <c r="RU454" s="4"/>
      <c r="RV454" s="8"/>
      <c r="RW454" s="7"/>
      <c r="RX454" s="7"/>
      <c r="RY454" s="2" t="s">
        <v>161</v>
      </c>
      <c r="RZ454" s="2" t="s">
        <v>131</v>
      </c>
      <c r="SA454" s="2" t="s">
        <v>134</v>
      </c>
      <c r="SB454" s="2" t="s">
        <v>134</v>
      </c>
      <c r="SC454" s="2" t="s">
        <v>142</v>
      </c>
      <c r="SD454" s="2" t="s">
        <v>134</v>
      </c>
      <c r="SE454" s="4"/>
      <c r="SF454" s="8"/>
      <c r="SG454" s="4"/>
      <c r="SH454" s="8"/>
      <c r="SI454" s="7"/>
      <c r="SJ454" s="7"/>
      <c r="SK454" s="2" t="s">
        <v>176</v>
      </c>
      <c r="SL454" s="2" t="s">
        <v>144</v>
      </c>
      <c r="SM454" s="2" t="s">
        <v>134</v>
      </c>
      <c r="SN454" s="2" t="s">
        <v>134</v>
      </c>
      <c r="SO454" s="2" t="s">
        <v>142</v>
      </c>
      <c r="SP454" s="2" t="s">
        <v>134</v>
      </c>
    </row>
    <row r="455">
      <c r="A455" s="2" t="s">
        <v>3832</v>
      </c>
      <c r="B455" s="2" t="s">
        <v>123</v>
      </c>
      <c r="C455" s="2" t="s">
        <v>3817</v>
      </c>
      <c r="D455" s="2" t="s">
        <v>125</v>
      </c>
      <c r="E455" s="2" t="s">
        <v>126</v>
      </c>
      <c r="F455" s="2" t="s">
        <v>3818</v>
      </c>
      <c r="G455" s="2" t="s">
        <v>3819</v>
      </c>
      <c r="H455" s="2" t="s">
        <v>3820</v>
      </c>
      <c r="I455" s="2" t="s">
        <v>3833</v>
      </c>
      <c r="J455" s="2" t="s">
        <v>3822</v>
      </c>
      <c r="K455" s="2" t="s">
        <v>3834</v>
      </c>
      <c r="L455" s="3">
        <v>19.8</v>
      </c>
      <c r="M455" s="3">
        <v>20.79</v>
      </c>
      <c r="N455" s="3">
        <v>44.99</v>
      </c>
      <c r="O455" s="2" t="s">
        <v>131</v>
      </c>
      <c r="P455" s="2" t="s">
        <v>395</v>
      </c>
      <c r="Q455" s="2" t="s">
        <v>133</v>
      </c>
      <c r="R455" s="2" t="s">
        <v>134</v>
      </c>
      <c r="S455" s="2" t="s">
        <v>3835</v>
      </c>
      <c r="T455" s="2" t="s">
        <v>134</v>
      </c>
      <c r="U455" s="2" t="s">
        <v>832</v>
      </c>
      <c r="V455" s="2" t="s">
        <v>747</v>
      </c>
      <c r="W455" s="2" t="s">
        <v>835</v>
      </c>
      <c r="X455" s="2" t="s">
        <v>990</v>
      </c>
      <c r="Y455" s="2" t="s">
        <v>3836</v>
      </c>
      <c r="Z455" s="4">
        <v>3</v>
      </c>
      <c r="AA455" s="4">
        <f>=ROUNDDOWN(0.333333333333333,0)</f>
      </c>
      <c r="AB455" s="5">
        <v>9</v>
      </c>
      <c r="AC455" s="2" t="s">
        <v>138</v>
      </c>
      <c r="AD455" s="4">
        <v>200</v>
      </c>
      <c r="AE455" s="4">
        <v>440</v>
      </c>
      <c r="AF455" s="6">
        <v>66</v>
      </c>
      <c r="AG455" s="6"/>
      <c r="AH455" s="7">
        <v>0.7213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203</v>
      </c>
      <c r="AQ455" s="8">
        <v>4465.6</v>
      </c>
      <c r="AR455" s="4"/>
      <c r="AS455" s="8"/>
      <c r="AT455" s="7"/>
      <c r="AU455" s="7"/>
      <c r="AV455" s="4">
        <v>203</v>
      </c>
      <c r="AW455" s="8">
        <v>4465.6</v>
      </c>
      <c r="AX455" s="4"/>
      <c r="AY455" s="8"/>
      <c r="AZ455" s="7"/>
      <c r="BA455" s="7"/>
      <c r="BB455" s="7">
        <v>1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>
        <v>0.2154</v>
      </c>
      <c r="BJ455" s="4">
        <v>203</v>
      </c>
      <c r="BK455" s="8">
        <v>4465.6</v>
      </c>
      <c r="BL455" s="2" t="s">
        <v>3837</v>
      </c>
      <c r="BM455" s="7">
        <v>1</v>
      </c>
      <c r="BN455" s="7">
        <v>1</v>
      </c>
      <c r="BO455" s="4">
        <v>74</v>
      </c>
      <c r="BP455" s="8">
        <v>1721.24</v>
      </c>
      <c r="BQ455" s="4"/>
      <c r="BR455" s="8"/>
      <c r="BS455" s="7"/>
      <c r="BT455" s="7"/>
      <c r="BU455" s="2" t="s">
        <v>140</v>
      </c>
      <c r="BV455" s="2" t="s">
        <v>131</v>
      </c>
      <c r="BW455" s="2" t="s">
        <v>134</v>
      </c>
      <c r="BX455" s="2" t="s">
        <v>3838</v>
      </c>
      <c r="BY455" s="2" t="s">
        <v>142</v>
      </c>
      <c r="BZ455" s="2" t="s">
        <v>134</v>
      </c>
      <c r="CA455" s="4">
        <v>26</v>
      </c>
      <c r="CB455" s="8">
        <v>585</v>
      </c>
      <c r="CC455" s="4"/>
      <c r="CD455" s="8"/>
      <c r="CE455" s="7"/>
      <c r="CF455" s="7"/>
      <c r="CG455" s="2" t="s">
        <v>140</v>
      </c>
      <c r="CH455" s="2" t="s">
        <v>131</v>
      </c>
      <c r="CI455" s="2" t="s">
        <v>2480</v>
      </c>
      <c r="CJ455" s="2" t="s">
        <v>2386</v>
      </c>
      <c r="CK455" s="2" t="s">
        <v>142</v>
      </c>
      <c r="CL455" s="2" t="s">
        <v>134</v>
      </c>
      <c r="CM455" s="4">
        <v>16</v>
      </c>
      <c r="CN455" s="8">
        <v>319.04</v>
      </c>
      <c r="CO455" s="4"/>
      <c r="CP455" s="8"/>
      <c r="CQ455" s="7"/>
      <c r="CR455" s="7"/>
      <c r="CS455" s="2" t="s">
        <v>140</v>
      </c>
      <c r="CT455" s="2" t="s">
        <v>131</v>
      </c>
      <c r="CU455" s="2" t="s">
        <v>3706</v>
      </c>
      <c r="CV455" s="2" t="s">
        <v>3839</v>
      </c>
      <c r="CW455" s="2" t="s">
        <v>142</v>
      </c>
      <c r="CX455" s="2" t="s">
        <v>134</v>
      </c>
      <c r="CY455" s="4">
        <v>3</v>
      </c>
      <c r="CZ455" s="8">
        <v>69.75</v>
      </c>
      <c r="DA455" s="4"/>
      <c r="DB455" s="8"/>
      <c r="DC455" s="7"/>
      <c r="DD455" s="7"/>
      <c r="DE455" s="2" t="s">
        <v>140</v>
      </c>
      <c r="DF455" s="2" t="s">
        <v>131</v>
      </c>
      <c r="DG455" s="2" t="s">
        <v>2480</v>
      </c>
      <c r="DH455" s="2" t="s">
        <v>3839</v>
      </c>
      <c r="DI455" s="2" t="s">
        <v>142</v>
      </c>
      <c r="DJ455" s="2" t="s">
        <v>134</v>
      </c>
      <c r="DK455" s="4">
        <v>49</v>
      </c>
      <c r="DL455" s="8">
        <v>1035.37</v>
      </c>
      <c r="DM455" s="4"/>
      <c r="DN455" s="8"/>
      <c r="DO455" s="7"/>
      <c r="DP455" s="7"/>
      <c r="DQ455" s="2" t="s">
        <v>140</v>
      </c>
      <c r="DR455" s="2" t="s">
        <v>187</v>
      </c>
      <c r="DS455" s="2" t="s">
        <v>345</v>
      </c>
      <c r="DT455" s="2" t="s">
        <v>923</v>
      </c>
      <c r="DU455" s="2" t="s">
        <v>142</v>
      </c>
      <c r="DV455" s="2" t="s">
        <v>134</v>
      </c>
      <c r="DW455" s="4">
        <v>9</v>
      </c>
      <c r="DX455" s="8">
        <v>196.47</v>
      </c>
      <c r="DY455" s="4"/>
      <c r="DZ455" s="8"/>
      <c r="EA455" s="7"/>
      <c r="EB455" s="7"/>
      <c r="EC455" s="2" t="s">
        <v>140</v>
      </c>
      <c r="ED455" s="2" t="s">
        <v>131</v>
      </c>
      <c r="EE455" s="2" t="s">
        <v>2170</v>
      </c>
      <c r="EF455" s="2" t="s">
        <v>1449</v>
      </c>
      <c r="EG455" s="2" t="s">
        <v>142</v>
      </c>
      <c r="EH455" s="2" t="s">
        <v>134</v>
      </c>
      <c r="EI455" s="4">
        <v>17</v>
      </c>
      <c r="EJ455" s="8">
        <v>312.52</v>
      </c>
      <c r="EK455" s="4"/>
      <c r="EL455" s="8"/>
      <c r="EM455" s="7"/>
      <c r="EN455" s="7"/>
      <c r="EO455" s="2" t="s">
        <v>140</v>
      </c>
      <c r="EP455" s="2" t="s">
        <v>131</v>
      </c>
      <c r="EQ455" s="2" t="s">
        <v>2480</v>
      </c>
      <c r="ER455" s="2" t="s">
        <v>3706</v>
      </c>
      <c r="ES455" s="2" t="s">
        <v>142</v>
      </c>
      <c r="ET455" s="2" t="s">
        <v>134</v>
      </c>
      <c r="EU455" s="4">
        <v>2</v>
      </c>
      <c r="EV455" s="8">
        <v>55.44</v>
      </c>
      <c r="EW455" s="4"/>
      <c r="EX455" s="8"/>
      <c r="EY455" s="7"/>
      <c r="EZ455" s="7"/>
      <c r="FA455" s="2" t="s">
        <v>140</v>
      </c>
      <c r="FB455" s="2" t="s">
        <v>131</v>
      </c>
      <c r="FC455" s="2" t="s">
        <v>887</v>
      </c>
      <c r="FD455" s="2" t="s">
        <v>1366</v>
      </c>
      <c r="FE455" s="2" t="s">
        <v>142</v>
      </c>
      <c r="FF455" s="2" t="s">
        <v>134</v>
      </c>
      <c r="FG455" s="4">
        <v>1</v>
      </c>
      <c r="FH455" s="8">
        <v>21.83</v>
      </c>
      <c r="FI455" s="4"/>
      <c r="FJ455" s="8"/>
      <c r="FK455" s="7"/>
      <c r="FL455" s="7"/>
      <c r="FM455" s="2" t="s">
        <v>140</v>
      </c>
      <c r="FN455" s="2" t="s">
        <v>131</v>
      </c>
      <c r="FO455" s="2" t="s">
        <v>357</v>
      </c>
      <c r="FP455" s="2" t="s">
        <v>324</v>
      </c>
      <c r="FQ455" s="2" t="s">
        <v>142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140</v>
      </c>
      <c r="FZ455" s="2" t="s">
        <v>131</v>
      </c>
      <c r="GA455" s="2" t="s">
        <v>1002</v>
      </c>
      <c r="GB455" s="2" t="s">
        <v>2853</v>
      </c>
      <c r="GC455" s="2" t="s">
        <v>142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161</v>
      </c>
      <c r="GL455" s="2" t="s">
        <v>131</v>
      </c>
      <c r="GM455" s="2" t="s">
        <v>134</v>
      </c>
      <c r="GN455" s="2" t="s">
        <v>134</v>
      </c>
      <c r="GO455" s="2" t="s">
        <v>142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161</v>
      </c>
      <c r="GX455" s="2" t="s">
        <v>131</v>
      </c>
      <c r="GY455" s="2" t="s">
        <v>134</v>
      </c>
      <c r="GZ455" s="2" t="s">
        <v>134</v>
      </c>
      <c r="HA455" s="2" t="s">
        <v>142</v>
      </c>
      <c r="HB455" s="2" t="s">
        <v>134</v>
      </c>
      <c r="HC455" s="4">
        <v>1</v>
      </c>
      <c r="HD455" s="8">
        <v>44.99</v>
      </c>
      <c r="HE455" s="4"/>
      <c r="HF455" s="8"/>
      <c r="HG455" s="7"/>
      <c r="HH455" s="7"/>
      <c r="HI455" s="2" t="s">
        <v>140</v>
      </c>
      <c r="HJ455" s="2" t="s">
        <v>131</v>
      </c>
      <c r="HK455" s="2" t="s">
        <v>2480</v>
      </c>
      <c r="HL455" s="2" t="s">
        <v>976</v>
      </c>
      <c r="HM455" s="2" t="s">
        <v>142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161</v>
      </c>
      <c r="HV455" s="2" t="s">
        <v>131</v>
      </c>
      <c r="HW455" s="2" t="s">
        <v>134</v>
      </c>
      <c r="HX455" s="2" t="s">
        <v>134</v>
      </c>
      <c r="HY455" s="2" t="s">
        <v>142</v>
      </c>
      <c r="HZ455" s="2" t="s">
        <v>134</v>
      </c>
      <c r="IA455" s="4">
        <v>5</v>
      </c>
      <c r="IB455" s="8">
        <v>103.95</v>
      </c>
      <c r="IC455" s="4"/>
      <c r="ID455" s="8"/>
      <c r="IE455" s="7"/>
      <c r="IF455" s="7"/>
      <c r="IG455" s="2" t="s">
        <v>140</v>
      </c>
      <c r="IH455" s="2" t="s">
        <v>131</v>
      </c>
      <c r="II455" s="2" t="s">
        <v>1081</v>
      </c>
      <c r="IJ455" s="2" t="s">
        <v>2888</v>
      </c>
      <c r="IK455" s="2" t="s">
        <v>142</v>
      </c>
      <c r="IL455" s="2" t="s">
        <v>168</v>
      </c>
      <c r="IM455" s="4"/>
      <c r="IN455" s="8"/>
      <c r="IO455" s="4"/>
      <c r="IP455" s="8"/>
      <c r="IQ455" s="7"/>
      <c r="IR455" s="7"/>
      <c r="IS455" s="2" t="s">
        <v>161</v>
      </c>
      <c r="IT455" s="2" t="s">
        <v>131</v>
      </c>
      <c r="IU455" s="2" t="s">
        <v>134</v>
      </c>
      <c r="IV455" s="2" t="s">
        <v>134</v>
      </c>
      <c r="IW455" s="2" t="s">
        <v>142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140</v>
      </c>
      <c r="JF455" s="2" t="s">
        <v>131</v>
      </c>
      <c r="JG455" s="2" t="s">
        <v>170</v>
      </c>
      <c r="JH455" s="2" t="s">
        <v>134</v>
      </c>
      <c r="JI455" s="2" t="s">
        <v>142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176</v>
      </c>
      <c r="JR455" s="2" t="s">
        <v>131</v>
      </c>
      <c r="JS455" s="2" t="s">
        <v>134</v>
      </c>
      <c r="JT455" s="2" t="s">
        <v>134</v>
      </c>
      <c r="JU455" s="2" t="s">
        <v>142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140</v>
      </c>
      <c r="KD455" s="2" t="s">
        <v>131</v>
      </c>
      <c r="KE455" s="2" t="s">
        <v>853</v>
      </c>
      <c r="KF455" s="2" t="s">
        <v>134</v>
      </c>
      <c r="KG455" s="2" t="s">
        <v>142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176</v>
      </c>
      <c r="KP455" s="2" t="s">
        <v>131</v>
      </c>
      <c r="KQ455" s="2" t="s">
        <v>134</v>
      </c>
      <c r="KR455" s="2" t="s">
        <v>134</v>
      </c>
      <c r="KS455" s="2" t="s">
        <v>142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140</v>
      </c>
      <c r="LB455" s="2" t="s">
        <v>144</v>
      </c>
      <c r="LC455" s="2" t="s">
        <v>228</v>
      </c>
      <c r="LD455" s="2" t="s">
        <v>3840</v>
      </c>
      <c r="LE455" s="2" t="s">
        <v>142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134</v>
      </c>
      <c r="LN455" s="2" t="s">
        <v>134</v>
      </c>
      <c r="LO455" s="2" t="s">
        <v>134</v>
      </c>
      <c r="LP455" s="2" t="s">
        <v>134</v>
      </c>
      <c r="LQ455" s="2" t="s">
        <v>134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134</v>
      </c>
      <c r="LZ455" s="2" t="s">
        <v>134</v>
      </c>
      <c r="MA455" s="2" t="s">
        <v>134</v>
      </c>
      <c r="MB455" s="2" t="s">
        <v>134</v>
      </c>
      <c r="MC455" s="2" t="s">
        <v>134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140</v>
      </c>
      <c r="ML455" s="2" t="s">
        <v>144</v>
      </c>
      <c r="MM455" s="2" t="s">
        <v>213</v>
      </c>
      <c r="MN455" s="2" t="s">
        <v>134</v>
      </c>
      <c r="MO455" s="2" t="s">
        <v>142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134</v>
      </c>
      <c r="MX455" s="2" t="s">
        <v>134</v>
      </c>
      <c r="MY455" s="2" t="s">
        <v>134</v>
      </c>
      <c r="MZ455" s="2" t="s">
        <v>134</v>
      </c>
      <c r="NA455" s="2" t="s">
        <v>134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184</v>
      </c>
      <c r="NJ455" s="2" t="s">
        <v>131</v>
      </c>
      <c r="NK455" s="2" t="s">
        <v>134</v>
      </c>
      <c r="NL455" s="2" t="s">
        <v>134</v>
      </c>
      <c r="NM455" s="2" t="s">
        <v>142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140</v>
      </c>
      <c r="NV455" s="2" t="s">
        <v>131</v>
      </c>
      <c r="NW455" s="2" t="s">
        <v>185</v>
      </c>
      <c r="NX455" s="2" t="s">
        <v>2369</v>
      </c>
      <c r="NY455" s="2" t="s">
        <v>142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140</v>
      </c>
      <c r="OH455" s="2" t="s">
        <v>187</v>
      </c>
      <c r="OI455" s="2" t="s">
        <v>914</v>
      </c>
      <c r="OJ455" s="2" t="s">
        <v>1257</v>
      </c>
      <c r="OK455" s="2" t="s">
        <v>142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134</v>
      </c>
      <c r="OT455" s="2" t="s">
        <v>134</v>
      </c>
      <c r="OU455" s="2" t="s">
        <v>134</v>
      </c>
      <c r="OV455" s="2" t="s">
        <v>134</v>
      </c>
      <c r="OW455" s="2" t="s">
        <v>134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161</v>
      </c>
      <c r="PF455" s="2" t="s">
        <v>131</v>
      </c>
      <c r="PG455" s="2" t="s">
        <v>134</v>
      </c>
      <c r="PH455" s="2" t="s">
        <v>134</v>
      </c>
      <c r="PI455" s="2" t="s">
        <v>142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176</v>
      </c>
      <c r="PR455" s="2" t="s">
        <v>131</v>
      </c>
      <c r="PS455" s="2" t="s">
        <v>134</v>
      </c>
      <c r="PT455" s="2" t="s">
        <v>134</v>
      </c>
      <c r="PU455" s="2" t="s">
        <v>142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161</v>
      </c>
      <c r="QD455" s="2" t="s">
        <v>144</v>
      </c>
      <c r="QE455" s="2" t="s">
        <v>134</v>
      </c>
      <c r="QF455" s="2" t="s">
        <v>134</v>
      </c>
      <c r="QG455" s="2" t="s">
        <v>142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184</v>
      </c>
      <c r="QP455" s="2" t="s">
        <v>131</v>
      </c>
      <c r="QQ455" s="2" t="s">
        <v>134</v>
      </c>
      <c r="QR455" s="2" t="s">
        <v>134</v>
      </c>
      <c r="QS455" s="2" t="s">
        <v>142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134</v>
      </c>
      <c r="RB455" s="2" t="s">
        <v>134</v>
      </c>
      <c r="RC455" s="2" t="s">
        <v>134</v>
      </c>
      <c r="RD455" s="2" t="s">
        <v>134</v>
      </c>
      <c r="RE455" s="2" t="s">
        <v>134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  <c r="RS455" s="4"/>
      <c r="RT455" s="8"/>
      <c r="RU455" s="4"/>
      <c r="RV455" s="8"/>
      <c r="RW455" s="7"/>
      <c r="RX455" s="7"/>
      <c r="RY455" s="2" t="s">
        <v>161</v>
      </c>
      <c r="RZ455" s="2" t="s">
        <v>131</v>
      </c>
      <c r="SA455" s="2" t="s">
        <v>134</v>
      </c>
      <c r="SB455" s="2" t="s">
        <v>134</v>
      </c>
      <c r="SC455" s="2" t="s">
        <v>142</v>
      </c>
      <c r="SD455" s="2" t="s">
        <v>134</v>
      </c>
      <c r="SE455" s="4"/>
      <c r="SF455" s="8"/>
      <c r="SG455" s="4"/>
      <c r="SH455" s="8"/>
      <c r="SI455" s="7"/>
      <c r="SJ455" s="7"/>
      <c r="SK455" s="2" t="s">
        <v>176</v>
      </c>
      <c r="SL455" s="2" t="s">
        <v>144</v>
      </c>
      <c r="SM455" s="2" t="s">
        <v>134</v>
      </c>
      <c r="SN455" s="2" t="s">
        <v>134</v>
      </c>
      <c r="SO455" s="2" t="s">
        <v>142</v>
      </c>
      <c r="SP455" s="2" t="s">
        <v>134</v>
      </c>
    </row>
    <row r="456">
      <c r="A456" s="2" t="s">
        <v>3841</v>
      </c>
      <c r="B456" s="2" t="s">
        <v>123</v>
      </c>
      <c r="C456" s="2" t="s">
        <v>3817</v>
      </c>
      <c r="D456" s="2" t="s">
        <v>125</v>
      </c>
      <c r="E456" s="2" t="s">
        <v>126</v>
      </c>
      <c r="F456" s="2" t="s">
        <v>3842</v>
      </c>
      <c r="G456" s="2" t="s">
        <v>3186</v>
      </c>
      <c r="H456" s="2" t="s">
        <v>2596</v>
      </c>
      <c r="I456" s="2" t="s">
        <v>3843</v>
      </c>
      <c r="J456" s="2" t="s">
        <v>3822</v>
      </c>
      <c r="K456" s="2" t="s">
        <v>130</v>
      </c>
      <c r="L456" s="3">
        <v>18.92</v>
      </c>
      <c r="M456" s="3">
        <v>19.87</v>
      </c>
      <c r="N456" s="3">
        <v>42.99</v>
      </c>
      <c r="O456" s="2" t="s">
        <v>131</v>
      </c>
      <c r="P456" s="2" t="s">
        <v>395</v>
      </c>
      <c r="Q456" s="2" t="s">
        <v>133</v>
      </c>
      <c r="R456" s="2" t="s">
        <v>134</v>
      </c>
      <c r="S456" s="2" t="s">
        <v>3844</v>
      </c>
      <c r="T456" s="2" t="s">
        <v>1062</v>
      </c>
      <c r="U456" s="2" t="s">
        <v>832</v>
      </c>
      <c r="V456" s="2" t="s">
        <v>135</v>
      </c>
      <c r="W456" s="2" t="s">
        <v>834</v>
      </c>
      <c r="X456" s="2" t="s">
        <v>835</v>
      </c>
      <c r="Y456" s="2" t="s">
        <v>1227</v>
      </c>
      <c r="Z456" s="4">
        <v>151</v>
      </c>
      <c r="AA456" s="4">
        <f>=ROUNDDOWN(15.1,0)</f>
      </c>
      <c r="AB456" s="5">
        <v>10</v>
      </c>
      <c r="AC456" s="2" t="s">
        <v>134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0</v>
      </c>
      <c r="AP456" s="4">
        <v>328</v>
      </c>
      <c r="AQ456" s="8">
        <v>6902.35</v>
      </c>
      <c r="AR456" s="4"/>
      <c r="AS456" s="8"/>
      <c r="AT456" s="7"/>
      <c r="AU456" s="7"/>
      <c r="AV456" s="4">
        <v>328</v>
      </c>
      <c r="AW456" s="8">
        <v>6902.35</v>
      </c>
      <c r="AX456" s="4"/>
      <c r="AY456" s="8"/>
      <c r="AZ456" s="7"/>
      <c r="BA456" s="7"/>
      <c r="BB456" s="7">
        <v>1</v>
      </c>
      <c r="BC456" s="4">
        <v>328</v>
      </c>
      <c r="BD456" s="8">
        <v>6902.35</v>
      </c>
      <c r="BE456" s="4"/>
      <c r="BF456" s="8"/>
      <c r="BG456" s="7"/>
      <c r="BH456" s="7"/>
      <c r="BI456" s="7">
        <v>1</v>
      </c>
      <c r="BJ456" s="4">
        <v>328</v>
      </c>
      <c r="BK456" s="8">
        <v>6902.35</v>
      </c>
      <c r="BL456" s="2" t="s">
        <v>3845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140</v>
      </c>
      <c r="BV456" s="2" t="s">
        <v>144</v>
      </c>
      <c r="BW456" s="2" t="s">
        <v>134</v>
      </c>
      <c r="BX456" s="2" t="s">
        <v>3846</v>
      </c>
      <c r="BY456" s="2" t="s">
        <v>142</v>
      </c>
      <c r="BZ456" s="2" t="s">
        <v>134</v>
      </c>
      <c r="CA456" s="4">
        <v>17</v>
      </c>
      <c r="CB456" s="8">
        <v>364.82</v>
      </c>
      <c r="CC456" s="4"/>
      <c r="CD456" s="8"/>
      <c r="CE456" s="7"/>
      <c r="CF456" s="7"/>
      <c r="CG456" s="2" t="s">
        <v>140</v>
      </c>
      <c r="CH456" s="2" t="s">
        <v>131</v>
      </c>
      <c r="CI456" s="2" t="s">
        <v>862</v>
      </c>
      <c r="CJ456" s="2" t="s">
        <v>3847</v>
      </c>
      <c r="CK456" s="2" t="s">
        <v>142</v>
      </c>
      <c r="CL456" s="2" t="s">
        <v>134</v>
      </c>
      <c r="CM456" s="4">
        <v>162</v>
      </c>
      <c r="CN456" s="8">
        <v>3390.66</v>
      </c>
      <c r="CO456" s="4"/>
      <c r="CP456" s="8"/>
      <c r="CQ456" s="7"/>
      <c r="CR456" s="7"/>
      <c r="CS456" s="2" t="s">
        <v>140</v>
      </c>
      <c r="CT456" s="2" t="s">
        <v>131</v>
      </c>
      <c r="CU456" s="2" t="s">
        <v>875</v>
      </c>
      <c r="CV456" s="2" t="s">
        <v>1282</v>
      </c>
      <c r="CW456" s="2" t="s">
        <v>142</v>
      </c>
      <c r="CX456" s="2" t="s">
        <v>134</v>
      </c>
      <c r="CY456" s="4">
        <v>26</v>
      </c>
      <c r="CZ456" s="8">
        <v>565.24</v>
      </c>
      <c r="DA456" s="4"/>
      <c r="DB456" s="8"/>
      <c r="DC456" s="7"/>
      <c r="DD456" s="7"/>
      <c r="DE456" s="2" t="s">
        <v>140</v>
      </c>
      <c r="DF456" s="2" t="s">
        <v>131</v>
      </c>
      <c r="DG456" s="2" t="s">
        <v>3848</v>
      </c>
      <c r="DH456" s="2" t="s">
        <v>868</v>
      </c>
      <c r="DI456" s="2" t="s">
        <v>142</v>
      </c>
      <c r="DJ456" s="2" t="s">
        <v>134</v>
      </c>
      <c r="DK456" s="4">
        <v>42</v>
      </c>
      <c r="DL456" s="8">
        <v>913.08</v>
      </c>
      <c r="DM456" s="4"/>
      <c r="DN456" s="8"/>
      <c r="DO456" s="7"/>
      <c r="DP456" s="7"/>
      <c r="DQ456" s="2" t="s">
        <v>140</v>
      </c>
      <c r="DR456" s="2" t="s">
        <v>131</v>
      </c>
      <c r="DS456" s="2" t="s">
        <v>320</v>
      </c>
      <c r="DT456" s="2" t="s">
        <v>3849</v>
      </c>
      <c r="DU456" s="2" t="s">
        <v>142</v>
      </c>
      <c r="DV456" s="2" t="s">
        <v>134</v>
      </c>
      <c r="DW456" s="4">
        <v>34</v>
      </c>
      <c r="DX456" s="8">
        <v>709.24</v>
      </c>
      <c r="DY456" s="4"/>
      <c r="DZ456" s="8"/>
      <c r="EA456" s="7"/>
      <c r="EB456" s="7"/>
      <c r="EC456" s="2" t="s">
        <v>140</v>
      </c>
      <c r="ED456" s="2" t="s">
        <v>131</v>
      </c>
      <c r="EE456" s="2" t="s">
        <v>756</v>
      </c>
      <c r="EF456" s="2" t="s">
        <v>1001</v>
      </c>
      <c r="EG456" s="2" t="s">
        <v>142</v>
      </c>
      <c r="EH456" s="2" t="s">
        <v>134</v>
      </c>
      <c r="EI456" s="4">
        <v>15</v>
      </c>
      <c r="EJ456" s="8">
        <v>288.91</v>
      </c>
      <c r="EK456" s="4"/>
      <c r="EL456" s="8"/>
      <c r="EM456" s="7"/>
      <c r="EN456" s="7"/>
      <c r="EO456" s="2" t="s">
        <v>140</v>
      </c>
      <c r="EP456" s="2" t="s">
        <v>131</v>
      </c>
      <c r="EQ456" s="2" t="s">
        <v>1279</v>
      </c>
      <c r="ER456" s="2" t="s">
        <v>300</v>
      </c>
      <c r="ES456" s="2" t="s">
        <v>142</v>
      </c>
      <c r="ET456" s="2" t="s">
        <v>134</v>
      </c>
      <c r="EU456" s="4">
        <v>16</v>
      </c>
      <c r="EV456" s="8">
        <v>325.06</v>
      </c>
      <c r="EW456" s="4"/>
      <c r="EX456" s="8"/>
      <c r="EY456" s="7"/>
      <c r="EZ456" s="7"/>
      <c r="FA456" s="2" t="s">
        <v>140</v>
      </c>
      <c r="FB456" s="2" t="s">
        <v>131</v>
      </c>
      <c r="FC456" s="2" t="s">
        <v>869</v>
      </c>
      <c r="FD456" s="2" t="s">
        <v>870</v>
      </c>
      <c r="FE456" s="2" t="s">
        <v>142</v>
      </c>
      <c r="FF456" s="2" t="s">
        <v>134</v>
      </c>
      <c r="FG456" s="4">
        <v>1</v>
      </c>
      <c r="FH456" s="8">
        <v>21.99</v>
      </c>
      <c r="FI456" s="4"/>
      <c r="FJ456" s="8"/>
      <c r="FK456" s="7"/>
      <c r="FL456" s="7"/>
      <c r="FM456" s="2" t="s">
        <v>140</v>
      </c>
      <c r="FN456" s="2" t="s">
        <v>131</v>
      </c>
      <c r="FO456" s="2" t="s">
        <v>256</v>
      </c>
      <c r="FP456" s="2" t="s">
        <v>1235</v>
      </c>
      <c r="FQ456" s="2" t="s">
        <v>142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140</v>
      </c>
      <c r="FZ456" s="2" t="s">
        <v>131</v>
      </c>
      <c r="GA456" s="2" t="s">
        <v>2853</v>
      </c>
      <c r="GB456" s="2" t="s">
        <v>3850</v>
      </c>
      <c r="GC456" s="2" t="s">
        <v>142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161</v>
      </c>
      <c r="GL456" s="2" t="s">
        <v>131</v>
      </c>
      <c r="GM456" s="2" t="s">
        <v>134</v>
      </c>
      <c r="GN456" s="2" t="s">
        <v>134</v>
      </c>
      <c r="GO456" s="2" t="s">
        <v>142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161</v>
      </c>
      <c r="GX456" s="2" t="s">
        <v>131</v>
      </c>
      <c r="GY456" s="2" t="s">
        <v>134</v>
      </c>
      <c r="GZ456" s="2" t="s">
        <v>134</v>
      </c>
      <c r="HA456" s="2" t="s">
        <v>142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140</v>
      </c>
      <c r="HJ456" s="2" t="s">
        <v>131</v>
      </c>
      <c r="HK456" s="2" t="s">
        <v>3848</v>
      </c>
      <c r="HL456" s="2" t="s">
        <v>3105</v>
      </c>
      <c r="HM456" s="2" t="s">
        <v>142</v>
      </c>
      <c r="HN456" s="2" t="s">
        <v>134</v>
      </c>
      <c r="HO456" s="4">
        <v>4</v>
      </c>
      <c r="HP456" s="8">
        <v>85.84</v>
      </c>
      <c r="HQ456" s="4"/>
      <c r="HR456" s="8"/>
      <c r="HS456" s="7"/>
      <c r="HT456" s="7"/>
      <c r="HU456" s="2" t="s">
        <v>140</v>
      </c>
      <c r="HV456" s="2" t="s">
        <v>131</v>
      </c>
      <c r="HW456" s="2" t="s">
        <v>2853</v>
      </c>
      <c r="HX456" s="2" t="s">
        <v>2933</v>
      </c>
      <c r="HY456" s="2" t="s">
        <v>142</v>
      </c>
      <c r="HZ456" s="2" t="s">
        <v>134</v>
      </c>
      <c r="IA456" s="4">
        <v>8</v>
      </c>
      <c r="IB456" s="8">
        <v>174.72</v>
      </c>
      <c r="IC456" s="4"/>
      <c r="ID456" s="8"/>
      <c r="IE456" s="7"/>
      <c r="IF456" s="7"/>
      <c r="IG456" s="2" t="s">
        <v>140</v>
      </c>
      <c r="IH456" s="2" t="s">
        <v>131</v>
      </c>
      <c r="II456" s="2" t="s">
        <v>862</v>
      </c>
      <c r="IJ456" s="2" t="s">
        <v>1251</v>
      </c>
      <c r="IK456" s="2" t="s">
        <v>142</v>
      </c>
      <c r="IL456" s="2" t="s">
        <v>168</v>
      </c>
      <c r="IM456" s="4"/>
      <c r="IN456" s="8"/>
      <c r="IO456" s="4"/>
      <c r="IP456" s="8"/>
      <c r="IQ456" s="7"/>
      <c r="IR456" s="7"/>
      <c r="IS456" s="2" t="s">
        <v>161</v>
      </c>
      <c r="IT456" s="2" t="s">
        <v>131</v>
      </c>
      <c r="IU456" s="2" t="s">
        <v>134</v>
      </c>
      <c r="IV456" s="2" t="s">
        <v>134</v>
      </c>
      <c r="IW456" s="2" t="s">
        <v>142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140</v>
      </c>
      <c r="JF456" s="2" t="s">
        <v>131</v>
      </c>
      <c r="JG456" s="2" t="s">
        <v>170</v>
      </c>
      <c r="JH456" s="2" t="s">
        <v>134</v>
      </c>
      <c r="JI456" s="2" t="s">
        <v>142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140</v>
      </c>
      <c r="JR456" s="2" t="s">
        <v>144</v>
      </c>
      <c r="JS456" s="2" t="s">
        <v>160</v>
      </c>
      <c r="JT456" s="2" t="s">
        <v>1408</v>
      </c>
      <c r="JU456" s="2" t="s">
        <v>142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140</v>
      </c>
      <c r="KD456" s="2" t="s">
        <v>131</v>
      </c>
      <c r="KE456" s="2" t="s">
        <v>853</v>
      </c>
      <c r="KF456" s="2" t="s">
        <v>134</v>
      </c>
      <c r="KG456" s="2" t="s">
        <v>142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176</v>
      </c>
      <c r="KP456" s="2" t="s">
        <v>131</v>
      </c>
      <c r="KQ456" s="2" t="s">
        <v>134</v>
      </c>
      <c r="KR456" s="2" t="s">
        <v>134</v>
      </c>
      <c r="KS456" s="2" t="s">
        <v>142</v>
      </c>
      <c r="KT456" s="2" t="s">
        <v>134</v>
      </c>
      <c r="KU456" s="4">
        <v>1</v>
      </c>
      <c r="KV456" s="8">
        <v>19.87</v>
      </c>
      <c r="KW456" s="4"/>
      <c r="KX456" s="8"/>
      <c r="KY456" s="7"/>
      <c r="KZ456" s="7"/>
      <c r="LA456" s="2" t="s">
        <v>140</v>
      </c>
      <c r="LB456" s="2" t="s">
        <v>144</v>
      </c>
      <c r="LC456" s="2" t="s">
        <v>2263</v>
      </c>
      <c r="LD456" s="2" t="s">
        <v>3323</v>
      </c>
      <c r="LE456" s="2" t="s">
        <v>142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134</v>
      </c>
      <c r="LO456" s="2" t="s">
        <v>134</v>
      </c>
      <c r="LP456" s="2" t="s">
        <v>134</v>
      </c>
      <c r="LQ456" s="2" t="s">
        <v>134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134</v>
      </c>
      <c r="LZ456" s="2" t="s">
        <v>134</v>
      </c>
      <c r="MA456" s="2" t="s">
        <v>134</v>
      </c>
      <c r="MB456" s="2" t="s">
        <v>134</v>
      </c>
      <c r="MC456" s="2" t="s">
        <v>134</v>
      </c>
      <c r="MD456" s="2" t="s">
        <v>134</v>
      </c>
      <c r="ME456" s="4">
        <v>2</v>
      </c>
      <c r="MF456" s="8">
        <v>42.92</v>
      </c>
      <c r="MG456" s="4"/>
      <c r="MH456" s="8"/>
      <c r="MI456" s="7"/>
      <c r="MJ456" s="7"/>
      <c r="MK456" s="2" t="s">
        <v>140</v>
      </c>
      <c r="ML456" s="2" t="s">
        <v>144</v>
      </c>
      <c r="MM456" s="2" t="s">
        <v>213</v>
      </c>
      <c r="MN456" s="2" t="s">
        <v>3109</v>
      </c>
      <c r="MO456" s="2" t="s">
        <v>142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134</v>
      </c>
      <c r="MY456" s="2" t="s">
        <v>134</v>
      </c>
      <c r="MZ456" s="2" t="s">
        <v>134</v>
      </c>
      <c r="NA456" s="2" t="s">
        <v>134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184</v>
      </c>
      <c r="NJ456" s="2" t="s">
        <v>131</v>
      </c>
      <c r="NK456" s="2" t="s">
        <v>134</v>
      </c>
      <c r="NL456" s="2" t="s">
        <v>134</v>
      </c>
      <c r="NM456" s="2" t="s">
        <v>142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140</v>
      </c>
      <c r="NV456" s="2" t="s">
        <v>131</v>
      </c>
      <c r="NW456" s="2" t="s">
        <v>160</v>
      </c>
      <c r="NX456" s="2" t="s">
        <v>134</v>
      </c>
      <c r="NY456" s="2" t="s">
        <v>142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140</v>
      </c>
      <c r="OH456" s="2" t="s">
        <v>187</v>
      </c>
      <c r="OI456" s="2" t="s">
        <v>3851</v>
      </c>
      <c r="OJ456" s="2" t="s">
        <v>3852</v>
      </c>
      <c r="OK456" s="2" t="s">
        <v>142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134</v>
      </c>
      <c r="OT456" s="2" t="s">
        <v>134</v>
      </c>
      <c r="OU456" s="2" t="s">
        <v>134</v>
      </c>
      <c r="OV456" s="2" t="s">
        <v>134</v>
      </c>
      <c r="OW456" s="2" t="s">
        <v>134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161</v>
      </c>
      <c r="PF456" s="2" t="s">
        <v>131</v>
      </c>
      <c r="PG456" s="2" t="s">
        <v>134</v>
      </c>
      <c r="PH456" s="2" t="s">
        <v>134</v>
      </c>
      <c r="PI456" s="2" t="s">
        <v>142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176</v>
      </c>
      <c r="PR456" s="2" t="s">
        <v>131</v>
      </c>
      <c r="PS456" s="2" t="s">
        <v>134</v>
      </c>
      <c r="PT456" s="2" t="s">
        <v>134</v>
      </c>
      <c r="PU456" s="2" t="s">
        <v>142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161</v>
      </c>
      <c r="QD456" s="2" t="s">
        <v>144</v>
      </c>
      <c r="QE456" s="2" t="s">
        <v>134</v>
      </c>
      <c r="QF456" s="2" t="s">
        <v>134</v>
      </c>
      <c r="QG456" s="2" t="s">
        <v>142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184</v>
      </c>
      <c r="QP456" s="2" t="s">
        <v>131</v>
      </c>
      <c r="QQ456" s="2" t="s">
        <v>134</v>
      </c>
      <c r="QR456" s="2" t="s">
        <v>134</v>
      </c>
      <c r="QS456" s="2" t="s">
        <v>142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  <c r="RS456" s="4"/>
      <c r="RT456" s="8"/>
      <c r="RU456" s="4"/>
      <c r="RV456" s="8"/>
      <c r="RW456" s="7"/>
      <c r="RX456" s="7"/>
      <c r="RY456" s="2" t="s">
        <v>161</v>
      </c>
      <c r="RZ456" s="2" t="s">
        <v>131</v>
      </c>
      <c r="SA456" s="2" t="s">
        <v>134</v>
      </c>
      <c r="SB456" s="2" t="s">
        <v>134</v>
      </c>
      <c r="SC456" s="2" t="s">
        <v>142</v>
      </c>
      <c r="SD456" s="2" t="s">
        <v>134</v>
      </c>
      <c r="SE456" s="4"/>
      <c r="SF456" s="8"/>
      <c r="SG456" s="4"/>
      <c r="SH456" s="8"/>
      <c r="SI456" s="7"/>
      <c r="SJ456" s="7"/>
      <c r="SK456" s="2" t="s">
        <v>176</v>
      </c>
      <c r="SL456" s="2" t="s">
        <v>144</v>
      </c>
      <c r="SM456" s="2" t="s">
        <v>134</v>
      </c>
      <c r="SN456" s="2" t="s">
        <v>134</v>
      </c>
      <c r="SO456" s="2" t="s">
        <v>142</v>
      </c>
      <c r="SP456" s="2" t="s">
        <v>134</v>
      </c>
    </row>
    <row r="457">
      <c r="A457" s="2" t="s">
        <v>3853</v>
      </c>
      <c r="B457" s="2" t="s">
        <v>123</v>
      </c>
      <c r="C457" s="2" t="s">
        <v>3817</v>
      </c>
      <c r="D457" s="2" t="s">
        <v>125</v>
      </c>
      <c r="E457" s="2" t="s">
        <v>126</v>
      </c>
      <c r="F457" s="2" t="s">
        <v>3854</v>
      </c>
      <c r="G457" s="2" t="s">
        <v>3855</v>
      </c>
      <c r="H457" s="2" t="s">
        <v>3856</v>
      </c>
      <c r="I457" s="2" t="s">
        <v>3053</v>
      </c>
      <c r="J457" s="2" t="s">
        <v>234</v>
      </c>
      <c r="K457" s="2" t="s">
        <v>1225</v>
      </c>
      <c r="L457" s="3">
        <v>19.3</v>
      </c>
      <c r="M457" s="3">
        <v>20.27</v>
      </c>
      <c r="N457" s="3">
        <v>39.99</v>
      </c>
      <c r="O457" s="2" t="s">
        <v>131</v>
      </c>
      <c r="P457" s="2" t="s">
        <v>275</v>
      </c>
      <c r="Q457" s="2" t="s">
        <v>133</v>
      </c>
      <c r="R457" s="2" t="s">
        <v>134</v>
      </c>
      <c r="S457" s="2" t="s">
        <v>3857</v>
      </c>
      <c r="T457" s="2" t="s">
        <v>1062</v>
      </c>
      <c r="U457" s="2" t="s">
        <v>832</v>
      </c>
      <c r="V457" s="2" t="s">
        <v>420</v>
      </c>
      <c r="W457" s="2" t="s">
        <v>990</v>
      </c>
      <c r="X457" s="2" t="s">
        <v>3858</v>
      </c>
      <c r="Y457" s="2" t="s">
        <v>1260</v>
      </c>
      <c r="Z457" s="4"/>
      <c r="AA457" s="4">
        <f>=ROUNDDOWN({0},0)</f>
      </c>
      <c r="AB457" s="5">
        <v>4.8</v>
      </c>
      <c r="AC457" s="2" t="s">
        <v>134</v>
      </c>
      <c r="AD457" s="4"/>
      <c r="AE457" s="4"/>
      <c r="AF457" s="6">
        <v>65</v>
      </c>
      <c r="AG457" s="6"/>
      <c r="AH457" s="7">
        <v>0.9945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>
        <v>0</v>
      </c>
      <c r="AP457" s="4">
        <v>165</v>
      </c>
      <c r="AQ457" s="8">
        <v>3536.44</v>
      </c>
      <c r="AR457" s="4"/>
      <c r="AS457" s="8"/>
      <c r="AT457" s="7"/>
      <c r="AU457" s="7"/>
      <c r="AV457" s="4">
        <v>165</v>
      </c>
      <c r="AW457" s="8">
        <v>3536.44</v>
      </c>
      <c r="AX457" s="4"/>
      <c r="AY457" s="8"/>
      <c r="AZ457" s="7"/>
      <c r="BA457" s="7"/>
      <c r="BB457" s="7">
        <v>1</v>
      </c>
      <c r="BC457" s="4">
        <v>165</v>
      </c>
      <c r="BD457" s="8">
        <v>3536.44</v>
      </c>
      <c r="BE457" s="4"/>
      <c r="BF457" s="8"/>
      <c r="BG457" s="7"/>
      <c r="BH457" s="7"/>
      <c r="BI457" s="7">
        <v>1</v>
      </c>
      <c r="BJ457" s="4">
        <v>165</v>
      </c>
      <c r="BK457" s="8">
        <v>3536.44</v>
      </c>
      <c r="BL457" s="2" t="s">
        <v>3859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140</v>
      </c>
      <c r="BV457" s="2" t="s">
        <v>144</v>
      </c>
      <c r="BW457" s="2" t="s">
        <v>134</v>
      </c>
      <c r="BX457" s="2" t="s">
        <v>2175</v>
      </c>
      <c r="BY457" s="2" t="s">
        <v>142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143</v>
      </c>
      <c r="CH457" s="2" t="s">
        <v>131</v>
      </c>
      <c r="CI457" s="2" t="s">
        <v>134</v>
      </c>
      <c r="CJ457" s="2" t="s">
        <v>134</v>
      </c>
      <c r="CK457" s="2" t="s">
        <v>142</v>
      </c>
      <c r="CL457" s="2" t="s">
        <v>134</v>
      </c>
      <c r="CM457" s="4">
        <v>88</v>
      </c>
      <c r="CN457" s="8">
        <v>1868.24</v>
      </c>
      <c r="CO457" s="4"/>
      <c r="CP457" s="8"/>
      <c r="CQ457" s="7"/>
      <c r="CR457" s="7"/>
      <c r="CS457" s="2" t="s">
        <v>140</v>
      </c>
      <c r="CT457" s="2" t="s">
        <v>131</v>
      </c>
      <c r="CU457" s="2" t="s">
        <v>851</v>
      </c>
      <c r="CV457" s="2" t="s">
        <v>2565</v>
      </c>
      <c r="CW457" s="2" t="s">
        <v>142</v>
      </c>
      <c r="CX457" s="2" t="s">
        <v>134</v>
      </c>
      <c r="CY457" s="4">
        <v>21</v>
      </c>
      <c r="CZ457" s="8">
        <v>459.69</v>
      </c>
      <c r="DA457" s="4"/>
      <c r="DB457" s="8"/>
      <c r="DC457" s="7"/>
      <c r="DD457" s="7"/>
      <c r="DE457" s="2" t="s">
        <v>140</v>
      </c>
      <c r="DF457" s="2" t="s">
        <v>131</v>
      </c>
      <c r="DG457" s="2" t="s">
        <v>1260</v>
      </c>
      <c r="DH457" s="2" t="s">
        <v>3860</v>
      </c>
      <c r="DI457" s="2" t="s">
        <v>142</v>
      </c>
      <c r="DJ457" s="2" t="s">
        <v>134</v>
      </c>
      <c r="DK457" s="4">
        <v>10</v>
      </c>
      <c r="DL457" s="8">
        <v>218.9</v>
      </c>
      <c r="DM457" s="4"/>
      <c r="DN457" s="8"/>
      <c r="DO457" s="7"/>
      <c r="DP457" s="7"/>
      <c r="DQ457" s="2" t="s">
        <v>140</v>
      </c>
      <c r="DR457" s="2" t="s">
        <v>131</v>
      </c>
      <c r="DS457" s="2" t="s">
        <v>1264</v>
      </c>
      <c r="DT457" s="2" t="s">
        <v>3028</v>
      </c>
      <c r="DU457" s="2" t="s">
        <v>142</v>
      </c>
      <c r="DV457" s="2" t="s">
        <v>134</v>
      </c>
      <c r="DW457" s="4">
        <v>25</v>
      </c>
      <c r="DX457" s="8">
        <v>532</v>
      </c>
      <c r="DY457" s="4"/>
      <c r="DZ457" s="8"/>
      <c r="EA457" s="7"/>
      <c r="EB457" s="7"/>
      <c r="EC457" s="2" t="s">
        <v>140</v>
      </c>
      <c r="ED457" s="2" t="s">
        <v>131</v>
      </c>
      <c r="EE457" s="2" t="s">
        <v>1101</v>
      </c>
      <c r="EF457" s="2" t="s">
        <v>886</v>
      </c>
      <c r="EG457" s="2" t="s">
        <v>142</v>
      </c>
      <c r="EH457" s="2" t="s">
        <v>134</v>
      </c>
      <c r="EI457" s="4">
        <v>12</v>
      </c>
      <c r="EJ457" s="8">
        <v>243.65</v>
      </c>
      <c r="EK457" s="4"/>
      <c r="EL457" s="8"/>
      <c r="EM457" s="7"/>
      <c r="EN457" s="7"/>
      <c r="EO457" s="2" t="s">
        <v>140</v>
      </c>
      <c r="EP457" s="2" t="s">
        <v>131</v>
      </c>
      <c r="EQ457" s="2" t="s">
        <v>836</v>
      </c>
      <c r="ER457" s="2" t="s">
        <v>756</v>
      </c>
      <c r="ES457" s="2" t="s">
        <v>142</v>
      </c>
      <c r="ET457" s="2" t="s">
        <v>134</v>
      </c>
      <c r="EU457" s="4">
        <v>7</v>
      </c>
      <c r="EV457" s="8">
        <v>170.18</v>
      </c>
      <c r="EW457" s="4"/>
      <c r="EX457" s="8"/>
      <c r="EY457" s="7"/>
      <c r="EZ457" s="7"/>
      <c r="FA457" s="2" t="s">
        <v>140</v>
      </c>
      <c r="FB457" s="2" t="s">
        <v>131</v>
      </c>
      <c r="FC457" s="2" t="s">
        <v>1260</v>
      </c>
      <c r="FD457" s="2" t="s">
        <v>2353</v>
      </c>
      <c r="FE457" s="2" t="s">
        <v>142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436</v>
      </c>
      <c r="FN457" s="2" t="s">
        <v>131</v>
      </c>
      <c r="FO457" s="2" t="s">
        <v>134</v>
      </c>
      <c r="FP457" s="2" t="s">
        <v>134</v>
      </c>
      <c r="FQ457" s="2" t="s">
        <v>142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161</v>
      </c>
      <c r="FZ457" s="2" t="s">
        <v>131</v>
      </c>
      <c r="GA457" s="2" t="s">
        <v>134</v>
      </c>
      <c r="GB457" s="2" t="s">
        <v>134</v>
      </c>
      <c r="GC457" s="2" t="s">
        <v>142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161</v>
      </c>
      <c r="GL457" s="2" t="s">
        <v>131</v>
      </c>
      <c r="GM457" s="2" t="s">
        <v>134</v>
      </c>
      <c r="GN457" s="2" t="s">
        <v>134</v>
      </c>
      <c r="GO457" s="2" t="s">
        <v>142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161</v>
      </c>
      <c r="GX457" s="2" t="s">
        <v>131</v>
      </c>
      <c r="GY457" s="2" t="s">
        <v>134</v>
      </c>
      <c r="GZ457" s="2" t="s">
        <v>134</v>
      </c>
      <c r="HA457" s="2" t="s">
        <v>142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140</v>
      </c>
      <c r="HJ457" s="2" t="s">
        <v>131</v>
      </c>
      <c r="HK457" s="2" t="s">
        <v>1260</v>
      </c>
      <c r="HL457" s="2" t="s">
        <v>3861</v>
      </c>
      <c r="HM457" s="2" t="s">
        <v>142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161</v>
      </c>
      <c r="HV457" s="2" t="s">
        <v>131</v>
      </c>
      <c r="HW457" s="2" t="s">
        <v>134</v>
      </c>
      <c r="HX457" s="2" t="s">
        <v>134</v>
      </c>
      <c r="HY457" s="2" t="s">
        <v>142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176</v>
      </c>
      <c r="IH457" s="2" t="s">
        <v>131</v>
      </c>
      <c r="II457" s="2" t="s">
        <v>134</v>
      </c>
      <c r="IJ457" s="2" t="s">
        <v>134</v>
      </c>
      <c r="IK457" s="2" t="s">
        <v>142</v>
      </c>
      <c r="IL457" s="2" t="s">
        <v>168</v>
      </c>
      <c r="IM457" s="4"/>
      <c r="IN457" s="8"/>
      <c r="IO457" s="4"/>
      <c r="IP457" s="8"/>
      <c r="IQ457" s="7"/>
      <c r="IR457" s="7"/>
      <c r="IS457" s="2" t="s">
        <v>161</v>
      </c>
      <c r="IT457" s="2" t="s">
        <v>131</v>
      </c>
      <c r="IU457" s="2" t="s">
        <v>134</v>
      </c>
      <c r="IV457" s="2" t="s">
        <v>134</v>
      </c>
      <c r="IW457" s="2" t="s">
        <v>142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140</v>
      </c>
      <c r="JF457" s="2" t="s">
        <v>131</v>
      </c>
      <c r="JG457" s="2" t="s">
        <v>170</v>
      </c>
      <c r="JH457" s="2" t="s">
        <v>134</v>
      </c>
      <c r="JI457" s="2" t="s">
        <v>142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184</v>
      </c>
      <c r="JR457" s="2" t="s">
        <v>131</v>
      </c>
      <c r="JS457" s="2" t="s">
        <v>134</v>
      </c>
      <c r="JT457" s="2" t="s">
        <v>134</v>
      </c>
      <c r="JU457" s="2" t="s">
        <v>142</v>
      </c>
      <c r="JV457" s="2" t="s">
        <v>134</v>
      </c>
      <c r="JW457" s="4">
        <v>2</v>
      </c>
      <c r="JX457" s="8">
        <v>43.78</v>
      </c>
      <c r="JY457" s="4"/>
      <c r="JZ457" s="8"/>
      <c r="KA457" s="7"/>
      <c r="KB457" s="7"/>
      <c r="KC457" s="2" t="s">
        <v>140</v>
      </c>
      <c r="KD457" s="2" t="s">
        <v>131</v>
      </c>
      <c r="KE457" s="2" t="s">
        <v>886</v>
      </c>
      <c r="KF457" s="2" t="s">
        <v>863</v>
      </c>
      <c r="KG457" s="2" t="s">
        <v>142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176</v>
      </c>
      <c r="KP457" s="2" t="s">
        <v>131</v>
      </c>
      <c r="KQ457" s="2" t="s">
        <v>134</v>
      </c>
      <c r="KR457" s="2" t="s">
        <v>134</v>
      </c>
      <c r="KS457" s="2" t="s">
        <v>142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140</v>
      </c>
      <c r="LB457" s="2" t="s">
        <v>144</v>
      </c>
      <c r="LC457" s="2" t="s">
        <v>1110</v>
      </c>
      <c r="LD457" s="2" t="s">
        <v>3862</v>
      </c>
      <c r="LE457" s="2" t="s">
        <v>142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134</v>
      </c>
      <c r="LN457" s="2" t="s">
        <v>134</v>
      </c>
      <c r="LO457" s="2" t="s">
        <v>134</v>
      </c>
      <c r="LP457" s="2" t="s">
        <v>134</v>
      </c>
      <c r="LQ457" s="2" t="s">
        <v>134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134</v>
      </c>
      <c r="LZ457" s="2" t="s">
        <v>134</v>
      </c>
      <c r="MA457" s="2" t="s">
        <v>134</v>
      </c>
      <c r="MB457" s="2" t="s">
        <v>134</v>
      </c>
      <c r="MC457" s="2" t="s">
        <v>134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161</v>
      </c>
      <c r="ML457" s="2" t="s">
        <v>131</v>
      </c>
      <c r="MM457" s="2" t="s">
        <v>134</v>
      </c>
      <c r="MN457" s="2" t="s">
        <v>134</v>
      </c>
      <c r="MO457" s="2" t="s">
        <v>142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134</v>
      </c>
      <c r="MY457" s="2" t="s">
        <v>134</v>
      </c>
      <c r="MZ457" s="2" t="s">
        <v>134</v>
      </c>
      <c r="NA457" s="2" t="s">
        <v>134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184</v>
      </c>
      <c r="NJ457" s="2" t="s">
        <v>131</v>
      </c>
      <c r="NK457" s="2" t="s">
        <v>134</v>
      </c>
      <c r="NL457" s="2" t="s">
        <v>134</v>
      </c>
      <c r="NM457" s="2" t="s">
        <v>142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140</v>
      </c>
      <c r="NV457" s="2" t="s">
        <v>131</v>
      </c>
      <c r="NW457" s="2" t="s">
        <v>1480</v>
      </c>
      <c r="NX457" s="2" t="s">
        <v>134</v>
      </c>
      <c r="NY457" s="2" t="s">
        <v>142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140</v>
      </c>
      <c r="OH457" s="2" t="s">
        <v>187</v>
      </c>
      <c r="OI457" s="2" t="s">
        <v>1268</v>
      </c>
      <c r="OJ457" s="2" t="s">
        <v>3863</v>
      </c>
      <c r="OK457" s="2" t="s">
        <v>142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161</v>
      </c>
      <c r="OT457" s="2" t="s">
        <v>131</v>
      </c>
      <c r="OU457" s="2" t="s">
        <v>134</v>
      </c>
      <c r="OV457" s="2" t="s">
        <v>134</v>
      </c>
      <c r="OW457" s="2" t="s">
        <v>142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161</v>
      </c>
      <c r="PF457" s="2" t="s">
        <v>131</v>
      </c>
      <c r="PG457" s="2" t="s">
        <v>134</v>
      </c>
      <c r="PH457" s="2" t="s">
        <v>134</v>
      </c>
      <c r="PI457" s="2" t="s">
        <v>142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161</v>
      </c>
      <c r="PR457" s="2" t="s">
        <v>131</v>
      </c>
      <c r="PS457" s="2" t="s">
        <v>134</v>
      </c>
      <c r="PT457" s="2" t="s">
        <v>134</v>
      </c>
      <c r="PU457" s="2" t="s">
        <v>142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161</v>
      </c>
      <c r="QD457" s="2" t="s">
        <v>144</v>
      </c>
      <c r="QE457" s="2" t="s">
        <v>134</v>
      </c>
      <c r="QF457" s="2" t="s">
        <v>134</v>
      </c>
      <c r="QG457" s="2" t="s">
        <v>142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184</v>
      </c>
      <c r="QP457" s="2" t="s">
        <v>131</v>
      </c>
      <c r="QQ457" s="2" t="s">
        <v>134</v>
      </c>
      <c r="QR457" s="2" t="s">
        <v>134</v>
      </c>
      <c r="QS457" s="2" t="s">
        <v>142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134</v>
      </c>
      <c r="RN457" s="2" t="s">
        <v>134</v>
      </c>
      <c r="RO457" s="2" t="s">
        <v>134</v>
      </c>
      <c r="RP457" s="2" t="s">
        <v>134</v>
      </c>
      <c r="RQ457" s="2" t="s">
        <v>134</v>
      </c>
      <c r="RR457" s="2" t="s">
        <v>134</v>
      </c>
      <c r="RS457" s="4"/>
      <c r="RT457" s="8"/>
      <c r="RU457" s="4"/>
      <c r="RV457" s="8"/>
      <c r="RW457" s="7"/>
      <c r="RX457" s="7"/>
      <c r="RY457" s="2" t="s">
        <v>161</v>
      </c>
      <c r="RZ457" s="2" t="s">
        <v>131</v>
      </c>
      <c r="SA457" s="2" t="s">
        <v>134</v>
      </c>
      <c r="SB457" s="2" t="s">
        <v>134</v>
      </c>
      <c r="SC457" s="2" t="s">
        <v>142</v>
      </c>
      <c r="SD457" s="2" t="s">
        <v>134</v>
      </c>
      <c r="SE457" s="4"/>
      <c r="SF457" s="8"/>
      <c r="SG457" s="4"/>
      <c r="SH457" s="8"/>
      <c r="SI457" s="7"/>
      <c r="SJ457" s="7"/>
      <c r="SK457" s="2" t="s">
        <v>176</v>
      </c>
      <c r="SL457" s="2" t="s">
        <v>144</v>
      </c>
      <c r="SM457" s="2" t="s">
        <v>134</v>
      </c>
      <c r="SN457" s="2" t="s">
        <v>134</v>
      </c>
      <c r="SO457" s="2" t="s">
        <v>142</v>
      </c>
      <c r="SP457" s="2" t="s">
        <v>134</v>
      </c>
    </row>
    <row r="458">
      <c r="A458" s="2" t="s">
        <v>3864</v>
      </c>
      <c r="B458" s="2" t="s">
        <v>123</v>
      </c>
      <c r="C458" s="2" t="s">
        <v>3817</v>
      </c>
      <c r="D458" s="2" t="s">
        <v>125</v>
      </c>
      <c r="E458" s="2" t="s">
        <v>126</v>
      </c>
      <c r="F458" s="2" t="s">
        <v>3865</v>
      </c>
      <c r="G458" s="2" t="s">
        <v>1900</v>
      </c>
      <c r="H458" s="2" t="s">
        <v>3866</v>
      </c>
      <c r="I458" s="2" t="s">
        <v>3867</v>
      </c>
      <c r="J458" s="2" t="s">
        <v>234</v>
      </c>
      <c r="K458" s="2" t="s">
        <v>3868</v>
      </c>
      <c r="L458" s="3">
        <v>19.3</v>
      </c>
      <c r="M458" s="3">
        <v>20.27</v>
      </c>
      <c r="N458" s="3">
        <v>39.99</v>
      </c>
      <c r="O458" s="2" t="s">
        <v>274</v>
      </c>
      <c r="P458" s="2" t="s">
        <v>275</v>
      </c>
      <c r="Q458" s="2" t="s">
        <v>133</v>
      </c>
      <c r="R458" s="2" t="s">
        <v>134</v>
      </c>
      <c r="S458" s="2" t="s">
        <v>3869</v>
      </c>
      <c r="T458" s="2" t="s">
        <v>1062</v>
      </c>
      <c r="U458" s="2" t="s">
        <v>832</v>
      </c>
      <c r="V458" s="2" t="s">
        <v>1845</v>
      </c>
      <c r="W458" s="2" t="s">
        <v>834</v>
      </c>
      <c r="X458" s="2" t="s">
        <v>835</v>
      </c>
      <c r="Y458" s="2" t="s">
        <v>2166</v>
      </c>
      <c r="Z458" s="4"/>
      <c r="AA458" s="4">
        <f>=ROUNDDOWN({0},0)</f>
      </c>
      <c r="AB458" s="5"/>
      <c r="AC458" s="2" t="s">
        <v>134</v>
      </c>
      <c r="AD458" s="4"/>
      <c r="AE458" s="4"/>
      <c r="AF458" s="6"/>
      <c r="AG458" s="6"/>
      <c r="AH458" s="7">
        <v>0.3005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>
        <v>0</v>
      </c>
      <c r="AP458" s="4">
        <v>4</v>
      </c>
      <c r="AQ458" s="8">
        <v>68</v>
      </c>
      <c r="AR458" s="4"/>
      <c r="AS458" s="8"/>
      <c r="AT458" s="7"/>
      <c r="AU458" s="7"/>
      <c r="AV458" s="4">
        <v>4</v>
      </c>
      <c r="AW458" s="8">
        <v>68</v>
      </c>
      <c r="AX458" s="4"/>
      <c r="AY458" s="8"/>
      <c r="AZ458" s="7"/>
      <c r="BA458" s="7"/>
      <c r="BB458" s="7">
        <v>1</v>
      </c>
      <c r="BC458" s="4">
        <v>4</v>
      </c>
      <c r="BD458" s="8">
        <v>68</v>
      </c>
      <c r="BE458" s="4"/>
      <c r="BF458" s="8"/>
      <c r="BG458" s="7"/>
      <c r="BH458" s="7"/>
      <c r="BI458" s="7">
        <v>1</v>
      </c>
      <c r="BJ458" s="4">
        <v>4</v>
      </c>
      <c r="BK458" s="8">
        <v>68</v>
      </c>
      <c r="BL458" s="2" t="s">
        <v>1826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140</v>
      </c>
      <c r="BV458" s="2" t="s">
        <v>144</v>
      </c>
      <c r="BW458" s="2" t="s">
        <v>134</v>
      </c>
      <c r="BX458" s="2" t="s">
        <v>134</v>
      </c>
      <c r="BY458" s="2" t="s">
        <v>142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161</v>
      </c>
      <c r="CH458" s="2" t="s">
        <v>144</v>
      </c>
      <c r="CI458" s="2" t="s">
        <v>134</v>
      </c>
      <c r="CJ458" s="2" t="s">
        <v>134</v>
      </c>
      <c r="CK458" s="2" t="s">
        <v>142</v>
      </c>
      <c r="CL458" s="2" t="s">
        <v>134</v>
      </c>
      <c r="CM458" s="4">
        <v>2</v>
      </c>
      <c r="CN458" s="8">
        <v>42.46</v>
      </c>
      <c r="CO458" s="4"/>
      <c r="CP458" s="8"/>
      <c r="CQ458" s="7"/>
      <c r="CR458" s="7"/>
      <c r="CS458" s="2" t="s">
        <v>140</v>
      </c>
      <c r="CT458" s="2" t="s">
        <v>144</v>
      </c>
      <c r="CU458" s="2" t="s">
        <v>1349</v>
      </c>
      <c r="CV458" s="2" t="s">
        <v>3870</v>
      </c>
      <c r="CW458" s="2" t="s">
        <v>142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140</v>
      </c>
      <c r="DF458" s="2" t="s">
        <v>144</v>
      </c>
      <c r="DG458" s="2" t="s">
        <v>2166</v>
      </c>
      <c r="DH458" s="2" t="s">
        <v>297</v>
      </c>
      <c r="DI458" s="2" t="s">
        <v>142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140</v>
      </c>
      <c r="DR458" s="2" t="s">
        <v>144</v>
      </c>
      <c r="DS458" s="2" t="s">
        <v>1264</v>
      </c>
      <c r="DT458" s="2" t="s">
        <v>3871</v>
      </c>
      <c r="DU458" s="2" t="s">
        <v>142</v>
      </c>
      <c r="DV458" s="2" t="s">
        <v>134</v>
      </c>
      <c r="DW458" s="4"/>
      <c r="DX458" s="8"/>
      <c r="DY458" s="4"/>
      <c r="DZ458" s="8"/>
      <c r="EA458" s="7"/>
      <c r="EB458" s="7"/>
      <c r="EC458" s="2" t="s">
        <v>140</v>
      </c>
      <c r="ED458" s="2" t="s">
        <v>144</v>
      </c>
      <c r="EE458" s="2" t="s">
        <v>756</v>
      </c>
      <c r="EF458" s="2" t="s">
        <v>1307</v>
      </c>
      <c r="EG458" s="2" t="s">
        <v>142</v>
      </c>
      <c r="EH458" s="2" t="s">
        <v>134</v>
      </c>
      <c r="EI458" s="4">
        <v>2</v>
      </c>
      <c r="EJ458" s="8">
        <v>25.54</v>
      </c>
      <c r="EK458" s="4"/>
      <c r="EL458" s="8"/>
      <c r="EM458" s="7"/>
      <c r="EN458" s="7"/>
      <c r="EO458" s="2" t="s">
        <v>140</v>
      </c>
      <c r="EP458" s="2" t="s">
        <v>144</v>
      </c>
      <c r="EQ458" s="2" t="s">
        <v>836</v>
      </c>
      <c r="ER458" s="2" t="s">
        <v>856</v>
      </c>
      <c r="ES458" s="2" t="s">
        <v>168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140</v>
      </c>
      <c r="FB458" s="2" t="s">
        <v>144</v>
      </c>
      <c r="FC458" s="2" t="s">
        <v>2166</v>
      </c>
      <c r="FD458" s="2" t="s">
        <v>3016</v>
      </c>
      <c r="FE458" s="2" t="s">
        <v>142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161</v>
      </c>
      <c r="FN458" s="2" t="s">
        <v>144</v>
      </c>
      <c r="FO458" s="2" t="s">
        <v>134</v>
      </c>
      <c r="FP458" s="2" t="s">
        <v>134</v>
      </c>
      <c r="FQ458" s="2" t="s">
        <v>142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161</v>
      </c>
      <c r="FZ458" s="2" t="s">
        <v>144</v>
      </c>
      <c r="GA458" s="2" t="s">
        <v>134</v>
      </c>
      <c r="GB458" s="2" t="s">
        <v>134</v>
      </c>
      <c r="GC458" s="2" t="s">
        <v>142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161</v>
      </c>
      <c r="GL458" s="2" t="s">
        <v>144</v>
      </c>
      <c r="GM458" s="2" t="s">
        <v>134</v>
      </c>
      <c r="GN458" s="2" t="s">
        <v>134</v>
      </c>
      <c r="GO458" s="2" t="s">
        <v>142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161</v>
      </c>
      <c r="GX458" s="2" t="s">
        <v>144</v>
      </c>
      <c r="GY458" s="2" t="s">
        <v>134</v>
      </c>
      <c r="GZ458" s="2" t="s">
        <v>134</v>
      </c>
      <c r="HA458" s="2" t="s">
        <v>142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140</v>
      </c>
      <c r="HJ458" s="2" t="s">
        <v>144</v>
      </c>
      <c r="HK458" s="2" t="s">
        <v>2166</v>
      </c>
      <c r="HL458" s="2" t="s">
        <v>134</v>
      </c>
      <c r="HM458" s="2" t="s">
        <v>142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161</v>
      </c>
      <c r="HV458" s="2" t="s">
        <v>144</v>
      </c>
      <c r="HW458" s="2" t="s">
        <v>134</v>
      </c>
      <c r="HX458" s="2" t="s">
        <v>134</v>
      </c>
      <c r="HY458" s="2" t="s">
        <v>142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176</v>
      </c>
      <c r="IH458" s="2" t="s">
        <v>144</v>
      </c>
      <c r="II458" s="2" t="s">
        <v>134</v>
      </c>
      <c r="IJ458" s="2" t="s">
        <v>134</v>
      </c>
      <c r="IK458" s="2" t="s">
        <v>142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161</v>
      </c>
      <c r="IT458" s="2" t="s">
        <v>144</v>
      </c>
      <c r="IU458" s="2" t="s">
        <v>134</v>
      </c>
      <c r="IV458" s="2" t="s">
        <v>134</v>
      </c>
      <c r="IW458" s="2" t="s">
        <v>142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134</v>
      </c>
      <c r="JF458" s="2" t="s">
        <v>134</v>
      </c>
      <c r="JG458" s="2" t="s">
        <v>134</v>
      </c>
      <c r="JH458" s="2" t="s">
        <v>134</v>
      </c>
      <c r="JI458" s="2" t="s">
        <v>134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184</v>
      </c>
      <c r="JR458" s="2" t="s">
        <v>144</v>
      </c>
      <c r="JS458" s="2" t="s">
        <v>134</v>
      </c>
      <c r="JT458" s="2" t="s">
        <v>134</v>
      </c>
      <c r="JU458" s="2" t="s">
        <v>142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140</v>
      </c>
      <c r="KD458" s="2" t="s">
        <v>144</v>
      </c>
      <c r="KE458" s="2" t="s">
        <v>886</v>
      </c>
      <c r="KF458" s="2" t="s">
        <v>376</v>
      </c>
      <c r="KG458" s="2" t="s">
        <v>142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176</v>
      </c>
      <c r="KP458" s="2" t="s">
        <v>144</v>
      </c>
      <c r="KQ458" s="2" t="s">
        <v>134</v>
      </c>
      <c r="KR458" s="2" t="s">
        <v>134</v>
      </c>
      <c r="KS458" s="2" t="s">
        <v>142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140</v>
      </c>
      <c r="LB458" s="2" t="s">
        <v>144</v>
      </c>
      <c r="LC458" s="2" t="s">
        <v>1110</v>
      </c>
      <c r="LD458" s="2" t="s">
        <v>1240</v>
      </c>
      <c r="LE458" s="2" t="s">
        <v>142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134</v>
      </c>
      <c r="LO458" s="2" t="s">
        <v>134</v>
      </c>
      <c r="LP458" s="2" t="s">
        <v>134</v>
      </c>
      <c r="LQ458" s="2" t="s">
        <v>134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134</v>
      </c>
      <c r="LZ458" s="2" t="s">
        <v>134</v>
      </c>
      <c r="MA458" s="2" t="s">
        <v>134</v>
      </c>
      <c r="MB458" s="2" t="s">
        <v>134</v>
      </c>
      <c r="MC458" s="2" t="s">
        <v>134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161</v>
      </c>
      <c r="ML458" s="2" t="s">
        <v>144</v>
      </c>
      <c r="MM458" s="2" t="s">
        <v>134</v>
      </c>
      <c r="MN458" s="2" t="s">
        <v>134</v>
      </c>
      <c r="MO458" s="2" t="s">
        <v>142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184</v>
      </c>
      <c r="NJ458" s="2" t="s">
        <v>144</v>
      </c>
      <c r="NK458" s="2" t="s">
        <v>134</v>
      </c>
      <c r="NL458" s="2" t="s">
        <v>134</v>
      </c>
      <c r="NM458" s="2" t="s">
        <v>142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140</v>
      </c>
      <c r="NV458" s="2" t="s">
        <v>144</v>
      </c>
      <c r="NW458" s="2" t="s">
        <v>185</v>
      </c>
      <c r="NX458" s="2" t="s">
        <v>134</v>
      </c>
      <c r="NY458" s="2" t="s">
        <v>142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140</v>
      </c>
      <c r="OH458" s="2" t="s">
        <v>144</v>
      </c>
      <c r="OI458" s="2" t="s">
        <v>1268</v>
      </c>
      <c r="OJ458" s="2" t="s">
        <v>3872</v>
      </c>
      <c r="OK458" s="2" t="s">
        <v>168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161</v>
      </c>
      <c r="OT458" s="2" t="s">
        <v>144</v>
      </c>
      <c r="OU458" s="2" t="s">
        <v>134</v>
      </c>
      <c r="OV458" s="2" t="s">
        <v>134</v>
      </c>
      <c r="OW458" s="2" t="s">
        <v>142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161</v>
      </c>
      <c r="PF458" s="2" t="s">
        <v>144</v>
      </c>
      <c r="PG458" s="2" t="s">
        <v>134</v>
      </c>
      <c r="PH458" s="2" t="s">
        <v>134</v>
      </c>
      <c r="PI458" s="2" t="s">
        <v>142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161</v>
      </c>
      <c r="QD458" s="2" t="s">
        <v>144</v>
      </c>
      <c r="QE458" s="2" t="s">
        <v>134</v>
      </c>
      <c r="QF458" s="2" t="s">
        <v>134</v>
      </c>
      <c r="QG458" s="2" t="s">
        <v>142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184</v>
      </c>
      <c r="QP458" s="2" t="s">
        <v>144</v>
      </c>
      <c r="QQ458" s="2" t="s">
        <v>134</v>
      </c>
      <c r="QR458" s="2" t="s">
        <v>134</v>
      </c>
      <c r="QS458" s="2" t="s">
        <v>142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134</v>
      </c>
      <c r="RN458" s="2" t="s">
        <v>134</v>
      </c>
      <c r="RO458" s="2" t="s">
        <v>134</v>
      </c>
      <c r="RP458" s="2" t="s">
        <v>134</v>
      </c>
      <c r="RQ458" s="2" t="s">
        <v>134</v>
      </c>
      <c r="RR458" s="2" t="s">
        <v>134</v>
      </c>
      <c r="RS458" s="4"/>
      <c r="RT458" s="8"/>
      <c r="RU458" s="4"/>
      <c r="RV458" s="8"/>
      <c r="RW458" s="7"/>
      <c r="RX458" s="7"/>
      <c r="RY458" s="2" t="s">
        <v>161</v>
      </c>
      <c r="RZ458" s="2" t="s">
        <v>144</v>
      </c>
      <c r="SA458" s="2" t="s">
        <v>134</v>
      </c>
      <c r="SB458" s="2" t="s">
        <v>134</v>
      </c>
      <c r="SC458" s="2" t="s">
        <v>142</v>
      </c>
      <c r="SD458" s="2" t="s">
        <v>134</v>
      </c>
      <c r="SE458" s="4"/>
      <c r="SF458" s="8"/>
      <c r="SG458" s="4"/>
      <c r="SH458" s="8"/>
      <c r="SI458" s="7"/>
      <c r="SJ458" s="7"/>
      <c r="SK458" s="2" t="s">
        <v>161</v>
      </c>
      <c r="SL458" s="2" t="s">
        <v>144</v>
      </c>
      <c r="SM458" s="2" t="s">
        <v>134</v>
      </c>
      <c r="SN458" s="2" t="s">
        <v>134</v>
      </c>
      <c r="SO458" s="2" t="s">
        <v>142</v>
      </c>
      <c r="SP458" s="2" t="s">
        <v>134</v>
      </c>
    </row>
    <row r="459">
      <c r="A459" s="2" t="s">
        <v>3873</v>
      </c>
      <c r="B459" s="2" t="s">
        <v>123</v>
      </c>
      <c r="C459" s="2" t="s">
        <v>3817</v>
      </c>
      <c r="D459" s="2" t="s">
        <v>125</v>
      </c>
      <c r="E459" s="2" t="s">
        <v>1660</v>
      </c>
      <c r="F459" s="2" t="s">
        <v>3874</v>
      </c>
      <c r="G459" s="2" t="s">
        <v>134</v>
      </c>
      <c r="H459" s="2" t="s">
        <v>134</v>
      </c>
      <c r="I459" s="2" t="s">
        <v>134</v>
      </c>
      <c r="J459" s="2" t="s">
        <v>3875</v>
      </c>
      <c r="K459" s="2" t="s">
        <v>654</v>
      </c>
      <c r="L459" s="3">
        <v>12.31</v>
      </c>
      <c r="M459" s="3"/>
      <c r="N459" s="3"/>
      <c r="O459" s="2" t="s">
        <v>131</v>
      </c>
      <c r="P459" s="2" t="s">
        <v>134</v>
      </c>
      <c r="Q459" s="2" t="s">
        <v>134</v>
      </c>
      <c r="R459" s="2" t="s">
        <v>3132</v>
      </c>
      <c r="S459" s="2" t="s">
        <v>134</v>
      </c>
      <c r="T459" s="2" t="s">
        <v>134</v>
      </c>
      <c r="U459" s="2" t="s">
        <v>134</v>
      </c>
      <c r="V459" s="2" t="s">
        <v>134</v>
      </c>
      <c r="W459" s="2" t="s">
        <v>134</v>
      </c>
      <c r="X459" s="2" t="s">
        <v>134</v>
      </c>
      <c r="Y459" s="2" t="s">
        <v>134</v>
      </c>
      <c r="Z459" s="4"/>
      <c r="AA459" s="4">
        <f>=ROUNDDOWN({0},0)</f>
      </c>
      <c r="AB459" s="5"/>
      <c r="AC459" s="2" t="s">
        <v>134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134</v>
      </c>
      <c r="BM459" s="7"/>
      <c r="BN459" s="7"/>
      <c r="BO459" s="4"/>
      <c r="BP459" s="8"/>
      <c r="BQ459" s="4"/>
      <c r="BR459" s="8"/>
      <c r="BS459" s="7"/>
      <c r="BT459" s="7"/>
      <c r="BU459" s="2" t="s">
        <v>134</v>
      </c>
      <c r="BV459" s="2" t="s">
        <v>134</v>
      </c>
      <c r="BW459" s="2" t="s">
        <v>134</v>
      </c>
      <c r="BX459" s="2" t="s">
        <v>134</v>
      </c>
      <c r="BY459" s="2" t="s">
        <v>134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134</v>
      </c>
      <c r="CH459" s="2" t="s">
        <v>134</v>
      </c>
      <c r="CI459" s="2" t="s">
        <v>134</v>
      </c>
      <c r="CJ459" s="2" t="s">
        <v>134</v>
      </c>
      <c r="CK459" s="2" t="s">
        <v>134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134</v>
      </c>
      <c r="CT459" s="2" t="s">
        <v>134</v>
      </c>
      <c r="CU459" s="2" t="s">
        <v>134</v>
      </c>
      <c r="CV459" s="2" t="s">
        <v>134</v>
      </c>
      <c r="CW459" s="2" t="s">
        <v>134</v>
      </c>
      <c r="CX459" s="2" t="s">
        <v>134</v>
      </c>
      <c r="CY459" s="4"/>
      <c r="CZ459" s="8"/>
      <c r="DA459" s="4"/>
      <c r="DB459" s="8"/>
      <c r="DC459" s="7"/>
      <c r="DD459" s="7"/>
      <c r="DE459" s="2" t="s">
        <v>134</v>
      </c>
      <c r="DF459" s="2" t="s">
        <v>134</v>
      </c>
      <c r="DG459" s="2" t="s">
        <v>134</v>
      </c>
      <c r="DH459" s="2" t="s">
        <v>134</v>
      </c>
      <c r="DI459" s="2" t="s">
        <v>134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134</v>
      </c>
      <c r="DR459" s="2" t="s">
        <v>134</v>
      </c>
      <c r="DS459" s="2" t="s">
        <v>134</v>
      </c>
      <c r="DT459" s="2" t="s">
        <v>134</v>
      </c>
      <c r="DU459" s="2" t="s">
        <v>134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134</v>
      </c>
      <c r="ED459" s="2" t="s">
        <v>134</v>
      </c>
      <c r="EE459" s="2" t="s">
        <v>134</v>
      </c>
      <c r="EF459" s="2" t="s">
        <v>134</v>
      </c>
      <c r="EG459" s="2" t="s">
        <v>134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134</v>
      </c>
      <c r="EP459" s="2" t="s">
        <v>134</v>
      </c>
      <c r="EQ459" s="2" t="s">
        <v>134</v>
      </c>
      <c r="ER459" s="2" t="s">
        <v>134</v>
      </c>
      <c r="ES459" s="2" t="s">
        <v>134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134</v>
      </c>
      <c r="FB459" s="2" t="s">
        <v>134</v>
      </c>
      <c r="FC459" s="2" t="s">
        <v>134</v>
      </c>
      <c r="FD459" s="2" t="s">
        <v>134</v>
      </c>
      <c r="FE459" s="2" t="s">
        <v>134</v>
      </c>
      <c r="FF459" s="2" t="s">
        <v>134</v>
      </c>
      <c r="FG459" s="4"/>
      <c r="FH459" s="8"/>
      <c r="FI459" s="4"/>
      <c r="FJ459" s="8"/>
      <c r="FK459" s="7"/>
      <c r="FL459" s="7"/>
      <c r="FM459" s="2" t="s">
        <v>134</v>
      </c>
      <c r="FN459" s="2" t="s">
        <v>134</v>
      </c>
      <c r="FO459" s="2" t="s">
        <v>134</v>
      </c>
      <c r="FP459" s="2" t="s">
        <v>134</v>
      </c>
      <c r="FQ459" s="2" t="s">
        <v>134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134</v>
      </c>
      <c r="FZ459" s="2" t="s">
        <v>134</v>
      </c>
      <c r="GA459" s="2" t="s">
        <v>134</v>
      </c>
      <c r="GB459" s="2" t="s">
        <v>134</v>
      </c>
      <c r="GC459" s="2" t="s">
        <v>134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134</v>
      </c>
      <c r="GL459" s="2" t="s">
        <v>134</v>
      </c>
      <c r="GM459" s="2" t="s">
        <v>134</v>
      </c>
      <c r="GN459" s="2" t="s">
        <v>134</v>
      </c>
      <c r="GO459" s="2" t="s">
        <v>134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134</v>
      </c>
      <c r="GX459" s="2" t="s">
        <v>134</v>
      </c>
      <c r="GY459" s="2" t="s">
        <v>134</v>
      </c>
      <c r="GZ459" s="2" t="s">
        <v>134</v>
      </c>
      <c r="HA459" s="2" t="s">
        <v>134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134</v>
      </c>
      <c r="HJ459" s="2" t="s">
        <v>134</v>
      </c>
      <c r="HK459" s="2" t="s">
        <v>134</v>
      </c>
      <c r="HL459" s="2" t="s">
        <v>134</v>
      </c>
      <c r="HM459" s="2" t="s">
        <v>134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134</v>
      </c>
      <c r="HV459" s="2" t="s">
        <v>134</v>
      </c>
      <c r="HW459" s="2" t="s">
        <v>134</v>
      </c>
      <c r="HX459" s="2" t="s">
        <v>134</v>
      </c>
      <c r="HY459" s="2" t="s">
        <v>134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134</v>
      </c>
      <c r="II459" s="2" t="s">
        <v>134</v>
      </c>
      <c r="IJ459" s="2" t="s">
        <v>134</v>
      </c>
      <c r="IK459" s="2" t="s">
        <v>134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134</v>
      </c>
      <c r="IT459" s="2" t="s">
        <v>134</v>
      </c>
      <c r="IU459" s="2" t="s">
        <v>134</v>
      </c>
      <c r="IV459" s="2" t="s">
        <v>134</v>
      </c>
      <c r="IW459" s="2" t="s">
        <v>134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134</v>
      </c>
      <c r="JF459" s="2" t="s">
        <v>134</v>
      </c>
      <c r="JG459" s="2" t="s">
        <v>134</v>
      </c>
      <c r="JH459" s="2" t="s">
        <v>134</v>
      </c>
      <c r="JI459" s="2" t="s">
        <v>134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134</v>
      </c>
      <c r="JS459" s="2" t="s">
        <v>134</v>
      </c>
      <c r="JT459" s="2" t="s">
        <v>134</v>
      </c>
      <c r="JU459" s="2" t="s">
        <v>134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134</v>
      </c>
      <c r="KQ459" s="2" t="s">
        <v>134</v>
      </c>
      <c r="KR459" s="2" t="s">
        <v>134</v>
      </c>
      <c r="KS459" s="2" t="s">
        <v>134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134</v>
      </c>
      <c r="LB459" s="2" t="s">
        <v>134</v>
      </c>
      <c r="LC459" s="2" t="s">
        <v>134</v>
      </c>
      <c r="LD459" s="2" t="s">
        <v>134</v>
      </c>
      <c r="LE459" s="2" t="s">
        <v>134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134</v>
      </c>
      <c r="LN459" s="2" t="s">
        <v>134</v>
      </c>
      <c r="LO459" s="2" t="s">
        <v>134</v>
      </c>
      <c r="LP459" s="2" t="s">
        <v>134</v>
      </c>
      <c r="LQ459" s="2" t="s">
        <v>134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134</v>
      </c>
      <c r="LZ459" s="2" t="s">
        <v>134</v>
      </c>
      <c r="MA459" s="2" t="s">
        <v>134</v>
      </c>
      <c r="MB459" s="2" t="s">
        <v>134</v>
      </c>
      <c r="MC459" s="2" t="s">
        <v>134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134</v>
      </c>
      <c r="MM459" s="2" t="s">
        <v>134</v>
      </c>
      <c r="MN459" s="2" t="s">
        <v>134</v>
      </c>
      <c r="MO459" s="2" t="s">
        <v>134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134</v>
      </c>
      <c r="NJ459" s="2" t="s">
        <v>134</v>
      </c>
      <c r="NK459" s="2" t="s">
        <v>134</v>
      </c>
      <c r="NL459" s="2" t="s">
        <v>134</v>
      </c>
      <c r="NM459" s="2" t="s">
        <v>134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134</v>
      </c>
      <c r="NV459" s="2" t="s">
        <v>134</v>
      </c>
      <c r="NW459" s="2" t="s">
        <v>134</v>
      </c>
      <c r="NX459" s="2" t="s">
        <v>134</v>
      </c>
      <c r="NY459" s="2" t="s">
        <v>134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134</v>
      </c>
      <c r="OI459" s="2" t="s">
        <v>134</v>
      </c>
      <c r="OJ459" s="2" t="s">
        <v>134</v>
      </c>
      <c r="OK459" s="2" t="s">
        <v>134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134</v>
      </c>
      <c r="OT459" s="2" t="s">
        <v>134</v>
      </c>
      <c r="OU459" s="2" t="s">
        <v>134</v>
      </c>
      <c r="OV459" s="2" t="s">
        <v>134</v>
      </c>
      <c r="OW459" s="2" t="s">
        <v>134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134</v>
      </c>
      <c r="PS459" s="2" t="s">
        <v>134</v>
      </c>
      <c r="PT459" s="2" t="s">
        <v>134</v>
      </c>
      <c r="PU459" s="2" t="s">
        <v>134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134</v>
      </c>
      <c r="QP459" s="2" t="s">
        <v>134</v>
      </c>
      <c r="QQ459" s="2" t="s">
        <v>134</v>
      </c>
      <c r="QR459" s="2" t="s">
        <v>134</v>
      </c>
      <c r="QS459" s="2" t="s">
        <v>134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134</v>
      </c>
      <c r="RB459" s="2" t="s">
        <v>134</v>
      </c>
      <c r="RC459" s="2" t="s">
        <v>134</v>
      </c>
      <c r="RD459" s="2" t="s">
        <v>134</v>
      </c>
      <c r="RE459" s="2" t="s">
        <v>134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134</v>
      </c>
      <c r="RN459" s="2" t="s">
        <v>134</v>
      </c>
      <c r="RO459" s="2" t="s">
        <v>134</v>
      </c>
      <c r="RP459" s="2" t="s">
        <v>134</v>
      </c>
      <c r="RQ459" s="2" t="s">
        <v>134</v>
      </c>
      <c r="RR459" s="2" t="s">
        <v>134</v>
      </c>
      <c r="RS459" s="4"/>
      <c r="RT459" s="8"/>
      <c r="RU459" s="4"/>
      <c r="RV459" s="8"/>
      <c r="RW459" s="7"/>
      <c r="RX459" s="7"/>
      <c r="RY459" s="2" t="s">
        <v>134</v>
      </c>
      <c r="RZ459" s="2" t="s">
        <v>134</v>
      </c>
      <c r="SA459" s="2" t="s">
        <v>134</v>
      </c>
      <c r="SB459" s="2" t="s">
        <v>134</v>
      </c>
      <c r="SC459" s="2" t="s">
        <v>134</v>
      </c>
      <c r="SD459" s="2" t="s">
        <v>134</v>
      </c>
      <c r="SE459" s="4"/>
      <c r="SF459" s="8"/>
      <c r="SG459" s="4"/>
      <c r="SH459" s="8"/>
      <c r="SI459" s="7"/>
      <c r="SJ459" s="7"/>
      <c r="SK459" s="2" t="s">
        <v>134</v>
      </c>
      <c r="SL459" s="2" t="s">
        <v>134</v>
      </c>
      <c r="SM459" s="2" t="s">
        <v>134</v>
      </c>
      <c r="SN459" s="2" t="s">
        <v>134</v>
      </c>
      <c r="SO459" s="2" t="s">
        <v>134</v>
      </c>
      <c r="SP459" s="2" t="s">
        <v>134</v>
      </c>
    </row>
    <row r="460">
      <c r="A460" s="2" t="s">
        <v>3876</v>
      </c>
      <c r="B460" s="2" t="s">
        <v>123</v>
      </c>
      <c r="C460" s="2" t="s">
        <v>3817</v>
      </c>
      <c r="D460" s="2" t="s">
        <v>125</v>
      </c>
      <c r="E460" s="2" t="s">
        <v>1660</v>
      </c>
      <c r="F460" s="2" t="s">
        <v>3877</v>
      </c>
      <c r="G460" s="2" t="s">
        <v>134</v>
      </c>
      <c r="H460" s="2" t="s">
        <v>134</v>
      </c>
      <c r="I460" s="2" t="s">
        <v>134</v>
      </c>
      <c r="J460" s="2" t="s">
        <v>3875</v>
      </c>
      <c r="K460" s="2" t="s">
        <v>273</v>
      </c>
      <c r="L460" s="3">
        <v>12.31</v>
      </c>
      <c r="M460" s="3"/>
      <c r="N460" s="3"/>
      <c r="O460" s="2" t="s">
        <v>131</v>
      </c>
      <c r="P460" s="2" t="s">
        <v>134</v>
      </c>
      <c r="Q460" s="2" t="s">
        <v>134</v>
      </c>
      <c r="R460" s="2" t="s">
        <v>3132</v>
      </c>
      <c r="S460" s="2" t="s">
        <v>134</v>
      </c>
      <c r="T460" s="2" t="s">
        <v>134</v>
      </c>
      <c r="U460" s="2" t="s">
        <v>134</v>
      </c>
      <c r="V460" s="2" t="s">
        <v>134</v>
      </c>
      <c r="W460" s="2" t="s">
        <v>134</v>
      </c>
      <c r="X460" s="2" t="s">
        <v>134</v>
      </c>
      <c r="Y460" s="2" t="s">
        <v>134</v>
      </c>
      <c r="Z460" s="4"/>
      <c r="AA460" s="4">
        <f>=ROUNDDOWN({0},0)</f>
      </c>
      <c r="AB460" s="5"/>
      <c r="AC460" s="2" t="s">
        <v>134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134</v>
      </c>
      <c r="BM460" s="7"/>
      <c r="BN460" s="7"/>
      <c r="BO460" s="4"/>
      <c r="BP460" s="8"/>
      <c r="BQ460" s="4"/>
      <c r="BR460" s="8"/>
      <c r="BS460" s="7"/>
      <c r="BT460" s="7"/>
      <c r="BU460" s="2" t="s">
        <v>134</v>
      </c>
      <c r="BV460" s="2" t="s">
        <v>134</v>
      </c>
      <c r="BW460" s="2" t="s">
        <v>134</v>
      </c>
      <c r="BX460" s="2" t="s">
        <v>134</v>
      </c>
      <c r="BY460" s="2" t="s">
        <v>134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134</v>
      </c>
      <c r="CI460" s="2" t="s">
        <v>134</v>
      </c>
      <c r="CJ460" s="2" t="s">
        <v>134</v>
      </c>
      <c r="CK460" s="2" t="s">
        <v>134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134</v>
      </c>
      <c r="CT460" s="2" t="s">
        <v>134</v>
      </c>
      <c r="CU460" s="2" t="s">
        <v>134</v>
      </c>
      <c r="CV460" s="2" t="s">
        <v>134</v>
      </c>
      <c r="CW460" s="2" t="s">
        <v>134</v>
      </c>
      <c r="CX460" s="2" t="s">
        <v>134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134</v>
      </c>
      <c r="DG460" s="2" t="s">
        <v>134</v>
      </c>
      <c r="DH460" s="2" t="s">
        <v>134</v>
      </c>
      <c r="DI460" s="2" t="s">
        <v>134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134</v>
      </c>
      <c r="DR460" s="2" t="s">
        <v>134</v>
      </c>
      <c r="DS460" s="2" t="s">
        <v>134</v>
      </c>
      <c r="DT460" s="2" t="s">
        <v>134</v>
      </c>
      <c r="DU460" s="2" t="s">
        <v>134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134</v>
      </c>
      <c r="ED460" s="2" t="s">
        <v>134</v>
      </c>
      <c r="EE460" s="2" t="s">
        <v>134</v>
      </c>
      <c r="EF460" s="2" t="s">
        <v>134</v>
      </c>
      <c r="EG460" s="2" t="s">
        <v>134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134</v>
      </c>
      <c r="EQ460" s="2" t="s">
        <v>134</v>
      </c>
      <c r="ER460" s="2" t="s">
        <v>134</v>
      </c>
      <c r="ES460" s="2" t="s">
        <v>134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134</v>
      </c>
      <c r="FB460" s="2" t="s">
        <v>134</v>
      </c>
      <c r="FC460" s="2" t="s">
        <v>134</v>
      </c>
      <c r="FD460" s="2" t="s">
        <v>134</v>
      </c>
      <c r="FE460" s="2" t="s">
        <v>134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134</v>
      </c>
      <c r="FN460" s="2" t="s">
        <v>134</v>
      </c>
      <c r="FO460" s="2" t="s">
        <v>134</v>
      </c>
      <c r="FP460" s="2" t="s">
        <v>134</v>
      </c>
      <c r="FQ460" s="2" t="s">
        <v>134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134</v>
      </c>
      <c r="GA460" s="2" t="s">
        <v>134</v>
      </c>
      <c r="GB460" s="2" t="s">
        <v>134</v>
      </c>
      <c r="GC460" s="2" t="s">
        <v>134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134</v>
      </c>
      <c r="GM460" s="2" t="s">
        <v>134</v>
      </c>
      <c r="GN460" s="2" t="s">
        <v>134</v>
      </c>
      <c r="GO460" s="2" t="s">
        <v>134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134</v>
      </c>
      <c r="GX460" s="2" t="s">
        <v>134</v>
      </c>
      <c r="GY460" s="2" t="s">
        <v>134</v>
      </c>
      <c r="GZ460" s="2" t="s">
        <v>134</v>
      </c>
      <c r="HA460" s="2" t="s">
        <v>134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134</v>
      </c>
      <c r="HJ460" s="2" t="s">
        <v>134</v>
      </c>
      <c r="HK460" s="2" t="s">
        <v>134</v>
      </c>
      <c r="HL460" s="2" t="s">
        <v>134</v>
      </c>
      <c r="HM460" s="2" t="s">
        <v>134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134</v>
      </c>
      <c r="HW460" s="2" t="s">
        <v>134</v>
      </c>
      <c r="HX460" s="2" t="s">
        <v>134</v>
      </c>
      <c r="HY460" s="2" t="s">
        <v>134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134</v>
      </c>
      <c r="II460" s="2" t="s">
        <v>134</v>
      </c>
      <c r="IJ460" s="2" t="s">
        <v>134</v>
      </c>
      <c r="IK460" s="2" t="s">
        <v>134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134</v>
      </c>
      <c r="IT460" s="2" t="s">
        <v>134</v>
      </c>
      <c r="IU460" s="2" t="s">
        <v>134</v>
      </c>
      <c r="IV460" s="2" t="s">
        <v>134</v>
      </c>
      <c r="IW460" s="2" t="s">
        <v>134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134</v>
      </c>
      <c r="JG460" s="2" t="s">
        <v>134</v>
      </c>
      <c r="JH460" s="2" t="s">
        <v>134</v>
      </c>
      <c r="JI460" s="2" t="s">
        <v>134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134</v>
      </c>
      <c r="JS460" s="2" t="s">
        <v>134</v>
      </c>
      <c r="JT460" s="2" t="s">
        <v>134</v>
      </c>
      <c r="JU460" s="2" t="s">
        <v>134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134</v>
      </c>
      <c r="KQ460" s="2" t="s">
        <v>134</v>
      </c>
      <c r="KR460" s="2" t="s">
        <v>134</v>
      </c>
      <c r="KS460" s="2" t="s">
        <v>134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134</v>
      </c>
      <c r="LB460" s="2" t="s">
        <v>134</v>
      </c>
      <c r="LC460" s="2" t="s">
        <v>134</v>
      </c>
      <c r="LD460" s="2" t="s">
        <v>134</v>
      </c>
      <c r="LE460" s="2" t="s">
        <v>134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134</v>
      </c>
      <c r="LO460" s="2" t="s">
        <v>134</v>
      </c>
      <c r="LP460" s="2" t="s">
        <v>134</v>
      </c>
      <c r="LQ460" s="2" t="s">
        <v>134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134</v>
      </c>
      <c r="LZ460" s="2" t="s">
        <v>134</v>
      </c>
      <c r="MA460" s="2" t="s">
        <v>134</v>
      </c>
      <c r="MB460" s="2" t="s">
        <v>134</v>
      </c>
      <c r="MC460" s="2" t="s">
        <v>134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134</v>
      </c>
      <c r="NV460" s="2" t="s">
        <v>134</v>
      </c>
      <c r="NW460" s="2" t="s">
        <v>134</v>
      </c>
      <c r="NX460" s="2" t="s">
        <v>134</v>
      </c>
      <c r="NY460" s="2" t="s">
        <v>134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134</v>
      </c>
      <c r="OT460" s="2" t="s">
        <v>134</v>
      </c>
      <c r="OU460" s="2" t="s">
        <v>134</v>
      </c>
      <c r="OV460" s="2" t="s">
        <v>134</v>
      </c>
      <c r="OW460" s="2" t="s">
        <v>134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134</v>
      </c>
      <c r="QP460" s="2" t="s">
        <v>134</v>
      </c>
      <c r="QQ460" s="2" t="s">
        <v>134</v>
      </c>
      <c r="QR460" s="2" t="s">
        <v>134</v>
      </c>
      <c r="QS460" s="2" t="s">
        <v>134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134</v>
      </c>
      <c r="RB460" s="2" t="s">
        <v>134</v>
      </c>
      <c r="RC460" s="2" t="s">
        <v>134</v>
      </c>
      <c r="RD460" s="2" t="s">
        <v>134</v>
      </c>
      <c r="RE460" s="2" t="s">
        <v>134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134</v>
      </c>
      <c r="RN460" s="2" t="s">
        <v>134</v>
      </c>
      <c r="RO460" s="2" t="s">
        <v>134</v>
      </c>
      <c r="RP460" s="2" t="s">
        <v>134</v>
      </c>
      <c r="RQ460" s="2" t="s">
        <v>134</v>
      </c>
      <c r="RR460" s="2" t="s">
        <v>134</v>
      </c>
      <c r="RS460" s="4"/>
      <c r="RT460" s="8"/>
      <c r="RU460" s="4"/>
      <c r="RV460" s="8"/>
      <c r="RW460" s="7"/>
      <c r="RX460" s="7"/>
      <c r="RY460" s="2" t="s">
        <v>134</v>
      </c>
      <c r="RZ460" s="2" t="s">
        <v>134</v>
      </c>
      <c r="SA460" s="2" t="s">
        <v>134</v>
      </c>
      <c r="SB460" s="2" t="s">
        <v>134</v>
      </c>
      <c r="SC460" s="2" t="s">
        <v>134</v>
      </c>
      <c r="SD460" s="2" t="s">
        <v>134</v>
      </c>
      <c r="SE460" s="4"/>
      <c r="SF460" s="8"/>
      <c r="SG460" s="4"/>
      <c r="SH460" s="8"/>
      <c r="SI460" s="7"/>
      <c r="SJ460" s="7"/>
      <c r="SK460" s="2" t="s">
        <v>134</v>
      </c>
      <c r="SL460" s="2" t="s">
        <v>134</v>
      </c>
      <c r="SM460" s="2" t="s">
        <v>134</v>
      </c>
      <c r="SN460" s="2" t="s">
        <v>134</v>
      </c>
      <c r="SO460" s="2" t="s">
        <v>134</v>
      </c>
      <c r="SP460" s="2" t="s">
        <v>134</v>
      </c>
    </row>
    <row r="461">
      <c r="A461" s="2" t="s">
        <v>3878</v>
      </c>
      <c r="B461" s="2" t="s">
        <v>123</v>
      </c>
      <c r="C461" s="2" t="s">
        <v>3817</v>
      </c>
      <c r="D461" s="2" t="s">
        <v>125</v>
      </c>
      <c r="E461" s="2" t="s">
        <v>1660</v>
      </c>
      <c r="F461" s="2" t="s">
        <v>3879</v>
      </c>
      <c r="G461" s="2" t="s">
        <v>134</v>
      </c>
      <c r="H461" s="2" t="s">
        <v>134</v>
      </c>
      <c r="I461" s="2" t="s">
        <v>134</v>
      </c>
      <c r="J461" s="2" t="s">
        <v>3875</v>
      </c>
      <c r="K461" s="2" t="s">
        <v>3880</v>
      </c>
      <c r="L461" s="3">
        <v>12.31</v>
      </c>
      <c r="M461" s="3"/>
      <c r="N461" s="3"/>
      <c r="O461" s="2" t="s">
        <v>131</v>
      </c>
      <c r="P461" s="2" t="s">
        <v>134</v>
      </c>
      <c r="Q461" s="2" t="s">
        <v>134</v>
      </c>
      <c r="R461" s="2" t="s">
        <v>3132</v>
      </c>
      <c r="S461" s="2" t="s">
        <v>134</v>
      </c>
      <c r="T461" s="2" t="s">
        <v>134</v>
      </c>
      <c r="U461" s="2" t="s">
        <v>134</v>
      </c>
      <c r="V461" s="2" t="s">
        <v>134</v>
      </c>
      <c r="W461" s="2" t="s">
        <v>134</v>
      </c>
      <c r="X461" s="2" t="s">
        <v>134</v>
      </c>
      <c r="Y461" s="2" t="s">
        <v>134</v>
      </c>
      <c r="Z461" s="4"/>
      <c r="AA461" s="4">
        <f>=ROUNDDOWN({0},0)</f>
      </c>
      <c r="AB461" s="5"/>
      <c r="AC461" s="2" t="s">
        <v>134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134</v>
      </c>
      <c r="BM461" s="7"/>
      <c r="BN461" s="7"/>
      <c r="BO461" s="4"/>
      <c r="BP461" s="8"/>
      <c r="BQ461" s="4"/>
      <c r="BR461" s="8"/>
      <c r="BS461" s="7"/>
      <c r="BT461" s="7"/>
      <c r="BU461" s="2" t="s">
        <v>134</v>
      </c>
      <c r="BV461" s="2" t="s">
        <v>134</v>
      </c>
      <c r="BW461" s="2" t="s">
        <v>134</v>
      </c>
      <c r="BX461" s="2" t="s">
        <v>134</v>
      </c>
      <c r="BY461" s="2" t="s">
        <v>134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134</v>
      </c>
      <c r="CH461" s="2" t="s">
        <v>134</v>
      </c>
      <c r="CI461" s="2" t="s">
        <v>134</v>
      </c>
      <c r="CJ461" s="2" t="s">
        <v>134</v>
      </c>
      <c r="CK461" s="2" t="s">
        <v>134</v>
      </c>
      <c r="CL461" s="2" t="s">
        <v>134</v>
      </c>
      <c r="CM461" s="4"/>
      <c r="CN461" s="8"/>
      <c r="CO461" s="4"/>
      <c r="CP461" s="8"/>
      <c r="CQ461" s="7"/>
      <c r="CR461" s="7"/>
      <c r="CS461" s="2" t="s">
        <v>134</v>
      </c>
      <c r="CT461" s="2" t="s">
        <v>134</v>
      </c>
      <c r="CU461" s="2" t="s">
        <v>134</v>
      </c>
      <c r="CV461" s="2" t="s">
        <v>134</v>
      </c>
      <c r="CW461" s="2" t="s">
        <v>134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134</v>
      </c>
      <c r="DF461" s="2" t="s">
        <v>134</v>
      </c>
      <c r="DG461" s="2" t="s">
        <v>134</v>
      </c>
      <c r="DH461" s="2" t="s">
        <v>134</v>
      </c>
      <c r="DI461" s="2" t="s">
        <v>134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134</v>
      </c>
      <c r="DR461" s="2" t="s">
        <v>134</v>
      </c>
      <c r="DS461" s="2" t="s">
        <v>134</v>
      </c>
      <c r="DT461" s="2" t="s">
        <v>134</v>
      </c>
      <c r="DU461" s="2" t="s">
        <v>134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134</v>
      </c>
      <c r="ED461" s="2" t="s">
        <v>134</v>
      </c>
      <c r="EE461" s="2" t="s">
        <v>134</v>
      </c>
      <c r="EF461" s="2" t="s">
        <v>134</v>
      </c>
      <c r="EG461" s="2" t="s">
        <v>134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134</v>
      </c>
      <c r="EP461" s="2" t="s">
        <v>134</v>
      </c>
      <c r="EQ461" s="2" t="s">
        <v>134</v>
      </c>
      <c r="ER461" s="2" t="s">
        <v>134</v>
      </c>
      <c r="ES461" s="2" t="s">
        <v>134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134</v>
      </c>
      <c r="FB461" s="2" t="s">
        <v>134</v>
      </c>
      <c r="FC461" s="2" t="s">
        <v>134</v>
      </c>
      <c r="FD461" s="2" t="s">
        <v>134</v>
      </c>
      <c r="FE461" s="2" t="s">
        <v>134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134</v>
      </c>
      <c r="FN461" s="2" t="s">
        <v>134</v>
      </c>
      <c r="FO461" s="2" t="s">
        <v>134</v>
      </c>
      <c r="FP461" s="2" t="s">
        <v>134</v>
      </c>
      <c r="FQ461" s="2" t="s">
        <v>134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134</v>
      </c>
      <c r="GA461" s="2" t="s">
        <v>134</v>
      </c>
      <c r="GB461" s="2" t="s">
        <v>134</v>
      </c>
      <c r="GC461" s="2" t="s">
        <v>134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134</v>
      </c>
      <c r="GM461" s="2" t="s">
        <v>134</v>
      </c>
      <c r="GN461" s="2" t="s">
        <v>134</v>
      </c>
      <c r="GO461" s="2" t="s">
        <v>134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134</v>
      </c>
      <c r="GX461" s="2" t="s">
        <v>134</v>
      </c>
      <c r="GY461" s="2" t="s">
        <v>134</v>
      </c>
      <c r="GZ461" s="2" t="s">
        <v>134</v>
      </c>
      <c r="HA461" s="2" t="s">
        <v>134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134</v>
      </c>
      <c r="HJ461" s="2" t="s">
        <v>134</v>
      </c>
      <c r="HK461" s="2" t="s">
        <v>134</v>
      </c>
      <c r="HL461" s="2" t="s">
        <v>134</v>
      </c>
      <c r="HM461" s="2" t="s">
        <v>134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134</v>
      </c>
      <c r="HV461" s="2" t="s">
        <v>134</v>
      </c>
      <c r="HW461" s="2" t="s">
        <v>134</v>
      </c>
      <c r="HX461" s="2" t="s">
        <v>134</v>
      </c>
      <c r="HY461" s="2" t="s">
        <v>134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134</v>
      </c>
      <c r="IT461" s="2" t="s">
        <v>134</v>
      </c>
      <c r="IU461" s="2" t="s">
        <v>134</v>
      </c>
      <c r="IV461" s="2" t="s">
        <v>134</v>
      </c>
      <c r="IW461" s="2" t="s">
        <v>134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134</v>
      </c>
      <c r="JG461" s="2" t="s">
        <v>134</v>
      </c>
      <c r="JH461" s="2" t="s">
        <v>134</v>
      </c>
      <c r="JI461" s="2" t="s">
        <v>134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134</v>
      </c>
      <c r="LN461" s="2" t="s">
        <v>134</v>
      </c>
      <c r="LO461" s="2" t="s">
        <v>134</v>
      </c>
      <c r="LP461" s="2" t="s">
        <v>134</v>
      </c>
      <c r="LQ461" s="2" t="s">
        <v>134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134</v>
      </c>
      <c r="NV461" s="2" t="s">
        <v>134</v>
      </c>
      <c r="NW461" s="2" t="s">
        <v>134</v>
      </c>
      <c r="NX461" s="2" t="s">
        <v>134</v>
      </c>
      <c r="NY461" s="2" t="s">
        <v>134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134</v>
      </c>
      <c r="RN461" s="2" t="s">
        <v>134</v>
      </c>
      <c r="RO461" s="2" t="s">
        <v>134</v>
      </c>
      <c r="RP461" s="2" t="s">
        <v>134</v>
      </c>
      <c r="RQ461" s="2" t="s">
        <v>134</v>
      </c>
      <c r="RR461" s="2" t="s">
        <v>134</v>
      </c>
      <c r="RS461" s="4"/>
      <c r="RT461" s="8"/>
      <c r="RU461" s="4"/>
      <c r="RV461" s="8"/>
      <c r="RW461" s="7"/>
      <c r="RX461" s="7"/>
      <c r="RY461" s="2" t="s">
        <v>134</v>
      </c>
      <c r="RZ461" s="2" t="s">
        <v>134</v>
      </c>
      <c r="SA461" s="2" t="s">
        <v>134</v>
      </c>
      <c r="SB461" s="2" t="s">
        <v>134</v>
      </c>
      <c r="SC461" s="2" t="s">
        <v>134</v>
      </c>
      <c r="SD461" s="2" t="s">
        <v>134</v>
      </c>
      <c r="SE461" s="4"/>
      <c r="SF461" s="8"/>
      <c r="SG461" s="4"/>
      <c r="SH461" s="8"/>
      <c r="SI461" s="7"/>
      <c r="SJ461" s="7"/>
      <c r="SK461" s="2" t="s">
        <v>134</v>
      </c>
      <c r="SL461" s="2" t="s">
        <v>134</v>
      </c>
      <c r="SM461" s="2" t="s">
        <v>134</v>
      </c>
      <c r="SN461" s="2" t="s">
        <v>134</v>
      </c>
      <c r="SO461" s="2" t="s">
        <v>134</v>
      </c>
      <c r="SP461" s="2" t="s">
        <v>134</v>
      </c>
    </row>
    <row r="462">
      <c r="A462" s="2" t="s">
        <v>3881</v>
      </c>
      <c r="B462" s="2" t="s">
        <v>123</v>
      </c>
      <c r="C462" s="2" t="s">
        <v>3817</v>
      </c>
      <c r="D462" s="2" t="s">
        <v>125</v>
      </c>
      <c r="E462" s="2" t="s">
        <v>1660</v>
      </c>
      <c r="F462" s="2" t="s">
        <v>3882</v>
      </c>
      <c r="G462" s="2" t="s">
        <v>134</v>
      </c>
      <c r="H462" s="2" t="s">
        <v>134</v>
      </c>
      <c r="I462" s="2" t="s">
        <v>134</v>
      </c>
      <c r="J462" s="2" t="s">
        <v>3875</v>
      </c>
      <c r="K462" s="2" t="s">
        <v>3883</v>
      </c>
      <c r="L462" s="3">
        <v>12.31</v>
      </c>
      <c r="M462" s="3"/>
      <c r="N462" s="3"/>
      <c r="O462" s="2" t="s">
        <v>131</v>
      </c>
      <c r="P462" s="2" t="s">
        <v>134</v>
      </c>
      <c r="Q462" s="2" t="s">
        <v>134</v>
      </c>
      <c r="R462" s="2" t="s">
        <v>3132</v>
      </c>
      <c r="S462" s="2" t="s">
        <v>134</v>
      </c>
      <c r="T462" s="2" t="s">
        <v>134</v>
      </c>
      <c r="U462" s="2" t="s">
        <v>134</v>
      </c>
      <c r="V462" s="2" t="s">
        <v>134</v>
      </c>
      <c r="W462" s="2" t="s">
        <v>134</v>
      </c>
      <c r="X462" s="2" t="s">
        <v>134</v>
      </c>
      <c r="Y462" s="2" t="s">
        <v>134</v>
      </c>
      <c r="Z462" s="4"/>
      <c r="AA462" s="4">
        <f>=ROUNDDOWN({0},0)</f>
      </c>
      <c r="AB462" s="5"/>
      <c r="AC462" s="2" t="s">
        <v>134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134</v>
      </c>
      <c r="BM462" s="7"/>
      <c r="BN462" s="7"/>
      <c r="BO462" s="4"/>
      <c r="BP462" s="8"/>
      <c r="BQ462" s="4"/>
      <c r="BR462" s="8"/>
      <c r="BS462" s="7"/>
      <c r="BT462" s="7"/>
      <c r="BU462" s="2" t="s">
        <v>134</v>
      </c>
      <c r="BV462" s="2" t="s">
        <v>134</v>
      </c>
      <c r="BW462" s="2" t="s">
        <v>134</v>
      </c>
      <c r="BX462" s="2" t="s">
        <v>134</v>
      </c>
      <c r="BY462" s="2" t="s">
        <v>134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134</v>
      </c>
      <c r="CI462" s="2" t="s">
        <v>134</v>
      </c>
      <c r="CJ462" s="2" t="s">
        <v>134</v>
      </c>
      <c r="CK462" s="2" t="s">
        <v>134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134</v>
      </c>
      <c r="CT462" s="2" t="s">
        <v>134</v>
      </c>
      <c r="CU462" s="2" t="s">
        <v>134</v>
      </c>
      <c r="CV462" s="2" t="s">
        <v>134</v>
      </c>
      <c r="CW462" s="2" t="s">
        <v>134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134</v>
      </c>
      <c r="DF462" s="2" t="s">
        <v>134</v>
      </c>
      <c r="DG462" s="2" t="s">
        <v>134</v>
      </c>
      <c r="DH462" s="2" t="s">
        <v>134</v>
      </c>
      <c r="DI462" s="2" t="s">
        <v>134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134</v>
      </c>
      <c r="DR462" s="2" t="s">
        <v>134</v>
      </c>
      <c r="DS462" s="2" t="s">
        <v>134</v>
      </c>
      <c r="DT462" s="2" t="s">
        <v>134</v>
      </c>
      <c r="DU462" s="2" t="s">
        <v>134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134</v>
      </c>
      <c r="ED462" s="2" t="s">
        <v>134</v>
      </c>
      <c r="EE462" s="2" t="s">
        <v>134</v>
      </c>
      <c r="EF462" s="2" t="s">
        <v>134</v>
      </c>
      <c r="EG462" s="2" t="s">
        <v>134</v>
      </c>
      <c r="EH462" s="2" t="s">
        <v>134</v>
      </c>
      <c r="EI462" s="4"/>
      <c r="EJ462" s="8"/>
      <c r="EK462" s="4"/>
      <c r="EL462" s="8"/>
      <c r="EM462" s="7"/>
      <c r="EN462" s="7"/>
      <c r="EO462" s="2" t="s">
        <v>134</v>
      </c>
      <c r="EP462" s="2" t="s">
        <v>134</v>
      </c>
      <c r="EQ462" s="2" t="s">
        <v>134</v>
      </c>
      <c r="ER462" s="2" t="s">
        <v>134</v>
      </c>
      <c r="ES462" s="2" t="s">
        <v>134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134</v>
      </c>
      <c r="FB462" s="2" t="s">
        <v>134</v>
      </c>
      <c r="FC462" s="2" t="s">
        <v>134</v>
      </c>
      <c r="FD462" s="2" t="s">
        <v>134</v>
      </c>
      <c r="FE462" s="2" t="s">
        <v>134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134</v>
      </c>
      <c r="FN462" s="2" t="s">
        <v>134</v>
      </c>
      <c r="FO462" s="2" t="s">
        <v>134</v>
      </c>
      <c r="FP462" s="2" t="s">
        <v>134</v>
      </c>
      <c r="FQ462" s="2" t="s">
        <v>134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134</v>
      </c>
      <c r="GA462" s="2" t="s">
        <v>134</v>
      </c>
      <c r="GB462" s="2" t="s">
        <v>134</v>
      </c>
      <c r="GC462" s="2" t="s">
        <v>134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134</v>
      </c>
      <c r="GM462" s="2" t="s">
        <v>134</v>
      </c>
      <c r="GN462" s="2" t="s">
        <v>134</v>
      </c>
      <c r="GO462" s="2" t="s">
        <v>134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134</v>
      </c>
      <c r="GX462" s="2" t="s">
        <v>134</v>
      </c>
      <c r="GY462" s="2" t="s">
        <v>134</v>
      </c>
      <c r="GZ462" s="2" t="s">
        <v>134</v>
      </c>
      <c r="HA462" s="2" t="s">
        <v>134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134</v>
      </c>
      <c r="HJ462" s="2" t="s">
        <v>134</v>
      </c>
      <c r="HK462" s="2" t="s">
        <v>134</v>
      </c>
      <c r="HL462" s="2" t="s">
        <v>134</v>
      </c>
      <c r="HM462" s="2" t="s">
        <v>134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134</v>
      </c>
      <c r="HV462" s="2" t="s">
        <v>134</v>
      </c>
      <c r="HW462" s="2" t="s">
        <v>134</v>
      </c>
      <c r="HX462" s="2" t="s">
        <v>134</v>
      </c>
      <c r="HY462" s="2" t="s">
        <v>134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134</v>
      </c>
      <c r="II462" s="2" t="s">
        <v>134</v>
      </c>
      <c r="IJ462" s="2" t="s">
        <v>134</v>
      </c>
      <c r="IK462" s="2" t="s">
        <v>134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134</v>
      </c>
      <c r="IT462" s="2" t="s">
        <v>134</v>
      </c>
      <c r="IU462" s="2" t="s">
        <v>134</v>
      </c>
      <c r="IV462" s="2" t="s">
        <v>134</v>
      </c>
      <c r="IW462" s="2" t="s">
        <v>134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134</v>
      </c>
      <c r="JF462" s="2" t="s">
        <v>134</v>
      </c>
      <c r="JG462" s="2" t="s">
        <v>134</v>
      </c>
      <c r="JH462" s="2" t="s">
        <v>134</v>
      </c>
      <c r="JI462" s="2" t="s">
        <v>134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134</v>
      </c>
      <c r="JR462" s="2" t="s">
        <v>134</v>
      </c>
      <c r="JS462" s="2" t="s">
        <v>134</v>
      </c>
      <c r="JT462" s="2" t="s">
        <v>134</v>
      </c>
      <c r="JU462" s="2" t="s">
        <v>134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134</v>
      </c>
      <c r="KQ462" s="2" t="s">
        <v>134</v>
      </c>
      <c r="KR462" s="2" t="s">
        <v>134</v>
      </c>
      <c r="KS462" s="2" t="s">
        <v>134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134</v>
      </c>
      <c r="LB462" s="2" t="s">
        <v>134</v>
      </c>
      <c r="LC462" s="2" t="s">
        <v>134</v>
      </c>
      <c r="LD462" s="2" t="s">
        <v>134</v>
      </c>
      <c r="LE462" s="2" t="s">
        <v>134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134</v>
      </c>
      <c r="LN462" s="2" t="s">
        <v>134</v>
      </c>
      <c r="LO462" s="2" t="s">
        <v>134</v>
      </c>
      <c r="LP462" s="2" t="s">
        <v>134</v>
      </c>
      <c r="LQ462" s="2" t="s">
        <v>134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134</v>
      </c>
      <c r="LZ462" s="2" t="s">
        <v>134</v>
      </c>
      <c r="MA462" s="2" t="s">
        <v>134</v>
      </c>
      <c r="MB462" s="2" t="s">
        <v>134</v>
      </c>
      <c r="MC462" s="2" t="s">
        <v>134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134</v>
      </c>
      <c r="NV462" s="2" t="s">
        <v>134</v>
      </c>
      <c r="NW462" s="2" t="s">
        <v>134</v>
      </c>
      <c r="NX462" s="2" t="s">
        <v>134</v>
      </c>
      <c r="NY462" s="2" t="s">
        <v>134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134</v>
      </c>
      <c r="OT462" s="2" t="s">
        <v>134</v>
      </c>
      <c r="OU462" s="2" t="s">
        <v>134</v>
      </c>
      <c r="OV462" s="2" t="s">
        <v>134</v>
      </c>
      <c r="OW462" s="2" t="s">
        <v>134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134</v>
      </c>
      <c r="RN462" s="2" t="s">
        <v>134</v>
      </c>
      <c r="RO462" s="2" t="s">
        <v>134</v>
      </c>
      <c r="RP462" s="2" t="s">
        <v>134</v>
      </c>
      <c r="RQ462" s="2" t="s">
        <v>134</v>
      </c>
      <c r="RR462" s="2" t="s">
        <v>134</v>
      </c>
      <c r="RS462" s="4"/>
      <c r="RT462" s="8"/>
      <c r="RU462" s="4"/>
      <c r="RV462" s="8"/>
      <c r="RW462" s="7"/>
      <c r="RX462" s="7"/>
      <c r="RY462" s="2" t="s">
        <v>134</v>
      </c>
      <c r="RZ462" s="2" t="s">
        <v>134</v>
      </c>
      <c r="SA462" s="2" t="s">
        <v>134</v>
      </c>
      <c r="SB462" s="2" t="s">
        <v>134</v>
      </c>
      <c r="SC462" s="2" t="s">
        <v>134</v>
      </c>
      <c r="SD462" s="2" t="s">
        <v>134</v>
      </c>
      <c r="SE462" s="4"/>
      <c r="SF462" s="8"/>
      <c r="SG462" s="4"/>
      <c r="SH462" s="8"/>
      <c r="SI462" s="7"/>
      <c r="SJ462" s="7"/>
      <c r="SK462" s="2" t="s">
        <v>134</v>
      </c>
      <c r="SL462" s="2" t="s">
        <v>134</v>
      </c>
      <c r="SM462" s="2" t="s">
        <v>134</v>
      </c>
      <c r="SN462" s="2" t="s">
        <v>134</v>
      </c>
      <c r="SO462" s="2" t="s">
        <v>134</v>
      </c>
      <c r="SP462" s="2" t="s">
        <v>134</v>
      </c>
    </row>
    <row r="463">
      <c r="A463" s="2" t="s">
        <v>3884</v>
      </c>
      <c r="B463" s="2" t="s">
        <v>123</v>
      </c>
      <c r="C463" s="2" t="s">
        <v>3817</v>
      </c>
      <c r="D463" s="2" t="s">
        <v>125</v>
      </c>
      <c r="E463" s="2" t="s">
        <v>1660</v>
      </c>
      <c r="F463" s="2" t="s">
        <v>3885</v>
      </c>
      <c r="G463" s="2" t="s">
        <v>134</v>
      </c>
      <c r="H463" s="2" t="s">
        <v>134</v>
      </c>
      <c r="I463" s="2" t="s">
        <v>134</v>
      </c>
      <c r="J463" s="2" t="s">
        <v>3875</v>
      </c>
      <c r="K463" s="2" t="s">
        <v>1298</v>
      </c>
      <c r="L463" s="3">
        <v>12.31</v>
      </c>
      <c r="M463" s="3"/>
      <c r="N463" s="3"/>
      <c r="O463" s="2" t="s">
        <v>131</v>
      </c>
      <c r="P463" s="2" t="s">
        <v>134</v>
      </c>
      <c r="Q463" s="2" t="s">
        <v>134</v>
      </c>
      <c r="R463" s="2" t="s">
        <v>3132</v>
      </c>
      <c r="S463" s="2" t="s">
        <v>134</v>
      </c>
      <c r="T463" s="2" t="s">
        <v>134</v>
      </c>
      <c r="U463" s="2" t="s">
        <v>134</v>
      </c>
      <c r="V463" s="2" t="s">
        <v>134</v>
      </c>
      <c r="W463" s="2" t="s">
        <v>134</v>
      </c>
      <c r="X463" s="2" t="s">
        <v>134</v>
      </c>
      <c r="Y463" s="2" t="s">
        <v>134</v>
      </c>
      <c r="Z463" s="4"/>
      <c r="AA463" s="4">
        <f>=ROUNDDOWN({0},0)</f>
      </c>
      <c r="AB463" s="5"/>
      <c r="AC463" s="2" t="s">
        <v>134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134</v>
      </c>
      <c r="BM463" s="7"/>
      <c r="BN463" s="7"/>
      <c r="BO463" s="4"/>
      <c r="BP463" s="8"/>
      <c r="BQ463" s="4"/>
      <c r="BR463" s="8"/>
      <c r="BS463" s="7"/>
      <c r="BT463" s="7"/>
      <c r="BU463" s="2" t="s">
        <v>134</v>
      </c>
      <c r="BV463" s="2" t="s">
        <v>134</v>
      </c>
      <c r="BW463" s="2" t="s">
        <v>134</v>
      </c>
      <c r="BX463" s="2" t="s">
        <v>134</v>
      </c>
      <c r="BY463" s="2" t="s">
        <v>134</v>
      </c>
      <c r="BZ463" s="2" t="s">
        <v>134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134</v>
      </c>
      <c r="CI463" s="2" t="s">
        <v>134</v>
      </c>
      <c r="CJ463" s="2" t="s">
        <v>134</v>
      </c>
      <c r="CK463" s="2" t="s">
        <v>134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134</v>
      </c>
      <c r="CT463" s="2" t="s">
        <v>134</v>
      </c>
      <c r="CU463" s="2" t="s">
        <v>134</v>
      </c>
      <c r="CV463" s="2" t="s">
        <v>134</v>
      </c>
      <c r="CW463" s="2" t="s">
        <v>134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134</v>
      </c>
      <c r="DF463" s="2" t="s">
        <v>134</v>
      </c>
      <c r="DG463" s="2" t="s">
        <v>134</v>
      </c>
      <c r="DH463" s="2" t="s">
        <v>134</v>
      </c>
      <c r="DI463" s="2" t="s">
        <v>134</v>
      </c>
      <c r="DJ463" s="2" t="s">
        <v>134</v>
      </c>
      <c r="DK463" s="4"/>
      <c r="DL463" s="8"/>
      <c r="DM463" s="4"/>
      <c r="DN463" s="8"/>
      <c r="DO463" s="7"/>
      <c r="DP463" s="7"/>
      <c r="DQ463" s="2" t="s">
        <v>134</v>
      </c>
      <c r="DR463" s="2" t="s">
        <v>134</v>
      </c>
      <c r="DS463" s="2" t="s">
        <v>134</v>
      </c>
      <c r="DT463" s="2" t="s">
        <v>134</v>
      </c>
      <c r="DU463" s="2" t="s">
        <v>134</v>
      </c>
      <c r="DV463" s="2" t="s">
        <v>134</v>
      </c>
      <c r="DW463" s="4"/>
      <c r="DX463" s="8"/>
      <c r="DY463" s="4"/>
      <c r="DZ463" s="8"/>
      <c r="EA463" s="7"/>
      <c r="EB463" s="7"/>
      <c r="EC463" s="2" t="s">
        <v>134</v>
      </c>
      <c r="ED463" s="2" t="s">
        <v>134</v>
      </c>
      <c r="EE463" s="2" t="s">
        <v>134</v>
      </c>
      <c r="EF463" s="2" t="s">
        <v>134</v>
      </c>
      <c r="EG463" s="2" t="s">
        <v>134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134</v>
      </c>
      <c r="EP463" s="2" t="s">
        <v>134</v>
      </c>
      <c r="EQ463" s="2" t="s">
        <v>134</v>
      </c>
      <c r="ER463" s="2" t="s">
        <v>134</v>
      </c>
      <c r="ES463" s="2" t="s">
        <v>134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134</v>
      </c>
      <c r="FB463" s="2" t="s">
        <v>134</v>
      </c>
      <c r="FC463" s="2" t="s">
        <v>134</v>
      </c>
      <c r="FD463" s="2" t="s">
        <v>134</v>
      </c>
      <c r="FE463" s="2" t="s">
        <v>134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134</v>
      </c>
      <c r="FN463" s="2" t="s">
        <v>134</v>
      </c>
      <c r="FO463" s="2" t="s">
        <v>134</v>
      </c>
      <c r="FP463" s="2" t="s">
        <v>134</v>
      </c>
      <c r="FQ463" s="2" t="s">
        <v>134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134</v>
      </c>
      <c r="GA463" s="2" t="s">
        <v>134</v>
      </c>
      <c r="GB463" s="2" t="s">
        <v>134</v>
      </c>
      <c r="GC463" s="2" t="s">
        <v>134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134</v>
      </c>
      <c r="GM463" s="2" t="s">
        <v>134</v>
      </c>
      <c r="GN463" s="2" t="s">
        <v>134</v>
      </c>
      <c r="GO463" s="2" t="s">
        <v>134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134</v>
      </c>
      <c r="GX463" s="2" t="s">
        <v>134</v>
      </c>
      <c r="GY463" s="2" t="s">
        <v>134</v>
      </c>
      <c r="GZ463" s="2" t="s">
        <v>134</v>
      </c>
      <c r="HA463" s="2" t="s">
        <v>134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134</v>
      </c>
      <c r="HJ463" s="2" t="s">
        <v>134</v>
      </c>
      <c r="HK463" s="2" t="s">
        <v>134</v>
      </c>
      <c r="HL463" s="2" t="s">
        <v>134</v>
      </c>
      <c r="HM463" s="2" t="s">
        <v>134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134</v>
      </c>
      <c r="HV463" s="2" t="s">
        <v>134</v>
      </c>
      <c r="HW463" s="2" t="s">
        <v>134</v>
      </c>
      <c r="HX463" s="2" t="s">
        <v>134</v>
      </c>
      <c r="HY463" s="2" t="s">
        <v>134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134</v>
      </c>
      <c r="IT463" s="2" t="s">
        <v>134</v>
      </c>
      <c r="IU463" s="2" t="s">
        <v>134</v>
      </c>
      <c r="IV463" s="2" t="s">
        <v>134</v>
      </c>
      <c r="IW463" s="2" t="s">
        <v>134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134</v>
      </c>
      <c r="JF463" s="2" t="s">
        <v>134</v>
      </c>
      <c r="JG463" s="2" t="s">
        <v>134</v>
      </c>
      <c r="JH463" s="2" t="s">
        <v>134</v>
      </c>
      <c r="JI463" s="2" t="s">
        <v>134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134</v>
      </c>
      <c r="KQ463" s="2" t="s">
        <v>134</v>
      </c>
      <c r="KR463" s="2" t="s">
        <v>134</v>
      </c>
      <c r="KS463" s="2" t="s">
        <v>134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134</v>
      </c>
      <c r="LB463" s="2" t="s">
        <v>134</v>
      </c>
      <c r="LC463" s="2" t="s">
        <v>134</v>
      </c>
      <c r="LD463" s="2" t="s">
        <v>134</v>
      </c>
      <c r="LE463" s="2" t="s">
        <v>134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134</v>
      </c>
      <c r="LN463" s="2" t="s">
        <v>134</v>
      </c>
      <c r="LO463" s="2" t="s">
        <v>134</v>
      </c>
      <c r="LP463" s="2" t="s">
        <v>134</v>
      </c>
      <c r="LQ463" s="2" t="s">
        <v>134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134</v>
      </c>
      <c r="LZ463" s="2" t="s">
        <v>134</v>
      </c>
      <c r="MA463" s="2" t="s">
        <v>134</v>
      </c>
      <c r="MB463" s="2" t="s">
        <v>134</v>
      </c>
      <c r="MC463" s="2" t="s">
        <v>134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134</v>
      </c>
      <c r="NV463" s="2" t="s">
        <v>134</v>
      </c>
      <c r="NW463" s="2" t="s">
        <v>134</v>
      </c>
      <c r="NX463" s="2" t="s">
        <v>134</v>
      </c>
      <c r="NY463" s="2" t="s">
        <v>134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  <c r="RS463" s="4"/>
      <c r="RT463" s="8"/>
      <c r="RU463" s="4"/>
      <c r="RV463" s="8"/>
      <c r="RW463" s="7"/>
      <c r="RX463" s="7"/>
      <c r="RY463" s="2" t="s">
        <v>134</v>
      </c>
      <c r="RZ463" s="2" t="s">
        <v>134</v>
      </c>
      <c r="SA463" s="2" t="s">
        <v>134</v>
      </c>
      <c r="SB463" s="2" t="s">
        <v>134</v>
      </c>
      <c r="SC463" s="2" t="s">
        <v>134</v>
      </c>
      <c r="SD463" s="2" t="s">
        <v>134</v>
      </c>
      <c r="SE463" s="4"/>
      <c r="SF463" s="8"/>
      <c r="SG463" s="4"/>
      <c r="SH463" s="8"/>
      <c r="SI463" s="7"/>
      <c r="SJ463" s="7"/>
      <c r="SK463" s="2" t="s">
        <v>134</v>
      </c>
      <c r="SL463" s="2" t="s">
        <v>134</v>
      </c>
      <c r="SM463" s="2" t="s">
        <v>134</v>
      </c>
      <c r="SN463" s="2" t="s">
        <v>134</v>
      </c>
      <c r="SO463" s="2" t="s">
        <v>134</v>
      </c>
      <c r="SP463" s="2" t="s">
        <v>134</v>
      </c>
    </row>
    <row r="464">
      <c r="A464" s="2" t="s">
        <v>3886</v>
      </c>
      <c r="B464" s="2" t="s">
        <v>123</v>
      </c>
      <c r="C464" s="2" t="s">
        <v>3817</v>
      </c>
      <c r="D464" s="2" t="s">
        <v>125</v>
      </c>
      <c r="E464" s="2" t="s">
        <v>1660</v>
      </c>
      <c r="F464" s="2" t="s">
        <v>3887</v>
      </c>
      <c r="G464" s="2" t="s">
        <v>134</v>
      </c>
      <c r="H464" s="2" t="s">
        <v>134</v>
      </c>
      <c r="I464" s="2" t="s">
        <v>134</v>
      </c>
      <c r="J464" s="2" t="s">
        <v>3875</v>
      </c>
      <c r="K464" s="2" t="s">
        <v>394</v>
      </c>
      <c r="L464" s="3">
        <v>12.31</v>
      </c>
      <c r="M464" s="3"/>
      <c r="N464" s="3"/>
      <c r="O464" s="2" t="s">
        <v>131</v>
      </c>
      <c r="P464" s="2" t="s">
        <v>134</v>
      </c>
      <c r="Q464" s="2" t="s">
        <v>134</v>
      </c>
      <c r="R464" s="2" t="s">
        <v>3132</v>
      </c>
      <c r="S464" s="2" t="s">
        <v>134</v>
      </c>
      <c r="T464" s="2" t="s">
        <v>134</v>
      </c>
      <c r="U464" s="2" t="s">
        <v>134</v>
      </c>
      <c r="V464" s="2" t="s">
        <v>134</v>
      </c>
      <c r="W464" s="2" t="s">
        <v>134</v>
      </c>
      <c r="X464" s="2" t="s">
        <v>134</v>
      </c>
      <c r="Y464" s="2" t="s">
        <v>134</v>
      </c>
      <c r="Z464" s="4"/>
      <c r="AA464" s="4">
        <f>=ROUNDDOWN({0},0)</f>
      </c>
      <c r="AB464" s="5"/>
      <c r="AC464" s="2" t="s">
        <v>134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134</v>
      </c>
      <c r="BM464" s="7"/>
      <c r="BN464" s="7"/>
      <c r="BO464" s="4"/>
      <c r="BP464" s="8"/>
      <c r="BQ464" s="4"/>
      <c r="BR464" s="8"/>
      <c r="BS464" s="7"/>
      <c r="BT464" s="7"/>
      <c r="BU464" s="2" t="s">
        <v>134</v>
      </c>
      <c r="BV464" s="2" t="s">
        <v>134</v>
      </c>
      <c r="BW464" s="2" t="s">
        <v>134</v>
      </c>
      <c r="BX464" s="2" t="s">
        <v>134</v>
      </c>
      <c r="BY464" s="2" t="s">
        <v>134</v>
      </c>
      <c r="BZ464" s="2" t="s">
        <v>134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134</v>
      </c>
      <c r="CI464" s="2" t="s">
        <v>134</v>
      </c>
      <c r="CJ464" s="2" t="s">
        <v>134</v>
      </c>
      <c r="CK464" s="2" t="s">
        <v>134</v>
      </c>
      <c r="CL464" s="2" t="s">
        <v>134</v>
      </c>
      <c r="CM464" s="4"/>
      <c r="CN464" s="8"/>
      <c r="CO464" s="4"/>
      <c r="CP464" s="8"/>
      <c r="CQ464" s="7"/>
      <c r="CR464" s="7"/>
      <c r="CS464" s="2" t="s">
        <v>134</v>
      </c>
      <c r="CT464" s="2" t="s">
        <v>134</v>
      </c>
      <c r="CU464" s="2" t="s">
        <v>134</v>
      </c>
      <c r="CV464" s="2" t="s">
        <v>134</v>
      </c>
      <c r="CW464" s="2" t="s">
        <v>134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134</v>
      </c>
      <c r="DF464" s="2" t="s">
        <v>134</v>
      </c>
      <c r="DG464" s="2" t="s">
        <v>134</v>
      </c>
      <c r="DH464" s="2" t="s">
        <v>134</v>
      </c>
      <c r="DI464" s="2" t="s">
        <v>134</v>
      </c>
      <c r="DJ464" s="2" t="s">
        <v>134</v>
      </c>
      <c r="DK464" s="4"/>
      <c r="DL464" s="8"/>
      <c r="DM464" s="4"/>
      <c r="DN464" s="8"/>
      <c r="DO464" s="7"/>
      <c r="DP464" s="7"/>
      <c r="DQ464" s="2" t="s">
        <v>134</v>
      </c>
      <c r="DR464" s="2" t="s">
        <v>134</v>
      </c>
      <c r="DS464" s="2" t="s">
        <v>134</v>
      </c>
      <c r="DT464" s="2" t="s">
        <v>134</v>
      </c>
      <c r="DU464" s="2" t="s">
        <v>134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134</v>
      </c>
      <c r="ED464" s="2" t="s">
        <v>134</v>
      </c>
      <c r="EE464" s="2" t="s">
        <v>134</v>
      </c>
      <c r="EF464" s="2" t="s">
        <v>134</v>
      </c>
      <c r="EG464" s="2" t="s">
        <v>134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134</v>
      </c>
      <c r="EP464" s="2" t="s">
        <v>134</v>
      </c>
      <c r="EQ464" s="2" t="s">
        <v>134</v>
      </c>
      <c r="ER464" s="2" t="s">
        <v>134</v>
      </c>
      <c r="ES464" s="2" t="s">
        <v>134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134</v>
      </c>
      <c r="FB464" s="2" t="s">
        <v>134</v>
      </c>
      <c r="FC464" s="2" t="s">
        <v>134</v>
      </c>
      <c r="FD464" s="2" t="s">
        <v>134</v>
      </c>
      <c r="FE464" s="2" t="s">
        <v>134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134</v>
      </c>
      <c r="FN464" s="2" t="s">
        <v>134</v>
      </c>
      <c r="FO464" s="2" t="s">
        <v>134</v>
      </c>
      <c r="FP464" s="2" t="s">
        <v>134</v>
      </c>
      <c r="FQ464" s="2" t="s">
        <v>134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134</v>
      </c>
      <c r="GA464" s="2" t="s">
        <v>134</v>
      </c>
      <c r="GB464" s="2" t="s">
        <v>134</v>
      </c>
      <c r="GC464" s="2" t="s">
        <v>134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134</v>
      </c>
      <c r="GM464" s="2" t="s">
        <v>134</v>
      </c>
      <c r="GN464" s="2" t="s">
        <v>134</v>
      </c>
      <c r="GO464" s="2" t="s">
        <v>134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134</v>
      </c>
      <c r="GX464" s="2" t="s">
        <v>134</v>
      </c>
      <c r="GY464" s="2" t="s">
        <v>134</v>
      </c>
      <c r="GZ464" s="2" t="s">
        <v>134</v>
      </c>
      <c r="HA464" s="2" t="s">
        <v>134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134</v>
      </c>
      <c r="HJ464" s="2" t="s">
        <v>134</v>
      </c>
      <c r="HK464" s="2" t="s">
        <v>134</v>
      </c>
      <c r="HL464" s="2" t="s">
        <v>134</v>
      </c>
      <c r="HM464" s="2" t="s">
        <v>134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134</v>
      </c>
      <c r="HV464" s="2" t="s">
        <v>134</v>
      </c>
      <c r="HW464" s="2" t="s">
        <v>134</v>
      </c>
      <c r="HX464" s="2" t="s">
        <v>134</v>
      </c>
      <c r="HY464" s="2" t="s">
        <v>134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134</v>
      </c>
      <c r="II464" s="2" t="s">
        <v>134</v>
      </c>
      <c r="IJ464" s="2" t="s">
        <v>134</v>
      </c>
      <c r="IK464" s="2" t="s">
        <v>134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134</v>
      </c>
      <c r="IT464" s="2" t="s">
        <v>134</v>
      </c>
      <c r="IU464" s="2" t="s">
        <v>134</v>
      </c>
      <c r="IV464" s="2" t="s">
        <v>134</v>
      </c>
      <c r="IW464" s="2" t="s">
        <v>134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134</v>
      </c>
      <c r="JG464" s="2" t="s">
        <v>134</v>
      </c>
      <c r="JH464" s="2" t="s">
        <v>134</v>
      </c>
      <c r="JI464" s="2" t="s">
        <v>134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134</v>
      </c>
      <c r="JS464" s="2" t="s">
        <v>134</v>
      </c>
      <c r="JT464" s="2" t="s">
        <v>134</v>
      </c>
      <c r="JU464" s="2" t="s">
        <v>134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134</v>
      </c>
      <c r="KQ464" s="2" t="s">
        <v>134</v>
      </c>
      <c r="KR464" s="2" t="s">
        <v>134</v>
      </c>
      <c r="KS464" s="2" t="s">
        <v>134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134</v>
      </c>
      <c r="LB464" s="2" t="s">
        <v>134</v>
      </c>
      <c r="LC464" s="2" t="s">
        <v>134</v>
      </c>
      <c r="LD464" s="2" t="s">
        <v>134</v>
      </c>
      <c r="LE464" s="2" t="s">
        <v>134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134</v>
      </c>
      <c r="LN464" s="2" t="s">
        <v>134</v>
      </c>
      <c r="LO464" s="2" t="s">
        <v>134</v>
      </c>
      <c r="LP464" s="2" t="s">
        <v>134</v>
      </c>
      <c r="LQ464" s="2" t="s">
        <v>134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134</v>
      </c>
      <c r="LZ464" s="2" t="s">
        <v>134</v>
      </c>
      <c r="MA464" s="2" t="s">
        <v>134</v>
      </c>
      <c r="MB464" s="2" t="s">
        <v>134</v>
      </c>
      <c r="MC464" s="2" t="s">
        <v>134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134</v>
      </c>
      <c r="MY464" s="2" t="s">
        <v>134</v>
      </c>
      <c r="MZ464" s="2" t="s">
        <v>134</v>
      </c>
      <c r="NA464" s="2" t="s">
        <v>134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134</v>
      </c>
      <c r="NV464" s="2" t="s">
        <v>134</v>
      </c>
      <c r="NW464" s="2" t="s">
        <v>134</v>
      </c>
      <c r="NX464" s="2" t="s">
        <v>134</v>
      </c>
      <c r="NY464" s="2" t="s">
        <v>134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134</v>
      </c>
      <c r="OT464" s="2" t="s">
        <v>134</v>
      </c>
      <c r="OU464" s="2" t="s">
        <v>134</v>
      </c>
      <c r="OV464" s="2" t="s">
        <v>134</v>
      </c>
      <c r="OW464" s="2" t="s">
        <v>134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134</v>
      </c>
      <c r="RN464" s="2" t="s">
        <v>134</v>
      </c>
      <c r="RO464" s="2" t="s">
        <v>134</v>
      </c>
      <c r="RP464" s="2" t="s">
        <v>134</v>
      </c>
      <c r="RQ464" s="2" t="s">
        <v>134</v>
      </c>
      <c r="RR464" s="2" t="s">
        <v>134</v>
      </c>
      <c r="RS464" s="4"/>
      <c r="RT464" s="8"/>
      <c r="RU464" s="4"/>
      <c r="RV464" s="8"/>
      <c r="RW464" s="7"/>
      <c r="RX464" s="7"/>
      <c r="RY464" s="2" t="s">
        <v>134</v>
      </c>
      <c r="RZ464" s="2" t="s">
        <v>134</v>
      </c>
      <c r="SA464" s="2" t="s">
        <v>134</v>
      </c>
      <c r="SB464" s="2" t="s">
        <v>134</v>
      </c>
      <c r="SC464" s="2" t="s">
        <v>134</v>
      </c>
      <c r="SD464" s="2" t="s">
        <v>134</v>
      </c>
      <c r="SE464" s="4"/>
      <c r="SF464" s="8"/>
      <c r="SG464" s="4"/>
      <c r="SH464" s="8"/>
      <c r="SI464" s="7"/>
      <c r="SJ464" s="7"/>
      <c r="SK464" s="2" t="s">
        <v>134</v>
      </c>
      <c r="SL464" s="2" t="s">
        <v>134</v>
      </c>
      <c r="SM464" s="2" t="s">
        <v>134</v>
      </c>
      <c r="SN464" s="2" t="s">
        <v>134</v>
      </c>
      <c r="SO464" s="2" t="s">
        <v>134</v>
      </c>
      <c r="SP464" s="2" t="s">
        <v>134</v>
      </c>
    </row>
    <row r="465">
      <c r="A465" s="2" t="s">
        <v>3888</v>
      </c>
      <c r="B465" s="2" t="s">
        <v>123</v>
      </c>
      <c r="C465" s="2" t="s">
        <v>3817</v>
      </c>
      <c r="D465" s="2" t="s">
        <v>125</v>
      </c>
      <c r="E465" s="2" t="s">
        <v>1660</v>
      </c>
      <c r="F465" s="2" t="s">
        <v>3889</v>
      </c>
      <c r="G465" s="2" t="s">
        <v>134</v>
      </c>
      <c r="H465" s="2" t="s">
        <v>134</v>
      </c>
      <c r="I465" s="2" t="s">
        <v>134</v>
      </c>
      <c r="J465" s="2" t="s">
        <v>3875</v>
      </c>
      <c r="K465" s="2" t="s">
        <v>329</v>
      </c>
      <c r="L465" s="3">
        <v>12.31</v>
      </c>
      <c r="M465" s="3"/>
      <c r="N465" s="3"/>
      <c r="O465" s="2" t="s">
        <v>131</v>
      </c>
      <c r="P465" s="2" t="s">
        <v>134</v>
      </c>
      <c r="Q465" s="2" t="s">
        <v>134</v>
      </c>
      <c r="R465" s="2" t="s">
        <v>3132</v>
      </c>
      <c r="S465" s="2" t="s">
        <v>134</v>
      </c>
      <c r="T465" s="2" t="s">
        <v>134</v>
      </c>
      <c r="U465" s="2" t="s">
        <v>134</v>
      </c>
      <c r="V465" s="2" t="s">
        <v>134</v>
      </c>
      <c r="W465" s="2" t="s">
        <v>134</v>
      </c>
      <c r="X465" s="2" t="s">
        <v>134</v>
      </c>
      <c r="Y465" s="2" t="s">
        <v>134</v>
      </c>
      <c r="Z465" s="4"/>
      <c r="AA465" s="4">
        <f>=ROUNDDOWN({0},0)</f>
      </c>
      <c r="AB465" s="5"/>
      <c r="AC465" s="2" t="s">
        <v>134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134</v>
      </c>
      <c r="BM465" s="7"/>
      <c r="BN465" s="7"/>
      <c r="BO465" s="4"/>
      <c r="BP465" s="8"/>
      <c r="BQ465" s="4"/>
      <c r="BR465" s="8"/>
      <c r="BS465" s="7"/>
      <c r="BT465" s="7"/>
      <c r="BU465" s="2" t="s">
        <v>134</v>
      </c>
      <c r="BV465" s="2" t="s">
        <v>134</v>
      </c>
      <c r="BW465" s="2" t="s">
        <v>134</v>
      </c>
      <c r="BX465" s="2" t="s">
        <v>134</v>
      </c>
      <c r="BY465" s="2" t="s">
        <v>134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134</v>
      </c>
      <c r="CT465" s="2" t="s">
        <v>134</v>
      </c>
      <c r="CU465" s="2" t="s">
        <v>134</v>
      </c>
      <c r="CV465" s="2" t="s">
        <v>134</v>
      </c>
      <c r="CW465" s="2" t="s">
        <v>134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134</v>
      </c>
      <c r="DF465" s="2" t="s">
        <v>134</v>
      </c>
      <c r="DG465" s="2" t="s">
        <v>134</v>
      </c>
      <c r="DH465" s="2" t="s">
        <v>134</v>
      </c>
      <c r="DI465" s="2" t="s">
        <v>134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134</v>
      </c>
      <c r="FB465" s="2" t="s">
        <v>134</v>
      </c>
      <c r="FC465" s="2" t="s">
        <v>134</v>
      </c>
      <c r="FD465" s="2" t="s">
        <v>134</v>
      </c>
      <c r="FE465" s="2" t="s">
        <v>134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134</v>
      </c>
      <c r="HJ465" s="2" t="s">
        <v>134</v>
      </c>
      <c r="HK465" s="2" t="s">
        <v>134</v>
      </c>
      <c r="HL465" s="2" t="s">
        <v>134</v>
      </c>
      <c r="HM465" s="2" t="s">
        <v>134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134</v>
      </c>
      <c r="HV465" s="2" t="s">
        <v>134</v>
      </c>
      <c r="HW465" s="2" t="s">
        <v>134</v>
      </c>
      <c r="HX465" s="2" t="s">
        <v>134</v>
      </c>
      <c r="HY465" s="2" t="s">
        <v>134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134</v>
      </c>
      <c r="JG465" s="2" t="s">
        <v>134</v>
      </c>
      <c r="JH465" s="2" t="s">
        <v>134</v>
      </c>
      <c r="JI465" s="2" t="s">
        <v>134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  <c r="RS465" s="4"/>
      <c r="RT465" s="8"/>
      <c r="RU465" s="4"/>
      <c r="RV465" s="8"/>
      <c r="RW465" s="7"/>
      <c r="RX465" s="7"/>
      <c r="RY465" s="2" t="s">
        <v>134</v>
      </c>
      <c r="RZ465" s="2" t="s">
        <v>134</v>
      </c>
      <c r="SA465" s="2" t="s">
        <v>134</v>
      </c>
      <c r="SB465" s="2" t="s">
        <v>134</v>
      </c>
      <c r="SC465" s="2" t="s">
        <v>134</v>
      </c>
      <c r="SD465" s="2" t="s">
        <v>134</v>
      </c>
      <c r="SE465" s="4"/>
      <c r="SF465" s="8"/>
      <c r="SG465" s="4"/>
      <c r="SH465" s="8"/>
      <c r="SI465" s="7"/>
      <c r="SJ465" s="7"/>
      <c r="SK465" s="2" t="s">
        <v>134</v>
      </c>
      <c r="SL465" s="2" t="s">
        <v>134</v>
      </c>
      <c r="SM465" s="2" t="s">
        <v>134</v>
      </c>
      <c r="SN465" s="2" t="s">
        <v>134</v>
      </c>
      <c r="SO465" s="2" t="s">
        <v>134</v>
      </c>
      <c r="SP465" s="2" t="s">
        <v>134</v>
      </c>
    </row>
    <row r="466">
      <c r="A466" s="2" t="s">
        <v>3890</v>
      </c>
      <c r="B466" s="2" t="s">
        <v>123</v>
      </c>
      <c r="C466" s="2" t="s">
        <v>3817</v>
      </c>
      <c r="D466" s="2" t="s">
        <v>2765</v>
      </c>
      <c r="E466" s="2" t="s">
        <v>1660</v>
      </c>
      <c r="F466" s="2" t="s">
        <v>3891</v>
      </c>
      <c r="G466" s="2" t="s">
        <v>134</v>
      </c>
      <c r="H466" s="2" t="s">
        <v>134</v>
      </c>
      <c r="I466" s="2" t="s">
        <v>134</v>
      </c>
      <c r="J466" s="2" t="s">
        <v>3892</v>
      </c>
      <c r="K466" s="2" t="s">
        <v>130</v>
      </c>
      <c r="L466" s="3">
        <v>1.85</v>
      </c>
      <c r="M466" s="3"/>
      <c r="N466" s="3"/>
      <c r="O466" s="2" t="s">
        <v>766</v>
      </c>
      <c r="P466" s="2" t="s">
        <v>134</v>
      </c>
      <c r="Q466" s="2" t="s">
        <v>134</v>
      </c>
      <c r="R466" s="2" t="s">
        <v>3132</v>
      </c>
      <c r="S466" s="2" t="s">
        <v>134</v>
      </c>
      <c r="T466" s="2" t="s">
        <v>134</v>
      </c>
      <c r="U466" s="2" t="s">
        <v>134</v>
      </c>
      <c r="V466" s="2" t="s">
        <v>134</v>
      </c>
      <c r="W466" s="2" t="s">
        <v>134</v>
      </c>
      <c r="X466" s="2" t="s">
        <v>134</v>
      </c>
      <c r="Y466" s="2" t="s">
        <v>134</v>
      </c>
      <c r="Z466" s="4"/>
      <c r="AA466" s="4">
        <f>=ROUNDDOWN({0},0)</f>
      </c>
      <c r="AB466" s="5"/>
      <c r="AC466" s="2" t="s">
        <v>134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134</v>
      </c>
      <c r="AW466" s="8" t="s">
        <v>134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/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/>
      <c r="BJ466" s="4"/>
      <c r="BK466" s="8"/>
      <c r="BL466" s="2" t="s">
        <v>134</v>
      </c>
      <c r="BM466" s="7"/>
      <c r="BN466" s="7"/>
      <c r="BO466" s="4"/>
      <c r="BP466" s="8"/>
      <c r="BQ466" s="4"/>
      <c r="BR466" s="8"/>
      <c r="BS466" s="7"/>
      <c r="BT466" s="7"/>
      <c r="BU466" s="2" t="s">
        <v>134</v>
      </c>
      <c r="BV466" s="2" t="s">
        <v>134</v>
      </c>
      <c r="BW466" s="2" t="s">
        <v>134</v>
      </c>
      <c r="BX466" s="2" t="s">
        <v>134</v>
      </c>
      <c r="BY466" s="2" t="s">
        <v>134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134</v>
      </c>
      <c r="CT466" s="2" t="s">
        <v>134</v>
      </c>
      <c r="CU466" s="2" t="s">
        <v>134</v>
      </c>
      <c r="CV466" s="2" t="s">
        <v>134</v>
      </c>
      <c r="CW466" s="2" t="s">
        <v>134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134</v>
      </c>
      <c r="DG466" s="2" t="s">
        <v>134</v>
      </c>
      <c r="DH466" s="2" t="s">
        <v>134</v>
      </c>
      <c r="DI466" s="2" t="s">
        <v>134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134</v>
      </c>
      <c r="FB466" s="2" t="s">
        <v>134</v>
      </c>
      <c r="FC466" s="2" t="s">
        <v>134</v>
      </c>
      <c r="FD466" s="2" t="s">
        <v>134</v>
      </c>
      <c r="FE466" s="2" t="s">
        <v>134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134</v>
      </c>
      <c r="HJ466" s="2" t="s">
        <v>134</v>
      </c>
      <c r="HK466" s="2" t="s">
        <v>134</v>
      </c>
      <c r="HL466" s="2" t="s">
        <v>134</v>
      </c>
      <c r="HM466" s="2" t="s">
        <v>134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134</v>
      </c>
      <c r="HV466" s="2" t="s">
        <v>134</v>
      </c>
      <c r="HW466" s="2" t="s">
        <v>134</v>
      </c>
      <c r="HX466" s="2" t="s">
        <v>134</v>
      </c>
      <c r="HY466" s="2" t="s">
        <v>134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134</v>
      </c>
      <c r="JF466" s="2" t="s">
        <v>134</v>
      </c>
      <c r="JG466" s="2" t="s">
        <v>134</v>
      </c>
      <c r="JH466" s="2" t="s">
        <v>134</v>
      </c>
      <c r="JI466" s="2" t="s">
        <v>134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  <c r="RS466" s="4"/>
      <c r="RT466" s="8"/>
      <c r="RU466" s="4"/>
      <c r="RV466" s="8"/>
      <c r="RW466" s="7"/>
      <c r="RX466" s="7"/>
      <c r="RY466" s="2" t="s">
        <v>134</v>
      </c>
      <c r="RZ466" s="2" t="s">
        <v>134</v>
      </c>
      <c r="SA466" s="2" t="s">
        <v>134</v>
      </c>
      <c r="SB466" s="2" t="s">
        <v>134</v>
      </c>
      <c r="SC466" s="2" t="s">
        <v>134</v>
      </c>
      <c r="SD466" s="2" t="s">
        <v>134</v>
      </c>
      <c r="SE466" s="4"/>
      <c r="SF466" s="8"/>
      <c r="SG466" s="4"/>
      <c r="SH466" s="8"/>
      <c r="SI466" s="7"/>
      <c r="SJ466" s="7"/>
      <c r="SK466" s="2" t="s">
        <v>134</v>
      </c>
      <c r="SL466" s="2" t="s">
        <v>134</v>
      </c>
      <c r="SM466" s="2" t="s">
        <v>134</v>
      </c>
      <c r="SN466" s="2" t="s">
        <v>134</v>
      </c>
      <c r="SO466" s="2" t="s">
        <v>134</v>
      </c>
      <c r="SP466" s="2" t="s">
        <v>134</v>
      </c>
    </row>
    <row r="467">
      <c r="A467" s="2" t="s">
        <v>3893</v>
      </c>
      <c r="B467" s="2" t="s">
        <v>123</v>
      </c>
      <c r="C467" s="2" t="s">
        <v>3817</v>
      </c>
      <c r="D467" s="2" t="s">
        <v>2765</v>
      </c>
      <c r="E467" s="2" t="s">
        <v>1660</v>
      </c>
      <c r="F467" s="2" t="s">
        <v>3891</v>
      </c>
      <c r="G467" s="2" t="s">
        <v>134</v>
      </c>
      <c r="H467" s="2" t="s">
        <v>134</v>
      </c>
      <c r="I467" s="2" t="s">
        <v>134</v>
      </c>
      <c r="J467" s="2" t="s">
        <v>2751</v>
      </c>
      <c r="K467" s="2" t="s">
        <v>130</v>
      </c>
      <c r="L467" s="3">
        <v>3.25</v>
      </c>
      <c r="M467" s="3"/>
      <c r="N467" s="3"/>
      <c r="O467" s="2" t="s">
        <v>766</v>
      </c>
      <c r="P467" s="2" t="s">
        <v>134</v>
      </c>
      <c r="Q467" s="2" t="s">
        <v>134</v>
      </c>
      <c r="R467" s="2" t="s">
        <v>3132</v>
      </c>
      <c r="S467" s="2" t="s">
        <v>134</v>
      </c>
      <c r="T467" s="2" t="s">
        <v>134</v>
      </c>
      <c r="U467" s="2" t="s">
        <v>134</v>
      </c>
      <c r="V467" s="2" t="s">
        <v>134</v>
      </c>
      <c r="W467" s="2" t="s">
        <v>134</v>
      </c>
      <c r="X467" s="2" t="s">
        <v>134</v>
      </c>
      <c r="Y467" s="2" t="s">
        <v>134</v>
      </c>
      <c r="Z467" s="4"/>
      <c r="AA467" s="4">
        <f>=ROUNDDOWN({0},0)</f>
      </c>
      <c r="AB467" s="5"/>
      <c r="AC467" s="2" t="s">
        <v>134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/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/>
      <c r="BJ467" s="4"/>
      <c r="BK467" s="8"/>
      <c r="BL467" s="2" t="s">
        <v>134</v>
      </c>
      <c r="BM467" s="7"/>
      <c r="BN467" s="7"/>
      <c r="BO467" s="4"/>
      <c r="BP467" s="8"/>
      <c r="BQ467" s="4"/>
      <c r="BR467" s="8"/>
      <c r="BS467" s="7"/>
      <c r="BT467" s="7"/>
      <c r="BU467" s="2" t="s">
        <v>134</v>
      </c>
      <c r="BV467" s="2" t="s">
        <v>134</v>
      </c>
      <c r="BW467" s="2" t="s">
        <v>134</v>
      </c>
      <c r="BX467" s="2" t="s">
        <v>134</v>
      </c>
      <c r="BY467" s="2" t="s">
        <v>134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134</v>
      </c>
      <c r="CI467" s="2" t="s">
        <v>134</v>
      </c>
      <c r="CJ467" s="2" t="s">
        <v>134</v>
      </c>
      <c r="CK467" s="2" t="s">
        <v>134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134</v>
      </c>
      <c r="CT467" s="2" t="s">
        <v>134</v>
      </c>
      <c r="CU467" s="2" t="s">
        <v>134</v>
      </c>
      <c r="CV467" s="2" t="s">
        <v>134</v>
      </c>
      <c r="CW467" s="2" t="s">
        <v>134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134</v>
      </c>
      <c r="DG467" s="2" t="s">
        <v>134</v>
      </c>
      <c r="DH467" s="2" t="s">
        <v>134</v>
      </c>
      <c r="DI467" s="2" t="s">
        <v>134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134</v>
      </c>
      <c r="DR467" s="2" t="s">
        <v>134</v>
      </c>
      <c r="DS467" s="2" t="s">
        <v>134</v>
      </c>
      <c r="DT467" s="2" t="s">
        <v>134</v>
      </c>
      <c r="DU467" s="2" t="s">
        <v>134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134</v>
      </c>
      <c r="ED467" s="2" t="s">
        <v>134</v>
      </c>
      <c r="EE467" s="2" t="s">
        <v>134</v>
      </c>
      <c r="EF467" s="2" t="s">
        <v>134</v>
      </c>
      <c r="EG467" s="2" t="s">
        <v>134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134</v>
      </c>
      <c r="EP467" s="2" t="s">
        <v>134</v>
      </c>
      <c r="EQ467" s="2" t="s">
        <v>134</v>
      </c>
      <c r="ER467" s="2" t="s">
        <v>134</v>
      </c>
      <c r="ES467" s="2" t="s">
        <v>134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134</v>
      </c>
      <c r="FB467" s="2" t="s">
        <v>134</v>
      </c>
      <c r="FC467" s="2" t="s">
        <v>134</v>
      </c>
      <c r="FD467" s="2" t="s">
        <v>134</v>
      </c>
      <c r="FE467" s="2" t="s">
        <v>134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134</v>
      </c>
      <c r="FN467" s="2" t="s">
        <v>134</v>
      </c>
      <c r="FO467" s="2" t="s">
        <v>134</v>
      </c>
      <c r="FP467" s="2" t="s">
        <v>134</v>
      </c>
      <c r="FQ467" s="2" t="s">
        <v>134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134</v>
      </c>
      <c r="GA467" s="2" t="s">
        <v>134</v>
      </c>
      <c r="GB467" s="2" t="s">
        <v>134</v>
      </c>
      <c r="GC467" s="2" t="s">
        <v>134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134</v>
      </c>
      <c r="GL467" s="2" t="s">
        <v>134</v>
      </c>
      <c r="GM467" s="2" t="s">
        <v>134</v>
      </c>
      <c r="GN467" s="2" t="s">
        <v>134</v>
      </c>
      <c r="GO467" s="2" t="s">
        <v>134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134</v>
      </c>
      <c r="GX467" s="2" t="s">
        <v>134</v>
      </c>
      <c r="GY467" s="2" t="s">
        <v>134</v>
      </c>
      <c r="GZ467" s="2" t="s">
        <v>134</v>
      </c>
      <c r="HA467" s="2" t="s">
        <v>134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134</v>
      </c>
      <c r="HJ467" s="2" t="s">
        <v>134</v>
      </c>
      <c r="HK467" s="2" t="s">
        <v>134</v>
      </c>
      <c r="HL467" s="2" t="s">
        <v>134</v>
      </c>
      <c r="HM467" s="2" t="s">
        <v>134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134</v>
      </c>
      <c r="HW467" s="2" t="s">
        <v>134</v>
      </c>
      <c r="HX467" s="2" t="s">
        <v>134</v>
      </c>
      <c r="HY467" s="2" t="s">
        <v>134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134</v>
      </c>
      <c r="II467" s="2" t="s">
        <v>134</v>
      </c>
      <c r="IJ467" s="2" t="s">
        <v>134</v>
      </c>
      <c r="IK467" s="2" t="s">
        <v>134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134</v>
      </c>
      <c r="IT467" s="2" t="s">
        <v>134</v>
      </c>
      <c r="IU467" s="2" t="s">
        <v>134</v>
      </c>
      <c r="IV467" s="2" t="s">
        <v>134</v>
      </c>
      <c r="IW467" s="2" t="s">
        <v>134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134</v>
      </c>
      <c r="JG467" s="2" t="s">
        <v>134</v>
      </c>
      <c r="JH467" s="2" t="s">
        <v>134</v>
      </c>
      <c r="JI467" s="2" t="s">
        <v>134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134</v>
      </c>
      <c r="JS467" s="2" t="s">
        <v>134</v>
      </c>
      <c r="JT467" s="2" t="s">
        <v>134</v>
      </c>
      <c r="JU467" s="2" t="s">
        <v>134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134</v>
      </c>
      <c r="KQ467" s="2" t="s">
        <v>134</v>
      </c>
      <c r="KR467" s="2" t="s">
        <v>134</v>
      </c>
      <c r="KS467" s="2" t="s">
        <v>134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134</v>
      </c>
      <c r="LN467" s="2" t="s">
        <v>134</v>
      </c>
      <c r="LO467" s="2" t="s">
        <v>134</v>
      </c>
      <c r="LP467" s="2" t="s">
        <v>134</v>
      </c>
      <c r="LQ467" s="2" t="s">
        <v>134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134</v>
      </c>
      <c r="LZ467" s="2" t="s">
        <v>134</v>
      </c>
      <c r="MA467" s="2" t="s">
        <v>134</v>
      </c>
      <c r="MB467" s="2" t="s">
        <v>134</v>
      </c>
      <c r="MC467" s="2" t="s">
        <v>134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134</v>
      </c>
      <c r="PS467" s="2" t="s">
        <v>134</v>
      </c>
      <c r="PT467" s="2" t="s">
        <v>134</v>
      </c>
      <c r="PU467" s="2" t="s">
        <v>134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  <c r="RS467" s="4"/>
      <c r="RT467" s="8"/>
      <c r="RU467" s="4"/>
      <c r="RV467" s="8"/>
      <c r="RW467" s="7"/>
      <c r="RX467" s="7"/>
      <c r="RY467" s="2" t="s">
        <v>134</v>
      </c>
      <c r="RZ467" s="2" t="s">
        <v>134</v>
      </c>
      <c r="SA467" s="2" t="s">
        <v>134</v>
      </c>
      <c r="SB467" s="2" t="s">
        <v>134</v>
      </c>
      <c r="SC467" s="2" t="s">
        <v>134</v>
      </c>
      <c r="SD467" s="2" t="s">
        <v>134</v>
      </c>
      <c r="SE467" s="4"/>
      <c r="SF467" s="8"/>
      <c r="SG467" s="4"/>
      <c r="SH467" s="8"/>
      <c r="SI467" s="7"/>
      <c r="SJ467" s="7"/>
      <c r="SK467" s="2" t="s">
        <v>134</v>
      </c>
      <c r="SL467" s="2" t="s">
        <v>134</v>
      </c>
      <c r="SM467" s="2" t="s">
        <v>134</v>
      </c>
      <c r="SN467" s="2" t="s">
        <v>134</v>
      </c>
      <c r="SO467" s="2" t="s">
        <v>134</v>
      </c>
      <c r="SP467" s="2" t="s">
        <v>134</v>
      </c>
    </row>
    <row r="468">
      <c r="A468" s="2" t="s">
        <v>3894</v>
      </c>
      <c r="B468" s="2" t="s">
        <v>123</v>
      </c>
      <c r="C468" s="2" t="s">
        <v>3817</v>
      </c>
      <c r="D468" s="2" t="s">
        <v>2765</v>
      </c>
      <c r="E468" s="2" t="s">
        <v>1660</v>
      </c>
      <c r="F468" s="2" t="s">
        <v>3891</v>
      </c>
      <c r="G468" s="2" t="s">
        <v>134</v>
      </c>
      <c r="H468" s="2" t="s">
        <v>134</v>
      </c>
      <c r="I468" s="2" t="s">
        <v>134</v>
      </c>
      <c r="J468" s="2" t="s">
        <v>3522</v>
      </c>
      <c r="K468" s="2" t="s">
        <v>130</v>
      </c>
      <c r="L468" s="3">
        <v>5.25</v>
      </c>
      <c r="M468" s="3"/>
      <c r="N468" s="3"/>
      <c r="O468" s="2" t="s">
        <v>766</v>
      </c>
      <c r="P468" s="2" t="s">
        <v>134</v>
      </c>
      <c r="Q468" s="2" t="s">
        <v>134</v>
      </c>
      <c r="R468" s="2" t="s">
        <v>3132</v>
      </c>
      <c r="S468" s="2" t="s">
        <v>134</v>
      </c>
      <c r="T468" s="2" t="s">
        <v>134</v>
      </c>
      <c r="U468" s="2" t="s">
        <v>134</v>
      </c>
      <c r="V468" s="2" t="s">
        <v>134</v>
      </c>
      <c r="W468" s="2" t="s">
        <v>134</v>
      </c>
      <c r="X468" s="2" t="s">
        <v>134</v>
      </c>
      <c r="Y468" s="2" t="s">
        <v>134</v>
      </c>
      <c r="Z468" s="4"/>
      <c r="AA468" s="4">
        <f>=ROUNDDOWN({0},0)</f>
      </c>
      <c r="AB468" s="5"/>
      <c r="AC468" s="2" t="s">
        <v>134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134</v>
      </c>
      <c r="AW468" s="8" t="s">
        <v>134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/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/>
      <c r="BJ468" s="4"/>
      <c r="BK468" s="8"/>
      <c r="BL468" s="2" t="s">
        <v>134</v>
      </c>
      <c r="BM468" s="7"/>
      <c r="BN468" s="7"/>
      <c r="BO468" s="4"/>
      <c r="BP468" s="8"/>
      <c r="BQ468" s="4"/>
      <c r="BR468" s="8"/>
      <c r="BS468" s="7"/>
      <c r="BT468" s="7"/>
      <c r="BU468" s="2" t="s">
        <v>134</v>
      </c>
      <c r="BV468" s="2" t="s">
        <v>134</v>
      </c>
      <c r="BW468" s="2" t="s">
        <v>134</v>
      </c>
      <c r="BX468" s="2" t="s">
        <v>134</v>
      </c>
      <c r="BY468" s="2" t="s">
        <v>134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134</v>
      </c>
      <c r="CH468" s="2" t="s">
        <v>134</v>
      </c>
      <c r="CI468" s="2" t="s">
        <v>134</v>
      </c>
      <c r="CJ468" s="2" t="s">
        <v>134</v>
      </c>
      <c r="CK468" s="2" t="s">
        <v>134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134</v>
      </c>
      <c r="CT468" s="2" t="s">
        <v>134</v>
      </c>
      <c r="CU468" s="2" t="s">
        <v>134</v>
      </c>
      <c r="CV468" s="2" t="s">
        <v>134</v>
      </c>
      <c r="CW468" s="2" t="s">
        <v>134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134</v>
      </c>
      <c r="DG468" s="2" t="s">
        <v>134</v>
      </c>
      <c r="DH468" s="2" t="s">
        <v>134</v>
      </c>
      <c r="DI468" s="2" t="s">
        <v>134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134</v>
      </c>
      <c r="DR468" s="2" t="s">
        <v>134</v>
      </c>
      <c r="DS468" s="2" t="s">
        <v>134</v>
      </c>
      <c r="DT468" s="2" t="s">
        <v>134</v>
      </c>
      <c r="DU468" s="2" t="s">
        <v>134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134</v>
      </c>
      <c r="ED468" s="2" t="s">
        <v>134</v>
      </c>
      <c r="EE468" s="2" t="s">
        <v>134</v>
      </c>
      <c r="EF468" s="2" t="s">
        <v>134</v>
      </c>
      <c r="EG468" s="2" t="s">
        <v>134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134</v>
      </c>
      <c r="EP468" s="2" t="s">
        <v>134</v>
      </c>
      <c r="EQ468" s="2" t="s">
        <v>134</v>
      </c>
      <c r="ER468" s="2" t="s">
        <v>134</v>
      </c>
      <c r="ES468" s="2" t="s">
        <v>134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134</v>
      </c>
      <c r="FB468" s="2" t="s">
        <v>134</v>
      </c>
      <c r="FC468" s="2" t="s">
        <v>134</v>
      </c>
      <c r="FD468" s="2" t="s">
        <v>134</v>
      </c>
      <c r="FE468" s="2" t="s">
        <v>134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134</v>
      </c>
      <c r="FN468" s="2" t="s">
        <v>134</v>
      </c>
      <c r="FO468" s="2" t="s">
        <v>134</v>
      </c>
      <c r="FP468" s="2" t="s">
        <v>134</v>
      </c>
      <c r="FQ468" s="2" t="s">
        <v>134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134</v>
      </c>
      <c r="GA468" s="2" t="s">
        <v>134</v>
      </c>
      <c r="GB468" s="2" t="s">
        <v>134</v>
      </c>
      <c r="GC468" s="2" t="s">
        <v>134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134</v>
      </c>
      <c r="GL468" s="2" t="s">
        <v>134</v>
      </c>
      <c r="GM468" s="2" t="s">
        <v>134</v>
      </c>
      <c r="GN468" s="2" t="s">
        <v>134</v>
      </c>
      <c r="GO468" s="2" t="s">
        <v>134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134</v>
      </c>
      <c r="GX468" s="2" t="s">
        <v>134</v>
      </c>
      <c r="GY468" s="2" t="s">
        <v>134</v>
      </c>
      <c r="GZ468" s="2" t="s">
        <v>134</v>
      </c>
      <c r="HA468" s="2" t="s">
        <v>134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134</v>
      </c>
      <c r="HJ468" s="2" t="s">
        <v>134</v>
      </c>
      <c r="HK468" s="2" t="s">
        <v>134</v>
      </c>
      <c r="HL468" s="2" t="s">
        <v>134</v>
      </c>
      <c r="HM468" s="2" t="s">
        <v>134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134</v>
      </c>
      <c r="HW468" s="2" t="s">
        <v>134</v>
      </c>
      <c r="HX468" s="2" t="s">
        <v>134</v>
      </c>
      <c r="HY468" s="2" t="s">
        <v>134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134</v>
      </c>
      <c r="IT468" s="2" t="s">
        <v>134</v>
      </c>
      <c r="IU468" s="2" t="s">
        <v>134</v>
      </c>
      <c r="IV468" s="2" t="s">
        <v>134</v>
      </c>
      <c r="IW468" s="2" t="s">
        <v>134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134</v>
      </c>
      <c r="JG468" s="2" t="s">
        <v>134</v>
      </c>
      <c r="JH468" s="2" t="s">
        <v>134</v>
      </c>
      <c r="JI468" s="2" t="s">
        <v>134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134</v>
      </c>
      <c r="KQ468" s="2" t="s">
        <v>134</v>
      </c>
      <c r="KR468" s="2" t="s">
        <v>134</v>
      </c>
      <c r="KS468" s="2" t="s">
        <v>134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134</v>
      </c>
      <c r="LN468" s="2" t="s">
        <v>134</v>
      </c>
      <c r="LO468" s="2" t="s">
        <v>134</v>
      </c>
      <c r="LP468" s="2" t="s">
        <v>134</v>
      </c>
      <c r="LQ468" s="2" t="s">
        <v>134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134</v>
      </c>
      <c r="LZ468" s="2" t="s">
        <v>134</v>
      </c>
      <c r="MA468" s="2" t="s">
        <v>134</v>
      </c>
      <c r="MB468" s="2" t="s">
        <v>134</v>
      </c>
      <c r="MC468" s="2" t="s">
        <v>134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134</v>
      </c>
      <c r="MY468" s="2" t="s">
        <v>134</v>
      </c>
      <c r="MZ468" s="2" t="s">
        <v>134</v>
      </c>
      <c r="NA468" s="2" t="s">
        <v>134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134</v>
      </c>
      <c r="RN468" s="2" t="s">
        <v>134</v>
      </c>
      <c r="RO468" s="2" t="s">
        <v>134</v>
      </c>
      <c r="RP468" s="2" t="s">
        <v>134</v>
      </c>
      <c r="RQ468" s="2" t="s">
        <v>134</v>
      </c>
      <c r="RR468" s="2" t="s">
        <v>134</v>
      </c>
      <c r="RS468" s="4"/>
      <c r="RT468" s="8"/>
      <c r="RU468" s="4"/>
      <c r="RV468" s="8"/>
      <c r="RW468" s="7"/>
      <c r="RX468" s="7"/>
      <c r="RY468" s="2" t="s">
        <v>134</v>
      </c>
      <c r="RZ468" s="2" t="s">
        <v>134</v>
      </c>
      <c r="SA468" s="2" t="s">
        <v>134</v>
      </c>
      <c r="SB468" s="2" t="s">
        <v>134</v>
      </c>
      <c r="SC468" s="2" t="s">
        <v>134</v>
      </c>
      <c r="SD468" s="2" t="s">
        <v>134</v>
      </c>
      <c r="SE468" s="4"/>
      <c r="SF468" s="8"/>
      <c r="SG468" s="4"/>
      <c r="SH468" s="8"/>
      <c r="SI468" s="7"/>
      <c r="SJ468" s="7"/>
      <c r="SK468" s="2" t="s">
        <v>134</v>
      </c>
      <c r="SL468" s="2" t="s">
        <v>134</v>
      </c>
      <c r="SM468" s="2" t="s">
        <v>134</v>
      </c>
      <c r="SN468" s="2" t="s">
        <v>134</v>
      </c>
      <c r="SO468" s="2" t="s">
        <v>134</v>
      </c>
      <c r="SP468" s="2" t="s">
        <v>134</v>
      </c>
    </row>
    <row r="469">
      <c r="A469" s="2" t="s">
        <v>3895</v>
      </c>
      <c r="B469" s="2" t="s">
        <v>123</v>
      </c>
      <c r="C469" s="2" t="s">
        <v>3817</v>
      </c>
      <c r="D469" s="2" t="s">
        <v>2765</v>
      </c>
      <c r="E469" s="2" t="s">
        <v>1660</v>
      </c>
      <c r="F469" s="2" t="s">
        <v>3891</v>
      </c>
      <c r="G469" s="2" t="s">
        <v>134</v>
      </c>
      <c r="H469" s="2" t="s">
        <v>134</v>
      </c>
      <c r="I469" s="2" t="s">
        <v>134</v>
      </c>
      <c r="J469" s="2" t="s">
        <v>3892</v>
      </c>
      <c r="K469" s="2" t="s">
        <v>2033</v>
      </c>
      <c r="L469" s="3">
        <v>1.85</v>
      </c>
      <c r="M469" s="3"/>
      <c r="N469" s="3"/>
      <c r="O469" s="2" t="s">
        <v>766</v>
      </c>
      <c r="P469" s="2" t="s">
        <v>134</v>
      </c>
      <c r="Q469" s="2" t="s">
        <v>134</v>
      </c>
      <c r="R469" s="2" t="s">
        <v>3132</v>
      </c>
      <c r="S469" s="2" t="s">
        <v>134</v>
      </c>
      <c r="T469" s="2" t="s">
        <v>134</v>
      </c>
      <c r="U469" s="2" t="s">
        <v>134</v>
      </c>
      <c r="V469" s="2" t="s">
        <v>134</v>
      </c>
      <c r="W469" s="2" t="s">
        <v>134</v>
      </c>
      <c r="X469" s="2" t="s">
        <v>134</v>
      </c>
      <c r="Y469" s="2" t="s">
        <v>134</v>
      </c>
      <c r="Z469" s="4"/>
      <c r="AA469" s="4">
        <f>=ROUNDDOWN({0},0)</f>
      </c>
      <c r="AB469" s="5"/>
      <c r="AC469" s="2" t="s">
        <v>134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134</v>
      </c>
      <c r="AW469" s="8" t="s">
        <v>134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/>
      <c r="BC469" s="4" t="s">
        <v>134</v>
      </c>
      <c r="BD469" s="8" t="s">
        <v>134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/>
      <c r="BJ469" s="4"/>
      <c r="BK469" s="8"/>
      <c r="BL469" s="2" t="s">
        <v>134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134</v>
      </c>
      <c r="BW469" s="2" t="s">
        <v>134</v>
      </c>
      <c r="BX469" s="2" t="s">
        <v>134</v>
      </c>
      <c r="BY469" s="2" t="s">
        <v>134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134</v>
      </c>
      <c r="CT469" s="2" t="s">
        <v>134</v>
      </c>
      <c r="CU469" s="2" t="s">
        <v>134</v>
      </c>
      <c r="CV469" s="2" t="s">
        <v>134</v>
      </c>
      <c r="CW469" s="2" t="s">
        <v>134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134</v>
      </c>
      <c r="DG469" s="2" t="s">
        <v>134</v>
      </c>
      <c r="DH469" s="2" t="s">
        <v>134</v>
      </c>
      <c r="DI469" s="2" t="s">
        <v>134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134</v>
      </c>
      <c r="FB469" s="2" t="s">
        <v>134</v>
      </c>
      <c r="FC469" s="2" t="s">
        <v>134</v>
      </c>
      <c r="FD469" s="2" t="s">
        <v>134</v>
      </c>
      <c r="FE469" s="2" t="s">
        <v>134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134</v>
      </c>
      <c r="HJ469" s="2" t="s">
        <v>134</v>
      </c>
      <c r="HK469" s="2" t="s">
        <v>134</v>
      </c>
      <c r="HL469" s="2" t="s">
        <v>134</v>
      </c>
      <c r="HM469" s="2" t="s">
        <v>134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134</v>
      </c>
      <c r="HW469" s="2" t="s">
        <v>134</v>
      </c>
      <c r="HX469" s="2" t="s">
        <v>134</v>
      </c>
      <c r="HY469" s="2" t="s">
        <v>134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134</v>
      </c>
      <c r="JG469" s="2" t="s">
        <v>134</v>
      </c>
      <c r="JH469" s="2" t="s">
        <v>134</v>
      </c>
      <c r="JI469" s="2" t="s">
        <v>134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  <c r="RS469" s="4"/>
      <c r="RT469" s="8"/>
      <c r="RU469" s="4"/>
      <c r="RV469" s="8"/>
      <c r="RW469" s="7"/>
      <c r="RX469" s="7"/>
      <c r="RY469" s="2" t="s">
        <v>134</v>
      </c>
      <c r="RZ469" s="2" t="s">
        <v>134</v>
      </c>
      <c r="SA469" s="2" t="s">
        <v>134</v>
      </c>
      <c r="SB469" s="2" t="s">
        <v>134</v>
      </c>
      <c r="SC469" s="2" t="s">
        <v>134</v>
      </c>
      <c r="SD469" s="2" t="s">
        <v>134</v>
      </c>
      <c r="SE469" s="4"/>
      <c r="SF469" s="8"/>
      <c r="SG469" s="4"/>
      <c r="SH469" s="8"/>
      <c r="SI469" s="7"/>
      <c r="SJ469" s="7"/>
      <c r="SK469" s="2" t="s">
        <v>134</v>
      </c>
      <c r="SL469" s="2" t="s">
        <v>134</v>
      </c>
      <c r="SM469" s="2" t="s">
        <v>134</v>
      </c>
      <c r="SN469" s="2" t="s">
        <v>134</v>
      </c>
      <c r="SO469" s="2" t="s">
        <v>134</v>
      </c>
      <c r="SP469" s="2" t="s">
        <v>134</v>
      </c>
    </row>
    <row r="470">
      <c r="A470" s="2" t="s">
        <v>3896</v>
      </c>
      <c r="B470" s="2" t="s">
        <v>123</v>
      </c>
      <c r="C470" s="2" t="s">
        <v>3817</v>
      </c>
      <c r="D470" s="2" t="s">
        <v>2765</v>
      </c>
      <c r="E470" s="2" t="s">
        <v>1660</v>
      </c>
      <c r="F470" s="2" t="s">
        <v>3891</v>
      </c>
      <c r="G470" s="2" t="s">
        <v>134</v>
      </c>
      <c r="H470" s="2" t="s">
        <v>134</v>
      </c>
      <c r="I470" s="2" t="s">
        <v>134</v>
      </c>
      <c r="J470" s="2" t="s">
        <v>2751</v>
      </c>
      <c r="K470" s="2" t="s">
        <v>2033</v>
      </c>
      <c r="L470" s="3">
        <v>3.25</v>
      </c>
      <c r="M470" s="3"/>
      <c r="N470" s="3"/>
      <c r="O470" s="2" t="s">
        <v>131</v>
      </c>
      <c r="P470" s="2" t="s">
        <v>134</v>
      </c>
      <c r="Q470" s="2" t="s">
        <v>134</v>
      </c>
      <c r="R470" s="2" t="s">
        <v>3132</v>
      </c>
      <c r="S470" s="2" t="s">
        <v>134</v>
      </c>
      <c r="T470" s="2" t="s">
        <v>134</v>
      </c>
      <c r="U470" s="2" t="s">
        <v>134</v>
      </c>
      <c r="V470" s="2" t="s">
        <v>134</v>
      </c>
      <c r="W470" s="2" t="s">
        <v>134</v>
      </c>
      <c r="X470" s="2" t="s">
        <v>134</v>
      </c>
      <c r="Y470" s="2" t="s">
        <v>134</v>
      </c>
      <c r="Z470" s="4"/>
      <c r="AA470" s="4">
        <f>=ROUNDDOWN({0},0)</f>
      </c>
      <c r="AB470" s="5"/>
      <c r="AC470" s="2" t="s">
        <v>134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/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/>
      <c r="BJ470" s="4"/>
      <c r="BK470" s="8"/>
      <c r="BL470" s="2" t="s">
        <v>134</v>
      </c>
      <c r="BM470" s="7"/>
      <c r="BN470" s="7"/>
      <c r="BO470" s="4"/>
      <c r="BP470" s="8"/>
      <c r="BQ470" s="4"/>
      <c r="BR470" s="8"/>
      <c r="BS470" s="7"/>
      <c r="BT470" s="7"/>
      <c r="BU470" s="2" t="s">
        <v>134</v>
      </c>
      <c r="BV470" s="2" t="s">
        <v>134</v>
      </c>
      <c r="BW470" s="2" t="s">
        <v>134</v>
      </c>
      <c r="BX470" s="2" t="s">
        <v>134</v>
      </c>
      <c r="BY470" s="2" t="s">
        <v>134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134</v>
      </c>
      <c r="CT470" s="2" t="s">
        <v>134</v>
      </c>
      <c r="CU470" s="2" t="s">
        <v>134</v>
      </c>
      <c r="CV470" s="2" t="s">
        <v>134</v>
      </c>
      <c r="CW470" s="2" t="s">
        <v>134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134</v>
      </c>
      <c r="DG470" s="2" t="s">
        <v>134</v>
      </c>
      <c r="DH470" s="2" t="s">
        <v>134</v>
      </c>
      <c r="DI470" s="2" t="s">
        <v>134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134</v>
      </c>
      <c r="FB470" s="2" t="s">
        <v>134</v>
      </c>
      <c r="FC470" s="2" t="s">
        <v>134</v>
      </c>
      <c r="FD470" s="2" t="s">
        <v>134</v>
      </c>
      <c r="FE470" s="2" t="s">
        <v>134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134</v>
      </c>
      <c r="HJ470" s="2" t="s">
        <v>134</v>
      </c>
      <c r="HK470" s="2" t="s">
        <v>134</v>
      </c>
      <c r="HL470" s="2" t="s">
        <v>134</v>
      </c>
      <c r="HM470" s="2" t="s">
        <v>134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134</v>
      </c>
      <c r="HW470" s="2" t="s">
        <v>134</v>
      </c>
      <c r="HX470" s="2" t="s">
        <v>134</v>
      </c>
      <c r="HY470" s="2" t="s">
        <v>134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134</v>
      </c>
      <c r="JG470" s="2" t="s">
        <v>134</v>
      </c>
      <c r="JH470" s="2" t="s">
        <v>134</v>
      </c>
      <c r="JI470" s="2" t="s">
        <v>134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  <c r="RS470" s="4"/>
      <c r="RT470" s="8"/>
      <c r="RU470" s="4"/>
      <c r="RV470" s="8"/>
      <c r="RW470" s="7"/>
      <c r="RX470" s="7"/>
      <c r="RY470" s="2" t="s">
        <v>134</v>
      </c>
      <c r="RZ470" s="2" t="s">
        <v>134</v>
      </c>
      <c r="SA470" s="2" t="s">
        <v>134</v>
      </c>
      <c r="SB470" s="2" t="s">
        <v>134</v>
      </c>
      <c r="SC470" s="2" t="s">
        <v>134</v>
      </c>
      <c r="SD470" s="2" t="s">
        <v>134</v>
      </c>
      <c r="SE470" s="4"/>
      <c r="SF470" s="8"/>
      <c r="SG470" s="4"/>
      <c r="SH470" s="8"/>
      <c r="SI470" s="7"/>
      <c r="SJ470" s="7"/>
      <c r="SK470" s="2" t="s">
        <v>134</v>
      </c>
      <c r="SL470" s="2" t="s">
        <v>134</v>
      </c>
      <c r="SM470" s="2" t="s">
        <v>134</v>
      </c>
      <c r="SN470" s="2" t="s">
        <v>134</v>
      </c>
      <c r="SO470" s="2" t="s">
        <v>134</v>
      </c>
      <c r="SP470" s="2" t="s">
        <v>134</v>
      </c>
    </row>
    <row r="471">
      <c r="A471" s="2" t="s">
        <v>3897</v>
      </c>
      <c r="B471" s="2" t="s">
        <v>123</v>
      </c>
      <c r="C471" s="2" t="s">
        <v>3817</v>
      </c>
      <c r="D471" s="2" t="s">
        <v>2765</v>
      </c>
      <c r="E471" s="2" t="s">
        <v>1660</v>
      </c>
      <c r="F471" s="2" t="s">
        <v>3891</v>
      </c>
      <c r="G471" s="2" t="s">
        <v>134</v>
      </c>
      <c r="H471" s="2" t="s">
        <v>134</v>
      </c>
      <c r="I471" s="2" t="s">
        <v>134</v>
      </c>
      <c r="J471" s="2" t="s">
        <v>3522</v>
      </c>
      <c r="K471" s="2" t="s">
        <v>2033</v>
      </c>
      <c r="L471" s="3">
        <v>5.25</v>
      </c>
      <c r="M471" s="3"/>
      <c r="N471" s="3"/>
      <c r="O471" s="2" t="s">
        <v>131</v>
      </c>
      <c r="P471" s="2" t="s">
        <v>134</v>
      </c>
      <c r="Q471" s="2" t="s">
        <v>134</v>
      </c>
      <c r="R471" s="2" t="s">
        <v>3132</v>
      </c>
      <c r="S471" s="2" t="s">
        <v>134</v>
      </c>
      <c r="T471" s="2" t="s">
        <v>134</v>
      </c>
      <c r="U471" s="2" t="s">
        <v>134</v>
      </c>
      <c r="V471" s="2" t="s">
        <v>134</v>
      </c>
      <c r="W471" s="2" t="s">
        <v>134</v>
      </c>
      <c r="X471" s="2" t="s">
        <v>134</v>
      </c>
      <c r="Y471" s="2" t="s">
        <v>134</v>
      </c>
      <c r="Z471" s="4"/>
      <c r="AA471" s="4">
        <f>=ROUNDDOWN({0},0)</f>
      </c>
      <c r="AB471" s="5"/>
      <c r="AC471" s="2" t="s">
        <v>134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134</v>
      </c>
      <c r="AW471" s="8" t="s">
        <v>134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/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/>
      <c r="BJ471" s="4"/>
      <c r="BK471" s="8"/>
      <c r="BL471" s="2" t="s">
        <v>134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134</v>
      </c>
      <c r="BW471" s="2" t="s">
        <v>134</v>
      </c>
      <c r="BX471" s="2" t="s">
        <v>134</v>
      </c>
      <c r="BY471" s="2" t="s">
        <v>134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134</v>
      </c>
      <c r="CH471" s="2" t="s">
        <v>134</v>
      </c>
      <c r="CI471" s="2" t="s">
        <v>134</v>
      </c>
      <c r="CJ471" s="2" t="s">
        <v>134</v>
      </c>
      <c r="CK471" s="2" t="s">
        <v>134</v>
      </c>
      <c r="CL471" s="2" t="s">
        <v>134</v>
      </c>
      <c r="CM471" s="4"/>
      <c r="CN471" s="8"/>
      <c r="CO471" s="4"/>
      <c r="CP471" s="8"/>
      <c r="CQ471" s="7"/>
      <c r="CR471" s="7"/>
      <c r="CS471" s="2" t="s">
        <v>134</v>
      </c>
      <c r="CT471" s="2" t="s">
        <v>134</v>
      </c>
      <c r="CU471" s="2" t="s">
        <v>134</v>
      </c>
      <c r="CV471" s="2" t="s">
        <v>134</v>
      </c>
      <c r="CW471" s="2" t="s">
        <v>134</v>
      </c>
      <c r="CX471" s="2" t="s">
        <v>134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134</v>
      </c>
      <c r="DG471" s="2" t="s">
        <v>134</v>
      </c>
      <c r="DH471" s="2" t="s">
        <v>134</v>
      </c>
      <c r="DI471" s="2" t="s">
        <v>134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134</v>
      </c>
      <c r="DR471" s="2" t="s">
        <v>134</v>
      </c>
      <c r="DS471" s="2" t="s">
        <v>134</v>
      </c>
      <c r="DT471" s="2" t="s">
        <v>134</v>
      </c>
      <c r="DU471" s="2" t="s">
        <v>134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134</v>
      </c>
      <c r="ED471" s="2" t="s">
        <v>134</v>
      </c>
      <c r="EE471" s="2" t="s">
        <v>134</v>
      </c>
      <c r="EF471" s="2" t="s">
        <v>134</v>
      </c>
      <c r="EG471" s="2" t="s">
        <v>134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134</v>
      </c>
      <c r="EP471" s="2" t="s">
        <v>134</v>
      </c>
      <c r="EQ471" s="2" t="s">
        <v>134</v>
      </c>
      <c r="ER471" s="2" t="s">
        <v>134</v>
      </c>
      <c r="ES471" s="2" t="s">
        <v>134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134</v>
      </c>
      <c r="FB471" s="2" t="s">
        <v>134</v>
      </c>
      <c r="FC471" s="2" t="s">
        <v>134</v>
      </c>
      <c r="FD471" s="2" t="s">
        <v>134</v>
      </c>
      <c r="FE471" s="2" t="s">
        <v>134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134</v>
      </c>
      <c r="FN471" s="2" t="s">
        <v>134</v>
      </c>
      <c r="FO471" s="2" t="s">
        <v>134</v>
      </c>
      <c r="FP471" s="2" t="s">
        <v>134</v>
      </c>
      <c r="FQ471" s="2" t="s">
        <v>134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134</v>
      </c>
      <c r="GA471" s="2" t="s">
        <v>134</v>
      </c>
      <c r="GB471" s="2" t="s">
        <v>134</v>
      </c>
      <c r="GC471" s="2" t="s">
        <v>134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134</v>
      </c>
      <c r="GL471" s="2" t="s">
        <v>134</v>
      </c>
      <c r="GM471" s="2" t="s">
        <v>134</v>
      </c>
      <c r="GN471" s="2" t="s">
        <v>134</v>
      </c>
      <c r="GO471" s="2" t="s">
        <v>134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134</v>
      </c>
      <c r="GX471" s="2" t="s">
        <v>134</v>
      </c>
      <c r="GY471" s="2" t="s">
        <v>134</v>
      </c>
      <c r="GZ471" s="2" t="s">
        <v>134</v>
      </c>
      <c r="HA471" s="2" t="s">
        <v>134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134</v>
      </c>
      <c r="HJ471" s="2" t="s">
        <v>134</v>
      </c>
      <c r="HK471" s="2" t="s">
        <v>134</v>
      </c>
      <c r="HL471" s="2" t="s">
        <v>134</v>
      </c>
      <c r="HM471" s="2" t="s">
        <v>134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134</v>
      </c>
      <c r="HV471" s="2" t="s">
        <v>134</v>
      </c>
      <c r="HW471" s="2" t="s">
        <v>134</v>
      </c>
      <c r="HX471" s="2" t="s">
        <v>134</v>
      </c>
      <c r="HY471" s="2" t="s">
        <v>134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134</v>
      </c>
      <c r="II471" s="2" t="s">
        <v>134</v>
      </c>
      <c r="IJ471" s="2" t="s">
        <v>134</v>
      </c>
      <c r="IK471" s="2" t="s">
        <v>134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134</v>
      </c>
      <c r="IT471" s="2" t="s">
        <v>134</v>
      </c>
      <c r="IU471" s="2" t="s">
        <v>134</v>
      </c>
      <c r="IV471" s="2" t="s">
        <v>134</v>
      </c>
      <c r="IW471" s="2" t="s">
        <v>134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134</v>
      </c>
      <c r="JG471" s="2" t="s">
        <v>134</v>
      </c>
      <c r="JH471" s="2" t="s">
        <v>134</v>
      </c>
      <c r="JI471" s="2" t="s">
        <v>134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134</v>
      </c>
      <c r="JS471" s="2" t="s">
        <v>134</v>
      </c>
      <c r="JT471" s="2" t="s">
        <v>134</v>
      </c>
      <c r="JU471" s="2" t="s">
        <v>134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134</v>
      </c>
      <c r="KQ471" s="2" t="s">
        <v>134</v>
      </c>
      <c r="KR471" s="2" t="s">
        <v>134</v>
      </c>
      <c r="KS471" s="2" t="s">
        <v>134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134</v>
      </c>
      <c r="LB471" s="2" t="s">
        <v>134</v>
      </c>
      <c r="LC471" s="2" t="s">
        <v>134</v>
      </c>
      <c r="LD471" s="2" t="s">
        <v>134</v>
      </c>
      <c r="LE471" s="2" t="s">
        <v>134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134</v>
      </c>
      <c r="LN471" s="2" t="s">
        <v>134</v>
      </c>
      <c r="LO471" s="2" t="s">
        <v>134</v>
      </c>
      <c r="LP471" s="2" t="s">
        <v>134</v>
      </c>
      <c r="LQ471" s="2" t="s">
        <v>134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134</v>
      </c>
      <c r="LZ471" s="2" t="s">
        <v>134</v>
      </c>
      <c r="MA471" s="2" t="s">
        <v>134</v>
      </c>
      <c r="MB471" s="2" t="s">
        <v>134</v>
      </c>
      <c r="MC471" s="2" t="s">
        <v>134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134</v>
      </c>
      <c r="OT471" s="2" t="s">
        <v>134</v>
      </c>
      <c r="OU471" s="2" t="s">
        <v>134</v>
      </c>
      <c r="OV471" s="2" t="s">
        <v>134</v>
      </c>
      <c r="OW471" s="2" t="s">
        <v>134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134</v>
      </c>
      <c r="PS471" s="2" t="s">
        <v>134</v>
      </c>
      <c r="PT471" s="2" t="s">
        <v>134</v>
      </c>
      <c r="PU471" s="2" t="s">
        <v>134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134</v>
      </c>
      <c r="QD471" s="2" t="s">
        <v>134</v>
      </c>
      <c r="QE471" s="2" t="s">
        <v>134</v>
      </c>
      <c r="QF471" s="2" t="s">
        <v>134</v>
      </c>
      <c r="QG471" s="2" t="s">
        <v>134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134</v>
      </c>
      <c r="RN471" s="2" t="s">
        <v>134</v>
      </c>
      <c r="RO471" s="2" t="s">
        <v>134</v>
      </c>
      <c r="RP471" s="2" t="s">
        <v>134</v>
      </c>
      <c r="RQ471" s="2" t="s">
        <v>134</v>
      </c>
      <c r="RR471" s="2" t="s">
        <v>134</v>
      </c>
      <c r="RS471" s="4"/>
      <c r="RT471" s="8"/>
      <c r="RU471" s="4"/>
      <c r="RV471" s="8"/>
      <c r="RW471" s="7"/>
      <c r="RX471" s="7"/>
      <c r="RY471" s="2" t="s">
        <v>134</v>
      </c>
      <c r="RZ471" s="2" t="s">
        <v>134</v>
      </c>
      <c r="SA471" s="2" t="s">
        <v>134</v>
      </c>
      <c r="SB471" s="2" t="s">
        <v>134</v>
      </c>
      <c r="SC471" s="2" t="s">
        <v>134</v>
      </c>
      <c r="SD471" s="2" t="s">
        <v>134</v>
      </c>
      <c r="SE471" s="4"/>
      <c r="SF471" s="8"/>
      <c r="SG471" s="4"/>
      <c r="SH471" s="8"/>
      <c r="SI471" s="7"/>
      <c r="SJ471" s="7"/>
      <c r="SK471" s="2" t="s">
        <v>134</v>
      </c>
      <c r="SL471" s="2" t="s">
        <v>134</v>
      </c>
      <c r="SM471" s="2" t="s">
        <v>134</v>
      </c>
      <c r="SN471" s="2" t="s">
        <v>134</v>
      </c>
      <c r="SO471" s="2" t="s">
        <v>134</v>
      </c>
      <c r="SP471" s="2" t="s">
        <v>134</v>
      </c>
    </row>
    <row r="472">
      <c r="A472" s="2" t="s">
        <v>3898</v>
      </c>
      <c r="B472" s="2" t="s">
        <v>123</v>
      </c>
      <c r="C472" s="2" t="s">
        <v>3817</v>
      </c>
      <c r="D472" s="2" t="s">
        <v>2765</v>
      </c>
      <c r="E472" s="2" t="s">
        <v>1660</v>
      </c>
      <c r="F472" s="2" t="s">
        <v>3891</v>
      </c>
      <c r="G472" s="2" t="s">
        <v>134</v>
      </c>
      <c r="H472" s="2" t="s">
        <v>134</v>
      </c>
      <c r="I472" s="2" t="s">
        <v>134</v>
      </c>
      <c r="J472" s="2" t="s">
        <v>3892</v>
      </c>
      <c r="K472" s="2" t="s">
        <v>605</v>
      </c>
      <c r="L472" s="3">
        <v>1.85</v>
      </c>
      <c r="M472" s="3"/>
      <c r="N472" s="3"/>
      <c r="O472" s="2" t="s">
        <v>766</v>
      </c>
      <c r="P472" s="2" t="s">
        <v>134</v>
      </c>
      <c r="Q472" s="2" t="s">
        <v>134</v>
      </c>
      <c r="R472" s="2" t="s">
        <v>3132</v>
      </c>
      <c r="S472" s="2" t="s">
        <v>134</v>
      </c>
      <c r="T472" s="2" t="s">
        <v>134</v>
      </c>
      <c r="U472" s="2" t="s">
        <v>134</v>
      </c>
      <c r="V472" s="2" t="s">
        <v>134</v>
      </c>
      <c r="W472" s="2" t="s">
        <v>134</v>
      </c>
      <c r="X472" s="2" t="s">
        <v>134</v>
      </c>
      <c r="Y472" s="2" t="s">
        <v>134</v>
      </c>
      <c r="Z472" s="4"/>
      <c r="AA472" s="4">
        <f>=ROUNDDOWN({0},0)</f>
      </c>
      <c r="AB472" s="5"/>
      <c r="AC472" s="2" t="s">
        <v>134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/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/>
      <c r="BJ472" s="4"/>
      <c r="BK472" s="8"/>
      <c r="BL472" s="2" t="s">
        <v>134</v>
      </c>
      <c r="BM472" s="7"/>
      <c r="BN472" s="7"/>
      <c r="BO472" s="4"/>
      <c r="BP472" s="8"/>
      <c r="BQ472" s="4"/>
      <c r="BR472" s="8"/>
      <c r="BS472" s="7"/>
      <c r="BT472" s="7"/>
      <c r="BU472" s="2" t="s">
        <v>134</v>
      </c>
      <c r="BV472" s="2" t="s">
        <v>134</v>
      </c>
      <c r="BW472" s="2" t="s">
        <v>134</v>
      </c>
      <c r="BX472" s="2" t="s">
        <v>134</v>
      </c>
      <c r="BY472" s="2" t="s">
        <v>134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134</v>
      </c>
      <c r="CI472" s="2" t="s">
        <v>134</v>
      </c>
      <c r="CJ472" s="2" t="s">
        <v>134</v>
      </c>
      <c r="CK472" s="2" t="s">
        <v>134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134</v>
      </c>
      <c r="CT472" s="2" t="s">
        <v>134</v>
      </c>
      <c r="CU472" s="2" t="s">
        <v>134</v>
      </c>
      <c r="CV472" s="2" t="s">
        <v>134</v>
      </c>
      <c r="CW472" s="2" t="s">
        <v>134</v>
      </c>
      <c r="CX472" s="2" t="s">
        <v>134</v>
      </c>
      <c r="CY472" s="4"/>
      <c r="CZ472" s="8"/>
      <c r="DA472" s="4"/>
      <c r="DB472" s="8"/>
      <c r="DC472" s="7"/>
      <c r="DD472" s="7"/>
      <c r="DE472" s="2" t="s">
        <v>134</v>
      </c>
      <c r="DF472" s="2" t="s">
        <v>134</v>
      </c>
      <c r="DG472" s="2" t="s">
        <v>134</v>
      </c>
      <c r="DH472" s="2" t="s">
        <v>134</v>
      </c>
      <c r="DI472" s="2" t="s">
        <v>134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134</v>
      </c>
      <c r="DR472" s="2" t="s">
        <v>134</v>
      </c>
      <c r="DS472" s="2" t="s">
        <v>134</v>
      </c>
      <c r="DT472" s="2" t="s">
        <v>134</v>
      </c>
      <c r="DU472" s="2" t="s">
        <v>134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134</v>
      </c>
      <c r="ED472" s="2" t="s">
        <v>134</v>
      </c>
      <c r="EE472" s="2" t="s">
        <v>134</v>
      </c>
      <c r="EF472" s="2" t="s">
        <v>134</v>
      </c>
      <c r="EG472" s="2" t="s">
        <v>134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134</v>
      </c>
      <c r="EQ472" s="2" t="s">
        <v>134</v>
      </c>
      <c r="ER472" s="2" t="s">
        <v>134</v>
      </c>
      <c r="ES472" s="2" t="s">
        <v>134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134</v>
      </c>
      <c r="FB472" s="2" t="s">
        <v>134</v>
      </c>
      <c r="FC472" s="2" t="s">
        <v>134</v>
      </c>
      <c r="FD472" s="2" t="s">
        <v>134</v>
      </c>
      <c r="FE472" s="2" t="s">
        <v>134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134</v>
      </c>
      <c r="FN472" s="2" t="s">
        <v>134</v>
      </c>
      <c r="FO472" s="2" t="s">
        <v>134</v>
      </c>
      <c r="FP472" s="2" t="s">
        <v>134</v>
      </c>
      <c r="FQ472" s="2" t="s">
        <v>134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134</v>
      </c>
      <c r="GA472" s="2" t="s">
        <v>134</v>
      </c>
      <c r="GB472" s="2" t="s">
        <v>134</v>
      </c>
      <c r="GC472" s="2" t="s">
        <v>134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134</v>
      </c>
      <c r="GM472" s="2" t="s">
        <v>134</v>
      </c>
      <c r="GN472" s="2" t="s">
        <v>134</v>
      </c>
      <c r="GO472" s="2" t="s">
        <v>134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134</v>
      </c>
      <c r="GX472" s="2" t="s">
        <v>134</v>
      </c>
      <c r="GY472" s="2" t="s">
        <v>134</v>
      </c>
      <c r="GZ472" s="2" t="s">
        <v>134</v>
      </c>
      <c r="HA472" s="2" t="s">
        <v>134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134</v>
      </c>
      <c r="HJ472" s="2" t="s">
        <v>134</v>
      </c>
      <c r="HK472" s="2" t="s">
        <v>134</v>
      </c>
      <c r="HL472" s="2" t="s">
        <v>134</v>
      </c>
      <c r="HM472" s="2" t="s">
        <v>134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134</v>
      </c>
      <c r="HV472" s="2" t="s">
        <v>134</v>
      </c>
      <c r="HW472" s="2" t="s">
        <v>134</v>
      </c>
      <c r="HX472" s="2" t="s">
        <v>134</v>
      </c>
      <c r="HY472" s="2" t="s">
        <v>134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134</v>
      </c>
      <c r="II472" s="2" t="s">
        <v>134</v>
      </c>
      <c r="IJ472" s="2" t="s">
        <v>134</v>
      </c>
      <c r="IK472" s="2" t="s">
        <v>134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134</v>
      </c>
      <c r="IT472" s="2" t="s">
        <v>134</v>
      </c>
      <c r="IU472" s="2" t="s">
        <v>134</v>
      </c>
      <c r="IV472" s="2" t="s">
        <v>134</v>
      </c>
      <c r="IW472" s="2" t="s">
        <v>134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134</v>
      </c>
      <c r="JF472" s="2" t="s">
        <v>134</v>
      </c>
      <c r="JG472" s="2" t="s">
        <v>134</v>
      </c>
      <c r="JH472" s="2" t="s">
        <v>134</v>
      </c>
      <c r="JI472" s="2" t="s">
        <v>134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134</v>
      </c>
      <c r="JR472" s="2" t="s">
        <v>134</v>
      </c>
      <c r="JS472" s="2" t="s">
        <v>134</v>
      </c>
      <c r="JT472" s="2" t="s">
        <v>134</v>
      </c>
      <c r="JU472" s="2" t="s">
        <v>134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134</v>
      </c>
      <c r="KQ472" s="2" t="s">
        <v>134</v>
      </c>
      <c r="KR472" s="2" t="s">
        <v>134</v>
      </c>
      <c r="KS472" s="2" t="s">
        <v>134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134</v>
      </c>
      <c r="LC472" s="2" t="s">
        <v>134</v>
      </c>
      <c r="LD472" s="2" t="s">
        <v>134</v>
      </c>
      <c r="LE472" s="2" t="s">
        <v>134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134</v>
      </c>
      <c r="LO472" s="2" t="s">
        <v>134</v>
      </c>
      <c r="LP472" s="2" t="s">
        <v>134</v>
      </c>
      <c r="LQ472" s="2" t="s">
        <v>134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134</v>
      </c>
      <c r="LZ472" s="2" t="s">
        <v>134</v>
      </c>
      <c r="MA472" s="2" t="s">
        <v>134</v>
      </c>
      <c r="MB472" s="2" t="s">
        <v>134</v>
      </c>
      <c r="MC472" s="2" t="s">
        <v>134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134</v>
      </c>
      <c r="MY472" s="2" t="s">
        <v>134</v>
      </c>
      <c r="MZ472" s="2" t="s">
        <v>134</v>
      </c>
      <c r="NA472" s="2" t="s">
        <v>134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134</v>
      </c>
      <c r="NW472" s="2" t="s">
        <v>134</v>
      </c>
      <c r="NX472" s="2" t="s">
        <v>134</v>
      </c>
      <c r="NY472" s="2" t="s">
        <v>134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134</v>
      </c>
      <c r="OT472" s="2" t="s">
        <v>134</v>
      </c>
      <c r="OU472" s="2" t="s">
        <v>134</v>
      </c>
      <c r="OV472" s="2" t="s">
        <v>134</v>
      </c>
      <c r="OW472" s="2" t="s">
        <v>134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134</v>
      </c>
      <c r="QD472" s="2" t="s">
        <v>134</v>
      </c>
      <c r="QE472" s="2" t="s">
        <v>134</v>
      </c>
      <c r="QF472" s="2" t="s">
        <v>134</v>
      </c>
      <c r="QG472" s="2" t="s">
        <v>134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134</v>
      </c>
      <c r="QP472" s="2" t="s">
        <v>134</v>
      </c>
      <c r="QQ472" s="2" t="s">
        <v>134</v>
      </c>
      <c r="QR472" s="2" t="s">
        <v>134</v>
      </c>
      <c r="QS472" s="2" t="s">
        <v>134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134</v>
      </c>
      <c r="RN472" s="2" t="s">
        <v>134</v>
      </c>
      <c r="RO472" s="2" t="s">
        <v>134</v>
      </c>
      <c r="RP472" s="2" t="s">
        <v>134</v>
      </c>
      <c r="RQ472" s="2" t="s">
        <v>134</v>
      </c>
      <c r="RR472" s="2" t="s">
        <v>134</v>
      </c>
      <c r="RS472" s="4"/>
      <c r="RT472" s="8"/>
      <c r="RU472" s="4"/>
      <c r="RV472" s="8"/>
      <c r="RW472" s="7"/>
      <c r="RX472" s="7"/>
      <c r="RY472" s="2" t="s">
        <v>134</v>
      </c>
      <c r="RZ472" s="2" t="s">
        <v>134</v>
      </c>
      <c r="SA472" s="2" t="s">
        <v>134</v>
      </c>
      <c r="SB472" s="2" t="s">
        <v>134</v>
      </c>
      <c r="SC472" s="2" t="s">
        <v>134</v>
      </c>
      <c r="SD472" s="2" t="s">
        <v>134</v>
      </c>
      <c r="SE472" s="4"/>
      <c r="SF472" s="8"/>
      <c r="SG472" s="4"/>
      <c r="SH472" s="8"/>
      <c r="SI472" s="7"/>
      <c r="SJ472" s="7"/>
      <c r="SK472" s="2" t="s">
        <v>134</v>
      </c>
      <c r="SL472" s="2" t="s">
        <v>134</v>
      </c>
      <c r="SM472" s="2" t="s">
        <v>134</v>
      </c>
      <c r="SN472" s="2" t="s">
        <v>134</v>
      </c>
      <c r="SO472" s="2" t="s">
        <v>134</v>
      </c>
      <c r="SP472" s="2" t="s">
        <v>134</v>
      </c>
    </row>
    <row r="473">
      <c r="A473" s="2" t="s">
        <v>3899</v>
      </c>
      <c r="B473" s="2" t="s">
        <v>123</v>
      </c>
      <c r="C473" s="2" t="s">
        <v>3817</v>
      </c>
      <c r="D473" s="2" t="s">
        <v>2765</v>
      </c>
      <c r="E473" s="2" t="s">
        <v>1660</v>
      </c>
      <c r="F473" s="2" t="s">
        <v>3891</v>
      </c>
      <c r="G473" s="2" t="s">
        <v>134</v>
      </c>
      <c r="H473" s="2" t="s">
        <v>134</v>
      </c>
      <c r="I473" s="2" t="s">
        <v>134</v>
      </c>
      <c r="J473" s="2" t="s">
        <v>2751</v>
      </c>
      <c r="K473" s="2" t="s">
        <v>605</v>
      </c>
      <c r="L473" s="3">
        <v>3.25</v>
      </c>
      <c r="M473" s="3"/>
      <c r="N473" s="3"/>
      <c r="O473" s="2" t="s">
        <v>274</v>
      </c>
      <c r="P473" s="2" t="s">
        <v>134</v>
      </c>
      <c r="Q473" s="2" t="s">
        <v>134</v>
      </c>
      <c r="R473" s="2" t="s">
        <v>3132</v>
      </c>
      <c r="S473" s="2" t="s">
        <v>134</v>
      </c>
      <c r="T473" s="2" t="s">
        <v>134</v>
      </c>
      <c r="U473" s="2" t="s">
        <v>134</v>
      </c>
      <c r="V473" s="2" t="s">
        <v>134</v>
      </c>
      <c r="W473" s="2" t="s">
        <v>134</v>
      </c>
      <c r="X473" s="2" t="s">
        <v>134</v>
      </c>
      <c r="Y473" s="2" t="s">
        <v>134</v>
      </c>
      <c r="Z473" s="4"/>
      <c r="AA473" s="4">
        <f>=ROUNDDOWN({0},0)</f>
      </c>
      <c r="AB473" s="5"/>
      <c r="AC473" s="2" t="s">
        <v>134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/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/>
      <c r="BJ473" s="4"/>
      <c r="BK473" s="8"/>
      <c r="BL473" s="2" t="s">
        <v>134</v>
      </c>
      <c r="BM473" s="7"/>
      <c r="BN473" s="7"/>
      <c r="BO473" s="4"/>
      <c r="BP473" s="8"/>
      <c r="BQ473" s="4"/>
      <c r="BR473" s="8"/>
      <c r="BS473" s="7"/>
      <c r="BT473" s="7"/>
      <c r="BU473" s="2" t="s">
        <v>134</v>
      </c>
      <c r="BV473" s="2" t="s">
        <v>134</v>
      </c>
      <c r="BW473" s="2" t="s">
        <v>134</v>
      </c>
      <c r="BX473" s="2" t="s">
        <v>134</v>
      </c>
      <c r="BY473" s="2" t="s">
        <v>134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134</v>
      </c>
      <c r="CH473" s="2" t="s">
        <v>134</v>
      </c>
      <c r="CI473" s="2" t="s">
        <v>134</v>
      </c>
      <c r="CJ473" s="2" t="s">
        <v>134</v>
      </c>
      <c r="CK473" s="2" t="s">
        <v>134</v>
      </c>
      <c r="CL473" s="2" t="s">
        <v>134</v>
      </c>
      <c r="CM473" s="4"/>
      <c r="CN473" s="8"/>
      <c r="CO473" s="4"/>
      <c r="CP473" s="8"/>
      <c r="CQ473" s="7"/>
      <c r="CR473" s="7"/>
      <c r="CS473" s="2" t="s">
        <v>134</v>
      </c>
      <c r="CT473" s="2" t="s">
        <v>134</v>
      </c>
      <c r="CU473" s="2" t="s">
        <v>134</v>
      </c>
      <c r="CV473" s="2" t="s">
        <v>134</v>
      </c>
      <c r="CW473" s="2" t="s">
        <v>134</v>
      </c>
      <c r="CX473" s="2" t="s">
        <v>134</v>
      </c>
      <c r="CY473" s="4"/>
      <c r="CZ473" s="8"/>
      <c r="DA473" s="4"/>
      <c r="DB473" s="8"/>
      <c r="DC473" s="7"/>
      <c r="DD473" s="7"/>
      <c r="DE473" s="2" t="s">
        <v>134</v>
      </c>
      <c r="DF473" s="2" t="s">
        <v>134</v>
      </c>
      <c r="DG473" s="2" t="s">
        <v>134</v>
      </c>
      <c r="DH473" s="2" t="s">
        <v>134</v>
      </c>
      <c r="DI473" s="2" t="s">
        <v>134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134</v>
      </c>
      <c r="DR473" s="2" t="s">
        <v>134</v>
      </c>
      <c r="DS473" s="2" t="s">
        <v>134</v>
      </c>
      <c r="DT473" s="2" t="s">
        <v>134</v>
      </c>
      <c r="DU473" s="2" t="s">
        <v>134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134</v>
      </c>
      <c r="ED473" s="2" t="s">
        <v>134</v>
      </c>
      <c r="EE473" s="2" t="s">
        <v>134</v>
      </c>
      <c r="EF473" s="2" t="s">
        <v>134</v>
      </c>
      <c r="EG473" s="2" t="s">
        <v>134</v>
      </c>
      <c r="EH473" s="2" t="s">
        <v>134</v>
      </c>
      <c r="EI473" s="4"/>
      <c r="EJ473" s="8"/>
      <c r="EK473" s="4"/>
      <c r="EL473" s="8"/>
      <c r="EM473" s="7"/>
      <c r="EN473" s="7"/>
      <c r="EO473" s="2" t="s">
        <v>134</v>
      </c>
      <c r="EP473" s="2" t="s">
        <v>134</v>
      </c>
      <c r="EQ473" s="2" t="s">
        <v>134</v>
      </c>
      <c r="ER473" s="2" t="s">
        <v>134</v>
      </c>
      <c r="ES473" s="2" t="s">
        <v>134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134</v>
      </c>
      <c r="FB473" s="2" t="s">
        <v>134</v>
      </c>
      <c r="FC473" s="2" t="s">
        <v>134</v>
      </c>
      <c r="FD473" s="2" t="s">
        <v>134</v>
      </c>
      <c r="FE473" s="2" t="s">
        <v>134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134</v>
      </c>
      <c r="FN473" s="2" t="s">
        <v>134</v>
      </c>
      <c r="FO473" s="2" t="s">
        <v>134</v>
      </c>
      <c r="FP473" s="2" t="s">
        <v>134</v>
      </c>
      <c r="FQ473" s="2" t="s">
        <v>134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134</v>
      </c>
      <c r="GA473" s="2" t="s">
        <v>134</v>
      </c>
      <c r="GB473" s="2" t="s">
        <v>134</v>
      </c>
      <c r="GC473" s="2" t="s">
        <v>134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134</v>
      </c>
      <c r="GL473" s="2" t="s">
        <v>134</v>
      </c>
      <c r="GM473" s="2" t="s">
        <v>134</v>
      </c>
      <c r="GN473" s="2" t="s">
        <v>134</v>
      </c>
      <c r="GO473" s="2" t="s">
        <v>134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134</v>
      </c>
      <c r="GX473" s="2" t="s">
        <v>134</v>
      </c>
      <c r="GY473" s="2" t="s">
        <v>134</v>
      </c>
      <c r="GZ473" s="2" t="s">
        <v>134</v>
      </c>
      <c r="HA473" s="2" t="s">
        <v>134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134</v>
      </c>
      <c r="HJ473" s="2" t="s">
        <v>134</v>
      </c>
      <c r="HK473" s="2" t="s">
        <v>134</v>
      </c>
      <c r="HL473" s="2" t="s">
        <v>134</v>
      </c>
      <c r="HM473" s="2" t="s">
        <v>134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134</v>
      </c>
      <c r="HV473" s="2" t="s">
        <v>134</v>
      </c>
      <c r="HW473" s="2" t="s">
        <v>134</v>
      </c>
      <c r="HX473" s="2" t="s">
        <v>134</v>
      </c>
      <c r="HY473" s="2" t="s">
        <v>134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134</v>
      </c>
      <c r="II473" s="2" t="s">
        <v>134</v>
      </c>
      <c r="IJ473" s="2" t="s">
        <v>134</v>
      </c>
      <c r="IK473" s="2" t="s">
        <v>134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134</v>
      </c>
      <c r="IT473" s="2" t="s">
        <v>134</v>
      </c>
      <c r="IU473" s="2" t="s">
        <v>134</v>
      </c>
      <c r="IV473" s="2" t="s">
        <v>134</v>
      </c>
      <c r="IW473" s="2" t="s">
        <v>134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134</v>
      </c>
      <c r="JF473" s="2" t="s">
        <v>134</v>
      </c>
      <c r="JG473" s="2" t="s">
        <v>134</v>
      </c>
      <c r="JH473" s="2" t="s">
        <v>134</v>
      </c>
      <c r="JI473" s="2" t="s">
        <v>134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134</v>
      </c>
      <c r="JS473" s="2" t="s">
        <v>134</v>
      </c>
      <c r="JT473" s="2" t="s">
        <v>134</v>
      </c>
      <c r="JU473" s="2" t="s">
        <v>134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134</v>
      </c>
      <c r="KE473" s="2" t="s">
        <v>134</v>
      </c>
      <c r="KF473" s="2" t="s">
        <v>134</v>
      </c>
      <c r="KG473" s="2" t="s">
        <v>134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134</v>
      </c>
      <c r="KP473" s="2" t="s">
        <v>134</v>
      </c>
      <c r="KQ473" s="2" t="s">
        <v>134</v>
      </c>
      <c r="KR473" s="2" t="s">
        <v>134</v>
      </c>
      <c r="KS473" s="2" t="s">
        <v>134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134</v>
      </c>
      <c r="LC473" s="2" t="s">
        <v>134</v>
      </c>
      <c r="LD473" s="2" t="s">
        <v>134</v>
      </c>
      <c r="LE473" s="2" t="s">
        <v>134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134</v>
      </c>
      <c r="LN473" s="2" t="s">
        <v>134</v>
      </c>
      <c r="LO473" s="2" t="s">
        <v>134</v>
      </c>
      <c r="LP473" s="2" t="s">
        <v>134</v>
      </c>
      <c r="LQ473" s="2" t="s">
        <v>134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134</v>
      </c>
      <c r="LZ473" s="2" t="s">
        <v>134</v>
      </c>
      <c r="MA473" s="2" t="s">
        <v>134</v>
      </c>
      <c r="MB473" s="2" t="s">
        <v>134</v>
      </c>
      <c r="MC473" s="2" t="s">
        <v>134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134</v>
      </c>
      <c r="MY473" s="2" t="s">
        <v>134</v>
      </c>
      <c r="MZ473" s="2" t="s">
        <v>134</v>
      </c>
      <c r="NA473" s="2" t="s">
        <v>134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134</v>
      </c>
      <c r="NW473" s="2" t="s">
        <v>134</v>
      </c>
      <c r="NX473" s="2" t="s">
        <v>134</v>
      </c>
      <c r="NY473" s="2" t="s">
        <v>134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134</v>
      </c>
      <c r="OT473" s="2" t="s">
        <v>134</v>
      </c>
      <c r="OU473" s="2" t="s">
        <v>134</v>
      </c>
      <c r="OV473" s="2" t="s">
        <v>134</v>
      </c>
      <c r="OW473" s="2" t="s">
        <v>134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134</v>
      </c>
      <c r="QD473" s="2" t="s">
        <v>134</v>
      </c>
      <c r="QE473" s="2" t="s">
        <v>134</v>
      </c>
      <c r="QF473" s="2" t="s">
        <v>134</v>
      </c>
      <c r="QG473" s="2" t="s">
        <v>134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134</v>
      </c>
      <c r="QP473" s="2" t="s">
        <v>134</v>
      </c>
      <c r="QQ473" s="2" t="s">
        <v>134</v>
      </c>
      <c r="QR473" s="2" t="s">
        <v>134</v>
      </c>
      <c r="QS473" s="2" t="s">
        <v>134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134</v>
      </c>
      <c r="RN473" s="2" t="s">
        <v>134</v>
      </c>
      <c r="RO473" s="2" t="s">
        <v>134</v>
      </c>
      <c r="RP473" s="2" t="s">
        <v>134</v>
      </c>
      <c r="RQ473" s="2" t="s">
        <v>134</v>
      </c>
      <c r="RR473" s="2" t="s">
        <v>134</v>
      </c>
      <c r="RS473" s="4"/>
      <c r="RT473" s="8"/>
      <c r="RU473" s="4"/>
      <c r="RV473" s="8"/>
      <c r="RW473" s="7"/>
      <c r="RX473" s="7"/>
      <c r="RY473" s="2" t="s">
        <v>134</v>
      </c>
      <c r="RZ473" s="2" t="s">
        <v>134</v>
      </c>
      <c r="SA473" s="2" t="s">
        <v>134</v>
      </c>
      <c r="SB473" s="2" t="s">
        <v>134</v>
      </c>
      <c r="SC473" s="2" t="s">
        <v>134</v>
      </c>
      <c r="SD473" s="2" t="s">
        <v>134</v>
      </c>
      <c r="SE473" s="4"/>
      <c r="SF473" s="8"/>
      <c r="SG473" s="4"/>
      <c r="SH473" s="8"/>
      <c r="SI473" s="7"/>
      <c r="SJ473" s="7"/>
      <c r="SK473" s="2" t="s">
        <v>134</v>
      </c>
      <c r="SL473" s="2" t="s">
        <v>134</v>
      </c>
      <c r="SM473" s="2" t="s">
        <v>134</v>
      </c>
      <c r="SN473" s="2" t="s">
        <v>134</v>
      </c>
      <c r="SO473" s="2" t="s">
        <v>134</v>
      </c>
      <c r="SP473" s="2" t="s">
        <v>134</v>
      </c>
    </row>
    <row r="474">
      <c r="A474" s="2" t="s">
        <v>3900</v>
      </c>
      <c r="B474" s="2" t="s">
        <v>123</v>
      </c>
      <c r="C474" s="2" t="s">
        <v>3817</v>
      </c>
      <c r="D474" s="2" t="s">
        <v>2765</v>
      </c>
      <c r="E474" s="2" t="s">
        <v>1660</v>
      </c>
      <c r="F474" s="2" t="s">
        <v>3891</v>
      </c>
      <c r="G474" s="2" t="s">
        <v>134</v>
      </c>
      <c r="H474" s="2" t="s">
        <v>134</v>
      </c>
      <c r="I474" s="2" t="s">
        <v>134</v>
      </c>
      <c r="J474" s="2" t="s">
        <v>3522</v>
      </c>
      <c r="K474" s="2" t="s">
        <v>605</v>
      </c>
      <c r="L474" s="3">
        <v>5.25</v>
      </c>
      <c r="M474" s="3"/>
      <c r="N474" s="3"/>
      <c r="O474" s="2" t="s">
        <v>131</v>
      </c>
      <c r="P474" s="2" t="s">
        <v>134</v>
      </c>
      <c r="Q474" s="2" t="s">
        <v>134</v>
      </c>
      <c r="R474" s="2" t="s">
        <v>3132</v>
      </c>
      <c r="S474" s="2" t="s">
        <v>134</v>
      </c>
      <c r="T474" s="2" t="s">
        <v>134</v>
      </c>
      <c r="U474" s="2" t="s">
        <v>134</v>
      </c>
      <c r="V474" s="2" t="s">
        <v>134</v>
      </c>
      <c r="W474" s="2" t="s">
        <v>134</v>
      </c>
      <c r="X474" s="2" t="s">
        <v>134</v>
      </c>
      <c r="Y474" s="2" t="s">
        <v>134</v>
      </c>
      <c r="Z474" s="4"/>
      <c r="AA474" s="4">
        <f>=ROUNDDOWN({0},0)</f>
      </c>
      <c r="AB474" s="5"/>
      <c r="AC474" s="2" t="s">
        <v>134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/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/>
      <c r="BJ474" s="4"/>
      <c r="BK474" s="8"/>
      <c r="BL474" s="2" t="s">
        <v>134</v>
      </c>
      <c r="BM474" s="7"/>
      <c r="BN474" s="7"/>
      <c r="BO474" s="4"/>
      <c r="BP474" s="8"/>
      <c r="BQ474" s="4"/>
      <c r="BR474" s="8"/>
      <c r="BS474" s="7"/>
      <c r="BT474" s="7"/>
      <c r="BU474" s="2" t="s">
        <v>134</v>
      </c>
      <c r="BV474" s="2" t="s">
        <v>134</v>
      </c>
      <c r="BW474" s="2" t="s">
        <v>134</v>
      </c>
      <c r="BX474" s="2" t="s">
        <v>134</v>
      </c>
      <c r="BY474" s="2" t="s">
        <v>134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134</v>
      </c>
      <c r="CH474" s="2" t="s">
        <v>134</v>
      </c>
      <c r="CI474" s="2" t="s">
        <v>134</v>
      </c>
      <c r="CJ474" s="2" t="s">
        <v>134</v>
      </c>
      <c r="CK474" s="2" t="s">
        <v>134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134</v>
      </c>
      <c r="CT474" s="2" t="s">
        <v>134</v>
      </c>
      <c r="CU474" s="2" t="s">
        <v>134</v>
      </c>
      <c r="CV474" s="2" t="s">
        <v>134</v>
      </c>
      <c r="CW474" s="2" t="s">
        <v>134</v>
      </c>
      <c r="CX474" s="2" t="s">
        <v>134</v>
      </c>
      <c r="CY474" s="4"/>
      <c r="CZ474" s="8"/>
      <c r="DA474" s="4"/>
      <c r="DB474" s="8"/>
      <c r="DC474" s="7"/>
      <c r="DD474" s="7"/>
      <c r="DE474" s="2" t="s">
        <v>134</v>
      </c>
      <c r="DF474" s="2" t="s">
        <v>134</v>
      </c>
      <c r="DG474" s="2" t="s">
        <v>134</v>
      </c>
      <c r="DH474" s="2" t="s">
        <v>134</v>
      </c>
      <c r="DI474" s="2" t="s">
        <v>134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134</v>
      </c>
      <c r="DR474" s="2" t="s">
        <v>134</v>
      </c>
      <c r="DS474" s="2" t="s">
        <v>134</v>
      </c>
      <c r="DT474" s="2" t="s">
        <v>134</v>
      </c>
      <c r="DU474" s="2" t="s">
        <v>134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134</v>
      </c>
      <c r="ED474" s="2" t="s">
        <v>134</v>
      </c>
      <c r="EE474" s="2" t="s">
        <v>134</v>
      </c>
      <c r="EF474" s="2" t="s">
        <v>134</v>
      </c>
      <c r="EG474" s="2" t="s">
        <v>134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134</v>
      </c>
      <c r="EP474" s="2" t="s">
        <v>134</v>
      </c>
      <c r="EQ474" s="2" t="s">
        <v>134</v>
      </c>
      <c r="ER474" s="2" t="s">
        <v>134</v>
      </c>
      <c r="ES474" s="2" t="s">
        <v>134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134</v>
      </c>
      <c r="FB474" s="2" t="s">
        <v>134</v>
      </c>
      <c r="FC474" s="2" t="s">
        <v>134</v>
      </c>
      <c r="FD474" s="2" t="s">
        <v>134</v>
      </c>
      <c r="FE474" s="2" t="s">
        <v>134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134</v>
      </c>
      <c r="FN474" s="2" t="s">
        <v>134</v>
      </c>
      <c r="FO474" s="2" t="s">
        <v>134</v>
      </c>
      <c r="FP474" s="2" t="s">
        <v>134</v>
      </c>
      <c r="FQ474" s="2" t="s">
        <v>134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134</v>
      </c>
      <c r="GA474" s="2" t="s">
        <v>134</v>
      </c>
      <c r="GB474" s="2" t="s">
        <v>134</v>
      </c>
      <c r="GC474" s="2" t="s">
        <v>134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134</v>
      </c>
      <c r="GL474" s="2" t="s">
        <v>134</v>
      </c>
      <c r="GM474" s="2" t="s">
        <v>134</v>
      </c>
      <c r="GN474" s="2" t="s">
        <v>134</v>
      </c>
      <c r="GO474" s="2" t="s">
        <v>134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134</v>
      </c>
      <c r="GX474" s="2" t="s">
        <v>134</v>
      </c>
      <c r="GY474" s="2" t="s">
        <v>134</v>
      </c>
      <c r="GZ474" s="2" t="s">
        <v>134</v>
      </c>
      <c r="HA474" s="2" t="s">
        <v>134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134</v>
      </c>
      <c r="HJ474" s="2" t="s">
        <v>134</v>
      </c>
      <c r="HK474" s="2" t="s">
        <v>134</v>
      </c>
      <c r="HL474" s="2" t="s">
        <v>134</v>
      </c>
      <c r="HM474" s="2" t="s">
        <v>134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134</v>
      </c>
      <c r="HV474" s="2" t="s">
        <v>134</v>
      </c>
      <c r="HW474" s="2" t="s">
        <v>134</v>
      </c>
      <c r="HX474" s="2" t="s">
        <v>134</v>
      </c>
      <c r="HY474" s="2" t="s">
        <v>134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134</v>
      </c>
      <c r="IH474" s="2" t="s">
        <v>134</v>
      </c>
      <c r="II474" s="2" t="s">
        <v>134</v>
      </c>
      <c r="IJ474" s="2" t="s">
        <v>134</v>
      </c>
      <c r="IK474" s="2" t="s">
        <v>134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134</v>
      </c>
      <c r="IT474" s="2" t="s">
        <v>134</v>
      </c>
      <c r="IU474" s="2" t="s">
        <v>134</v>
      </c>
      <c r="IV474" s="2" t="s">
        <v>134</v>
      </c>
      <c r="IW474" s="2" t="s">
        <v>134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134</v>
      </c>
      <c r="JF474" s="2" t="s">
        <v>134</v>
      </c>
      <c r="JG474" s="2" t="s">
        <v>134</v>
      </c>
      <c r="JH474" s="2" t="s">
        <v>134</v>
      </c>
      <c r="JI474" s="2" t="s">
        <v>134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134</v>
      </c>
      <c r="JR474" s="2" t="s">
        <v>134</v>
      </c>
      <c r="JS474" s="2" t="s">
        <v>134</v>
      </c>
      <c r="JT474" s="2" t="s">
        <v>134</v>
      </c>
      <c r="JU474" s="2" t="s">
        <v>134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134</v>
      </c>
      <c r="KP474" s="2" t="s">
        <v>134</v>
      </c>
      <c r="KQ474" s="2" t="s">
        <v>134</v>
      </c>
      <c r="KR474" s="2" t="s">
        <v>134</v>
      </c>
      <c r="KS474" s="2" t="s">
        <v>134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134</v>
      </c>
      <c r="LC474" s="2" t="s">
        <v>134</v>
      </c>
      <c r="LD474" s="2" t="s">
        <v>134</v>
      </c>
      <c r="LE474" s="2" t="s">
        <v>134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134</v>
      </c>
      <c r="LO474" s="2" t="s">
        <v>134</v>
      </c>
      <c r="LP474" s="2" t="s">
        <v>134</v>
      </c>
      <c r="LQ474" s="2" t="s">
        <v>134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134</v>
      </c>
      <c r="LZ474" s="2" t="s">
        <v>134</v>
      </c>
      <c r="MA474" s="2" t="s">
        <v>134</v>
      </c>
      <c r="MB474" s="2" t="s">
        <v>134</v>
      </c>
      <c r="MC474" s="2" t="s">
        <v>134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134</v>
      </c>
      <c r="MY474" s="2" t="s">
        <v>134</v>
      </c>
      <c r="MZ474" s="2" t="s">
        <v>134</v>
      </c>
      <c r="NA474" s="2" t="s">
        <v>134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134</v>
      </c>
      <c r="OT474" s="2" t="s">
        <v>134</v>
      </c>
      <c r="OU474" s="2" t="s">
        <v>134</v>
      </c>
      <c r="OV474" s="2" t="s">
        <v>134</v>
      </c>
      <c r="OW474" s="2" t="s">
        <v>134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134</v>
      </c>
      <c r="RN474" s="2" t="s">
        <v>134</v>
      </c>
      <c r="RO474" s="2" t="s">
        <v>134</v>
      </c>
      <c r="RP474" s="2" t="s">
        <v>134</v>
      </c>
      <c r="RQ474" s="2" t="s">
        <v>134</v>
      </c>
      <c r="RR474" s="2" t="s">
        <v>134</v>
      </c>
      <c r="RS474" s="4"/>
      <c r="RT474" s="8"/>
      <c r="RU474" s="4"/>
      <c r="RV474" s="8"/>
      <c r="RW474" s="7"/>
      <c r="RX474" s="7"/>
      <c r="RY474" s="2" t="s">
        <v>134</v>
      </c>
      <c r="RZ474" s="2" t="s">
        <v>134</v>
      </c>
      <c r="SA474" s="2" t="s">
        <v>134</v>
      </c>
      <c r="SB474" s="2" t="s">
        <v>134</v>
      </c>
      <c r="SC474" s="2" t="s">
        <v>134</v>
      </c>
      <c r="SD474" s="2" t="s">
        <v>134</v>
      </c>
      <c r="SE474" s="4"/>
      <c r="SF474" s="8"/>
      <c r="SG474" s="4"/>
      <c r="SH474" s="8"/>
      <c r="SI474" s="7"/>
      <c r="SJ474" s="7"/>
      <c r="SK474" s="2" t="s">
        <v>134</v>
      </c>
      <c r="SL474" s="2" t="s">
        <v>134</v>
      </c>
      <c r="SM474" s="2" t="s">
        <v>134</v>
      </c>
      <c r="SN474" s="2" t="s">
        <v>134</v>
      </c>
      <c r="SO474" s="2" t="s">
        <v>134</v>
      </c>
      <c r="SP474" s="2" t="s">
        <v>134</v>
      </c>
    </row>
    <row r="475">
      <c r="A475" s="2" t="s">
        <v>3901</v>
      </c>
      <c r="B475" s="2" t="s">
        <v>123</v>
      </c>
      <c r="C475" s="2" t="s">
        <v>3817</v>
      </c>
      <c r="D475" s="2" t="s">
        <v>2765</v>
      </c>
      <c r="E475" s="2" t="s">
        <v>1660</v>
      </c>
      <c r="F475" s="2" t="s">
        <v>3891</v>
      </c>
      <c r="G475" s="2" t="s">
        <v>134</v>
      </c>
      <c r="H475" s="2" t="s">
        <v>134</v>
      </c>
      <c r="I475" s="2" t="s">
        <v>134</v>
      </c>
      <c r="J475" s="2" t="s">
        <v>3892</v>
      </c>
      <c r="K475" s="2" t="s">
        <v>792</v>
      </c>
      <c r="L475" s="3">
        <v>1.85</v>
      </c>
      <c r="M475" s="3"/>
      <c r="N475" s="3"/>
      <c r="O475" s="2" t="s">
        <v>766</v>
      </c>
      <c r="P475" s="2" t="s">
        <v>134</v>
      </c>
      <c r="Q475" s="2" t="s">
        <v>134</v>
      </c>
      <c r="R475" s="2" t="s">
        <v>3132</v>
      </c>
      <c r="S475" s="2" t="s">
        <v>134</v>
      </c>
      <c r="T475" s="2" t="s">
        <v>134</v>
      </c>
      <c r="U475" s="2" t="s">
        <v>134</v>
      </c>
      <c r="V475" s="2" t="s">
        <v>134</v>
      </c>
      <c r="W475" s="2" t="s">
        <v>134</v>
      </c>
      <c r="X475" s="2" t="s">
        <v>134</v>
      </c>
      <c r="Y475" s="2" t="s">
        <v>134</v>
      </c>
      <c r="Z475" s="4"/>
      <c r="AA475" s="4">
        <f>=ROUNDDOWN({0},0)</f>
      </c>
      <c r="AB475" s="5"/>
      <c r="AC475" s="2" t="s">
        <v>134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134</v>
      </c>
      <c r="AW475" s="8" t="s">
        <v>134</v>
      </c>
      <c r="AX475" s="4" t="s">
        <v>134</v>
      </c>
      <c r="AY475" s="8" t="s">
        <v>134</v>
      </c>
      <c r="AZ475" s="7" t="s">
        <v>134</v>
      </c>
      <c r="BA475" s="7" t="s">
        <v>134</v>
      </c>
      <c r="BB475" s="7"/>
      <c r="BC475" s="4" t="s">
        <v>134</v>
      </c>
      <c r="BD475" s="8" t="s">
        <v>134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/>
      <c r="BJ475" s="4"/>
      <c r="BK475" s="8"/>
      <c r="BL475" s="2" t="s">
        <v>134</v>
      </c>
      <c r="BM475" s="7"/>
      <c r="BN475" s="7"/>
      <c r="BO475" s="4"/>
      <c r="BP475" s="8"/>
      <c r="BQ475" s="4"/>
      <c r="BR475" s="8"/>
      <c r="BS475" s="7"/>
      <c r="BT475" s="7"/>
      <c r="BU475" s="2" t="s">
        <v>134</v>
      </c>
      <c r="BV475" s="2" t="s">
        <v>134</v>
      </c>
      <c r="BW475" s="2" t="s">
        <v>134</v>
      </c>
      <c r="BX475" s="2" t="s">
        <v>134</v>
      </c>
      <c r="BY475" s="2" t="s">
        <v>134</v>
      </c>
      <c r="BZ475" s="2" t="s">
        <v>134</v>
      </c>
      <c r="CA475" s="4"/>
      <c r="CB475" s="8"/>
      <c r="CC475" s="4"/>
      <c r="CD475" s="8"/>
      <c r="CE475" s="7"/>
      <c r="CF475" s="7"/>
      <c r="CG475" s="2" t="s">
        <v>134</v>
      </c>
      <c r="CH475" s="2" t="s">
        <v>134</v>
      </c>
      <c r="CI475" s="2" t="s">
        <v>134</v>
      </c>
      <c r="CJ475" s="2" t="s">
        <v>134</v>
      </c>
      <c r="CK475" s="2" t="s">
        <v>134</v>
      </c>
      <c r="CL475" s="2" t="s">
        <v>134</v>
      </c>
      <c r="CM475" s="4"/>
      <c r="CN475" s="8"/>
      <c r="CO475" s="4"/>
      <c r="CP475" s="8"/>
      <c r="CQ475" s="7"/>
      <c r="CR475" s="7"/>
      <c r="CS475" s="2" t="s">
        <v>134</v>
      </c>
      <c r="CT475" s="2" t="s">
        <v>134</v>
      </c>
      <c r="CU475" s="2" t="s">
        <v>134</v>
      </c>
      <c r="CV475" s="2" t="s">
        <v>134</v>
      </c>
      <c r="CW475" s="2" t="s">
        <v>134</v>
      </c>
      <c r="CX475" s="2" t="s">
        <v>134</v>
      </c>
      <c r="CY475" s="4"/>
      <c r="CZ475" s="8"/>
      <c r="DA475" s="4"/>
      <c r="DB475" s="8"/>
      <c r="DC475" s="7"/>
      <c r="DD475" s="7"/>
      <c r="DE475" s="2" t="s">
        <v>134</v>
      </c>
      <c r="DF475" s="2" t="s">
        <v>134</v>
      </c>
      <c r="DG475" s="2" t="s">
        <v>134</v>
      </c>
      <c r="DH475" s="2" t="s">
        <v>134</v>
      </c>
      <c r="DI475" s="2" t="s">
        <v>134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134</v>
      </c>
      <c r="DR475" s="2" t="s">
        <v>134</v>
      </c>
      <c r="DS475" s="2" t="s">
        <v>134</v>
      </c>
      <c r="DT475" s="2" t="s">
        <v>134</v>
      </c>
      <c r="DU475" s="2" t="s">
        <v>134</v>
      </c>
      <c r="DV475" s="2" t="s">
        <v>134</v>
      </c>
      <c r="DW475" s="4"/>
      <c r="DX475" s="8"/>
      <c r="DY475" s="4"/>
      <c r="DZ475" s="8"/>
      <c r="EA475" s="7"/>
      <c r="EB475" s="7"/>
      <c r="EC475" s="2" t="s">
        <v>134</v>
      </c>
      <c r="ED475" s="2" t="s">
        <v>134</v>
      </c>
      <c r="EE475" s="2" t="s">
        <v>134</v>
      </c>
      <c r="EF475" s="2" t="s">
        <v>134</v>
      </c>
      <c r="EG475" s="2" t="s">
        <v>134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134</v>
      </c>
      <c r="EP475" s="2" t="s">
        <v>134</v>
      </c>
      <c r="EQ475" s="2" t="s">
        <v>134</v>
      </c>
      <c r="ER475" s="2" t="s">
        <v>134</v>
      </c>
      <c r="ES475" s="2" t="s">
        <v>134</v>
      </c>
      <c r="ET475" s="2" t="s">
        <v>134</v>
      </c>
      <c r="EU475" s="4"/>
      <c r="EV475" s="8"/>
      <c r="EW475" s="4"/>
      <c r="EX475" s="8"/>
      <c r="EY475" s="7"/>
      <c r="EZ475" s="7"/>
      <c r="FA475" s="2" t="s">
        <v>134</v>
      </c>
      <c r="FB475" s="2" t="s">
        <v>134</v>
      </c>
      <c r="FC475" s="2" t="s">
        <v>134</v>
      </c>
      <c r="FD475" s="2" t="s">
        <v>134</v>
      </c>
      <c r="FE475" s="2" t="s">
        <v>134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134</v>
      </c>
      <c r="FN475" s="2" t="s">
        <v>134</v>
      </c>
      <c r="FO475" s="2" t="s">
        <v>134</v>
      </c>
      <c r="FP475" s="2" t="s">
        <v>134</v>
      </c>
      <c r="FQ475" s="2" t="s">
        <v>134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134</v>
      </c>
      <c r="FZ475" s="2" t="s">
        <v>134</v>
      </c>
      <c r="GA475" s="2" t="s">
        <v>134</v>
      </c>
      <c r="GB475" s="2" t="s">
        <v>134</v>
      </c>
      <c r="GC475" s="2" t="s">
        <v>134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134</v>
      </c>
      <c r="GL475" s="2" t="s">
        <v>134</v>
      </c>
      <c r="GM475" s="2" t="s">
        <v>134</v>
      </c>
      <c r="GN475" s="2" t="s">
        <v>134</v>
      </c>
      <c r="GO475" s="2" t="s">
        <v>134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134</v>
      </c>
      <c r="GX475" s="2" t="s">
        <v>134</v>
      </c>
      <c r="GY475" s="2" t="s">
        <v>134</v>
      </c>
      <c r="GZ475" s="2" t="s">
        <v>134</v>
      </c>
      <c r="HA475" s="2" t="s">
        <v>134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134</v>
      </c>
      <c r="HJ475" s="2" t="s">
        <v>134</v>
      </c>
      <c r="HK475" s="2" t="s">
        <v>134</v>
      </c>
      <c r="HL475" s="2" t="s">
        <v>134</v>
      </c>
      <c r="HM475" s="2" t="s">
        <v>134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134</v>
      </c>
      <c r="HV475" s="2" t="s">
        <v>134</v>
      </c>
      <c r="HW475" s="2" t="s">
        <v>134</v>
      </c>
      <c r="HX475" s="2" t="s">
        <v>134</v>
      </c>
      <c r="HY475" s="2" t="s">
        <v>134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134</v>
      </c>
      <c r="IH475" s="2" t="s">
        <v>134</v>
      </c>
      <c r="II475" s="2" t="s">
        <v>134</v>
      </c>
      <c r="IJ475" s="2" t="s">
        <v>134</v>
      </c>
      <c r="IK475" s="2" t="s">
        <v>134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134</v>
      </c>
      <c r="IT475" s="2" t="s">
        <v>134</v>
      </c>
      <c r="IU475" s="2" t="s">
        <v>134</v>
      </c>
      <c r="IV475" s="2" t="s">
        <v>134</v>
      </c>
      <c r="IW475" s="2" t="s">
        <v>134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134</v>
      </c>
      <c r="JF475" s="2" t="s">
        <v>134</v>
      </c>
      <c r="JG475" s="2" t="s">
        <v>134</v>
      </c>
      <c r="JH475" s="2" t="s">
        <v>134</v>
      </c>
      <c r="JI475" s="2" t="s">
        <v>134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134</v>
      </c>
      <c r="JR475" s="2" t="s">
        <v>134</v>
      </c>
      <c r="JS475" s="2" t="s">
        <v>134</v>
      </c>
      <c r="JT475" s="2" t="s">
        <v>134</v>
      </c>
      <c r="JU475" s="2" t="s">
        <v>134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134</v>
      </c>
      <c r="KE475" s="2" t="s">
        <v>134</v>
      </c>
      <c r="KF475" s="2" t="s">
        <v>134</v>
      </c>
      <c r="KG475" s="2" t="s">
        <v>134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134</v>
      </c>
      <c r="KP475" s="2" t="s">
        <v>134</v>
      </c>
      <c r="KQ475" s="2" t="s">
        <v>134</v>
      </c>
      <c r="KR475" s="2" t="s">
        <v>134</v>
      </c>
      <c r="KS475" s="2" t="s">
        <v>134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134</v>
      </c>
      <c r="LB475" s="2" t="s">
        <v>134</v>
      </c>
      <c r="LC475" s="2" t="s">
        <v>134</v>
      </c>
      <c r="LD475" s="2" t="s">
        <v>134</v>
      </c>
      <c r="LE475" s="2" t="s">
        <v>134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134</v>
      </c>
      <c r="LN475" s="2" t="s">
        <v>134</v>
      </c>
      <c r="LO475" s="2" t="s">
        <v>134</v>
      </c>
      <c r="LP475" s="2" t="s">
        <v>134</v>
      </c>
      <c r="LQ475" s="2" t="s">
        <v>134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134</v>
      </c>
      <c r="LZ475" s="2" t="s">
        <v>134</v>
      </c>
      <c r="MA475" s="2" t="s">
        <v>134</v>
      </c>
      <c r="MB475" s="2" t="s">
        <v>134</v>
      </c>
      <c r="MC475" s="2" t="s">
        <v>134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134</v>
      </c>
      <c r="MM475" s="2" t="s">
        <v>134</v>
      </c>
      <c r="MN475" s="2" t="s">
        <v>134</v>
      </c>
      <c r="MO475" s="2" t="s">
        <v>134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134</v>
      </c>
      <c r="MX475" s="2" t="s">
        <v>134</v>
      </c>
      <c r="MY475" s="2" t="s">
        <v>134</v>
      </c>
      <c r="MZ475" s="2" t="s">
        <v>134</v>
      </c>
      <c r="NA475" s="2" t="s">
        <v>134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134</v>
      </c>
      <c r="NK475" s="2" t="s">
        <v>134</v>
      </c>
      <c r="NL475" s="2" t="s">
        <v>134</v>
      </c>
      <c r="NM475" s="2" t="s">
        <v>134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134</v>
      </c>
      <c r="NV475" s="2" t="s">
        <v>134</v>
      </c>
      <c r="NW475" s="2" t="s">
        <v>134</v>
      </c>
      <c r="NX475" s="2" t="s">
        <v>134</v>
      </c>
      <c r="NY475" s="2" t="s">
        <v>134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134</v>
      </c>
      <c r="OI475" s="2" t="s">
        <v>134</v>
      </c>
      <c r="OJ475" s="2" t="s">
        <v>134</v>
      </c>
      <c r="OK475" s="2" t="s">
        <v>134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134</v>
      </c>
      <c r="OT475" s="2" t="s">
        <v>134</v>
      </c>
      <c r="OU475" s="2" t="s">
        <v>134</v>
      </c>
      <c r="OV475" s="2" t="s">
        <v>134</v>
      </c>
      <c r="OW475" s="2" t="s">
        <v>134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134</v>
      </c>
      <c r="PR475" s="2" t="s">
        <v>134</v>
      </c>
      <c r="PS475" s="2" t="s">
        <v>134</v>
      </c>
      <c r="PT475" s="2" t="s">
        <v>134</v>
      </c>
      <c r="PU475" s="2" t="s">
        <v>134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134</v>
      </c>
      <c r="QP475" s="2" t="s">
        <v>134</v>
      </c>
      <c r="QQ475" s="2" t="s">
        <v>134</v>
      </c>
      <c r="QR475" s="2" t="s">
        <v>134</v>
      </c>
      <c r="QS475" s="2" t="s">
        <v>134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134</v>
      </c>
      <c r="RB475" s="2" t="s">
        <v>134</v>
      </c>
      <c r="RC475" s="2" t="s">
        <v>134</v>
      </c>
      <c r="RD475" s="2" t="s">
        <v>134</v>
      </c>
      <c r="RE475" s="2" t="s">
        <v>134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134</v>
      </c>
      <c r="RN475" s="2" t="s">
        <v>134</v>
      </c>
      <c r="RO475" s="2" t="s">
        <v>134</v>
      </c>
      <c r="RP475" s="2" t="s">
        <v>134</v>
      </c>
      <c r="RQ475" s="2" t="s">
        <v>134</v>
      </c>
      <c r="RR475" s="2" t="s">
        <v>134</v>
      </c>
      <c r="RS475" s="4"/>
      <c r="RT475" s="8"/>
      <c r="RU475" s="4"/>
      <c r="RV475" s="8"/>
      <c r="RW475" s="7"/>
      <c r="RX475" s="7"/>
      <c r="RY475" s="2" t="s">
        <v>134</v>
      </c>
      <c r="RZ475" s="2" t="s">
        <v>134</v>
      </c>
      <c r="SA475" s="2" t="s">
        <v>134</v>
      </c>
      <c r="SB475" s="2" t="s">
        <v>134</v>
      </c>
      <c r="SC475" s="2" t="s">
        <v>134</v>
      </c>
      <c r="SD475" s="2" t="s">
        <v>134</v>
      </c>
      <c r="SE475" s="4"/>
      <c r="SF475" s="8"/>
      <c r="SG475" s="4"/>
      <c r="SH475" s="8"/>
      <c r="SI475" s="7"/>
      <c r="SJ475" s="7"/>
      <c r="SK475" s="2" t="s">
        <v>134</v>
      </c>
      <c r="SL475" s="2" t="s">
        <v>134</v>
      </c>
      <c r="SM475" s="2" t="s">
        <v>134</v>
      </c>
      <c r="SN475" s="2" t="s">
        <v>134</v>
      </c>
      <c r="SO475" s="2" t="s">
        <v>134</v>
      </c>
      <c r="SP475" s="2" t="s">
        <v>134</v>
      </c>
    </row>
    <row r="476">
      <c r="A476" s="2" t="s">
        <v>3902</v>
      </c>
      <c r="B476" s="2" t="s">
        <v>123</v>
      </c>
      <c r="C476" s="2" t="s">
        <v>3817</v>
      </c>
      <c r="D476" s="2" t="s">
        <v>2765</v>
      </c>
      <c r="E476" s="2" t="s">
        <v>1660</v>
      </c>
      <c r="F476" s="2" t="s">
        <v>3891</v>
      </c>
      <c r="G476" s="2" t="s">
        <v>134</v>
      </c>
      <c r="H476" s="2" t="s">
        <v>134</v>
      </c>
      <c r="I476" s="2" t="s">
        <v>134</v>
      </c>
      <c r="J476" s="2" t="s">
        <v>2751</v>
      </c>
      <c r="K476" s="2" t="s">
        <v>792</v>
      </c>
      <c r="L476" s="3">
        <v>3.25</v>
      </c>
      <c r="M476" s="3"/>
      <c r="N476" s="3"/>
      <c r="O476" s="2" t="s">
        <v>131</v>
      </c>
      <c r="P476" s="2" t="s">
        <v>134</v>
      </c>
      <c r="Q476" s="2" t="s">
        <v>134</v>
      </c>
      <c r="R476" s="2" t="s">
        <v>3132</v>
      </c>
      <c r="S476" s="2" t="s">
        <v>134</v>
      </c>
      <c r="T476" s="2" t="s">
        <v>134</v>
      </c>
      <c r="U476" s="2" t="s">
        <v>134</v>
      </c>
      <c r="V476" s="2" t="s">
        <v>134</v>
      </c>
      <c r="W476" s="2" t="s">
        <v>134</v>
      </c>
      <c r="X476" s="2" t="s">
        <v>134</v>
      </c>
      <c r="Y476" s="2" t="s">
        <v>134</v>
      </c>
      <c r="Z476" s="4"/>
      <c r="AA476" s="4">
        <f>=ROUNDDOWN({0},0)</f>
      </c>
      <c r="AB476" s="5"/>
      <c r="AC476" s="2" t="s">
        <v>134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134</v>
      </c>
      <c r="AW476" s="8" t="s">
        <v>134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/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/>
      <c r="BJ476" s="4"/>
      <c r="BK476" s="8"/>
      <c r="BL476" s="2" t="s">
        <v>134</v>
      </c>
      <c r="BM476" s="7"/>
      <c r="BN476" s="7"/>
      <c r="BO476" s="4"/>
      <c r="BP476" s="8"/>
      <c r="BQ476" s="4"/>
      <c r="BR476" s="8"/>
      <c r="BS476" s="7"/>
      <c r="BT476" s="7"/>
      <c r="BU476" s="2" t="s">
        <v>134</v>
      </c>
      <c r="BV476" s="2" t="s">
        <v>134</v>
      </c>
      <c r="BW476" s="2" t="s">
        <v>134</v>
      </c>
      <c r="BX476" s="2" t="s">
        <v>134</v>
      </c>
      <c r="BY476" s="2" t="s">
        <v>134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134</v>
      </c>
      <c r="CH476" s="2" t="s">
        <v>134</v>
      </c>
      <c r="CI476" s="2" t="s">
        <v>134</v>
      </c>
      <c r="CJ476" s="2" t="s">
        <v>134</v>
      </c>
      <c r="CK476" s="2" t="s">
        <v>134</v>
      </c>
      <c r="CL476" s="2" t="s">
        <v>134</v>
      </c>
      <c r="CM476" s="4"/>
      <c r="CN476" s="8"/>
      <c r="CO476" s="4"/>
      <c r="CP476" s="8"/>
      <c r="CQ476" s="7"/>
      <c r="CR476" s="7"/>
      <c r="CS476" s="2" t="s">
        <v>134</v>
      </c>
      <c r="CT476" s="2" t="s">
        <v>134</v>
      </c>
      <c r="CU476" s="2" t="s">
        <v>134</v>
      </c>
      <c r="CV476" s="2" t="s">
        <v>134</v>
      </c>
      <c r="CW476" s="2" t="s">
        <v>134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134</v>
      </c>
      <c r="DF476" s="2" t="s">
        <v>134</v>
      </c>
      <c r="DG476" s="2" t="s">
        <v>134</v>
      </c>
      <c r="DH476" s="2" t="s">
        <v>134</v>
      </c>
      <c r="DI476" s="2" t="s">
        <v>134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134</v>
      </c>
      <c r="DR476" s="2" t="s">
        <v>134</v>
      </c>
      <c r="DS476" s="2" t="s">
        <v>134</v>
      </c>
      <c r="DT476" s="2" t="s">
        <v>134</v>
      </c>
      <c r="DU476" s="2" t="s">
        <v>134</v>
      </c>
      <c r="DV476" s="2" t="s">
        <v>134</v>
      </c>
      <c r="DW476" s="4"/>
      <c r="DX476" s="8"/>
      <c r="DY476" s="4"/>
      <c r="DZ476" s="8"/>
      <c r="EA476" s="7"/>
      <c r="EB476" s="7"/>
      <c r="EC476" s="2" t="s">
        <v>134</v>
      </c>
      <c r="ED476" s="2" t="s">
        <v>134</v>
      </c>
      <c r="EE476" s="2" t="s">
        <v>134</v>
      </c>
      <c r="EF476" s="2" t="s">
        <v>134</v>
      </c>
      <c r="EG476" s="2" t="s">
        <v>134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134</v>
      </c>
      <c r="EP476" s="2" t="s">
        <v>134</v>
      </c>
      <c r="EQ476" s="2" t="s">
        <v>134</v>
      </c>
      <c r="ER476" s="2" t="s">
        <v>134</v>
      </c>
      <c r="ES476" s="2" t="s">
        <v>134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134</v>
      </c>
      <c r="FB476" s="2" t="s">
        <v>134</v>
      </c>
      <c r="FC476" s="2" t="s">
        <v>134</v>
      </c>
      <c r="FD476" s="2" t="s">
        <v>134</v>
      </c>
      <c r="FE476" s="2" t="s">
        <v>134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134</v>
      </c>
      <c r="FN476" s="2" t="s">
        <v>134</v>
      </c>
      <c r="FO476" s="2" t="s">
        <v>134</v>
      </c>
      <c r="FP476" s="2" t="s">
        <v>134</v>
      </c>
      <c r="FQ476" s="2" t="s">
        <v>134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134</v>
      </c>
      <c r="FZ476" s="2" t="s">
        <v>134</v>
      </c>
      <c r="GA476" s="2" t="s">
        <v>134</v>
      </c>
      <c r="GB476" s="2" t="s">
        <v>134</v>
      </c>
      <c r="GC476" s="2" t="s">
        <v>134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134</v>
      </c>
      <c r="GL476" s="2" t="s">
        <v>134</v>
      </c>
      <c r="GM476" s="2" t="s">
        <v>134</v>
      </c>
      <c r="GN476" s="2" t="s">
        <v>134</v>
      </c>
      <c r="GO476" s="2" t="s">
        <v>134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134</v>
      </c>
      <c r="GX476" s="2" t="s">
        <v>134</v>
      </c>
      <c r="GY476" s="2" t="s">
        <v>134</v>
      </c>
      <c r="GZ476" s="2" t="s">
        <v>134</v>
      </c>
      <c r="HA476" s="2" t="s">
        <v>134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134</v>
      </c>
      <c r="HJ476" s="2" t="s">
        <v>134</v>
      </c>
      <c r="HK476" s="2" t="s">
        <v>134</v>
      </c>
      <c r="HL476" s="2" t="s">
        <v>134</v>
      </c>
      <c r="HM476" s="2" t="s">
        <v>134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134</v>
      </c>
      <c r="HV476" s="2" t="s">
        <v>134</v>
      </c>
      <c r="HW476" s="2" t="s">
        <v>134</v>
      </c>
      <c r="HX476" s="2" t="s">
        <v>134</v>
      </c>
      <c r="HY476" s="2" t="s">
        <v>134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134</v>
      </c>
      <c r="II476" s="2" t="s">
        <v>134</v>
      </c>
      <c r="IJ476" s="2" t="s">
        <v>134</v>
      </c>
      <c r="IK476" s="2" t="s">
        <v>134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134</v>
      </c>
      <c r="IT476" s="2" t="s">
        <v>134</v>
      </c>
      <c r="IU476" s="2" t="s">
        <v>134</v>
      </c>
      <c r="IV476" s="2" t="s">
        <v>134</v>
      </c>
      <c r="IW476" s="2" t="s">
        <v>134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134</v>
      </c>
      <c r="JF476" s="2" t="s">
        <v>134</v>
      </c>
      <c r="JG476" s="2" t="s">
        <v>134</v>
      </c>
      <c r="JH476" s="2" t="s">
        <v>134</v>
      </c>
      <c r="JI476" s="2" t="s">
        <v>134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134</v>
      </c>
      <c r="JR476" s="2" t="s">
        <v>134</v>
      </c>
      <c r="JS476" s="2" t="s">
        <v>134</v>
      </c>
      <c r="JT476" s="2" t="s">
        <v>134</v>
      </c>
      <c r="JU476" s="2" t="s">
        <v>134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134</v>
      </c>
      <c r="KP476" s="2" t="s">
        <v>134</v>
      </c>
      <c r="KQ476" s="2" t="s">
        <v>134</v>
      </c>
      <c r="KR476" s="2" t="s">
        <v>134</v>
      </c>
      <c r="KS476" s="2" t="s">
        <v>134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134</v>
      </c>
      <c r="LB476" s="2" t="s">
        <v>134</v>
      </c>
      <c r="LC476" s="2" t="s">
        <v>134</v>
      </c>
      <c r="LD476" s="2" t="s">
        <v>134</v>
      </c>
      <c r="LE476" s="2" t="s">
        <v>134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134</v>
      </c>
      <c r="LN476" s="2" t="s">
        <v>134</v>
      </c>
      <c r="LO476" s="2" t="s">
        <v>134</v>
      </c>
      <c r="LP476" s="2" t="s">
        <v>134</v>
      </c>
      <c r="LQ476" s="2" t="s">
        <v>134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134</v>
      </c>
      <c r="LZ476" s="2" t="s">
        <v>134</v>
      </c>
      <c r="MA476" s="2" t="s">
        <v>134</v>
      </c>
      <c r="MB476" s="2" t="s">
        <v>134</v>
      </c>
      <c r="MC476" s="2" t="s">
        <v>134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134</v>
      </c>
      <c r="MM476" s="2" t="s">
        <v>134</v>
      </c>
      <c r="MN476" s="2" t="s">
        <v>134</v>
      </c>
      <c r="MO476" s="2" t="s">
        <v>134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134</v>
      </c>
      <c r="NK476" s="2" t="s">
        <v>134</v>
      </c>
      <c r="NL476" s="2" t="s">
        <v>134</v>
      </c>
      <c r="NM476" s="2" t="s">
        <v>134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134</v>
      </c>
      <c r="NW476" s="2" t="s">
        <v>134</v>
      </c>
      <c r="NX476" s="2" t="s">
        <v>134</v>
      </c>
      <c r="NY476" s="2" t="s">
        <v>134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134</v>
      </c>
      <c r="OT476" s="2" t="s">
        <v>134</v>
      </c>
      <c r="OU476" s="2" t="s">
        <v>134</v>
      </c>
      <c r="OV476" s="2" t="s">
        <v>134</v>
      </c>
      <c r="OW476" s="2" t="s">
        <v>134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134</v>
      </c>
      <c r="PS476" s="2" t="s">
        <v>134</v>
      </c>
      <c r="PT476" s="2" t="s">
        <v>134</v>
      </c>
      <c r="PU476" s="2" t="s">
        <v>134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134</v>
      </c>
      <c r="QD476" s="2" t="s">
        <v>134</v>
      </c>
      <c r="QE476" s="2" t="s">
        <v>134</v>
      </c>
      <c r="QF476" s="2" t="s">
        <v>134</v>
      </c>
      <c r="QG476" s="2" t="s">
        <v>134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134</v>
      </c>
      <c r="QP476" s="2" t="s">
        <v>134</v>
      </c>
      <c r="QQ476" s="2" t="s">
        <v>134</v>
      </c>
      <c r="QR476" s="2" t="s">
        <v>134</v>
      </c>
      <c r="QS476" s="2" t="s">
        <v>134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134</v>
      </c>
      <c r="RB476" s="2" t="s">
        <v>134</v>
      </c>
      <c r="RC476" s="2" t="s">
        <v>134</v>
      </c>
      <c r="RD476" s="2" t="s">
        <v>134</v>
      </c>
      <c r="RE476" s="2" t="s">
        <v>134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134</v>
      </c>
      <c r="RN476" s="2" t="s">
        <v>134</v>
      </c>
      <c r="RO476" s="2" t="s">
        <v>134</v>
      </c>
      <c r="RP476" s="2" t="s">
        <v>134</v>
      </c>
      <c r="RQ476" s="2" t="s">
        <v>134</v>
      </c>
      <c r="RR476" s="2" t="s">
        <v>134</v>
      </c>
      <c r="RS476" s="4"/>
      <c r="RT476" s="8"/>
      <c r="RU476" s="4"/>
      <c r="RV476" s="8"/>
      <c r="RW476" s="7"/>
      <c r="RX476" s="7"/>
      <c r="RY476" s="2" t="s">
        <v>134</v>
      </c>
      <c r="RZ476" s="2" t="s">
        <v>134</v>
      </c>
      <c r="SA476" s="2" t="s">
        <v>134</v>
      </c>
      <c r="SB476" s="2" t="s">
        <v>134</v>
      </c>
      <c r="SC476" s="2" t="s">
        <v>134</v>
      </c>
      <c r="SD476" s="2" t="s">
        <v>134</v>
      </c>
      <c r="SE476" s="4"/>
      <c r="SF476" s="8"/>
      <c r="SG476" s="4"/>
      <c r="SH476" s="8"/>
      <c r="SI476" s="7"/>
      <c r="SJ476" s="7"/>
      <c r="SK476" s="2" t="s">
        <v>134</v>
      </c>
      <c r="SL476" s="2" t="s">
        <v>134</v>
      </c>
      <c r="SM476" s="2" t="s">
        <v>134</v>
      </c>
      <c r="SN476" s="2" t="s">
        <v>134</v>
      </c>
      <c r="SO476" s="2" t="s">
        <v>134</v>
      </c>
      <c r="SP476" s="2" t="s">
        <v>134</v>
      </c>
    </row>
    <row r="477">
      <c r="A477" s="2" t="s">
        <v>3903</v>
      </c>
      <c r="B477" s="2" t="s">
        <v>123</v>
      </c>
      <c r="C477" s="2" t="s">
        <v>3817</v>
      </c>
      <c r="D477" s="2" t="s">
        <v>2765</v>
      </c>
      <c r="E477" s="2" t="s">
        <v>1660</v>
      </c>
      <c r="F477" s="2" t="s">
        <v>3891</v>
      </c>
      <c r="G477" s="2" t="s">
        <v>134</v>
      </c>
      <c r="H477" s="2" t="s">
        <v>134</v>
      </c>
      <c r="I477" s="2" t="s">
        <v>134</v>
      </c>
      <c r="J477" s="2" t="s">
        <v>3522</v>
      </c>
      <c r="K477" s="2" t="s">
        <v>792</v>
      </c>
      <c r="L477" s="3">
        <v>5.25</v>
      </c>
      <c r="M477" s="3"/>
      <c r="N477" s="3"/>
      <c r="O477" s="2" t="s">
        <v>131</v>
      </c>
      <c r="P477" s="2" t="s">
        <v>134</v>
      </c>
      <c r="Q477" s="2" t="s">
        <v>134</v>
      </c>
      <c r="R477" s="2" t="s">
        <v>3132</v>
      </c>
      <c r="S477" s="2" t="s">
        <v>134</v>
      </c>
      <c r="T477" s="2" t="s">
        <v>134</v>
      </c>
      <c r="U477" s="2" t="s">
        <v>134</v>
      </c>
      <c r="V477" s="2" t="s">
        <v>134</v>
      </c>
      <c r="W477" s="2" t="s">
        <v>134</v>
      </c>
      <c r="X477" s="2" t="s">
        <v>134</v>
      </c>
      <c r="Y477" s="2" t="s">
        <v>134</v>
      </c>
      <c r="Z477" s="4"/>
      <c r="AA477" s="4">
        <f>=ROUNDDOWN({0},0)</f>
      </c>
      <c r="AB477" s="5"/>
      <c r="AC477" s="2" t="s">
        <v>134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134</v>
      </c>
      <c r="AW477" s="8" t="s">
        <v>134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/>
      <c r="BC477" s="4" t="s">
        <v>134</v>
      </c>
      <c r="BD477" s="8" t="s">
        <v>134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/>
      <c r="BJ477" s="4"/>
      <c r="BK477" s="8"/>
      <c r="BL477" s="2" t="s">
        <v>134</v>
      </c>
      <c r="BM477" s="7"/>
      <c r="BN477" s="7"/>
      <c r="BO477" s="4"/>
      <c r="BP477" s="8"/>
      <c r="BQ477" s="4"/>
      <c r="BR477" s="8"/>
      <c r="BS477" s="7"/>
      <c r="BT477" s="7"/>
      <c r="BU477" s="2" t="s">
        <v>134</v>
      </c>
      <c r="BV477" s="2" t="s">
        <v>134</v>
      </c>
      <c r="BW477" s="2" t="s">
        <v>134</v>
      </c>
      <c r="BX477" s="2" t="s">
        <v>134</v>
      </c>
      <c r="BY477" s="2" t="s">
        <v>134</v>
      </c>
      <c r="BZ477" s="2" t="s">
        <v>134</v>
      </c>
      <c r="CA477" s="4"/>
      <c r="CB477" s="8"/>
      <c r="CC477" s="4"/>
      <c r="CD477" s="8"/>
      <c r="CE477" s="7"/>
      <c r="CF477" s="7"/>
      <c r="CG477" s="2" t="s">
        <v>134</v>
      </c>
      <c r="CH477" s="2" t="s">
        <v>134</v>
      </c>
      <c r="CI477" s="2" t="s">
        <v>134</v>
      </c>
      <c r="CJ477" s="2" t="s">
        <v>134</v>
      </c>
      <c r="CK477" s="2" t="s">
        <v>134</v>
      </c>
      <c r="CL477" s="2" t="s">
        <v>134</v>
      </c>
      <c r="CM477" s="4"/>
      <c r="CN477" s="8"/>
      <c r="CO477" s="4"/>
      <c r="CP477" s="8"/>
      <c r="CQ477" s="7"/>
      <c r="CR477" s="7"/>
      <c r="CS477" s="2" t="s">
        <v>134</v>
      </c>
      <c r="CT477" s="2" t="s">
        <v>134</v>
      </c>
      <c r="CU477" s="2" t="s">
        <v>134</v>
      </c>
      <c r="CV477" s="2" t="s">
        <v>134</v>
      </c>
      <c r="CW477" s="2" t="s">
        <v>134</v>
      </c>
      <c r="CX477" s="2" t="s">
        <v>134</v>
      </c>
      <c r="CY477" s="4"/>
      <c r="CZ477" s="8"/>
      <c r="DA477" s="4"/>
      <c r="DB477" s="8"/>
      <c r="DC477" s="7"/>
      <c r="DD477" s="7"/>
      <c r="DE477" s="2" t="s">
        <v>134</v>
      </c>
      <c r="DF477" s="2" t="s">
        <v>134</v>
      </c>
      <c r="DG477" s="2" t="s">
        <v>134</v>
      </c>
      <c r="DH477" s="2" t="s">
        <v>134</v>
      </c>
      <c r="DI477" s="2" t="s">
        <v>134</v>
      </c>
      <c r="DJ477" s="2" t="s">
        <v>134</v>
      </c>
      <c r="DK477" s="4"/>
      <c r="DL477" s="8"/>
      <c r="DM477" s="4"/>
      <c r="DN477" s="8"/>
      <c r="DO477" s="7"/>
      <c r="DP477" s="7"/>
      <c r="DQ477" s="2" t="s">
        <v>134</v>
      </c>
      <c r="DR477" s="2" t="s">
        <v>134</v>
      </c>
      <c r="DS477" s="2" t="s">
        <v>134</v>
      </c>
      <c r="DT477" s="2" t="s">
        <v>134</v>
      </c>
      <c r="DU477" s="2" t="s">
        <v>134</v>
      </c>
      <c r="DV477" s="2" t="s">
        <v>134</v>
      </c>
      <c r="DW477" s="4"/>
      <c r="DX477" s="8"/>
      <c r="DY477" s="4"/>
      <c r="DZ477" s="8"/>
      <c r="EA477" s="7"/>
      <c r="EB477" s="7"/>
      <c r="EC477" s="2" t="s">
        <v>134</v>
      </c>
      <c r="ED477" s="2" t="s">
        <v>134</v>
      </c>
      <c r="EE477" s="2" t="s">
        <v>134</v>
      </c>
      <c r="EF477" s="2" t="s">
        <v>134</v>
      </c>
      <c r="EG477" s="2" t="s">
        <v>134</v>
      </c>
      <c r="EH477" s="2" t="s">
        <v>134</v>
      </c>
      <c r="EI477" s="4"/>
      <c r="EJ477" s="8"/>
      <c r="EK477" s="4"/>
      <c r="EL477" s="8"/>
      <c r="EM477" s="7"/>
      <c r="EN477" s="7"/>
      <c r="EO477" s="2" t="s">
        <v>134</v>
      </c>
      <c r="EP477" s="2" t="s">
        <v>134</v>
      </c>
      <c r="EQ477" s="2" t="s">
        <v>134</v>
      </c>
      <c r="ER477" s="2" t="s">
        <v>134</v>
      </c>
      <c r="ES477" s="2" t="s">
        <v>134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134</v>
      </c>
      <c r="FB477" s="2" t="s">
        <v>134</v>
      </c>
      <c r="FC477" s="2" t="s">
        <v>134</v>
      </c>
      <c r="FD477" s="2" t="s">
        <v>134</v>
      </c>
      <c r="FE477" s="2" t="s">
        <v>134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134</v>
      </c>
      <c r="FN477" s="2" t="s">
        <v>134</v>
      </c>
      <c r="FO477" s="2" t="s">
        <v>134</v>
      </c>
      <c r="FP477" s="2" t="s">
        <v>134</v>
      </c>
      <c r="FQ477" s="2" t="s">
        <v>134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134</v>
      </c>
      <c r="FZ477" s="2" t="s">
        <v>134</v>
      </c>
      <c r="GA477" s="2" t="s">
        <v>134</v>
      </c>
      <c r="GB477" s="2" t="s">
        <v>134</v>
      </c>
      <c r="GC477" s="2" t="s">
        <v>134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134</v>
      </c>
      <c r="GL477" s="2" t="s">
        <v>134</v>
      </c>
      <c r="GM477" s="2" t="s">
        <v>134</v>
      </c>
      <c r="GN477" s="2" t="s">
        <v>134</v>
      </c>
      <c r="GO477" s="2" t="s">
        <v>134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134</v>
      </c>
      <c r="GX477" s="2" t="s">
        <v>134</v>
      </c>
      <c r="GY477" s="2" t="s">
        <v>134</v>
      </c>
      <c r="GZ477" s="2" t="s">
        <v>134</v>
      </c>
      <c r="HA477" s="2" t="s">
        <v>134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134</v>
      </c>
      <c r="HJ477" s="2" t="s">
        <v>134</v>
      </c>
      <c r="HK477" s="2" t="s">
        <v>134</v>
      </c>
      <c r="HL477" s="2" t="s">
        <v>134</v>
      </c>
      <c r="HM477" s="2" t="s">
        <v>134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134</v>
      </c>
      <c r="HV477" s="2" t="s">
        <v>134</v>
      </c>
      <c r="HW477" s="2" t="s">
        <v>134</v>
      </c>
      <c r="HX477" s="2" t="s">
        <v>134</v>
      </c>
      <c r="HY477" s="2" t="s">
        <v>134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134</v>
      </c>
      <c r="II477" s="2" t="s">
        <v>134</v>
      </c>
      <c r="IJ477" s="2" t="s">
        <v>134</v>
      </c>
      <c r="IK477" s="2" t="s">
        <v>134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134</v>
      </c>
      <c r="IT477" s="2" t="s">
        <v>134</v>
      </c>
      <c r="IU477" s="2" t="s">
        <v>134</v>
      </c>
      <c r="IV477" s="2" t="s">
        <v>134</v>
      </c>
      <c r="IW477" s="2" t="s">
        <v>134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134</v>
      </c>
      <c r="JF477" s="2" t="s">
        <v>134</v>
      </c>
      <c r="JG477" s="2" t="s">
        <v>134</v>
      </c>
      <c r="JH477" s="2" t="s">
        <v>134</v>
      </c>
      <c r="JI477" s="2" t="s">
        <v>134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134</v>
      </c>
      <c r="JR477" s="2" t="s">
        <v>134</v>
      </c>
      <c r="JS477" s="2" t="s">
        <v>134</v>
      </c>
      <c r="JT477" s="2" t="s">
        <v>134</v>
      </c>
      <c r="JU477" s="2" t="s">
        <v>134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134</v>
      </c>
      <c r="KQ477" s="2" t="s">
        <v>134</v>
      </c>
      <c r="KR477" s="2" t="s">
        <v>134</v>
      </c>
      <c r="KS477" s="2" t="s">
        <v>134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134</v>
      </c>
      <c r="LB477" s="2" t="s">
        <v>134</v>
      </c>
      <c r="LC477" s="2" t="s">
        <v>134</v>
      </c>
      <c r="LD477" s="2" t="s">
        <v>134</v>
      </c>
      <c r="LE477" s="2" t="s">
        <v>134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134</v>
      </c>
      <c r="LN477" s="2" t="s">
        <v>134</v>
      </c>
      <c r="LO477" s="2" t="s">
        <v>134</v>
      </c>
      <c r="LP477" s="2" t="s">
        <v>134</v>
      </c>
      <c r="LQ477" s="2" t="s">
        <v>134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134</v>
      </c>
      <c r="LZ477" s="2" t="s">
        <v>134</v>
      </c>
      <c r="MA477" s="2" t="s">
        <v>134</v>
      </c>
      <c r="MB477" s="2" t="s">
        <v>134</v>
      </c>
      <c r="MC477" s="2" t="s">
        <v>134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134</v>
      </c>
      <c r="MY477" s="2" t="s">
        <v>134</v>
      </c>
      <c r="MZ477" s="2" t="s">
        <v>134</v>
      </c>
      <c r="NA477" s="2" t="s">
        <v>134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134</v>
      </c>
      <c r="NV477" s="2" t="s">
        <v>134</v>
      </c>
      <c r="NW477" s="2" t="s">
        <v>134</v>
      </c>
      <c r="NX477" s="2" t="s">
        <v>134</v>
      </c>
      <c r="NY477" s="2" t="s">
        <v>134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134</v>
      </c>
      <c r="OI477" s="2" t="s">
        <v>134</v>
      </c>
      <c r="OJ477" s="2" t="s">
        <v>134</v>
      </c>
      <c r="OK477" s="2" t="s">
        <v>134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134</v>
      </c>
      <c r="OT477" s="2" t="s">
        <v>134</v>
      </c>
      <c r="OU477" s="2" t="s">
        <v>134</v>
      </c>
      <c r="OV477" s="2" t="s">
        <v>134</v>
      </c>
      <c r="OW477" s="2" t="s">
        <v>134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134</v>
      </c>
      <c r="PF477" s="2" t="s">
        <v>134</v>
      </c>
      <c r="PG477" s="2" t="s">
        <v>134</v>
      </c>
      <c r="PH477" s="2" t="s">
        <v>134</v>
      </c>
      <c r="PI477" s="2" t="s">
        <v>134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134</v>
      </c>
      <c r="QP477" s="2" t="s">
        <v>134</v>
      </c>
      <c r="QQ477" s="2" t="s">
        <v>134</v>
      </c>
      <c r="QR477" s="2" t="s">
        <v>134</v>
      </c>
      <c r="QS477" s="2" t="s">
        <v>134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134</v>
      </c>
      <c r="RB477" s="2" t="s">
        <v>134</v>
      </c>
      <c r="RC477" s="2" t="s">
        <v>134</v>
      </c>
      <c r="RD477" s="2" t="s">
        <v>134</v>
      </c>
      <c r="RE477" s="2" t="s">
        <v>134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134</v>
      </c>
      <c r="RN477" s="2" t="s">
        <v>134</v>
      </c>
      <c r="RO477" s="2" t="s">
        <v>134</v>
      </c>
      <c r="RP477" s="2" t="s">
        <v>134</v>
      </c>
      <c r="RQ477" s="2" t="s">
        <v>134</v>
      </c>
      <c r="RR477" s="2" t="s">
        <v>134</v>
      </c>
      <c r="RS477" s="4"/>
      <c r="RT477" s="8"/>
      <c r="RU477" s="4"/>
      <c r="RV477" s="8"/>
      <c r="RW477" s="7"/>
      <c r="RX477" s="7"/>
      <c r="RY477" s="2" t="s">
        <v>134</v>
      </c>
      <c r="RZ477" s="2" t="s">
        <v>134</v>
      </c>
      <c r="SA477" s="2" t="s">
        <v>134</v>
      </c>
      <c r="SB477" s="2" t="s">
        <v>134</v>
      </c>
      <c r="SC477" s="2" t="s">
        <v>134</v>
      </c>
      <c r="SD477" s="2" t="s">
        <v>134</v>
      </c>
      <c r="SE477" s="4"/>
      <c r="SF477" s="8"/>
      <c r="SG477" s="4"/>
      <c r="SH477" s="8"/>
      <c r="SI477" s="7"/>
      <c r="SJ477" s="7"/>
      <c r="SK477" s="2" t="s">
        <v>134</v>
      </c>
      <c r="SL477" s="2" t="s">
        <v>134</v>
      </c>
      <c r="SM477" s="2" t="s">
        <v>134</v>
      </c>
      <c r="SN477" s="2" t="s">
        <v>134</v>
      </c>
      <c r="SO477" s="2" t="s">
        <v>134</v>
      </c>
      <c r="SP477" s="2" t="s">
        <v>134</v>
      </c>
    </row>
    <row r="478">
      <c r="A478" s="2" t="s">
        <v>3904</v>
      </c>
      <c r="B478" s="2" t="s">
        <v>123</v>
      </c>
      <c r="C478" s="2" t="s">
        <v>3817</v>
      </c>
      <c r="D478" s="2" t="s">
        <v>2765</v>
      </c>
      <c r="E478" s="2" t="s">
        <v>1660</v>
      </c>
      <c r="F478" s="2" t="s">
        <v>3905</v>
      </c>
      <c r="G478" s="2" t="s">
        <v>134</v>
      </c>
      <c r="H478" s="2" t="s">
        <v>134</v>
      </c>
      <c r="I478" s="2" t="s">
        <v>134</v>
      </c>
      <c r="J478" s="2" t="s">
        <v>3892</v>
      </c>
      <c r="K478" s="2" t="s">
        <v>394</v>
      </c>
      <c r="L478" s="3">
        <v>1.85</v>
      </c>
      <c r="M478" s="3"/>
      <c r="N478" s="3"/>
      <c r="O478" s="2" t="s">
        <v>131</v>
      </c>
      <c r="P478" s="2" t="s">
        <v>134</v>
      </c>
      <c r="Q478" s="2" t="s">
        <v>134</v>
      </c>
      <c r="R478" s="2" t="s">
        <v>3132</v>
      </c>
      <c r="S478" s="2" t="s">
        <v>134</v>
      </c>
      <c r="T478" s="2" t="s">
        <v>134</v>
      </c>
      <c r="U478" s="2" t="s">
        <v>134</v>
      </c>
      <c r="V478" s="2" t="s">
        <v>134</v>
      </c>
      <c r="W478" s="2" t="s">
        <v>134</v>
      </c>
      <c r="X478" s="2" t="s">
        <v>134</v>
      </c>
      <c r="Y478" s="2" t="s">
        <v>134</v>
      </c>
      <c r="Z478" s="4"/>
      <c r="AA478" s="4">
        <f>=ROUNDDOWN({0},0)</f>
      </c>
      <c r="AB478" s="5"/>
      <c r="AC478" s="2" t="s">
        <v>134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134</v>
      </c>
      <c r="AW478" s="8" t="s">
        <v>134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/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/>
      <c r="BJ478" s="4"/>
      <c r="BK478" s="8"/>
      <c r="BL478" s="2" t="s">
        <v>134</v>
      </c>
      <c r="BM478" s="7"/>
      <c r="BN478" s="7"/>
      <c r="BO478" s="4"/>
      <c r="BP478" s="8"/>
      <c r="BQ478" s="4"/>
      <c r="BR478" s="8"/>
      <c r="BS478" s="7"/>
      <c r="BT478" s="7"/>
      <c r="BU478" s="2" t="s">
        <v>134</v>
      </c>
      <c r="BV478" s="2" t="s">
        <v>134</v>
      </c>
      <c r="BW478" s="2" t="s">
        <v>134</v>
      </c>
      <c r="BX478" s="2" t="s">
        <v>134</v>
      </c>
      <c r="BY478" s="2" t="s">
        <v>134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134</v>
      </c>
      <c r="CH478" s="2" t="s">
        <v>134</v>
      </c>
      <c r="CI478" s="2" t="s">
        <v>134</v>
      </c>
      <c r="CJ478" s="2" t="s">
        <v>134</v>
      </c>
      <c r="CK478" s="2" t="s">
        <v>134</v>
      </c>
      <c r="CL478" s="2" t="s">
        <v>134</v>
      </c>
      <c r="CM478" s="4"/>
      <c r="CN478" s="8"/>
      <c r="CO478" s="4"/>
      <c r="CP478" s="8"/>
      <c r="CQ478" s="7"/>
      <c r="CR478" s="7"/>
      <c r="CS478" s="2" t="s">
        <v>134</v>
      </c>
      <c r="CT478" s="2" t="s">
        <v>134</v>
      </c>
      <c r="CU478" s="2" t="s">
        <v>134</v>
      </c>
      <c r="CV478" s="2" t="s">
        <v>134</v>
      </c>
      <c r="CW478" s="2" t="s">
        <v>134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134</v>
      </c>
      <c r="DF478" s="2" t="s">
        <v>134</v>
      </c>
      <c r="DG478" s="2" t="s">
        <v>134</v>
      </c>
      <c r="DH478" s="2" t="s">
        <v>134</v>
      </c>
      <c r="DI478" s="2" t="s">
        <v>134</v>
      </c>
      <c r="DJ478" s="2" t="s">
        <v>134</v>
      </c>
      <c r="DK478" s="4"/>
      <c r="DL478" s="8"/>
      <c r="DM478" s="4"/>
      <c r="DN478" s="8"/>
      <c r="DO478" s="7"/>
      <c r="DP478" s="7"/>
      <c r="DQ478" s="2" t="s">
        <v>134</v>
      </c>
      <c r="DR478" s="2" t="s">
        <v>134</v>
      </c>
      <c r="DS478" s="2" t="s">
        <v>134</v>
      </c>
      <c r="DT478" s="2" t="s">
        <v>134</v>
      </c>
      <c r="DU478" s="2" t="s">
        <v>134</v>
      </c>
      <c r="DV478" s="2" t="s">
        <v>134</v>
      </c>
      <c r="DW478" s="4"/>
      <c r="DX478" s="8"/>
      <c r="DY478" s="4"/>
      <c r="DZ478" s="8"/>
      <c r="EA478" s="7"/>
      <c r="EB478" s="7"/>
      <c r="EC478" s="2" t="s">
        <v>134</v>
      </c>
      <c r="ED478" s="2" t="s">
        <v>134</v>
      </c>
      <c r="EE478" s="2" t="s">
        <v>134</v>
      </c>
      <c r="EF478" s="2" t="s">
        <v>134</v>
      </c>
      <c r="EG478" s="2" t="s">
        <v>134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134</v>
      </c>
      <c r="EP478" s="2" t="s">
        <v>134</v>
      </c>
      <c r="EQ478" s="2" t="s">
        <v>134</v>
      </c>
      <c r="ER478" s="2" t="s">
        <v>134</v>
      </c>
      <c r="ES478" s="2" t="s">
        <v>134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134</v>
      </c>
      <c r="FB478" s="2" t="s">
        <v>134</v>
      </c>
      <c r="FC478" s="2" t="s">
        <v>134</v>
      </c>
      <c r="FD478" s="2" t="s">
        <v>134</v>
      </c>
      <c r="FE478" s="2" t="s">
        <v>134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134</v>
      </c>
      <c r="FN478" s="2" t="s">
        <v>134</v>
      </c>
      <c r="FO478" s="2" t="s">
        <v>134</v>
      </c>
      <c r="FP478" s="2" t="s">
        <v>134</v>
      </c>
      <c r="FQ478" s="2" t="s">
        <v>134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134</v>
      </c>
      <c r="FZ478" s="2" t="s">
        <v>134</v>
      </c>
      <c r="GA478" s="2" t="s">
        <v>134</v>
      </c>
      <c r="GB478" s="2" t="s">
        <v>134</v>
      </c>
      <c r="GC478" s="2" t="s">
        <v>134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134</v>
      </c>
      <c r="GL478" s="2" t="s">
        <v>134</v>
      </c>
      <c r="GM478" s="2" t="s">
        <v>134</v>
      </c>
      <c r="GN478" s="2" t="s">
        <v>134</v>
      </c>
      <c r="GO478" s="2" t="s">
        <v>134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134</v>
      </c>
      <c r="GX478" s="2" t="s">
        <v>134</v>
      </c>
      <c r="GY478" s="2" t="s">
        <v>134</v>
      </c>
      <c r="GZ478" s="2" t="s">
        <v>134</v>
      </c>
      <c r="HA478" s="2" t="s">
        <v>134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134</v>
      </c>
      <c r="HJ478" s="2" t="s">
        <v>134</v>
      </c>
      <c r="HK478" s="2" t="s">
        <v>134</v>
      </c>
      <c r="HL478" s="2" t="s">
        <v>134</v>
      </c>
      <c r="HM478" s="2" t="s">
        <v>134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134</v>
      </c>
      <c r="HV478" s="2" t="s">
        <v>134</v>
      </c>
      <c r="HW478" s="2" t="s">
        <v>134</v>
      </c>
      <c r="HX478" s="2" t="s">
        <v>134</v>
      </c>
      <c r="HY478" s="2" t="s">
        <v>134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134</v>
      </c>
      <c r="IH478" s="2" t="s">
        <v>134</v>
      </c>
      <c r="II478" s="2" t="s">
        <v>134</v>
      </c>
      <c r="IJ478" s="2" t="s">
        <v>134</v>
      </c>
      <c r="IK478" s="2" t="s">
        <v>134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134</v>
      </c>
      <c r="IT478" s="2" t="s">
        <v>134</v>
      </c>
      <c r="IU478" s="2" t="s">
        <v>134</v>
      </c>
      <c r="IV478" s="2" t="s">
        <v>134</v>
      </c>
      <c r="IW478" s="2" t="s">
        <v>134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134</v>
      </c>
      <c r="JF478" s="2" t="s">
        <v>134</v>
      </c>
      <c r="JG478" s="2" t="s">
        <v>134</v>
      </c>
      <c r="JH478" s="2" t="s">
        <v>134</v>
      </c>
      <c r="JI478" s="2" t="s">
        <v>134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134</v>
      </c>
      <c r="JR478" s="2" t="s">
        <v>134</v>
      </c>
      <c r="JS478" s="2" t="s">
        <v>134</v>
      </c>
      <c r="JT478" s="2" t="s">
        <v>134</v>
      </c>
      <c r="JU478" s="2" t="s">
        <v>134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134</v>
      </c>
      <c r="KE478" s="2" t="s">
        <v>134</v>
      </c>
      <c r="KF478" s="2" t="s">
        <v>134</v>
      </c>
      <c r="KG478" s="2" t="s">
        <v>134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134</v>
      </c>
      <c r="KP478" s="2" t="s">
        <v>134</v>
      </c>
      <c r="KQ478" s="2" t="s">
        <v>134</v>
      </c>
      <c r="KR478" s="2" t="s">
        <v>134</v>
      </c>
      <c r="KS478" s="2" t="s">
        <v>134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134</v>
      </c>
      <c r="LB478" s="2" t="s">
        <v>134</v>
      </c>
      <c r="LC478" s="2" t="s">
        <v>134</v>
      </c>
      <c r="LD478" s="2" t="s">
        <v>134</v>
      </c>
      <c r="LE478" s="2" t="s">
        <v>134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134</v>
      </c>
      <c r="LN478" s="2" t="s">
        <v>134</v>
      </c>
      <c r="LO478" s="2" t="s">
        <v>134</v>
      </c>
      <c r="LP478" s="2" t="s">
        <v>134</v>
      </c>
      <c r="LQ478" s="2" t="s">
        <v>134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134</v>
      </c>
      <c r="LZ478" s="2" t="s">
        <v>134</v>
      </c>
      <c r="MA478" s="2" t="s">
        <v>134</v>
      </c>
      <c r="MB478" s="2" t="s">
        <v>134</v>
      </c>
      <c r="MC478" s="2" t="s">
        <v>134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134</v>
      </c>
      <c r="MM478" s="2" t="s">
        <v>134</v>
      </c>
      <c r="MN478" s="2" t="s">
        <v>134</v>
      </c>
      <c r="MO478" s="2" t="s">
        <v>134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134</v>
      </c>
      <c r="MX478" s="2" t="s">
        <v>134</v>
      </c>
      <c r="MY478" s="2" t="s">
        <v>134</v>
      </c>
      <c r="MZ478" s="2" t="s">
        <v>134</v>
      </c>
      <c r="NA478" s="2" t="s">
        <v>134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134</v>
      </c>
      <c r="NK478" s="2" t="s">
        <v>134</v>
      </c>
      <c r="NL478" s="2" t="s">
        <v>134</v>
      </c>
      <c r="NM478" s="2" t="s">
        <v>134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134</v>
      </c>
      <c r="NV478" s="2" t="s">
        <v>134</v>
      </c>
      <c r="NW478" s="2" t="s">
        <v>134</v>
      </c>
      <c r="NX478" s="2" t="s">
        <v>134</v>
      </c>
      <c r="NY478" s="2" t="s">
        <v>134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134</v>
      </c>
      <c r="OI478" s="2" t="s">
        <v>134</v>
      </c>
      <c r="OJ478" s="2" t="s">
        <v>134</v>
      </c>
      <c r="OK478" s="2" t="s">
        <v>134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134</v>
      </c>
      <c r="OT478" s="2" t="s">
        <v>134</v>
      </c>
      <c r="OU478" s="2" t="s">
        <v>134</v>
      </c>
      <c r="OV478" s="2" t="s">
        <v>134</v>
      </c>
      <c r="OW478" s="2" t="s">
        <v>134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134</v>
      </c>
      <c r="PF478" s="2" t="s">
        <v>134</v>
      </c>
      <c r="PG478" s="2" t="s">
        <v>134</v>
      </c>
      <c r="PH478" s="2" t="s">
        <v>134</v>
      </c>
      <c r="PI478" s="2" t="s">
        <v>134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134</v>
      </c>
      <c r="PS478" s="2" t="s">
        <v>134</v>
      </c>
      <c r="PT478" s="2" t="s">
        <v>134</v>
      </c>
      <c r="PU478" s="2" t="s">
        <v>134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134</v>
      </c>
      <c r="QP478" s="2" t="s">
        <v>134</v>
      </c>
      <c r="QQ478" s="2" t="s">
        <v>134</v>
      </c>
      <c r="QR478" s="2" t="s">
        <v>134</v>
      </c>
      <c r="QS478" s="2" t="s">
        <v>134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134</v>
      </c>
      <c r="RB478" s="2" t="s">
        <v>134</v>
      </c>
      <c r="RC478" s="2" t="s">
        <v>134</v>
      </c>
      <c r="RD478" s="2" t="s">
        <v>134</v>
      </c>
      <c r="RE478" s="2" t="s">
        <v>134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134</v>
      </c>
      <c r="RN478" s="2" t="s">
        <v>134</v>
      </c>
      <c r="RO478" s="2" t="s">
        <v>134</v>
      </c>
      <c r="RP478" s="2" t="s">
        <v>134</v>
      </c>
      <c r="RQ478" s="2" t="s">
        <v>134</v>
      </c>
      <c r="RR478" s="2" t="s">
        <v>134</v>
      </c>
      <c r="RS478" s="4"/>
      <c r="RT478" s="8"/>
      <c r="RU478" s="4"/>
      <c r="RV478" s="8"/>
      <c r="RW478" s="7"/>
      <c r="RX478" s="7"/>
      <c r="RY478" s="2" t="s">
        <v>134</v>
      </c>
      <c r="RZ478" s="2" t="s">
        <v>134</v>
      </c>
      <c r="SA478" s="2" t="s">
        <v>134</v>
      </c>
      <c r="SB478" s="2" t="s">
        <v>134</v>
      </c>
      <c r="SC478" s="2" t="s">
        <v>134</v>
      </c>
      <c r="SD478" s="2" t="s">
        <v>134</v>
      </c>
      <c r="SE478" s="4"/>
      <c r="SF478" s="8"/>
      <c r="SG478" s="4"/>
      <c r="SH478" s="8"/>
      <c r="SI478" s="7"/>
      <c r="SJ478" s="7"/>
      <c r="SK478" s="2" t="s">
        <v>134</v>
      </c>
      <c r="SL478" s="2" t="s">
        <v>134</v>
      </c>
      <c r="SM478" s="2" t="s">
        <v>134</v>
      </c>
      <c r="SN478" s="2" t="s">
        <v>134</v>
      </c>
      <c r="SO478" s="2" t="s">
        <v>134</v>
      </c>
      <c r="SP478" s="2" t="s">
        <v>134</v>
      </c>
    </row>
    <row r="479">
      <c r="A479" s="2" t="s">
        <v>3906</v>
      </c>
      <c r="B479" s="2" t="s">
        <v>123</v>
      </c>
      <c r="C479" s="2" t="s">
        <v>3817</v>
      </c>
      <c r="D479" s="2" t="s">
        <v>2765</v>
      </c>
      <c r="E479" s="2" t="s">
        <v>1660</v>
      </c>
      <c r="F479" s="2" t="s">
        <v>3905</v>
      </c>
      <c r="G479" s="2" t="s">
        <v>134</v>
      </c>
      <c r="H479" s="2" t="s">
        <v>134</v>
      </c>
      <c r="I479" s="2" t="s">
        <v>134</v>
      </c>
      <c r="J479" s="2" t="s">
        <v>2751</v>
      </c>
      <c r="K479" s="2" t="s">
        <v>394</v>
      </c>
      <c r="L479" s="3">
        <v>3.25</v>
      </c>
      <c r="M479" s="3"/>
      <c r="N479" s="3"/>
      <c r="O479" s="2" t="s">
        <v>131</v>
      </c>
      <c r="P479" s="2" t="s">
        <v>134</v>
      </c>
      <c r="Q479" s="2" t="s">
        <v>134</v>
      </c>
      <c r="R479" s="2" t="s">
        <v>3132</v>
      </c>
      <c r="S479" s="2" t="s">
        <v>134</v>
      </c>
      <c r="T479" s="2" t="s">
        <v>134</v>
      </c>
      <c r="U479" s="2" t="s">
        <v>134</v>
      </c>
      <c r="V479" s="2" t="s">
        <v>134</v>
      </c>
      <c r="W479" s="2" t="s">
        <v>134</v>
      </c>
      <c r="X479" s="2" t="s">
        <v>134</v>
      </c>
      <c r="Y479" s="2" t="s">
        <v>134</v>
      </c>
      <c r="Z479" s="4"/>
      <c r="AA479" s="4">
        <f>=ROUNDDOWN({0},0)</f>
      </c>
      <c r="AB479" s="5"/>
      <c r="AC479" s="2" t="s">
        <v>134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134</v>
      </c>
      <c r="AW479" s="8" t="s">
        <v>134</v>
      </c>
      <c r="AX479" s="4" t="s">
        <v>134</v>
      </c>
      <c r="AY479" s="8" t="s">
        <v>134</v>
      </c>
      <c r="AZ479" s="7" t="s">
        <v>134</v>
      </c>
      <c r="BA479" s="7" t="s">
        <v>134</v>
      </c>
      <c r="BB479" s="7"/>
      <c r="BC479" s="4" t="s">
        <v>134</v>
      </c>
      <c r="BD479" s="8" t="s">
        <v>134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/>
      <c r="BJ479" s="4"/>
      <c r="BK479" s="8"/>
      <c r="BL479" s="2" t="s">
        <v>134</v>
      </c>
      <c r="BM479" s="7"/>
      <c r="BN479" s="7"/>
      <c r="BO479" s="4"/>
      <c r="BP479" s="8"/>
      <c r="BQ479" s="4"/>
      <c r="BR479" s="8"/>
      <c r="BS479" s="7"/>
      <c r="BT479" s="7"/>
      <c r="BU479" s="2" t="s">
        <v>134</v>
      </c>
      <c r="BV479" s="2" t="s">
        <v>134</v>
      </c>
      <c r="BW479" s="2" t="s">
        <v>134</v>
      </c>
      <c r="BX479" s="2" t="s">
        <v>134</v>
      </c>
      <c r="BY479" s="2" t="s">
        <v>134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134</v>
      </c>
      <c r="CH479" s="2" t="s">
        <v>134</v>
      </c>
      <c r="CI479" s="2" t="s">
        <v>134</v>
      </c>
      <c r="CJ479" s="2" t="s">
        <v>134</v>
      </c>
      <c r="CK479" s="2" t="s">
        <v>134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134</v>
      </c>
      <c r="CT479" s="2" t="s">
        <v>134</v>
      </c>
      <c r="CU479" s="2" t="s">
        <v>134</v>
      </c>
      <c r="CV479" s="2" t="s">
        <v>134</v>
      </c>
      <c r="CW479" s="2" t="s">
        <v>134</v>
      </c>
      <c r="CX479" s="2" t="s">
        <v>134</v>
      </c>
      <c r="CY479" s="4"/>
      <c r="CZ479" s="8"/>
      <c r="DA479" s="4"/>
      <c r="DB479" s="8"/>
      <c r="DC479" s="7"/>
      <c r="DD479" s="7"/>
      <c r="DE479" s="2" t="s">
        <v>134</v>
      </c>
      <c r="DF479" s="2" t="s">
        <v>134</v>
      </c>
      <c r="DG479" s="2" t="s">
        <v>134</v>
      </c>
      <c r="DH479" s="2" t="s">
        <v>134</v>
      </c>
      <c r="DI479" s="2" t="s">
        <v>134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134</v>
      </c>
      <c r="DR479" s="2" t="s">
        <v>134</v>
      </c>
      <c r="DS479" s="2" t="s">
        <v>134</v>
      </c>
      <c r="DT479" s="2" t="s">
        <v>134</v>
      </c>
      <c r="DU479" s="2" t="s">
        <v>134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134</v>
      </c>
      <c r="ED479" s="2" t="s">
        <v>134</v>
      </c>
      <c r="EE479" s="2" t="s">
        <v>134</v>
      </c>
      <c r="EF479" s="2" t="s">
        <v>134</v>
      </c>
      <c r="EG479" s="2" t="s">
        <v>134</v>
      </c>
      <c r="EH479" s="2" t="s">
        <v>134</v>
      </c>
      <c r="EI479" s="4"/>
      <c r="EJ479" s="8"/>
      <c r="EK479" s="4"/>
      <c r="EL479" s="8"/>
      <c r="EM479" s="7"/>
      <c r="EN479" s="7"/>
      <c r="EO479" s="2" t="s">
        <v>134</v>
      </c>
      <c r="EP479" s="2" t="s">
        <v>134</v>
      </c>
      <c r="EQ479" s="2" t="s">
        <v>134</v>
      </c>
      <c r="ER479" s="2" t="s">
        <v>134</v>
      </c>
      <c r="ES479" s="2" t="s">
        <v>134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134</v>
      </c>
      <c r="FB479" s="2" t="s">
        <v>134</v>
      </c>
      <c r="FC479" s="2" t="s">
        <v>134</v>
      </c>
      <c r="FD479" s="2" t="s">
        <v>134</v>
      </c>
      <c r="FE479" s="2" t="s">
        <v>134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134</v>
      </c>
      <c r="FN479" s="2" t="s">
        <v>134</v>
      </c>
      <c r="FO479" s="2" t="s">
        <v>134</v>
      </c>
      <c r="FP479" s="2" t="s">
        <v>134</v>
      </c>
      <c r="FQ479" s="2" t="s">
        <v>134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134</v>
      </c>
      <c r="GA479" s="2" t="s">
        <v>134</v>
      </c>
      <c r="GB479" s="2" t="s">
        <v>134</v>
      </c>
      <c r="GC479" s="2" t="s">
        <v>134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134</v>
      </c>
      <c r="GL479" s="2" t="s">
        <v>134</v>
      </c>
      <c r="GM479" s="2" t="s">
        <v>134</v>
      </c>
      <c r="GN479" s="2" t="s">
        <v>134</v>
      </c>
      <c r="GO479" s="2" t="s">
        <v>134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134</v>
      </c>
      <c r="GX479" s="2" t="s">
        <v>134</v>
      </c>
      <c r="GY479" s="2" t="s">
        <v>134</v>
      </c>
      <c r="GZ479" s="2" t="s">
        <v>134</v>
      </c>
      <c r="HA479" s="2" t="s">
        <v>134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134</v>
      </c>
      <c r="HJ479" s="2" t="s">
        <v>134</v>
      </c>
      <c r="HK479" s="2" t="s">
        <v>134</v>
      </c>
      <c r="HL479" s="2" t="s">
        <v>134</v>
      </c>
      <c r="HM479" s="2" t="s">
        <v>134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134</v>
      </c>
      <c r="HV479" s="2" t="s">
        <v>134</v>
      </c>
      <c r="HW479" s="2" t="s">
        <v>134</v>
      </c>
      <c r="HX479" s="2" t="s">
        <v>134</v>
      </c>
      <c r="HY479" s="2" t="s">
        <v>134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134</v>
      </c>
      <c r="II479" s="2" t="s">
        <v>134</v>
      </c>
      <c r="IJ479" s="2" t="s">
        <v>134</v>
      </c>
      <c r="IK479" s="2" t="s">
        <v>134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134</v>
      </c>
      <c r="IT479" s="2" t="s">
        <v>134</v>
      </c>
      <c r="IU479" s="2" t="s">
        <v>134</v>
      </c>
      <c r="IV479" s="2" t="s">
        <v>134</v>
      </c>
      <c r="IW479" s="2" t="s">
        <v>134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134</v>
      </c>
      <c r="JF479" s="2" t="s">
        <v>134</v>
      </c>
      <c r="JG479" s="2" t="s">
        <v>134</v>
      </c>
      <c r="JH479" s="2" t="s">
        <v>134</v>
      </c>
      <c r="JI479" s="2" t="s">
        <v>134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134</v>
      </c>
      <c r="JR479" s="2" t="s">
        <v>134</v>
      </c>
      <c r="JS479" s="2" t="s">
        <v>134</v>
      </c>
      <c r="JT479" s="2" t="s">
        <v>134</v>
      </c>
      <c r="JU479" s="2" t="s">
        <v>134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134</v>
      </c>
      <c r="KP479" s="2" t="s">
        <v>134</v>
      </c>
      <c r="KQ479" s="2" t="s">
        <v>134</v>
      </c>
      <c r="KR479" s="2" t="s">
        <v>134</v>
      </c>
      <c r="KS479" s="2" t="s">
        <v>134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134</v>
      </c>
      <c r="LC479" s="2" t="s">
        <v>134</v>
      </c>
      <c r="LD479" s="2" t="s">
        <v>134</v>
      </c>
      <c r="LE479" s="2" t="s">
        <v>134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134</v>
      </c>
      <c r="LN479" s="2" t="s">
        <v>134</v>
      </c>
      <c r="LO479" s="2" t="s">
        <v>134</v>
      </c>
      <c r="LP479" s="2" t="s">
        <v>134</v>
      </c>
      <c r="LQ479" s="2" t="s">
        <v>134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134</v>
      </c>
      <c r="LZ479" s="2" t="s">
        <v>134</v>
      </c>
      <c r="MA479" s="2" t="s">
        <v>134</v>
      </c>
      <c r="MB479" s="2" t="s">
        <v>134</v>
      </c>
      <c r="MC479" s="2" t="s">
        <v>134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134</v>
      </c>
      <c r="NW479" s="2" t="s">
        <v>134</v>
      </c>
      <c r="NX479" s="2" t="s">
        <v>134</v>
      </c>
      <c r="NY479" s="2" t="s">
        <v>134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134</v>
      </c>
      <c r="OT479" s="2" t="s">
        <v>134</v>
      </c>
      <c r="OU479" s="2" t="s">
        <v>134</v>
      </c>
      <c r="OV479" s="2" t="s">
        <v>134</v>
      </c>
      <c r="OW479" s="2" t="s">
        <v>134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134</v>
      </c>
      <c r="PF479" s="2" t="s">
        <v>134</v>
      </c>
      <c r="PG479" s="2" t="s">
        <v>134</v>
      </c>
      <c r="PH479" s="2" t="s">
        <v>134</v>
      </c>
      <c r="PI479" s="2" t="s">
        <v>134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134</v>
      </c>
      <c r="QP479" s="2" t="s">
        <v>134</v>
      </c>
      <c r="QQ479" s="2" t="s">
        <v>134</v>
      </c>
      <c r="QR479" s="2" t="s">
        <v>134</v>
      </c>
      <c r="QS479" s="2" t="s">
        <v>134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134</v>
      </c>
      <c r="RB479" s="2" t="s">
        <v>134</v>
      </c>
      <c r="RC479" s="2" t="s">
        <v>134</v>
      </c>
      <c r="RD479" s="2" t="s">
        <v>134</v>
      </c>
      <c r="RE479" s="2" t="s">
        <v>134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134</v>
      </c>
      <c r="RN479" s="2" t="s">
        <v>134</v>
      </c>
      <c r="RO479" s="2" t="s">
        <v>134</v>
      </c>
      <c r="RP479" s="2" t="s">
        <v>134</v>
      </c>
      <c r="RQ479" s="2" t="s">
        <v>134</v>
      </c>
      <c r="RR479" s="2" t="s">
        <v>134</v>
      </c>
      <c r="RS479" s="4"/>
      <c r="RT479" s="8"/>
      <c r="RU479" s="4"/>
      <c r="RV479" s="8"/>
      <c r="RW479" s="7"/>
      <c r="RX479" s="7"/>
      <c r="RY479" s="2" t="s">
        <v>134</v>
      </c>
      <c r="RZ479" s="2" t="s">
        <v>134</v>
      </c>
      <c r="SA479" s="2" t="s">
        <v>134</v>
      </c>
      <c r="SB479" s="2" t="s">
        <v>134</v>
      </c>
      <c r="SC479" s="2" t="s">
        <v>134</v>
      </c>
      <c r="SD479" s="2" t="s">
        <v>134</v>
      </c>
      <c r="SE479" s="4"/>
      <c r="SF479" s="8"/>
      <c r="SG479" s="4"/>
      <c r="SH479" s="8"/>
      <c r="SI479" s="7"/>
      <c r="SJ479" s="7"/>
      <c r="SK479" s="2" t="s">
        <v>134</v>
      </c>
      <c r="SL479" s="2" t="s">
        <v>134</v>
      </c>
      <c r="SM479" s="2" t="s">
        <v>134</v>
      </c>
      <c r="SN479" s="2" t="s">
        <v>134</v>
      </c>
      <c r="SO479" s="2" t="s">
        <v>134</v>
      </c>
      <c r="SP479" s="2" t="s">
        <v>134</v>
      </c>
    </row>
    <row r="480">
      <c r="A480" s="2" t="s">
        <v>3907</v>
      </c>
      <c r="B480" s="2" t="s">
        <v>123</v>
      </c>
      <c r="C480" s="2" t="s">
        <v>3817</v>
      </c>
      <c r="D480" s="2" t="s">
        <v>2765</v>
      </c>
      <c r="E480" s="2" t="s">
        <v>1660</v>
      </c>
      <c r="F480" s="2" t="s">
        <v>3905</v>
      </c>
      <c r="G480" s="2" t="s">
        <v>134</v>
      </c>
      <c r="H480" s="2" t="s">
        <v>134</v>
      </c>
      <c r="I480" s="2" t="s">
        <v>134</v>
      </c>
      <c r="J480" s="2" t="s">
        <v>3522</v>
      </c>
      <c r="K480" s="2" t="s">
        <v>394</v>
      </c>
      <c r="L480" s="3">
        <v>5.25</v>
      </c>
      <c r="M480" s="3"/>
      <c r="N480" s="3"/>
      <c r="O480" s="2" t="s">
        <v>131</v>
      </c>
      <c r="P480" s="2" t="s">
        <v>134</v>
      </c>
      <c r="Q480" s="2" t="s">
        <v>134</v>
      </c>
      <c r="R480" s="2" t="s">
        <v>3132</v>
      </c>
      <c r="S480" s="2" t="s">
        <v>134</v>
      </c>
      <c r="T480" s="2" t="s">
        <v>134</v>
      </c>
      <c r="U480" s="2" t="s">
        <v>134</v>
      </c>
      <c r="V480" s="2" t="s">
        <v>134</v>
      </c>
      <c r="W480" s="2" t="s">
        <v>134</v>
      </c>
      <c r="X480" s="2" t="s">
        <v>134</v>
      </c>
      <c r="Y480" s="2" t="s">
        <v>134</v>
      </c>
      <c r="Z480" s="4"/>
      <c r="AA480" s="4">
        <f>=ROUNDDOWN({0},0)</f>
      </c>
      <c r="AB480" s="5"/>
      <c r="AC480" s="2" t="s">
        <v>134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134</v>
      </c>
      <c r="AW480" s="8" t="s">
        <v>134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/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/>
      <c r="BJ480" s="4"/>
      <c r="BK480" s="8"/>
      <c r="BL480" s="2" t="s">
        <v>134</v>
      </c>
      <c r="BM480" s="7"/>
      <c r="BN480" s="7"/>
      <c r="BO480" s="4"/>
      <c r="BP480" s="8"/>
      <c r="BQ480" s="4"/>
      <c r="BR480" s="8"/>
      <c r="BS480" s="7"/>
      <c r="BT480" s="7"/>
      <c r="BU480" s="2" t="s">
        <v>134</v>
      </c>
      <c r="BV480" s="2" t="s">
        <v>134</v>
      </c>
      <c r="BW480" s="2" t="s">
        <v>134</v>
      </c>
      <c r="BX480" s="2" t="s">
        <v>134</v>
      </c>
      <c r="BY480" s="2" t="s">
        <v>134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134</v>
      </c>
      <c r="CH480" s="2" t="s">
        <v>134</v>
      </c>
      <c r="CI480" s="2" t="s">
        <v>134</v>
      </c>
      <c r="CJ480" s="2" t="s">
        <v>134</v>
      </c>
      <c r="CK480" s="2" t="s">
        <v>134</v>
      </c>
      <c r="CL480" s="2" t="s">
        <v>134</v>
      </c>
      <c r="CM480" s="4"/>
      <c r="CN480" s="8"/>
      <c r="CO480" s="4"/>
      <c r="CP480" s="8"/>
      <c r="CQ480" s="7"/>
      <c r="CR480" s="7"/>
      <c r="CS480" s="2" t="s">
        <v>134</v>
      </c>
      <c r="CT480" s="2" t="s">
        <v>134</v>
      </c>
      <c r="CU480" s="2" t="s">
        <v>134</v>
      </c>
      <c r="CV480" s="2" t="s">
        <v>134</v>
      </c>
      <c r="CW480" s="2" t="s">
        <v>134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134</v>
      </c>
      <c r="DF480" s="2" t="s">
        <v>134</v>
      </c>
      <c r="DG480" s="2" t="s">
        <v>134</v>
      </c>
      <c r="DH480" s="2" t="s">
        <v>134</v>
      </c>
      <c r="DI480" s="2" t="s">
        <v>134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134</v>
      </c>
      <c r="DR480" s="2" t="s">
        <v>134</v>
      </c>
      <c r="DS480" s="2" t="s">
        <v>134</v>
      </c>
      <c r="DT480" s="2" t="s">
        <v>134</v>
      </c>
      <c r="DU480" s="2" t="s">
        <v>134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134</v>
      </c>
      <c r="ED480" s="2" t="s">
        <v>134</v>
      </c>
      <c r="EE480" s="2" t="s">
        <v>134</v>
      </c>
      <c r="EF480" s="2" t="s">
        <v>134</v>
      </c>
      <c r="EG480" s="2" t="s">
        <v>134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134</v>
      </c>
      <c r="EP480" s="2" t="s">
        <v>134</v>
      </c>
      <c r="EQ480" s="2" t="s">
        <v>134</v>
      </c>
      <c r="ER480" s="2" t="s">
        <v>134</v>
      </c>
      <c r="ES480" s="2" t="s">
        <v>134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134</v>
      </c>
      <c r="FB480" s="2" t="s">
        <v>134</v>
      </c>
      <c r="FC480" s="2" t="s">
        <v>134</v>
      </c>
      <c r="FD480" s="2" t="s">
        <v>134</v>
      </c>
      <c r="FE480" s="2" t="s">
        <v>134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134</v>
      </c>
      <c r="FN480" s="2" t="s">
        <v>134</v>
      </c>
      <c r="FO480" s="2" t="s">
        <v>134</v>
      </c>
      <c r="FP480" s="2" t="s">
        <v>134</v>
      </c>
      <c r="FQ480" s="2" t="s">
        <v>134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134</v>
      </c>
      <c r="FZ480" s="2" t="s">
        <v>134</v>
      </c>
      <c r="GA480" s="2" t="s">
        <v>134</v>
      </c>
      <c r="GB480" s="2" t="s">
        <v>134</v>
      </c>
      <c r="GC480" s="2" t="s">
        <v>134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134</v>
      </c>
      <c r="GL480" s="2" t="s">
        <v>134</v>
      </c>
      <c r="GM480" s="2" t="s">
        <v>134</v>
      </c>
      <c r="GN480" s="2" t="s">
        <v>134</v>
      </c>
      <c r="GO480" s="2" t="s">
        <v>134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134</v>
      </c>
      <c r="GX480" s="2" t="s">
        <v>134</v>
      </c>
      <c r="GY480" s="2" t="s">
        <v>134</v>
      </c>
      <c r="GZ480" s="2" t="s">
        <v>134</v>
      </c>
      <c r="HA480" s="2" t="s">
        <v>134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134</v>
      </c>
      <c r="HJ480" s="2" t="s">
        <v>134</v>
      </c>
      <c r="HK480" s="2" t="s">
        <v>134</v>
      </c>
      <c r="HL480" s="2" t="s">
        <v>134</v>
      </c>
      <c r="HM480" s="2" t="s">
        <v>134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134</v>
      </c>
      <c r="HV480" s="2" t="s">
        <v>134</v>
      </c>
      <c r="HW480" s="2" t="s">
        <v>134</v>
      </c>
      <c r="HX480" s="2" t="s">
        <v>134</v>
      </c>
      <c r="HY480" s="2" t="s">
        <v>134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134</v>
      </c>
      <c r="II480" s="2" t="s">
        <v>134</v>
      </c>
      <c r="IJ480" s="2" t="s">
        <v>134</v>
      </c>
      <c r="IK480" s="2" t="s">
        <v>134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134</v>
      </c>
      <c r="IT480" s="2" t="s">
        <v>134</v>
      </c>
      <c r="IU480" s="2" t="s">
        <v>134</v>
      </c>
      <c r="IV480" s="2" t="s">
        <v>134</v>
      </c>
      <c r="IW480" s="2" t="s">
        <v>134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134</v>
      </c>
      <c r="JF480" s="2" t="s">
        <v>134</v>
      </c>
      <c r="JG480" s="2" t="s">
        <v>134</v>
      </c>
      <c r="JH480" s="2" t="s">
        <v>134</v>
      </c>
      <c r="JI480" s="2" t="s">
        <v>134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134</v>
      </c>
      <c r="JR480" s="2" t="s">
        <v>134</v>
      </c>
      <c r="JS480" s="2" t="s">
        <v>134</v>
      </c>
      <c r="JT480" s="2" t="s">
        <v>134</v>
      </c>
      <c r="JU480" s="2" t="s">
        <v>134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134</v>
      </c>
      <c r="KQ480" s="2" t="s">
        <v>134</v>
      </c>
      <c r="KR480" s="2" t="s">
        <v>134</v>
      </c>
      <c r="KS480" s="2" t="s">
        <v>134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134</v>
      </c>
      <c r="LC480" s="2" t="s">
        <v>134</v>
      </c>
      <c r="LD480" s="2" t="s">
        <v>134</v>
      </c>
      <c r="LE480" s="2" t="s">
        <v>134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134</v>
      </c>
      <c r="LN480" s="2" t="s">
        <v>134</v>
      </c>
      <c r="LO480" s="2" t="s">
        <v>134</v>
      </c>
      <c r="LP480" s="2" t="s">
        <v>134</v>
      </c>
      <c r="LQ480" s="2" t="s">
        <v>134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134</v>
      </c>
      <c r="LZ480" s="2" t="s">
        <v>134</v>
      </c>
      <c r="MA480" s="2" t="s">
        <v>134</v>
      </c>
      <c r="MB480" s="2" t="s">
        <v>134</v>
      </c>
      <c r="MC480" s="2" t="s">
        <v>134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134</v>
      </c>
      <c r="MX480" s="2" t="s">
        <v>134</v>
      </c>
      <c r="MY480" s="2" t="s">
        <v>134</v>
      </c>
      <c r="MZ480" s="2" t="s">
        <v>134</v>
      </c>
      <c r="NA480" s="2" t="s">
        <v>134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134</v>
      </c>
      <c r="NV480" s="2" t="s">
        <v>134</v>
      </c>
      <c r="NW480" s="2" t="s">
        <v>134</v>
      </c>
      <c r="NX480" s="2" t="s">
        <v>134</v>
      </c>
      <c r="NY480" s="2" t="s">
        <v>134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134</v>
      </c>
      <c r="OT480" s="2" t="s">
        <v>134</v>
      </c>
      <c r="OU480" s="2" t="s">
        <v>134</v>
      </c>
      <c r="OV480" s="2" t="s">
        <v>134</v>
      </c>
      <c r="OW480" s="2" t="s">
        <v>134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134</v>
      </c>
      <c r="QP480" s="2" t="s">
        <v>134</v>
      </c>
      <c r="QQ480" s="2" t="s">
        <v>134</v>
      </c>
      <c r="QR480" s="2" t="s">
        <v>134</v>
      </c>
      <c r="QS480" s="2" t="s">
        <v>134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134</v>
      </c>
      <c r="RB480" s="2" t="s">
        <v>134</v>
      </c>
      <c r="RC480" s="2" t="s">
        <v>134</v>
      </c>
      <c r="RD480" s="2" t="s">
        <v>134</v>
      </c>
      <c r="RE480" s="2" t="s">
        <v>134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134</v>
      </c>
      <c r="RN480" s="2" t="s">
        <v>134</v>
      </c>
      <c r="RO480" s="2" t="s">
        <v>134</v>
      </c>
      <c r="RP480" s="2" t="s">
        <v>134</v>
      </c>
      <c r="RQ480" s="2" t="s">
        <v>134</v>
      </c>
      <c r="RR480" s="2" t="s">
        <v>134</v>
      </c>
      <c r="RS480" s="4"/>
      <c r="RT480" s="8"/>
      <c r="RU480" s="4"/>
      <c r="RV480" s="8"/>
      <c r="RW480" s="7"/>
      <c r="RX480" s="7"/>
      <c r="RY480" s="2" t="s">
        <v>134</v>
      </c>
      <c r="RZ480" s="2" t="s">
        <v>134</v>
      </c>
      <c r="SA480" s="2" t="s">
        <v>134</v>
      </c>
      <c r="SB480" s="2" t="s">
        <v>134</v>
      </c>
      <c r="SC480" s="2" t="s">
        <v>134</v>
      </c>
      <c r="SD480" s="2" t="s">
        <v>134</v>
      </c>
      <c r="SE480" s="4"/>
      <c r="SF480" s="8"/>
      <c r="SG480" s="4"/>
      <c r="SH480" s="8"/>
      <c r="SI480" s="7"/>
      <c r="SJ480" s="7"/>
      <c r="SK480" s="2" t="s">
        <v>134</v>
      </c>
      <c r="SL480" s="2" t="s">
        <v>134</v>
      </c>
      <c r="SM480" s="2" t="s">
        <v>134</v>
      </c>
      <c r="SN480" s="2" t="s">
        <v>134</v>
      </c>
      <c r="SO480" s="2" t="s">
        <v>134</v>
      </c>
      <c r="SP480" s="2" t="s">
        <v>134</v>
      </c>
    </row>
    <row r="481">
      <c r="A481" s="2" t="s">
        <v>3908</v>
      </c>
      <c r="B481" s="2" t="s">
        <v>123</v>
      </c>
      <c r="C481" s="2" t="s">
        <v>3817</v>
      </c>
      <c r="D481" s="2" t="s">
        <v>2765</v>
      </c>
      <c r="E481" s="2" t="s">
        <v>1660</v>
      </c>
      <c r="F481" s="2" t="s">
        <v>3905</v>
      </c>
      <c r="G481" s="2" t="s">
        <v>134</v>
      </c>
      <c r="H481" s="2" t="s">
        <v>134</v>
      </c>
      <c r="I481" s="2" t="s">
        <v>134</v>
      </c>
      <c r="J481" s="2" t="s">
        <v>3892</v>
      </c>
      <c r="K481" s="2" t="s">
        <v>130</v>
      </c>
      <c r="L481" s="3">
        <v>1.85</v>
      </c>
      <c r="M481" s="3"/>
      <c r="N481" s="3"/>
      <c r="O481" s="2" t="s">
        <v>131</v>
      </c>
      <c r="P481" s="2" t="s">
        <v>134</v>
      </c>
      <c r="Q481" s="2" t="s">
        <v>134</v>
      </c>
      <c r="R481" s="2" t="s">
        <v>3132</v>
      </c>
      <c r="S481" s="2" t="s">
        <v>134</v>
      </c>
      <c r="T481" s="2" t="s">
        <v>134</v>
      </c>
      <c r="U481" s="2" t="s">
        <v>134</v>
      </c>
      <c r="V481" s="2" t="s">
        <v>134</v>
      </c>
      <c r="W481" s="2" t="s">
        <v>134</v>
      </c>
      <c r="X481" s="2" t="s">
        <v>134</v>
      </c>
      <c r="Y481" s="2" t="s">
        <v>134</v>
      </c>
      <c r="Z481" s="4"/>
      <c r="AA481" s="4">
        <f>=ROUNDDOWN({0},0)</f>
      </c>
      <c r="AB481" s="5"/>
      <c r="AC481" s="2" t="s">
        <v>134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134</v>
      </c>
      <c r="AW481" s="8" t="s">
        <v>134</v>
      </c>
      <c r="AX481" s="4" t="s">
        <v>134</v>
      </c>
      <c r="AY481" s="8" t="s">
        <v>134</v>
      </c>
      <c r="AZ481" s="7" t="s">
        <v>134</v>
      </c>
      <c r="BA481" s="7" t="s">
        <v>134</v>
      </c>
      <c r="BB481" s="7"/>
      <c r="BC481" s="4" t="s">
        <v>134</v>
      </c>
      <c r="BD481" s="8" t="s">
        <v>134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/>
      <c r="BJ481" s="4"/>
      <c r="BK481" s="8"/>
      <c r="BL481" s="2" t="s">
        <v>134</v>
      </c>
      <c r="BM481" s="7"/>
      <c r="BN481" s="7"/>
      <c r="BO481" s="4"/>
      <c r="BP481" s="8"/>
      <c r="BQ481" s="4"/>
      <c r="BR481" s="8"/>
      <c r="BS481" s="7"/>
      <c r="BT481" s="7"/>
      <c r="BU481" s="2" t="s">
        <v>134</v>
      </c>
      <c r="BV481" s="2" t="s">
        <v>134</v>
      </c>
      <c r="BW481" s="2" t="s">
        <v>134</v>
      </c>
      <c r="BX481" s="2" t="s">
        <v>134</v>
      </c>
      <c r="BY481" s="2" t="s">
        <v>134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134</v>
      </c>
      <c r="CI481" s="2" t="s">
        <v>134</v>
      </c>
      <c r="CJ481" s="2" t="s">
        <v>134</v>
      </c>
      <c r="CK481" s="2" t="s">
        <v>134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134</v>
      </c>
      <c r="CT481" s="2" t="s">
        <v>134</v>
      </c>
      <c r="CU481" s="2" t="s">
        <v>134</v>
      </c>
      <c r="CV481" s="2" t="s">
        <v>134</v>
      </c>
      <c r="CW481" s="2" t="s">
        <v>134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134</v>
      </c>
      <c r="DF481" s="2" t="s">
        <v>134</v>
      </c>
      <c r="DG481" s="2" t="s">
        <v>134</v>
      </c>
      <c r="DH481" s="2" t="s">
        <v>134</v>
      </c>
      <c r="DI481" s="2" t="s">
        <v>134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134</v>
      </c>
      <c r="DR481" s="2" t="s">
        <v>134</v>
      </c>
      <c r="DS481" s="2" t="s">
        <v>134</v>
      </c>
      <c r="DT481" s="2" t="s">
        <v>134</v>
      </c>
      <c r="DU481" s="2" t="s">
        <v>134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134</v>
      </c>
      <c r="ED481" s="2" t="s">
        <v>134</v>
      </c>
      <c r="EE481" s="2" t="s">
        <v>134</v>
      </c>
      <c r="EF481" s="2" t="s">
        <v>134</v>
      </c>
      <c r="EG481" s="2" t="s">
        <v>134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134</v>
      </c>
      <c r="EQ481" s="2" t="s">
        <v>134</v>
      </c>
      <c r="ER481" s="2" t="s">
        <v>134</v>
      </c>
      <c r="ES481" s="2" t="s">
        <v>134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134</v>
      </c>
      <c r="FB481" s="2" t="s">
        <v>134</v>
      </c>
      <c r="FC481" s="2" t="s">
        <v>134</v>
      </c>
      <c r="FD481" s="2" t="s">
        <v>134</v>
      </c>
      <c r="FE481" s="2" t="s">
        <v>134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134</v>
      </c>
      <c r="FN481" s="2" t="s">
        <v>134</v>
      </c>
      <c r="FO481" s="2" t="s">
        <v>134</v>
      </c>
      <c r="FP481" s="2" t="s">
        <v>134</v>
      </c>
      <c r="FQ481" s="2" t="s">
        <v>134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134</v>
      </c>
      <c r="GA481" s="2" t="s">
        <v>134</v>
      </c>
      <c r="GB481" s="2" t="s">
        <v>134</v>
      </c>
      <c r="GC481" s="2" t="s">
        <v>134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134</v>
      </c>
      <c r="GM481" s="2" t="s">
        <v>134</v>
      </c>
      <c r="GN481" s="2" t="s">
        <v>134</v>
      </c>
      <c r="GO481" s="2" t="s">
        <v>134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134</v>
      </c>
      <c r="GX481" s="2" t="s">
        <v>134</v>
      </c>
      <c r="GY481" s="2" t="s">
        <v>134</v>
      </c>
      <c r="GZ481" s="2" t="s">
        <v>134</v>
      </c>
      <c r="HA481" s="2" t="s">
        <v>134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134</v>
      </c>
      <c r="HJ481" s="2" t="s">
        <v>134</v>
      </c>
      <c r="HK481" s="2" t="s">
        <v>134</v>
      </c>
      <c r="HL481" s="2" t="s">
        <v>134</v>
      </c>
      <c r="HM481" s="2" t="s">
        <v>134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134</v>
      </c>
      <c r="HW481" s="2" t="s">
        <v>134</v>
      </c>
      <c r="HX481" s="2" t="s">
        <v>134</v>
      </c>
      <c r="HY481" s="2" t="s">
        <v>134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134</v>
      </c>
      <c r="IT481" s="2" t="s">
        <v>134</v>
      </c>
      <c r="IU481" s="2" t="s">
        <v>134</v>
      </c>
      <c r="IV481" s="2" t="s">
        <v>134</v>
      </c>
      <c r="IW481" s="2" t="s">
        <v>134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134</v>
      </c>
      <c r="JG481" s="2" t="s">
        <v>134</v>
      </c>
      <c r="JH481" s="2" t="s">
        <v>134</v>
      </c>
      <c r="JI481" s="2" t="s">
        <v>134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134</v>
      </c>
      <c r="JS481" s="2" t="s">
        <v>134</v>
      </c>
      <c r="JT481" s="2" t="s">
        <v>134</v>
      </c>
      <c r="JU481" s="2" t="s">
        <v>134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134</v>
      </c>
      <c r="KQ481" s="2" t="s">
        <v>134</v>
      </c>
      <c r="KR481" s="2" t="s">
        <v>134</v>
      </c>
      <c r="KS481" s="2" t="s">
        <v>134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134</v>
      </c>
      <c r="LO481" s="2" t="s">
        <v>134</v>
      </c>
      <c r="LP481" s="2" t="s">
        <v>134</v>
      </c>
      <c r="LQ481" s="2" t="s">
        <v>134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134</v>
      </c>
      <c r="LZ481" s="2" t="s">
        <v>134</v>
      </c>
      <c r="MA481" s="2" t="s">
        <v>134</v>
      </c>
      <c r="MB481" s="2" t="s">
        <v>134</v>
      </c>
      <c r="MC481" s="2" t="s">
        <v>134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134</v>
      </c>
      <c r="NW481" s="2" t="s">
        <v>134</v>
      </c>
      <c r="NX481" s="2" t="s">
        <v>134</v>
      </c>
      <c r="NY481" s="2" t="s">
        <v>134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134</v>
      </c>
      <c r="RN481" s="2" t="s">
        <v>134</v>
      </c>
      <c r="RO481" s="2" t="s">
        <v>134</v>
      </c>
      <c r="RP481" s="2" t="s">
        <v>134</v>
      </c>
      <c r="RQ481" s="2" t="s">
        <v>134</v>
      </c>
      <c r="RR481" s="2" t="s">
        <v>134</v>
      </c>
      <c r="RS481" s="4"/>
      <c r="RT481" s="8"/>
      <c r="RU481" s="4"/>
      <c r="RV481" s="8"/>
      <c r="RW481" s="7"/>
      <c r="RX481" s="7"/>
      <c r="RY481" s="2" t="s">
        <v>134</v>
      </c>
      <c r="RZ481" s="2" t="s">
        <v>134</v>
      </c>
      <c r="SA481" s="2" t="s">
        <v>134</v>
      </c>
      <c r="SB481" s="2" t="s">
        <v>134</v>
      </c>
      <c r="SC481" s="2" t="s">
        <v>134</v>
      </c>
      <c r="SD481" s="2" t="s">
        <v>134</v>
      </c>
      <c r="SE481" s="4"/>
      <c r="SF481" s="8"/>
      <c r="SG481" s="4"/>
      <c r="SH481" s="8"/>
      <c r="SI481" s="7"/>
      <c r="SJ481" s="7"/>
      <c r="SK481" s="2" t="s">
        <v>134</v>
      </c>
      <c r="SL481" s="2" t="s">
        <v>134</v>
      </c>
      <c r="SM481" s="2" t="s">
        <v>134</v>
      </c>
      <c r="SN481" s="2" t="s">
        <v>134</v>
      </c>
      <c r="SO481" s="2" t="s">
        <v>134</v>
      </c>
      <c r="SP481" s="2" t="s">
        <v>134</v>
      </c>
    </row>
    <row r="482">
      <c r="A482" s="2" t="s">
        <v>3909</v>
      </c>
      <c r="B482" s="2" t="s">
        <v>123</v>
      </c>
      <c r="C482" s="2" t="s">
        <v>3817</v>
      </c>
      <c r="D482" s="2" t="s">
        <v>2765</v>
      </c>
      <c r="E482" s="2" t="s">
        <v>1660</v>
      </c>
      <c r="F482" s="2" t="s">
        <v>3905</v>
      </c>
      <c r="G482" s="2" t="s">
        <v>134</v>
      </c>
      <c r="H482" s="2" t="s">
        <v>134</v>
      </c>
      <c r="I482" s="2" t="s">
        <v>134</v>
      </c>
      <c r="J482" s="2" t="s">
        <v>2751</v>
      </c>
      <c r="K482" s="2" t="s">
        <v>130</v>
      </c>
      <c r="L482" s="3">
        <v>3.25</v>
      </c>
      <c r="M482" s="3"/>
      <c r="N482" s="3"/>
      <c r="O482" s="2" t="s">
        <v>131</v>
      </c>
      <c r="P482" s="2" t="s">
        <v>134</v>
      </c>
      <c r="Q482" s="2" t="s">
        <v>134</v>
      </c>
      <c r="R482" s="2" t="s">
        <v>3132</v>
      </c>
      <c r="S482" s="2" t="s">
        <v>134</v>
      </c>
      <c r="T482" s="2" t="s">
        <v>134</v>
      </c>
      <c r="U482" s="2" t="s">
        <v>134</v>
      </c>
      <c r="V482" s="2" t="s">
        <v>134</v>
      </c>
      <c r="W482" s="2" t="s">
        <v>134</v>
      </c>
      <c r="X482" s="2" t="s">
        <v>134</v>
      </c>
      <c r="Y482" s="2" t="s">
        <v>134</v>
      </c>
      <c r="Z482" s="4"/>
      <c r="AA482" s="4">
        <f>=ROUNDDOWN({0},0)</f>
      </c>
      <c r="AB482" s="5"/>
      <c r="AC482" s="2" t="s">
        <v>134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/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/>
      <c r="BJ482" s="4"/>
      <c r="BK482" s="8"/>
      <c r="BL482" s="2" t="s">
        <v>134</v>
      </c>
      <c r="BM482" s="7"/>
      <c r="BN482" s="7"/>
      <c r="BO482" s="4"/>
      <c r="BP482" s="8"/>
      <c r="BQ482" s="4"/>
      <c r="BR482" s="8"/>
      <c r="BS482" s="7"/>
      <c r="BT482" s="7"/>
      <c r="BU482" s="2" t="s">
        <v>134</v>
      </c>
      <c r="BV482" s="2" t="s">
        <v>134</v>
      </c>
      <c r="BW482" s="2" t="s">
        <v>134</v>
      </c>
      <c r="BX482" s="2" t="s">
        <v>134</v>
      </c>
      <c r="BY482" s="2" t="s">
        <v>134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134</v>
      </c>
      <c r="CI482" s="2" t="s">
        <v>134</v>
      </c>
      <c r="CJ482" s="2" t="s">
        <v>134</v>
      </c>
      <c r="CK482" s="2" t="s">
        <v>134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134</v>
      </c>
      <c r="CT482" s="2" t="s">
        <v>134</v>
      </c>
      <c r="CU482" s="2" t="s">
        <v>134</v>
      </c>
      <c r="CV482" s="2" t="s">
        <v>134</v>
      </c>
      <c r="CW482" s="2" t="s">
        <v>134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134</v>
      </c>
      <c r="DF482" s="2" t="s">
        <v>134</v>
      </c>
      <c r="DG482" s="2" t="s">
        <v>134</v>
      </c>
      <c r="DH482" s="2" t="s">
        <v>134</v>
      </c>
      <c r="DI482" s="2" t="s">
        <v>134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134</v>
      </c>
      <c r="DR482" s="2" t="s">
        <v>134</v>
      </c>
      <c r="DS482" s="2" t="s">
        <v>134</v>
      </c>
      <c r="DT482" s="2" t="s">
        <v>134</v>
      </c>
      <c r="DU482" s="2" t="s">
        <v>134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134</v>
      </c>
      <c r="ED482" s="2" t="s">
        <v>134</v>
      </c>
      <c r="EE482" s="2" t="s">
        <v>134</v>
      </c>
      <c r="EF482" s="2" t="s">
        <v>134</v>
      </c>
      <c r="EG482" s="2" t="s">
        <v>134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134</v>
      </c>
      <c r="EQ482" s="2" t="s">
        <v>134</v>
      </c>
      <c r="ER482" s="2" t="s">
        <v>134</v>
      </c>
      <c r="ES482" s="2" t="s">
        <v>134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134</v>
      </c>
      <c r="FB482" s="2" t="s">
        <v>134</v>
      </c>
      <c r="FC482" s="2" t="s">
        <v>134</v>
      </c>
      <c r="FD482" s="2" t="s">
        <v>134</v>
      </c>
      <c r="FE482" s="2" t="s">
        <v>134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134</v>
      </c>
      <c r="FN482" s="2" t="s">
        <v>134</v>
      </c>
      <c r="FO482" s="2" t="s">
        <v>134</v>
      </c>
      <c r="FP482" s="2" t="s">
        <v>134</v>
      </c>
      <c r="FQ482" s="2" t="s">
        <v>134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134</v>
      </c>
      <c r="GA482" s="2" t="s">
        <v>134</v>
      </c>
      <c r="GB482" s="2" t="s">
        <v>134</v>
      </c>
      <c r="GC482" s="2" t="s">
        <v>134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134</v>
      </c>
      <c r="GM482" s="2" t="s">
        <v>134</v>
      </c>
      <c r="GN482" s="2" t="s">
        <v>134</v>
      </c>
      <c r="GO482" s="2" t="s">
        <v>134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134</v>
      </c>
      <c r="GX482" s="2" t="s">
        <v>134</v>
      </c>
      <c r="GY482" s="2" t="s">
        <v>134</v>
      </c>
      <c r="GZ482" s="2" t="s">
        <v>134</v>
      </c>
      <c r="HA482" s="2" t="s">
        <v>134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134</v>
      </c>
      <c r="HJ482" s="2" t="s">
        <v>134</v>
      </c>
      <c r="HK482" s="2" t="s">
        <v>134</v>
      </c>
      <c r="HL482" s="2" t="s">
        <v>134</v>
      </c>
      <c r="HM482" s="2" t="s">
        <v>134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134</v>
      </c>
      <c r="HW482" s="2" t="s">
        <v>134</v>
      </c>
      <c r="HX482" s="2" t="s">
        <v>134</v>
      </c>
      <c r="HY482" s="2" t="s">
        <v>134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134</v>
      </c>
      <c r="II482" s="2" t="s">
        <v>134</v>
      </c>
      <c r="IJ482" s="2" t="s">
        <v>134</v>
      </c>
      <c r="IK482" s="2" t="s">
        <v>134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134</v>
      </c>
      <c r="IT482" s="2" t="s">
        <v>134</v>
      </c>
      <c r="IU482" s="2" t="s">
        <v>134</v>
      </c>
      <c r="IV482" s="2" t="s">
        <v>134</v>
      </c>
      <c r="IW482" s="2" t="s">
        <v>134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134</v>
      </c>
      <c r="JF482" s="2" t="s">
        <v>134</v>
      </c>
      <c r="JG482" s="2" t="s">
        <v>134</v>
      </c>
      <c r="JH482" s="2" t="s">
        <v>134</v>
      </c>
      <c r="JI482" s="2" t="s">
        <v>134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134</v>
      </c>
      <c r="JS482" s="2" t="s">
        <v>134</v>
      </c>
      <c r="JT482" s="2" t="s">
        <v>134</v>
      </c>
      <c r="JU482" s="2" t="s">
        <v>134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134</v>
      </c>
      <c r="KQ482" s="2" t="s">
        <v>134</v>
      </c>
      <c r="KR482" s="2" t="s">
        <v>134</v>
      </c>
      <c r="KS482" s="2" t="s">
        <v>134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134</v>
      </c>
      <c r="LC482" s="2" t="s">
        <v>134</v>
      </c>
      <c r="LD482" s="2" t="s">
        <v>134</v>
      </c>
      <c r="LE482" s="2" t="s">
        <v>134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134</v>
      </c>
      <c r="LO482" s="2" t="s">
        <v>134</v>
      </c>
      <c r="LP482" s="2" t="s">
        <v>134</v>
      </c>
      <c r="LQ482" s="2" t="s">
        <v>134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134</v>
      </c>
      <c r="LZ482" s="2" t="s">
        <v>134</v>
      </c>
      <c r="MA482" s="2" t="s">
        <v>134</v>
      </c>
      <c r="MB482" s="2" t="s">
        <v>134</v>
      </c>
      <c r="MC482" s="2" t="s">
        <v>134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134</v>
      </c>
      <c r="MY482" s="2" t="s">
        <v>134</v>
      </c>
      <c r="MZ482" s="2" t="s">
        <v>134</v>
      </c>
      <c r="NA482" s="2" t="s">
        <v>134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134</v>
      </c>
      <c r="NW482" s="2" t="s">
        <v>134</v>
      </c>
      <c r="NX482" s="2" t="s">
        <v>134</v>
      </c>
      <c r="NY482" s="2" t="s">
        <v>134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134</v>
      </c>
      <c r="OT482" s="2" t="s">
        <v>134</v>
      </c>
      <c r="OU482" s="2" t="s">
        <v>134</v>
      </c>
      <c r="OV482" s="2" t="s">
        <v>134</v>
      </c>
      <c r="OW482" s="2" t="s">
        <v>134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134</v>
      </c>
      <c r="QP482" s="2" t="s">
        <v>134</v>
      </c>
      <c r="QQ482" s="2" t="s">
        <v>134</v>
      </c>
      <c r="QR482" s="2" t="s">
        <v>134</v>
      </c>
      <c r="QS482" s="2" t="s">
        <v>134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134</v>
      </c>
      <c r="RN482" s="2" t="s">
        <v>134</v>
      </c>
      <c r="RO482" s="2" t="s">
        <v>134</v>
      </c>
      <c r="RP482" s="2" t="s">
        <v>134</v>
      </c>
      <c r="RQ482" s="2" t="s">
        <v>134</v>
      </c>
      <c r="RR482" s="2" t="s">
        <v>134</v>
      </c>
      <c r="RS482" s="4"/>
      <c r="RT482" s="8"/>
      <c r="RU482" s="4"/>
      <c r="RV482" s="8"/>
      <c r="RW482" s="7"/>
      <c r="RX482" s="7"/>
      <c r="RY482" s="2" t="s">
        <v>134</v>
      </c>
      <c r="RZ482" s="2" t="s">
        <v>134</v>
      </c>
      <c r="SA482" s="2" t="s">
        <v>134</v>
      </c>
      <c r="SB482" s="2" t="s">
        <v>134</v>
      </c>
      <c r="SC482" s="2" t="s">
        <v>134</v>
      </c>
      <c r="SD482" s="2" t="s">
        <v>134</v>
      </c>
      <c r="SE482" s="4"/>
      <c r="SF482" s="8"/>
      <c r="SG482" s="4"/>
      <c r="SH482" s="8"/>
      <c r="SI482" s="7"/>
      <c r="SJ482" s="7"/>
      <c r="SK482" s="2" t="s">
        <v>134</v>
      </c>
      <c r="SL482" s="2" t="s">
        <v>134</v>
      </c>
      <c r="SM482" s="2" t="s">
        <v>134</v>
      </c>
      <c r="SN482" s="2" t="s">
        <v>134</v>
      </c>
      <c r="SO482" s="2" t="s">
        <v>134</v>
      </c>
      <c r="SP482" s="2" t="s">
        <v>134</v>
      </c>
    </row>
    <row r="483">
      <c r="A483" s="2" t="s">
        <v>3910</v>
      </c>
      <c r="B483" s="2" t="s">
        <v>123</v>
      </c>
      <c r="C483" s="2" t="s">
        <v>3817</v>
      </c>
      <c r="D483" s="2" t="s">
        <v>2765</v>
      </c>
      <c r="E483" s="2" t="s">
        <v>1660</v>
      </c>
      <c r="F483" s="2" t="s">
        <v>3905</v>
      </c>
      <c r="G483" s="2" t="s">
        <v>134</v>
      </c>
      <c r="H483" s="2" t="s">
        <v>134</v>
      </c>
      <c r="I483" s="2" t="s">
        <v>134</v>
      </c>
      <c r="J483" s="2" t="s">
        <v>3522</v>
      </c>
      <c r="K483" s="2" t="s">
        <v>130</v>
      </c>
      <c r="L483" s="3">
        <v>5.25</v>
      </c>
      <c r="M483" s="3"/>
      <c r="N483" s="3"/>
      <c r="O483" s="2" t="s">
        <v>131</v>
      </c>
      <c r="P483" s="2" t="s">
        <v>134</v>
      </c>
      <c r="Q483" s="2" t="s">
        <v>134</v>
      </c>
      <c r="R483" s="2" t="s">
        <v>3132</v>
      </c>
      <c r="S483" s="2" t="s">
        <v>134</v>
      </c>
      <c r="T483" s="2" t="s">
        <v>134</v>
      </c>
      <c r="U483" s="2" t="s">
        <v>134</v>
      </c>
      <c r="V483" s="2" t="s">
        <v>134</v>
      </c>
      <c r="W483" s="2" t="s">
        <v>134</v>
      </c>
      <c r="X483" s="2" t="s">
        <v>134</v>
      </c>
      <c r="Y483" s="2" t="s">
        <v>134</v>
      </c>
      <c r="Z483" s="4"/>
      <c r="AA483" s="4">
        <f>=ROUNDDOWN({0},0)</f>
      </c>
      <c r="AB483" s="5"/>
      <c r="AC483" s="2" t="s">
        <v>134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134</v>
      </c>
      <c r="AW483" s="8" t="s">
        <v>134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/>
      <c r="BC483" s="4" t="s">
        <v>134</v>
      </c>
      <c r="BD483" s="8" t="s">
        <v>134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/>
      <c r="BJ483" s="4"/>
      <c r="BK483" s="8"/>
      <c r="BL483" s="2" t="s">
        <v>134</v>
      </c>
      <c r="BM483" s="7"/>
      <c r="BN483" s="7"/>
      <c r="BO483" s="4"/>
      <c r="BP483" s="8"/>
      <c r="BQ483" s="4"/>
      <c r="BR483" s="8"/>
      <c r="BS483" s="7"/>
      <c r="BT483" s="7"/>
      <c r="BU483" s="2" t="s">
        <v>134</v>
      </c>
      <c r="BV483" s="2" t="s">
        <v>134</v>
      </c>
      <c r="BW483" s="2" t="s">
        <v>134</v>
      </c>
      <c r="BX483" s="2" t="s">
        <v>134</v>
      </c>
      <c r="BY483" s="2" t="s">
        <v>134</v>
      </c>
      <c r="BZ483" s="2" t="s">
        <v>134</v>
      </c>
      <c r="CA483" s="4"/>
      <c r="CB483" s="8"/>
      <c r="CC483" s="4"/>
      <c r="CD483" s="8"/>
      <c r="CE483" s="7"/>
      <c r="CF483" s="7"/>
      <c r="CG483" s="2" t="s">
        <v>134</v>
      </c>
      <c r="CH483" s="2" t="s">
        <v>134</v>
      </c>
      <c r="CI483" s="2" t="s">
        <v>134</v>
      </c>
      <c r="CJ483" s="2" t="s">
        <v>134</v>
      </c>
      <c r="CK483" s="2" t="s">
        <v>134</v>
      </c>
      <c r="CL483" s="2" t="s">
        <v>134</v>
      </c>
      <c r="CM483" s="4"/>
      <c r="CN483" s="8"/>
      <c r="CO483" s="4"/>
      <c r="CP483" s="8"/>
      <c r="CQ483" s="7"/>
      <c r="CR483" s="7"/>
      <c r="CS483" s="2" t="s">
        <v>134</v>
      </c>
      <c r="CT483" s="2" t="s">
        <v>134</v>
      </c>
      <c r="CU483" s="2" t="s">
        <v>134</v>
      </c>
      <c r="CV483" s="2" t="s">
        <v>134</v>
      </c>
      <c r="CW483" s="2" t="s">
        <v>134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134</v>
      </c>
      <c r="DF483" s="2" t="s">
        <v>134</v>
      </c>
      <c r="DG483" s="2" t="s">
        <v>134</v>
      </c>
      <c r="DH483" s="2" t="s">
        <v>134</v>
      </c>
      <c r="DI483" s="2" t="s">
        <v>134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134</v>
      </c>
      <c r="DR483" s="2" t="s">
        <v>134</v>
      </c>
      <c r="DS483" s="2" t="s">
        <v>134</v>
      </c>
      <c r="DT483" s="2" t="s">
        <v>134</v>
      </c>
      <c r="DU483" s="2" t="s">
        <v>134</v>
      </c>
      <c r="DV483" s="2" t="s">
        <v>134</v>
      </c>
      <c r="DW483" s="4"/>
      <c r="DX483" s="8"/>
      <c r="DY483" s="4"/>
      <c r="DZ483" s="8"/>
      <c r="EA483" s="7"/>
      <c r="EB483" s="7"/>
      <c r="EC483" s="2" t="s">
        <v>134</v>
      </c>
      <c r="ED483" s="2" t="s">
        <v>134</v>
      </c>
      <c r="EE483" s="2" t="s">
        <v>134</v>
      </c>
      <c r="EF483" s="2" t="s">
        <v>134</v>
      </c>
      <c r="EG483" s="2" t="s">
        <v>134</v>
      </c>
      <c r="EH483" s="2" t="s">
        <v>134</v>
      </c>
      <c r="EI483" s="4"/>
      <c r="EJ483" s="8"/>
      <c r="EK483" s="4"/>
      <c r="EL483" s="8"/>
      <c r="EM483" s="7"/>
      <c r="EN483" s="7"/>
      <c r="EO483" s="2" t="s">
        <v>134</v>
      </c>
      <c r="EP483" s="2" t="s">
        <v>134</v>
      </c>
      <c r="EQ483" s="2" t="s">
        <v>134</v>
      </c>
      <c r="ER483" s="2" t="s">
        <v>134</v>
      </c>
      <c r="ES483" s="2" t="s">
        <v>134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134</v>
      </c>
      <c r="FB483" s="2" t="s">
        <v>134</v>
      </c>
      <c r="FC483" s="2" t="s">
        <v>134</v>
      </c>
      <c r="FD483" s="2" t="s">
        <v>134</v>
      </c>
      <c r="FE483" s="2" t="s">
        <v>134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134</v>
      </c>
      <c r="FN483" s="2" t="s">
        <v>134</v>
      </c>
      <c r="FO483" s="2" t="s">
        <v>134</v>
      </c>
      <c r="FP483" s="2" t="s">
        <v>134</v>
      </c>
      <c r="FQ483" s="2" t="s">
        <v>134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134</v>
      </c>
      <c r="GA483" s="2" t="s">
        <v>134</v>
      </c>
      <c r="GB483" s="2" t="s">
        <v>134</v>
      </c>
      <c r="GC483" s="2" t="s">
        <v>134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134</v>
      </c>
      <c r="GL483" s="2" t="s">
        <v>134</v>
      </c>
      <c r="GM483" s="2" t="s">
        <v>134</v>
      </c>
      <c r="GN483" s="2" t="s">
        <v>134</v>
      </c>
      <c r="GO483" s="2" t="s">
        <v>134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134</v>
      </c>
      <c r="GX483" s="2" t="s">
        <v>134</v>
      </c>
      <c r="GY483" s="2" t="s">
        <v>134</v>
      </c>
      <c r="GZ483" s="2" t="s">
        <v>134</v>
      </c>
      <c r="HA483" s="2" t="s">
        <v>134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134</v>
      </c>
      <c r="HJ483" s="2" t="s">
        <v>134</v>
      </c>
      <c r="HK483" s="2" t="s">
        <v>134</v>
      </c>
      <c r="HL483" s="2" t="s">
        <v>134</v>
      </c>
      <c r="HM483" s="2" t="s">
        <v>134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134</v>
      </c>
      <c r="HV483" s="2" t="s">
        <v>134</v>
      </c>
      <c r="HW483" s="2" t="s">
        <v>134</v>
      </c>
      <c r="HX483" s="2" t="s">
        <v>134</v>
      </c>
      <c r="HY483" s="2" t="s">
        <v>134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134</v>
      </c>
      <c r="IH483" s="2" t="s">
        <v>134</v>
      </c>
      <c r="II483" s="2" t="s">
        <v>134</v>
      </c>
      <c r="IJ483" s="2" t="s">
        <v>134</v>
      </c>
      <c r="IK483" s="2" t="s">
        <v>134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134</v>
      </c>
      <c r="IT483" s="2" t="s">
        <v>134</v>
      </c>
      <c r="IU483" s="2" t="s">
        <v>134</v>
      </c>
      <c r="IV483" s="2" t="s">
        <v>134</v>
      </c>
      <c r="IW483" s="2" t="s">
        <v>134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134</v>
      </c>
      <c r="JF483" s="2" t="s">
        <v>134</v>
      </c>
      <c r="JG483" s="2" t="s">
        <v>134</v>
      </c>
      <c r="JH483" s="2" t="s">
        <v>134</v>
      </c>
      <c r="JI483" s="2" t="s">
        <v>134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134</v>
      </c>
      <c r="JR483" s="2" t="s">
        <v>134</v>
      </c>
      <c r="JS483" s="2" t="s">
        <v>134</v>
      </c>
      <c r="JT483" s="2" t="s">
        <v>134</v>
      </c>
      <c r="JU483" s="2" t="s">
        <v>134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134</v>
      </c>
      <c r="KE483" s="2" t="s">
        <v>134</v>
      </c>
      <c r="KF483" s="2" t="s">
        <v>134</v>
      </c>
      <c r="KG483" s="2" t="s">
        <v>134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134</v>
      </c>
      <c r="KQ483" s="2" t="s">
        <v>134</v>
      </c>
      <c r="KR483" s="2" t="s">
        <v>134</v>
      </c>
      <c r="KS483" s="2" t="s">
        <v>134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134</v>
      </c>
      <c r="LC483" s="2" t="s">
        <v>134</v>
      </c>
      <c r="LD483" s="2" t="s">
        <v>134</v>
      </c>
      <c r="LE483" s="2" t="s">
        <v>134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134</v>
      </c>
      <c r="LN483" s="2" t="s">
        <v>134</v>
      </c>
      <c r="LO483" s="2" t="s">
        <v>134</v>
      </c>
      <c r="LP483" s="2" t="s">
        <v>134</v>
      </c>
      <c r="LQ483" s="2" t="s">
        <v>134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134</v>
      </c>
      <c r="LZ483" s="2" t="s">
        <v>134</v>
      </c>
      <c r="MA483" s="2" t="s">
        <v>134</v>
      </c>
      <c r="MB483" s="2" t="s">
        <v>134</v>
      </c>
      <c r="MC483" s="2" t="s">
        <v>134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134</v>
      </c>
      <c r="MM483" s="2" t="s">
        <v>134</v>
      </c>
      <c r="MN483" s="2" t="s">
        <v>134</v>
      </c>
      <c r="MO483" s="2" t="s">
        <v>134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134</v>
      </c>
      <c r="MY483" s="2" t="s">
        <v>134</v>
      </c>
      <c r="MZ483" s="2" t="s">
        <v>134</v>
      </c>
      <c r="NA483" s="2" t="s">
        <v>134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134</v>
      </c>
      <c r="NW483" s="2" t="s">
        <v>134</v>
      </c>
      <c r="NX483" s="2" t="s">
        <v>134</v>
      </c>
      <c r="NY483" s="2" t="s">
        <v>134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134</v>
      </c>
      <c r="OT483" s="2" t="s">
        <v>134</v>
      </c>
      <c r="OU483" s="2" t="s">
        <v>134</v>
      </c>
      <c r="OV483" s="2" t="s">
        <v>134</v>
      </c>
      <c r="OW483" s="2" t="s">
        <v>134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134</v>
      </c>
      <c r="PR483" s="2" t="s">
        <v>134</v>
      </c>
      <c r="PS483" s="2" t="s">
        <v>134</v>
      </c>
      <c r="PT483" s="2" t="s">
        <v>134</v>
      </c>
      <c r="PU483" s="2" t="s">
        <v>134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134</v>
      </c>
      <c r="RB483" s="2" t="s">
        <v>134</v>
      </c>
      <c r="RC483" s="2" t="s">
        <v>134</v>
      </c>
      <c r="RD483" s="2" t="s">
        <v>134</v>
      </c>
      <c r="RE483" s="2" t="s">
        <v>134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134</v>
      </c>
      <c r="RN483" s="2" t="s">
        <v>134</v>
      </c>
      <c r="RO483" s="2" t="s">
        <v>134</v>
      </c>
      <c r="RP483" s="2" t="s">
        <v>134</v>
      </c>
      <c r="RQ483" s="2" t="s">
        <v>134</v>
      </c>
      <c r="RR483" s="2" t="s">
        <v>134</v>
      </c>
      <c r="RS483" s="4"/>
      <c r="RT483" s="8"/>
      <c r="RU483" s="4"/>
      <c r="RV483" s="8"/>
      <c r="RW483" s="7"/>
      <c r="RX483" s="7"/>
      <c r="RY483" s="2" t="s">
        <v>134</v>
      </c>
      <c r="RZ483" s="2" t="s">
        <v>134</v>
      </c>
      <c r="SA483" s="2" t="s">
        <v>134</v>
      </c>
      <c r="SB483" s="2" t="s">
        <v>134</v>
      </c>
      <c r="SC483" s="2" t="s">
        <v>134</v>
      </c>
      <c r="SD483" s="2" t="s">
        <v>134</v>
      </c>
      <c r="SE483" s="4"/>
      <c r="SF483" s="8"/>
      <c r="SG483" s="4"/>
      <c r="SH483" s="8"/>
      <c r="SI483" s="7"/>
      <c r="SJ483" s="7"/>
      <c r="SK483" s="2" t="s">
        <v>134</v>
      </c>
      <c r="SL483" s="2" t="s">
        <v>134</v>
      </c>
      <c r="SM483" s="2" t="s">
        <v>134</v>
      </c>
      <c r="SN483" s="2" t="s">
        <v>134</v>
      </c>
      <c r="SO483" s="2" t="s">
        <v>134</v>
      </c>
      <c r="SP483" s="2" t="s">
        <v>134</v>
      </c>
    </row>
    <row r="484">
      <c r="A484" s="2" t="s">
        <v>3911</v>
      </c>
      <c r="B484" s="2" t="s">
        <v>123</v>
      </c>
      <c r="C484" s="2" t="s">
        <v>3817</v>
      </c>
      <c r="D484" s="2" t="s">
        <v>2765</v>
      </c>
      <c r="E484" s="2" t="s">
        <v>1660</v>
      </c>
      <c r="F484" s="2" t="s">
        <v>3905</v>
      </c>
      <c r="G484" s="2" t="s">
        <v>134</v>
      </c>
      <c r="H484" s="2" t="s">
        <v>134</v>
      </c>
      <c r="I484" s="2" t="s">
        <v>134</v>
      </c>
      <c r="J484" s="2" t="s">
        <v>3892</v>
      </c>
      <c r="K484" s="2" t="s">
        <v>2033</v>
      </c>
      <c r="L484" s="3">
        <v>1.85</v>
      </c>
      <c r="M484" s="3"/>
      <c r="N484" s="3"/>
      <c r="O484" s="2" t="s">
        <v>131</v>
      </c>
      <c r="P484" s="2" t="s">
        <v>134</v>
      </c>
      <c r="Q484" s="2" t="s">
        <v>134</v>
      </c>
      <c r="R484" s="2" t="s">
        <v>3132</v>
      </c>
      <c r="S484" s="2" t="s">
        <v>134</v>
      </c>
      <c r="T484" s="2" t="s">
        <v>134</v>
      </c>
      <c r="U484" s="2" t="s">
        <v>134</v>
      </c>
      <c r="V484" s="2" t="s">
        <v>134</v>
      </c>
      <c r="W484" s="2" t="s">
        <v>134</v>
      </c>
      <c r="X484" s="2" t="s">
        <v>134</v>
      </c>
      <c r="Y484" s="2" t="s">
        <v>134</v>
      </c>
      <c r="Z484" s="4"/>
      <c r="AA484" s="4">
        <f>=ROUNDDOWN({0},0)</f>
      </c>
      <c r="AB484" s="5"/>
      <c r="AC484" s="2" t="s">
        <v>134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134</v>
      </c>
      <c r="AW484" s="8" t="s">
        <v>134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/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/>
      <c r="BJ484" s="4"/>
      <c r="BK484" s="8"/>
      <c r="BL484" s="2" t="s">
        <v>134</v>
      </c>
      <c r="BM484" s="7"/>
      <c r="BN484" s="7"/>
      <c r="BO484" s="4"/>
      <c r="BP484" s="8"/>
      <c r="BQ484" s="4"/>
      <c r="BR484" s="8"/>
      <c r="BS484" s="7"/>
      <c r="BT484" s="7"/>
      <c r="BU484" s="2" t="s">
        <v>134</v>
      </c>
      <c r="BV484" s="2" t="s">
        <v>134</v>
      </c>
      <c r="BW484" s="2" t="s">
        <v>134</v>
      </c>
      <c r="BX484" s="2" t="s">
        <v>134</v>
      </c>
      <c r="BY484" s="2" t="s">
        <v>134</v>
      </c>
      <c r="BZ484" s="2" t="s">
        <v>134</v>
      </c>
      <c r="CA484" s="4"/>
      <c r="CB484" s="8"/>
      <c r="CC484" s="4"/>
      <c r="CD484" s="8"/>
      <c r="CE484" s="7"/>
      <c r="CF484" s="7"/>
      <c r="CG484" s="2" t="s">
        <v>134</v>
      </c>
      <c r="CH484" s="2" t="s">
        <v>134</v>
      </c>
      <c r="CI484" s="2" t="s">
        <v>134</v>
      </c>
      <c r="CJ484" s="2" t="s">
        <v>134</v>
      </c>
      <c r="CK484" s="2" t="s">
        <v>134</v>
      </c>
      <c r="CL484" s="2" t="s">
        <v>134</v>
      </c>
      <c r="CM484" s="4"/>
      <c r="CN484" s="8"/>
      <c r="CO484" s="4"/>
      <c r="CP484" s="8"/>
      <c r="CQ484" s="7"/>
      <c r="CR484" s="7"/>
      <c r="CS484" s="2" t="s">
        <v>134</v>
      </c>
      <c r="CT484" s="2" t="s">
        <v>134</v>
      </c>
      <c r="CU484" s="2" t="s">
        <v>134</v>
      </c>
      <c r="CV484" s="2" t="s">
        <v>134</v>
      </c>
      <c r="CW484" s="2" t="s">
        <v>134</v>
      </c>
      <c r="CX484" s="2" t="s">
        <v>134</v>
      </c>
      <c r="CY484" s="4"/>
      <c r="CZ484" s="8"/>
      <c r="DA484" s="4"/>
      <c r="DB484" s="8"/>
      <c r="DC484" s="7"/>
      <c r="DD484" s="7"/>
      <c r="DE484" s="2" t="s">
        <v>134</v>
      </c>
      <c r="DF484" s="2" t="s">
        <v>134</v>
      </c>
      <c r="DG484" s="2" t="s">
        <v>134</v>
      </c>
      <c r="DH484" s="2" t="s">
        <v>134</v>
      </c>
      <c r="DI484" s="2" t="s">
        <v>134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134</v>
      </c>
      <c r="DR484" s="2" t="s">
        <v>134</v>
      </c>
      <c r="DS484" s="2" t="s">
        <v>134</v>
      </c>
      <c r="DT484" s="2" t="s">
        <v>134</v>
      </c>
      <c r="DU484" s="2" t="s">
        <v>134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134</v>
      </c>
      <c r="ED484" s="2" t="s">
        <v>134</v>
      </c>
      <c r="EE484" s="2" t="s">
        <v>134</v>
      </c>
      <c r="EF484" s="2" t="s">
        <v>134</v>
      </c>
      <c r="EG484" s="2" t="s">
        <v>134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134</v>
      </c>
      <c r="EP484" s="2" t="s">
        <v>134</v>
      </c>
      <c r="EQ484" s="2" t="s">
        <v>134</v>
      </c>
      <c r="ER484" s="2" t="s">
        <v>134</v>
      </c>
      <c r="ES484" s="2" t="s">
        <v>134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134</v>
      </c>
      <c r="FB484" s="2" t="s">
        <v>134</v>
      </c>
      <c r="FC484" s="2" t="s">
        <v>134</v>
      </c>
      <c r="FD484" s="2" t="s">
        <v>134</v>
      </c>
      <c r="FE484" s="2" t="s">
        <v>134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134</v>
      </c>
      <c r="FN484" s="2" t="s">
        <v>134</v>
      </c>
      <c r="FO484" s="2" t="s">
        <v>134</v>
      </c>
      <c r="FP484" s="2" t="s">
        <v>134</v>
      </c>
      <c r="FQ484" s="2" t="s">
        <v>134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134</v>
      </c>
      <c r="GA484" s="2" t="s">
        <v>134</v>
      </c>
      <c r="GB484" s="2" t="s">
        <v>134</v>
      </c>
      <c r="GC484" s="2" t="s">
        <v>134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134</v>
      </c>
      <c r="GL484" s="2" t="s">
        <v>134</v>
      </c>
      <c r="GM484" s="2" t="s">
        <v>134</v>
      </c>
      <c r="GN484" s="2" t="s">
        <v>134</v>
      </c>
      <c r="GO484" s="2" t="s">
        <v>134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134</v>
      </c>
      <c r="GX484" s="2" t="s">
        <v>134</v>
      </c>
      <c r="GY484" s="2" t="s">
        <v>134</v>
      </c>
      <c r="GZ484" s="2" t="s">
        <v>134</v>
      </c>
      <c r="HA484" s="2" t="s">
        <v>134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134</v>
      </c>
      <c r="HJ484" s="2" t="s">
        <v>134</v>
      </c>
      <c r="HK484" s="2" t="s">
        <v>134</v>
      </c>
      <c r="HL484" s="2" t="s">
        <v>134</v>
      </c>
      <c r="HM484" s="2" t="s">
        <v>134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134</v>
      </c>
      <c r="HV484" s="2" t="s">
        <v>134</v>
      </c>
      <c r="HW484" s="2" t="s">
        <v>134</v>
      </c>
      <c r="HX484" s="2" t="s">
        <v>134</v>
      </c>
      <c r="HY484" s="2" t="s">
        <v>134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134</v>
      </c>
      <c r="II484" s="2" t="s">
        <v>134</v>
      </c>
      <c r="IJ484" s="2" t="s">
        <v>134</v>
      </c>
      <c r="IK484" s="2" t="s">
        <v>134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134</v>
      </c>
      <c r="IT484" s="2" t="s">
        <v>134</v>
      </c>
      <c r="IU484" s="2" t="s">
        <v>134</v>
      </c>
      <c r="IV484" s="2" t="s">
        <v>134</v>
      </c>
      <c r="IW484" s="2" t="s">
        <v>134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134</v>
      </c>
      <c r="JF484" s="2" t="s">
        <v>134</v>
      </c>
      <c r="JG484" s="2" t="s">
        <v>134</v>
      </c>
      <c r="JH484" s="2" t="s">
        <v>134</v>
      </c>
      <c r="JI484" s="2" t="s">
        <v>134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134</v>
      </c>
      <c r="JR484" s="2" t="s">
        <v>134</v>
      </c>
      <c r="JS484" s="2" t="s">
        <v>134</v>
      </c>
      <c r="JT484" s="2" t="s">
        <v>134</v>
      </c>
      <c r="JU484" s="2" t="s">
        <v>134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134</v>
      </c>
      <c r="KP484" s="2" t="s">
        <v>134</v>
      </c>
      <c r="KQ484" s="2" t="s">
        <v>134</v>
      </c>
      <c r="KR484" s="2" t="s">
        <v>134</v>
      </c>
      <c r="KS484" s="2" t="s">
        <v>134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134</v>
      </c>
      <c r="LC484" s="2" t="s">
        <v>134</v>
      </c>
      <c r="LD484" s="2" t="s">
        <v>134</v>
      </c>
      <c r="LE484" s="2" t="s">
        <v>134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134</v>
      </c>
      <c r="LN484" s="2" t="s">
        <v>134</v>
      </c>
      <c r="LO484" s="2" t="s">
        <v>134</v>
      </c>
      <c r="LP484" s="2" t="s">
        <v>134</v>
      </c>
      <c r="LQ484" s="2" t="s">
        <v>134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134</v>
      </c>
      <c r="LZ484" s="2" t="s">
        <v>134</v>
      </c>
      <c r="MA484" s="2" t="s">
        <v>134</v>
      </c>
      <c r="MB484" s="2" t="s">
        <v>134</v>
      </c>
      <c r="MC484" s="2" t="s">
        <v>134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134</v>
      </c>
      <c r="NV484" s="2" t="s">
        <v>134</v>
      </c>
      <c r="NW484" s="2" t="s">
        <v>134</v>
      </c>
      <c r="NX484" s="2" t="s">
        <v>134</v>
      </c>
      <c r="NY484" s="2" t="s">
        <v>134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134</v>
      </c>
      <c r="OT484" s="2" t="s">
        <v>134</v>
      </c>
      <c r="OU484" s="2" t="s">
        <v>134</v>
      </c>
      <c r="OV484" s="2" t="s">
        <v>134</v>
      </c>
      <c r="OW484" s="2" t="s">
        <v>134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134</v>
      </c>
      <c r="PR484" s="2" t="s">
        <v>134</v>
      </c>
      <c r="PS484" s="2" t="s">
        <v>134</v>
      </c>
      <c r="PT484" s="2" t="s">
        <v>134</v>
      </c>
      <c r="PU484" s="2" t="s">
        <v>134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134</v>
      </c>
      <c r="RB484" s="2" t="s">
        <v>134</v>
      </c>
      <c r="RC484" s="2" t="s">
        <v>134</v>
      </c>
      <c r="RD484" s="2" t="s">
        <v>134</v>
      </c>
      <c r="RE484" s="2" t="s">
        <v>134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134</v>
      </c>
      <c r="RN484" s="2" t="s">
        <v>134</v>
      </c>
      <c r="RO484" s="2" t="s">
        <v>134</v>
      </c>
      <c r="RP484" s="2" t="s">
        <v>134</v>
      </c>
      <c r="RQ484" s="2" t="s">
        <v>134</v>
      </c>
      <c r="RR484" s="2" t="s">
        <v>134</v>
      </c>
      <c r="RS484" s="4"/>
      <c r="RT484" s="8"/>
      <c r="RU484" s="4"/>
      <c r="RV484" s="8"/>
      <c r="RW484" s="7"/>
      <c r="RX484" s="7"/>
      <c r="RY484" s="2" t="s">
        <v>134</v>
      </c>
      <c r="RZ484" s="2" t="s">
        <v>134</v>
      </c>
      <c r="SA484" s="2" t="s">
        <v>134</v>
      </c>
      <c r="SB484" s="2" t="s">
        <v>134</v>
      </c>
      <c r="SC484" s="2" t="s">
        <v>134</v>
      </c>
      <c r="SD484" s="2" t="s">
        <v>134</v>
      </c>
      <c r="SE484" s="4"/>
      <c r="SF484" s="8"/>
      <c r="SG484" s="4"/>
      <c r="SH484" s="8"/>
      <c r="SI484" s="7"/>
      <c r="SJ484" s="7"/>
      <c r="SK484" s="2" t="s">
        <v>134</v>
      </c>
      <c r="SL484" s="2" t="s">
        <v>134</v>
      </c>
      <c r="SM484" s="2" t="s">
        <v>134</v>
      </c>
      <c r="SN484" s="2" t="s">
        <v>134</v>
      </c>
      <c r="SO484" s="2" t="s">
        <v>134</v>
      </c>
      <c r="SP484" s="2" t="s">
        <v>134</v>
      </c>
    </row>
    <row r="485">
      <c r="A485" s="2" t="s">
        <v>3912</v>
      </c>
      <c r="B485" s="2" t="s">
        <v>123</v>
      </c>
      <c r="C485" s="2" t="s">
        <v>3817</v>
      </c>
      <c r="D485" s="2" t="s">
        <v>2765</v>
      </c>
      <c r="E485" s="2" t="s">
        <v>1660</v>
      </c>
      <c r="F485" s="2" t="s">
        <v>3905</v>
      </c>
      <c r="G485" s="2" t="s">
        <v>134</v>
      </c>
      <c r="H485" s="2" t="s">
        <v>134</v>
      </c>
      <c r="I485" s="2" t="s">
        <v>134</v>
      </c>
      <c r="J485" s="2" t="s">
        <v>2751</v>
      </c>
      <c r="K485" s="2" t="s">
        <v>2033</v>
      </c>
      <c r="L485" s="3">
        <v>3.25</v>
      </c>
      <c r="M485" s="3"/>
      <c r="N485" s="3"/>
      <c r="O485" s="2" t="s">
        <v>274</v>
      </c>
      <c r="P485" s="2" t="s">
        <v>134</v>
      </c>
      <c r="Q485" s="2" t="s">
        <v>134</v>
      </c>
      <c r="R485" s="2" t="s">
        <v>3132</v>
      </c>
      <c r="S485" s="2" t="s">
        <v>134</v>
      </c>
      <c r="T485" s="2" t="s">
        <v>134</v>
      </c>
      <c r="U485" s="2" t="s">
        <v>134</v>
      </c>
      <c r="V485" s="2" t="s">
        <v>134</v>
      </c>
      <c r="W485" s="2" t="s">
        <v>134</v>
      </c>
      <c r="X485" s="2" t="s">
        <v>134</v>
      </c>
      <c r="Y485" s="2" t="s">
        <v>134</v>
      </c>
      <c r="Z485" s="4"/>
      <c r="AA485" s="4">
        <f>=ROUNDDOWN({0},0)</f>
      </c>
      <c r="AB485" s="5"/>
      <c r="AC485" s="2" t="s">
        <v>134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/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/>
      <c r="BJ485" s="4"/>
      <c r="BK485" s="8"/>
      <c r="BL485" s="2" t="s">
        <v>134</v>
      </c>
      <c r="BM485" s="7"/>
      <c r="BN485" s="7"/>
      <c r="BO485" s="4"/>
      <c r="BP485" s="8"/>
      <c r="BQ485" s="4"/>
      <c r="BR485" s="8"/>
      <c r="BS485" s="7"/>
      <c r="BT485" s="7"/>
      <c r="BU485" s="2" t="s">
        <v>134</v>
      </c>
      <c r="BV485" s="2" t="s">
        <v>134</v>
      </c>
      <c r="BW485" s="2" t="s">
        <v>134</v>
      </c>
      <c r="BX485" s="2" t="s">
        <v>134</v>
      </c>
      <c r="BY485" s="2" t="s">
        <v>134</v>
      </c>
      <c r="BZ485" s="2" t="s">
        <v>134</v>
      </c>
      <c r="CA485" s="4"/>
      <c r="CB485" s="8"/>
      <c r="CC485" s="4"/>
      <c r="CD485" s="8"/>
      <c r="CE485" s="7"/>
      <c r="CF485" s="7"/>
      <c r="CG485" s="2" t="s">
        <v>134</v>
      </c>
      <c r="CH485" s="2" t="s">
        <v>134</v>
      </c>
      <c r="CI485" s="2" t="s">
        <v>134</v>
      </c>
      <c r="CJ485" s="2" t="s">
        <v>134</v>
      </c>
      <c r="CK485" s="2" t="s">
        <v>134</v>
      </c>
      <c r="CL485" s="2" t="s">
        <v>134</v>
      </c>
      <c r="CM485" s="4"/>
      <c r="CN485" s="8"/>
      <c r="CO485" s="4"/>
      <c r="CP485" s="8"/>
      <c r="CQ485" s="7"/>
      <c r="CR485" s="7"/>
      <c r="CS485" s="2" t="s">
        <v>134</v>
      </c>
      <c r="CT485" s="2" t="s">
        <v>134</v>
      </c>
      <c r="CU485" s="2" t="s">
        <v>134</v>
      </c>
      <c r="CV485" s="2" t="s">
        <v>134</v>
      </c>
      <c r="CW485" s="2" t="s">
        <v>134</v>
      </c>
      <c r="CX485" s="2" t="s">
        <v>134</v>
      </c>
      <c r="CY485" s="4"/>
      <c r="CZ485" s="8"/>
      <c r="DA485" s="4"/>
      <c r="DB485" s="8"/>
      <c r="DC485" s="7"/>
      <c r="DD485" s="7"/>
      <c r="DE485" s="2" t="s">
        <v>134</v>
      </c>
      <c r="DF485" s="2" t="s">
        <v>134</v>
      </c>
      <c r="DG485" s="2" t="s">
        <v>134</v>
      </c>
      <c r="DH485" s="2" t="s">
        <v>134</v>
      </c>
      <c r="DI485" s="2" t="s">
        <v>134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134</v>
      </c>
      <c r="DR485" s="2" t="s">
        <v>134</v>
      </c>
      <c r="DS485" s="2" t="s">
        <v>134</v>
      </c>
      <c r="DT485" s="2" t="s">
        <v>134</v>
      </c>
      <c r="DU485" s="2" t="s">
        <v>134</v>
      </c>
      <c r="DV485" s="2" t="s">
        <v>134</v>
      </c>
      <c r="DW485" s="4"/>
      <c r="DX485" s="8"/>
      <c r="DY485" s="4"/>
      <c r="DZ485" s="8"/>
      <c r="EA485" s="7"/>
      <c r="EB485" s="7"/>
      <c r="EC485" s="2" t="s">
        <v>134</v>
      </c>
      <c r="ED485" s="2" t="s">
        <v>134</v>
      </c>
      <c r="EE485" s="2" t="s">
        <v>134</v>
      </c>
      <c r="EF485" s="2" t="s">
        <v>134</v>
      </c>
      <c r="EG485" s="2" t="s">
        <v>134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134</v>
      </c>
      <c r="EP485" s="2" t="s">
        <v>134</v>
      </c>
      <c r="EQ485" s="2" t="s">
        <v>134</v>
      </c>
      <c r="ER485" s="2" t="s">
        <v>134</v>
      </c>
      <c r="ES485" s="2" t="s">
        <v>134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134</v>
      </c>
      <c r="FB485" s="2" t="s">
        <v>134</v>
      </c>
      <c r="FC485" s="2" t="s">
        <v>134</v>
      </c>
      <c r="FD485" s="2" t="s">
        <v>134</v>
      </c>
      <c r="FE485" s="2" t="s">
        <v>134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134</v>
      </c>
      <c r="FN485" s="2" t="s">
        <v>134</v>
      </c>
      <c r="FO485" s="2" t="s">
        <v>134</v>
      </c>
      <c r="FP485" s="2" t="s">
        <v>134</v>
      </c>
      <c r="FQ485" s="2" t="s">
        <v>134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134</v>
      </c>
      <c r="FZ485" s="2" t="s">
        <v>134</v>
      </c>
      <c r="GA485" s="2" t="s">
        <v>134</v>
      </c>
      <c r="GB485" s="2" t="s">
        <v>134</v>
      </c>
      <c r="GC485" s="2" t="s">
        <v>134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134</v>
      </c>
      <c r="GL485" s="2" t="s">
        <v>134</v>
      </c>
      <c r="GM485" s="2" t="s">
        <v>134</v>
      </c>
      <c r="GN485" s="2" t="s">
        <v>134</v>
      </c>
      <c r="GO485" s="2" t="s">
        <v>134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134</v>
      </c>
      <c r="GX485" s="2" t="s">
        <v>134</v>
      </c>
      <c r="GY485" s="2" t="s">
        <v>134</v>
      </c>
      <c r="GZ485" s="2" t="s">
        <v>134</v>
      </c>
      <c r="HA485" s="2" t="s">
        <v>134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134</v>
      </c>
      <c r="HJ485" s="2" t="s">
        <v>134</v>
      </c>
      <c r="HK485" s="2" t="s">
        <v>134</v>
      </c>
      <c r="HL485" s="2" t="s">
        <v>134</v>
      </c>
      <c r="HM485" s="2" t="s">
        <v>134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134</v>
      </c>
      <c r="HV485" s="2" t="s">
        <v>134</v>
      </c>
      <c r="HW485" s="2" t="s">
        <v>134</v>
      </c>
      <c r="HX485" s="2" t="s">
        <v>134</v>
      </c>
      <c r="HY485" s="2" t="s">
        <v>134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134</v>
      </c>
      <c r="IH485" s="2" t="s">
        <v>134</v>
      </c>
      <c r="II485" s="2" t="s">
        <v>134</v>
      </c>
      <c r="IJ485" s="2" t="s">
        <v>134</v>
      </c>
      <c r="IK485" s="2" t="s">
        <v>134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134</v>
      </c>
      <c r="IT485" s="2" t="s">
        <v>134</v>
      </c>
      <c r="IU485" s="2" t="s">
        <v>134</v>
      </c>
      <c r="IV485" s="2" t="s">
        <v>134</v>
      </c>
      <c r="IW485" s="2" t="s">
        <v>134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134</v>
      </c>
      <c r="JF485" s="2" t="s">
        <v>134</v>
      </c>
      <c r="JG485" s="2" t="s">
        <v>134</v>
      </c>
      <c r="JH485" s="2" t="s">
        <v>134</v>
      </c>
      <c r="JI485" s="2" t="s">
        <v>134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134</v>
      </c>
      <c r="JR485" s="2" t="s">
        <v>134</v>
      </c>
      <c r="JS485" s="2" t="s">
        <v>134</v>
      </c>
      <c r="JT485" s="2" t="s">
        <v>134</v>
      </c>
      <c r="JU485" s="2" t="s">
        <v>134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134</v>
      </c>
      <c r="KE485" s="2" t="s">
        <v>134</v>
      </c>
      <c r="KF485" s="2" t="s">
        <v>134</v>
      </c>
      <c r="KG485" s="2" t="s">
        <v>134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134</v>
      </c>
      <c r="KQ485" s="2" t="s">
        <v>134</v>
      </c>
      <c r="KR485" s="2" t="s">
        <v>134</v>
      </c>
      <c r="KS485" s="2" t="s">
        <v>134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134</v>
      </c>
      <c r="LB485" s="2" t="s">
        <v>134</v>
      </c>
      <c r="LC485" s="2" t="s">
        <v>134</v>
      </c>
      <c r="LD485" s="2" t="s">
        <v>134</v>
      </c>
      <c r="LE485" s="2" t="s">
        <v>134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134</v>
      </c>
      <c r="LN485" s="2" t="s">
        <v>134</v>
      </c>
      <c r="LO485" s="2" t="s">
        <v>134</v>
      </c>
      <c r="LP485" s="2" t="s">
        <v>134</v>
      </c>
      <c r="LQ485" s="2" t="s">
        <v>134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134</v>
      </c>
      <c r="LZ485" s="2" t="s">
        <v>134</v>
      </c>
      <c r="MA485" s="2" t="s">
        <v>134</v>
      </c>
      <c r="MB485" s="2" t="s">
        <v>134</v>
      </c>
      <c r="MC485" s="2" t="s">
        <v>134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134</v>
      </c>
      <c r="MY485" s="2" t="s">
        <v>134</v>
      </c>
      <c r="MZ485" s="2" t="s">
        <v>134</v>
      </c>
      <c r="NA485" s="2" t="s">
        <v>134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134</v>
      </c>
      <c r="NK485" s="2" t="s">
        <v>134</v>
      </c>
      <c r="NL485" s="2" t="s">
        <v>134</v>
      </c>
      <c r="NM485" s="2" t="s">
        <v>134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134</v>
      </c>
      <c r="NV485" s="2" t="s">
        <v>134</v>
      </c>
      <c r="NW485" s="2" t="s">
        <v>134</v>
      </c>
      <c r="NX485" s="2" t="s">
        <v>134</v>
      </c>
      <c r="NY485" s="2" t="s">
        <v>134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134</v>
      </c>
      <c r="OI485" s="2" t="s">
        <v>134</v>
      </c>
      <c r="OJ485" s="2" t="s">
        <v>134</v>
      </c>
      <c r="OK485" s="2" t="s">
        <v>134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134</v>
      </c>
      <c r="OT485" s="2" t="s">
        <v>134</v>
      </c>
      <c r="OU485" s="2" t="s">
        <v>134</v>
      </c>
      <c r="OV485" s="2" t="s">
        <v>134</v>
      </c>
      <c r="OW485" s="2" t="s">
        <v>134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134</v>
      </c>
      <c r="PS485" s="2" t="s">
        <v>134</v>
      </c>
      <c r="PT485" s="2" t="s">
        <v>134</v>
      </c>
      <c r="PU485" s="2" t="s">
        <v>134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134</v>
      </c>
      <c r="QP485" s="2" t="s">
        <v>134</v>
      </c>
      <c r="QQ485" s="2" t="s">
        <v>134</v>
      </c>
      <c r="QR485" s="2" t="s">
        <v>134</v>
      </c>
      <c r="QS485" s="2" t="s">
        <v>134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134</v>
      </c>
      <c r="RB485" s="2" t="s">
        <v>134</v>
      </c>
      <c r="RC485" s="2" t="s">
        <v>134</v>
      </c>
      <c r="RD485" s="2" t="s">
        <v>134</v>
      </c>
      <c r="RE485" s="2" t="s">
        <v>134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134</v>
      </c>
      <c r="RN485" s="2" t="s">
        <v>134</v>
      </c>
      <c r="RO485" s="2" t="s">
        <v>134</v>
      </c>
      <c r="RP485" s="2" t="s">
        <v>134</v>
      </c>
      <c r="RQ485" s="2" t="s">
        <v>134</v>
      </c>
      <c r="RR485" s="2" t="s">
        <v>134</v>
      </c>
      <c r="RS485" s="4"/>
      <c r="RT485" s="8"/>
      <c r="RU485" s="4"/>
      <c r="RV485" s="8"/>
      <c r="RW485" s="7"/>
      <c r="RX485" s="7"/>
      <c r="RY485" s="2" t="s">
        <v>134</v>
      </c>
      <c r="RZ485" s="2" t="s">
        <v>134</v>
      </c>
      <c r="SA485" s="2" t="s">
        <v>134</v>
      </c>
      <c r="SB485" s="2" t="s">
        <v>134</v>
      </c>
      <c r="SC485" s="2" t="s">
        <v>134</v>
      </c>
      <c r="SD485" s="2" t="s">
        <v>134</v>
      </c>
      <c r="SE485" s="4"/>
      <c r="SF485" s="8"/>
      <c r="SG485" s="4"/>
      <c r="SH485" s="8"/>
      <c r="SI485" s="7"/>
      <c r="SJ485" s="7"/>
      <c r="SK485" s="2" t="s">
        <v>134</v>
      </c>
      <c r="SL485" s="2" t="s">
        <v>134</v>
      </c>
      <c r="SM485" s="2" t="s">
        <v>134</v>
      </c>
      <c r="SN485" s="2" t="s">
        <v>134</v>
      </c>
      <c r="SO485" s="2" t="s">
        <v>134</v>
      </c>
      <c r="SP485" s="2" t="s">
        <v>134</v>
      </c>
    </row>
    <row r="486">
      <c r="A486" s="2" t="s">
        <v>3913</v>
      </c>
      <c r="B486" s="2" t="s">
        <v>123</v>
      </c>
      <c r="C486" s="2" t="s">
        <v>3817</v>
      </c>
      <c r="D486" s="2" t="s">
        <v>2765</v>
      </c>
      <c r="E486" s="2" t="s">
        <v>1660</v>
      </c>
      <c r="F486" s="2" t="s">
        <v>3905</v>
      </c>
      <c r="G486" s="2" t="s">
        <v>134</v>
      </c>
      <c r="H486" s="2" t="s">
        <v>134</v>
      </c>
      <c r="I486" s="2" t="s">
        <v>134</v>
      </c>
      <c r="J486" s="2" t="s">
        <v>3522</v>
      </c>
      <c r="K486" s="2" t="s">
        <v>2033</v>
      </c>
      <c r="L486" s="3">
        <v>5.25</v>
      </c>
      <c r="M486" s="3"/>
      <c r="N486" s="3"/>
      <c r="O486" s="2" t="s">
        <v>274</v>
      </c>
      <c r="P486" s="2" t="s">
        <v>134</v>
      </c>
      <c r="Q486" s="2" t="s">
        <v>134</v>
      </c>
      <c r="R486" s="2" t="s">
        <v>3132</v>
      </c>
      <c r="S486" s="2" t="s">
        <v>134</v>
      </c>
      <c r="T486" s="2" t="s">
        <v>134</v>
      </c>
      <c r="U486" s="2" t="s">
        <v>134</v>
      </c>
      <c r="V486" s="2" t="s">
        <v>134</v>
      </c>
      <c r="W486" s="2" t="s">
        <v>134</v>
      </c>
      <c r="X486" s="2" t="s">
        <v>134</v>
      </c>
      <c r="Y486" s="2" t="s">
        <v>134</v>
      </c>
      <c r="Z486" s="4"/>
      <c r="AA486" s="4">
        <f>=ROUNDDOWN({0},0)</f>
      </c>
      <c r="AB486" s="5">
        <v>0.4</v>
      </c>
      <c r="AC486" s="2" t="s">
        <v>134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134</v>
      </c>
      <c r="AW486" s="8" t="s">
        <v>134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/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/>
      <c r="BJ486" s="4"/>
      <c r="BK486" s="8"/>
      <c r="BL486" s="2" t="s">
        <v>134</v>
      </c>
      <c r="BM486" s="7"/>
      <c r="BN486" s="7"/>
      <c r="BO486" s="4"/>
      <c r="BP486" s="8"/>
      <c r="BQ486" s="4"/>
      <c r="BR486" s="8"/>
      <c r="BS486" s="7"/>
      <c r="BT486" s="7"/>
      <c r="BU486" s="2" t="s">
        <v>134</v>
      </c>
      <c r="BV486" s="2" t="s">
        <v>134</v>
      </c>
      <c r="BW486" s="2" t="s">
        <v>134</v>
      </c>
      <c r="BX486" s="2" t="s">
        <v>134</v>
      </c>
      <c r="BY486" s="2" t="s">
        <v>134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134</v>
      </c>
      <c r="CI486" s="2" t="s">
        <v>134</v>
      </c>
      <c r="CJ486" s="2" t="s">
        <v>134</v>
      </c>
      <c r="CK486" s="2" t="s">
        <v>134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134</v>
      </c>
      <c r="CT486" s="2" t="s">
        <v>134</v>
      </c>
      <c r="CU486" s="2" t="s">
        <v>134</v>
      </c>
      <c r="CV486" s="2" t="s">
        <v>134</v>
      </c>
      <c r="CW486" s="2" t="s">
        <v>134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134</v>
      </c>
      <c r="DF486" s="2" t="s">
        <v>134</v>
      </c>
      <c r="DG486" s="2" t="s">
        <v>134</v>
      </c>
      <c r="DH486" s="2" t="s">
        <v>134</v>
      </c>
      <c r="DI486" s="2" t="s">
        <v>134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134</v>
      </c>
      <c r="DR486" s="2" t="s">
        <v>134</v>
      </c>
      <c r="DS486" s="2" t="s">
        <v>134</v>
      </c>
      <c r="DT486" s="2" t="s">
        <v>134</v>
      </c>
      <c r="DU486" s="2" t="s">
        <v>134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134</v>
      </c>
      <c r="ED486" s="2" t="s">
        <v>134</v>
      </c>
      <c r="EE486" s="2" t="s">
        <v>134</v>
      </c>
      <c r="EF486" s="2" t="s">
        <v>134</v>
      </c>
      <c r="EG486" s="2" t="s">
        <v>134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134</v>
      </c>
      <c r="EP486" s="2" t="s">
        <v>134</v>
      </c>
      <c r="EQ486" s="2" t="s">
        <v>134</v>
      </c>
      <c r="ER486" s="2" t="s">
        <v>134</v>
      </c>
      <c r="ES486" s="2" t="s">
        <v>134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134</v>
      </c>
      <c r="FB486" s="2" t="s">
        <v>134</v>
      </c>
      <c r="FC486" s="2" t="s">
        <v>134</v>
      </c>
      <c r="FD486" s="2" t="s">
        <v>134</v>
      </c>
      <c r="FE486" s="2" t="s">
        <v>134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134</v>
      </c>
      <c r="FN486" s="2" t="s">
        <v>134</v>
      </c>
      <c r="FO486" s="2" t="s">
        <v>134</v>
      </c>
      <c r="FP486" s="2" t="s">
        <v>134</v>
      </c>
      <c r="FQ486" s="2" t="s">
        <v>134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134</v>
      </c>
      <c r="GA486" s="2" t="s">
        <v>134</v>
      </c>
      <c r="GB486" s="2" t="s">
        <v>134</v>
      </c>
      <c r="GC486" s="2" t="s">
        <v>134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134</v>
      </c>
      <c r="GX486" s="2" t="s">
        <v>134</v>
      </c>
      <c r="GY486" s="2" t="s">
        <v>134</v>
      </c>
      <c r="GZ486" s="2" t="s">
        <v>134</v>
      </c>
      <c r="HA486" s="2" t="s">
        <v>134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134</v>
      </c>
      <c r="HJ486" s="2" t="s">
        <v>134</v>
      </c>
      <c r="HK486" s="2" t="s">
        <v>134</v>
      </c>
      <c r="HL486" s="2" t="s">
        <v>134</v>
      </c>
      <c r="HM486" s="2" t="s">
        <v>134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134</v>
      </c>
      <c r="HW486" s="2" t="s">
        <v>134</v>
      </c>
      <c r="HX486" s="2" t="s">
        <v>134</v>
      </c>
      <c r="HY486" s="2" t="s">
        <v>134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134</v>
      </c>
      <c r="II486" s="2" t="s">
        <v>134</v>
      </c>
      <c r="IJ486" s="2" t="s">
        <v>134</v>
      </c>
      <c r="IK486" s="2" t="s">
        <v>134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134</v>
      </c>
      <c r="IT486" s="2" t="s">
        <v>134</v>
      </c>
      <c r="IU486" s="2" t="s">
        <v>134</v>
      </c>
      <c r="IV486" s="2" t="s">
        <v>134</v>
      </c>
      <c r="IW486" s="2" t="s">
        <v>134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134</v>
      </c>
      <c r="JG486" s="2" t="s">
        <v>134</v>
      </c>
      <c r="JH486" s="2" t="s">
        <v>134</v>
      </c>
      <c r="JI486" s="2" t="s">
        <v>134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134</v>
      </c>
      <c r="JR486" s="2" t="s">
        <v>134</v>
      </c>
      <c r="JS486" s="2" t="s">
        <v>134</v>
      </c>
      <c r="JT486" s="2" t="s">
        <v>134</v>
      </c>
      <c r="JU486" s="2" t="s">
        <v>134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134</v>
      </c>
      <c r="KQ486" s="2" t="s">
        <v>134</v>
      </c>
      <c r="KR486" s="2" t="s">
        <v>134</v>
      </c>
      <c r="KS486" s="2" t="s">
        <v>134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134</v>
      </c>
      <c r="LB486" s="2" t="s">
        <v>134</v>
      </c>
      <c r="LC486" s="2" t="s">
        <v>134</v>
      </c>
      <c r="LD486" s="2" t="s">
        <v>134</v>
      </c>
      <c r="LE486" s="2" t="s">
        <v>134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134</v>
      </c>
      <c r="LN486" s="2" t="s">
        <v>134</v>
      </c>
      <c r="LO486" s="2" t="s">
        <v>134</v>
      </c>
      <c r="LP486" s="2" t="s">
        <v>134</v>
      </c>
      <c r="LQ486" s="2" t="s">
        <v>134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134</v>
      </c>
      <c r="LZ486" s="2" t="s">
        <v>134</v>
      </c>
      <c r="MA486" s="2" t="s">
        <v>134</v>
      </c>
      <c r="MB486" s="2" t="s">
        <v>134</v>
      </c>
      <c r="MC486" s="2" t="s">
        <v>134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134</v>
      </c>
      <c r="NV486" s="2" t="s">
        <v>134</v>
      </c>
      <c r="NW486" s="2" t="s">
        <v>134</v>
      </c>
      <c r="NX486" s="2" t="s">
        <v>134</v>
      </c>
      <c r="NY486" s="2" t="s">
        <v>134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134</v>
      </c>
      <c r="OT486" s="2" t="s">
        <v>134</v>
      </c>
      <c r="OU486" s="2" t="s">
        <v>134</v>
      </c>
      <c r="OV486" s="2" t="s">
        <v>134</v>
      </c>
      <c r="OW486" s="2" t="s">
        <v>134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134</v>
      </c>
      <c r="QP486" s="2" t="s">
        <v>134</v>
      </c>
      <c r="QQ486" s="2" t="s">
        <v>134</v>
      </c>
      <c r="QR486" s="2" t="s">
        <v>134</v>
      </c>
      <c r="QS486" s="2" t="s">
        <v>134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134</v>
      </c>
      <c r="RB486" s="2" t="s">
        <v>134</v>
      </c>
      <c r="RC486" s="2" t="s">
        <v>134</v>
      </c>
      <c r="RD486" s="2" t="s">
        <v>134</v>
      </c>
      <c r="RE486" s="2" t="s">
        <v>134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134</v>
      </c>
      <c r="RN486" s="2" t="s">
        <v>134</v>
      </c>
      <c r="RO486" s="2" t="s">
        <v>134</v>
      </c>
      <c r="RP486" s="2" t="s">
        <v>134</v>
      </c>
      <c r="RQ486" s="2" t="s">
        <v>134</v>
      </c>
      <c r="RR486" s="2" t="s">
        <v>134</v>
      </c>
      <c r="RS486" s="4"/>
      <c r="RT486" s="8"/>
      <c r="RU486" s="4"/>
      <c r="RV486" s="8"/>
      <c r="RW486" s="7"/>
      <c r="RX486" s="7"/>
      <c r="RY486" s="2" t="s">
        <v>134</v>
      </c>
      <c r="RZ486" s="2" t="s">
        <v>134</v>
      </c>
      <c r="SA486" s="2" t="s">
        <v>134</v>
      </c>
      <c r="SB486" s="2" t="s">
        <v>134</v>
      </c>
      <c r="SC486" s="2" t="s">
        <v>134</v>
      </c>
      <c r="SD486" s="2" t="s">
        <v>134</v>
      </c>
      <c r="SE486" s="4"/>
      <c r="SF486" s="8"/>
      <c r="SG486" s="4"/>
      <c r="SH486" s="8"/>
      <c r="SI486" s="7"/>
      <c r="SJ486" s="7"/>
      <c r="SK486" s="2" t="s">
        <v>134</v>
      </c>
      <c r="SL486" s="2" t="s">
        <v>134</v>
      </c>
      <c r="SM486" s="2" t="s">
        <v>134</v>
      </c>
      <c r="SN486" s="2" t="s">
        <v>134</v>
      </c>
      <c r="SO486" s="2" t="s">
        <v>134</v>
      </c>
      <c r="SP486" s="2" t="s">
        <v>134</v>
      </c>
    </row>
    <row r="487">
      <c r="A487" s="2" t="s">
        <v>3914</v>
      </c>
      <c r="B487" s="2" t="s">
        <v>123</v>
      </c>
      <c r="C487" s="2" t="s">
        <v>3817</v>
      </c>
      <c r="D487" s="2" t="s">
        <v>2765</v>
      </c>
      <c r="E487" s="2" t="s">
        <v>1660</v>
      </c>
      <c r="F487" s="2" t="s">
        <v>3905</v>
      </c>
      <c r="G487" s="2" t="s">
        <v>134</v>
      </c>
      <c r="H487" s="2" t="s">
        <v>134</v>
      </c>
      <c r="I487" s="2" t="s">
        <v>134</v>
      </c>
      <c r="J487" s="2" t="s">
        <v>3892</v>
      </c>
      <c r="K487" s="2" t="s">
        <v>605</v>
      </c>
      <c r="L487" s="3">
        <v>1.85</v>
      </c>
      <c r="M487" s="3"/>
      <c r="N487" s="3"/>
      <c r="O487" s="2" t="s">
        <v>131</v>
      </c>
      <c r="P487" s="2" t="s">
        <v>134</v>
      </c>
      <c r="Q487" s="2" t="s">
        <v>134</v>
      </c>
      <c r="R487" s="2" t="s">
        <v>3132</v>
      </c>
      <c r="S487" s="2" t="s">
        <v>134</v>
      </c>
      <c r="T487" s="2" t="s">
        <v>134</v>
      </c>
      <c r="U487" s="2" t="s">
        <v>134</v>
      </c>
      <c r="V487" s="2" t="s">
        <v>134</v>
      </c>
      <c r="W487" s="2" t="s">
        <v>134</v>
      </c>
      <c r="X487" s="2" t="s">
        <v>134</v>
      </c>
      <c r="Y487" s="2" t="s">
        <v>134</v>
      </c>
      <c r="Z487" s="4"/>
      <c r="AA487" s="4">
        <f>=ROUNDDOWN({0},0)</f>
      </c>
      <c r="AB487" s="5"/>
      <c r="AC487" s="2" t="s">
        <v>134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/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/>
      <c r="BJ487" s="4"/>
      <c r="BK487" s="8"/>
      <c r="BL487" s="2" t="s">
        <v>134</v>
      </c>
      <c r="BM487" s="7"/>
      <c r="BN487" s="7"/>
      <c r="BO487" s="4"/>
      <c r="BP487" s="8"/>
      <c r="BQ487" s="4"/>
      <c r="BR487" s="8"/>
      <c r="BS487" s="7"/>
      <c r="BT487" s="7"/>
      <c r="BU487" s="2" t="s">
        <v>134</v>
      </c>
      <c r="BV487" s="2" t="s">
        <v>134</v>
      </c>
      <c r="BW487" s="2" t="s">
        <v>134</v>
      </c>
      <c r="BX487" s="2" t="s">
        <v>134</v>
      </c>
      <c r="BY487" s="2" t="s">
        <v>134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134</v>
      </c>
      <c r="CI487" s="2" t="s">
        <v>134</v>
      </c>
      <c r="CJ487" s="2" t="s">
        <v>134</v>
      </c>
      <c r="CK487" s="2" t="s">
        <v>134</v>
      </c>
      <c r="CL487" s="2" t="s">
        <v>134</v>
      </c>
      <c r="CM487" s="4"/>
      <c r="CN487" s="8"/>
      <c r="CO487" s="4"/>
      <c r="CP487" s="8"/>
      <c r="CQ487" s="7"/>
      <c r="CR487" s="7"/>
      <c r="CS487" s="2" t="s">
        <v>134</v>
      </c>
      <c r="CT487" s="2" t="s">
        <v>134</v>
      </c>
      <c r="CU487" s="2" t="s">
        <v>134</v>
      </c>
      <c r="CV487" s="2" t="s">
        <v>134</v>
      </c>
      <c r="CW487" s="2" t="s">
        <v>134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134</v>
      </c>
      <c r="DF487" s="2" t="s">
        <v>134</v>
      </c>
      <c r="DG487" s="2" t="s">
        <v>134</v>
      </c>
      <c r="DH487" s="2" t="s">
        <v>134</v>
      </c>
      <c r="DI487" s="2" t="s">
        <v>134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134</v>
      </c>
      <c r="DR487" s="2" t="s">
        <v>134</v>
      </c>
      <c r="DS487" s="2" t="s">
        <v>134</v>
      </c>
      <c r="DT487" s="2" t="s">
        <v>134</v>
      </c>
      <c r="DU487" s="2" t="s">
        <v>134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134</v>
      </c>
      <c r="ED487" s="2" t="s">
        <v>134</v>
      </c>
      <c r="EE487" s="2" t="s">
        <v>134</v>
      </c>
      <c r="EF487" s="2" t="s">
        <v>134</v>
      </c>
      <c r="EG487" s="2" t="s">
        <v>134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134</v>
      </c>
      <c r="EP487" s="2" t="s">
        <v>134</v>
      </c>
      <c r="EQ487" s="2" t="s">
        <v>134</v>
      </c>
      <c r="ER487" s="2" t="s">
        <v>134</v>
      </c>
      <c r="ES487" s="2" t="s">
        <v>134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134</v>
      </c>
      <c r="FB487" s="2" t="s">
        <v>134</v>
      </c>
      <c r="FC487" s="2" t="s">
        <v>134</v>
      </c>
      <c r="FD487" s="2" t="s">
        <v>134</v>
      </c>
      <c r="FE487" s="2" t="s">
        <v>134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134</v>
      </c>
      <c r="FN487" s="2" t="s">
        <v>134</v>
      </c>
      <c r="FO487" s="2" t="s">
        <v>134</v>
      </c>
      <c r="FP487" s="2" t="s">
        <v>134</v>
      </c>
      <c r="FQ487" s="2" t="s">
        <v>134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134</v>
      </c>
      <c r="GA487" s="2" t="s">
        <v>134</v>
      </c>
      <c r="GB487" s="2" t="s">
        <v>134</v>
      </c>
      <c r="GC487" s="2" t="s">
        <v>134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134</v>
      </c>
      <c r="GX487" s="2" t="s">
        <v>134</v>
      </c>
      <c r="GY487" s="2" t="s">
        <v>134</v>
      </c>
      <c r="GZ487" s="2" t="s">
        <v>134</v>
      </c>
      <c r="HA487" s="2" t="s">
        <v>134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134</v>
      </c>
      <c r="HJ487" s="2" t="s">
        <v>134</v>
      </c>
      <c r="HK487" s="2" t="s">
        <v>134</v>
      </c>
      <c r="HL487" s="2" t="s">
        <v>134</v>
      </c>
      <c r="HM487" s="2" t="s">
        <v>134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134</v>
      </c>
      <c r="HW487" s="2" t="s">
        <v>134</v>
      </c>
      <c r="HX487" s="2" t="s">
        <v>134</v>
      </c>
      <c r="HY487" s="2" t="s">
        <v>134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134</v>
      </c>
      <c r="II487" s="2" t="s">
        <v>134</v>
      </c>
      <c r="IJ487" s="2" t="s">
        <v>134</v>
      </c>
      <c r="IK487" s="2" t="s">
        <v>134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134</v>
      </c>
      <c r="IT487" s="2" t="s">
        <v>134</v>
      </c>
      <c r="IU487" s="2" t="s">
        <v>134</v>
      </c>
      <c r="IV487" s="2" t="s">
        <v>134</v>
      </c>
      <c r="IW487" s="2" t="s">
        <v>134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134</v>
      </c>
      <c r="JG487" s="2" t="s">
        <v>134</v>
      </c>
      <c r="JH487" s="2" t="s">
        <v>134</v>
      </c>
      <c r="JI487" s="2" t="s">
        <v>134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134</v>
      </c>
      <c r="LN487" s="2" t="s">
        <v>134</v>
      </c>
      <c r="LO487" s="2" t="s">
        <v>134</v>
      </c>
      <c r="LP487" s="2" t="s">
        <v>134</v>
      </c>
      <c r="LQ487" s="2" t="s">
        <v>134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134</v>
      </c>
      <c r="LZ487" s="2" t="s">
        <v>134</v>
      </c>
      <c r="MA487" s="2" t="s">
        <v>134</v>
      </c>
      <c r="MB487" s="2" t="s">
        <v>134</v>
      </c>
      <c r="MC487" s="2" t="s">
        <v>134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134</v>
      </c>
      <c r="NV487" s="2" t="s">
        <v>134</v>
      </c>
      <c r="NW487" s="2" t="s">
        <v>134</v>
      </c>
      <c r="NX487" s="2" t="s">
        <v>134</v>
      </c>
      <c r="NY487" s="2" t="s">
        <v>134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134</v>
      </c>
      <c r="OT487" s="2" t="s">
        <v>134</v>
      </c>
      <c r="OU487" s="2" t="s">
        <v>134</v>
      </c>
      <c r="OV487" s="2" t="s">
        <v>134</v>
      </c>
      <c r="OW487" s="2" t="s">
        <v>134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134</v>
      </c>
      <c r="QP487" s="2" t="s">
        <v>134</v>
      </c>
      <c r="QQ487" s="2" t="s">
        <v>134</v>
      </c>
      <c r="QR487" s="2" t="s">
        <v>134</v>
      </c>
      <c r="QS487" s="2" t="s">
        <v>134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  <c r="RS487" s="4"/>
      <c r="RT487" s="8"/>
      <c r="RU487" s="4"/>
      <c r="RV487" s="8"/>
      <c r="RW487" s="7"/>
      <c r="RX487" s="7"/>
      <c r="RY487" s="2" t="s">
        <v>134</v>
      </c>
      <c r="RZ487" s="2" t="s">
        <v>134</v>
      </c>
      <c r="SA487" s="2" t="s">
        <v>134</v>
      </c>
      <c r="SB487" s="2" t="s">
        <v>134</v>
      </c>
      <c r="SC487" s="2" t="s">
        <v>134</v>
      </c>
      <c r="SD487" s="2" t="s">
        <v>134</v>
      </c>
      <c r="SE487" s="4"/>
      <c r="SF487" s="8"/>
      <c r="SG487" s="4"/>
      <c r="SH487" s="8"/>
      <c r="SI487" s="7"/>
      <c r="SJ487" s="7"/>
      <c r="SK487" s="2" t="s">
        <v>134</v>
      </c>
      <c r="SL487" s="2" t="s">
        <v>134</v>
      </c>
      <c r="SM487" s="2" t="s">
        <v>134</v>
      </c>
      <c r="SN487" s="2" t="s">
        <v>134</v>
      </c>
      <c r="SO487" s="2" t="s">
        <v>134</v>
      </c>
      <c r="SP487" s="2" t="s">
        <v>134</v>
      </c>
    </row>
    <row r="488">
      <c r="A488" s="2" t="s">
        <v>3915</v>
      </c>
      <c r="B488" s="2" t="s">
        <v>123</v>
      </c>
      <c r="C488" s="2" t="s">
        <v>3817</v>
      </c>
      <c r="D488" s="2" t="s">
        <v>2765</v>
      </c>
      <c r="E488" s="2" t="s">
        <v>1660</v>
      </c>
      <c r="F488" s="2" t="s">
        <v>3905</v>
      </c>
      <c r="G488" s="2" t="s">
        <v>134</v>
      </c>
      <c r="H488" s="2" t="s">
        <v>134</v>
      </c>
      <c r="I488" s="2" t="s">
        <v>134</v>
      </c>
      <c r="J488" s="2" t="s">
        <v>2751</v>
      </c>
      <c r="K488" s="2" t="s">
        <v>605</v>
      </c>
      <c r="L488" s="3">
        <v>3.25</v>
      </c>
      <c r="M488" s="3"/>
      <c r="N488" s="3"/>
      <c r="O488" s="2" t="s">
        <v>274</v>
      </c>
      <c r="P488" s="2" t="s">
        <v>134</v>
      </c>
      <c r="Q488" s="2" t="s">
        <v>134</v>
      </c>
      <c r="R488" s="2" t="s">
        <v>3132</v>
      </c>
      <c r="S488" s="2" t="s">
        <v>134</v>
      </c>
      <c r="T488" s="2" t="s">
        <v>134</v>
      </c>
      <c r="U488" s="2" t="s">
        <v>134</v>
      </c>
      <c r="V488" s="2" t="s">
        <v>134</v>
      </c>
      <c r="W488" s="2" t="s">
        <v>134</v>
      </c>
      <c r="X488" s="2" t="s">
        <v>134</v>
      </c>
      <c r="Y488" s="2" t="s">
        <v>134</v>
      </c>
      <c r="Z488" s="4"/>
      <c r="AA488" s="4">
        <f>=ROUNDDOWN({0},0)</f>
      </c>
      <c r="AB488" s="5">
        <v>1.9</v>
      </c>
      <c r="AC488" s="2" t="s">
        <v>134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134</v>
      </c>
      <c r="AW488" s="8" t="s">
        <v>134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/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/>
      <c r="BJ488" s="4"/>
      <c r="BK488" s="8"/>
      <c r="BL488" s="2" t="s">
        <v>134</v>
      </c>
      <c r="BM488" s="7"/>
      <c r="BN488" s="7"/>
      <c r="BO488" s="4"/>
      <c r="BP488" s="8"/>
      <c r="BQ488" s="4"/>
      <c r="BR488" s="8"/>
      <c r="BS488" s="7"/>
      <c r="BT488" s="7"/>
      <c r="BU488" s="2" t="s">
        <v>134</v>
      </c>
      <c r="BV488" s="2" t="s">
        <v>134</v>
      </c>
      <c r="BW488" s="2" t="s">
        <v>134</v>
      </c>
      <c r="BX488" s="2" t="s">
        <v>134</v>
      </c>
      <c r="BY488" s="2" t="s">
        <v>134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/>
      <c r="CN488" s="8"/>
      <c r="CO488" s="4"/>
      <c r="CP488" s="8"/>
      <c r="CQ488" s="7"/>
      <c r="CR488" s="7"/>
      <c r="CS488" s="2" t="s">
        <v>134</v>
      </c>
      <c r="CT488" s="2" t="s">
        <v>134</v>
      </c>
      <c r="CU488" s="2" t="s">
        <v>134</v>
      </c>
      <c r="CV488" s="2" t="s">
        <v>134</v>
      </c>
      <c r="CW488" s="2" t="s">
        <v>134</v>
      </c>
      <c r="CX488" s="2" t="s">
        <v>134</v>
      </c>
      <c r="CY488" s="4"/>
      <c r="CZ488" s="8"/>
      <c r="DA488" s="4"/>
      <c r="DB488" s="8"/>
      <c r="DC488" s="7"/>
      <c r="DD488" s="7"/>
      <c r="DE488" s="2" t="s">
        <v>134</v>
      </c>
      <c r="DF488" s="2" t="s">
        <v>134</v>
      </c>
      <c r="DG488" s="2" t="s">
        <v>134</v>
      </c>
      <c r="DH488" s="2" t="s">
        <v>134</v>
      </c>
      <c r="DI488" s="2" t="s">
        <v>134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134</v>
      </c>
      <c r="FB488" s="2" t="s">
        <v>134</v>
      </c>
      <c r="FC488" s="2" t="s">
        <v>134</v>
      </c>
      <c r="FD488" s="2" t="s">
        <v>134</v>
      </c>
      <c r="FE488" s="2" t="s">
        <v>134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134</v>
      </c>
      <c r="GX488" s="2" t="s">
        <v>134</v>
      </c>
      <c r="GY488" s="2" t="s">
        <v>134</v>
      </c>
      <c r="GZ488" s="2" t="s">
        <v>134</v>
      </c>
      <c r="HA488" s="2" t="s">
        <v>134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134</v>
      </c>
      <c r="JG488" s="2" t="s">
        <v>134</v>
      </c>
      <c r="JH488" s="2" t="s">
        <v>134</v>
      </c>
      <c r="JI488" s="2" t="s">
        <v>134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  <c r="RS488" s="4"/>
      <c r="RT488" s="8"/>
      <c r="RU488" s="4"/>
      <c r="RV488" s="8"/>
      <c r="RW488" s="7"/>
      <c r="RX488" s="7"/>
      <c r="RY488" s="2" t="s">
        <v>134</v>
      </c>
      <c r="RZ488" s="2" t="s">
        <v>134</v>
      </c>
      <c r="SA488" s="2" t="s">
        <v>134</v>
      </c>
      <c r="SB488" s="2" t="s">
        <v>134</v>
      </c>
      <c r="SC488" s="2" t="s">
        <v>134</v>
      </c>
      <c r="SD488" s="2" t="s">
        <v>134</v>
      </c>
      <c r="SE488" s="4"/>
      <c r="SF488" s="8"/>
      <c r="SG488" s="4"/>
      <c r="SH488" s="8"/>
      <c r="SI488" s="7"/>
      <c r="SJ488" s="7"/>
      <c r="SK488" s="2" t="s">
        <v>134</v>
      </c>
      <c r="SL488" s="2" t="s">
        <v>134</v>
      </c>
      <c r="SM488" s="2" t="s">
        <v>134</v>
      </c>
      <c r="SN488" s="2" t="s">
        <v>134</v>
      </c>
      <c r="SO488" s="2" t="s">
        <v>134</v>
      </c>
      <c r="SP488" s="2" t="s">
        <v>134</v>
      </c>
    </row>
    <row r="489">
      <c r="A489" s="2" t="s">
        <v>3916</v>
      </c>
      <c r="B489" s="2" t="s">
        <v>123</v>
      </c>
      <c r="C489" s="2" t="s">
        <v>3817</v>
      </c>
      <c r="D489" s="2" t="s">
        <v>2765</v>
      </c>
      <c r="E489" s="2" t="s">
        <v>1660</v>
      </c>
      <c r="F489" s="2" t="s">
        <v>3905</v>
      </c>
      <c r="G489" s="2" t="s">
        <v>134</v>
      </c>
      <c r="H489" s="2" t="s">
        <v>134</v>
      </c>
      <c r="I489" s="2" t="s">
        <v>134</v>
      </c>
      <c r="J489" s="2" t="s">
        <v>3522</v>
      </c>
      <c r="K489" s="2" t="s">
        <v>605</v>
      </c>
      <c r="L489" s="3">
        <v>5.25</v>
      </c>
      <c r="M489" s="3"/>
      <c r="N489" s="3"/>
      <c r="O489" s="2" t="s">
        <v>131</v>
      </c>
      <c r="P489" s="2" t="s">
        <v>134</v>
      </c>
      <c r="Q489" s="2" t="s">
        <v>134</v>
      </c>
      <c r="R489" s="2" t="s">
        <v>3132</v>
      </c>
      <c r="S489" s="2" t="s">
        <v>134</v>
      </c>
      <c r="T489" s="2" t="s">
        <v>134</v>
      </c>
      <c r="U489" s="2" t="s">
        <v>134</v>
      </c>
      <c r="V489" s="2" t="s">
        <v>134</v>
      </c>
      <c r="W489" s="2" t="s">
        <v>134</v>
      </c>
      <c r="X489" s="2" t="s">
        <v>134</v>
      </c>
      <c r="Y489" s="2" t="s">
        <v>134</v>
      </c>
      <c r="Z489" s="4"/>
      <c r="AA489" s="4">
        <f>=ROUNDDOWN({0},0)</f>
      </c>
      <c r="AB489" s="5"/>
      <c r="AC489" s="2" t="s">
        <v>134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/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/>
      <c r="BJ489" s="4"/>
      <c r="BK489" s="8"/>
      <c r="BL489" s="2" t="s">
        <v>134</v>
      </c>
      <c r="BM489" s="7"/>
      <c r="BN489" s="7"/>
      <c r="BO489" s="4"/>
      <c r="BP489" s="8"/>
      <c r="BQ489" s="4"/>
      <c r="BR489" s="8"/>
      <c r="BS489" s="7"/>
      <c r="BT489" s="7"/>
      <c r="BU489" s="2" t="s">
        <v>134</v>
      </c>
      <c r="BV489" s="2" t="s">
        <v>134</v>
      </c>
      <c r="BW489" s="2" t="s">
        <v>134</v>
      </c>
      <c r="BX489" s="2" t="s">
        <v>134</v>
      </c>
      <c r="BY489" s="2" t="s">
        <v>134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134</v>
      </c>
      <c r="CH489" s="2" t="s">
        <v>134</v>
      </c>
      <c r="CI489" s="2" t="s">
        <v>134</v>
      </c>
      <c r="CJ489" s="2" t="s">
        <v>134</v>
      </c>
      <c r="CK489" s="2" t="s">
        <v>134</v>
      </c>
      <c r="CL489" s="2" t="s">
        <v>134</v>
      </c>
      <c r="CM489" s="4"/>
      <c r="CN489" s="8"/>
      <c r="CO489" s="4"/>
      <c r="CP489" s="8"/>
      <c r="CQ489" s="7"/>
      <c r="CR489" s="7"/>
      <c r="CS489" s="2" t="s">
        <v>134</v>
      </c>
      <c r="CT489" s="2" t="s">
        <v>134</v>
      </c>
      <c r="CU489" s="2" t="s">
        <v>134</v>
      </c>
      <c r="CV489" s="2" t="s">
        <v>134</v>
      </c>
      <c r="CW489" s="2" t="s">
        <v>134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134</v>
      </c>
      <c r="DF489" s="2" t="s">
        <v>134</v>
      </c>
      <c r="DG489" s="2" t="s">
        <v>134</v>
      </c>
      <c r="DH489" s="2" t="s">
        <v>134</v>
      </c>
      <c r="DI489" s="2" t="s">
        <v>134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134</v>
      </c>
      <c r="DR489" s="2" t="s">
        <v>134</v>
      </c>
      <c r="DS489" s="2" t="s">
        <v>134</v>
      </c>
      <c r="DT489" s="2" t="s">
        <v>134</v>
      </c>
      <c r="DU489" s="2" t="s">
        <v>134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134</v>
      </c>
      <c r="ED489" s="2" t="s">
        <v>134</v>
      </c>
      <c r="EE489" s="2" t="s">
        <v>134</v>
      </c>
      <c r="EF489" s="2" t="s">
        <v>134</v>
      </c>
      <c r="EG489" s="2" t="s">
        <v>134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134</v>
      </c>
      <c r="EQ489" s="2" t="s">
        <v>134</v>
      </c>
      <c r="ER489" s="2" t="s">
        <v>134</v>
      </c>
      <c r="ES489" s="2" t="s">
        <v>134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134</v>
      </c>
      <c r="FB489" s="2" t="s">
        <v>134</v>
      </c>
      <c r="FC489" s="2" t="s">
        <v>134</v>
      </c>
      <c r="FD489" s="2" t="s">
        <v>134</v>
      </c>
      <c r="FE489" s="2" t="s">
        <v>134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134</v>
      </c>
      <c r="FN489" s="2" t="s">
        <v>134</v>
      </c>
      <c r="FO489" s="2" t="s">
        <v>134</v>
      </c>
      <c r="FP489" s="2" t="s">
        <v>134</v>
      </c>
      <c r="FQ489" s="2" t="s">
        <v>134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134</v>
      </c>
      <c r="GA489" s="2" t="s">
        <v>134</v>
      </c>
      <c r="GB489" s="2" t="s">
        <v>134</v>
      </c>
      <c r="GC489" s="2" t="s">
        <v>134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134</v>
      </c>
      <c r="GL489" s="2" t="s">
        <v>134</v>
      </c>
      <c r="GM489" s="2" t="s">
        <v>134</v>
      </c>
      <c r="GN489" s="2" t="s">
        <v>134</v>
      </c>
      <c r="GO489" s="2" t="s">
        <v>134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134</v>
      </c>
      <c r="GX489" s="2" t="s">
        <v>134</v>
      </c>
      <c r="GY489" s="2" t="s">
        <v>134</v>
      </c>
      <c r="GZ489" s="2" t="s">
        <v>134</v>
      </c>
      <c r="HA489" s="2" t="s">
        <v>134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134</v>
      </c>
      <c r="HJ489" s="2" t="s">
        <v>134</v>
      </c>
      <c r="HK489" s="2" t="s">
        <v>134</v>
      </c>
      <c r="HL489" s="2" t="s">
        <v>134</v>
      </c>
      <c r="HM489" s="2" t="s">
        <v>134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134</v>
      </c>
      <c r="HW489" s="2" t="s">
        <v>134</v>
      </c>
      <c r="HX489" s="2" t="s">
        <v>134</v>
      </c>
      <c r="HY489" s="2" t="s">
        <v>134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134</v>
      </c>
      <c r="II489" s="2" t="s">
        <v>134</v>
      </c>
      <c r="IJ489" s="2" t="s">
        <v>134</v>
      </c>
      <c r="IK489" s="2" t="s">
        <v>134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134</v>
      </c>
      <c r="IT489" s="2" t="s">
        <v>134</v>
      </c>
      <c r="IU489" s="2" t="s">
        <v>134</v>
      </c>
      <c r="IV489" s="2" t="s">
        <v>134</v>
      </c>
      <c r="IW489" s="2" t="s">
        <v>134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134</v>
      </c>
      <c r="JF489" s="2" t="s">
        <v>134</v>
      </c>
      <c r="JG489" s="2" t="s">
        <v>134</v>
      </c>
      <c r="JH489" s="2" t="s">
        <v>134</v>
      </c>
      <c r="JI489" s="2" t="s">
        <v>134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134</v>
      </c>
      <c r="JS489" s="2" t="s">
        <v>134</v>
      </c>
      <c r="JT489" s="2" t="s">
        <v>134</v>
      </c>
      <c r="JU489" s="2" t="s">
        <v>134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134</v>
      </c>
      <c r="KE489" s="2" t="s">
        <v>134</v>
      </c>
      <c r="KF489" s="2" t="s">
        <v>134</v>
      </c>
      <c r="KG489" s="2" t="s">
        <v>134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134</v>
      </c>
      <c r="KQ489" s="2" t="s">
        <v>134</v>
      </c>
      <c r="KR489" s="2" t="s">
        <v>134</v>
      </c>
      <c r="KS489" s="2" t="s">
        <v>134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134</v>
      </c>
      <c r="LC489" s="2" t="s">
        <v>134</v>
      </c>
      <c r="LD489" s="2" t="s">
        <v>134</v>
      </c>
      <c r="LE489" s="2" t="s">
        <v>134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134</v>
      </c>
      <c r="LO489" s="2" t="s">
        <v>134</v>
      </c>
      <c r="LP489" s="2" t="s">
        <v>134</v>
      </c>
      <c r="LQ489" s="2" t="s">
        <v>134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134</v>
      </c>
      <c r="LZ489" s="2" t="s">
        <v>134</v>
      </c>
      <c r="MA489" s="2" t="s">
        <v>134</v>
      </c>
      <c r="MB489" s="2" t="s">
        <v>134</v>
      </c>
      <c r="MC489" s="2" t="s">
        <v>134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134</v>
      </c>
      <c r="MY489" s="2" t="s">
        <v>134</v>
      </c>
      <c r="MZ489" s="2" t="s">
        <v>134</v>
      </c>
      <c r="NA489" s="2" t="s">
        <v>134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134</v>
      </c>
      <c r="NV489" s="2" t="s">
        <v>134</v>
      </c>
      <c r="NW489" s="2" t="s">
        <v>134</v>
      </c>
      <c r="NX489" s="2" t="s">
        <v>134</v>
      </c>
      <c r="NY489" s="2" t="s">
        <v>134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134</v>
      </c>
      <c r="OT489" s="2" t="s">
        <v>134</v>
      </c>
      <c r="OU489" s="2" t="s">
        <v>134</v>
      </c>
      <c r="OV489" s="2" t="s">
        <v>134</v>
      </c>
      <c r="OW489" s="2" t="s">
        <v>134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134</v>
      </c>
      <c r="QP489" s="2" t="s">
        <v>134</v>
      </c>
      <c r="QQ489" s="2" t="s">
        <v>134</v>
      </c>
      <c r="QR489" s="2" t="s">
        <v>134</v>
      </c>
      <c r="QS489" s="2" t="s">
        <v>134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134</v>
      </c>
      <c r="RN489" s="2" t="s">
        <v>134</v>
      </c>
      <c r="RO489" s="2" t="s">
        <v>134</v>
      </c>
      <c r="RP489" s="2" t="s">
        <v>134</v>
      </c>
      <c r="RQ489" s="2" t="s">
        <v>134</v>
      </c>
      <c r="RR489" s="2" t="s">
        <v>134</v>
      </c>
      <c r="RS489" s="4"/>
      <c r="RT489" s="8"/>
      <c r="RU489" s="4"/>
      <c r="RV489" s="8"/>
      <c r="RW489" s="7"/>
      <c r="RX489" s="7"/>
      <c r="RY489" s="2" t="s">
        <v>134</v>
      </c>
      <c r="RZ489" s="2" t="s">
        <v>134</v>
      </c>
      <c r="SA489" s="2" t="s">
        <v>134</v>
      </c>
      <c r="SB489" s="2" t="s">
        <v>134</v>
      </c>
      <c r="SC489" s="2" t="s">
        <v>134</v>
      </c>
      <c r="SD489" s="2" t="s">
        <v>134</v>
      </c>
      <c r="SE489" s="4"/>
      <c r="SF489" s="8"/>
      <c r="SG489" s="4"/>
      <c r="SH489" s="8"/>
      <c r="SI489" s="7"/>
      <c r="SJ489" s="7"/>
      <c r="SK489" s="2" t="s">
        <v>134</v>
      </c>
      <c r="SL489" s="2" t="s">
        <v>134</v>
      </c>
      <c r="SM489" s="2" t="s">
        <v>134</v>
      </c>
      <c r="SN489" s="2" t="s">
        <v>134</v>
      </c>
      <c r="SO489" s="2" t="s">
        <v>134</v>
      </c>
      <c r="SP489" s="2" t="s">
        <v>134</v>
      </c>
    </row>
    <row r="490">
      <c r="A490" s="2" t="s">
        <v>3917</v>
      </c>
      <c r="B490" s="2" t="s">
        <v>123</v>
      </c>
      <c r="C490" s="2" t="s">
        <v>3817</v>
      </c>
      <c r="D490" s="2" t="s">
        <v>2765</v>
      </c>
      <c r="E490" s="2" t="s">
        <v>1660</v>
      </c>
      <c r="F490" s="2" t="s">
        <v>3905</v>
      </c>
      <c r="G490" s="2" t="s">
        <v>134</v>
      </c>
      <c r="H490" s="2" t="s">
        <v>134</v>
      </c>
      <c r="I490" s="2" t="s">
        <v>134</v>
      </c>
      <c r="J490" s="2" t="s">
        <v>3892</v>
      </c>
      <c r="K490" s="2" t="s">
        <v>792</v>
      </c>
      <c r="L490" s="3">
        <v>1.85</v>
      </c>
      <c r="M490" s="3"/>
      <c r="N490" s="3"/>
      <c r="O490" s="2" t="s">
        <v>131</v>
      </c>
      <c r="P490" s="2" t="s">
        <v>134</v>
      </c>
      <c r="Q490" s="2" t="s">
        <v>134</v>
      </c>
      <c r="R490" s="2" t="s">
        <v>3132</v>
      </c>
      <c r="S490" s="2" t="s">
        <v>134</v>
      </c>
      <c r="T490" s="2" t="s">
        <v>134</v>
      </c>
      <c r="U490" s="2" t="s">
        <v>134</v>
      </c>
      <c r="V490" s="2" t="s">
        <v>134</v>
      </c>
      <c r="W490" s="2" t="s">
        <v>134</v>
      </c>
      <c r="X490" s="2" t="s">
        <v>134</v>
      </c>
      <c r="Y490" s="2" t="s">
        <v>134</v>
      </c>
      <c r="Z490" s="4"/>
      <c r="AA490" s="4">
        <f>=ROUNDDOWN({0},0)</f>
      </c>
      <c r="AB490" s="5"/>
      <c r="AC490" s="2" t="s">
        <v>134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/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/>
      <c r="BJ490" s="4"/>
      <c r="BK490" s="8"/>
      <c r="BL490" s="2" t="s">
        <v>134</v>
      </c>
      <c r="BM490" s="7"/>
      <c r="BN490" s="7"/>
      <c r="BO490" s="4"/>
      <c r="BP490" s="8"/>
      <c r="BQ490" s="4"/>
      <c r="BR490" s="8"/>
      <c r="BS490" s="7"/>
      <c r="BT490" s="7"/>
      <c r="BU490" s="2" t="s">
        <v>134</v>
      </c>
      <c r="BV490" s="2" t="s">
        <v>134</v>
      </c>
      <c r="BW490" s="2" t="s">
        <v>134</v>
      </c>
      <c r="BX490" s="2" t="s">
        <v>134</v>
      </c>
      <c r="BY490" s="2" t="s">
        <v>134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134</v>
      </c>
      <c r="CH490" s="2" t="s">
        <v>134</v>
      </c>
      <c r="CI490" s="2" t="s">
        <v>134</v>
      </c>
      <c r="CJ490" s="2" t="s">
        <v>134</v>
      </c>
      <c r="CK490" s="2" t="s">
        <v>134</v>
      </c>
      <c r="CL490" s="2" t="s">
        <v>134</v>
      </c>
      <c r="CM490" s="4"/>
      <c r="CN490" s="8"/>
      <c r="CO490" s="4"/>
      <c r="CP490" s="8"/>
      <c r="CQ490" s="7"/>
      <c r="CR490" s="7"/>
      <c r="CS490" s="2" t="s">
        <v>134</v>
      </c>
      <c r="CT490" s="2" t="s">
        <v>134</v>
      </c>
      <c r="CU490" s="2" t="s">
        <v>134</v>
      </c>
      <c r="CV490" s="2" t="s">
        <v>134</v>
      </c>
      <c r="CW490" s="2" t="s">
        <v>134</v>
      </c>
      <c r="CX490" s="2" t="s">
        <v>134</v>
      </c>
      <c r="CY490" s="4"/>
      <c r="CZ490" s="8"/>
      <c r="DA490" s="4"/>
      <c r="DB490" s="8"/>
      <c r="DC490" s="7"/>
      <c r="DD490" s="7"/>
      <c r="DE490" s="2" t="s">
        <v>134</v>
      </c>
      <c r="DF490" s="2" t="s">
        <v>134</v>
      </c>
      <c r="DG490" s="2" t="s">
        <v>134</v>
      </c>
      <c r="DH490" s="2" t="s">
        <v>134</v>
      </c>
      <c r="DI490" s="2" t="s">
        <v>134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134</v>
      </c>
      <c r="DR490" s="2" t="s">
        <v>134</v>
      </c>
      <c r="DS490" s="2" t="s">
        <v>134</v>
      </c>
      <c r="DT490" s="2" t="s">
        <v>134</v>
      </c>
      <c r="DU490" s="2" t="s">
        <v>134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134</v>
      </c>
      <c r="ED490" s="2" t="s">
        <v>134</v>
      </c>
      <c r="EE490" s="2" t="s">
        <v>134</v>
      </c>
      <c r="EF490" s="2" t="s">
        <v>134</v>
      </c>
      <c r="EG490" s="2" t="s">
        <v>134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134</v>
      </c>
      <c r="EP490" s="2" t="s">
        <v>134</v>
      </c>
      <c r="EQ490" s="2" t="s">
        <v>134</v>
      </c>
      <c r="ER490" s="2" t="s">
        <v>134</v>
      </c>
      <c r="ES490" s="2" t="s">
        <v>134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134</v>
      </c>
      <c r="FB490" s="2" t="s">
        <v>134</v>
      </c>
      <c r="FC490" s="2" t="s">
        <v>134</v>
      </c>
      <c r="FD490" s="2" t="s">
        <v>134</v>
      </c>
      <c r="FE490" s="2" t="s">
        <v>134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134</v>
      </c>
      <c r="FN490" s="2" t="s">
        <v>134</v>
      </c>
      <c r="FO490" s="2" t="s">
        <v>134</v>
      </c>
      <c r="FP490" s="2" t="s">
        <v>134</v>
      </c>
      <c r="FQ490" s="2" t="s">
        <v>134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134</v>
      </c>
      <c r="FZ490" s="2" t="s">
        <v>134</v>
      </c>
      <c r="GA490" s="2" t="s">
        <v>134</v>
      </c>
      <c r="GB490" s="2" t="s">
        <v>134</v>
      </c>
      <c r="GC490" s="2" t="s">
        <v>134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134</v>
      </c>
      <c r="GL490" s="2" t="s">
        <v>134</v>
      </c>
      <c r="GM490" s="2" t="s">
        <v>134</v>
      </c>
      <c r="GN490" s="2" t="s">
        <v>134</v>
      </c>
      <c r="GO490" s="2" t="s">
        <v>134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134</v>
      </c>
      <c r="GX490" s="2" t="s">
        <v>134</v>
      </c>
      <c r="GY490" s="2" t="s">
        <v>134</v>
      </c>
      <c r="GZ490" s="2" t="s">
        <v>134</v>
      </c>
      <c r="HA490" s="2" t="s">
        <v>134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134</v>
      </c>
      <c r="HJ490" s="2" t="s">
        <v>134</v>
      </c>
      <c r="HK490" s="2" t="s">
        <v>134</v>
      </c>
      <c r="HL490" s="2" t="s">
        <v>134</v>
      </c>
      <c r="HM490" s="2" t="s">
        <v>134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134</v>
      </c>
      <c r="HV490" s="2" t="s">
        <v>134</v>
      </c>
      <c r="HW490" s="2" t="s">
        <v>134</v>
      </c>
      <c r="HX490" s="2" t="s">
        <v>134</v>
      </c>
      <c r="HY490" s="2" t="s">
        <v>134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134</v>
      </c>
      <c r="II490" s="2" t="s">
        <v>134</v>
      </c>
      <c r="IJ490" s="2" t="s">
        <v>134</v>
      </c>
      <c r="IK490" s="2" t="s">
        <v>134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134</v>
      </c>
      <c r="IT490" s="2" t="s">
        <v>134</v>
      </c>
      <c r="IU490" s="2" t="s">
        <v>134</v>
      </c>
      <c r="IV490" s="2" t="s">
        <v>134</v>
      </c>
      <c r="IW490" s="2" t="s">
        <v>134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134</v>
      </c>
      <c r="JF490" s="2" t="s">
        <v>134</v>
      </c>
      <c r="JG490" s="2" t="s">
        <v>134</v>
      </c>
      <c r="JH490" s="2" t="s">
        <v>134</v>
      </c>
      <c r="JI490" s="2" t="s">
        <v>134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134</v>
      </c>
      <c r="JR490" s="2" t="s">
        <v>134</v>
      </c>
      <c r="JS490" s="2" t="s">
        <v>134</v>
      </c>
      <c r="JT490" s="2" t="s">
        <v>134</v>
      </c>
      <c r="JU490" s="2" t="s">
        <v>134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134</v>
      </c>
      <c r="KE490" s="2" t="s">
        <v>134</v>
      </c>
      <c r="KF490" s="2" t="s">
        <v>134</v>
      </c>
      <c r="KG490" s="2" t="s">
        <v>134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134</v>
      </c>
      <c r="KQ490" s="2" t="s">
        <v>134</v>
      </c>
      <c r="KR490" s="2" t="s">
        <v>134</v>
      </c>
      <c r="KS490" s="2" t="s">
        <v>134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134</v>
      </c>
      <c r="LB490" s="2" t="s">
        <v>134</v>
      </c>
      <c r="LC490" s="2" t="s">
        <v>134</v>
      </c>
      <c r="LD490" s="2" t="s">
        <v>134</v>
      </c>
      <c r="LE490" s="2" t="s">
        <v>134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134</v>
      </c>
      <c r="LN490" s="2" t="s">
        <v>134</v>
      </c>
      <c r="LO490" s="2" t="s">
        <v>134</v>
      </c>
      <c r="LP490" s="2" t="s">
        <v>134</v>
      </c>
      <c r="LQ490" s="2" t="s">
        <v>134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134</v>
      </c>
      <c r="LZ490" s="2" t="s">
        <v>134</v>
      </c>
      <c r="MA490" s="2" t="s">
        <v>134</v>
      </c>
      <c r="MB490" s="2" t="s">
        <v>134</v>
      </c>
      <c r="MC490" s="2" t="s">
        <v>134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134</v>
      </c>
      <c r="MM490" s="2" t="s">
        <v>134</v>
      </c>
      <c r="MN490" s="2" t="s">
        <v>134</v>
      </c>
      <c r="MO490" s="2" t="s">
        <v>134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134</v>
      </c>
      <c r="MY490" s="2" t="s">
        <v>134</v>
      </c>
      <c r="MZ490" s="2" t="s">
        <v>134</v>
      </c>
      <c r="NA490" s="2" t="s">
        <v>134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134</v>
      </c>
      <c r="NV490" s="2" t="s">
        <v>134</v>
      </c>
      <c r="NW490" s="2" t="s">
        <v>134</v>
      </c>
      <c r="NX490" s="2" t="s">
        <v>134</v>
      </c>
      <c r="NY490" s="2" t="s">
        <v>134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134</v>
      </c>
      <c r="OT490" s="2" t="s">
        <v>134</v>
      </c>
      <c r="OU490" s="2" t="s">
        <v>134</v>
      </c>
      <c r="OV490" s="2" t="s">
        <v>134</v>
      </c>
      <c r="OW490" s="2" t="s">
        <v>134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134</v>
      </c>
      <c r="PS490" s="2" t="s">
        <v>134</v>
      </c>
      <c r="PT490" s="2" t="s">
        <v>134</v>
      </c>
      <c r="PU490" s="2" t="s">
        <v>134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134</v>
      </c>
      <c r="QP490" s="2" t="s">
        <v>134</v>
      </c>
      <c r="QQ490" s="2" t="s">
        <v>134</v>
      </c>
      <c r="QR490" s="2" t="s">
        <v>134</v>
      </c>
      <c r="QS490" s="2" t="s">
        <v>134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134</v>
      </c>
      <c r="RB490" s="2" t="s">
        <v>134</v>
      </c>
      <c r="RC490" s="2" t="s">
        <v>134</v>
      </c>
      <c r="RD490" s="2" t="s">
        <v>134</v>
      </c>
      <c r="RE490" s="2" t="s">
        <v>134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134</v>
      </c>
      <c r="RN490" s="2" t="s">
        <v>134</v>
      </c>
      <c r="RO490" s="2" t="s">
        <v>134</v>
      </c>
      <c r="RP490" s="2" t="s">
        <v>134</v>
      </c>
      <c r="RQ490" s="2" t="s">
        <v>134</v>
      </c>
      <c r="RR490" s="2" t="s">
        <v>134</v>
      </c>
      <c r="RS490" s="4"/>
      <c r="RT490" s="8"/>
      <c r="RU490" s="4"/>
      <c r="RV490" s="8"/>
      <c r="RW490" s="7"/>
      <c r="RX490" s="7"/>
      <c r="RY490" s="2" t="s">
        <v>134</v>
      </c>
      <c r="RZ490" s="2" t="s">
        <v>134</v>
      </c>
      <c r="SA490" s="2" t="s">
        <v>134</v>
      </c>
      <c r="SB490" s="2" t="s">
        <v>134</v>
      </c>
      <c r="SC490" s="2" t="s">
        <v>134</v>
      </c>
      <c r="SD490" s="2" t="s">
        <v>134</v>
      </c>
      <c r="SE490" s="4"/>
      <c r="SF490" s="8"/>
      <c r="SG490" s="4"/>
      <c r="SH490" s="8"/>
      <c r="SI490" s="7"/>
      <c r="SJ490" s="7"/>
      <c r="SK490" s="2" t="s">
        <v>134</v>
      </c>
      <c r="SL490" s="2" t="s">
        <v>134</v>
      </c>
      <c r="SM490" s="2" t="s">
        <v>134</v>
      </c>
      <c r="SN490" s="2" t="s">
        <v>134</v>
      </c>
      <c r="SO490" s="2" t="s">
        <v>134</v>
      </c>
      <c r="SP490" s="2" t="s">
        <v>134</v>
      </c>
    </row>
    <row r="491">
      <c r="A491" s="2" t="s">
        <v>3918</v>
      </c>
      <c r="B491" s="2" t="s">
        <v>123</v>
      </c>
      <c r="C491" s="2" t="s">
        <v>3817</v>
      </c>
      <c r="D491" s="2" t="s">
        <v>2765</v>
      </c>
      <c r="E491" s="2" t="s">
        <v>1660</v>
      </c>
      <c r="F491" s="2" t="s">
        <v>3905</v>
      </c>
      <c r="G491" s="2" t="s">
        <v>134</v>
      </c>
      <c r="H491" s="2" t="s">
        <v>134</v>
      </c>
      <c r="I491" s="2" t="s">
        <v>134</v>
      </c>
      <c r="J491" s="2" t="s">
        <v>2751</v>
      </c>
      <c r="K491" s="2" t="s">
        <v>792</v>
      </c>
      <c r="L491" s="3">
        <v>3.25</v>
      </c>
      <c r="M491" s="3"/>
      <c r="N491" s="3"/>
      <c r="O491" s="2" t="s">
        <v>274</v>
      </c>
      <c r="P491" s="2" t="s">
        <v>134</v>
      </c>
      <c r="Q491" s="2" t="s">
        <v>134</v>
      </c>
      <c r="R491" s="2" t="s">
        <v>3132</v>
      </c>
      <c r="S491" s="2" t="s">
        <v>134</v>
      </c>
      <c r="T491" s="2" t="s">
        <v>134</v>
      </c>
      <c r="U491" s="2" t="s">
        <v>134</v>
      </c>
      <c r="V491" s="2" t="s">
        <v>134</v>
      </c>
      <c r="W491" s="2" t="s">
        <v>134</v>
      </c>
      <c r="X491" s="2" t="s">
        <v>134</v>
      </c>
      <c r="Y491" s="2" t="s">
        <v>134</v>
      </c>
      <c r="Z491" s="4"/>
      <c r="AA491" s="4">
        <f>=ROUNDDOWN({0},0)</f>
      </c>
      <c r="AB491" s="5"/>
      <c r="AC491" s="2" t="s">
        <v>134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/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/>
      <c r="BJ491" s="4"/>
      <c r="BK491" s="8"/>
      <c r="BL491" s="2" t="s">
        <v>134</v>
      </c>
      <c r="BM491" s="7"/>
      <c r="BN491" s="7"/>
      <c r="BO491" s="4"/>
      <c r="BP491" s="8"/>
      <c r="BQ491" s="4"/>
      <c r="BR491" s="8"/>
      <c r="BS491" s="7"/>
      <c r="BT491" s="7"/>
      <c r="BU491" s="2" t="s">
        <v>134</v>
      </c>
      <c r="BV491" s="2" t="s">
        <v>134</v>
      </c>
      <c r="BW491" s="2" t="s">
        <v>134</v>
      </c>
      <c r="BX491" s="2" t="s">
        <v>134</v>
      </c>
      <c r="BY491" s="2" t="s">
        <v>134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/>
      <c r="CN491" s="8"/>
      <c r="CO491" s="4"/>
      <c r="CP491" s="8"/>
      <c r="CQ491" s="7"/>
      <c r="CR491" s="7"/>
      <c r="CS491" s="2" t="s">
        <v>134</v>
      </c>
      <c r="CT491" s="2" t="s">
        <v>134</v>
      </c>
      <c r="CU491" s="2" t="s">
        <v>134</v>
      </c>
      <c r="CV491" s="2" t="s">
        <v>134</v>
      </c>
      <c r="CW491" s="2" t="s">
        <v>134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134</v>
      </c>
      <c r="DF491" s="2" t="s">
        <v>134</v>
      </c>
      <c r="DG491" s="2" t="s">
        <v>134</v>
      </c>
      <c r="DH491" s="2" t="s">
        <v>134</v>
      </c>
      <c r="DI491" s="2" t="s">
        <v>134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134</v>
      </c>
      <c r="FB491" s="2" t="s">
        <v>134</v>
      </c>
      <c r="FC491" s="2" t="s">
        <v>134</v>
      </c>
      <c r="FD491" s="2" t="s">
        <v>134</v>
      </c>
      <c r="FE491" s="2" t="s">
        <v>134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134</v>
      </c>
      <c r="JG491" s="2" t="s">
        <v>134</v>
      </c>
      <c r="JH491" s="2" t="s">
        <v>134</v>
      </c>
      <c r="JI491" s="2" t="s">
        <v>134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  <c r="RS491" s="4"/>
      <c r="RT491" s="8"/>
      <c r="RU491" s="4"/>
      <c r="RV491" s="8"/>
      <c r="RW491" s="7"/>
      <c r="RX491" s="7"/>
      <c r="RY491" s="2" t="s">
        <v>134</v>
      </c>
      <c r="RZ491" s="2" t="s">
        <v>134</v>
      </c>
      <c r="SA491" s="2" t="s">
        <v>134</v>
      </c>
      <c r="SB491" s="2" t="s">
        <v>134</v>
      </c>
      <c r="SC491" s="2" t="s">
        <v>134</v>
      </c>
      <c r="SD491" s="2" t="s">
        <v>134</v>
      </c>
      <c r="SE491" s="4"/>
      <c r="SF491" s="8"/>
      <c r="SG491" s="4"/>
      <c r="SH491" s="8"/>
      <c r="SI491" s="7"/>
      <c r="SJ491" s="7"/>
      <c r="SK491" s="2" t="s">
        <v>134</v>
      </c>
      <c r="SL491" s="2" t="s">
        <v>134</v>
      </c>
      <c r="SM491" s="2" t="s">
        <v>134</v>
      </c>
      <c r="SN491" s="2" t="s">
        <v>134</v>
      </c>
      <c r="SO491" s="2" t="s">
        <v>134</v>
      </c>
      <c r="SP491" s="2" t="s">
        <v>134</v>
      </c>
    </row>
    <row r="492">
      <c r="A492" s="2" t="s">
        <v>3919</v>
      </c>
      <c r="B492" s="2" t="s">
        <v>123</v>
      </c>
      <c r="C492" s="2" t="s">
        <v>3817</v>
      </c>
      <c r="D492" s="2" t="s">
        <v>2765</v>
      </c>
      <c r="E492" s="2" t="s">
        <v>1660</v>
      </c>
      <c r="F492" s="2" t="s">
        <v>3905</v>
      </c>
      <c r="G492" s="2" t="s">
        <v>134</v>
      </c>
      <c r="H492" s="2" t="s">
        <v>134</v>
      </c>
      <c r="I492" s="2" t="s">
        <v>134</v>
      </c>
      <c r="J492" s="2" t="s">
        <v>3522</v>
      </c>
      <c r="K492" s="2" t="s">
        <v>792</v>
      </c>
      <c r="L492" s="3">
        <v>5.25</v>
      </c>
      <c r="M492" s="3"/>
      <c r="N492" s="3"/>
      <c r="O492" s="2" t="s">
        <v>274</v>
      </c>
      <c r="P492" s="2" t="s">
        <v>134</v>
      </c>
      <c r="Q492" s="2" t="s">
        <v>134</v>
      </c>
      <c r="R492" s="2" t="s">
        <v>3132</v>
      </c>
      <c r="S492" s="2" t="s">
        <v>134</v>
      </c>
      <c r="T492" s="2" t="s">
        <v>134</v>
      </c>
      <c r="U492" s="2" t="s">
        <v>134</v>
      </c>
      <c r="V492" s="2" t="s">
        <v>134</v>
      </c>
      <c r="W492" s="2" t="s">
        <v>134</v>
      </c>
      <c r="X492" s="2" t="s">
        <v>134</v>
      </c>
      <c r="Y492" s="2" t="s">
        <v>134</v>
      </c>
      <c r="Z492" s="4"/>
      <c r="AA492" s="4">
        <f>=ROUNDDOWN({0},0)</f>
      </c>
      <c r="AB492" s="5"/>
      <c r="AC492" s="2" t="s">
        <v>134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/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/>
      <c r="BJ492" s="4"/>
      <c r="BK492" s="8"/>
      <c r="BL492" s="2" t="s">
        <v>134</v>
      </c>
      <c r="BM492" s="7"/>
      <c r="BN492" s="7"/>
      <c r="BO492" s="4"/>
      <c r="BP492" s="8"/>
      <c r="BQ492" s="4"/>
      <c r="BR492" s="8"/>
      <c r="BS492" s="7"/>
      <c r="BT492" s="7"/>
      <c r="BU492" s="2" t="s">
        <v>134</v>
      </c>
      <c r="BV492" s="2" t="s">
        <v>134</v>
      </c>
      <c r="BW492" s="2" t="s">
        <v>134</v>
      </c>
      <c r="BX492" s="2" t="s">
        <v>134</v>
      </c>
      <c r="BY492" s="2" t="s">
        <v>134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134</v>
      </c>
      <c r="CH492" s="2" t="s">
        <v>134</v>
      </c>
      <c r="CI492" s="2" t="s">
        <v>134</v>
      </c>
      <c r="CJ492" s="2" t="s">
        <v>134</v>
      </c>
      <c r="CK492" s="2" t="s">
        <v>134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134</v>
      </c>
      <c r="CT492" s="2" t="s">
        <v>134</v>
      </c>
      <c r="CU492" s="2" t="s">
        <v>134</v>
      </c>
      <c r="CV492" s="2" t="s">
        <v>134</v>
      </c>
      <c r="CW492" s="2" t="s">
        <v>134</v>
      </c>
      <c r="CX492" s="2" t="s">
        <v>134</v>
      </c>
      <c r="CY492" s="4"/>
      <c r="CZ492" s="8"/>
      <c r="DA492" s="4"/>
      <c r="DB492" s="8"/>
      <c r="DC492" s="7"/>
      <c r="DD492" s="7"/>
      <c r="DE492" s="2" t="s">
        <v>134</v>
      </c>
      <c r="DF492" s="2" t="s">
        <v>134</v>
      </c>
      <c r="DG492" s="2" t="s">
        <v>134</v>
      </c>
      <c r="DH492" s="2" t="s">
        <v>134</v>
      </c>
      <c r="DI492" s="2" t="s">
        <v>134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134</v>
      </c>
      <c r="DR492" s="2" t="s">
        <v>134</v>
      </c>
      <c r="DS492" s="2" t="s">
        <v>134</v>
      </c>
      <c r="DT492" s="2" t="s">
        <v>134</v>
      </c>
      <c r="DU492" s="2" t="s">
        <v>134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134</v>
      </c>
      <c r="ED492" s="2" t="s">
        <v>134</v>
      </c>
      <c r="EE492" s="2" t="s">
        <v>134</v>
      </c>
      <c r="EF492" s="2" t="s">
        <v>134</v>
      </c>
      <c r="EG492" s="2" t="s">
        <v>134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134</v>
      </c>
      <c r="EP492" s="2" t="s">
        <v>134</v>
      </c>
      <c r="EQ492" s="2" t="s">
        <v>134</v>
      </c>
      <c r="ER492" s="2" t="s">
        <v>134</v>
      </c>
      <c r="ES492" s="2" t="s">
        <v>134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134</v>
      </c>
      <c r="FB492" s="2" t="s">
        <v>134</v>
      </c>
      <c r="FC492" s="2" t="s">
        <v>134</v>
      </c>
      <c r="FD492" s="2" t="s">
        <v>134</v>
      </c>
      <c r="FE492" s="2" t="s">
        <v>134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134</v>
      </c>
      <c r="FN492" s="2" t="s">
        <v>134</v>
      </c>
      <c r="FO492" s="2" t="s">
        <v>134</v>
      </c>
      <c r="FP492" s="2" t="s">
        <v>134</v>
      </c>
      <c r="FQ492" s="2" t="s">
        <v>134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134</v>
      </c>
      <c r="FZ492" s="2" t="s">
        <v>134</v>
      </c>
      <c r="GA492" s="2" t="s">
        <v>134</v>
      </c>
      <c r="GB492" s="2" t="s">
        <v>134</v>
      </c>
      <c r="GC492" s="2" t="s">
        <v>134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134</v>
      </c>
      <c r="GX492" s="2" t="s">
        <v>134</v>
      </c>
      <c r="GY492" s="2" t="s">
        <v>134</v>
      </c>
      <c r="GZ492" s="2" t="s">
        <v>134</v>
      </c>
      <c r="HA492" s="2" t="s">
        <v>134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134</v>
      </c>
      <c r="HJ492" s="2" t="s">
        <v>134</v>
      </c>
      <c r="HK492" s="2" t="s">
        <v>134</v>
      </c>
      <c r="HL492" s="2" t="s">
        <v>134</v>
      </c>
      <c r="HM492" s="2" t="s">
        <v>134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134</v>
      </c>
      <c r="HV492" s="2" t="s">
        <v>134</v>
      </c>
      <c r="HW492" s="2" t="s">
        <v>134</v>
      </c>
      <c r="HX492" s="2" t="s">
        <v>134</v>
      </c>
      <c r="HY492" s="2" t="s">
        <v>134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134</v>
      </c>
      <c r="IH492" s="2" t="s">
        <v>134</v>
      </c>
      <c r="II492" s="2" t="s">
        <v>134</v>
      </c>
      <c r="IJ492" s="2" t="s">
        <v>134</v>
      </c>
      <c r="IK492" s="2" t="s">
        <v>134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134</v>
      </c>
      <c r="IT492" s="2" t="s">
        <v>134</v>
      </c>
      <c r="IU492" s="2" t="s">
        <v>134</v>
      </c>
      <c r="IV492" s="2" t="s">
        <v>134</v>
      </c>
      <c r="IW492" s="2" t="s">
        <v>134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134</v>
      </c>
      <c r="JF492" s="2" t="s">
        <v>134</v>
      </c>
      <c r="JG492" s="2" t="s">
        <v>134</v>
      </c>
      <c r="JH492" s="2" t="s">
        <v>134</v>
      </c>
      <c r="JI492" s="2" t="s">
        <v>134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134</v>
      </c>
      <c r="JR492" s="2" t="s">
        <v>134</v>
      </c>
      <c r="JS492" s="2" t="s">
        <v>134</v>
      </c>
      <c r="JT492" s="2" t="s">
        <v>134</v>
      </c>
      <c r="JU492" s="2" t="s">
        <v>134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134</v>
      </c>
      <c r="LN492" s="2" t="s">
        <v>134</v>
      </c>
      <c r="LO492" s="2" t="s">
        <v>134</v>
      </c>
      <c r="LP492" s="2" t="s">
        <v>134</v>
      </c>
      <c r="LQ492" s="2" t="s">
        <v>134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134</v>
      </c>
      <c r="LZ492" s="2" t="s">
        <v>134</v>
      </c>
      <c r="MA492" s="2" t="s">
        <v>134</v>
      </c>
      <c r="MB492" s="2" t="s">
        <v>134</v>
      </c>
      <c r="MC492" s="2" t="s">
        <v>134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134</v>
      </c>
      <c r="OT492" s="2" t="s">
        <v>134</v>
      </c>
      <c r="OU492" s="2" t="s">
        <v>134</v>
      </c>
      <c r="OV492" s="2" t="s">
        <v>134</v>
      </c>
      <c r="OW492" s="2" t="s">
        <v>134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  <c r="RS492" s="4"/>
      <c r="RT492" s="8"/>
      <c r="RU492" s="4"/>
      <c r="RV492" s="8"/>
      <c r="RW492" s="7"/>
      <c r="RX492" s="7"/>
      <c r="RY492" s="2" t="s">
        <v>134</v>
      </c>
      <c r="RZ492" s="2" t="s">
        <v>134</v>
      </c>
      <c r="SA492" s="2" t="s">
        <v>134</v>
      </c>
      <c r="SB492" s="2" t="s">
        <v>134</v>
      </c>
      <c r="SC492" s="2" t="s">
        <v>134</v>
      </c>
      <c r="SD492" s="2" t="s">
        <v>134</v>
      </c>
      <c r="SE492" s="4"/>
      <c r="SF492" s="8"/>
      <c r="SG492" s="4"/>
      <c r="SH492" s="8"/>
      <c r="SI492" s="7"/>
      <c r="SJ492" s="7"/>
      <c r="SK492" s="2" t="s">
        <v>134</v>
      </c>
      <c r="SL492" s="2" t="s">
        <v>134</v>
      </c>
      <c r="SM492" s="2" t="s">
        <v>134</v>
      </c>
      <c r="SN492" s="2" t="s">
        <v>134</v>
      </c>
      <c r="SO492" s="2" t="s">
        <v>134</v>
      </c>
      <c r="SP492" s="2" t="s">
        <v>134</v>
      </c>
    </row>
    <row r="493">
      <c r="A493" s="2" t="s">
        <v>3920</v>
      </c>
      <c r="B493" s="2" t="s">
        <v>123</v>
      </c>
      <c r="C493" s="2" t="s">
        <v>3921</v>
      </c>
      <c r="D493" s="2" t="s">
        <v>125</v>
      </c>
      <c r="E493" s="2" t="s">
        <v>126</v>
      </c>
      <c r="F493" s="2" t="s">
        <v>3922</v>
      </c>
      <c r="G493" s="2" t="s">
        <v>134</v>
      </c>
      <c r="H493" s="2" t="s">
        <v>134</v>
      </c>
      <c r="I493" s="2" t="s">
        <v>3923</v>
      </c>
      <c r="J493" s="2" t="s">
        <v>234</v>
      </c>
      <c r="K493" s="2" t="s">
        <v>418</v>
      </c>
      <c r="L493" s="3">
        <v>12.37</v>
      </c>
      <c r="M493" s="3">
        <v>12.99</v>
      </c>
      <c r="N493" s="3">
        <v>21.99</v>
      </c>
      <c r="O493" s="2" t="s">
        <v>131</v>
      </c>
      <c r="P493" s="2" t="s">
        <v>3924</v>
      </c>
      <c r="Q493" s="2" t="s">
        <v>133</v>
      </c>
      <c r="R493" s="2" t="s">
        <v>16</v>
      </c>
      <c r="S493" s="2" t="s">
        <v>134</v>
      </c>
      <c r="T493" s="2" t="s">
        <v>134</v>
      </c>
      <c r="U493" s="2" t="s">
        <v>134</v>
      </c>
      <c r="V493" s="2" t="s">
        <v>420</v>
      </c>
      <c r="W493" s="2" t="s">
        <v>134</v>
      </c>
      <c r="X493" s="2" t="s">
        <v>134</v>
      </c>
      <c r="Y493" s="2" t="s">
        <v>2084</v>
      </c>
      <c r="Z493" s="4">
        <v>2769</v>
      </c>
      <c r="AA493" s="4">
        <f>=ROUNDDOWN(31.8275862068966,0)</f>
      </c>
      <c r="AB493" s="5">
        <v>87</v>
      </c>
      <c r="AC493" s="2" t="s">
        <v>1373</v>
      </c>
      <c r="AD493" s="4">
        <v>720</v>
      </c>
      <c r="AE493" s="4">
        <v>2040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>
        <v>0</v>
      </c>
      <c r="AP493" s="4">
        <v>1322</v>
      </c>
      <c r="AQ493" s="8">
        <v>17939.54</v>
      </c>
      <c r="AR493" s="4"/>
      <c r="AS493" s="8"/>
      <c r="AT493" s="7"/>
      <c r="AU493" s="7"/>
      <c r="AV493" s="4">
        <v>1322</v>
      </c>
      <c r="AW493" s="8">
        <v>17939.54</v>
      </c>
      <c r="AX493" s="4"/>
      <c r="AY493" s="8"/>
      <c r="AZ493" s="7"/>
      <c r="BA493" s="7"/>
      <c r="BB493" s="7">
        <v>1</v>
      </c>
      <c r="BC493" s="4">
        <v>1789</v>
      </c>
      <c r="BD493" s="8">
        <v>23950.33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>
        <v>0.749</v>
      </c>
      <c r="BJ493" s="4">
        <v>1322</v>
      </c>
      <c r="BK493" s="8">
        <v>17939.54</v>
      </c>
      <c r="BL493" s="2" t="s">
        <v>3249</v>
      </c>
      <c r="BM493" s="7">
        <v>1</v>
      </c>
      <c r="BN493" s="7">
        <v>1</v>
      </c>
      <c r="BO493" s="4">
        <v>1322</v>
      </c>
      <c r="BP493" s="8">
        <v>17939.54</v>
      </c>
      <c r="BQ493" s="4"/>
      <c r="BR493" s="8"/>
      <c r="BS493" s="7"/>
      <c r="BT493" s="7"/>
      <c r="BU493" s="2" t="s">
        <v>140</v>
      </c>
      <c r="BV493" s="2" t="s">
        <v>131</v>
      </c>
      <c r="BW493" s="2" t="s">
        <v>134</v>
      </c>
      <c r="BX493" s="2" t="s">
        <v>2644</v>
      </c>
      <c r="BY493" s="2" t="s">
        <v>142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134</v>
      </c>
      <c r="CH493" s="2" t="s">
        <v>134</v>
      </c>
      <c r="CI493" s="2" t="s">
        <v>134</v>
      </c>
      <c r="CJ493" s="2" t="s">
        <v>134</v>
      </c>
      <c r="CK493" s="2" t="s">
        <v>134</v>
      </c>
      <c r="CL493" s="2" t="s">
        <v>134</v>
      </c>
      <c r="CM493" s="4"/>
      <c r="CN493" s="8"/>
      <c r="CO493" s="4"/>
      <c r="CP493" s="8"/>
      <c r="CQ493" s="7"/>
      <c r="CR493" s="7"/>
      <c r="CS493" s="2" t="s">
        <v>134</v>
      </c>
      <c r="CT493" s="2" t="s">
        <v>134</v>
      </c>
      <c r="CU493" s="2" t="s">
        <v>134</v>
      </c>
      <c r="CV493" s="2" t="s">
        <v>134</v>
      </c>
      <c r="CW493" s="2" t="s">
        <v>134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134</v>
      </c>
      <c r="DF493" s="2" t="s">
        <v>134</v>
      </c>
      <c r="DG493" s="2" t="s">
        <v>134</v>
      </c>
      <c r="DH493" s="2" t="s">
        <v>134</v>
      </c>
      <c r="DI493" s="2" t="s">
        <v>134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134</v>
      </c>
      <c r="DR493" s="2" t="s">
        <v>134</v>
      </c>
      <c r="DS493" s="2" t="s">
        <v>134</v>
      </c>
      <c r="DT493" s="2" t="s">
        <v>134</v>
      </c>
      <c r="DU493" s="2" t="s">
        <v>134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134</v>
      </c>
      <c r="ED493" s="2" t="s">
        <v>134</v>
      </c>
      <c r="EE493" s="2" t="s">
        <v>134</v>
      </c>
      <c r="EF493" s="2" t="s">
        <v>134</v>
      </c>
      <c r="EG493" s="2" t="s">
        <v>134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134</v>
      </c>
      <c r="EP493" s="2" t="s">
        <v>134</v>
      </c>
      <c r="EQ493" s="2" t="s">
        <v>134</v>
      </c>
      <c r="ER493" s="2" t="s">
        <v>134</v>
      </c>
      <c r="ES493" s="2" t="s">
        <v>134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134</v>
      </c>
      <c r="FB493" s="2" t="s">
        <v>134</v>
      </c>
      <c r="FC493" s="2" t="s">
        <v>134</v>
      </c>
      <c r="FD493" s="2" t="s">
        <v>134</v>
      </c>
      <c r="FE493" s="2" t="s">
        <v>134</v>
      </c>
      <c r="FF493" s="2" t="s">
        <v>134</v>
      </c>
      <c r="FG493" s="4"/>
      <c r="FH493" s="8"/>
      <c r="FI493" s="4"/>
      <c r="FJ493" s="8"/>
      <c r="FK493" s="7"/>
      <c r="FL493" s="7"/>
      <c r="FM493" s="2" t="s">
        <v>134</v>
      </c>
      <c r="FN493" s="2" t="s">
        <v>134</v>
      </c>
      <c r="FO493" s="2" t="s">
        <v>134</v>
      </c>
      <c r="FP493" s="2" t="s">
        <v>134</v>
      </c>
      <c r="FQ493" s="2" t="s">
        <v>134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134</v>
      </c>
      <c r="GA493" s="2" t="s">
        <v>134</v>
      </c>
      <c r="GB493" s="2" t="s">
        <v>134</v>
      </c>
      <c r="GC493" s="2" t="s">
        <v>134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134</v>
      </c>
      <c r="GL493" s="2" t="s">
        <v>134</v>
      </c>
      <c r="GM493" s="2" t="s">
        <v>134</v>
      </c>
      <c r="GN493" s="2" t="s">
        <v>134</v>
      </c>
      <c r="GO493" s="2" t="s">
        <v>134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134</v>
      </c>
      <c r="GX493" s="2" t="s">
        <v>134</v>
      </c>
      <c r="GY493" s="2" t="s">
        <v>134</v>
      </c>
      <c r="GZ493" s="2" t="s">
        <v>134</v>
      </c>
      <c r="HA493" s="2" t="s">
        <v>134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140</v>
      </c>
      <c r="HJ493" s="2" t="s">
        <v>144</v>
      </c>
      <c r="HK493" s="2" t="s">
        <v>3925</v>
      </c>
      <c r="HL493" s="2" t="s">
        <v>134</v>
      </c>
      <c r="HM493" s="2" t="s">
        <v>142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134</v>
      </c>
      <c r="HV493" s="2" t="s">
        <v>134</v>
      </c>
      <c r="HW493" s="2" t="s">
        <v>134</v>
      </c>
      <c r="HX493" s="2" t="s">
        <v>134</v>
      </c>
      <c r="HY493" s="2" t="s">
        <v>134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140</v>
      </c>
      <c r="IH493" s="2" t="s">
        <v>144</v>
      </c>
      <c r="II493" s="2" t="s">
        <v>3926</v>
      </c>
      <c r="IJ493" s="2" t="s">
        <v>2415</v>
      </c>
      <c r="IK493" s="2" t="s">
        <v>142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134</v>
      </c>
      <c r="IT493" s="2" t="s">
        <v>134</v>
      </c>
      <c r="IU493" s="2" t="s">
        <v>134</v>
      </c>
      <c r="IV493" s="2" t="s">
        <v>134</v>
      </c>
      <c r="IW493" s="2" t="s">
        <v>134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134</v>
      </c>
      <c r="JF493" s="2" t="s">
        <v>134</v>
      </c>
      <c r="JG493" s="2" t="s">
        <v>134</v>
      </c>
      <c r="JH493" s="2" t="s">
        <v>134</v>
      </c>
      <c r="JI493" s="2" t="s">
        <v>134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134</v>
      </c>
      <c r="JR493" s="2" t="s">
        <v>134</v>
      </c>
      <c r="JS493" s="2" t="s">
        <v>134</v>
      </c>
      <c r="JT493" s="2" t="s">
        <v>134</v>
      </c>
      <c r="JU493" s="2" t="s">
        <v>134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134</v>
      </c>
      <c r="KE493" s="2" t="s">
        <v>134</v>
      </c>
      <c r="KF493" s="2" t="s">
        <v>134</v>
      </c>
      <c r="KG493" s="2" t="s">
        <v>134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134</v>
      </c>
      <c r="LC493" s="2" t="s">
        <v>134</v>
      </c>
      <c r="LD493" s="2" t="s">
        <v>134</v>
      </c>
      <c r="LE493" s="2" t="s">
        <v>134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134</v>
      </c>
      <c r="LN493" s="2" t="s">
        <v>134</v>
      </c>
      <c r="LO493" s="2" t="s">
        <v>134</v>
      </c>
      <c r="LP493" s="2" t="s">
        <v>134</v>
      </c>
      <c r="LQ493" s="2" t="s">
        <v>134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134</v>
      </c>
      <c r="LZ493" s="2" t="s">
        <v>134</v>
      </c>
      <c r="MA493" s="2" t="s">
        <v>134</v>
      </c>
      <c r="MB493" s="2" t="s">
        <v>134</v>
      </c>
      <c r="MC493" s="2" t="s">
        <v>134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134</v>
      </c>
      <c r="MM493" s="2" t="s">
        <v>134</v>
      </c>
      <c r="MN493" s="2" t="s">
        <v>134</v>
      </c>
      <c r="MO493" s="2" t="s">
        <v>134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134</v>
      </c>
      <c r="MY493" s="2" t="s">
        <v>134</v>
      </c>
      <c r="MZ493" s="2" t="s">
        <v>134</v>
      </c>
      <c r="NA493" s="2" t="s">
        <v>134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134</v>
      </c>
      <c r="OT493" s="2" t="s">
        <v>134</v>
      </c>
      <c r="OU493" s="2" t="s">
        <v>134</v>
      </c>
      <c r="OV493" s="2" t="s">
        <v>134</v>
      </c>
      <c r="OW493" s="2" t="s">
        <v>134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134</v>
      </c>
      <c r="PS493" s="2" t="s">
        <v>134</v>
      </c>
      <c r="PT493" s="2" t="s">
        <v>134</v>
      </c>
      <c r="PU493" s="2" t="s">
        <v>134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134</v>
      </c>
      <c r="RB493" s="2" t="s">
        <v>134</v>
      </c>
      <c r="RC493" s="2" t="s">
        <v>134</v>
      </c>
      <c r="RD493" s="2" t="s">
        <v>134</v>
      </c>
      <c r="RE493" s="2" t="s">
        <v>134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134</v>
      </c>
      <c r="RN493" s="2" t="s">
        <v>134</v>
      </c>
      <c r="RO493" s="2" t="s">
        <v>134</v>
      </c>
      <c r="RP493" s="2" t="s">
        <v>134</v>
      </c>
      <c r="RQ493" s="2" t="s">
        <v>134</v>
      </c>
      <c r="RR493" s="2" t="s">
        <v>134</v>
      </c>
      <c r="RS493" s="4"/>
      <c r="RT493" s="8"/>
      <c r="RU493" s="4"/>
      <c r="RV493" s="8"/>
      <c r="RW493" s="7"/>
      <c r="RX493" s="7"/>
      <c r="RY493" s="2" t="s">
        <v>134</v>
      </c>
      <c r="RZ493" s="2" t="s">
        <v>134</v>
      </c>
      <c r="SA493" s="2" t="s">
        <v>134</v>
      </c>
      <c r="SB493" s="2" t="s">
        <v>134</v>
      </c>
      <c r="SC493" s="2" t="s">
        <v>134</v>
      </c>
      <c r="SD493" s="2" t="s">
        <v>134</v>
      </c>
      <c r="SE493" s="4"/>
      <c r="SF493" s="8"/>
      <c r="SG493" s="4"/>
      <c r="SH493" s="8"/>
      <c r="SI493" s="7"/>
      <c r="SJ493" s="7"/>
      <c r="SK493" s="2" t="s">
        <v>134</v>
      </c>
      <c r="SL493" s="2" t="s">
        <v>134</v>
      </c>
      <c r="SM493" s="2" t="s">
        <v>134</v>
      </c>
      <c r="SN493" s="2" t="s">
        <v>134</v>
      </c>
      <c r="SO493" s="2" t="s">
        <v>134</v>
      </c>
      <c r="SP493" s="2" t="s">
        <v>134</v>
      </c>
    </row>
    <row r="494">
      <c r="A494" s="2" t="s">
        <v>3927</v>
      </c>
      <c r="B494" s="2" t="s">
        <v>123</v>
      </c>
      <c r="C494" s="2" t="s">
        <v>3921</v>
      </c>
      <c r="D494" s="2" t="s">
        <v>125</v>
      </c>
      <c r="E494" s="2" t="s">
        <v>126</v>
      </c>
      <c r="F494" s="2" t="s">
        <v>3922</v>
      </c>
      <c r="G494" s="2" t="s">
        <v>3922</v>
      </c>
      <c r="H494" s="2" t="s">
        <v>3922</v>
      </c>
      <c r="I494" s="2" t="s">
        <v>3923</v>
      </c>
      <c r="J494" s="2" t="s">
        <v>234</v>
      </c>
      <c r="K494" s="2" t="s">
        <v>3022</v>
      </c>
      <c r="L494" s="3">
        <v>12.5</v>
      </c>
      <c r="M494" s="3">
        <v>13.13</v>
      </c>
      <c r="N494" s="3">
        <v>22.99</v>
      </c>
      <c r="O494" s="2" t="s">
        <v>131</v>
      </c>
      <c r="P494" s="2" t="s">
        <v>3247</v>
      </c>
      <c r="Q494" s="2" t="s">
        <v>133</v>
      </c>
      <c r="R494" s="2" t="s">
        <v>16</v>
      </c>
      <c r="S494" s="2" t="s">
        <v>134</v>
      </c>
      <c r="T494" s="2" t="s">
        <v>134</v>
      </c>
      <c r="U494" s="2" t="s">
        <v>832</v>
      </c>
      <c r="V494" s="2" t="s">
        <v>420</v>
      </c>
      <c r="W494" s="2" t="s">
        <v>134</v>
      </c>
      <c r="X494" s="2" t="s">
        <v>134</v>
      </c>
      <c r="Y494" s="2" t="s">
        <v>3107</v>
      </c>
      <c r="Z494" s="4">
        <v>2618</v>
      </c>
      <c r="AA494" s="4">
        <f>=ROUNDDOWN(201.384615384615,0)</f>
      </c>
      <c r="AB494" s="5">
        <v>13</v>
      </c>
      <c r="AC494" s="2" t="s">
        <v>134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>
        <v>0</v>
      </c>
      <c r="AP494" s="4">
        <v>384</v>
      </c>
      <c r="AQ494" s="8">
        <v>4884.48</v>
      </c>
      <c r="AR494" s="4"/>
      <c r="AS494" s="8"/>
      <c r="AT494" s="7"/>
      <c r="AU494" s="7"/>
      <c r="AV494" s="4">
        <v>384</v>
      </c>
      <c r="AW494" s="8">
        <v>4884.48</v>
      </c>
      <c r="AX494" s="4"/>
      <c r="AY494" s="8"/>
      <c r="AZ494" s="7"/>
      <c r="BA494" s="7"/>
      <c r="BB494" s="7">
        <v>1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>
        <v>0.2039</v>
      </c>
      <c r="BJ494" s="4">
        <v>384</v>
      </c>
      <c r="BK494" s="8">
        <v>4884.48</v>
      </c>
      <c r="BL494" s="2" t="s">
        <v>16</v>
      </c>
      <c r="BM494" s="7">
        <v>1</v>
      </c>
      <c r="BN494" s="7">
        <v>1</v>
      </c>
      <c r="BO494" s="4">
        <v>384</v>
      </c>
      <c r="BP494" s="8">
        <v>4884.48</v>
      </c>
      <c r="BQ494" s="4"/>
      <c r="BR494" s="8"/>
      <c r="BS494" s="7"/>
      <c r="BT494" s="7"/>
      <c r="BU494" s="2" t="s">
        <v>140</v>
      </c>
      <c r="BV494" s="2" t="s">
        <v>131</v>
      </c>
      <c r="BW494" s="2" t="s">
        <v>134</v>
      </c>
      <c r="BX494" s="2" t="s">
        <v>3928</v>
      </c>
      <c r="BY494" s="2" t="s">
        <v>142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134</v>
      </c>
      <c r="CH494" s="2" t="s">
        <v>134</v>
      </c>
      <c r="CI494" s="2" t="s">
        <v>134</v>
      </c>
      <c r="CJ494" s="2" t="s">
        <v>134</v>
      </c>
      <c r="CK494" s="2" t="s">
        <v>134</v>
      </c>
      <c r="CL494" s="2" t="s">
        <v>134</v>
      </c>
      <c r="CM494" s="4"/>
      <c r="CN494" s="8"/>
      <c r="CO494" s="4"/>
      <c r="CP494" s="8"/>
      <c r="CQ494" s="7"/>
      <c r="CR494" s="7"/>
      <c r="CS494" s="2" t="s">
        <v>134</v>
      </c>
      <c r="CT494" s="2" t="s">
        <v>134</v>
      </c>
      <c r="CU494" s="2" t="s">
        <v>134</v>
      </c>
      <c r="CV494" s="2" t="s">
        <v>134</v>
      </c>
      <c r="CW494" s="2" t="s">
        <v>134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134</v>
      </c>
      <c r="DF494" s="2" t="s">
        <v>134</v>
      </c>
      <c r="DG494" s="2" t="s">
        <v>134</v>
      </c>
      <c r="DH494" s="2" t="s">
        <v>134</v>
      </c>
      <c r="DI494" s="2" t="s">
        <v>134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134</v>
      </c>
      <c r="DR494" s="2" t="s">
        <v>134</v>
      </c>
      <c r="DS494" s="2" t="s">
        <v>134</v>
      </c>
      <c r="DT494" s="2" t="s">
        <v>134</v>
      </c>
      <c r="DU494" s="2" t="s">
        <v>134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134</v>
      </c>
      <c r="ED494" s="2" t="s">
        <v>134</v>
      </c>
      <c r="EE494" s="2" t="s">
        <v>134</v>
      </c>
      <c r="EF494" s="2" t="s">
        <v>134</v>
      </c>
      <c r="EG494" s="2" t="s">
        <v>134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134</v>
      </c>
      <c r="EP494" s="2" t="s">
        <v>134</v>
      </c>
      <c r="EQ494" s="2" t="s">
        <v>134</v>
      </c>
      <c r="ER494" s="2" t="s">
        <v>134</v>
      </c>
      <c r="ES494" s="2" t="s">
        <v>134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134</v>
      </c>
      <c r="FB494" s="2" t="s">
        <v>134</v>
      </c>
      <c r="FC494" s="2" t="s">
        <v>134</v>
      </c>
      <c r="FD494" s="2" t="s">
        <v>134</v>
      </c>
      <c r="FE494" s="2" t="s">
        <v>134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134</v>
      </c>
      <c r="FN494" s="2" t="s">
        <v>134</v>
      </c>
      <c r="FO494" s="2" t="s">
        <v>134</v>
      </c>
      <c r="FP494" s="2" t="s">
        <v>134</v>
      </c>
      <c r="FQ494" s="2" t="s">
        <v>134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134</v>
      </c>
      <c r="GA494" s="2" t="s">
        <v>134</v>
      </c>
      <c r="GB494" s="2" t="s">
        <v>134</v>
      </c>
      <c r="GC494" s="2" t="s">
        <v>134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134</v>
      </c>
      <c r="GL494" s="2" t="s">
        <v>134</v>
      </c>
      <c r="GM494" s="2" t="s">
        <v>134</v>
      </c>
      <c r="GN494" s="2" t="s">
        <v>134</v>
      </c>
      <c r="GO494" s="2" t="s">
        <v>134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134</v>
      </c>
      <c r="GX494" s="2" t="s">
        <v>134</v>
      </c>
      <c r="GY494" s="2" t="s">
        <v>134</v>
      </c>
      <c r="GZ494" s="2" t="s">
        <v>134</v>
      </c>
      <c r="HA494" s="2" t="s">
        <v>134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140</v>
      </c>
      <c r="HJ494" s="2" t="s">
        <v>144</v>
      </c>
      <c r="HK494" s="2" t="s">
        <v>1477</v>
      </c>
      <c r="HL494" s="2" t="s">
        <v>683</v>
      </c>
      <c r="HM494" s="2" t="s">
        <v>142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134</v>
      </c>
      <c r="HV494" s="2" t="s">
        <v>134</v>
      </c>
      <c r="HW494" s="2" t="s">
        <v>134</v>
      </c>
      <c r="HX494" s="2" t="s">
        <v>134</v>
      </c>
      <c r="HY494" s="2" t="s">
        <v>134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134</v>
      </c>
      <c r="II494" s="2" t="s">
        <v>134</v>
      </c>
      <c r="IJ494" s="2" t="s">
        <v>134</v>
      </c>
      <c r="IK494" s="2" t="s">
        <v>134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134</v>
      </c>
      <c r="IT494" s="2" t="s">
        <v>134</v>
      </c>
      <c r="IU494" s="2" t="s">
        <v>134</v>
      </c>
      <c r="IV494" s="2" t="s">
        <v>134</v>
      </c>
      <c r="IW494" s="2" t="s">
        <v>134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134</v>
      </c>
      <c r="JF494" s="2" t="s">
        <v>134</v>
      </c>
      <c r="JG494" s="2" t="s">
        <v>134</v>
      </c>
      <c r="JH494" s="2" t="s">
        <v>134</v>
      </c>
      <c r="JI494" s="2" t="s">
        <v>134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134</v>
      </c>
      <c r="JS494" s="2" t="s">
        <v>134</v>
      </c>
      <c r="JT494" s="2" t="s">
        <v>134</v>
      </c>
      <c r="JU494" s="2" t="s">
        <v>134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134</v>
      </c>
      <c r="KE494" s="2" t="s">
        <v>134</v>
      </c>
      <c r="KF494" s="2" t="s">
        <v>134</v>
      </c>
      <c r="KG494" s="2" t="s">
        <v>134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134</v>
      </c>
      <c r="LC494" s="2" t="s">
        <v>134</v>
      </c>
      <c r="LD494" s="2" t="s">
        <v>134</v>
      </c>
      <c r="LE494" s="2" t="s">
        <v>134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134</v>
      </c>
      <c r="LN494" s="2" t="s">
        <v>134</v>
      </c>
      <c r="LO494" s="2" t="s">
        <v>134</v>
      </c>
      <c r="LP494" s="2" t="s">
        <v>134</v>
      </c>
      <c r="LQ494" s="2" t="s">
        <v>134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134</v>
      </c>
      <c r="LZ494" s="2" t="s">
        <v>134</v>
      </c>
      <c r="MA494" s="2" t="s">
        <v>134</v>
      </c>
      <c r="MB494" s="2" t="s">
        <v>134</v>
      </c>
      <c r="MC494" s="2" t="s">
        <v>134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134</v>
      </c>
      <c r="MM494" s="2" t="s">
        <v>134</v>
      </c>
      <c r="MN494" s="2" t="s">
        <v>134</v>
      </c>
      <c r="MO494" s="2" t="s">
        <v>134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134</v>
      </c>
      <c r="MY494" s="2" t="s">
        <v>134</v>
      </c>
      <c r="MZ494" s="2" t="s">
        <v>134</v>
      </c>
      <c r="NA494" s="2" t="s">
        <v>134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134</v>
      </c>
      <c r="NV494" s="2" t="s">
        <v>134</v>
      </c>
      <c r="NW494" s="2" t="s">
        <v>134</v>
      </c>
      <c r="NX494" s="2" t="s">
        <v>134</v>
      </c>
      <c r="NY494" s="2" t="s">
        <v>134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134</v>
      </c>
      <c r="OT494" s="2" t="s">
        <v>134</v>
      </c>
      <c r="OU494" s="2" t="s">
        <v>134</v>
      </c>
      <c r="OV494" s="2" t="s">
        <v>134</v>
      </c>
      <c r="OW494" s="2" t="s">
        <v>134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134</v>
      </c>
      <c r="PS494" s="2" t="s">
        <v>134</v>
      </c>
      <c r="PT494" s="2" t="s">
        <v>134</v>
      </c>
      <c r="PU494" s="2" t="s">
        <v>134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134</v>
      </c>
      <c r="QP494" s="2" t="s">
        <v>134</v>
      </c>
      <c r="QQ494" s="2" t="s">
        <v>134</v>
      </c>
      <c r="QR494" s="2" t="s">
        <v>134</v>
      </c>
      <c r="QS494" s="2" t="s">
        <v>134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134</v>
      </c>
      <c r="RB494" s="2" t="s">
        <v>134</v>
      </c>
      <c r="RC494" s="2" t="s">
        <v>134</v>
      </c>
      <c r="RD494" s="2" t="s">
        <v>134</v>
      </c>
      <c r="RE494" s="2" t="s">
        <v>134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134</v>
      </c>
      <c r="RN494" s="2" t="s">
        <v>134</v>
      </c>
      <c r="RO494" s="2" t="s">
        <v>134</v>
      </c>
      <c r="RP494" s="2" t="s">
        <v>134</v>
      </c>
      <c r="RQ494" s="2" t="s">
        <v>134</v>
      </c>
      <c r="RR494" s="2" t="s">
        <v>134</v>
      </c>
      <c r="RS494" s="4"/>
      <c r="RT494" s="8"/>
      <c r="RU494" s="4"/>
      <c r="RV494" s="8"/>
      <c r="RW494" s="7"/>
      <c r="RX494" s="7"/>
      <c r="RY494" s="2" t="s">
        <v>134</v>
      </c>
      <c r="RZ494" s="2" t="s">
        <v>134</v>
      </c>
      <c r="SA494" s="2" t="s">
        <v>134</v>
      </c>
      <c r="SB494" s="2" t="s">
        <v>134</v>
      </c>
      <c r="SC494" s="2" t="s">
        <v>134</v>
      </c>
      <c r="SD494" s="2" t="s">
        <v>134</v>
      </c>
      <c r="SE494" s="4"/>
      <c r="SF494" s="8"/>
      <c r="SG494" s="4"/>
      <c r="SH494" s="8"/>
      <c r="SI494" s="7"/>
      <c r="SJ494" s="7"/>
      <c r="SK494" s="2" t="s">
        <v>134</v>
      </c>
      <c r="SL494" s="2" t="s">
        <v>134</v>
      </c>
      <c r="SM494" s="2" t="s">
        <v>134</v>
      </c>
      <c r="SN494" s="2" t="s">
        <v>134</v>
      </c>
      <c r="SO494" s="2" t="s">
        <v>134</v>
      </c>
      <c r="SP494" s="2" t="s">
        <v>134</v>
      </c>
    </row>
    <row r="495">
      <c r="A495" s="2" t="s">
        <v>3929</v>
      </c>
      <c r="B495" s="2" t="s">
        <v>123</v>
      </c>
      <c r="C495" s="2" t="s">
        <v>3921</v>
      </c>
      <c r="D495" s="2" t="s">
        <v>125</v>
      </c>
      <c r="E495" s="2" t="s">
        <v>126</v>
      </c>
      <c r="F495" s="2" t="s">
        <v>3922</v>
      </c>
      <c r="G495" s="2" t="s">
        <v>3922</v>
      </c>
      <c r="H495" s="2" t="s">
        <v>3922</v>
      </c>
      <c r="I495" s="2" t="s">
        <v>3923</v>
      </c>
      <c r="J495" s="2" t="s">
        <v>234</v>
      </c>
      <c r="K495" s="2" t="s">
        <v>549</v>
      </c>
      <c r="L495" s="3">
        <v>12.5</v>
      </c>
      <c r="M495" s="3">
        <v>13.13</v>
      </c>
      <c r="N495" s="3">
        <v>22.99</v>
      </c>
      <c r="O495" s="2" t="s">
        <v>131</v>
      </c>
      <c r="P495" s="2" t="s">
        <v>3252</v>
      </c>
      <c r="Q495" s="2" t="s">
        <v>133</v>
      </c>
      <c r="R495" s="2" t="s">
        <v>16</v>
      </c>
      <c r="S495" s="2" t="s">
        <v>134</v>
      </c>
      <c r="T495" s="2" t="s">
        <v>134</v>
      </c>
      <c r="U495" s="2" t="s">
        <v>832</v>
      </c>
      <c r="V495" s="2" t="s">
        <v>420</v>
      </c>
      <c r="W495" s="2" t="s">
        <v>134</v>
      </c>
      <c r="X495" s="2" t="s">
        <v>134</v>
      </c>
      <c r="Y495" s="2" t="s">
        <v>3107</v>
      </c>
      <c r="Z495" s="4">
        <v>224</v>
      </c>
      <c r="AA495" s="4">
        <f>=ROUNDDOWN(19.1452991452991,0)</f>
      </c>
      <c r="AB495" s="5">
        <v>11.7</v>
      </c>
      <c r="AC495" s="2" t="s">
        <v>134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>
        <v>0</v>
      </c>
      <c r="AP495" s="4">
        <v>83</v>
      </c>
      <c r="AQ495" s="8">
        <v>1126.31</v>
      </c>
      <c r="AR495" s="4"/>
      <c r="AS495" s="8"/>
      <c r="AT495" s="7"/>
      <c r="AU495" s="7"/>
      <c r="AV495" s="4">
        <v>83</v>
      </c>
      <c r="AW495" s="8">
        <v>1126.31</v>
      </c>
      <c r="AX495" s="4"/>
      <c r="AY495" s="8"/>
      <c r="AZ495" s="7"/>
      <c r="BA495" s="7"/>
      <c r="BB495" s="7">
        <v>1</v>
      </c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>
        <v>0.047</v>
      </c>
      <c r="BJ495" s="4">
        <v>83</v>
      </c>
      <c r="BK495" s="8">
        <v>1126.31</v>
      </c>
      <c r="BL495" s="2" t="s">
        <v>3249</v>
      </c>
      <c r="BM495" s="7">
        <v>1</v>
      </c>
      <c r="BN495" s="7">
        <v>1</v>
      </c>
      <c r="BO495" s="4">
        <v>83</v>
      </c>
      <c r="BP495" s="8">
        <v>1126.31</v>
      </c>
      <c r="BQ495" s="4"/>
      <c r="BR495" s="8"/>
      <c r="BS495" s="7"/>
      <c r="BT495" s="7"/>
      <c r="BU495" s="2" t="s">
        <v>140</v>
      </c>
      <c r="BV495" s="2" t="s">
        <v>144</v>
      </c>
      <c r="BW495" s="2" t="s">
        <v>134</v>
      </c>
      <c r="BX495" s="2" t="s">
        <v>3930</v>
      </c>
      <c r="BY495" s="2" t="s">
        <v>142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134</v>
      </c>
      <c r="CI495" s="2" t="s">
        <v>134</v>
      </c>
      <c r="CJ495" s="2" t="s">
        <v>134</v>
      </c>
      <c r="CK495" s="2" t="s">
        <v>134</v>
      </c>
      <c r="CL495" s="2" t="s">
        <v>134</v>
      </c>
      <c r="CM495" s="4"/>
      <c r="CN495" s="8"/>
      <c r="CO495" s="4"/>
      <c r="CP495" s="8"/>
      <c r="CQ495" s="7"/>
      <c r="CR495" s="7"/>
      <c r="CS495" s="2" t="s">
        <v>134</v>
      </c>
      <c r="CT495" s="2" t="s">
        <v>134</v>
      </c>
      <c r="CU495" s="2" t="s">
        <v>134</v>
      </c>
      <c r="CV495" s="2" t="s">
        <v>134</v>
      </c>
      <c r="CW495" s="2" t="s">
        <v>134</v>
      </c>
      <c r="CX495" s="2" t="s">
        <v>134</v>
      </c>
      <c r="CY495" s="4"/>
      <c r="CZ495" s="8"/>
      <c r="DA495" s="4"/>
      <c r="DB495" s="8"/>
      <c r="DC495" s="7"/>
      <c r="DD495" s="7"/>
      <c r="DE495" s="2" t="s">
        <v>134</v>
      </c>
      <c r="DF495" s="2" t="s">
        <v>134</v>
      </c>
      <c r="DG495" s="2" t="s">
        <v>134</v>
      </c>
      <c r="DH495" s="2" t="s">
        <v>134</v>
      </c>
      <c r="DI495" s="2" t="s">
        <v>134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134</v>
      </c>
      <c r="DR495" s="2" t="s">
        <v>134</v>
      </c>
      <c r="DS495" s="2" t="s">
        <v>134</v>
      </c>
      <c r="DT495" s="2" t="s">
        <v>134</v>
      </c>
      <c r="DU495" s="2" t="s">
        <v>134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134</v>
      </c>
      <c r="ED495" s="2" t="s">
        <v>134</v>
      </c>
      <c r="EE495" s="2" t="s">
        <v>134</v>
      </c>
      <c r="EF495" s="2" t="s">
        <v>134</v>
      </c>
      <c r="EG495" s="2" t="s">
        <v>134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134</v>
      </c>
      <c r="EP495" s="2" t="s">
        <v>134</v>
      </c>
      <c r="EQ495" s="2" t="s">
        <v>134</v>
      </c>
      <c r="ER495" s="2" t="s">
        <v>134</v>
      </c>
      <c r="ES495" s="2" t="s">
        <v>134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134</v>
      </c>
      <c r="FB495" s="2" t="s">
        <v>134</v>
      </c>
      <c r="FC495" s="2" t="s">
        <v>134</v>
      </c>
      <c r="FD495" s="2" t="s">
        <v>134</v>
      </c>
      <c r="FE495" s="2" t="s">
        <v>134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134</v>
      </c>
      <c r="FN495" s="2" t="s">
        <v>134</v>
      </c>
      <c r="FO495" s="2" t="s">
        <v>134</v>
      </c>
      <c r="FP495" s="2" t="s">
        <v>134</v>
      </c>
      <c r="FQ495" s="2" t="s">
        <v>134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134</v>
      </c>
      <c r="GA495" s="2" t="s">
        <v>134</v>
      </c>
      <c r="GB495" s="2" t="s">
        <v>134</v>
      </c>
      <c r="GC495" s="2" t="s">
        <v>134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134</v>
      </c>
      <c r="GM495" s="2" t="s">
        <v>134</v>
      </c>
      <c r="GN495" s="2" t="s">
        <v>134</v>
      </c>
      <c r="GO495" s="2" t="s">
        <v>134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134</v>
      </c>
      <c r="GX495" s="2" t="s">
        <v>134</v>
      </c>
      <c r="GY495" s="2" t="s">
        <v>134</v>
      </c>
      <c r="GZ495" s="2" t="s">
        <v>134</v>
      </c>
      <c r="HA495" s="2" t="s">
        <v>134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140</v>
      </c>
      <c r="HJ495" s="2" t="s">
        <v>144</v>
      </c>
      <c r="HK495" s="2" t="s">
        <v>1477</v>
      </c>
      <c r="HL495" s="2" t="s">
        <v>3566</v>
      </c>
      <c r="HM495" s="2" t="s">
        <v>142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134</v>
      </c>
      <c r="HW495" s="2" t="s">
        <v>134</v>
      </c>
      <c r="HX495" s="2" t="s">
        <v>134</v>
      </c>
      <c r="HY495" s="2" t="s">
        <v>134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134</v>
      </c>
      <c r="II495" s="2" t="s">
        <v>134</v>
      </c>
      <c r="IJ495" s="2" t="s">
        <v>134</v>
      </c>
      <c r="IK495" s="2" t="s">
        <v>134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134</v>
      </c>
      <c r="IT495" s="2" t="s">
        <v>134</v>
      </c>
      <c r="IU495" s="2" t="s">
        <v>134</v>
      </c>
      <c r="IV495" s="2" t="s">
        <v>134</v>
      </c>
      <c r="IW495" s="2" t="s">
        <v>134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134</v>
      </c>
      <c r="JF495" s="2" t="s">
        <v>134</v>
      </c>
      <c r="JG495" s="2" t="s">
        <v>134</v>
      </c>
      <c r="JH495" s="2" t="s">
        <v>134</v>
      </c>
      <c r="JI495" s="2" t="s">
        <v>134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134</v>
      </c>
      <c r="JS495" s="2" t="s">
        <v>134</v>
      </c>
      <c r="JT495" s="2" t="s">
        <v>134</v>
      </c>
      <c r="JU495" s="2" t="s">
        <v>134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134</v>
      </c>
      <c r="KE495" s="2" t="s">
        <v>134</v>
      </c>
      <c r="KF495" s="2" t="s">
        <v>134</v>
      </c>
      <c r="KG495" s="2" t="s">
        <v>134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134</v>
      </c>
      <c r="LC495" s="2" t="s">
        <v>134</v>
      </c>
      <c r="LD495" s="2" t="s">
        <v>134</v>
      </c>
      <c r="LE495" s="2" t="s">
        <v>134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134</v>
      </c>
      <c r="LO495" s="2" t="s">
        <v>134</v>
      </c>
      <c r="LP495" s="2" t="s">
        <v>134</v>
      </c>
      <c r="LQ495" s="2" t="s">
        <v>134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134</v>
      </c>
      <c r="LZ495" s="2" t="s">
        <v>134</v>
      </c>
      <c r="MA495" s="2" t="s">
        <v>134</v>
      </c>
      <c r="MB495" s="2" t="s">
        <v>134</v>
      </c>
      <c r="MC495" s="2" t="s">
        <v>134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134</v>
      </c>
      <c r="MM495" s="2" t="s">
        <v>134</v>
      </c>
      <c r="MN495" s="2" t="s">
        <v>134</v>
      </c>
      <c r="MO495" s="2" t="s">
        <v>134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134</v>
      </c>
      <c r="MY495" s="2" t="s">
        <v>134</v>
      </c>
      <c r="MZ495" s="2" t="s">
        <v>134</v>
      </c>
      <c r="NA495" s="2" t="s">
        <v>134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134</v>
      </c>
      <c r="NW495" s="2" t="s">
        <v>134</v>
      </c>
      <c r="NX495" s="2" t="s">
        <v>134</v>
      </c>
      <c r="NY495" s="2" t="s">
        <v>134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134</v>
      </c>
      <c r="OT495" s="2" t="s">
        <v>134</v>
      </c>
      <c r="OU495" s="2" t="s">
        <v>134</v>
      </c>
      <c r="OV495" s="2" t="s">
        <v>134</v>
      </c>
      <c r="OW495" s="2" t="s">
        <v>134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134</v>
      </c>
      <c r="PS495" s="2" t="s">
        <v>134</v>
      </c>
      <c r="PT495" s="2" t="s">
        <v>134</v>
      </c>
      <c r="PU495" s="2" t="s">
        <v>134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134</v>
      </c>
      <c r="QP495" s="2" t="s">
        <v>134</v>
      </c>
      <c r="QQ495" s="2" t="s">
        <v>134</v>
      </c>
      <c r="QR495" s="2" t="s">
        <v>134</v>
      </c>
      <c r="QS495" s="2" t="s">
        <v>134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134</v>
      </c>
      <c r="RB495" s="2" t="s">
        <v>134</v>
      </c>
      <c r="RC495" s="2" t="s">
        <v>134</v>
      </c>
      <c r="RD495" s="2" t="s">
        <v>134</v>
      </c>
      <c r="RE495" s="2" t="s">
        <v>134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134</v>
      </c>
      <c r="RN495" s="2" t="s">
        <v>134</v>
      </c>
      <c r="RO495" s="2" t="s">
        <v>134</v>
      </c>
      <c r="RP495" s="2" t="s">
        <v>134</v>
      </c>
      <c r="RQ495" s="2" t="s">
        <v>134</v>
      </c>
      <c r="RR495" s="2" t="s">
        <v>134</v>
      </c>
      <c r="RS495" s="4"/>
      <c r="RT495" s="8"/>
      <c r="RU495" s="4"/>
      <c r="RV495" s="8"/>
      <c r="RW495" s="7"/>
      <c r="RX495" s="7"/>
      <c r="RY495" s="2" t="s">
        <v>134</v>
      </c>
      <c r="RZ495" s="2" t="s">
        <v>134</v>
      </c>
      <c r="SA495" s="2" t="s">
        <v>134</v>
      </c>
      <c r="SB495" s="2" t="s">
        <v>134</v>
      </c>
      <c r="SC495" s="2" t="s">
        <v>134</v>
      </c>
      <c r="SD495" s="2" t="s">
        <v>134</v>
      </c>
      <c r="SE495" s="4"/>
      <c r="SF495" s="8"/>
      <c r="SG495" s="4"/>
      <c r="SH495" s="8"/>
      <c r="SI495" s="7"/>
      <c r="SJ495" s="7"/>
      <c r="SK495" s="2" t="s">
        <v>134</v>
      </c>
      <c r="SL495" s="2" t="s">
        <v>134</v>
      </c>
      <c r="SM495" s="2" t="s">
        <v>134</v>
      </c>
      <c r="SN495" s="2" t="s">
        <v>134</v>
      </c>
      <c r="SO495" s="2" t="s">
        <v>134</v>
      </c>
      <c r="SP495" s="2" t="s">
        <v>134</v>
      </c>
    </row>
    <row r="496">
      <c r="A496" s="2" t="s">
        <v>3931</v>
      </c>
      <c r="B496" s="2" t="s">
        <v>123</v>
      </c>
      <c r="C496" s="2" t="s">
        <v>3921</v>
      </c>
      <c r="D496" s="2" t="s">
        <v>125</v>
      </c>
      <c r="E496" s="2" t="s">
        <v>126</v>
      </c>
      <c r="F496" s="2" t="s">
        <v>3932</v>
      </c>
      <c r="G496" s="2" t="s">
        <v>134</v>
      </c>
      <c r="H496" s="2" t="s">
        <v>134</v>
      </c>
      <c r="I496" s="2" t="s">
        <v>3933</v>
      </c>
      <c r="J496" s="2" t="s">
        <v>234</v>
      </c>
      <c r="K496" s="2" t="s">
        <v>654</v>
      </c>
      <c r="L496" s="3">
        <v>12.37</v>
      </c>
      <c r="M496" s="3">
        <v>12.99</v>
      </c>
      <c r="N496" s="3">
        <v>21.99</v>
      </c>
      <c r="O496" s="2" t="s">
        <v>131</v>
      </c>
      <c r="P496" s="2" t="s">
        <v>3247</v>
      </c>
      <c r="Q496" s="2" t="s">
        <v>133</v>
      </c>
      <c r="R496" s="2" t="s">
        <v>16</v>
      </c>
      <c r="S496" s="2" t="s">
        <v>134</v>
      </c>
      <c r="T496" s="2" t="s">
        <v>134</v>
      </c>
      <c r="U496" s="2" t="s">
        <v>134</v>
      </c>
      <c r="V496" s="2" t="s">
        <v>1173</v>
      </c>
      <c r="W496" s="2" t="s">
        <v>134</v>
      </c>
      <c r="X496" s="2" t="s">
        <v>134</v>
      </c>
      <c r="Y496" s="2" t="s">
        <v>2138</v>
      </c>
      <c r="Z496" s="4">
        <v>636</v>
      </c>
      <c r="AA496" s="4">
        <f>=ROUNDDOWN(106,0)</f>
      </c>
      <c r="AB496" s="5">
        <v>6</v>
      </c>
      <c r="AC496" s="2" t="s">
        <v>134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>
        <v>0</v>
      </c>
      <c r="AP496" s="4">
        <v>162</v>
      </c>
      <c r="AQ496" s="8">
        <v>2044.56</v>
      </c>
      <c r="AR496" s="4"/>
      <c r="AS496" s="8"/>
      <c r="AT496" s="7"/>
      <c r="AU496" s="7"/>
      <c r="AV496" s="4">
        <v>162</v>
      </c>
      <c r="AW496" s="8">
        <v>2044.56</v>
      </c>
      <c r="AX496" s="4"/>
      <c r="AY496" s="8"/>
      <c r="AZ496" s="7"/>
      <c r="BA496" s="7"/>
      <c r="BB496" s="7">
        <v>1</v>
      </c>
      <c r="BC496" s="4">
        <v>305</v>
      </c>
      <c r="BD496" s="8">
        <v>3941.05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>
        <v>0.5188</v>
      </c>
      <c r="BJ496" s="4">
        <v>162</v>
      </c>
      <c r="BK496" s="8">
        <v>2044.56</v>
      </c>
      <c r="BL496" s="2" t="s">
        <v>3934</v>
      </c>
      <c r="BM496" s="7">
        <v>1</v>
      </c>
      <c r="BN496" s="7">
        <v>1</v>
      </c>
      <c r="BO496" s="4">
        <v>161</v>
      </c>
      <c r="BP496" s="8">
        <v>2021.57</v>
      </c>
      <c r="BQ496" s="4"/>
      <c r="BR496" s="8"/>
      <c r="BS496" s="7"/>
      <c r="BT496" s="7"/>
      <c r="BU496" s="2" t="s">
        <v>140</v>
      </c>
      <c r="BV496" s="2" t="s">
        <v>131</v>
      </c>
      <c r="BW496" s="2" t="s">
        <v>134</v>
      </c>
      <c r="BX496" s="2" t="s">
        <v>2915</v>
      </c>
      <c r="BY496" s="2" t="s">
        <v>142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134</v>
      </c>
      <c r="CT496" s="2" t="s">
        <v>134</v>
      </c>
      <c r="CU496" s="2" t="s">
        <v>134</v>
      </c>
      <c r="CV496" s="2" t="s">
        <v>134</v>
      </c>
      <c r="CW496" s="2" t="s">
        <v>134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134</v>
      </c>
      <c r="DF496" s="2" t="s">
        <v>134</v>
      </c>
      <c r="DG496" s="2" t="s">
        <v>134</v>
      </c>
      <c r="DH496" s="2" t="s">
        <v>134</v>
      </c>
      <c r="DI496" s="2" t="s">
        <v>134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134</v>
      </c>
      <c r="FB496" s="2" t="s">
        <v>134</v>
      </c>
      <c r="FC496" s="2" t="s">
        <v>134</v>
      </c>
      <c r="FD496" s="2" t="s">
        <v>134</v>
      </c>
      <c r="FE496" s="2" t="s">
        <v>134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>
        <v>1</v>
      </c>
      <c r="HD496" s="8">
        <v>22.99</v>
      </c>
      <c r="HE496" s="4"/>
      <c r="HF496" s="8"/>
      <c r="HG496" s="7"/>
      <c r="HH496" s="7"/>
      <c r="HI496" s="2" t="s">
        <v>140</v>
      </c>
      <c r="HJ496" s="2" t="s">
        <v>131</v>
      </c>
      <c r="HK496" s="2" t="s">
        <v>3849</v>
      </c>
      <c r="HL496" s="2" t="s">
        <v>3935</v>
      </c>
      <c r="HM496" s="2" t="s">
        <v>142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140</v>
      </c>
      <c r="IH496" s="2" t="s">
        <v>144</v>
      </c>
      <c r="II496" s="2" t="s">
        <v>3936</v>
      </c>
      <c r="IJ496" s="2" t="s">
        <v>1022</v>
      </c>
      <c r="IK496" s="2" t="s">
        <v>142</v>
      </c>
      <c r="IL496" s="2" t="s">
        <v>168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134</v>
      </c>
      <c r="JG496" s="2" t="s">
        <v>134</v>
      </c>
      <c r="JH496" s="2" t="s">
        <v>134</v>
      </c>
      <c r="JI496" s="2" t="s">
        <v>134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  <c r="RS496" s="4"/>
      <c r="RT496" s="8"/>
      <c r="RU496" s="4"/>
      <c r="RV496" s="8"/>
      <c r="RW496" s="7"/>
      <c r="RX496" s="7"/>
      <c r="RY496" s="2" t="s">
        <v>134</v>
      </c>
      <c r="RZ496" s="2" t="s">
        <v>134</v>
      </c>
      <c r="SA496" s="2" t="s">
        <v>134</v>
      </c>
      <c r="SB496" s="2" t="s">
        <v>134</v>
      </c>
      <c r="SC496" s="2" t="s">
        <v>134</v>
      </c>
      <c r="SD496" s="2" t="s">
        <v>134</v>
      </c>
      <c r="SE496" s="4"/>
      <c r="SF496" s="8"/>
      <c r="SG496" s="4"/>
      <c r="SH496" s="8"/>
      <c r="SI496" s="7"/>
      <c r="SJ496" s="7"/>
      <c r="SK496" s="2" t="s">
        <v>134</v>
      </c>
      <c r="SL496" s="2" t="s">
        <v>134</v>
      </c>
      <c r="SM496" s="2" t="s">
        <v>134</v>
      </c>
      <c r="SN496" s="2" t="s">
        <v>134</v>
      </c>
      <c r="SO496" s="2" t="s">
        <v>134</v>
      </c>
      <c r="SP496" s="2" t="s">
        <v>134</v>
      </c>
    </row>
    <row r="497">
      <c r="A497" s="2" t="s">
        <v>3937</v>
      </c>
      <c r="B497" s="2" t="s">
        <v>123</v>
      </c>
      <c r="C497" s="2" t="s">
        <v>3921</v>
      </c>
      <c r="D497" s="2" t="s">
        <v>125</v>
      </c>
      <c r="E497" s="2" t="s">
        <v>126</v>
      </c>
      <c r="F497" s="2" t="s">
        <v>3932</v>
      </c>
      <c r="G497" s="2" t="s">
        <v>3932</v>
      </c>
      <c r="H497" s="2" t="s">
        <v>3932</v>
      </c>
      <c r="I497" s="2" t="s">
        <v>3933</v>
      </c>
      <c r="J497" s="2" t="s">
        <v>234</v>
      </c>
      <c r="K497" s="2" t="s">
        <v>3938</v>
      </c>
      <c r="L497" s="3">
        <v>12.37</v>
      </c>
      <c r="M497" s="3">
        <v>12.99</v>
      </c>
      <c r="N497" s="3">
        <v>21.99</v>
      </c>
      <c r="O497" s="2" t="s">
        <v>131</v>
      </c>
      <c r="P497" s="2" t="s">
        <v>3247</v>
      </c>
      <c r="Q497" s="2" t="s">
        <v>133</v>
      </c>
      <c r="R497" s="2" t="s">
        <v>16</v>
      </c>
      <c r="S497" s="2" t="s">
        <v>3939</v>
      </c>
      <c r="T497" s="2" t="s">
        <v>134</v>
      </c>
      <c r="U497" s="2" t="s">
        <v>832</v>
      </c>
      <c r="V497" s="2" t="s">
        <v>1173</v>
      </c>
      <c r="W497" s="2" t="s">
        <v>835</v>
      </c>
      <c r="X497" s="2" t="s">
        <v>134</v>
      </c>
      <c r="Y497" s="2" t="s">
        <v>322</v>
      </c>
      <c r="Z497" s="4">
        <v>967</v>
      </c>
      <c r="AA497" s="4">
        <f>=ROUNDDOWN(138.142857142857,0)</f>
      </c>
      <c r="AB497" s="5">
        <v>7</v>
      </c>
      <c r="AC497" s="2" t="s">
        <v>134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>
        <v>0</v>
      </c>
      <c r="AP497" s="4">
        <v>106</v>
      </c>
      <c r="AQ497" s="8">
        <v>1356.72</v>
      </c>
      <c r="AR497" s="4"/>
      <c r="AS497" s="8"/>
      <c r="AT497" s="7"/>
      <c r="AU497" s="7"/>
      <c r="AV497" s="4">
        <v>106</v>
      </c>
      <c r="AW497" s="8">
        <v>1356.72</v>
      </c>
      <c r="AX497" s="4"/>
      <c r="AY497" s="8"/>
      <c r="AZ497" s="7"/>
      <c r="BA497" s="7"/>
      <c r="BB497" s="7">
        <v>1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>
        <v>0.3443</v>
      </c>
      <c r="BJ497" s="4">
        <v>106</v>
      </c>
      <c r="BK497" s="8">
        <v>1356.72</v>
      </c>
      <c r="BL497" s="2" t="s">
        <v>3940</v>
      </c>
      <c r="BM497" s="7">
        <v>1</v>
      </c>
      <c r="BN497" s="7">
        <v>1</v>
      </c>
      <c r="BO497" s="4">
        <v>104</v>
      </c>
      <c r="BP497" s="8">
        <v>1291.6</v>
      </c>
      <c r="BQ497" s="4"/>
      <c r="BR497" s="8"/>
      <c r="BS497" s="7"/>
      <c r="BT497" s="7"/>
      <c r="BU497" s="2" t="s">
        <v>140</v>
      </c>
      <c r="BV497" s="2" t="s">
        <v>131</v>
      </c>
      <c r="BW497" s="2" t="s">
        <v>134</v>
      </c>
      <c r="BX497" s="2" t="s">
        <v>3941</v>
      </c>
      <c r="BY497" s="2" t="s">
        <v>142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140</v>
      </c>
      <c r="CH497" s="2" t="s">
        <v>144</v>
      </c>
      <c r="CI497" s="2" t="s">
        <v>869</v>
      </c>
      <c r="CJ497" s="2" t="s">
        <v>134</v>
      </c>
      <c r="CK497" s="2" t="s">
        <v>142</v>
      </c>
      <c r="CL497" s="2" t="s">
        <v>134</v>
      </c>
      <c r="CM497" s="4"/>
      <c r="CN497" s="8"/>
      <c r="CO497" s="4"/>
      <c r="CP497" s="8"/>
      <c r="CQ497" s="7"/>
      <c r="CR497" s="7"/>
      <c r="CS497" s="2" t="s">
        <v>140</v>
      </c>
      <c r="CT497" s="2" t="s">
        <v>144</v>
      </c>
      <c r="CU497" s="2" t="s">
        <v>320</v>
      </c>
      <c r="CV497" s="2" t="s">
        <v>1367</v>
      </c>
      <c r="CW497" s="2" t="s">
        <v>142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140</v>
      </c>
      <c r="DF497" s="2" t="s">
        <v>144</v>
      </c>
      <c r="DG497" s="2" t="s">
        <v>1612</v>
      </c>
      <c r="DH497" s="2" t="s">
        <v>1395</v>
      </c>
      <c r="DI497" s="2" t="s">
        <v>142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140</v>
      </c>
      <c r="DR497" s="2" t="s">
        <v>144</v>
      </c>
      <c r="DS497" s="2" t="s">
        <v>320</v>
      </c>
      <c r="DT497" s="2" t="s">
        <v>668</v>
      </c>
      <c r="DU497" s="2" t="s">
        <v>142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176</v>
      </c>
      <c r="ED497" s="2" t="s">
        <v>144</v>
      </c>
      <c r="EE497" s="2" t="s">
        <v>134</v>
      </c>
      <c r="EF497" s="2" t="s">
        <v>134</v>
      </c>
      <c r="EG497" s="2" t="s">
        <v>142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140</v>
      </c>
      <c r="EP497" s="2" t="s">
        <v>144</v>
      </c>
      <c r="EQ497" s="2" t="s">
        <v>1512</v>
      </c>
      <c r="ER497" s="2" t="s">
        <v>1217</v>
      </c>
      <c r="ES497" s="2" t="s">
        <v>142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140</v>
      </c>
      <c r="FB497" s="2" t="s">
        <v>144</v>
      </c>
      <c r="FC497" s="2" t="s">
        <v>3942</v>
      </c>
      <c r="FD497" s="2" t="s">
        <v>134</v>
      </c>
      <c r="FE497" s="2" t="s">
        <v>142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161</v>
      </c>
      <c r="FN497" s="2" t="s">
        <v>144</v>
      </c>
      <c r="FO497" s="2" t="s">
        <v>134</v>
      </c>
      <c r="FP497" s="2" t="s">
        <v>134</v>
      </c>
      <c r="FQ497" s="2" t="s">
        <v>142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176</v>
      </c>
      <c r="FZ497" s="2" t="s">
        <v>144</v>
      </c>
      <c r="GA497" s="2" t="s">
        <v>134</v>
      </c>
      <c r="GB497" s="2" t="s">
        <v>134</v>
      </c>
      <c r="GC497" s="2" t="s">
        <v>142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161</v>
      </c>
      <c r="GL497" s="2" t="s">
        <v>144</v>
      </c>
      <c r="GM497" s="2" t="s">
        <v>134</v>
      </c>
      <c r="GN497" s="2" t="s">
        <v>134</v>
      </c>
      <c r="GO497" s="2" t="s">
        <v>142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161</v>
      </c>
      <c r="GX497" s="2" t="s">
        <v>144</v>
      </c>
      <c r="GY497" s="2" t="s">
        <v>134</v>
      </c>
      <c r="GZ497" s="2" t="s">
        <v>134</v>
      </c>
      <c r="HA497" s="2" t="s">
        <v>142</v>
      </c>
      <c r="HB497" s="2" t="s">
        <v>134</v>
      </c>
      <c r="HC497" s="4">
        <v>2</v>
      </c>
      <c r="HD497" s="8">
        <v>65.12</v>
      </c>
      <c r="HE497" s="4"/>
      <c r="HF497" s="8"/>
      <c r="HG497" s="7"/>
      <c r="HH497" s="7"/>
      <c r="HI497" s="2" t="s">
        <v>140</v>
      </c>
      <c r="HJ497" s="2" t="s">
        <v>131</v>
      </c>
      <c r="HK497" s="2" t="s">
        <v>3942</v>
      </c>
      <c r="HL497" s="2" t="s">
        <v>1227</v>
      </c>
      <c r="HM497" s="2" t="s">
        <v>142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161</v>
      </c>
      <c r="HV497" s="2" t="s">
        <v>144</v>
      </c>
      <c r="HW497" s="2" t="s">
        <v>134</v>
      </c>
      <c r="HX497" s="2" t="s">
        <v>134</v>
      </c>
      <c r="HY497" s="2" t="s">
        <v>142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140</v>
      </c>
      <c r="IH497" s="2" t="s">
        <v>144</v>
      </c>
      <c r="II497" s="2" t="s">
        <v>870</v>
      </c>
      <c r="IJ497" s="2" t="s">
        <v>3943</v>
      </c>
      <c r="IK497" s="2" t="s">
        <v>142</v>
      </c>
      <c r="IL497" s="2" t="s">
        <v>168</v>
      </c>
      <c r="IM497" s="4"/>
      <c r="IN497" s="8"/>
      <c r="IO497" s="4"/>
      <c r="IP497" s="8"/>
      <c r="IQ497" s="7"/>
      <c r="IR497" s="7"/>
      <c r="IS497" s="2" t="s">
        <v>161</v>
      </c>
      <c r="IT497" s="2" t="s">
        <v>144</v>
      </c>
      <c r="IU497" s="2" t="s">
        <v>134</v>
      </c>
      <c r="IV497" s="2" t="s">
        <v>134</v>
      </c>
      <c r="IW497" s="2" t="s">
        <v>142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134</v>
      </c>
      <c r="JF497" s="2" t="s">
        <v>134</v>
      </c>
      <c r="JG497" s="2" t="s">
        <v>134</v>
      </c>
      <c r="JH497" s="2" t="s">
        <v>134</v>
      </c>
      <c r="JI497" s="2" t="s">
        <v>134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176</v>
      </c>
      <c r="JR497" s="2" t="s">
        <v>144</v>
      </c>
      <c r="JS497" s="2" t="s">
        <v>134</v>
      </c>
      <c r="JT497" s="2" t="s">
        <v>134</v>
      </c>
      <c r="JU497" s="2" t="s">
        <v>142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176</v>
      </c>
      <c r="KD497" s="2" t="s">
        <v>144</v>
      </c>
      <c r="KE497" s="2" t="s">
        <v>134</v>
      </c>
      <c r="KF497" s="2" t="s">
        <v>134</v>
      </c>
      <c r="KG497" s="2" t="s">
        <v>142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176</v>
      </c>
      <c r="KP497" s="2" t="s">
        <v>144</v>
      </c>
      <c r="KQ497" s="2" t="s">
        <v>134</v>
      </c>
      <c r="KR497" s="2" t="s">
        <v>134</v>
      </c>
      <c r="KS497" s="2" t="s">
        <v>142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161</v>
      </c>
      <c r="LB497" s="2" t="s">
        <v>144</v>
      </c>
      <c r="LC497" s="2" t="s">
        <v>134</v>
      </c>
      <c r="LD497" s="2" t="s">
        <v>134</v>
      </c>
      <c r="LE497" s="2" t="s">
        <v>142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134</v>
      </c>
      <c r="LN497" s="2" t="s">
        <v>134</v>
      </c>
      <c r="LO497" s="2" t="s">
        <v>134</v>
      </c>
      <c r="LP497" s="2" t="s">
        <v>134</v>
      </c>
      <c r="LQ497" s="2" t="s">
        <v>134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134</v>
      </c>
      <c r="LZ497" s="2" t="s">
        <v>134</v>
      </c>
      <c r="MA497" s="2" t="s">
        <v>134</v>
      </c>
      <c r="MB497" s="2" t="s">
        <v>134</v>
      </c>
      <c r="MC497" s="2" t="s">
        <v>134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161</v>
      </c>
      <c r="ML497" s="2" t="s">
        <v>144</v>
      </c>
      <c r="MM497" s="2" t="s">
        <v>134</v>
      </c>
      <c r="MN497" s="2" t="s">
        <v>134</v>
      </c>
      <c r="MO497" s="2" t="s">
        <v>142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134</v>
      </c>
      <c r="MX497" s="2" t="s">
        <v>134</v>
      </c>
      <c r="MY497" s="2" t="s">
        <v>134</v>
      </c>
      <c r="MZ497" s="2" t="s">
        <v>134</v>
      </c>
      <c r="NA497" s="2" t="s">
        <v>134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184</v>
      </c>
      <c r="NJ497" s="2" t="s">
        <v>144</v>
      </c>
      <c r="NK497" s="2" t="s">
        <v>134</v>
      </c>
      <c r="NL497" s="2" t="s">
        <v>134</v>
      </c>
      <c r="NM497" s="2" t="s">
        <v>142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134</v>
      </c>
      <c r="NV497" s="2" t="s">
        <v>134</v>
      </c>
      <c r="NW497" s="2" t="s">
        <v>134</v>
      </c>
      <c r="NX497" s="2" t="s">
        <v>134</v>
      </c>
      <c r="NY497" s="2" t="s">
        <v>134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161</v>
      </c>
      <c r="OH497" s="2" t="s">
        <v>144</v>
      </c>
      <c r="OI497" s="2" t="s">
        <v>134</v>
      </c>
      <c r="OJ497" s="2" t="s">
        <v>134</v>
      </c>
      <c r="OK497" s="2" t="s">
        <v>142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134</v>
      </c>
      <c r="OT497" s="2" t="s">
        <v>134</v>
      </c>
      <c r="OU497" s="2" t="s">
        <v>134</v>
      </c>
      <c r="OV497" s="2" t="s">
        <v>134</v>
      </c>
      <c r="OW497" s="2" t="s">
        <v>134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161</v>
      </c>
      <c r="PF497" s="2" t="s">
        <v>144</v>
      </c>
      <c r="PG497" s="2" t="s">
        <v>134</v>
      </c>
      <c r="PH497" s="2" t="s">
        <v>134</v>
      </c>
      <c r="PI497" s="2" t="s">
        <v>142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134</v>
      </c>
      <c r="PS497" s="2" t="s">
        <v>134</v>
      </c>
      <c r="PT497" s="2" t="s">
        <v>134</v>
      </c>
      <c r="PU497" s="2" t="s">
        <v>134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161</v>
      </c>
      <c r="QD497" s="2" t="s">
        <v>144</v>
      </c>
      <c r="QE497" s="2" t="s">
        <v>134</v>
      </c>
      <c r="QF497" s="2" t="s">
        <v>134</v>
      </c>
      <c r="QG497" s="2" t="s">
        <v>142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184</v>
      </c>
      <c r="QP497" s="2" t="s">
        <v>144</v>
      </c>
      <c r="QQ497" s="2" t="s">
        <v>134</v>
      </c>
      <c r="QR497" s="2" t="s">
        <v>134</v>
      </c>
      <c r="QS497" s="2" t="s">
        <v>142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134</v>
      </c>
      <c r="RB497" s="2" t="s">
        <v>134</v>
      </c>
      <c r="RC497" s="2" t="s">
        <v>134</v>
      </c>
      <c r="RD497" s="2" t="s">
        <v>134</v>
      </c>
      <c r="RE497" s="2" t="s">
        <v>134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134</v>
      </c>
      <c r="RN497" s="2" t="s">
        <v>134</v>
      </c>
      <c r="RO497" s="2" t="s">
        <v>134</v>
      </c>
      <c r="RP497" s="2" t="s">
        <v>134</v>
      </c>
      <c r="RQ497" s="2" t="s">
        <v>134</v>
      </c>
      <c r="RR497" s="2" t="s">
        <v>134</v>
      </c>
      <c r="RS497" s="4"/>
      <c r="RT497" s="8"/>
      <c r="RU497" s="4"/>
      <c r="RV497" s="8"/>
      <c r="RW497" s="7"/>
      <c r="RX497" s="7"/>
      <c r="RY497" s="2" t="s">
        <v>161</v>
      </c>
      <c r="RZ497" s="2" t="s">
        <v>144</v>
      </c>
      <c r="SA497" s="2" t="s">
        <v>134</v>
      </c>
      <c r="SB497" s="2" t="s">
        <v>134</v>
      </c>
      <c r="SC497" s="2" t="s">
        <v>142</v>
      </c>
      <c r="SD497" s="2" t="s">
        <v>134</v>
      </c>
      <c r="SE497" s="4"/>
      <c r="SF497" s="8"/>
      <c r="SG497" s="4"/>
      <c r="SH497" s="8"/>
      <c r="SI497" s="7"/>
      <c r="SJ497" s="7"/>
      <c r="SK497" s="2" t="s">
        <v>176</v>
      </c>
      <c r="SL497" s="2" t="s">
        <v>144</v>
      </c>
      <c r="SM497" s="2" t="s">
        <v>134</v>
      </c>
      <c r="SN497" s="2" t="s">
        <v>134</v>
      </c>
      <c r="SO497" s="2" t="s">
        <v>142</v>
      </c>
      <c r="SP497" s="2" t="s">
        <v>134</v>
      </c>
    </row>
    <row r="498">
      <c r="A498" s="2" t="s">
        <v>3944</v>
      </c>
      <c r="B498" s="2" t="s">
        <v>123</v>
      </c>
      <c r="C498" s="2" t="s">
        <v>3921</v>
      </c>
      <c r="D498" s="2" t="s">
        <v>125</v>
      </c>
      <c r="E498" s="2" t="s">
        <v>126</v>
      </c>
      <c r="F498" s="2" t="s">
        <v>3932</v>
      </c>
      <c r="G498" s="2" t="s">
        <v>3932</v>
      </c>
      <c r="H498" s="2" t="s">
        <v>3932</v>
      </c>
      <c r="I498" s="2" t="s">
        <v>3933</v>
      </c>
      <c r="J498" s="2" t="s">
        <v>234</v>
      </c>
      <c r="K498" s="2" t="s">
        <v>1298</v>
      </c>
      <c r="L498" s="3">
        <v>12.86</v>
      </c>
      <c r="M498" s="3">
        <v>13.5</v>
      </c>
      <c r="N498" s="3">
        <v>19.99</v>
      </c>
      <c r="O498" s="2" t="s">
        <v>131</v>
      </c>
      <c r="P498" s="2" t="s">
        <v>3945</v>
      </c>
      <c r="Q498" s="2" t="s">
        <v>133</v>
      </c>
      <c r="R498" s="2" t="s">
        <v>16</v>
      </c>
      <c r="S498" s="2" t="s">
        <v>134</v>
      </c>
      <c r="T498" s="2" t="s">
        <v>134</v>
      </c>
      <c r="U498" s="2" t="s">
        <v>832</v>
      </c>
      <c r="V498" s="2" t="s">
        <v>1173</v>
      </c>
      <c r="W498" s="2" t="s">
        <v>134</v>
      </c>
      <c r="X498" s="2" t="s">
        <v>134</v>
      </c>
      <c r="Y498" s="2" t="s">
        <v>2349</v>
      </c>
      <c r="Z498" s="4">
        <v>716</v>
      </c>
      <c r="AA498" s="4">
        <f>=ROUNDDOWN(358,0)</f>
      </c>
      <c r="AB498" s="5">
        <v>2</v>
      </c>
      <c r="AC498" s="2" t="s">
        <v>134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>
        <v>0</v>
      </c>
      <c r="AP498" s="4">
        <v>26</v>
      </c>
      <c r="AQ498" s="8">
        <v>362.24</v>
      </c>
      <c r="AR498" s="4"/>
      <c r="AS498" s="8"/>
      <c r="AT498" s="7"/>
      <c r="AU498" s="7"/>
      <c r="AV498" s="4">
        <v>26</v>
      </c>
      <c r="AW498" s="8">
        <v>362.24</v>
      </c>
      <c r="AX498" s="4"/>
      <c r="AY498" s="8"/>
      <c r="AZ498" s="7"/>
      <c r="BA498" s="7"/>
      <c r="BB498" s="7">
        <v>1</v>
      </c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>
        <v>0.0919</v>
      </c>
      <c r="BJ498" s="4">
        <v>26</v>
      </c>
      <c r="BK498" s="8">
        <v>362.24</v>
      </c>
      <c r="BL498" s="2" t="s">
        <v>3934</v>
      </c>
      <c r="BM498" s="7">
        <v>1</v>
      </c>
      <c r="BN498" s="7">
        <v>1</v>
      </c>
      <c r="BO498" s="4">
        <v>25</v>
      </c>
      <c r="BP498" s="8">
        <v>339.25</v>
      </c>
      <c r="BQ498" s="4"/>
      <c r="BR498" s="8"/>
      <c r="BS498" s="7"/>
      <c r="BT498" s="7"/>
      <c r="BU498" s="2" t="s">
        <v>140</v>
      </c>
      <c r="BV498" s="2" t="s">
        <v>131</v>
      </c>
      <c r="BW498" s="2" t="s">
        <v>134</v>
      </c>
      <c r="BX498" s="2" t="s">
        <v>1302</v>
      </c>
      <c r="BY498" s="2" t="s">
        <v>142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134</v>
      </c>
      <c r="CH498" s="2" t="s">
        <v>134</v>
      </c>
      <c r="CI498" s="2" t="s">
        <v>134</v>
      </c>
      <c r="CJ498" s="2" t="s">
        <v>134</v>
      </c>
      <c r="CK498" s="2" t="s">
        <v>134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134</v>
      </c>
      <c r="CT498" s="2" t="s">
        <v>134</v>
      </c>
      <c r="CU498" s="2" t="s">
        <v>134</v>
      </c>
      <c r="CV498" s="2" t="s">
        <v>134</v>
      </c>
      <c r="CW498" s="2" t="s">
        <v>134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134</v>
      </c>
      <c r="DF498" s="2" t="s">
        <v>134</v>
      </c>
      <c r="DG498" s="2" t="s">
        <v>134</v>
      </c>
      <c r="DH498" s="2" t="s">
        <v>134</v>
      </c>
      <c r="DI498" s="2" t="s">
        <v>134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134</v>
      </c>
      <c r="DR498" s="2" t="s">
        <v>134</v>
      </c>
      <c r="DS498" s="2" t="s">
        <v>134</v>
      </c>
      <c r="DT498" s="2" t="s">
        <v>134</v>
      </c>
      <c r="DU498" s="2" t="s">
        <v>134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134</v>
      </c>
      <c r="ED498" s="2" t="s">
        <v>134</v>
      </c>
      <c r="EE498" s="2" t="s">
        <v>134</v>
      </c>
      <c r="EF498" s="2" t="s">
        <v>134</v>
      </c>
      <c r="EG498" s="2" t="s">
        <v>134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134</v>
      </c>
      <c r="EP498" s="2" t="s">
        <v>134</v>
      </c>
      <c r="EQ498" s="2" t="s">
        <v>134</v>
      </c>
      <c r="ER498" s="2" t="s">
        <v>134</v>
      </c>
      <c r="ES498" s="2" t="s">
        <v>134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134</v>
      </c>
      <c r="FB498" s="2" t="s">
        <v>134</v>
      </c>
      <c r="FC498" s="2" t="s">
        <v>134</v>
      </c>
      <c r="FD498" s="2" t="s">
        <v>134</v>
      </c>
      <c r="FE498" s="2" t="s">
        <v>134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134</v>
      </c>
      <c r="FN498" s="2" t="s">
        <v>134</v>
      </c>
      <c r="FO498" s="2" t="s">
        <v>134</v>
      </c>
      <c r="FP498" s="2" t="s">
        <v>134</v>
      </c>
      <c r="FQ498" s="2" t="s">
        <v>134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134</v>
      </c>
      <c r="FZ498" s="2" t="s">
        <v>134</v>
      </c>
      <c r="GA498" s="2" t="s">
        <v>134</v>
      </c>
      <c r="GB498" s="2" t="s">
        <v>134</v>
      </c>
      <c r="GC498" s="2" t="s">
        <v>134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134</v>
      </c>
      <c r="GM498" s="2" t="s">
        <v>134</v>
      </c>
      <c r="GN498" s="2" t="s">
        <v>134</v>
      </c>
      <c r="GO498" s="2" t="s">
        <v>134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134</v>
      </c>
      <c r="GX498" s="2" t="s">
        <v>134</v>
      </c>
      <c r="GY498" s="2" t="s">
        <v>134</v>
      </c>
      <c r="GZ498" s="2" t="s">
        <v>134</v>
      </c>
      <c r="HA498" s="2" t="s">
        <v>134</v>
      </c>
      <c r="HB498" s="2" t="s">
        <v>134</v>
      </c>
      <c r="HC498" s="4">
        <v>1</v>
      </c>
      <c r="HD498" s="8">
        <v>22.99</v>
      </c>
      <c r="HE498" s="4"/>
      <c r="HF498" s="8"/>
      <c r="HG498" s="7"/>
      <c r="HH498" s="7"/>
      <c r="HI498" s="2" t="s">
        <v>140</v>
      </c>
      <c r="HJ498" s="2" t="s">
        <v>131</v>
      </c>
      <c r="HK498" s="2" t="s">
        <v>1477</v>
      </c>
      <c r="HL498" s="2" t="s">
        <v>1166</v>
      </c>
      <c r="HM498" s="2" t="s">
        <v>142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134</v>
      </c>
      <c r="HV498" s="2" t="s">
        <v>134</v>
      </c>
      <c r="HW498" s="2" t="s">
        <v>134</v>
      </c>
      <c r="HX498" s="2" t="s">
        <v>134</v>
      </c>
      <c r="HY498" s="2" t="s">
        <v>134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134</v>
      </c>
      <c r="IH498" s="2" t="s">
        <v>134</v>
      </c>
      <c r="II498" s="2" t="s">
        <v>134</v>
      </c>
      <c r="IJ498" s="2" t="s">
        <v>134</v>
      </c>
      <c r="IK498" s="2" t="s">
        <v>134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134</v>
      </c>
      <c r="IT498" s="2" t="s">
        <v>134</v>
      </c>
      <c r="IU498" s="2" t="s">
        <v>134</v>
      </c>
      <c r="IV498" s="2" t="s">
        <v>134</v>
      </c>
      <c r="IW498" s="2" t="s">
        <v>134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134</v>
      </c>
      <c r="JF498" s="2" t="s">
        <v>134</v>
      </c>
      <c r="JG498" s="2" t="s">
        <v>134</v>
      </c>
      <c r="JH498" s="2" t="s">
        <v>134</v>
      </c>
      <c r="JI498" s="2" t="s">
        <v>134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134</v>
      </c>
      <c r="JR498" s="2" t="s">
        <v>134</v>
      </c>
      <c r="JS498" s="2" t="s">
        <v>134</v>
      </c>
      <c r="JT498" s="2" t="s">
        <v>134</v>
      </c>
      <c r="JU498" s="2" t="s">
        <v>134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134</v>
      </c>
      <c r="KE498" s="2" t="s">
        <v>134</v>
      </c>
      <c r="KF498" s="2" t="s">
        <v>134</v>
      </c>
      <c r="KG498" s="2" t="s">
        <v>134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134</v>
      </c>
      <c r="KQ498" s="2" t="s">
        <v>134</v>
      </c>
      <c r="KR498" s="2" t="s">
        <v>134</v>
      </c>
      <c r="KS498" s="2" t="s">
        <v>134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134</v>
      </c>
      <c r="LC498" s="2" t="s">
        <v>134</v>
      </c>
      <c r="LD498" s="2" t="s">
        <v>134</v>
      </c>
      <c r="LE498" s="2" t="s">
        <v>134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134</v>
      </c>
      <c r="LN498" s="2" t="s">
        <v>134</v>
      </c>
      <c r="LO498" s="2" t="s">
        <v>134</v>
      </c>
      <c r="LP498" s="2" t="s">
        <v>134</v>
      </c>
      <c r="LQ498" s="2" t="s">
        <v>134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134</v>
      </c>
      <c r="LZ498" s="2" t="s">
        <v>134</v>
      </c>
      <c r="MA498" s="2" t="s">
        <v>134</v>
      </c>
      <c r="MB498" s="2" t="s">
        <v>134</v>
      </c>
      <c r="MC498" s="2" t="s">
        <v>134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134</v>
      </c>
      <c r="MY498" s="2" t="s">
        <v>134</v>
      </c>
      <c r="MZ498" s="2" t="s">
        <v>134</v>
      </c>
      <c r="NA498" s="2" t="s">
        <v>134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134</v>
      </c>
      <c r="NV498" s="2" t="s">
        <v>134</v>
      </c>
      <c r="NW498" s="2" t="s">
        <v>134</v>
      </c>
      <c r="NX498" s="2" t="s">
        <v>134</v>
      </c>
      <c r="NY498" s="2" t="s">
        <v>134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134</v>
      </c>
      <c r="OT498" s="2" t="s">
        <v>134</v>
      </c>
      <c r="OU498" s="2" t="s">
        <v>134</v>
      </c>
      <c r="OV498" s="2" t="s">
        <v>134</v>
      </c>
      <c r="OW498" s="2" t="s">
        <v>134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134</v>
      </c>
      <c r="PS498" s="2" t="s">
        <v>134</v>
      </c>
      <c r="PT498" s="2" t="s">
        <v>134</v>
      </c>
      <c r="PU498" s="2" t="s">
        <v>134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134</v>
      </c>
      <c r="QP498" s="2" t="s">
        <v>134</v>
      </c>
      <c r="QQ498" s="2" t="s">
        <v>134</v>
      </c>
      <c r="QR498" s="2" t="s">
        <v>134</v>
      </c>
      <c r="QS498" s="2" t="s">
        <v>134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134</v>
      </c>
      <c r="RB498" s="2" t="s">
        <v>134</v>
      </c>
      <c r="RC498" s="2" t="s">
        <v>134</v>
      </c>
      <c r="RD498" s="2" t="s">
        <v>134</v>
      </c>
      <c r="RE498" s="2" t="s">
        <v>134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134</v>
      </c>
      <c r="RN498" s="2" t="s">
        <v>134</v>
      </c>
      <c r="RO498" s="2" t="s">
        <v>134</v>
      </c>
      <c r="RP498" s="2" t="s">
        <v>134</v>
      </c>
      <c r="RQ498" s="2" t="s">
        <v>134</v>
      </c>
      <c r="RR498" s="2" t="s">
        <v>134</v>
      </c>
      <c r="RS498" s="4"/>
      <c r="RT498" s="8"/>
      <c r="RU498" s="4"/>
      <c r="RV498" s="8"/>
      <c r="RW498" s="7"/>
      <c r="RX498" s="7"/>
      <c r="RY498" s="2" t="s">
        <v>134</v>
      </c>
      <c r="RZ498" s="2" t="s">
        <v>134</v>
      </c>
      <c r="SA498" s="2" t="s">
        <v>134</v>
      </c>
      <c r="SB498" s="2" t="s">
        <v>134</v>
      </c>
      <c r="SC498" s="2" t="s">
        <v>134</v>
      </c>
      <c r="SD498" s="2" t="s">
        <v>134</v>
      </c>
      <c r="SE498" s="4"/>
      <c r="SF498" s="8"/>
      <c r="SG498" s="4"/>
      <c r="SH498" s="8"/>
      <c r="SI498" s="7"/>
      <c r="SJ498" s="7"/>
      <c r="SK498" s="2" t="s">
        <v>134</v>
      </c>
      <c r="SL498" s="2" t="s">
        <v>134</v>
      </c>
      <c r="SM498" s="2" t="s">
        <v>134</v>
      </c>
      <c r="SN498" s="2" t="s">
        <v>134</v>
      </c>
      <c r="SO498" s="2" t="s">
        <v>134</v>
      </c>
      <c r="SP498" s="2" t="s">
        <v>134</v>
      </c>
    </row>
    <row r="499">
      <c r="A499" s="2" t="s">
        <v>3946</v>
      </c>
      <c r="B499" s="2" t="s">
        <v>123</v>
      </c>
      <c r="C499" s="2" t="s">
        <v>3921</v>
      </c>
      <c r="D499" s="2" t="s">
        <v>125</v>
      </c>
      <c r="E499" s="2" t="s">
        <v>126</v>
      </c>
      <c r="F499" s="2" t="s">
        <v>3932</v>
      </c>
      <c r="G499" s="2" t="s">
        <v>3932</v>
      </c>
      <c r="H499" s="2" t="s">
        <v>3932</v>
      </c>
      <c r="I499" s="2" t="s">
        <v>3933</v>
      </c>
      <c r="J499" s="2" t="s">
        <v>234</v>
      </c>
      <c r="K499" s="2" t="s">
        <v>549</v>
      </c>
      <c r="L499" s="3">
        <v>12.37</v>
      </c>
      <c r="M499" s="3">
        <v>12.99</v>
      </c>
      <c r="N499" s="3">
        <v>21.99</v>
      </c>
      <c r="O499" s="2" t="s">
        <v>274</v>
      </c>
      <c r="P499" s="2" t="s">
        <v>3252</v>
      </c>
      <c r="Q499" s="2" t="s">
        <v>133</v>
      </c>
      <c r="R499" s="2" t="s">
        <v>16</v>
      </c>
      <c r="S499" s="2" t="s">
        <v>134</v>
      </c>
      <c r="T499" s="2" t="s">
        <v>134</v>
      </c>
      <c r="U499" s="2" t="s">
        <v>134</v>
      </c>
      <c r="V499" s="2" t="s">
        <v>1173</v>
      </c>
      <c r="W499" s="2" t="s">
        <v>134</v>
      </c>
      <c r="X499" s="2" t="s">
        <v>134</v>
      </c>
      <c r="Y499" s="2" t="s">
        <v>2138</v>
      </c>
      <c r="Z499" s="4">
        <v>2</v>
      </c>
      <c r="AA499" s="4">
        <f>=ROUNDDOWN(2.5,0)</f>
      </c>
      <c r="AB499" s="5">
        <v>0.8</v>
      </c>
      <c r="AC499" s="2" t="s">
        <v>134</v>
      </c>
      <c r="AD499" s="4"/>
      <c r="AE499" s="4"/>
      <c r="AF499" s="6">
        <v>64</v>
      </c>
      <c r="AG499" s="6"/>
      <c r="AH499" s="7">
        <v>0.5137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>
        <v>0</v>
      </c>
      <c r="AP499" s="4">
        <v>11</v>
      </c>
      <c r="AQ499" s="8">
        <v>177.53</v>
      </c>
      <c r="AR499" s="4"/>
      <c r="AS499" s="8"/>
      <c r="AT499" s="7"/>
      <c r="AU499" s="7"/>
      <c r="AV499" s="4">
        <v>11</v>
      </c>
      <c r="AW499" s="8">
        <v>177.53</v>
      </c>
      <c r="AX499" s="4"/>
      <c r="AY499" s="8"/>
      <c r="AZ499" s="7"/>
      <c r="BA499" s="7"/>
      <c r="BB499" s="7">
        <v>1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>
        <v>0.045</v>
      </c>
      <c r="BJ499" s="4">
        <v>11</v>
      </c>
      <c r="BK499" s="8">
        <v>177.53</v>
      </c>
      <c r="BL499" s="2" t="s">
        <v>3940</v>
      </c>
      <c r="BM499" s="7">
        <v>1</v>
      </c>
      <c r="BN499" s="7">
        <v>1</v>
      </c>
      <c r="BO499" s="4">
        <v>8</v>
      </c>
      <c r="BP499" s="8">
        <v>108.56</v>
      </c>
      <c r="BQ499" s="4"/>
      <c r="BR499" s="8"/>
      <c r="BS499" s="7"/>
      <c r="BT499" s="7"/>
      <c r="BU499" s="2" t="s">
        <v>140</v>
      </c>
      <c r="BV499" s="2" t="s">
        <v>144</v>
      </c>
      <c r="BW499" s="2" t="s">
        <v>134</v>
      </c>
      <c r="BX499" s="2" t="s">
        <v>2202</v>
      </c>
      <c r="BY499" s="2" t="s">
        <v>142</v>
      </c>
      <c r="BZ499" s="2" t="s">
        <v>134</v>
      </c>
      <c r="CA499" s="4"/>
      <c r="CB499" s="8"/>
      <c r="CC499" s="4"/>
      <c r="CD499" s="8"/>
      <c r="CE499" s="7"/>
      <c r="CF499" s="7"/>
      <c r="CG499" s="2" t="s">
        <v>134</v>
      </c>
      <c r="CH499" s="2" t="s">
        <v>134</v>
      </c>
      <c r="CI499" s="2" t="s">
        <v>134</v>
      </c>
      <c r="CJ499" s="2" t="s">
        <v>134</v>
      </c>
      <c r="CK499" s="2" t="s">
        <v>134</v>
      </c>
      <c r="CL499" s="2" t="s">
        <v>134</v>
      </c>
      <c r="CM499" s="4"/>
      <c r="CN499" s="8"/>
      <c r="CO499" s="4"/>
      <c r="CP499" s="8"/>
      <c r="CQ499" s="7"/>
      <c r="CR499" s="7"/>
      <c r="CS499" s="2" t="s">
        <v>134</v>
      </c>
      <c r="CT499" s="2" t="s">
        <v>134</v>
      </c>
      <c r="CU499" s="2" t="s">
        <v>134</v>
      </c>
      <c r="CV499" s="2" t="s">
        <v>134</v>
      </c>
      <c r="CW499" s="2" t="s">
        <v>134</v>
      </c>
      <c r="CX499" s="2" t="s">
        <v>134</v>
      </c>
      <c r="CY499" s="4"/>
      <c r="CZ499" s="8"/>
      <c r="DA499" s="4"/>
      <c r="DB499" s="8"/>
      <c r="DC499" s="7"/>
      <c r="DD499" s="7"/>
      <c r="DE499" s="2" t="s">
        <v>134</v>
      </c>
      <c r="DF499" s="2" t="s">
        <v>134</v>
      </c>
      <c r="DG499" s="2" t="s">
        <v>134</v>
      </c>
      <c r="DH499" s="2" t="s">
        <v>134</v>
      </c>
      <c r="DI499" s="2" t="s">
        <v>134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134</v>
      </c>
      <c r="DR499" s="2" t="s">
        <v>134</v>
      </c>
      <c r="DS499" s="2" t="s">
        <v>134</v>
      </c>
      <c r="DT499" s="2" t="s">
        <v>134</v>
      </c>
      <c r="DU499" s="2" t="s">
        <v>134</v>
      </c>
      <c r="DV499" s="2" t="s">
        <v>134</v>
      </c>
      <c r="DW499" s="4"/>
      <c r="DX499" s="8"/>
      <c r="DY499" s="4"/>
      <c r="DZ499" s="8"/>
      <c r="EA499" s="7"/>
      <c r="EB499" s="7"/>
      <c r="EC499" s="2" t="s">
        <v>134</v>
      </c>
      <c r="ED499" s="2" t="s">
        <v>134</v>
      </c>
      <c r="EE499" s="2" t="s">
        <v>134</v>
      </c>
      <c r="EF499" s="2" t="s">
        <v>134</v>
      </c>
      <c r="EG499" s="2" t="s">
        <v>134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134</v>
      </c>
      <c r="EP499" s="2" t="s">
        <v>134</v>
      </c>
      <c r="EQ499" s="2" t="s">
        <v>134</v>
      </c>
      <c r="ER499" s="2" t="s">
        <v>134</v>
      </c>
      <c r="ES499" s="2" t="s">
        <v>134</v>
      </c>
      <c r="ET499" s="2" t="s">
        <v>134</v>
      </c>
      <c r="EU499" s="4"/>
      <c r="EV499" s="8"/>
      <c r="EW499" s="4"/>
      <c r="EX499" s="8"/>
      <c r="EY499" s="7"/>
      <c r="EZ499" s="7"/>
      <c r="FA499" s="2" t="s">
        <v>134</v>
      </c>
      <c r="FB499" s="2" t="s">
        <v>134</v>
      </c>
      <c r="FC499" s="2" t="s">
        <v>134</v>
      </c>
      <c r="FD499" s="2" t="s">
        <v>134</v>
      </c>
      <c r="FE499" s="2" t="s">
        <v>134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134</v>
      </c>
      <c r="FN499" s="2" t="s">
        <v>134</v>
      </c>
      <c r="FO499" s="2" t="s">
        <v>134</v>
      </c>
      <c r="FP499" s="2" t="s">
        <v>134</v>
      </c>
      <c r="FQ499" s="2" t="s">
        <v>134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134</v>
      </c>
      <c r="FZ499" s="2" t="s">
        <v>134</v>
      </c>
      <c r="GA499" s="2" t="s">
        <v>134</v>
      </c>
      <c r="GB499" s="2" t="s">
        <v>134</v>
      </c>
      <c r="GC499" s="2" t="s">
        <v>134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134</v>
      </c>
      <c r="GL499" s="2" t="s">
        <v>134</v>
      </c>
      <c r="GM499" s="2" t="s">
        <v>134</v>
      </c>
      <c r="GN499" s="2" t="s">
        <v>134</v>
      </c>
      <c r="GO499" s="2" t="s">
        <v>134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134</v>
      </c>
      <c r="GX499" s="2" t="s">
        <v>134</v>
      </c>
      <c r="GY499" s="2" t="s">
        <v>134</v>
      </c>
      <c r="GZ499" s="2" t="s">
        <v>134</v>
      </c>
      <c r="HA499" s="2" t="s">
        <v>134</v>
      </c>
      <c r="HB499" s="2" t="s">
        <v>134</v>
      </c>
      <c r="HC499" s="4">
        <v>3</v>
      </c>
      <c r="HD499" s="8">
        <v>68.97</v>
      </c>
      <c r="HE499" s="4"/>
      <c r="HF499" s="8"/>
      <c r="HG499" s="7"/>
      <c r="HH499" s="7"/>
      <c r="HI499" s="2" t="s">
        <v>140</v>
      </c>
      <c r="HJ499" s="2" t="s">
        <v>144</v>
      </c>
      <c r="HK499" s="2" t="s">
        <v>1230</v>
      </c>
      <c r="HL499" s="2" t="s">
        <v>2810</v>
      </c>
      <c r="HM499" s="2" t="s">
        <v>142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134</v>
      </c>
      <c r="HV499" s="2" t="s">
        <v>134</v>
      </c>
      <c r="HW499" s="2" t="s">
        <v>134</v>
      </c>
      <c r="HX499" s="2" t="s">
        <v>134</v>
      </c>
      <c r="HY499" s="2" t="s">
        <v>134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140</v>
      </c>
      <c r="IH499" s="2" t="s">
        <v>144</v>
      </c>
      <c r="II499" s="2" t="s">
        <v>912</v>
      </c>
      <c r="IJ499" s="2" t="s">
        <v>3851</v>
      </c>
      <c r="IK499" s="2" t="s">
        <v>142</v>
      </c>
      <c r="IL499" s="2" t="s">
        <v>168</v>
      </c>
      <c r="IM499" s="4"/>
      <c r="IN499" s="8"/>
      <c r="IO499" s="4"/>
      <c r="IP499" s="8"/>
      <c r="IQ499" s="7"/>
      <c r="IR499" s="7"/>
      <c r="IS499" s="2" t="s">
        <v>134</v>
      </c>
      <c r="IT499" s="2" t="s">
        <v>134</v>
      </c>
      <c r="IU499" s="2" t="s">
        <v>134</v>
      </c>
      <c r="IV499" s="2" t="s">
        <v>134</v>
      </c>
      <c r="IW499" s="2" t="s">
        <v>134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134</v>
      </c>
      <c r="JF499" s="2" t="s">
        <v>134</v>
      </c>
      <c r="JG499" s="2" t="s">
        <v>134</v>
      </c>
      <c r="JH499" s="2" t="s">
        <v>134</v>
      </c>
      <c r="JI499" s="2" t="s">
        <v>134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134</v>
      </c>
      <c r="JR499" s="2" t="s">
        <v>134</v>
      </c>
      <c r="JS499" s="2" t="s">
        <v>134</v>
      </c>
      <c r="JT499" s="2" t="s">
        <v>134</v>
      </c>
      <c r="JU499" s="2" t="s">
        <v>134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134</v>
      </c>
      <c r="KQ499" s="2" t="s">
        <v>134</v>
      </c>
      <c r="KR499" s="2" t="s">
        <v>134</v>
      </c>
      <c r="KS499" s="2" t="s">
        <v>134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134</v>
      </c>
      <c r="LC499" s="2" t="s">
        <v>134</v>
      </c>
      <c r="LD499" s="2" t="s">
        <v>134</v>
      </c>
      <c r="LE499" s="2" t="s">
        <v>134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134</v>
      </c>
      <c r="LN499" s="2" t="s">
        <v>134</v>
      </c>
      <c r="LO499" s="2" t="s">
        <v>134</v>
      </c>
      <c r="LP499" s="2" t="s">
        <v>134</v>
      </c>
      <c r="LQ499" s="2" t="s">
        <v>134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134</v>
      </c>
      <c r="LZ499" s="2" t="s">
        <v>134</v>
      </c>
      <c r="MA499" s="2" t="s">
        <v>134</v>
      </c>
      <c r="MB499" s="2" t="s">
        <v>134</v>
      </c>
      <c r="MC499" s="2" t="s">
        <v>134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134</v>
      </c>
      <c r="MX499" s="2" t="s">
        <v>134</v>
      </c>
      <c r="MY499" s="2" t="s">
        <v>134</v>
      </c>
      <c r="MZ499" s="2" t="s">
        <v>134</v>
      </c>
      <c r="NA499" s="2" t="s">
        <v>134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134</v>
      </c>
      <c r="NW499" s="2" t="s">
        <v>134</v>
      </c>
      <c r="NX499" s="2" t="s">
        <v>134</v>
      </c>
      <c r="NY499" s="2" t="s">
        <v>134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134</v>
      </c>
      <c r="OT499" s="2" t="s">
        <v>134</v>
      </c>
      <c r="OU499" s="2" t="s">
        <v>134</v>
      </c>
      <c r="OV499" s="2" t="s">
        <v>134</v>
      </c>
      <c r="OW499" s="2" t="s">
        <v>134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134</v>
      </c>
      <c r="QP499" s="2" t="s">
        <v>134</v>
      </c>
      <c r="QQ499" s="2" t="s">
        <v>134</v>
      </c>
      <c r="QR499" s="2" t="s">
        <v>134</v>
      </c>
      <c r="QS499" s="2" t="s">
        <v>134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134</v>
      </c>
      <c r="RB499" s="2" t="s">
        <v>134</v>
      </c>
      <c r="RC499" s="2" t="s">
        <v>134</v>
      </c>
      <c r="RD499" s="2" t="s">
        <v>134</v>
      </c>
      <c r="RE499" s="2" t="s">
        <v>134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134</v>
      </c>
      <c r="RN499" s="2" t="s">
        <v>134</v>
      </c>
      <c r="RO499" s="2" t="s">
        <v>134</v>
      </c>
      <c r="RP499" s="2" t="s">
        <v>134</v>
      </c>
      <c r="RQ499" s="2" t="s">
        <v>134</v>
      </c>
      <c r="RR499" s="2" t="s">
        <v>134</v>
      </c>
      <c r="RS499" s="4"/>
      <c r="RT499" s="8"/>
      <c r="RU499" s="4"/>
      <c r="RV499" s="8"/>
      <c r="RW499" s="7"/>
      <c r="RX499" s="7"/>
      <c r="RY499" s="2" t="s">
        <v>134</v>
      </c>
      <c r="RZ499" s="2" t="s">
        <v>134</v>
      </c>
      <c r="SA499" s="2" t="s">
        <v>134</v>
      </c>
      <c r="SB499" s="2" t="s">
        <v>134</v>
      </c>
      <c r="SC499" s="2" t="s">
        <v>134</v>
      </c>
      <c r="SD499" s="2" t="s">
        <v>134</v>
      </c>
      <c r="SE499" s="4"/>
      <c r="SF499" s="8"/>
      <c r="SG499" s="4"/>
      <c r="SH499" s="8"/>
      <c r="SI499" s="7"/>
      <c r="SJ499" s="7"/>
      <c r="SK499" s="2" t="s">
        <v>134</v>
      </c>
      <c r="SL499" s="2" t="s">
        <v>134</v>
      </c>
      <c r="SM499" s="2" t="s">
        <v>134</v>
      </c>
      <c r="SN499" s="2" t="s">
        <v>134</v>
      </c>
      <c r="SO499" s="2" t="s">
        <v>134</v>
      </c>
      <c r="SP499" s="2" t="s">
        <v>134</v>
      </c>
    </row>
    <row r="500">
      <c r="A500" s="2" t="s">
        <v>3947</v>
      </c>
      <c r="B500" s="2" t="s">
        <v>123</v>
      </c>
      <c r="C500" s="2" t="s">
        <v>3921</v>
      </c>
      <c r="D500" s="2" t="s">
        <v>125</v>
      </c>
      <c r="E500" s="2" t="s">
        <v>126</v>
      </c>
      <c r="F500" s="2" t="s">
        <v>3932</v>
      </c>
      <c r="G500" s="2" t="s">
        <v>134</v>
      </c>
      <c r="H500" s="2" t="s">
        <v>134</v>
      </c>
      <c r="I500" s="2" t="s">
        <v>3933</v>
      </c>
      <c r="J500" s="2" t="s">
        <v>234</v>
      </c>
      <c r="K500" s="2" t="s">
        <v>394</v>
      </c>
      <c r="L500" s="3">
        <v>12.37</v>
      </c>
      <c r="M500" s="3">
        <v>12.99</v>
      </c>
      <c r="N500" s="3">
        <v>21.99</v>
      </c>
      <c r="O500" s="2" t="s">
        <v>131</v>
      </c>
      <c r="P500" s="2" t="s">
        <v>3945</v>
      </c>
      <c r="Q500" s="2" t="s">
        <v>133</v>
      </c>
      <c r="R500" s="2" t="s">
        <v>16</v>
      </c>
      <c r="S500" s="2" t="s">
        <v>134</v>
      </c>
      <c r="T500" s="2" t="s">
        <v>134</v>
      </c>
      <c r="U500" s="2" t="s">
        <v>134</v>
      </c>
      <c r="V500" s="2" t="s">
        <v>1173</v>
      </c>
      <c r="W500" s="2" t="s">
        <v>134</v>
      </c>
      <c r="X500" s="2" t="s">
        <v>134</v>
      </c>
      <c r="Y500" s="2" t="s">
        <v>2138</v>
      </c>
      <c r="Z500" s="4">
        <v>1203</v>
      </c>
      <c r="AA500" s="4">
        <f>=ROUNDDOWN(601.5,0)</f>
      </c>
      <c r="AB500" s="5">
        <v>2</v>
      </c>
      <c r="AC500" s="2" t="s">
        <v>134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/>
      <c r="BJ500" s="4"/>
      <c r="BK500" s="8"/>
      <c r="BL500" s="2" t="s">
        <v>134</v>
      </c>
      <c r="BM500" s="7"/>
      <c r="BN500" s="7"/>
      <c r="BO500" s="4"/>
      <c r="BP500" s="8"/>
      <c r="BQ500" s="4"/>
      <c r="BR500" s="8"/>
      <c r="BS500" s="7"/>
      <c r="BT500" s="7"/>
      <c r="BU500" s="2" t="s">
        <v>140</v>
      </c>
      <c r="BV500" s="2" t="s">
        <v>131</v>
      </c>
      <c r="BW500" s="2" t="s">
        <v>134</v>
      </c>
      <c r="BX500" s="2" t="s">
        <v>2202</v>
      </c>
      <c r="BY500" s="2" t="s">
        <v>142</v>
      </c>
      <c r="BZ500" s="2" t="s">
        <v>134</v>
      </c>
      <c r="CA500" s="4"/>
      <c r="CB500" s="8"/>
      <c r="CC500" s="4"/>
      <c r="CD500" s="8"/>
      <c r="CE500" s="7"/>
      <c r="CF500" s="7"/>
      <c r="CG500" s="2" t="s">
        <v>134</v>
      </c>
      <c r="CH500" s="2" t="s">
        <v>134</v>
      </c>
      <c r="CI500" s="2" t="s">
        <v>134</v>
      </c>
      <c r="CJ500" s="2" t="s">
        <v>134</v>
      </c>
      <c r="CK500" s="2" t="s">
        <v>134</v>
      </c>
      <c r="CL500" s="2" t="s">
        <v>134</v>
      </c>
      <c r="CM500" s="4"/>
      <c r="CN500" s="8"/>
      <c r="CO500" s="4"/>
      <c r="CP500" s="8"/>
      <c r="CQ500" s="7"/>
      <c r="CR500" s="7"/>
      <c r="CS500" s="2" t="s">
        <v>134</v>
      </c>
      <c r="CT500" s="2" t="s">
        <v>134</v>
      </c>
      <c r="CU500" s="2" t="s">
        <v>134</v>
      </c>
      <c r="CV500" s="2" t="s">
        <v>134</v>
      </c>
      <c r="CW500" s="2" t="s">
        <v>134</v>
      </c>
      <c r="CX500" s="2" t="s">
        <v>134</v>
      </c>
      <c r="CY500" s="4"/>
      <c r="CZ500" s="8"/>
      <c r="DA500" s="4"/>
      <c r="DB500" s="8"/>
      <c r="DC500" s="7"/>
      <c r="DD500" s="7"/>
      <c r="DE500" s="2" t="s">
        <v>134</v>
      </c>
      <c r="DF500" s="2" t="s">
        <v>134</v>
      </c>
      <c r="DG500" s="2" t="s">
        <v>134</v>
      </c>
      <c r="DH500" s="2" t="s">
        <v>134</v>
      </c>
      <c r="DI500" s="2" t="s">
        <v>134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134</v>
      </c>
      <c r="DR500" s="2" t="s">
        <v>134</v>
      </c>
      <c r="DS500" s="2" t="s">
        <v>134</v>
      </c>
      <c r="DT500" s="2" t="s">
        <v>134</v>
      </c>
      <c r="DU500" s="2" t="s">
        <v>134</v>
      </c>
      <c r="DV500" s="2" t="s">
        <v>134</v>
      </c>
      <c r="DW500" s="4"/>
      <c r="DX500" s="8"/>
      <c r="DY500" s="4"/>
      <c r="DZ500" s="8"/>
      <c r="EA500" s="7"/>
      <c r="EB500" s="7"/>
      <c r="EC500" s="2" t="s">
        <v>134</v>
      </c>
      <c r="ED500" s="2" t="s">
        <v>134</v>
      </c>
      <c r="EE500" s="2" t="s">
        <v>134</v>
      </c>
      <c r="EF500" s="2" t="s">
        <v>134</v>
      </c>
      <c r="EG500" s="2" t="s">
        <v>134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134</v>
      </c>
      <c r="EP500" s="2" t="s">
        <v>134</v>
      </c>
      <c r="EQ500" s="2" t="s">
        <v>134</v>
      </c>
      <c r="ER500" s="2" t="s">
        <v>134</v>
      </c>
      <c r="ES500" s="2" t="s">
        <v>134</v>
      </c>
      <c r="ET500" s="2" t="s">
        <v>134</v>
      </c>
      <c r="EU500" s="4"/>
      <c r="EV500" s="8"/>
      <c r="EW500" s="4"/>
      <c r="EX500" s="8"/>
      <c r="EY500" s="7"/>
      <c r="EZ500" s="7"/>
      <c r="FA500" s="2" t="s">
        <v>134</v>
      </c>
      <c r="FB500" s="2" t="s">
        <v>134</v>
      </c>
      <c r="FC500" s="2" t="s">
        <v>134</v>
      </c>
      <c r="FD500" s="2" t="s">
        <v>134</v>
      </c>
      <c r="FE500" s="2" t="s">
        <v>134</v>
      </c>
      <c r="FF500" s="2" t="s">
        <v>134</v>
      </c>
      <c r="FG500" s="4"/>
      <c r="FH500" s="8"/>
      <c r="FI500" s="4"/>
      <c r="FJ500" s="8"/>
      <c r="FK500" s="7"/>
      <c r="FL500" s="7"/>
      <c r="FM500" s="2" t="s">
        <v>134</v>
      </c>
      <c r="FN500" s="2" t="s">
        <v>134</v>
      </c>
      <c r="FO500" s="2" t="s">
        <v>134</v>
      </c>
      <c r="FP500" s="2" t="s">
        <v>134</v>
      </c>
      <c r="FQ500" s="2" t="s">
        <v>134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134</v>
      </c>
      <c r="FZ500" s="2" t="s">
        <v>134</v>
      </c>
      <c r="GA500" s="2" t="s">
        <v>134</v>
      </c>
      <c r="GB500" s="2" t="s">
        <v>134</v>
      </c>
      <c r="GC500" s="2" t="s">
        <v>134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134</v>
      </c>
      <c r="GL500" s="2" t="s">
        <v>134</v>
      </c>
      <c r="GM500" s="2" t="s">
        <v>134</v>
      </c>
      <c r="GN500" s="2" t="s">
        <v>134</v>
      </c>
      <c r="GO500" s="2" t="s">
        <v>134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134</v>
      </c>
      <c r="GX500" s="2" t="s">
        <v>134</v>
      </c>
      <c r="GY500" s="2" t="s">
        <v>134</v>
      </c>
      <c r="GZ500" s="2" t="s">
        <v>134</v>
      </c>
      <c r="HA500" s="2" t="s">
        <v>134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140</v>
      </c>
      <c r="HJ500" s="2" t="s">
        <v>131</v>
      </c>
      <c r="HK500" s="2" t="s">
        <v>1230</v>
      </c>
      <c r="HL500" s="2" t="s">
        <v>134</v>
      </c>
      <c r="HM500" s="2" t="s">
        <v>142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134</v>
      </c>
      <c r="HV500" s="2" t="s">
        <v>134</v>
      </c>
      <c r="HW500" s="2" t="s">
        <v>134</v>
      </c>
      <c r="HX500" s="2" t="s">
        <v>134</v>
      </c>
      <c r="HY500" s="2" t="s">
        <v>134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140</v>
      </c>
      <c r="IH500" s="2" t="s">
        <v>144</v>
      </c>
      <c r="II500" s="2" t="s">
        <v>912</v>
      </c>
      <c r="IJ500" s="2" t="s">
        <v>2505</v>
      </c>
      <c r="IK500" s="2" t="s">
        <v>142</v>
      </c>
      <c r="IL500" s="2" t="s">
        <v>168</v>
      </c>
      <c r="IM500" s="4"/>
      <c r="IN500" s="8"/>
      <c r="IO500" s="4"/>
      <c r="IP500" s="8"/>
      <c r="IQ500" s="7"/>
      <c r="IR500" s="7"/>
      <c r="IS500" s="2" t="s">
        <v>134</v>
      </c>
      <c r="IT500" s="2" t="s">
        <v>134</v>
      </c>
      <c r="IU500" s="2" t="s">
        <v>134</v>
      </c>
      <c r="IV500" s="2" t="s">
        <v>134</v>
      </c>
      <c r="IW500" s="2" t="s">
        <v>134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134</v>
      </c>
      <c r="JF500" s="2" t="s">
        <v>134</v>
      </c>
      <c r="JG500" s="2" t="s">
        <v>134</v>
      </c>
      <c r="JH500" s="2" t="s">
        <v>134</v>
      </c>
      <c r="JI500" s="2" t="s">
        <v>134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134</v>
      </c>
      <c r="JR500" s="2" t="s">
        <v>134</v>
      </c>
      <c r="JS500" s="2" t="s">
        <v>134</v>
      </c>
      <c r="JT500" s="2" t="s">
        <v>134</v>
      </c>
      <c r="JU500" s="2" t="s">
        <v>134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134</v>
      </c>
      <c r="KE500" s="2" t="s">
        <v>134</v>
      </c>
      <c r="KF500" s="2" t="s">
        <v>134</v>
      </c>
      <c r="KG500" s="2" t="s">
        <v>134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134</v>
      </c>
      <c r="LB500" s="2" t="s">
        <v>134</v>
      </c>
      <c r="LC500" s="2" t="s">
        <v>134</v>
      </c>
      <c r="LD500" s="2" t="s">
        <v>134</v>
      </c>
      <c r="LE500" s="2" t="s">
        <v>134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134</v>
      </c>
      <c r="LN500" s="2" t="s">
        <v>134</v>
      </c>
      <c r="LO500" s="2" t="s">
        <v>134</v>
      </c>
      <c r="LP500" s="2" t="s">
        <v>134</v>
      </c>
      <c r="LQ500" s="2" t="s">
        <v>134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134</v>
      </c>
      <c r="LZ500" s="2" t="s">
        <v>134</v>
      </c>
      <c r="MA500" s="2" t="s">
        <v>134</v>
      </c>
      <c r="MB500" s="2" t="s">
        <v>134</v>
      </c>
      <c r="MC500" s="2" t="s">
        <v>134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134</v>
      </c>
      <c r="MM500" s="2" t="s">
        <v>134</v>
      </c>
      <c r="MN500" s="2" t="s">
        <v>134</v>
      </c>
      <c r="MO500" s="2" t="s">
        <v>134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134</v>
      </c>
      <c r="MX500" s="2" t="s">
        <v>134</v>
      </c>
      <c r="MY500" s="2" t="s">
        <v>134</v>
      </c>
      <c r="MZ500" s="2" t="s">
        <v>134</v>
      </c>
      <c r="NA500" s="2" t="s">
        <v>134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134</v>
      </c>
      <c r="NK500" s="2" t="s">
        <v>134</v>
      </c>
      <c r="NL500" s="2" t="s">
        <v>134</v>
      </c>
      <c r="NM500" s="2" t="s">
        <v>134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134</v>
      </c>
      <c r="NV500" s="2" t="s">
        <v>134</v>
      </c>
      <c r="NW500" s="2" t="s">
        <v>134</v>
      </c>
      <c r="NX500" s="2" t="s">
        <v>134</v>
      </c>
      <c r="NY500" s="2" t="s">
        <v>134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134</v>
      </c>
      <c r="OI500" s="2" t="s">
        <v>134</v>
      </c>
      <c r="OJ500" s="2" t="s">
        <v>134</v>
      </c>
      <c r="OK500" s="2" t="s">
        <v>134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134</v>
      </c>
      <c r="OT500" s="2" t="s">
        <v>134</v>
      </c>
      <c r="OU500" s="2" t="s">
        <v>134</v>
      </c>
      <c r="OV500" s="2" t="s">
        <v>134</v>
      </c>
      <c r="OW500" s="2" t="s">
        <v>134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134</v>
      </c>
      <c r="PR500" s="2" t="s">
        <v>134</v>
      </c>
      <c r="PS500" s="2" t="s">
        <v>134</v>
      </c>
      <c r="PT500" s="2" t="s">
        <v>134</v>
      </c>
      <c r="PU500" s="2" t="s">
        <v>134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134</v>
      </c>
      <c r="QP500" s="2" t="s">
        <v>134</v>
      </c>
      <c r="QQ500" s="2" t="s">
        <v>134</v>
      </c>
      <c r="QR500" s="2" t="s">
        <v>134</v>
      </c>
      <c r="QS500" s="2" t="s">
        <v>134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134</v>
      </c>
      <c r="RB500" s="2" t="s">
        <v>134</v>
      </c>
      <c r="RC500" s="2" t="s">
        <v>134</v>
      </c>
      <c r="RD500" s="2" t="s">
        <v>134</v>
      </c>
      <c r="RE500" s="2" t="s">
        <v>134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134</v>
      </c>
      <c r="RN500" s="2" t="s">
        <v>134</v>
      </c>
      <c r="RO500" s="2" t="s">
        <v>134</v>
      </c>
      <c r="RP500" s="2" t="s">
        <v>134</v>
      </c>
      <c r="RQ500" s="2" t="s">
        <v>134</v>
      </c>
      <c r="RR500" s="2" t="s">
        <v>134</v>
      </c>
      <c r="RS500" s="4"/>
      <c r="RT500" s="8"/>
      <c r="RU500" s="4"/>
      <c r="RV500" s="8"/>
      <c r="RW500" s="7"/>
      <c r="RX500" s="7"/>
      <c r="RY500" s="2" t="s">
        <v>134</v>
      </c>
      <c r="RZ500" s="2" t="s">
        <v>134</v>
      </c>
      <c r="SA500" s="2" t="s">
        <v>134</v>
      </c>
      <c r="SB500" s="2" t="s">
        <v>134</v>
      </c>
      <c r="SC500" s="2" t="s">
        <v>134</v>
      </c>
      <c r="SD500" s="2" t="s">
        <v>134</v>
      </c>
      <c r="SE500" s="4"/>
      <c r="SF500" s="8"/>
      <c r="SG500" s="4"/>
      <c r="SH500" s="8"/>
      <c r="SI500" s="7"/>
      <c r="SJ500" s="7"/>
      <c r="SK500" s="2" t="s">
        <v>134</v>
      </c>
      <c r="SL500" s="2" t="s">
        <v>134</v>
      </c>
      <c r="SM500" s="2" t="s">
        <v>134</v>
      </c>
      <c r="SN500" s="2" t="s">
        <v>134</v>
      </c>
      <c r="SO500" s="2" t="s">
        <v>134</v>
      </c>
      <c r="SP500" s="2" t="s">
        <v>134</v>
      </c>
    </row>
    <row r="501">
      <c r="A501" s="2" t="s">
        <v>3948</v>
      </c>
      <c r="B501" s="2" t="s">
        <v>123</v>
      </c>
      <c r="C501" s="2" t="s">
        <v>3921</v>
      </c>
      <c r="D501" s="2" t="s">
        <v>125</v>
      </c>
      <c r="E501" s="2" t="s">
        <v>126</v>
      </c>
      <c r="F501" s="2" t="s">
        <v>3949</v>
      </c>
      <c r="G501" s="2" t="s">
        <v>3949</v>
      </c>
      <c r="H501" s="2" t="s">
        <v>3949</v>
      </c>
      <c r="I501" s="2" t="s">
        <v>126</v>
      </c>
      <c r="J501" s="2" t="s">
        <v>234</v>
      </c>
      <c r="K501" s="2" t="s">
        <v>3950</v>
      </c>
      <c r="L501" s="3">
        <v>12.86</v>
      </c>
      <c r="M501" s="3">
        <v>13.5</v>
      </c>
      <c r="N501" s="3">
        <v>19.99</v>
      </c>
      <c r="O501" s="2" t="s">
        <v>131</v>
      </c>
      <c r="P501" s="2" t="s">
        <v>3247</v>
      </c>
      <c r="Q501" s="2" t="s">
        <v>133</v>
      </c>
      <c r="R501" s="2" t="s">
        <v>16</v>
      </c>
      <c r="S501" s="2" t="s">
        <v>134</v>
      </c>
      <c r="T501" s="2" t="s">
        <v>134</v>
      </c>
      <c r="U501" s="2" t="s">
        <v>832</v>
      </c>
      <c r="V501" s="2" t="s">
        <v>1207</v>
      </c>
      <c r="W501" s="2" t="s">
        <v>134</v>
      </c>
      <c r="X501" s="2" t="s">
        <v>134</v>
      </c>
      <c r="Y501" s="2" t="s">
        <v>3172</v>
      </c>
      <c r="Z501" s="4">
        <v>225</v>
      </c>
      <c r="AA501" s="4">
        <f>=ROUNDDOWN(28.125,0)</f>
      </c>
      <c r="AB501" s="5">
        <v>8</v>
      </c>
      <c r="AC501" s="2" t="s">
        <v>551</v>
      </c>
      <c r="AD501" s="4">
        <v>104</v>
      </c>
      <c r="AE501" s="4">
        <v>104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>
        <v>0</v>
      </c>
      <c r="AP501" s="4">
        <v>160</v>
      </c>
      <c r="AQ501" s="8">
        <v>2057.6</v>
      </c>
      <c r="AR501" s="4"/>
      <c r="AS501" s="8"/>
      <c r="AT501" s="7"/>
      <c r="AU501" s="7"/>
      <c r="AV501" s="4">
        <v>160</v>
      </c>
      <c r="AW501" s="8">
        <v>2057.6</v>
      </c>
      <c r="AX501" s="4"/>
      <c r="AY501" s="8"/>
      <c r="AZ501" s="7"/>
      <c r="BA501" s="7"/>
      <c r="BB501" s="7">
        <v>1</v>
      </c>
      <c r="BC501" s="4">
        <v>160</v>
      </c>
      <c r="BD501" s="8">
        <v>2057.6</v>
      </c>
      <c r="BE501" s="4"/>
      <c r="BF501" s="8"/>
      <c r="BG501" s="7"/>
      <c r="BH501" s="7"/>
      <c r="BI501" s="7">
        <v>1</v>
      </c>
      <c r="BJ501" s="4">
        <v>160</v>
      </c>
      <c r="BK501" s="8">
        <v>2057.6</v>
      </c>
      <c r="BL501" s="2" t="s">
        <v>3249</v>
      </c>
      <c r="BM501" s="7">
        <v>1</v>
      </c>
      <c r="BN501" s="7">
        <v>1</v>
      </c>
      <c r="BO501" s="4">
        <v>160</v>
      </c>
      <c r="BP501" s="8">
        <v>2057.6</v>
      </c>
      <c r="BQ501" s="4"/>
      <c r="BR501" s="8"/>
      <c r="BS501" s="7"/>
      <c r="BT501" s="7"/>
      <c r="BU501" s="2" t="s">
        <v>140</v>
      </c>
      <c r="BV501" s="2" t="s">
        <v>131</v>
      </c>
      <c r="BW501" s="2" t="s">
        <v>134</v>
      </c>
      <c r="BX501" s="2" t="s">
        <v>3951</v>
      </c>
      <c r="BY501" s="2" t="s">
        <v>142</v>
      </c>
      <c r="BZ501" s="2" t="s">
        <v>134</v>
      </c>
      <c r="CA501" s="4"/>
      <c r="CB501" s="8"/>
      <c r="CC501" s="4"/>
      <c r="CD501" s="8"/>
      <c r="CE501" s="7"/>
      <c r="CF501" s="7"/>
      <c r="CG501" s="2" t="s">
        <v>134</v>
      </c>
      <c r="CH501" s="2" t="s">
        <v>134</v>
      </c>
      <c r="CI501" s="2" t="s">
        <v>134</v>
      </c>
      <c r="CJ501" s="2" t="s">
        <v>134</v>
      </c>
      <c r="CK501" s="2" t="s">
        <v>134</v>
      </c>
      <c r="CL501" s="2" t="s">
        <v>134</v>
      </c>
      <c r="CM501" s="4"/>
      <c r="CN501" s="8"/>
      <c r="CO501" s="4"/>
      <c r="CP501" s="8"/>
      <c r="CQ501" s="7"/>
      <c r="CR501" s="7"/>
      <c r="CS501" s="2" t="s">
        <v>134</v>
      </c>
      <c r="CT501" s="2" t="s">
        <v>134</v>
      </c>
      <c r="CU501" s="2" t="s">
        <v>134</v>
      </c>
      <c r="CV501" s="2" t="s">
        <v>134</v>
      </c>
      <c r="CW501" s="2" t="s">
        <v>134</v>
      </c>
      <c r="CX501" s="2" t="s">
        <v>134</v>
      </c>
      <c r="CY501" s="4"/>
      <c r="CZ501" s="8"/>
      <c r="DA501" s="4"/>
      <c r="DB501" s="8"/>
      <c r="DC501" s="7"/>
      <c r="DD501" s="7"/>
      <c r="DE501" s="2" t="s">
        <v>134</v>
      </c>
      <c r="DF501" s="2" t="s">
        <v>134</v>
      </c>
      <c r="DG501" s="2" t="s">
        <v>134</v>
      </c>
      <c r="DH501" s="2" t="s">
        <v>134</v>
      </c>
      <c r="DI501" s="2" t="s">
        <v>134</v>
      </c>
      <c r="DJ501" s="2" t="s">
        <v>134</v>
      </c>
      <c r="DK501" s="4"/>
      <c r="DL501" s="8"/>
      <c r="DM501" s="4"/>
      <c r="DN501" s="8"/>
      <c r="DO501" s="7"/>
      <c r="DP501" s="7"/>
      <c r="DQ501" s="2" t="s">
        <v>134</v>
      </c>
      <c r="DR501" s="2" t="s">
        <v>134</v>
      </c>
      <c r="DS501" s="2" t="s">
        <v>134</v>
      </c>
      <c r="DT501" s="2" t="s">
        <v>134</v>
      </c>
      <c r="DU501" s="2" t="s">
        <v>134</v>
      </c>
      <c r="DV501" s="2" t="s">
        <v>134</v>
      </c>
      <c r="DW501" s="4"/>
      <c r="DX501" s="8"/>
      <c r="DY501" s="4"/>
      <c r="DZ501" s="8"/>
      <c r="EA501" s="7"/>
      <c r="EB501" s="7"/>
      <c r="EC501" s="2" t="s">
        <v>134</v>
      </c>
      <c r="ED501" s="2" t="s">
        <v>134</v>
      </c>
      <c r="EE501" s="2" t="s">
        <v>134</v>
      </c>
      <c r="EF501" s="2" t="s">
        <v>134</v>
      </c>
      <c r="EG501" s="2" t="s">
        <v>134</v>
      </c>
      <c r="EH501" s="2" t="s">
        <v>134</v>
      </c>
      <c r="EI501" s="4"/>
      <c r="EJ501" s="8"/>
      <c r="EK501" s="4"/>
      <c r="EL501" s="8"/>
      <c r="EM501" s="7"/>
      <c r="EN501" s="7"/>
      <c r="EO501" s="2" t="s">
        <v>134</v>
      </c>
      <c r="EP501" s="2" t="s">
        <v>134</v>
      </c>
      <c r="EQ501" s="2" t="s">
        <v>134</v>
      </c>
      <c r="ER501" s="2" t="s">
        <v>134</v>
      </c>
      <c r="ES501" s="2" t="s">
        <v>134</v>
      </c>
      <c r="ET501" s="2" t="s">
        <v>134</v>
      </c>
      <c r="EU501" s="4"/>
      <c r="EV501" s="8"/>
      <c r="EW501" s="4"/>
      <c r="EX501" s="8"/>
      <c r="EY501" s="7"/>
      <c r="EZ501" s="7"/>
      <c r="FA501" s="2" t="s">
        <v>134</v>
      </c>
      <c r="FB501" s="2" t="s">
        <v>134</v>
      </c>
      <c r="FC501" s="2" t="s">
        <v>134</v>
      </c>
      <c r="FD501" s="2" t="s">
        <v>134</v>
      </c>
      <c r="FE501" s="2" t="s">
        <v>134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134</v>
      </c>
      <c r="FN501" s="2" t="s">
        <v>134</v>
      </c>
      <c r="FO501" s="2" t="s">
        <v>134</v>
      </c>
      <c r="FP501" s="2" t="s">
        <v>134</v>
      </c>
      <c r="FQ501" s="2" t="s">
        <v>134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134</v>
      </c>
      <c r="FZ501" s="2" t="s">
        <v>134</v>
      </c>
      <c r="GA501" s="2" t="s">
        <v>134</v>
      </c>
      <c r="GB501" s="2" t="s">
        <v>134</v>
      </c>
      <c r="GC501" s="2" t="s">
        <v>134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134</v>
      </c>
      <c r="GL501" s="2" t="s">
        <v>134</v>
      </c>
      <c r="GM501" s="2" t="s">
        <v>134</v>
      </c>
      <c r="GN501" s="2" t="s">
        <v>134</v>
      </c>
      <c r="GO501" s="2" t="s">
        <v>134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134</v>
      </c>
      <c r="GX501" s="2" t="s">
        <v>134</v>
      </c>
      <c r="GY501" s="2" t="s">
        <v>134</v>
      </c>
      <c r="GZ501" s="2" t="s">
        <v>134</v>
      </c>
      <c r="HA501" s="2" t="s">
        <v>134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140</v>
      </c>
      <c r="HJ501" s="2" t="s">
        <v>144</v>
      </c>
      <c r="HK501" s="2" t="s">
        <v>3952</v>
      </c>
      <c r="HL501" s="2" t="s">
        <v>134</v>
      </c>
      <c r="HM501" s="2" t="s">
        <v>142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134</v>
      </c>
      <c r="HV501" s="2" t="s">
        <v>134</v>
      </c>
      <c r="HW501" s="2" t="s">
        <v>134</v>
      </c>
      <c r="HX501" s="2" t="s">
        <v>134</v>
      </c>
      <c r="HY501" s="2" t="s">
        <v>134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134</v>
      </c>
      <c r="IH501" s="2" t="s">
        <v>134</v>
      </c>
      <c r="II501" s="2" t="s">
        <v>134</v>
      </c>
      <c r="IJ501" s="2" t="s">
        <v>134</v>
      </c>
      <c r="IK501" s="2" t="s">
        <v>134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134</v>
      </c>
      <c r="IT501" s="2" t="s">
        <v>134</v>
      </c>
      <c r="IU501" s="2" t="s">
        <v>134</v>
      </c>
      <c r="IV501" s="2" t="s">
        <v>134</v>
      </c>
      <c r="IW501" s="2" t="s">
        <v>134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134</v>
      </c>
      <c r="JF501" s="2" t="s">
        <v>134</v>
      </c>
      <c r="JG501" s="2" t="s">
        <v>134</v>
      </c>
      <c r="JH501" s="2" t="s">
        <v>134</v>
      </c>
      <c r="JI501" s="2" t="s">
        <v>134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134</v>
      </c>
      <c r="JR501" s="2" t="s">
        <v>134</v>
      </c>
      <c r="JS501" s="2" t="s">
        <v>134</v>
      </c>
      <c r="JT501" s="2" t="s">
        <v>134</v>
      </c>
      <c r="JU501" s="2" t="s">
        <v>134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134</v>
      </c>
      <c r="KE501" s="2" t="s">
        <v>134</v>
      </c>
      <c r="KF501" s="2" t="s">
        <v>134</v>
      </c>
      <c r="KG501" s="2" t="s">
        <v>134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134</v>
      </c>
      <c r="KP501" s="2" t="s">
        <v>134</v>
      </c>
      <c r="KQ501" s="2" t="s">
        <v>134</v>
      </c>
      <c r="KR501" s="2" t="s">
        <v>134</v>
      </c>
      <c r="KS501" s="2" t="s">
        <v>134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134</v>
      </c>
      <c r="LB501" s="2" t="s">
        <v>134</v>
      </c>
      <c r="LC501" s="2" t="s">
        <v>134</v>
      </c>
      <c r="LD501" s="2" t="s">
        <v>134</v>
      </c>
      <c r="LE501" s="2" t="s">
        <v>134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134</v>
      </c>
      <c r="LN501" s="2" t="s">
        <v>134</v>
      </c>
      <c r="LO501" s="2" t="s">
        <v>134</v>
      </c>
      <c r="LP501" s="2" t="s">
        <v>134</v>
      </c>
      <c r="LQ501" s="2" t="s">
        <v>134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134</v>
      </c>
      <c r="LZ501" s="2" t="s">
        <v>134</v>
      </c>
      <c r="MA501" s="2" t="s">
        <v>134</v>
      </c>
      <c r="MB501" s="2" t="s">
        <v>134</v>
      </c>
      <c r="MC501" s="2" t="s">
        <v>134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134</v>
      </c>
      <c r="MM501" s="2" t="s">
        <v>134</v>
      </c>
      <c r="MN501" s="2" t="s">
        <v>134</v>
      </c>
      <c r="MO501" s="2" t="s">
        <v>134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134</v>
      </c>
      <c r="MY501" s="2" t="s">
        <v>134</v>
      </c>
      <c r="MZ501" s="2" t="s">
        <v>134</v>
      </c>
      <c r="NA501" s="2" t="s">
        <v>134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134</v>
      </c>
      <c r="NK501" s="2" t="s">
        <v>134</v>
      </c>
      <c r="NL501" s="2" t="s">
        <v>134</v>
      </c>
      <c r="NM501" s="2" t="s">
        <v>134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134</v>
      </c>
      <c r="NV501" s="2" t="s">
        <v>134</v>
      </c>
      <c r="NW501" s="2" t="s">
        <v>134</v>
      </c>
      <c r="NX501" s="2" t="s">
        <v>134</v>
      </c>
      <c r="NY501" s="2" t="s">
        <v>134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134</v>
      </c>
      <c r="OI501" s="2" t="s">
        <v>134</v>
      </c>
      <c r="OJ501" s="2" t="s">
        <v>134</v>
      </c>
      <c r="OK501" s="2" t="s">
        <v>134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134</v>
      </c>
      <c r="OT501" s="2" t="s">
        <v>134</v>
      </c>
      <c r="OU501" s="2" t="s">
        <v>134</v>
      </c>
      <c r="OV501" s="2" t="s">
        <v>134</v>
      </c>
      <c r="OW501" s="2" t="s">
        <v>134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134</v>
      </c>
      <c r="PR501" s="2" t="s">
        <v>134</v>
      </c>
      <c r="PS501" s="2" t="s">
        <v>134</v>
      </c>
      <c r="PT501" s="2" t="s">
        <v>134</v>
      </c>
      <c r="PU501" s="2" t="s">
        <v>134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134</v>
      </c>
      <c r="QP501" s="2" t="s">
        <v>134</v>
      </c>
      <c r="QQ501" s="2" t="s">
        <v>134</v>
      </c>
      <c r="QR501" s="2" t="s">
        <v>134</v>
      </c>
      <c r="QS501" s="2" t="s">
        <v>134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134</v>
      </c>
      <c r="RB501" s="2" t="s">
        <v>134</v>
      </c>
      <c r="RC501" s="2" t="s">
        <v>134</v>
      </c>
      <c r="RD501" s="2" t="s">
        <v>134</v>
      </c>
      <c r="RE501" s="2" t="s">
        <v>134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134</v>
      </c>
      <c r="RN501" s="2" t="s">
        <v>134</v>
      </c>
      <c r="RO501" s="2" t="s">
        <v>134</v>
      </c>
      <c r="RP501" s="2" t="s">
        <v>134</v>
      </c>
      <c r="RQ501" s="2" t="s">
        <v>134</v>
      </c>
      <c r="RR501" s="2" t="s">
        <v>134</v>
      </c>
      <c r="RS501" s="4"/>
      <c r="RT501" s="8"/>
      <c r="RU501" s="4"/>
      <c r="RV501" s="8"/>
      <c r="RW501" s="7"/>
      <c r="RX501" s="7"/>
      <c r="RY501" s="2" t="s">
        <v>134</v>
      </c>
      <c r="RZ501" s="2" t="s">
        <v>134</v>
      </c>
      <c r="SA501" s="2" t="s">
        <v>134</v>
      </c>
      <c r="SB501" s="2" t="s">
        <v>134</v>
      </c>
      <c r="SC501" s="2" t="s">
        <v>134</v>
      </c>
      <c r="SD501" s="2" t="s">
        <v>134</v>
      </c>
      <c r="SE501" s="4"/>
      <c r="SF501" s="8"/>
      <c r="SG501" s="4"/>
      <c r="SH501" s="8"/>
      <c r="SI501" s="7"/>
      <c r="SJ501" s="7"/>
      <c r="SK501" s="2" t="s">
        <v>134</v>
      </c>
      <c r="SL501" s="2" t="s">
        <v>134</v>
      </c>
      <c r="SM501" s="2" t="s">
        <v>134</v>
      </c>
      <c r="SN501" s="2" t="s">
        <v>134</v>
      </c>
      <c r="SO501" s="2" t="s">
        <v>134</v>
      </c>
      <c r="SP501" s="2" t="s">
        <v>134</v>
      </c>
    </row>
    <row r="502">
      <c r="A502" s="2" t="s">
        <v>3953</v>
      </c>
      <c r="B502" s="2" t="s">
        <v>123</v>
      </c>
      <c r="C502" s="2" t="s">
        <v>3921</v>
      </c>
      <c r="D502" s="2" t="s">
        <v>125</v>
      </c>
      <c r="E502" s="2" t="s">
        <v>126</v>
      </c>
      <c r="F502" s="2" t="s">
        <v>3954</v>
      </c>
      <c r="G502" s="2" t="s">
        <v>3954</v>
      </c>
      <c r="H502" s="2" t="s">
        <v>3954</v>
      </c>
      <c r="I502" s="2" t="s">
        <v>3955</v>
      </c>
      <c r="J502" s="2" t="s">
        <v>234</v>
      </c>
      <c r="K502" s="2" t="s">
        <v>3022</v>
      </c>
      <c r="L502" s="3">
        <v>12.37</v>
      </c>
      <c r="M502" s="3">
        <v>12.99</v>
      </c>
      <c r="N502" s="3">
        <v>21.99</v>
      </c>
      <c r="O502" s="2" t="s">
        <v>274</v>
      </c>
      <c r="P502" s="2" t="s">
        <v>3252</v>
      </c>
      <c r="Q502" s="2" t="s">
        <v>133</v>
      </c>
      <c r="R502" s="2" t="s">
        <v>16</v>
      </c>
      <c r="S502" s="2" t="s">
        <v>134</v>
      </c>
      <c r="T502" s="2" t="s">
        <v>134</v>
      </c>
      <c r="U502" s="2" t="s">
        <v>134</v>
      </c>
      <c r="V502" s="2" t="s">
        <v>1815</v>
      </c>
      <c r="W502" s="2" t="s">
        <v>134</v>
      </c>
      <c r="X502" s="2" t="s">
        <v>134</v>
      </c>
      <c r="Y502" s="2" t="s">
        <v>518</v>
      </c>
      <c r="Z502" s="4"/>
      <c r="AA502" s="4">
        <f>=ROUNDDOWN({0},0)</f>
      </c>
      <c r="AB502" s="5">
        <v>1.2</v>
      </c>
      <c r="AC502" s="2" t="s">
        <v>134</v>
      </c>
      <c r="AD502" s="4"/>
      <c r="AE502" s="4"/>
      <c r="AF502" s="6">
        <v>64</v>
      </c>
      <c r="AG502" s="6"/>
      <c r="AH502" s="7">
        <v>0.3279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>
        <v>0</v>
      </c>
      <c r="AP502" s="4">
        <v>16</v>
      </c>
      <c r="AQ502" s="8">
        <v>217.12</v>
      </c>
      <c r="AR502" s="4"/>
      <c r="AS502" s="8"/>
      <c r="AT502" s="7"/>
      <c r="AU502" s="7"/>
      <c r="AV502" s="4">
        <v>16</v>
      </c>
      <c r="AW502" s="8">
        <v>217.12</v>
      </c>
      <c r="AX502" s="4"/>
      <c r="AY502" s="8"/>
      <c r="AZ502" s="7"/>
      <c r="BA502" s="7"/>
      <c r="BB502" s="7">
        <v>1</v>
      </c>
      <c r="BC502" s="4">
        <v>27</v>
      </c>
      <c r="BD502" s="8">
        <v>393.65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>
        <v>0.5516</v>
      </c>
      <c r="BJ502" s="4">
        <v>16</v>
      </c>
      <c r="BK502" s="8">
        <v>217.12</v>
      </c>
      <c r="BL502" s="2" t="s">
        <v>16</v>
      </c>
      <c r="BM502" s="7">
        <v>1</v>
      </c>
      <c r="BN502" s="7">
        <v>1</v>
      </c>
      <c r="BO502" s="4">
        <v>16</v>
      </c>
      <c r="BP502" s="8">
        <v>217.12</v>
      </c>
      <c r="BQ502" s="4"/>
      <c r="BR502" s="8"/>
      <c r="BS502" s="7"/>
      <c r="BT502" s="7"/>
      <c r="BU502" s="2" t="s">
        <v>140</v>
      </c>
      <c r="BV502" s="2" t="s">
        <v>144</v>
      </c>
      <c r="BW502" s="2" t="s">
        <v>134</v>
      </c>
      <c r="BX502" s="2" t="s">
        <v>2455</v>
      </c>
      <c r="BY502" s="2" t="s">
        <v>142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134</v>
      </c>
      <c r="CI502" s="2" t="s">
        <v>134</v>
      </c>
      <c r="CJ502" s="2" t="s">
        <v>134</v>
      </c>
      <c r="CK502" s="2" t="s">
        <v>134</v>
      </c>
      <c r="CL502" s="2" t="s">
        <v>134</v>
      </c>
      <c r="CM502" s="4"/>
      <c r="CN502" s="8"/>
      <c r="CO502" s="4"/>
      <c r="CP502" s="8"/>
      <c r="CQ502" s="7"/>
      <c r="CR502" s="7"/>
      <c r="CS502" s="2" t="s">
        <v>134</v>
      </c>
      <c r="CT502" s="2" t="s">
        <v>134</v>
      </c>
      <c r="CU502" s="2" t="s">
        <v>134</v>
      </c>
      <c r="CV502" s="2" t="s">
        <v>134</v>
      </c>
      <c r="CW502" s="2" t="s">
        <v>134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134</v>
      </c>
      <c r="DG502" s="2" t="s">
        <v>134</v>
      </c>
      <c r="DH502" s="2" t="s">
        <v>134</v>
      </c>
      <c r="DI502" s="2" t="s">
        <v>134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134</v>
      </c>
      <c r="DR502" s="2" t="s">
        <v>134</v>
      </c>
      <c r="DS502" s="2" t="s">
        <v>134</v>
      </c>
      <c r="DT502" s="2" t="s">
        <v>134</v>
      </c>
      <c r="DU502" s="2" t="s">
        <v>134</v>
      </c>
      <c r="DV502" s="2" t="s">
        <v>134</v>
      </c>
      <c r="DW502" s="4"/>
      <c r="DX502" s="8"/>
      <c r="DY502" s="4"/>
      <c r="DZ502" s="8"/>
      <c r="EA502" s="7"/>
      <c r="EB502" s="7"/>
      <c r="EC502" s="2" t="s">
        <v>134</v>
      </c>
      <c r="ED502" s="2" t="s">
        <v>134</v>
      </c>
      <c r="EE502" s="2" t="s">
        <v>134</v>
      </c>
      <c r="EF502" s="2" t="s">
        <v>134</v>
      </c>
      <c r="EG502" s="2" t="s">
        <v>134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134</v>
      </c>
      <c r="EP502" s="2" t="s">
        <v>134</v>
      </c>
      <c r="EQ502" s="2" t="s">
        <v>134</v>
      </c>
      <c r="ER502" s="2" t="s">
        <v>134</v>
      </c>
      <c r="ES502" s="2" t="s">
        <v>134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134</v>
      </c>
      <c r="FB502" s="2" t="s">
        <v>134</v>
      </c>
      <c r="FC502" s="2" t="s">
        <v>134</v>
      </c>
      <c r="FD502" s="2" t="s">
        <v>134</v>
      </c>
      <c r="FE502" s="2" t="s">
        <v>134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134</v>
      </c>
      <c r="FN502" s="2" t="s">
        <v>134</v>
      </c>
      <c r="FO502" s="2" t="s">
        <v>134</v>
      </c>
      <c r="FP502" s="2" t="s">
        <v>134</v>
      </c>
      <c r="FQ502" s="2" t="s">
        <v>134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134</v>
      </c>
      <c r="GA502" s="2" t="s">
        <v>134</v>
      </c>
      <c r="GB502" s="2" t="s">
        <v>134</v>
      </c>
      <c r="GC502" s="2" t="s">
        <v>134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134</v>
      </c>
      <c r="GM502" s="2" t="s">
        <v>134</v>
      </c>
      <c r="GN502" s="2" t="s">
        <v>134</v>
      </c>
      <c r="GO502" s="2" t="s">
        <v>134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134</v>
      </c>
      <c r="GX502" s="2" t="s">
        <v>134</v>
      </c>
      <c r="GY502" s="2" t="s">
        <v>134</v>
      </c>
      <c r="GZ502" s="2" t="s">
        <v>134</v>
      </c>
      <c r="HA502" s="2" t="s">
        <v>134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140</v>
      </c>
      <c r="HJ502" s="2" t="s">
        <v>144</v>
      </c>
      <c r="HK502" s="2" t="s">
        <v>1230</v>
      </c>
      <c r="HL502" s="2" t="s">
        <v>134</v>
      </c>
      <c r="HM502" s="2" t="s">
        <v>142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134</v>
      </c>
      <c r="HW502" s="2" t="s">
        <v>134</v>
      </c>
      <c r="HX502" s="2" t="s">
        <v>134</v>
      </c>
      <c r="HY502" s="2" t="s">
        <v>134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140</v>
      </c>
      <c r="IH502" s="2" t="s">
        <v>144</v>
      </c>
      <c r="II502" s="2" t="s">
        <v>2379</v>
      </c>
      <c r="IJ502" s="2" t="s">
        <v>2090</v>
      </c>
      <c r="IK502" s="2" t="s">
        <v>142</v>
      </c>
      <c r="IL502" s="2" t="s">
        <v>168</v>
      </c>
      <c r="IM502" s="4"/>
      <c r="IN502" s="8"/>
      <c r="IO502" s="4"/>
      <c r="IP502" s="8"/>
      <c r="IQ502" s="7"/>
      <c r="IR502" s="7"/>
      <c r="IS502" s="2" t="s">
        <v>134</v>
      </c>
      <c r="IT502" s="2" t="s">
        <v>134</v>
      </c>
      <c r="IU502" s="2" t="s">
        <v>134</v>
      </c>
      <c r="IV502" s="2" t="s">
        <v>134</v>
      </c>
      <c r="IW502" s="2" t="s">
        <v>134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134</v>
      </c>
      <c r="JG502" s="2" t="s">
        <v>134</v>
      </c>
      <c r="JH502" s="2" t="s">
        <v>134</v>
      </c>
      <c r="JI502" s="2" t="s">
        <v>134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134</v>
      </c>
      <c r="LO502" s="2" t="s">
        <v>134</v>
      </c>
      <c r="LP502" s="2" t="s">
        <v>134</v>
      </c>
      <c r="LQ502" s="2" t="s">
        <v>134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134</v>
      </c>
      <c r="LZ502" s="2" t="s">
        <v>134</v>
      </c>
      <c r="MA502" s="2" t="s">
        <v>134</v>
      </c>
      <c r="MB502" s="2" t="s">
        <v>134</v>
      </c>
      <c r="MC502" s="2" t="s">
        <v>134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134</v>
      </c>
      <c r="NV502" s="2" t="s">
        <v>134</v>
      </c>
      <c r="NW502" s="2" t="s">
        <v>134</v>
      </c>
      <c r="NX502" s="2" t="s">
        <v>134</v>
      </c>
      <c r="NY502" s="2" t="s">
        <v>134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134</v>
      </c>
      <c r="OT502" s="2" t="s">
        <v>134</v>
      </c>
      <c r="OU502" s="2" t="s">
        <v>134</v>
      </c>
      <c r="OV502" s="2" t="s">
        <v>134</v>
      </c>
      <c r="OW502" s="2" t="s">
        <v>134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134</v>
      </c>
      <c r="PS502" s="2" t="s">
        <v>134</v>
      </c>
      <c r="PT502" s="2" t="s">
        <v>134</v>
      </c>
      <c r="PU502" s="2" t="s">
        <v>134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134</v>
      </c>
      <c r="RN502" s="2" t="s">
        <v>134</v>
      </c>
      <c r="RO502" s="2" t="s">
        <v>134</v>
      </c>
      <c r="RP502" s="2" t="s">
        <v>134</v>
      </c>
      <c r="RQ502" s="2" t="s">
        <v>134</v>
      </c>
      <c r="RR502" s="2" t="s">
        <v>134</v>
      </c>
      <c r="RS502" s="4"/>
      <c r="RT502" s="8"/>
      <c r="RU502" s="4"/>
      <c r="RV502" s="8"/>
      <c r="RW502" s="7"/>
      <c r="RX502" s="7"/>
      <c r="RY502" s="2" t="s">
        <v>134</v>
      </c>
      <c r="RZ502" s="2" t="s">
        <v>134</v>
      </c>
      <c r="SA502" s="2" t="s">
        <v>134</v>
      </c>
      <c r="SB502" s="2" t="s">
        <v>134</v>
      </c>
      <c r="SC502" s="2" t="s">
        <v>134</v>
      </c>
      <c r="SD502" s="2" t="s">
        <v>134</v>
      </c>
      <c r="SE502" s="4"/>
      <c r="SF502" s="8"/>
      <c r="SG502" s="4"/>
      <c r="SH502" s="8"/>
      <c r="SI502" s="7"/>
      <c r="SJ502" s="7"/>
      <c r="SK502" s="2" t="s">
        <v>134</v>
      </c>
      <c r="SL502" s="2" t="s">
        <v>134</v>
      </c>
      <c r="SM502" s="2" t="s">
        <v>134</v>
      </c>
      <c r="SN502" s="2" t="s">
        <v>134</v>
      </c>
      <c r="SO502" s="2" t="s">
        <v>134</v>
      </c>
      <c r="SP502" s="2" t="s">
        <v>134</v>
      </c>
    </row>
    <row r="503">
      <c r="A503" s="2" t="s">
        <v>3956</v>
      </c>
      <c r="B503" s="2" t="s">
        <v>123</v>
      </c>
      <c r="C503" s="2" t="s">
        <v>3921</v>
      </c>
      <c r="D503" s="2" t="s">
        <v>125</v>
      </c>
      <c r="E503" s="2" t="s">
        <v>126</v>
      </c>
      <c r="F503" s="2" t="s">
        <v>3954</v>
      </c>
      <c r="G503" s="2" t="s">
        <v>3954</v>
      </c>
      <c r="H503" s="2" t="s">
        <v>3954</v>
      </c>
      <c r="I503" s="2" t="s">
        <v>3955</v>
      </c>
      <c r="J503" s="2" t="s">
        <v>234</v>
      </c>
      <c r="K503" s="2" t="s">
        <v>803</v>
      </c>
      <c r="L503" s="3">
        <v>12.37</v>
      </c>
      <c r="M503" s="3">
        <v>12.99</v>
      </c>
      <c r="N503" s="3">
        <v>21.99</v>
      </c>
      <c r="O503" s="2" t="s">
        <v>131</v>
      </c>
      <c r="P503" s="2" t="s">
        <v>3247</v>
      </c>
      <c r="Q503" s="2" t="s">
        <v>133</v>
      </c>
      <c r="R503" s="2" t="s">
        <v>16</v>
      </c>
      <c r="S503" s="2" t="s">
        <v>134</v>
      </c>
      <c r="T503" s="2" t="s">
        <v>134</v>
      </c>
      <c r="U503" s="2" t="s">
        <v>134</v>
      </c>
      <c r="V503" s="2" t="s">
        <v>1815</v>
      </c>
      <c r="W503" s="2" t="s">
        <v>134</v>
      </c>
      <c r="X503" s="2" t="s">
        <v>134</v>
      </c>
      <c r="Y503" s="2" t="s">
        <v>518</v>
      </c>
      <c r="Z503" s="4">
        <v>2224</v>
      </c>
      <c r="AA503" s="4">
        <f>=ROUNDDOWN(741.333333333333,0)</f>
      </c>
      <c r="AB503" s="5">
        <v>3</v>
      </c>
      <c r="AC503" s="2" t="s">
        <v>134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>
        <v>0</v>
      </c>
      <c r="AP503" s="4">
        <v>8</v>
      </c>
      <c r="AQ503" s="8">
        <v>108.56</v>
      </c>
      <c r="AR503" s="4"/>
      <c r="AS503" s="8"/>
      <c r="AT503" s="7"/>
      <c r="AU503" s="7"/>
      <c r="AV503" s="4">
        <v>8</v>
      </c>
      <c r="AW503" s="8">
        <v>108.56</v>
      </c>
      <c r="AX503" s="4"/>
      <c r="AY503" s="8"/>
      <c r="AZ503" s="7"/>
      <c r="BA503" s="7"/>
      <c r="BB503" s="7">
        <v>1</v>
      </c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0.2758</v>
      </c>
      <c r="BJ503" s="4">
        <v>8</v>
      </c>
      <c r="BK503" s="8">
        <v>108.56</v>
      </c>
      <c r="BL503" s="2" t="s">
        <v>16</v>
      </c>
      <c r="BM503" s="7">
        <v>1</v>
      </c>
      <c r="BN503" s="7">
        <v>1</v>
      </c>
      <c r="BO503" s="4">
        <v>8</v>
      </c>
      <c r="BP503" s="8">
        <v>108.56</v>
      </c>
      <c r="BQ503" s="4"/>
      <c r="BR503" s="8"/>
      <c r="BS503" s="7"/>
      <c r="BT503" s="7"/>
      <c r="BU503" s="2" t="s">
        <v>140</v>
      </c>
      <c r="BV503" s="2" t="s">
        <v>131</v>
      </c>
      <c r="BW503" s="2" t="s">
        <v>134</v>
      </c>
      <c r="BX503" s="2" t="s">
        <v>2202</v>
      </c>
      <c r="BY503" s="2" t="s">
        <v>142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134</v>
      </c>
      <c r="CH503" s="2" t="s">
        <v>134</v>
      </c>
      <c r="CI503" s="2" t="s">
        <v>134</v>
      </c>
      <c r="CJ503" s="2" t="s">
        <v>134</v>
      </c>
      <c r="CK503" s="2" t="s">
        <v>134</v>
      </c>
      <c r="CL503" s="2" t="s">
        <v>134</v>
      </c>
      <c r="CM503" s="4"/>
      <c r="CN503" s="8"/>
      <c r="CO503" s="4"/>
      <c r="CP503" s="8"/>
      <c r="CQ503" s="7"/>
      <c r="CR503" s="7"/>
      <c r="CS503" s="2" t="s">
        <v>134</v>
      </c>
      <c r="CT503" s="2" t="s">
        <v>134</v>
      </c>
      <c r="CU503" s="2" t="s">
        <v>134</v>
      </c>
      <c r="CV503" s="2" t="s">
        <v>134</v>
      </c>
      <c r="CW503" s="2" t="s">
        <v>134</v>
      </c>
      <c r="CX503" s="2" t="s">
        <v>134</v>
      </c>
      <c r="CY503" s="4"/>
      <c r="CZ503" s="8"/>
      <c r="DA503" s="4"/>
      <c r="DB503" s="8"/>
      <c r="DC503" s="7"/>
      <c r="DD503" s="7"/>
      <c r="DE503" s="2" t="s">
        <v>134</v>
      </c>
      <c r="DF503" s="2" t="s">
        <v>134</v>
      </c>
      <c r="DG503" s="2" t="s">
        <v>134</v>
      </c>
      <c r="DH503" s="2" t="s">
        <v>134</v>
      </c>
      <c r="DI503" s="2" t="s">
        <v>134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134</v>
      </c>
      <c r="DR503" s="2" t="s">
        <v>134</v>
      </c>
      <c r="DS503" s="2" t="s">
        <v>134</v>
      </c>
      <c r="DT503" s="2" t="s">
        <v>134</v>
      </c>
      <c r="DU503" s="2" t="s">
        <v>134</v>
      </c>
      <c r="DV503" s="2" t="s">
        <v>134</v>
      </c>
      <c r="DW503" s="4"/>
      <c r="DX503" s="8"/>
      <c r="DY503" s="4"/>
      <c r="DZ503" s="8"/>
      <c r="EA503" s="7"/>
      <c r="EB503" s="7"/>
      <c r="EC503" s="2" t="s">
        <v>134</v>
      </c>
      <c r="ED503" s="2" t="s">
        <v>134</v>
      </c>
      <c r="EE503" s="2" t="s">
        <v>134</v>
      </c>
      <c r="EF503" s="2" t="s">
        <v>134</v>
      </c>
      <c r="EG503" s="2" t="s">
        <v>134</v>
      </c>
      <c r="EH503" s="2" t="s">
        <v>134</v>
      </c>
      <c r="EI503" s="4"/>
      <c r="EJ503" s="8"/>
      <c r="EK503" s="4"/>
      <c r="EL503" s="8"/>
      <c r="EM503" s="7"/>
      <c r="EN503" s="7"/>
      <c r="EO503" s="2" t="s">
        <v>134</v>
      </c>
      <c r="EP503" s="2" t="s">
        <v>134</v>
      </c>
      <c r="EQ503" s="2" t="s">
        <v>134</v>
      </c>
      <c r="ER503" s="2" t="s">
        <v>134</v>
      </c>
      <c r="ES503" s="2" t="s">
        <v>134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134</v>
      </c>
      <c r="FB503" s="2" t="s">
        <v>134</v>
      </c>
      <c r="FC503" s="2" t="s">
        <v>134</v>
      </c>
      <c r="FD503" s="2" t="s">
        <v>134</v>
      </c>
      <c r="FE503" s="2" t="s">
        <v>134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134</v>
      </c>
      <c r="FN503" s="2" t="s">
        <v>134</v>
      </c>
      <c r="FO503" s="2" t="s">
        <v>134</v>
      </c>
      <c r="FP503" s="2" t="s">
        <v>134</v>
      </c>
      <c r="FQ503" s="2" t="s">
        <v>134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134</v>
      </c>
      <c r="FZ503" s="2" t="s">
        <v>134</v>
      </c>
      <c r="GA503" s="2" t="s">
        <v>134</v>
      </c>
      <c r="GB503" s="2" t="s">
        <v>134</v>
      </c>
      <c r="GC503" s="2" t="s">
        <v>134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134</v>
      </c>
      <c r="GL503" s="2" t="s">
        <v>134</v>
      </c>
      <c r="GM503" s="2" t="s">
        <v>134</v>
      </c>
      <c r="GN503" s="2" t="s">
        <v>134</v>
      </c>
      <c r="GO503" s="2" t="s">
        <v>134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134</v>
      </c>
      <c r="GX503" s="2" t="s">
        <v>134</v>
      </c>
      <c r="GY503" s="2" t="s">
        <v>134</v>
      </c>
      <c r="GZ503" s="2" t="s">
        <v>134</v>
      </c>
      <c r="HA503" s="2" t="s">
        <v>134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140</v>
      </c>
      <c r="HJ503" s="2" t="s">
        <v>131</v>
      </c>
      <c r="HK503" s="2" t="s">
        <v>1230</v>
      </c>
      <c r="HL503" s="2" t="s">
        <v>134</v>
      </c>
      <c r="HM503" s="2" t="s">
        <v>142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134</v>
      </c>
      <c r="HV503" s="2" t="s">
        <v>134</v>
      </c>
      <c r="HW503" s="2" t="s">
        <v>134</v>
      </c>
      <c r="HX503" s="2" t="s">
        <v>134</v>
      </c>
      <c r="HY503" s="2" t="s">
        <v>134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140</v>
      </c>
      <c r="IH503" s="2" t="s">
        <v>144</v>
      </c>
      <c r="II503" s="2" t="s">
        <v>2379</v>
      </c>
      <c r="IJ503" s="2" t="s">
        <v>2258</v>
      </c>
      <c r="IK503" s="2" t="s">
        <v>142</v>
      </c>
      <c r="IL503" s="2" t="s">
        <v>168</v>
      </c>
      <c r="IM503" s="4"/>
      <c r="IN503" s="8"/>
      <c r="IO503" s="4"/>
      <c r="IP503" s="8"/>
      <c r="IQ503" s="7"/>
      <c r="IR503" s="7"/>
      <c r="IS503" s="2" t="s">
        <v>134</v>
      </c>
      <c r="IT503" s="2" t="s">
        <v>134</v>
      </c>
      <c r="IU503" s="2" t="s">
        <v>134</v>
      </c>
      <c r="IV503" s="2" t="s">
        <v>134</v>
      </c>
      <c r="IW503" s="2" t="s">
        <v>134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134</v>
      </c>
      <c r="JF503" s="2" t="s">
        <v>134</v>
      </c>
      <c r="JG503" s="2" t="s">
        <v>134</v>
      </c>
      <c r="JH503" s="2" t="s">
        <v>134</v>
      </c>
      <c r="JI503" s="2" t="s">
        <v>134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134</v>
      </c>
      <c r="JR503" s="2" t="s">
        <v>134</v>
      </c>
      <c r="JS503" s="2" t="s">
        <v>134</v>
      </c>
      <c r="JT503" s="2" t="s">
        <v>134</v>
      </c>
      <c r="JU503" s="2" t="s">
        <v>134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134</v>
      </c>
      <c r="KD503" s="2" t="s">
        <v>134</v>
      </c>
      <c r="KE503" s="2" t="s">
        <v>134</v>
      </c>
      <c r="KF503" s="2" t="s">
        <v>134</v>
      </c>
      <c r="KG503" s="2" t="s">
        <v>134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134</v>
      </c>
      <c r="LB503" s="2" t="s">
        <v>134</v>
      </c>
      <c r="LC503" s="2" t="s">
        <v>134</v>
      </c>
      <c r="LD503" s="2" t="s">
        <v>134</v>
      </c>
      <c r="LE503" s="2" t="s">
        <v>134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134</v>
      </c>
      <c r="LN503" s="2" t="s">
        <v>134</v>
      </c>
      <c r="LO503" s="2" t="s">
        <v>134</v>
      </c>
      <c r="LP503" s="2" t="s">
        <v>134</v>
      </c>
      <c r="LQ503" s="2" t="s">
        <v>134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134</v>
      </c>
      <c r="LZ503" s="2" t="s">
        <v>134</v>
      </c>
      <c r="MA503" s="2" t="s">
        <v>134</v>
      </c>
      <c r="MB503" s="2" t="s">
        <v>134</v>
      </c>
      <c r="MC503" s="2" t="s">
        <v>134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134</v>
      </c>
      <c r="MX503" s="2" t="s">
        <v>134</v>
      </c>
      <c r="MY503" s="2" t="s">
        <v>134</v>
      </c>
      <c r="MZ503" s="2" t="s">
        <v>134</v>
      </c>
      <c r="NA503" s="2" t="s">
        <v>134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134</v>
      </c>
      <c r="NV503" s="2" t="s">
        <v>134</v>
      </c>
      <c r="NW503" s="2" t="s">
        <v>134</v>
      </c>
      <c r="NX503" s="2" t="s">
        <v>134</v>
      </c>
      <c r="NY503" s="2" t="s">
        <v>134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134</v>
      </c>
      <c r="OT503" s="2" t="s">
        <v>134</v>
      </c>
      <c r="OU503" s="2" t="s">
        <v>134</v>
      </c>
      <c r="OV503" s="2" t="s">
        <v>134</v>
      </c>
      <c r="OW503" s="2" t="s">
        <v>134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134</v>
      </c>
      <c r="PR503" s="2" t="s">
        <v>134</v>
      </c>
      <c r="PS503" s="2" t="s">
        <v>134</v>
      </c>
      <c r="PT503" s="2" t="s">
        <v>134</v>
      </c>
      <c r="PU503" s="2" t="s">
        <v>134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134</v>
      </c>
      <c r="RB503" s="2" t="s">
        <v>134</v>
      </c>
      <c r="RC503" s="2" t="s">
        <v>134</v>
      </c>
      <c r="RD503" s="2" t="s">
        <v>134</v>
      </c>
      <c r="RE503" s="2" t="s">
        <v>134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134</v>
      </c>
      <c r="RN503" s="2" t="s">
        <v>134</v>
      </c>
      <c r="RO503" s="2" t="s">
        <v>134</v>
      </c>
      <c r="RP503" s="2" t="s">
        <v>134</v>
      </c>
      <c r="RQ503" s="2" t="s">
        <v>134</v>
      </c>
      <c r="RR503" s="2" t="s">
        <v>134</v>
      </c>
      <c r="RS503" s="4"/>
      <c r="RT503" s="8"/>
      <c r="RU503" s="4"/>
      <c r="RV503" s="8"/>
      <c r="RW503" s="7"/>
      <c r="RX503" s="7"/>
      <c r="RY503" s="2" t="s">
        <v>134</v>
      </c>
      <c r="RZ503" s="2" t="s">
        <v>134</v>
      </c>
      <c r="SA503" s="2" t="s">
        <v>134</v>
      </c>
      <c r="SB503" s="2" t="s">
        <v>134</v>
      </c>
      <c r="SC503" s="2" t="s">
        <v>134</v>
      </c>
      <c r="SD503" s="2" t="s">
        <v>134</v>
      </c>
      <c r="SE503" s="4"/>
      <c r="SF503" s="8"/>
      <c r="SG503" s="4"/>
      <c r="SH503" s="8"/>
      <c r="SI503" s="7"/>
      <c r="SJ503" s="7"/>
      <c r="SK503" s="2" t="s">
        <v>134</v>
      </c>
      <c r="SL503" s="2" t="s">
        <v>134</v>
      </c>
      <c r="SM503" s="2" t="s">
        <v>134</v>
      </c>
      <c r="SN503" s="2" t="s">
        <v>134</v>
      </c>
      <c r="SO503" s="2" t="s">
        <v>134</v>
      </c>
      <c r="SP503" s="2" t="s">
        <v>134</v>
      </c>
    </row>
    <row r="504">
      <c r="A504" s="2" t="s">
        <v>3957</v>
      </c>
      <c r="B504" s="2" t="s">
        <v>123</v>
      </c>
      <c r="C504" s="2" t="s">
        <v>3921</v>
      </c>
      <c r="D504" s="2" t="s">
        <v>125</v>
      </c>
      <c r="E504" s="2" t="s">
        <v>126</v>
      </c>
      <c r="F504" s="2" t="s">
        <v>3954</v>
      </c>
      <c r="G504" s="2" t="s">
        <v>3954</v>
      </c>
      <c r="H504" s="2" t="s">
        <v>3954</v>
      </c>
      <c r="I504" s="2" t="s">
        <v>3955</v>
      </c>
      <c r="J504" s="2" t="s">
        <v>234</v>
      </c>
      <c r="K504" s="2" t="s">
        <v>273</v>
      </c>
      <c r="L504" s="3">
        <v>12.37</v>
      </c>
      <c r="M504" s="3">
        <v>12.99</v>
      </c>
      <c r="N504" s="3">
        <v>21.99</v>
      </c>
      <c r="O504" s="2" t="s">
        <v>274</v>
      </c>
      <c r="P504" s="2" t="s">
        <v>3252</v>
      </c>
      <c r="Q504" s="2" t="s">
        <v>133</v>
      </c>
      <c r="R504" s="2" t="s">
        <v>16</v>
      </c>
      <c r="S504" s="2" t="s">
        <v>134</v>
      </c>
      <c r="T504" s="2" t="s">
        <v>134</v>
      </c>
      <c r="U504" s="2" t="s">
        <v>134</v>
      </c>
      <c r="V504" s="2" t="s">
        <v>1815</v>
      </c>
      <c r="W504" s="2" t="s">
        <v>134</v>
      </c>
      <c r="X504" s="2" t="s">
        <v>134</v>
      </c>
      <c r="Y504" s="2" t="s">
        <v>518</v>
      </c>
      <c r="Z504" s="4">
        <v>2</v>
      </c>
      <c r="AA504" s="4">
        <f>=ROUNDDOWN(2.5,0)</f>
      </c>
      <c r="AB504" s="5">
        <v>0.8</v>
      </c>
      <c r="AC504" s="2" t="s">
        <v>134</v>
      </c>
      <c r="AD504" s="4"/>
      <c r="AE504" s="4"/>
      <c r="AF504" s="6">
        <v>64</v>
      </c>
      <c r="AG504" s="6"/>
      <c r="AH504" s="7">
        <v>0.6503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>
        <v>0</v>
      </c>
      <c r="AP504" s="4">
        <v>3</v>
      </c>
      <c r="AQ504" s="8">
        <v>67.97</v>
      </c>
      <c r="AR504" s="4"/>
      <c r="AS504" s="8"/>
      <c r="AT504" s="7"/>
      <c r="AU504" s="7"/>
      <c r="AV504" s="4">
        <v>3</v>
      </c>
      <c r="AW504" s="8">
        <v>67.97</v>
      </c>
      <c r="AX504" s="4"/>
      <c r="AY504" s="8"/>
      <c r="AZ504" s="7"/>
      <c r="BA504" s="7"/>
      <c r="BB504" s="7">
        <v>1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>
        <v>0.1727</v>
      </c>
      <c r="BJ504" s="4">
        <v>3</v>
      </c>
      <c r="BK504" s="8">
        <v>67.97</v>
      </c>
      <c r="BL504" s="2" t="s">
        <v>28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140</v>
      </c>
      <c r="BV504" s="2" t="s">
        <v>144</v>
      </c>
      <c r="BW504" s="2" t="s">
        <v>134</v>
      </c>
      <c r="BX504" s="2" t="s">
        <v>2202</v>
      </c>
      <c r="BY504" s="2" t="s">
        <v>142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134</v>
      </c>
      <c r="CH504" s="2" t="s">
        <v>134</v>
      </c>
      <c r="CI504" s="2" t="s">
        <v>134</v>
      </c>
      <c r="CJ504" s="2" t="s">
        <v>134</v>
      </c>
      <c r="CK504" s="2" t="s">
        <v>134</v>
      </c>
      <c r="CL504" s="2" t="s">
        <v>134</v>
      </c>
      <c r="CM504" s="4"/>
      <c r="CN504" s="8"/>
      <c r="CO504" s="4"/>
      <c r="CP504" s="8"/>
      <c r="CQ504" s="7"/>
      <c r="CR504" s="7"/>
      <c r="CS504" s="2" t="s">
        <v>134</v>
      </c>
      <c r="CT504" s="2" t="s">
        <v>134</v>
      </c>
      <c r="CU504" s="2" t="s">
        <v>134</v>
      </c>
      <c r="CV504" s="2" t="s">
        <v>134</v>
      </c>
      <c r="CW504" s="2" t="s">
        <v>134</v>
      </c>
      <c r="CX504" s="2" t="s">
        <v>134</v>
      </c>
      <c r="CY504" s="4"/>
      <c r="CZ504" s="8"/>
      <c r="DA504" s="4"/>
      <c r="DB504" s="8"/>
      <c r="DC504" s="7"/>
      <c r="DD504" s="7"/>
      <c r="DE504" s="2" t="s">
        <v>134</v>
      </c>
      <c r="DF504" s="2" t="s">
        <v>134</v>
      </c>
      <c r="DG504" s="2" t="s">
        <v>134</v>
      </c>
      <c r="DH504" s="2" t="s">
        <v>134</v>
      </c>
      <c r="DI504" s="2" t="s">
        <v>134</v>
      </c>
      <c r="DJ504" s="2" t="s">
        <v>134</v>
      </c>
      <c r="DK504" s="4"/>
      <c r="DL504" s="8"/>
      <c r="DM504" s="4"/>
      <c r="DN504" s="8"/>
      <c r="DO504" s="7"/>
      <c r="DP504" s="7"/>
      <c r="DQ504" s="2" t="s">
        <v>134</v>
      </c>
      <c r="DR504" s="2" t="s">
        <v>134</v>
      </c>
      <c r="DS504" s="2" t="s">
        <v>134</v>
      </c>
      <c r="DT504" s="2" t="s">
        <v>134</v>
      </c>
      <c r="DU504" s="2" t="s">
        <v>134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134</v>
      </c>
      <c r="ED504" s="2" t="s">
        <v>134</v>
      </c>
      <c r="EE504" s="2" t="s">
        <v>134</v>
      </c>
      <c r="EF504" s="2" t="s">
        <v>134</v>
      </c>
      <c r="EG504" s="2" t="s">
        <v>134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134</v>
      </c>
      <c r="EQ504" s="2" t="s">
        <v>134</v>
      </c>
      <c r="ER504" s="2" t="s">
        <v>134</v>
      </c>
      <c r="ES504" s="2" t="s">
        <v>134</v>
      </c>
      <c r="ET504" s="2" t="s">
        <v>134</v>
      </c>
      <c r="EU504" s="4"/>
      <c r="EV504" s="8"/>
      <c r="EW504" s="4"/>
      <c r="EX504" s="8"/>
      <c r="EY504" s="7"/>
      <c r="EZ504" s="7"/>
      <c r="FA504" s="2" t="s">
        <v>134</v>
      </c>
      <c r="FB504" s="2" t="s">
        <v>134</v>
      </c>
      <c r="FC504" s="2" t="s">
        <v>134</v>
      </c>
      <c r="FD504" s="2" t="s">
        <v>134</v>
      </c>
      <c r="FE504" s="2" t="s">
        <v>134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134</v>
      </c>
      <c r="FN504" s="2" t="s">
        <v>134</v>
      </c>
      <c r="FO504" s="2" t="s">
        <v>134</v>
      </c>
      <c r="FP504" s="2" t="s">
        <v>134</v>
      </c>
      <c r="FQ504" s="2" t="s">
        <v>134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134</v>
      </c>
      <c r="GA504" s="2" t="s">
        <v>134</v>
      </c>
      <c r="GB504" s="2" t="s">
        <v>134</v>
      </c>
      <c r="GC504" s="2" t="s">
        <v>134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134</v>
      </c>
      <c r="GM504" s="2" t="s">
        <v>134</v>
      </c>
      <c r="GN504" s="2" t="s">
        <v>134</v>
      </c>
      <c r="GO504" s="2" t="s">
        <v>134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134</v>
      </c>
      <c r="GX504" s="2" t="s">
        <v>134</v>
      </c>
      <c r="GY504" s="2" t="s">
        <v>134</v>
      </c>
      <c r="GZ504" s="2" t="s">
        <v>134</v>
      </c>
      <c r="HA504" s="2" t="s">
        <v>134</v>
      </c>
      <c r="HB504" s="2" t="s">
        <v>134</v>
      </c>
      <c r="HC504" s="4">
        <v>3</v>
      </c>
      <c r="HD504" s="8">
        <v>67.97</v>
      </c>
      <c r="HE504" s="4"/>
      <c r="HF504" s="8"/>
      <c r="HG504" s="7"/>
      <c r="HH504" s="7"/>
      <c r="HI504" s="2" t="s">
        <v>140</v>
      </c>
      <c r="HJ504" s="2" t="s">
        <v>144</v>
      </c>
      <c r="HK504" s="2" t="s">
        <v>1230</v>
      </c>
      <c r="HL504" s="2" t="s">
        <v>1680</v>
      </c>
      <c r="HM504" s="2" t="s">
        <v>142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134</v>
      </c>
      <c r="HW504" s="2" t="s">
        <v>134</v>
      </c>
      <c r="HX504" s="2" t="s">
        <v>134</v>
      </c>
      <c r="HY504" s="2" t="s">
        <v>134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140</v>
      </c>
      <c r="IH504" s="2" t="s">
        <v>144</v>
      </c>
      <c r="II504" s="2" t="s">
        <v>912</v>
      </c>
      <c r="IJ504" s="2" t="s">
        <v>227</v>
      </c>
      <c r="IK504" s="2" t="s">
        <v>142</v>
      </c>
      <c r="IL504" s="2" t="s">
        <v>168</v>
      </c>
      <c r="IM504" s="4"/>
      <c r="IN504" s="8"/>
      <c r="IO504" s="4"/>
      <c r="IP504" s="8"/>
      <c r="IQ504" s="7"/>
      <c r="IR504" s="7"/>
      <c r="IS504" s="2" t="s">
        <v>134</v>
      </c>
      <c r="IT504" s="2" t="s">
        <v>134</v>
      </c>
      <c r="IU504" s="2" t="s">
        <v>134</v>
      </c>
      <c r="IV504" s="2" t="s">
        <v>134</v>
      </c>
      <c r="IW504" s="2" t="s">
        <v>134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134</v>
      </c>
      <c r="JF504" s="2" t="s">
        <v>134</v>
      </c>
      <c r="JG504" s="2" t="s">
        <v>134</v>
      </c>
      <c r="JH504" s="2" t="s">
        <v>134</v>
      </c>
      <c r="JI504" s="2" t="s">
        <v>134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134</v>
      </c>
      <c r="JS504" s="2" t="s">
        <v>134</v>
      </c>
      <c r="JT504" s="2" t="s">
        <v>134</v>
      </c>
      <c r="JU504" s="2" t="s">
        <v>134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134</v>
      </c>
      <c r="KE504" s="2" t="s">
        <v>134</v>
      </c>
      <c r="KF504" s="2" t="s">
        <v>134</v>
      </c>
      <c r="KG504" s="2" t="s">
        <v>134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134</v>
      </c>
      <c r="LC504" s="2" t="s">
        <v>134</v>
      </c>
      <c r="LD504" s="2" t="s">
        <v>134</v>
      </c>
      <c r="LE504" s="2" t="s">
        <v>134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134</v>
      </c>
      <c r="LO504" s="2" t="s">
        <v>134</v>
      </c>
      <c r="LP504" s="2" t="s">
        <v>134</v>
      </c>
      <c r="LQ504" s="2" t="s">
        <v>134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134</v>
      </c>
      <c r="LZ504" s="2" t="s">
        <v>134</v>
      </c>
      <c r="MA504" s="2" t="s">
        <v>134</v>
      </c>
      <c r="MB504" s="2" t="s">
        <v>134</v>
      </c>
      <c r="MC504" s="2" t="s">
        <v>134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134</v>
      </c>
      <c r="MY504" s="2" t="s">
        <v>134</v>
      </c>
      <c r="MZ504" s="2" t="s">
        <v>134</v>
      </c>
      <c r="NA504" s="2" t="s">
        <v>134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134</v>
      </c>
      <c r="NV504" s="2" t="s">
        <v>134</v>
      </c>
      <c r="NW504" s="2" t="s">
        <v>134</v>
      </c>
      <c r="NX504" s="2" t="s">
        <v>134</v>
      </c>
      <c r="NY504" s="2" t="s">
        <v>134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134</v>
      </c>
      <c r="OT504" s="2" t="s">
        <v>134</v>
      </c>
      <c r="OU504" s="2" t="s">
        <v>134</v>
      </c>
      <c r="OV504" s="2" t="s">
        <v>134</v>
      </c>
      <c r="OW504" s="2" t="s">
        <v>134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134</v>
      </c>
      <c r="PS504" s="2" t="s">
        <v>134</v>
      </c>
      <c r="PT504" s="2" t="s">
        <v>134</v>
      </c>
      <c r="PU504" s="2" t="s">
        <v>134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134</v>
      </c>
      <c r="RB504" s="2" t="s">
        <v>134</v>
      </c>
      <c r="RC504" s="2" t="s">
        <v>134</v>
      </c>
      <c r="RD504" s="2" t="s">
        <v>134</v>
      </c>
      <c r="RE504" s="2" t="s">
        <v>134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134</v>
      </c>
      <c r="RN504" s="2" t="s">
        <v>134</v>
      </c>
      <c r="RO504" s="2" t="s">
        <v>134</v>
      </c>
      <c r="RP504" s="2" t="s">
        <v>134</v>
      </c>
      <c r="RQ504" s="2" t="s">
        <v>134</v>
      </c>
      <c r="RR504" s="2" t="s">
        <v>134</v>
      </c>
      <c r="RS504" s="4"/>
      <c r="RT504" s="8"/>
      <c r="RU504" s="4"/>
      <c r="RV504" s="8"/>
      <c r="RW504" s="7"/>
      <c r="RX504" s="7"/>
      <c r="RY504" s="2" t="s">
        <v>134</v>
      </c>
      <c r="RZ504" s="2" t="s">
        <v>134</v>
      </c>
      <c r="SA504" s="2" t="s">
        <v>134</v>
      </c>
      <c r="SB504" s="2" t="s">
        <v>134</v>
      </c>
      <c r="SC504" s="2" t="s">
        <v>134</v>
      </c>
      <c r="SD504" s="2" t="s">
        <v>134</v>
      </c>
      <c r="SE504" s="4"/>
      <c r="SF504" s="8"/>
      <c r="SG504" s="4"/>
      <c r="SH504" s="8"/>
      <c r="SI504" s="7"/>
      <c r="SJ504" s="7"/>
      <c r="SK504" s="2" t="s">
        <v>134</v>
      </c>
      <c r="SL504" s="2" t="s">
        <v>134</v>
      </c>
      <c r="SM504" s="2" t="s">
        <v>134</v>
      </c>
      <c r="SN504" s="2" t="s">
        <v>134</v>
      </c>
      <c r="SO504" s="2" t="s">
        <v>134</v>
      </c>
      <c r="SP504" s="2" t="s">
        <v>134</v>
      </c>
    </row>
    <row r="505">
      <c r="A505" s="2" t="s">
        <v>3958</v>
      </c>
      <c r="B505" s="2" t="s">
        <v>123</v>
      </c>
      <c r="C505" s="2" t="s">
        <v>3921</v>
      </c>
      <c r="D505" s="2" t="s">
        <v>125</v>
      </c>
      <c r="E505" s="2" t="s">
        <v>126</v>
      </c>
      <c r="F505" s="2" t="s">
        <v>3954</v>
      </c>
      <c r="G505" s="2" t="s">
        <v>3954</v>
      </c>
      <c r="H505" s="2" t="s">
        <v>3954</v>
      </c>
      <c r="I505" s="2" t="s">
        <v>3955</v>
      </c>
      <c r="J505" s="2" t="s">
        <v>234</v>
      </c>
      <c r="K505" s="2" t="s">
        <v>394</v>
      </c>
      <c r="L505" s="3">
        <v>4.63</v>
      </c>
      <c r="M505" s="3">
        <v>4.86</v>
      </c>
      <c r="N505" s="3">
        <v>21.99</v>
      </c>
      <c r="O505" s="2" t="s">
        <v>274</v>
      </c>
      <c r="P505" s="2" t="s">
        <v>3252</v>
      </c>
      <c r="Q505" s="2" t="s">
        <v>133</v>
      </c>
      <c r="R505" s="2" t="s">
        <v>16</v>
      </c>
      <c r="S505" s="2" t="s">
        <v>134</v>
      </c>
      <c r="T505" s="2" t="s">
        <v>134</v>
      </c>
      <c r="U505" s="2" t="s">
        <v>134</v>
      </c>
      <c r="V505" s="2" t="s">
        <v>1815</v>
      </c>
      <c r="W505" s="2" t="s">
        <v>134</v>
      </c>
      <c r="X505" s="2" t="s">
        <v>134</v>
      </c>
      <c r="Y505" s="2" t="s">
        <v>145</v>
      </c>
      <c r="Z505" s="4"/>
      <c r="AA505" s="4">
        <f>=ROUNDDOWN({0},0)</f>
      </c>
      <c r="AB505" s="5"/>
      <c r="AC505" s="2" t="s">
        <v>134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/>
      <c r="BJ505" s="4"/>
      <c r="BK505" s="8"/>
      <c r="BL505" s="2" t="s">
        <v>134</v>
      </c>
      <c r="BM505" s="7"/>
      <c r="BN505" s="7"/>
      <c r="BO505" s="4"/>
      <c r="BP505" s="8"/>
      <c r="BQ505" s="4"/>
      <c r="BR505" s="8"/>
      <c r="BS505" s="7"/>
      <c r="BT505" s="7"/>
      <c r="BU505" s="2" t="s">
        <v>140</v>
      </c>
      <c r="BV505" s="2" t="s">
        <v>144</v>
      </c>
      <c r="BW505" s="2" t="s">
        <v>134</v>
      </c>
      <c r="BX505" s="2" t="s">
        <v>134</v>
      </c>
      <c r="BY505" s="2" t="s">
        <v>142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134</v>
      </c>
      <c r="CH505" s="2" t="s">
        <v>134</v>
      </c>
      <c r="CI505" s="2" t="s">
        <v>134</v>
      </c>
      <c r="CJ505" s="2" t="s">
        <v>134</v>
      </c>
      <c r="CK505" s="2" t="s">
        <v>134</v>
      </c>
      <c r="CL505" s="2" t="s">
        <v>134</v>
      </c>
      <c r="CM505" s="4"/>
      <c r="CN505" s="8"/>
      <c r="CO505" s="4"/>
      <c r="CP505" s="8"/>
      <c r="CQ505" s="7"/>
      <c r="CR505" s="7"/>
      <c r="CS505" s="2" t="s">
        <v>134</v>
      </c>
      <c r="CT505" s="2" t="s">
        <v>134</v>
      </c>
      <c r="CU505" s="2" t="s">
        <v>134</v>
      </c>
      <c r="CV505" s="2" t="s">
        <v>134</v>
      </c>
      <c r="CW505" s="2" t="s">
        <v>134</v>
      </c>
      <c r="CX505" s="2" t="s">
        <v>134</v>
      </c>
      <c r="CY505" s="4"/>
      <c r="CZ505" s="8"/>
      <c r="DA505" s="4"/>
      <c r="DB505" s="8"/>
      <c r="DC505" s="7"/>
      <c r="DD505" s="7"/>
      <c r="DE505" s="2" t="s">
        <v>134</v>
      </c>
      <c r="DF505" s="2" t="s">
        <v>134</v>
      </c>
      <c r="DG505" s="2" t="s">
        <v>134</v>
      </c>
      <c r="DH505" s="2" t="s">
        <v>134</v>
      </c>
      <c r="DI505" s="2" t="s">
        <v>134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134</v>
      </c>
      <c r="DR505" s="2" t="s">
        <v>134</v>
      </c>
      <c r="DS505" s="2" t="s">
        <v>134</v>
      </c>
      <c r="DT505" s="2" t="s">
        <v>134</v>
      </c>
      <c r="DU505" s="2" t="s">
        <v>134</v>
      </c>
      <c r="DV505" s="2" t="s">
        <v>134</v>
      </c>
      <c r="DW505" s="4"/>
      <c r="DX505" s="8"/>
      <c r="DY505" s="4"/>
      <c r="DZ505" s="8"/>
      <c r="EA505" s="7"/>
      <c r="EB505" s="7"/>
      <c r="EC505" s="2" t="s">
        <v>134</v>
      </c>
      <c r="ED505" s="2" t="s">
        <v>134</v>
      </c>
      <c r="EE505" s="2" t="s">
        <v>134</v>
      </c>
      <c r="EF505" s="2" t="s">
        <v>134</v>
      </c>
      <c r="EG505" s="2" t="s">
        <v>134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134</v>
      </c>
      <c r="EP505" s="2" t="s">
        <v>134</v>
      </c>
      <c r="EQ505" s="2" t="s">
        <v>134</v>
      </c>
      <c r="ER505" s="2" t="s">
        <v>134</v>
      </c>
      <c r="ES505" s="2" t="s">
        <v>134</v>
      </c>
      <c r="ET505" s="2" t="s">
        <v>134</v>
      </c>
      <c r="EU505" s="4"/>
      <c r="EV505" s="8"/>
      <c r="EW505" s="4"/>
      <c r="EX505" s="8"/>
      <c r="EY505" s="7"/>
      <c r="EZ505" s="7"/>
      <c r="FA505" s="2" t="s">
        <v>134</v>
      </c>
      <c r="FB505" s="2" t="s">
        <v>134</v>
      </c>
      <c r="FC505" s="2" t="s">
        <v>134</v>
      </c>
      <c r="FD505" s="2" t="s">
        <v>134</v>
      </c>
      <c r="FE505" s="2" t="s">
        <v>134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134</v>
      </c>
      <c r="FN505" s="2" t="s">
        <v>134</v>
      </c>
      <c r="FO505" s="2" t="s">
        <v>134</v>
      </c>
      <c r="FP505" s="2" t="s">
        <v>134</v>
      </c>
      <c r="FQ505" s="2" t="s">
        <v>134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134</v>
      </c>
      <c r="GA505" s="2" t="s">
        <v>134</v>
      </c>
      <c r="GB505" s="2" t="s">
        <v>134</v>
      </c>
      <c r="GC505" s="2" t="s">
        <v>134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134</v>
      </c>
      <c r="GM505" s="2" t="s">
        <v>134</v>
      </c>
      <c r="GN505" s="2" t="s">
        <v>134</v>
      </c>
      <c r="GO505" s="2" t="s">
        <v>134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134</v>
      </c>
      <c r="GX505" s="2" t="s">
        <v>134</v>
      </c>
      <c r="GY505" s="2" t="s">
        <v>134</v>
      </c>
      <c r="GZ505" s="2" t="s">
        <v>134</v>
      </c>
      <c r="HA505" s="2" t="s">
        <v>134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134</v>
      </c>
      <c r="HJ505" s="2" t="s">
        <v>134</v>
      </c>
      <c r="HK505" s="2" t="s">
        <v>134</v>
      </c>
      <c r="HL505" s="2" t="s">
        <v>134</v>
      </c>
      <c r="HM505" s="2" t="s">
        <v>134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134</v>
      </c>
      <c r="HV505" s="2" t="s">
        <v>134</v>
      </c>
      <c r="HW505" s="2" t="s">
        <v>134</v>
      </c>
      <c r="HX505" s="2" t="s">
        <v>134</v>
      </c>
      <c r="HY505" s="2" t="s">
        <v>134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161</v>
      </c>
      <c r="IH505" s="2" t="s">
        <v>131</v>
      </c>
      <c r="II505" s="2" t="s">
        <v>134</v>
      </c>
      <c r="IJ505" s="2" t="s">
        <v>134</v>
      </c>
      <c r="IK505" s="2" t="s">
        <v>142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134</v>
      </c>
      <c r="IT505" s="2" t="s">
        <v>134</v>
      </c>
      <c r="IU505" s="2" t="s">
        <v>134</v>
      </c>
      <c r="IV505" s="2" t="s">
        <v>134</v>
      </c>
      <c r="IW505" s="2" t="s">
        <v>134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134</v>
      </c>
      <c r="JF505" s="2" t="s">
        <v>134</v>
      </c>
      <c r="JG505" s="2" t="s">
        <v>134</v>
      </c>
      <c r="JH505" s="2" t="s">
        <v>134</v>
      </c>
      <c r="JI505" s="2" t="s">
        <v>134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134</v>
      </c>
      <c r="JS505" s="2" t="s">
        <v>134</v>
      </c>
      <c r="JT505" s="2" t="s">
        <v>134</v>
      </c>
      <c r="JU505" s="2" t="s">
        <v>134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134</v>
      </c>
      <c r="KE505" s="2" t="s">
        <v>134</v>
      </c>
      <c r="KF505" s="2" t="s">
        <v>134</v>
      </c>
      <c r="KG505" s="2" t="s">
        <v>134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134</v>
      </c>
      <c r="LB505" s="2" t="s">
        <v>134</v>
      </c>
      <c r="LC505" s="2" t="s">
        <v>134</v>
      </c>
      <c r="LD505" s="2" t="s">
        <v>134</v>
      </c>
      <c r="LE505" s="2" t="s">
        <v>134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134</v>
      </c>
      <c r="LN505" s="2" t="s">
        <v>134</v>
      </c>
      <c r="LO505" s="2" t="s">
        <v>134</v>
      </c>
      <c r="LP505" s="2" t="s">
        <v>134</v>
      </c>
      <c r="LQ505" s="2" t="s">
        <v>134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134</v>
      </c>
      <c r="LZ505" s="2" t="s">
        <v>134</v>
      </c>
      <c r="MA505" s="2" t="s">
        <v>134</v>
      </c>
      <c r="MB505" s="2" t="s">
        <v>134</v>
      </c>
      <c r="MC505" s="2" t="s">
        <v>134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134</v>
      </c>
      <c r="MY505" s="2" t="s">
        <v>134</v>
      </c>
      <c r="MZ505" s="2" t="s">
        <v>134</v>
      </c>
      <c r="NA505" s="2" t="s">
        <v>134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134</v>
      </c>
      <c r="NV505" s="2" t="s">
        <v>134</v>
      </c>
      <c r="NW505" s="2" t="s">
        <v>134</v>
      </c>
      <c r="NX505" s="2" t="s">
        <v>134</v>
      </c>
      <c r="NY505" s="2" t="s">
        <v>134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134</v>
      </c>
      <c r="OT505" s="2" t="s">
        <v>134</v>
      </c>
      <c r="OU505" s="2" t="s">
        <v>134</v>
      </c>
      <c r="OV505" s="2" t="s">
        <v>134</v>
      </c>
      <c r="OW505" s="2" t="s">
        <v>134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134</v>
      </c>
      <c r="PS505" s="2" t="s">
        <v>134</v>
      </c>
      <c r="PT505" s="2" t="s">
        <v>134</v>
      </c>
      <c r="PU505" s="2" t="s">
        <v>134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134</v>
      </c>
      <c r="RB505" s="2" t="s">
        <v>134</v>
      </c>
      <c r="RC505" s="2" t="s">
        <v>134</v>
      </c>
      <c r="RD505" s="2" t="s">
        <v>134</v>
      </c>
      <c r="RE505" s="2" t="s">
        <v>134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134</v>
      </c>
      <c r="RN505" s="2" t="s">
        <v>134</v>
      </c>
      <c r="RO505" s="2" t="s">
        <v>134</v>
      </c>
      <c r="RP505" s="2" t="s">
        <v>134</v>
      </c>
      <c r="RQ505" s="2" t="s">
        <v>134</v>
      </c>
      <c r="RR505" s="2" t="s">
        <v>134</v>
      </c>
      <c r="RS505" s="4"/>
      <c r="RT505" s="8"/>
      <c r="RU505" s="4"/>
      <c r="RV505" s="8"/>
      <c r="RW505" s="7"/>
      <c r="RX505" s="7"/>
      <c r="RY505" s="2" t="s">
        <v>134</v>
      </c>
      <c r="RZ505" s="2" t="s">
        <v>134</v>
      </c>
      <c r="SA505" s="2" t="s">
        <v>134</v>
      </c>
      <c r="SB505" s="2" t="s">
        <v>134</v>
      </c>
      <c r="SC505" s="2" t="s">
        <v>134</v>
      </c>
      <c r="SD505" s="2" t="s">
        <v>134</v>
      </c>
      <c r="SE505" s="4"/>
      <c r="SF505" s="8"/>
      <c r="SG505" s="4"/>
      <c r="SH505" s="8"/>
      <c r="SI505" s="7"/>
      <c r="SJ505" s="7"/>
      <c r="SK505" s="2" t="s">
        <v>134</v>
      </c>
      <c r="SL505" s="2" t="s">
        <v>134</v>
      </c>
      <c r="SM505" s="2" t="s">
        <v>134</v>
      </c>
      <c r="SN505" s="2" t="s">
        <v>134</v>
      </c>
      <c r="SO505" s="2" t="s">
        <v>134</v>
      </c>
      <c r="SP505" s="2" t="s">
        <v>134</v>
      </c>
    </row>
    <row r="506">
      <c r="A506" s="2" t="s">
        <v>3959</v>
      </c>
      <c r="B506" s="2" t="s">
        <v>123</v>
      </c>
      <c r="C506" s="2" t="s">
        <v>3921</v>
      </c>
      <c r="D506" s="2" t="s">
        <v>125</v>
      </c>
      <c r="E506" s="2" t="s">
        <v>126</v>
      </c>
      <c r="F506" s="2" t="s">
        <v>3960</v>
      </c>
      <c r="G506" s="2" t="s">
        <v>134</v>
      </c>
      <c r="H506" s="2" t="s">
        <v>134</v>
      </c>
      <c r="I506" s="2" t="s">
        <v>3933</v>
      </c>
      <c r="J506" s="2" t="s">
        <v>234</v>
      </c>
      <c r="K506" s="2" t="s">
        <v>962</v>
      </c>
      <c r="L506" s="3">
        <v>12.37</v>
      </c>
      <c r="M506" s="3">
        <v>12.99</v>
      </c>
      <c r="N506" s="3">
        <v>21.99</v>
      </c>
      <c r="O506" s="2" t="s">
        <v>274</v>
      </c>
      <c r="P506" s="2" t="s">
        <v>3252</v>
      </c>
      <c r="Q506" s="2" t="s">
        <v>133</v>
      </c>
      <c r="R506" s="2" t="s">
        <v>16</v>
      </c>
      <c r="S506" s="2" t="s">
        <v>134</v>
      </c>
      <c r="T506" s="2" t="s">
        <v>134</v>
      </c>
      <c r="U506" s="2" t="s">
        <v>134</v>
      </c>
      <c r="V506" s="2" t="s">
        <v>1815</v>
      </c>
      <c r="W506" s="2" t="s">
        <v>134</v>
      </c>
      <c r="X506" s="2" t="s">
        <v>134</v>
      </c>
      <c r="Y506" s="2" t="s">
        <v>1974</v>
      </c>
      <c r="Z506" s="4">
        <v>5</v>
      </c>
      <c r="AA506" s="4">
        <f>=ROUNDDOWN(5,0)</f>
      </c>
      <c r="AB506" s="5">
        <v>1</v>
      </c>
      <c r="AC506" s="2" t="s">
        <v>134</v>
      </c>
      <c r="AD506" s="4"/>
      <c r="AE506" s="4"/>
      <c r="AF506" s="6">
        <v>64</v>
      </c>
      <c r="AG506" s="6"/>
      <c r="AH506" s="7">
        <v>0.9836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>
        <v>0</v>
      </c>
      <c r="AP506" s="4">
        <v>3</v>
      </c>
      <c r="AQ506" s="8">
        <v>66.97</v>
      </c>
      <c r="AR506" s="4"/>
      <c r="AS506" s="8"/>
      <c r="AT506" s="7"/>
      <c r="AU506" s="7"/>
      <c r="AV506" s="4">
        <v>3</v>
      </c>
      <c r="AW506" s="8">
        <v>66.97</v>
      </c>
      <c r="AX506" s="4"/>
      <c r="AY506" s="8"/>
      <c r="AZ506" s="7"/>
      <c r="BA506" s="7"/>
      <c r="BB506" s="7">
        <v>1</v>
      </c>
      <c r="BC506" s="4">
        <v>4</v>
      </c>
      <c r="BD506" s="8">
        <v>88.96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>
        <v>0.7528</v>
      </c>
      <c r="BJ506" s="4">
        <v>3</v>
      </c>
      <c r="BK506" s="8">
        <v>66.97</v>
      </c>
      <c r="BL506" s="2" t="s">
        <v>28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140</v>
      </c>
      <c r="BV506" s="2" t="s">
        <v>144</v>
      </c>
      <c r="BW506" s="2" t="s">
        <v>134</v>
      </c>
      <c r="BX506" s="2" t="s">
        <v>2202</v>
      </c>
      <c r="BY506" s="2" t="s">
        <v>142</v>
      </c>
      <c r="BZ506" s="2" t="s">
        <v>134</v>
      </c>
      <c r="CA506" s="4"/>
      <c r="CB506" s="8"/>
      <c r="CC506" s="4"/>
      <c r="CD506" s="8"/>
      <c r="CE506" s="7"/>
      <c r="CF506" s="7"/>
      <c r="CG506" s="2" t="s">
        <v>134</v>
      </c>
      <c r="CH506" s="2" t="s">
        <v>134</v>
      </c>
      <c r="CI506" s="2" t="s">
        <v>134</v>
      </c>
      <c r="CJ506" s="2" t="s">
        <v>134</v>
      </c>
      <c r="CK506" s="2" t="s">
        <v>134</v>
      </c>
      <c r="CL506" s="2" t="s">
        <v>134</v>
      </c>
      <c r="CM506" s="4"/>
      <c r="CN506" s="8"/>
      <c r="CO506" s="4"/>
      <c r="CP506" s="8"/>
      <c r="CQ506" s="7"/>
      <c r="CR506" s="7"/>
      <c r="CS506" s="2" t="s">
        <v>134</v>
      </c>
      <c r="CT506" s="2" t="s">
        <v>134</v>
      </c>
      <c r="CU506" s="2" t="s">
        <v>134</v>
      </c>
      <c r="CV506" s="2" t="s">
        <v>134</v>
      </c>
      <c r="CW506" s="2" t="s">
        <v>134</v>
      </c>
      <c r="CX506" s="2" t="s">
        <v>134</v>
      </c>
      <c r="CY506" s="4"/>
      <c r="CZ506" s="8"/>
      <c r="DA506" s="4"/>
      <c r="DB506" s="8"/>
      <c r="DC506" s="7"/>
      <c r="DD506" s="7"/>
      <c r="DE506" s="2" t="s">
        <v>134</v>
      </c>
      <c r="DF506" s="2" t="s">
        <v>134</v>
      </c>
      <c r="DG506" s="2" t="s">
        <v>134</v>
      </c>
      <c r="DH506" s="2" t="s">
        <v>134</v>
      </c>
      <c r="DI506" s="2" t="s">
        <v>134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134</v>
      </c>
      <c r="DR506" s="2" t="s">
        <v>134</v>
      </c>
      <c r="DS506" s="2" t="s">
        <v>134</v>
      </c>
      <c r="DT506" s="2" t="s">
        <v>134</v>
      </c>
      <c r="DU506" s="2" t="s">
        <v>134</v>
      </c>
      <c r="DV506" s="2" t="s">
        <v>134</v>
      </c>
      <c r="DW506" s="4"/>
      <c r="DX506" s="8"/>
      <c r="DY506" s="4"/>
      <c r="DZ506" s="8"/>
      <c r="EA506" s="7"/>
      <c r="EB506" s="7"/>
      <c r="EC506" s="2" t="s">
        <v>134</v>
      </c>
      <c r="ED506" s="2" t="s">
        <v>134</v>
      </c>
      <c r="EE506" s="2" t="s">
        <v>134</v>
      </c>
      <c r="EF506" s="2" t="s">
        <v>134</v>
      </c>
      <c r="EG506" s="2" t="s">
        <v>134</v>
      </c>
      <c r="EH506" s="2" t="s">
        <v>134</v>
      </c>
      <c r="EI506" s="4"/>
      <c r="EJ506" s="8"/>
      <c r="EK506" s="4"/>
      <c r="EL506" s="8"/>
      <c r="EM506" s="7"/>
      <c r="EN506" s="7"/>
      <c r="EO506" s="2" t="s">
        <v>134</v>
      </c>
      <c r="EP506" s="2" t="s">
        <v>134</v>
      </c>
      <c r="EQ506" s="2" t="s">
        <v>134</v>
      </c>
      <c r="ER506" s="2" t="s">
        <v>134</v>
      </c>
      <c r="ES506" s="2" t="s">
        <v>134</v>
      </c>
      <c r="ET506" s="2" t="s">
        <v>134</v>
      </c>
      <c r="EU506" s="4"/>
      <c r="EV506" s="8"/>
      <c r="EW506" s="4"/>
      <c r="EX506" s="8"/>
      <c r="EY506" s="7"/>
      <c r="EZ506" s="7"/>
      <c r="FA506" s="2" t="s">
        <v>134</v>
      </c>
      <c r="FB506" s="2" t="s">
        <v>134</v>
      </c>
      <c r="FC506" s="2" t="s">
        <v>134</v>
      </c>
      <c r="FD506" s="2" t="s">
        <v>134</v>
      </c>
      <c r="FE506" s="2" t="s">
        <v>134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134</v>
      </c>
      <c r="FN506" s="2" t="s">
        <v>134</v>
      </c>
      <c r="FO506" s="2" t="s">
        <v>134</v>
      </c>
      <c r="FP506" s="2" t="s">
        <v>134</v>
      </c>
      <c r="FQ506" s="2" t="s">
        <v>134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134</v>
      </c>
      <c r="FZ506" s="2" t="s">
        <v>134</v>
      </c>
      <c r="GA506" s="2" t="s">
        <v>134</v>
      </c>
      <c r="GB506" s="2" t="s">
        <v>134</v>
      </c>
      <c r="GC506" s="2" t="s">
        <v>134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134</v>
      </c>
      <c r="GM506" s="2" t="s">
        <v>134</v>
      </c>
      <c r="GN506" s="2" t="s">
        <v>134</v>
      </c>
      <c r="GO506" s="2" t="s">
        <v>134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134</v>
      </c>
      <c r="GX506" s="2" t="s">
        <v>134</v>
      </c>
      <c r="GY506" s="2" t="s">
        <v>134</v>
      </c>
      <c r="GZ506" s="2" t="s">
        <v>134</v>
      </c>
      <c r="HA506" s="2" t="s">
        <v>134</v>
      </c>
      <c r="HB506" s="2" t="s">
        <v>134</v>
      </c>
      <c r="HC506" s="4">
        <v>3</v>
      </c>
      <c r="HD506" s="8">
        <v>66.97</v>
      </c>
      <c r="HE506" s="4"/>
      <c r="HF506" s="8"/>
      <c r="HG506" s="7"/>
      <c r="HH506" s="7"/>
      <c r="HI506" s="2" t="s">
        <v>140</v>
      </c>
      <c r="HJ506" s="2" t="s">
        <v>144</v>
      </c>
      <c r="HK506" s="2" t="s">
        <v>1230</v>
      </c>
      <c r="HL506" s="2" t="s">
        <v>2363</v>
      </c>
      <c r="HM506" s="2" t="s">
        <v>142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134</v>
      </c>
      <c r="HV506" s="2" t="s">
        <v>134</v>
      </c>
      <c r="HW506" s="2" t="s">
        <v>134</v>
      </c>
      <c r="HX506" s="2" t="s">
        <v>134</v>
      </c>
      <c r="HY506" s="2" t="s">
        <v>134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140</v>
      </c>
      <c r="IH506" s="2" t="s">
        <v>144</v>
      </c>
      <c r="II506" s="2" t="s">
        <v>912</v>
      </c>
      <c r="IJ506" s="2" t="s">
        <v>3852</v>
      </c>
      <c r="IK506" s="2" t="s">
        <v>142</v>
      </c>
      <c r="IL506" s="2" t="s">
        <v>168</v>
      </c>
      <c r="IM506" s="4"/>
      <c r="IN506" s="8"/>
      <c r="IO506" s="4"/>
      <c r="IP506" s="8"/>
      <c r="IQ506" s="7"/>
      <c r="IR506" s="7"/>
      <c r="IS506" s="2" t="s">
        <v>134</v>
      </c>
      <c r="IT506" s="2" t="s">
        <v>134</v>
      </c>
      <c r="IU506" s="2" t="s">
        <v>134</v>
      </c>
      <c r="IV506" s="2" t="s">
        <v>134</v>
      </c>
      <c r="IW506" s="2" t="s">
        <v>134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134</v>
      </c>
      <c r="JF506" s="2" t="s">
        <v>134</v>
      </c>
      <c r="JG506" s="2" t="s">
        <v>134</v>
      </c>
      <c r="JH506" s="2" t="s">
        <v>134</v>
      </c>
      <c r="JI506" s="2" t="s">
        <v>134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134</v>
      </c>
      <c r="JR506" s="2" t="s">
        <v>134</v>
      </c>
      <c r="JS506" s="2" t="s">
        <v>134</v>
      </c>
      <c r="JT506" s="2" t="s">
        <v>134</v>
      </c>
      <c r="JU506" s="2" t="s">
        <v>134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134</v>
      </c>
      <c r="KD506" s="2" t="s">
        <v>134</v>
      </c>
      <c r="KE506" s="2" t="s">
        <v>134</v>
      </c>
      <c r="KF506" s="2" t="s">
        <v>134</v>
      </c>
      <c r="KG506" s="2" t="s">
        <v>134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134</v>
      </c>
      <c r="KP506" s="2" t="s">
        <v>134</v>
      </c>
      <c r="KQ506" s="2" t="s">
        <v>134</v>
      </c>
      <c r="KR506" s="2" t="s">
        <v>134</v>
      </c>
      <c r="KS506" s="2" t="s">
        <v>134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134</v>
      </c>
      <c r="LB506" s="2" t="s">
        <v>134</v>
      </c>
      <c r="LC506" s="2" t="s">
        <v>134</v>
      </c>
      <c r="LD506" s="2" t="s">
        <v>134</v>
      </c>
      <c r="LE506" s="2" t="s">
        <v>134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134</v>
      </c>
      <c r="LN506" s="2" t="s">
        <v>134</v>
      </c>
      <c r="LO506" s="2" t="s">
        <v>134</v>
      </c>
      <c r="LP506" s="2" t="s">
        <v>134</v>
      </c>
      <c r="LQ506" s="2" t="s">
        <v>134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134</v>
      </c>
      <c r="LZ506" s="2" t="s">
        <v>134</v>
      </c>
      <c r="MA506" s="2" t="s">
        <v>134</v>
      </c>
      <c r="MB506" s="2" t="s">
        <v>134</v>
      </c>
      <c r="MC506" s="2" t="s">
        <v>134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134</v>
      </c>
      <c r="MM506" s="2" t="s">
        <v>134</v>
      </c>
      <c r="MN506" s="2" t="s">
        <v>134</v>
      </c>
      <c r="MO506" s="2" t="s">
        <v>134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134</v>
      </c>
      <c r="MY506" s="2" t="s">
        <v>134</v>
      </c>
      <c r="MZ506" s="2" t="s">
        <v>134</v>
      </c>
      <c r="NA506" s="2" t="s">
        <v>134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134</v>
      </c>
      <c r="NV506" s="2" t="s">
        <v>134</v>
      </c>
      <c r="NW506" s="2" t="s">
        <v>134</v>
      </c>
      <c r="NX506" s="2" t="s">
        <v>134</v>
      </c>
      <c r="NY506" s="2" t="s">
        <v>134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134</v>
      </c>
      <c r="OT506" s="2" t="s">
        <v>134</v>
      </c>
      <c r="OU506" s="2" t="s">
        <v>134</v>
      </c>
      <c r="OV506" s="2" t="s">
        <v>134</v>
      </c>
      <c r="OW506" s="2" t="s">
        <v>134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134</v>
      </c>
      <c r="PR506" s="2" t="s">
        <v>134</v>
      </c>
      <c r="PS506" s="2" t="s">
        <v>134</v>
      </c>
      <c r="PT506" s="2" t="s">
        <v>134</v>
      </c>
      <c r="PU506" s="2" t="s">
        <v>134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134</v>
      </c>
      <c r="RB506" s="2" t="s">
        <v>134</v>
      </c>
      <c r="RC506" s="2" t="s">
        <v>134</v>
      </c>
      <c r="RD506" s="2" t="s">
        <v>134</v>
      </c>
      <c r="RE506" s="2" t="s">
        <v>134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134</v>
      </c>
      <c r="RN506" s="2" t="s">
        <v>134</v>
      </c>
      <c r="RO506" s="2" t="s">
        <v>134</v>
      </c>
      <c r="RP506" s="2" t="s">
        <v>134</v>
      </c>
      <c r="RQ506" s="2" t="s">
        <v>134</v>
      </c>
      <c r="RR506" s="2" t="s">
        <v>134</v>
      </c>
      <c r="RS506" s="4"/>
      <c r="RT506" s="8"/>
      <c r="RU506" s="4"/>
      <c r="RV506" s="8"/>
      <c r="RW506" s="7"/>
      <c r="RX506" s="7"/>
      <c r="RY506" s="2" t="s">
        <v>134</v>
      </c>
      <c r="RZ506" s="2" t="s">
        <v>134</v>
      </c>
      <c r="SA506" s="2" t="s">
        <v>134</v>
      </c>
      <c r="SB506" s="2" t="s">
        <v>134</v>
      </c>
      <c r="SC506" s="2" t="s">
        <v>134</v>
      </c>
      <c r="SD506" s="2" t="s">
        <v>134</v>
      </c>
      <c r="SE506" s="4"/>
      <c r="SF506" s="8"/>
      <c r="SG506" s="4"/>
      <c r="SH506" s="8"/>
      <c r="SI506" s="7"/>
      <c r="SJ506" s="7"/>
      <c r="SK506" s="2" t="s">
        <v>134</v>
      </c>
      <c r="SL506" s="2" t="s">
        <v>134</v>
      </c>
      <c r="SM506" s="2" t="s">
        <v>134</v>
      </c>
      <c r="SN506" s="2" t="s">
        <v>134</v>
      </c>
      <c r="SO506" s="2" t="s">
        <v>134</v>
      </c>
      <c r="SP506" s="2" t="s">
        <v>134</v>
      </c>
    </row>
    <row r="507">
      <c r="A507" s="2" t="s">
        <v>3961</v>
      </c>
      <c r="B507" s="2" t="s">
        <v>123</v>
      </c>
      <c r="C507" s="2" t="s">
        <v>3921</v>
      </c>
      <c r="D507" s="2" t="s">
        <v>125</v>
      </c>
      <c r="E507" s="2" t="s">
        <v>126</v>
      </c>
      <c r="F507" s="2" t="s">
        <v>3960</v>
      </c>
      <c r="G507" s="2" t="s">
        <v>134</v>
      </c>
      <c r="H507" s="2" t="s">
        <v>134</v>
      </c>
      <c r="I507" s="2" t="s">
        <v>3933</v>
      </c>
      <c r="J507" s="2" t="s">
        <v>234</v>
      </c>
      <c r="K507" s="2" t="s">
        <v>3296</v>
      </c>
      <c r="L507" s="3">
        <v>12.37</v>
      </c>
      <c r="M507" s="3">
        <v>12.99</v>
      </c>
      <c r="N507" s="3">
        <v>21.99</v>
      </c>
      <c r="O507" s="2" t="s">
        <v>274</v>
      </c>
      <c r="P507" s="2" t="s">
        <v>3252</v>
      </c>
      <c r="Q507" s="2" t="s">
        <v>133</v>
      </c>
      <c r="R507" s="2" t="s">
        <v>16</v>
      </c>
      <c r="S507" s="2" t="s">
        <v>134</v>
      </c>
      <c r="T507" s="2" t="s">
        <v>134</v>
      </c>
      <c r="U507" s="2" t="s">
        <v>134</v>
      </c>
      <c r="V507" s="2" t="s">
        <v>1815</v>
      </c>
      <c r="W507" s="2" t="s">
        <v>134</v>
      </c>
      <c r="X507" s="2" t="s">
        <v>134</v>
      </c>
      <c r="Y507" s="2" t="s">
        <v>546</v>
      </c>
      <c r="Z507" s="4"/>
      <c r="AA507" s="4">
        <f>=ROUNDDOWN({0},0)</f>
      </c>
      <c r="AB507" s="5">
        <v>1.5</v>
      </c>
      <c r="AC507" s="2" t="s">
        <v>134</v>
      </c>
      <c r="AD507" s="4"/>
      <c r="AE507" s="4"/>
      <c r="AF507" s="6">
        <v>64</v>
      </c>
      <c r="AG507" s="6"/>
      <c r="AH507" s="7">
        <v>0.3279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>
        <v>0</v>
      </c>
      <c r="AP507" s="4">
        <v>1</v>
      </c>
      <c r="AQ507" s="8">
        <v>21.99</v>
      </c>
      <c r="AR507" s="4"/>
      <c r="AS507" s="8"/>
      <c r="AT507" s="7"/>
      <c r="AU507" s="7"/>
      <c r="AV507" s="4">
        <v>1</v>
      </c>
      <c r="AW507" s="8">
        <v>21.99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1</v>
      </c>
      <c r="BC507" s="4" t="s">
        <v>134</v>
      </c>
      <c r="BD507" s="8" t="s">
        <v>134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>
        <v>0.2472</v>
      </c>
      <c r="BJ507" s="4">
        <v>1</v>
      </c>
      <c r="BK507" s="8">
        <v>21.99</v>
      </c>
      <c r="BL507" s="2" t="s">
        <v>28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140</v>
      </c>
      <c r="BV507" s="2" t="s">
        <v>144</v>
      </c>
      <c r="BW507" s="2" t="s">
        <v>134</v>
      </c>
      <c r="BX507" s="2" t="s">
        <v>2202</v>
      </c>
      <c r="BY507" s="2" t="s">
        <v>142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134</v>
      </c>
      <c r="CH507" s="2" t="s">
        <v>134</v>
      </c>
      <c r="CI507" s="2" t="s">
        <v>134</v>
      </c>
      <c r="CJ507" s="2" t="s">
        <v>134</v>
      </c>
      <c r="CK507" s="2" t="s">
        <v>134</v>
      </c>
      <c r="CL507" s="2" t="s">
        <v>134</v>
      </c>
      <c r="CM507" s="4"/>
      <c r="CN507" s="8"/>
      <c r="CO507" s="4"/>
      <c r="CP507" s="8"/>
      <c r="CQ507" s="7"/>
      <c r="CR507" s="7"/>
      <c r="CS507" s="2" t="s">
        <v>134</v>
      </c>
      <c r="CT507" s="2" t="s">
        <v>134</v>
      </c>
      <c r="CU507" s="2" t="s">
        <v>134</v>
      </c>
      <c r="CV507" s="2" t="s">
        <v>134</v>
      </c>
      <c r="CW507" s="2" t="s">
        <v>134</v>
      </c>
      <c r="CX507" s="2" t="s">
        <v>134</v>
      </c>
      <c r="CY507" s="4"/>
      <c r="CZ507" s="8"/>
      <c r="DA507" s="4"/>
      <c r="DB507" s="8"/>
      <c r="DC507" s="7"/>
      <c r="DD507" s="7"/>
      <c r="DE507" s="2" t="s">
        <v>134</v>
      </c>
      <c r="DF507" s="2" t="s">
        <v>134</v>
      </c>
      <c r="DG507" s="2" t="s">
        <v>134</v>
      </c>
      <c r="DH507" s="2" t="s">
        <v>134</v>
      </c>
      <c r="DI507" s="2" t="s">
        <v>134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134</v>
      </c>
      <c r="DR507" s="2" t="s">
        <v>134</v>
      </c>
      <c r="DS507" s="2" t="s">
        <v>134</v>
      </c>
      <c r="DT507" s="2" t="s">
        <v>134</v>
      </c>
      <c r="DU507" s="2" t="s">
        <v>134</v>
      </c>
      <c r="DV507" s="2" t="s">
        <v>134</v>
      </c>
      <c r="DW507" s="4"/>
      <c r="DX507" s="8"/>
      <c r="DY507" s="4"/>
      <c r="DZ507" s="8"/>
      <c r="EA507" s="7"/>
      <c r="EB507" s="7"/>
      <c r="EC507" s="2" t="s">
        <v>134</v>
      </c>
      <c r="ED507" s="2" t="s">
        <v>134</v>
      </c>
      <c r="EE507" s="2" t="s">
        <v>134</v>
      </c>
      <c r="EF507" s="2" t="s">
        <v>134</v>
      </c>
      <c r="EG507" s="2" t="s">
        <v>134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134</v>
      </c>
      <c r="EQ507" s="2" t="s">
        <v>134</v>
      </c>
      <c r="ER507" s="2" t="s">
        <v>134</v>
      </c>
      <c r="ES507" s="2" t="s">
        <v>134</v>
      </c>
      <c r="ET507" s="2" t="s">
        <v>134</v>
      </c>
      <c r="EU507" s="4"/>
      <c r="EV507" s="8"/>
      <c r="EW507" s="4"/>
      <c r="EX507" s="8"/>
      <c r="EY507" s="7"/>
      <c r="EZ507" s="7"/>
      <c r="FA507" s="2" t="s">
        <v>134</v>
      </c>
      <c r="FB507" s="2" t="s">
        <v>134</v>
      </c>
      <c r="FC507" s="2" t="s">
        <v>134</v>
      </c>
      <c r="FD507" s="2" t="s">
        <v>134</v>
      </c>
      <c r="FE507" s="2" t="s">
        <v>134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134</v>
      </c>
      <c r="FN507" s="2" t="s">
        <v>134</v>
      </c>
      <c r="FO507" s="2" t="s">
        <v>134</v>
      </c>
      <c r="FP507" s="2" t="s">
        <v>134</v>
      </c>
      <c r="FQ507" s="2" t="s">
        <v>134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134</v>
      </c>
      <c r="GA507" s="2" t="s">
        <v>134</v>
      </c>
      <c r="GB507" s="2" t="s">
        <v>134</v>
      </c>
      <c r="GC507" s="2" t="s">
        <v>134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134</v>
      </c>
      <c r="GM507" s="2" t="s">
        <v>134</v>
      </c>
      <c r="GN507" s="2" t="s">
        <v>134</v>
      </c>
      <c r="GO507" s="2" t="s">
        <v>134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134</v>
      </c>
      <c r="GX507" s="2" t="s">
        <v>134</v>
      </c>
      <c r="GY507" s="2" t="s">
        <v>134</v>
      </c>
      <c r="GZ507" s="2" t="s">
        <v>134</v>
      </c>
      <c r="HA507" s="2" t="s">
        <v>134</v>
      </c>
      <c r="HB507" s="2" t="s">
        <v>134</v>
      </c>
      <c r="HC507" s="4">
        <v>1</v>
      </c>
      <c r="HD507" s="8">
        <v>21.99</v>
      </c>
      <c r="HE507" s="4"/>
      <c r="HF507" s="8"/>
      <c r="HG507" s="7"/>
      <c r="HH507" s="7"/>
      <c r="HI507" s="2" t="s">
        <v>140</v>
      </c>
      <c r="HJ507" s="2" t="s">
        <v>144</v>
      </c>
      <c r="HK507" s="2" t="s">
        <v>1230</v>
      </c>
      <c r="HL507" s="2" t="s">
        <v>3109</v>
      </c>
      <c r="HM507" s="2" t="s">
        <v>142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134</v>
      </c>
      <c r="HW507" s="2" t="s">
        <v>134</v>
      </c>
      <c r="HX507" s="2" t="s">
        <v>134</v>
      </c>
      <c r="HY507" s="2" t="s">
        <v>134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140</v>
      </c>
      <c r="IH507" s="2" t="s">
        <v>144</v>
      </c>
      <c r="II507" s="2" t="s">
        <v>3851</v>
      </c>
      <c r="IJ507" s="2" t="s">
        <v>2389</v>
      </c>
      <c r="IK507" s="2" t="s">
        <v>142</v>
      </c>
      <c r="IL507" s="2" t="s">
        <v>168</v>
      </c>
      <c r="IM507" s="4"/>
      <c r="IN507" s="8"/>
      <c r="IO507" s="4"/>
      <c r="IP507" s="8"/>
      <c r="IQ507" s="7"/>
      <c r="IR507" s="7"/>
      <c r="IS507" s="2" t="s">
        <v>134</v>
      </c>
      <c r="IT507" s="2" t="s">
        <v>134</v>
      </c>
      <c r="IU507" s="2" t="s">
        <v>134</v>
      </c>
      <c r="IV507" s="2" t="s">
        <v>134</v>
      </c>
      <c r="IW507" s="2" t="s">
        <v>134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134</v>
      </c>
      <c r="JF507" s="2" t="s">
        <v>134</v>
      </c>
      <c r="JG507" s="2" t="s">
        <v>134</v>
      </c>
      <c r="JH507" s="2" t="s">
        <v>134</v>
      </c>
      <c r="JI507" s="2" t="s">
        <v>134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134</v>
      </c>
      <c r="JS507" s="2" t="s">
        <v>134</v>
      </c>
      <c r="JT507" s="2" t="s">
        <v>134</v>
      </c>
      <c r="JU507" s="2" t="s">
        <v>134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134</v>
      </c>
      <c r="KE507" s="2" t="s">
        <v>134</v>
      </c>
      <c r="KF507" s="2" t="s">
        <v>134</v>
      </c>
      <c r="KG507" s="2" t="s">
        <v>134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134</v>
      </c>
      <c r="LB507" s="2" t="s">
        <v>134</v>
      </c>
      <c r="LC507" s="2" t="s">
        <v>134</v>
      </c>
      <c r="LD507" s="2" t="s">
        <v>134</v>
      </c>
      <c r="LE507" s="2" t="s">
        <v>134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134</v>
      </c>
      <c r="LN507" s="2" t="s">
        <v>134</v>
      </c>
      <c r="LO507" s="2" t="s">
        <v>134</v>
      </c>
      <c r="LP507" s="2" t="s">
        <v>134</v>
      </c>
      <c r="LQ507" s="2" t="s">
        <v>134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134</v>
      </c>
      <c r="LZ507" s="2" t="s">
        <v>134</v>
      </c>
      <c r="MA507" s="2" t="s">
        <v>134</v>
      </c>
      <c r="MB507" s="2" t="s">
        <v>134</v>
      </c>
      <c r="MC507" s="2" t="s">
        <v>134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134</v>
      </c>
      <c r="NV507" s="2" t="s">
        <v>134</v>
      </c>
      <c r="NW507" s="2" t="s">
        <v>134</v>
      </c>
      <c r="NX507" s="2" t="s">
        <v>134</v>
      </c>
      <c r="NY507" s="2" t="s">
        <v>134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134</v>
      </c>
      <c r="OT507" s="2" t="s">
        <v>134</v>
      </c>
      <c r="OU507" s="2" t="s">
        <v>134</v>
      </c>
      <c r="OV507" s="2" t="s">
        <v>134</v>
      </c>
      <c r="OW507" s="2" t="s">
        <v>134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134</v>
      </c>
      <c r="PS507" s="2" t="s">
        <v>134</v>
      </c>
      <c r="PT507" s="2" t="s">
        <v>134</v>
      </c>
      <c r="PU507" s="2" t="s">
        <v>134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134</v>
      </c>
      <c r="RB507" s="2" t="s">
        <v>134</v>
      </c>
      <c r="RC507" s="2" t="s">
        <v>134</v>
      </c>
      <c r="RD507" s="2" t="s">
        <v>134</v>
      </c>
      <c r="RE507" s="2" t="s">
        <v>134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134</v>
      </c>
      <c r="RN507" s="2" t="s">
        <v>134</v>
      </c>
      <c r="RO507" s="2" t="s">
        <v>134</v>
      </c>
      <c r="RP507" s="2" t="s">
        <v>134</v>
      </c>
      <c r="RQ507" s="2" t="s">
        <v>134</v>
      </c>
      <c r="RR507" s="2" t="s">
        <v>134</v>
      </c>
      <c r="RS507" s="4"/>
      <c r="RT507" s="8"/>
      <c r="RU507" s="4"/>
      <c r="RV507" s="8"/>
      <c r="RW507" s="7"/>
      <c r="RX507" s="7"/>
      <c r="RY507" s="2" t="s">
        <v>134</v>
      </c>
      <c r="RZ507" s="2" t="s">
        <v>134</v>
      </c>
      <c r="SA507" s="2" t="s">
        <v>134</v>
      </c>
      <c r="SB507" s="2" t="s">
        <v>134</v>
      </c>
      <c r="SC507" s="2" t="s">
        <v>134</v>
      </c>
      <c r="SD507" s="2" t="s">
        <v>134</v>
      </c>
      <c r="SE507" s="4"/>
      <c r="SF507" s="8"/>
      <c r="SG507" s="4"/>
      <c r="SH507" s="8"/>
      <c r="SI507" s="7"/>
      <c r="SJ507" s="7"/>
      <c r="SK507" s="2" t="s">
        <v>134</v>
      </c>
      <c r="SL507" s="2" t="s">
        <v>134</v>
      </c>
      <c r="SM507" s="2" t="s">
        <v>134</v>
      </c>
      <c r="SN507" s="2" t="s">
        <v>134</v>
      </c>
      <c r="SO507" s="2" t="s">
        <v>134</v>
      </c>
      <c r="SP507" s="2" t="s">
        <v>134</v>
      </c>
    </row>
    <row r="508">
      <c r="A508" s="2" t="s">
        <v>3962</v>
      </c>
      <c r="B508" s="2" t="s">
        <v>123</v>
      </c>
      <c r="C508" s="2" t="s">
        <v>3921</v>
      </c>
      <c r="D508" s="2" t="s">
        <v>125</v>
      </c>
      <c r="E508" s="2" t="s">
        <v>126</v>
      </c>
      <c r="F508" s="2" t="s">
        <v>3960</v>
      </c>
      <c r="G508" s="2" t="s">
        <v>134</v>
      </c>
      <c r="H508" s="2" t="s">
        <v>134</v>
      </c>
      <c r="I508" s="2" t="s">
        <v>3963</v>
      </c>
      <c r="J508" s="2" t="s">
        <v>234</v>
      </c>
      <c r="K508" s="2" t="s">
        <v>3296</v>
      </c>
      <c r="L508" s="3">
        <v>3.5</v>
      </c>
      <c r="M508" s="3">
        <v>3.68</v>
      </c>
      <c r="N508" s="3">
        <v>21.99</v>
      </c>
      <c r="O508" s="2" t="s">
        <v>274</v>
      </c>
      <c r="P508" s="2" t="s">
        <v>3252</v>
      </c>
      <c r="Q508" s="2" t="s">
        <v>133</v>
      </c>
      <c r="R508" s="2" t="s">
        <v>16</v>
      </c>
      <c r="S508" s="2" t="s">
        <v>134</v>
      </c>
      <c r="T508" s="2" t="s">
        <v>134</v>
      </c>
      <c r="U508" s="2" t="s">
        <v>134</v>
      </c>
      <c r="V508" s="2" t="s">
        <v>1815</v>
      </c>
      <c r="W508" s="2" t="s">
        <v>134</v>
      </c>
      <c r="X508" s="2" t="s">
        <v>134</v>
      </c>
      <c r="Y508" s="2" t="s">
        <v>145</v>
      </c>
      <c r="Z508" s="4"/>
      <c r="AA508" s="4">
        <f>=ROUNDDOWN({0},0)</f>
      </c>
      <c r="AB508" s="5"/>
      <c r="AC508" s="2" t="s">
        <v>134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134</v>
      </c>
      <c r="AW508" s="8" t="s">
        <v>134</v>
      </c>
      <c r="AX508" s="4" t="s">
        <v>134</v>
      </c>
      <c r="AY508" s="8" t="s">
        <v>134</v>
      </c>
      <c r="AZ508" s="7" t="s">
        <v>134</v>
      </c>
      <c r="BA508" s="7" t="s">
        <v>134</v>
      </c>
      <c r="BB508" s="7" t="s">
        <v>134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 t="s">
        <v>134</v>
      </c>
      <c r="BJ508" s="4"/>
      <c r="BK508" s="8"/>
      <c r="BL508" s="2" t="s">
        <v>134</v>
      </c>
      <c r="BM508" s="7"/>
      <c r="BN508" s="7"/>
      <c r="BO508" s="4"/>
      <c r="BP508" s="8"/>
      <c r="BQ508" s="4"/>
      <c r="BR508" s="8"/>
      <c r="BS508" s="7"/>
      <c r="BT508" s="7"/>
      <c r="BU508" s="2" t="s">
        <v>140</v>
      </c>
      <c r="BV508" s="2" t="s">
        <v>144</v>
      </c>
      <c r="BW508" s="2" t="s">
        <v>134</v>
      </c>
      <c r="BX508" s="2" t="s">
        <v>134</v>
      </c>
      <c r="BY508" s="2" t="s">
        <v>142</v>
      </c>
      <c r="BZ508" s="2" t="s">
        <v>134</v>
      </c>
      <c r="CA508" s="4"/>
      <c r="CB508" s="8"/>
      <c r="CC508" s="4"/>
      <c r="CD508" s="8"/>
      <c r="CE508" s="7"/>
      <c r="CF508" s="7"/>
      <c r="CG508" s="2" t="s">
        <v>134</v>
      </c>
      <c r="CH508" s="2" t="s">
        <v>134</v>
      </c>
      <c r="CI508" s="2" t="s">
        <v>134</v>
      </c>
      <c r="CJ508" s="2" t="s">
        <v>134</v>
      </c>
      <c r="CK508" s="2" t="s">
        <v>134</v>
      </c>
      <c r="CL508" s="2" t="s">
        <v>134</v>
      </c>
      <c r="CM508" s="4"/>
      <c r="CN508" s="8"/>
      <c r="CO508" s="4"/>
      <c r="CP508" s="8"/>
      <c r="CQ508" s="7"/>
      <c r="CR508" s="7"/>
      <c r="CS508" s="2" t="s">
        <v>134</v>
      </c>
      <c r="CT508" s="2" t="s">
        <v>134</v>
      </c>
      <c r="CU508" s="2" t="s">
        <v>134</v>
      </c>
      <c r="CV508" s="2" t="s">
        <v>134</v>
      </c>
      <c r="CW508" s="2" t="s">
        <v>134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134</v>
      </c>
      <c r="DF508" s="2" t="s">
        <v>134</v>
      </c>
      <c r="DG508" s="2" t="s">
        <v>134</v>
      </c>
      <c r="DH508" s="2" t="s">
        <v>134</v>
      </c>
      <c r="DI508" s="2" t="s">
        <v>134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134</v>
      </c>
      <c r="DR508" s="2" t="s">
        <v>134</v>
      </c>
      <c r="DS508" s="2" t="s">
        <v>134</v>
      </c>
      <c r="DT508" s="2" t="s">
        <v>134</v>
      </c>
      <c r="DU508" s="2" t="s">
        <v>134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134</v>
      </c>
      <c r="ED508" s="2" t="s">
        <v>134</v>
      </c>
      <c r="EE508" s="2" t="s">
        <v>134</v>
      </c>
      <c r="EF508" s="2" t="s">
        <v>134</v>
      </c>
      <c r="EG508" s="2" t="s">
        <v>134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134</v>
      </c>
      <c r="EP508" s="2" t="s">
        <v>134</v>
      </c>
      <c r="EQ508" s="2" t="s">
        <v>134</v>
      </c>
      <c r="ER508" s="2" t="s">
        <v>134</v>
      </c>
      <c r="ES508" s="2" t="s">
        <v>134</v>
      </c>
      <c r="ET508" s="2" t="s">
        <v>134</v>
      </c>
      <c r="EU508" s="4"/>
      <c r="EV508" s="8"/>
      <c r="EW508" s="4"/>
      <c r="EX508" s="8"/>
      <c r="EY508" s="7"/>
      <c r="EZ508" s="7"/>
      <c r="FA508" s="2" t="s">
        <v>134</v>
      </c>
      <c r="FB508" s="2" t="s">
        <v>134</v>
      </c>
      <c r="FC508" s="2" t="s">
        <v>134</v>
      </c>
      <c r="FD508" s="2" t="s">
        <v>134</v>
      </c>
      <c r="FE508" s="2" t="s">
        <v>134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134</v>
      </c>
      <c r="FN508" s="2" t="s">
        <v>134</v>
      </c>
      <c r="FO508" s="2" t="s">
        <v>134</v>
      </c>
      <c r="FP508" s="2" t="s">
        <v>134</v>
      </c>
      <c r="FQ508" s="2" t="s">
        <v>134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134</v>
      </c>
      <c r="FZ508" s="2" t="s">
        <v>134</v>
      </c>
      <c r="GA508" s="2" t="s">
        <v>134</v>
      </c>
      <c r="GB508" s="2" t="s">
        <v>134</v>
      </c>
      <c r="GC508" s="2" t="s">
        <v>134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134</v>
      </c>
      <c r="GL508" s="2" t="s">
        <v>134</v>
      </c>
      <c r="GM508" s="2" t="s">
        <v>134</v>
      </c>
      <c r="GN508" s="2" t="s">
        <v>134</v>
      </c>
      <c r="GO508" s="2" t="s">
        <v>134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134</v>
      </c>
      <c r="GX508" s="2" t="s">
        <v>134</v>
      </c>
      <c r="GY508" s="2" t="s">
        <v>134</v>
      </c>
      <c r="GZ508" s="2" t="s">
        <v>134</v>
      </c>
      <c r="HA508" s="2" t="s">
        <v>134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134</v>
      </c>
      <c r="HJ508" s="2" t="s">
        <v>134</v>
      </c>
      <c r="HK508" s="2" t="s">
        <v>134</v>
      </c>
      <c r="HL508" s="2" t="s">
        <v>134</v>
      </c>
      <c r="HM508" s="2" t="s">
        <v>134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134</v>
      </c>
      <c r="HV508" s="2" t="s">
        <v>134</v>
      </c>
      <c r="HW508" s="2" t="s">
        <v>134</v>
      </c>
      <c r="HX508" s="2" t="s">
        <v>134</v>
      </c>
      <c r="HY508" s="2" t="s">
        <v>134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161</v>
      </c>
      <c r="IH508" s="2" t="s">
        <v>131</v>
      </c>
      <c r="II508" s="2" t="s">
        <v>134</v>
      </c>
      <c r="IJ508" s="2" t="s">
        <v>134</v>
      </c>
      <c r="IK508" s="2" t="s">
        <v>142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134</v>
      </c>
      <c r="IT508" s="2" t="s">
        <v>134</v>
      </c>
      <c r="IU508" s="2" t="s">
        <v>134</v>
      </c>
      <c r="IV508" s="2" t="s">
        <v>134</v>
      </c>
      <c r="IW508" s="2" t="s">
        <v>134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134</v>
      </c>
      <c r="JF508" s="2" t="s">
        <v>134</v>
      </c>
      <c r="JG508" s="2" t="s">
        <v>134</v>
      </c>
      <c r="JH508" s="2" t="s">
        <v>134</v>
      </c>
      <c r="JI508" s="2" t="s">
        <v>134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134</v>
      </c>
      <c r="JR508" s="2" t="s">
        <v>134</v>
      </c>
      <c r="JS508" s="2" t="s">
        <v>134</v>
      </c>
      <c r="JT508" s="2" t="s">
        <v>134</v>
      </c>
      <c r="JU508" s="2" t="s">
        <v>134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134</v>
      </c>
      <c r="KD508" s="2" t="s">
        <v>134</v>
      </c>
      <c r="KE508" s="2" t="s">
        <v>134</v>
      </c>
      <c r="KF508" s="2" t="s">
        <v>134</v>
      </c>
      <c r="KG508" s="2" t="s">
        <v>134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134</v>
      </c>
      <c r="LB508" s="2" t="s">
        <v>134</v>
      </c>
      <c r="LC508" s="2" t="s">
        <v>134</v>
      </c>
      <c r="LD508" s="2" t="s">
        <v>134</v>
      </c>
      <c r="LE508" s="2" t="s">
        <v>134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134</v>
      </c>
      <c r="LN508" s="2" t="s">
        <v>134</v>
      </c>
      <c r="LO508" s="2" t="s">
        <v>134</v>
      </c>
      <c r="LP508" s="2" t="s">
        <v>134</v>
      </c>
      <c r="LQ508" s="2" t="s">
        <v>134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134</v>
      </c>
      <c r="LZ508" s="2" t="s">
        <v>134</v>
      </c>
      <c r="MA508" s="2" t="s">
        <v>134</v>
      </c>
      <c r="MB508" s="2" t="s">
        <v>134</v>
      </c>
      <c r="MC508" s="2" t="s">
        <v>134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134</v>
      </c>
      <c r="ML508" s="2" t="s">
        <v>134</v>
      </c>
      <c r="MM508" s="2" t="s">
        <v>134</v>
      </c>
      <c r="MN508" s="2" t="s">
        <v>134</v>
      </c>
      <c r="MO508" s="2" t="s">
        <v>134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134</v>
      </c>
      <c r="MX508" s="2" t="s">
        <v>134</v>
      </c>
      <c r="MY508" s="2" t="s">
        <v>134</v>
      </c>
      <c r="MZ508" s="2" t="s">
        <v>134</v>
      </c>
      <c r="NA508" s="2" t="s">
        <v>134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134</v>
      </c>
      <c r="NV508" s="2" t="s">
        <v>134</v>
      </c>
      <c r="NW508" s="2" t="s">
        <v>134</v>
      </c>
      <c r="NX508" s="2" t="s">
        <v>134</v>
      </c>
      <c r="NY508" s="2" t="s">
        <v>134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134</v>
      </c>
      <c r="OT508" s="2" t="s">
        <v>134</v>
      </c>
      <c r="OU508" s="2" t="s">
        <v>134</v>
      </c>
      <c r="OV508" s="2" t="s">
        <v>134</v>
      </c>
      <c r="OW508" s="2" t="s">
        <v>134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134</v>
      </c>
      <c r="PR508" s="2" t="s">
        <v>134</v>
      </c>
      <c r="PS508" s="2" t="s">
        <v>134</v>
      </c>
      <c r="PT508" s="2" t="s">
        <v>134</v>
      </c>
      <c r="PU508" s="2" t="s">
        <v>134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134</v>
      </c>
      <c r="RB508" s="2" t="s">
        <v>134</v>
      </c>
      <c r="RC508" s="2" t="s">
        <v>134</v>
      </c>
      <c r="RD508" s="2" t="s">
        <v>134</v>
      </c>
      <c r="RE508" s="2" t="s">
        <v>134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134</v>
      </c>
      <c r="RN508" s="2" t="s">
        <v>134</v>
      </c>
      <c r="RO508" s="2" t="s">
        <v>134</v>
      </c>
      <c r="RP508" s="2" t="s">
        <v>134</v>
      </c>
      <c r="RQ508" s="2" t="s">
        <v>134</v>
      </c>
      <c r="RR508" s="2" t="s">
        <v>134</v>
      </c>
      <c r="RS508" s="4"/>
      <c r="RT508" s="8"/>
      <c r="RU508" s="4"/>
      <c r="RV508" s="8"/>
      <c r="RW508" s="7"/>
      <c r="RX508" s="7"/>
      <c r="RY508" s="2" t="s">
        <v>134</v>
      </c>
      <c r="RZ508" s="2" t="s">
        <v>134</v>
      </c>
      <c r="SA508" s="2" t="s">
        <v>134</v>
      </c>
      <c r="SB508" s="2" t="s">
        <v>134</v>
      </c>
      <c r="SC508" s="2" t="s">
        <v>134</v>
      </c>
      <c r="SD508" s="2" t="s">
        <v>134</v>
      </c>
      <c r="SE508" s="4"/>
      <c r="SF508" s="8"/>
      <c r="SG508" s="4"/>
      <c r="SH508" s="8"/>
      <c r="SI508" s="7"/>
      <c r="SJ508" s="7"/>
      <c r="SK508" s="2" t="s">
        <v>134</v>
      </c>
      <c r="SL508" s="2" t="s">
        <v>134</v>
      </c>
      <c r="SM508" s="2" t="s">
        <v>134</v>
      </c>
      <c r="SN508" s="2" t="s">
        <v>134</v>
      </c>
      <c r="SO508" s="2" t="s">
        <v>134</v>
      </c>
      <c r="SP508" s="2" t="s">
        <v>134</v>
      </c>
    </row>
    <row r="509">
      <c r="A509" s="2" t="s">
        <v>3964</v>
      </c>
      <c r="B509" s="2" t="s">
        <v>123</v>
      </c>
      <c r="C509" s="2" t="s">
        <v>3921</v>
      </c>
      <c r="D509" s="2" t="s">
        <v>125</v>
      </c>
      <c r="E509" s="2" t="s">
        <v>126</v>
      </c>
      <c r="F509" s="2" t="s">
        <v>3965</v>
      </c>
      <c r="G509" s="2" t="s">
        <v>3965</v>
      </c>
      <c r="H509" s="2" t="s">
        <v>3965</v>
      </c>
      <c r="I509" s="2" t="s">
        <v>126</v>
      </c>
      <c r="J509" s="2" t="s">
        <v>234</v>
      </c>
      <c r="K509" s="2" t="s">
        <v>394</v>
      </c>
      <c r="L509" s="3">
        <v>12.86</v>
      </c>
      <c r="M509" s="3">
        <v>13.5</v>
      </c>
      <c r="N509" s="3">
        <v>19.99</v>
      </c>
      <c r="O509" s="2" t="s">
        <v>274</v>
      </c>
      <c r="P509" s="2" t="s">
        <v>3252</v>
      </c>
      <c r="Q509" s="2" t="s">
        <v>133</v>
      </c>
      <c r="R509" s="2" t="s">
        <v>16</v>
      </c>
      <c r="S509" s="2" t="s">
        <v>134</v>
      </c>
      <c r="T509" s="2" t="s">
        <v>134</v>
      </c>
      <c r="U509" s="2" t="s">
        <v>832</v>
      </c>
      <c r="V509" s="2" t="s">
        <v>1093</v>
      </c>
      <c r="W509" s="2" t="s">
        <v>134</v>
      </c>
      <c r="X509" s="2" t="s">
        <v>134</v>
      </c>
      <c r="Y509" s="2" t="s">
        <v>798</v>
      </c>
      <c r="Z509" s="4">
        <v>1</v>
      </c>
      <c r="AA509" s="4">
        <f>=ROUNDDOWN(1,0)</f>
      </c>
      <c r="AB509" s="5">
        <v>1</v>
      </c>
      <c r="AC509" s="2" t="s">
        <v>134</v>
      </c>
      <c r="AD509" s="4"/>
      <c r="AE509" s="4"/>
      <c r="AF509" s="6">
        <v>64</v>
      </c>
      <c r="AG509" s="6"/>
      <c r="AH509" s="7">
        <v>0.4536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>
        <v>0</v>
      </c>
      <c r="AP509" s="4">
        <v>2</v>
      </c>
      <c r="AQ509" s="8">
        <v>25.72</v>
      </c>
      <c r="AR509" s="4"/>
      <c r="AS509" s="8"/>
      <c r="AT509" s="7"/>
      <c r="AU509" s="7"/>
      <c r="AV509" s="4">
        <v>2</v>
      </c>
      <c r="AW509" s="8">
        <v>25.72</v>
      </c>
      <c r="AX509" s="4"/>
      <c r="AY509" s="8"/>
      <c r="AZ509" s="7"/>
      <c r="BA509" s="7"/>
      <c r="BB509" s="7">
        <v>1</v>
      </c>
      <c r="BC509" s="4">
        <v>4</v>
      </c>
      <c r="BD509" s="8">
        <v>51.44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0.5</v>
      </c>
      <c r="BJ509" s="4">
        <v>2</v>
      </c>
      <c r="BK509" s="8">
        <v>25.72</v>
      </c>
      <c r="BL509" s="2" t="s">
        <v>3253</v>
      </c>
      <c r="BM509" s="7">
        <v>1</v>
      </c>
      <c r="BN509" s="7">
        <v>1</v>
      </c>
      <c r="BO509" s="4">
        <v>2</v>
      </c>
      <c r="BP509" s="8">
        <v>25.72</v>
      </c>
      <c r="BQ509" s="4"/>
      <c r="BR509" s="8"/>
      <c r="BS509" s="7"/>
      <c r="BT509" s="7"/>
      <c r="BU509" s="2" t="s">
        <v>140</v>
      </c>
      <c r="BV509" s="2" t="s">
        <v>144</v>
      </c>
      <c r="BW509" s="2" t="s">
        <v>134</v>
      </c>
      <c r="BX509" s="2" t="s">
        <v>959</v>
      </c>
      <c r="BY509" s="2" t="s">
        <v>142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134</v>
      </c>
      <c r="CH509" s="2" t="s">
        <v>134</v>
      </c>
      <c r="CI509" s="2" t="s">
        <v>134</v>
      </c>
      <c r="CJ509" s="2" t="s">
        <v>134</v>
      </c>
      <c r="CK509" s="2" t="s">
        <v>134</v>
      </c>
      <c r="CL509" s="2" t="s">
        <v>134</v>
      </c>
      <c r="CM509" s="4"/>
      <c r="CN509" s="8"/>
      <c r="CO509" s="4"/>
      <c r="CP509" s="8"/>
      <c r="CQ509" s="7"/>
      <c r="CR509" s="7"/>
      <c r="CS509" s="2" t="s">
        <v>134</v>
      </c>
      <c r="CT509" s="2" t="s">
        <v>134</v>
      </c>
      <c r="CU509" s="2" t="s">
        <v>134</v>
      </c>
      <c r="CV509" s="2" t="s">
        <v>134</v>
      </c>
      <c r="CW509" s="2" t="s">
        <v>134</v>
      </c>
      <c r="CX509" s="2" t="s">
        <v>134</v>
      </c>
      <c r="CY509" s="4"/>
      <c r="CZ509" s="8"/>
      <c r="DA509" s="4"/>
      <c r="DB509" s="8"/>
      <c r="DC509" s="7"/>
      <c r="DD509" s="7"/>
      <c r="DE509" s="2" t="s">
        <v>134</v>
      </c>
      <c r="DF509" s="2" t="s">
        <v>134</v>
      </c>
      <c r="DG509" s="2" t="s">
        <v>134</v>
      </c>
      <c r="DH509" s="2" t="s">
        <v>134</v>
      </c>
      <c r="DI509" s="2" t="s">
        <v>134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134</v>
      </c>
      <c r="DR509" s="2" t="s">
        <v>134</v>
      </c>
      <c r="DS509" s="2" t="s">
        <v>134</v>
      </c>
      <c r="DT509" s="2" t="s">
        <v>134</v>
      </c>
      <c r="DU509" s="2" t="s">
        <v>134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134</v>
      </c>
      <c r="ED509" s="2" t="s">
        <v>134</v>
      </c>
      <c r="EE509" s="2" t="s">
        <v>134</v>
      </c>
      <c r="EF509" s="2" t="s">
        <v>134</v>
      </c>
      <c r="EG509" s="2" t="s">
        <v>134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134</v>
      </c>
      <c r="EP509" s="2" t="s">
        <v>134</v>
      </c>
      <c r="EQ509" s="2" t="s">
        <v>134</v>
      </c>
      <c r="ER509" s="2" t="s">
        <v>134</v>
      </c>
      <c r="ES509" s="2" t="s">
        <v>134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134</v>
      </c>
      <c r="FB509" s="2" t="s">
        <v>134</v>
      </c>
      <c r="FC509" s="2" t="s">
        <v>134</v>
      </c>
      <c r="FD509" s="2" t="s">
        <v>134</v>
      </c>
      <c r="FE509" s="2" t="s">
        <v>134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134</v>
      </c>
      <c r="FN509" s="2" t="s">
        <v>134</v>
      </c>
      <c r="FO509" s="2" t="s">
        <v>134</v>
      </c>
      <c r="FP509" s="2" t="s">
        <v>134</v>
      </c>
      <c r="FQ509" s="2" t="s">
        <v>134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134</v>
      </c>
      <c r="FZ509" s="2" t="s">
        <v>134</v>
      </c>
      <c r="GA509" s="2" t="s">
        <v>134</v>
      </c>
      <c r="GB509" s="2" t="s">
        <v>134</v>
      </c>
      <c r="GC509" s="2" t="s">
        <v>134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134</v>
      </c>
      <c r="GM509" s="2" t="s">
        <v>134</v>
      </c>
      <c r="GN509" s="2" t="s">
        <v>134</v>
      </c>
      <c r="GO509" s="2" t="s">
        <v>134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134</v>
      </c>
      <c r="GX509" s="2" t="s">
        <v>134</v>
      </c>
      <c r="GY509" s="2" t="s">
        <v>134</v>
      </c>
      <c r="GZ509" s="2" t="s">
        <v>134</v>
      </c>
      <c r="HA509" s="2" t="s">
        <v>134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140</v>
      </c>
      <c r="HJ509" s="2" t="s">
        <v>144</v>
      </c>
      <c r="HK509" s="2" t="s">
        <v>1477</v>
      </c>
      <c r="HL509" s="2" t="s">
        <v>1120</v>
      </c>
      <c r="HM509" s="2" t="s">
        <v>142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134</v>
      </c>
      <c r="HV509" s="2" t="s">
        <v>134</v>
      </c>
      <c r="HW509" s="2" t="s">
        <v>134</v>
      </c>
      <c r="HX509" s="2" t="s">
        <v>134</v>
      </c>
      <c r="HY509" s="2" t="s">
        <v>134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134</v>
      </c>
      <c r="IH509" s="2" t="s">
        <v>134</v>
      </c>
      <c r="II509" s="2" t="s">
        <v>134</v>
      </c>
      <c r="IJ509" s="2" t="s">
        <v>134</v>
      </c>
      <c r="IK509" s="2" t="s">
        <v>134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134</v>
      </c>
      <c r="IT509" s="2" t="s">
        <v>134</v>
      </c>
      <c r="IU509" s="2" t="s">
        <v>134</v>
      </c>
      <c r="IV509" s="2" t="s">
        <v>134</v>
      </c>
      <c r="IW509" s="2" t="s">
        <v>134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134</v>
      </c>
      <c r="JF509" s="2" t="s">
        <v>134</v>
      </c>
      <c r="JG509" s="2" t="s">
        <v>134</v>
      </c>
      <c r="JH509" s="2" t="s">
        <v>134</v>
      </c>
      <c r="JI509" s="2" t="s">
        <v>134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134</v>
      </c>
      <c r="JR509" s="2" t="s">
        <v>134</v>
      </c>
      <c r="JS509" s="2" t="s">
        <v>134</v>
      </c>
      <c r="JT509" s="2" t="s">
        <v>134</v>
      </c>
      <c r="JU509" s="2" t="s">
        <v>134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134</v>
      </c>
      <c r="LB509" s="2" t="s">
        <v>134</v>
      </c>
      <c r="LC509" s="2" t="s">
        <v>134</v>
      </c>
      <c r="LD509" s="2" t="s">
        <v>134</v>
      </c>
      <c r="LE509" s="2" t="s">
        <v>134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134</v>
      </c>
      <c r="LN509" s="2" t="s">
        <v>134</v>
      </c>
      <c r="LO509" s="2" t="s">
        <v>134</v>
      </c>
      <c r="LP509" s="2" t="s">
        <v>134</v>
      </c>
      <c r="LQ509" s="2" t="s">
        <v>134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134</v>
      </c>
      <c r="LZ509" s="2" t="s">
        <v>134</v>
      </c>
      <c r="MA509" s="2" t="s">
        <v>134</v>
      </c>
      <c r="MB509" s="2" t="s">
        <v>134</v>
      </c>
      <c r="MC509" s="2" t="s">
        <v>134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134</v>
      </c>
      <c r="NV509" s="2" t="s">
        <v>134</v>
      </c>
      <c r="NW509" s="2" t="s">
        <v>134</v>
      </c>
      <c r="NX509" s="2" t="s">
        <v>134</v>
      </c>
      <c r="NY509" s="2" t="s">
        <v>134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134</v>
      </c>
      <c r="OT509" s="2" t="s">
        <v>134</v>
      </c>
      <c r="OU509" s="2" t="s">
        <v>134</v>
      </c>
      <c r="OV509" s="2" t="s">
        <v>134</v>
      </c>
      <c r="OW509" s="2" t="s">
        <v>134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134</v>
      </c>
      <c r="PR509" s="2" t="s">
        <v>134</v>
      </c>
      <c r="PS509" s="2" t="s">
        <v>134</v>
      </c>
      <c r="PT509" s="2" t="s">
        <v>134</v>
      </c>
      <c r="PU509" s="2" t="s">
        <v>134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134</v>
      </c>
      <c r="QP509" s="2" t="s">
        <v>134</v>
      </c>
      <c r="QQ509" s="2" t="s">
        <v>134</v>
      </c>
      <c r="QR509" s="2" t="s">
        <v>134</v>
      </c>
      <c r="QS509" s="2" t="s">
        <v>134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134</v>
      </c>
      <c r="RN509" s="2" t="s">
        <v>134</v>
      </c>
      <c r="RO509" s="2" t="s">
        <v>134</v>
      </c>
      <c r="RP509" s="2" t="s">
        <v>134</v>
      </c>
      <c r="RQ509" s="2" t="s">
        <v>134</v>
      </c>
      <c r="RR509" s="2" t="s">
        <v>134</v>
      </c>
      <c r="RS509" s="4"/>
      <c r="RT509" s="8"/>
      <c r="RU509" s="4"/>
      <c r="RV509" s="8"/>
      <c r="RW509" s="7"/>
      <c r="RX509" s="7"/>
      <c r="RY509" s="2" t="s">
        <v>134</v>
      </c>
      <c r="RZ509" s="2" t="s">
        <v>134</v>
      </c>
      <c r="SA509" s="2" t="s">
        <v>134</v>
      </c>
      <c r="SB509" s="2" t="s">
        <v>134</v>
      </c>
      <c r="SC509" s="2" t="s">
        <v>134</v>
      </c>
      <c r="SD509" s="2" t="s">
        <v>134</v>
      </c>
      <c r="SE509" s="4"/>
      <c r="SF509" s="8"/>
      <c r="SG509" s="4"/>
      <c r="SH509" s="8"/>
      <c r="SI509" s="7"/>
      <c r="SJ509" s="7"/>
      <c r="SK509" s="2" t="s">
        <v>134</v>
      </c>
      <c r="SL509" s="2" t="s">
        <v>134</v>
      </c>
      <c r="SM509" s="2" t="s">
        <v>134</v>
      </c>
      <c r="SN509" s="2" t="s">
        <v>134</v>
      </c>
      <c r="SO509" s="2" t="s">
        <v>134</v>
      </c>
      <c r="SP509" s="2" t="s">
        <v>134</v>
      </c>
    </row>
    <row r="510">
      <c r="A510" s="2" t="s">
        <v>3966</v>
      </c>
      <c r="B510" s="2" t="s">
        <v>123</v>
      </c>
      <c r="C510" s="2" t="s">
        <v>3921</v>
      </c>
      <c r="D510" s="2" t="s">
        <v>125</v>
      </c>
      <c r="E510" s="2" t="s">
        <v>126</v>
      </c>
      <c r="F510" s="2" t="s">
        <v>3965</v>
      </c>
      <c r="G510" s="2" t="s">
        <v>3965</v>
      </c>
      <c r="H510" s="2" t="s">
        <v>3965</v>
      </c>
      <c r="I510" s="2" t="s">
        <v>126</v>
      </c>
      <c r="J510" s="2" t="s">
        <v>234</v>
      </c>
      <c r="K510" s="2" t="s">
        <v>3211</v>
      </c>
      <c r="L510" s="3">
        <v>12.86</v>
      </c>
      <c r="M510" s="3">
        <v>13.5</v>
      </c>
      <c r="N510" s="3">
        <v>19.99</v>
      </c>
      <c r="O510" s="2" t="s">
        <v>274</v>
      </c>
      <c r="P510" s="2" t="s">
        <v>3252</v>
      </c>
      <c r="Q510" s="2" t="s">
        <v>133</v>
      </c>
      <c r="R510" s="2" t="s">
        <v>16</v>
      </c>
      <c r="S510" s="2" t="s">
        <v>134</v>
      </c>
      <c r="T510" s="2" t="s">
        <v>134</v>
      </c>
      <c r="U510" s="2" t="s">
        <v>832</v>
      </c>
      <c r="V510" s="2" t="s">
        <v>1093</v>
      </c>
      <c r="W510" s="2" t="s">
        <v>134</v>
      </c>
      <c r="X510" s="2" t="s">
        <v>134</v>
      </c>
      <c r="Y510" s="2" t="s">
        <v>798</v>
      </c>
      <c r="Z510" s="4"/>
      <c r="AA510" s="4">
        <f>=ROUNDDOWN({0},0)</f>
      </c>
      <c r="AB510" s="5">
        <v>1.4</v>
      </c>
      <c r="AC510" s="2" t="s">
        <v>134</v>
      </c>
      <c r="AD510" s="4"/>
      <c r="AE510" s="4"/>
      <c r="AF510" s="6">
        <v>64</v>
      </c>
      <c r="AG510" s="6"/>
      <c r="AH510" s="7">
        <v>0.3005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>
        <v>0</v>
      </c>
      <c r="AP510" s="4">
        <v>2</v>
      </c>
      <c r="AQ510" s="8">
        <v>25.72</v>
      </c>
      <c r="AR510" s="4"/>
      <c r="AS510" s="8"/>
      <c r="AT510" s="7"/>
      <c r="AU510" s="7"/>
      <c r="AV510" s="4">
        <v>2</v>
      </c>
      <c r="AW510" s="8">
        <v>25.72</v>
      </c>
      <c r="AX510" s="4"/>
      <c r="AY510" s="8"/>
      <c r="AZ510" s="7"/>
      <c r="BA510" s="7"/>
      <c r="BB510" s="7">
        <v>1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>
        <v>0.5</v>
      </c>
      <c r="BJ510" s="4">
        <v>2</v>
      </c>
      <c r="BK510" s="8">
        <v>25.72</v>
      </c>
      <c r="BL510" s="2" t="s">
        <v>3253</v>
      </c>
      <c r="BM510" s="7">
        <v>1</v>
      </c>
      <c r="BN510" s="7">
        <v>1</v>
      </c>
      <c r="BO510" s="4">
        <v>2</v>
      </c>
      <c r="BP510" s="8">
        <v>25.72</v>
      </c>
      <c r="BQ510" s="4"/>
      <c r="BR510" s="8"/>
      <c r="BS510" s="7"/>
      <c r="BT510" s="7"/>
      <c r="BU510" s="2" t="s">
        <v>140</v>
      </c>
      <c r="BV510" s="2" t="s">
        <v>144</v>
      </c>
      <c r="BW510" s="2" t="s">
        <v>134</v>
      </c>
      <c r="BX510" s="2" t="s">
        <v>959</v>
      </c>
      <c r="BY510" s="2" t="s">
        <v>142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134</v>
      </c>
      <c r="CH510" s="2" t="s">
        <v>134</v>
      </c>
      <c r="CI510" s="2" t="s">
        <v>134</v>
      </c>
      <c r="CJ510" s="2" t="s">
        <v>134</v>
      </c>
      <c r="CK510" s="2" t="s">
        <v>134</v>
      </c>
      <c r="CL510" s="2" t="s">
        <v>134</v>
      </c>
      <c r="CM510" s="4"/>
      <c r="CN510" s="8"/>
      <c r="CO510" s="4"/>
      <c r="CP510" s="8"/>
      <c r="CQ510" s="7"/>
      <c r="CR510" s="7"/>
      <c r="CS510" s="2" t="s">
        <v>134</v>
      </c>
      <c r="CT510" s="2" t="s">
        <v>134</v>
      </c>
      <c r="CU510" s="2" t="s">
        <v>134</v>
      </c>
      <c r="CV510" s="2" t="s">
        <v>134</v>
      </c>
      <c r="CW510" s="2" t="s">
        <v>134</v>
      </c>
      <c r="CX510" s="2" t="s">
        <v>134</v>
      </c>
      <c r="CY510" s="4"/>
      <c r="CZ510" s="8"/>
      <c r="DA510" s="4"/>
      <c r="DB510" s="8"/>
      <c r="DC510" s="7"/>
      <c r="DD510" s="7"/>
      <c r="DE510" s="2" t="s">
        <v>134</v>
      </c>
      <c r="DF510" s="2" t="s">
        <v>134</v>
      </c>
      <c r="DG510" s="2" t="s">
        <v>134</v>
      </c>
      <c r="DH510" s="2" t="s">
        <v>134</v>
      </c>
      <c r="DI510" s="2" t="s">
        <v>134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134</v>
      </c>
      <c r="DR510" s="2" t="s">
        <v>134</v>
      </c>
      <c r="DS510" s="2" t="s">
        <v>134</v>
      </c>
      <c r="DT510" s="2" t="s">
        <v>134</v>
      </c>
      <c r="DU510" s="2" t="s">
        <v>134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134</v>
      </c>
      <c r="ED510" s="2" t="s">
        <v>134</v>
      </c>
      <c r="EE510" s="2" t="s">
        <v>134</v>
      </c>
      <c r="EF510" s="2" t="s">
        <v>134</v>
      </c>
      <c r="EG510" s="2" t="s">
        <v>134</v>
      </c>
      <c r="EH510" s="2" t="s">
        <v>134</v>
      </c>
      <c r="EI510" s="4"/>
      <c r="EJ510" s="8"/>
      <c r="EK510" s="4"/>
      <c r="EL510" s="8"/>
      <c r="EM510" s="7"/>
      <c r="EN510" s="7"/>
      <c r="EO510" s="2" t="s">
        <v>134</v>
      </c>
      <c r="EP510" s="2" t="s">
        <v>134</v>
      </c>
      <c r="EQ510" s="2" t="s">
        <v>134</v>
      </c>
      <c r="ER510" s="2" t="s">
        <v>134</v>
      </c>
      <c r="ES510" s="2" t="s">
        <v>134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134</v>
      </c>
      <c r="FB510" s="2" t="s">
        <v>134</v>
      </c>
      <c r="FC510" s="2" t="s">
        <v>134</v>
      </c>
      <c r="FD510" s="2" t="s">
        <v>134</v>
      </c>
      <c r="FE510" s="2" t="s">
        <v>134</v>
      </c>
      <c r="FF510" s="2" t="s">
        <v>134</v>
      </c>
      <c r="FG510" s="4"/>
      <c r="FH510" s="8"/>
      <c r="FI510" s="4"/>
      <c r="FJ510" s="8"/>
      <c r="FK510" s="7"/>
      <c r="FL510" s="7"/>
      <c r="FM510" s="2" t="s">
        <v>134</v>
      </c>
      <c r="FN510" s="2" t="s">
        <v>134</v>
      </c>
      <c r="FO510" s="2" t="s">
        <v>134</v>
      </c>
      <c r="FP510" s="2" t="s">
        <v>134</v>
      </c>
      <c r="FQ510" s="2" t="s">
        <v>134</v>
      </c>
      <c r="FR510" s="2" t="s">
        <v>134</v>
      </c>
      <c r="FS510" s="4"/>
      <c r="FT510" s="8"/>
      <c r="FU510" s="4"/>
      <c r="FV510" s="8"/>
      <c r="FW510" s="7"/>
      <c r="FX510" s="7"/>
      <c r="FY510" s="2" t="s">
        <v>134</v>
      </c>
      <c r="FZ510" s="2" t="s">
        <v>134</v>
      </c>
      <c r="GA510" s="2" t="s">
        <v>134</v>
      </c>
      <c r="GB510" s="2" t="s">
        <v>134</v>
      </c>
      <c r="GC510" s="2" t="s">
        <v>134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134</v>
      </c>
      <c r="GL510" s="2" t="s">
        <v>134</v>
      </c>
      <c r="GM510" s="2" t="s">
        <v>134</v>
      </c>
      <c r="GN510" s="2" t="s">
        <v>134</v>
      </c>
      <c r="GO510" s="2" t="s">
        <v>134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134</v>
      </c>
      <c r="GX510" s="2" t="s">
        <v>134</v>
      </c>
      <c r="GY510" s="2" t="s">
        <v>134</v>
      </c>
      <c r="GZ510" s="2" t="s">
        <v>134</v>
      </c>
      <c r="HA510" s="2" t="s">
        <v>134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140</v>
      </c>
      <c r="HJ510" s="2" t="s">
        <v>144</v>
      </c>
      <c r="HK510" s="2" t="s">
        <v>1477</v>
      </c>
      <c r="HL510" s="2" t="s">
        <v>1380</v>
      </c>
      <c r="HM510" s="2" t="s">
        <v>142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134</v>
      </c>
      <c r="HV510" s="2" t="s">
        <v>134</v>
      </c>
      <c r="HW510" s="2" t="s">
        <v>134</v>
      </c>
      <c r="HX510" s="2" t="s">
        <v>134</v>
      </c>
      <c r="HY510" s="2" t="s">
        <v>134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134</v>
      </c>
      <c r="IH510" s="2" t="s">
        <v>134</v>
      </c>
      <c r="II510" s="2" t="s">
        <v>134</v>
      </c>
      <c r="IJ510" s="2" t="s">
        <v>134</v>
      </c>
      <c r="IK510" s="2" t="s">
        <v>134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134</v>
      </c>
      <c r="IT510" s="2" t="s">
        <v>134</v>
      </c>
      <c r="IU510" s="2" t="s">
        <v>134</v>
      </c>
      <c r="IV510" s="2" t="s">
        <v>134</v>
      </c>
      <c r="IW510" s="2" t="s">
        <v>134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134</v>
      </c>
      <c r="JF510" s="2" t="s">
        <v>134</v>
      </c>
      <c r="JG510" s="2" t="s">
        <v>134</v>
      </c>
      <c r="JH510" s="2" t="s">
        <v>134</v>
      </c>
      <c r="JI510" s="2" t="s">
        <v>134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134</v>
      </c>
      <c r="JS510" s="2" t="s">
        <v>134</v>
      </c>
      <c r="JT510" s="2" t="s">
        <v>134</v>
      </c>
      <c r="JU510" s="2" t="s">
        <v>134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134</v>
      </c>
      <c r="KE510" s="2" t="s">
        <v>134</v>
      </c>
      <c r="KF510" s="2" t="s">
        <v>134</v>
      </c>
      <c r="KG510" s="2" t="s">
        <v>134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134</v>
      </c>
      <c r="LB510" s="2" t="s">
        <v>134</v>
      </c>
      <c r="LC510" s="2" t="s">
        <v>134</v>
      </c>
      <c r="LD510" s="2" t="s">
        <v>134</v>
      </c>
      <c r="LE510" s="2" t="s">
        <v>134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134</v>
      </c>
      <c r="LN510" s="2" t="s">
        <v>134</v>
      </c>
      <c r="LO510" s="2" t="s">
        <v>134</v>
      </c>
      <c r="LP510" s="2" t="s">
        <v>134</v>
      </c>
      <c r="LQ510" s="2" t="s">
        <v>134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134</v>
      </c>
      <c r="LZ510" s="2" t="s">
        <v>134</v>
      </c>
      <c r="MA510" s="2" t="s">
        <v>134</v>
      </c>
      <c r="MB510" s="2" t="s">
        <v>134</v>
      </c>
      <c r="MC510" s="2" t="s">
        <v>134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134</v>
      </c>
      <c r="MM510" s="2" t="s">
        <v>134</v>
      </c>
      <c r="MN510" s="2" t="s">
        <v>134</v>
      </c>
      <c r="MO510" s="2" t="s">
        <v>134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134</v>
      </c>
      <c r="MY510" s="2" t="s">
        <v>134</v>
      </c>
      <c r="MZ510" s="2" t="s">
        <v>134</v>
      </c>
      <c r="NA510" s="2" t="s">
        <v>134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134</v>
      </c>
      <c r="NV510" s="2" t="s">
        <v>134</v>
      </c>
      <c r="NW510" s="2" t="s">
        <v>134</v>
      </c>
      <c r="NX510" s="2" t="s">
        <v>134</v>
      </c>
      <c r="NY510" s="2" t="s">
        <v>134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134</v>
      </c>
      <c r="OT510" s="2" t="s">
        <v>134</v>
      </c>
      <c r="OU510" s="2" t="s">
        <v>134</v>
      </c>
      <c r="OV510" s="2" t="s">
        <v>134</v>
      </c>
      <c r="OW510" s="2" t="s">
        <v>134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134</v>
      </c>
      <c r="PS510" s="2" t="s">
        <v>134</v>
      </c>
      <c r="PT510" s="2" t="s">
        <v>134</v>
      </c>
      <c r="PU510" s="2" t="s">
        <v>134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134</v>
      </c>
      <c r="QP510" s="2" t="s">
        <v>134</v>
      </c>
      <c r="QQ510" s="2" t="s">
        <v>134</v>
      </c>
      <c r="QR510" s="2" t="s">
        <v>134</v>
      </c>
      <c r="QS510" s="2" t="s">
        <v>134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134</v>
      </c>
      <c r="RB510" s="2" t="s">
        <v>134</v>
      </c>
      <c r="RC510" s="2" t="s">
        <v>134</v>
      </c>
      <c r="RD510" s="2" t="s">
        <v>134</v>
      </c>
      <c r="RE510" s="2" t="s">
        <v>134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134</v>
      </c>
      <c r="RN510" s="2" t="s">
        <v>134</v>
      </c>
      <c r="RO510" s="2" t="s">
        <v>134</v>
      </c>
      <c r="RP510" s="2" t="s">
        <v>134</v>
      </c>
      <c r="RQ510" s="2" t="s">
        <v>134</v>
      </c>
      <c r="RR510" s="2" t="s">
        <v>134</v>
      </c>
      <c r="RS510" s="4"/>
      <c r="RT510" s="8"/>
      <c r="RU510" s="4"/>
      <c r="RV510" s="8"/>
      <c r="RW510" s="7"/>
      <c r="RX510" s="7"/>
      <c r="RY510" s="2" t="s">
        <v>134</v>
      </c>
      <c r="RZ510" s="2" t="s">
        <v>134</v>
      </c>
      <c r="SA510" s="2" t="s">
        <v>134</v>
      </c>
      <c r="SB510" s="2" t="s">
        <v>134</v>
      </c>
      <c r="SC510" s="2" t="s">
        <v>134</v>
      </c>
      <c r="SD510" s="2" t="s">
        <v>134</v>
      </c>
      <c r="SE510" s="4"/>
      <c r="SF510" s="8"/>
      <c r="SG510" s="4"/>
      <c r="SH510" s="8"/>
      <c r="SI510" s="7"/>
      <c r="SJ510" s="7"/>
      <c r="SK510" s="2" t="s">
        <v>134</v>
      </c>
      <c r="SL510" s="2" t="s">
        <v>134</v>
      </c>
      <c r="SM510" s="2" t="s">
        <v>134</v>
      </c>
      <c r="SN510" s="2" t="s">
        <v>134</v>
      </c>
      <c r="SO510" s="2" t="s">
        <v>134</v>
      </c>
      <c r="SP510" s="2" t="s">
        <v>134</v>
      </c>
    </row>
    <row r="511">
      <c r="A511" s="2" t="s">
        <v>3967</v>
      </c>
      <c r="B511" s="2" t="s">
        <v>123</v>
      </c>
      <c r="C511" s="2" t="s">
        <v>3921</v>
      </c>
      <c r="D511" s="2" t="s">
        <v>125</v>
      </c>
      <c r="E511" s="2" t="s">
        <v>126</v>
      </c>
      <c r="F511" s="2" t="s">
        <v>3968</v>
      </c>
      <c r="G511" s="2" t="s">
        <v>3968</v>
      </c>
      <c r="H511" s="2" t="s">
        <v>3968</v>
      </c>
      <c r="I511" s="2" t="s">
        <v>126</v>
      </c>
      <c r="J511" s="2" t="s">
        <v>234</v>
      </c>
      <c r="K511" s="2" t="s">
        <v>3969</v>
      </c>
      <c r="L511" s="3">
        <v>12.86</v>
      </c>
      <c r="M511" s="3">
        <v>13.5</v>
      </c>
      <c r="N511" s="3">
        <v>19.99</v>
      </c>
      <c r="O511" s="2" t="s">
        <v>131</v>
      </c>
      <c r="P511" s="2" t="s">
        <v>3252</v>
      </c>
      <c r="Q511" s="2" t="s">
        <v>133</v>
      </c>
      <c r="R511" s="2" t="s">
        <v>16</v>
      </c>
      <c r="S511" s="2" t="s">
        <v>134</v>
      </c>
      <c r="T511" s="2" t="s">
        <v>134</v>
      </c>
      <c r="U511" s="2" t="s">
        <v>832</v>
      </c>
      <c r="V511" s="2" t="s">
        <v>135</v>
      </c>
      <c r="W511" s="2" t="s">
        <v>134</v>
      </c>
      <c r="X511" s="2" t="s">
        <v>134</v>
      </c>
      <c r="Y511" s="2" t="s">
        <v>3970</v>
      </c>
      <c r="Z511" s="4"/>
      <c r="AA511" s="4">
        <f>=ROUNDDOWN({0},0)</f>
      </c>
      <c r="AB511" s="5"/>
      <c r="AC511" s="2" t="s">
        <v>134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134</v>
      </c>
      <c r="BM511" s="7"/>
      <c r="BN511" s="7"/>
      <c r="BO511" s="4"/>
      <c r="BP511" s="8"/>
      <c r="BQ511" s="4"/>
      <c r="BR511" s="8"/>
      <c r="BS511" s="7"/>
      <c r="BT511" s="7"/>
      <c r="BU511" s="2" t="s">
        <v>161</v>
      </c>
      <c r="BV511" s="2" t="s">
        <v>131</v>
      </c>
      <c r="BW511" s="2" t="s">
        <v>134</v>
      </c>
      <c r="BX511" s="2" t="s">
        <v>134</v>
      </c>
      <c r="BY511" s="2" t="s">
        <v>142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134</v>
      </c>
      <c r="CH511" s="2" t="s">
        <v>134</v>
      </c>
      <c r="CI511" s="2" t="s">
        <v>134</v>
      </c>
      <c r="CJ511" s="2" t="s">
        <v>134</v>
      </c>
      <c r="CK511" s="2" t="s">
        <v>134</v>
      </c>
      <c r="CL511" s="2" t="s">
        <v>134</v>
      </c>
      <c r="CM511" s="4"/>
      <c r="CN511" s="8"/>
      <c r="CO511" s="4"/>
      <c r="CP511" s="8"/>
      <c r="CQ511" s="7"/>
      <c r="CR511" s="7"/>
      <c r="CS511" s="2" t="s">
        <v>134</v>
      </c>
      <c r="CT511" s="2" t="s">
        <v>134</v>
      </c>
      <c r="CU511" s="2" t="s">
        <v>134</v>
      </c>
      <c r="CV511" s="2" t="s">
        <v>134</v>
      </c>
      <c r="CW511" s="2" t="s">
        <v>134</v>
      </c>
      <c r="CX511" s="2" t="s">
        <v>134</v>
      </c>
      <c r="CY511" s="4"/>
      <c r="CZ511" s="8"/>
      <c r="DA511" s="4"/>
      <c r="DB511" s="8"/>
      <c r="DC511" s="7"/>
      <c r="DD511" s="7"/>
      <c r="DE511" s="2" t="s">
        <v>134</v>
      </c>
      <c r="DF511" s="2" t="s">
        <v>134</v>
      </c>
      <c r="DG511" s="2" t="s">
        <v>134</v>
      </c>
      <c r="DH511" s="2" t="s">
        <v>134</v>
      </c>
      <c r="DI511" s="2" t="s">
        <v>134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134</v>
      </c>
      <c r="DR511" s="2" t="s">
        <v>134</v>
      </c>
      <c r="DS511" s="2" t="s">
        <v>134</v>
      </c>
      <c r="DT511" s="2" t="s">
        <v>134</v>
      </c>
      <c r="DU511" s="2" t="s">
        <v>134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134</v>
      </c>
      <c r="ED511" s="2" t="s">
        <v>134</v>
      </c>
      <c r="EE511" s="2" t="s">
        <v>134</v>
      </c>
      <c r="EF511" s="2" t="s">
        <v>134</v>
      </c>
      <c r="EG511" s="2" t="s">
        <v>134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134</v>
      </c>
      <c r="EP511" s="2" t="s">
        <v>134</v>
      </c>
      <c r="EQ511" s="2" t="s">
        <v>134</v>
      </c>
      <c r="ER511" s="2" t="s">
        <v>134</v>
      </c>
      <c r="ES511" s="2" t="s">
        <v>134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134</v>
      </c>
      <c r="FB511" s="2" t="s">
        <v>134</v>
      </c>
      <c r="FC511" s="2" t="s">
        <v>134</v>
      </c>
      <c r="FD511" s="2" t="s">
        <v>134</v>
      </c>
      <c r="FE511" s="2" t="s">
        <v>134</v>
      </c>
      <c r="FF511" s="2" t="s">
        <v>134</v>
      </c>
      <c r="FG511" s="4"/>
      <c r="FH511" s="8"/>
      <c r="FI511" s="4"/>
      <c r="FJ511" s="8"/>
      <c r="FK511" s="7"/>
      <c r="FL511" s="7"/>
      <c r="FM511" s="2" t="s">
        <v>134</v>
      </c>
      <c r="FN511" s="2" t="s">
        <v>134</v>
      </c>
      <c r="FO511" s="2" t="s">
        <v>134</v>
      </c>
      <c r="FP511" s="2" t="s">
        <v>134</v>
      </c>
      <c r="FQ511" s="2" t="s">
        <v>134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134</v>
      </c>
      <c r="FZ511" s="2" t="s">
        <v>134</v>
      </c>
      <c r="GA511" s="2" t="s">
        <v>134</v>
      </c>
      <c r="GB511" s="2" t="s">
        <v>134</v>
      </c>
      <c r="GC511" s="2" t="s">
        <v>134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134</v>
      </c>
      <c r="GL511" s="2" t="s">
        <v>134</v>
      </c>
      <c r="GM511" s="2" t="s">
        <v>134</v>
      </c>
      <c r="GN511" s="2" t="s">
        <v>134</v>
      </c>
      <c r="GO511" s="2" t="s">
        <v>134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134</v>
      </c>
      <c r="GX511" s="2" t="s">
        <v>134</v>
      </c>
      <c r="GY511" s="2" t="s">
        <v>134</v>
      </c>
      <c r="GZ511" s="2" t="s">
        <v>134</v>
      </c>
      <c r="HA511" s="2" t="s">
        <v>134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134</v>
      </c>
      <c r="HJ511" s="2" t="s">
        <v>134</v>
      </c>
      <c r="HK511" s="2" t="s">
        <v>134</v>
      </c>
      <c r="HL511" s="2" t="s">
        <v>134</v>
      </c>
      <c r="HM511" s="2" t="s">
        <v>134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134</v>
      </c>
      <c r="HV511" s="2" t="s">
        <v>134</v>
      </c>
      <c r="HW511" s="2" t="s">
        <v>134</v>
      </c>
      <c r="HX511" s="2" t="s">
        <v>134</v>
      </c>
      <c r="HY511" s="2" t="s">
        <v>134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134</v>
      </c>
      <c r="IH511" s="2" t="s">
        <v>134</v>
      </c>
      <c r="II511" s="2" t="s">
        <v>134</v>
      </c>
      <c r="IJ511" s="2" t="s">
        <v>134</v>
      </c>
      <c r="IK511" s="2" t="s">
        <v>134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134</v>
      </c>
      <c r="IT511" s="2" t="s">
        <v>134</v>
      </c>
      <c r="IU511" s="2" t="s">
        <v>134</v>
      </c>
      <c r="IV511" s="2" t="s">
        <v>134</v>
      </c>
      <c r="IW511" s="2" t="s">
        <v>134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134</v>
      </c>
      <c r="JF511" s="2" t="s">
        <v>134</v>
      </c>
      <c r="JG511" s="2" t="s">
        <v>134</v>
      </c>
      <c r="JH511" s="2" t="s">
        <v>134</v>
      </c>
      <c r="JI511" s="2" t="s">
        <v>134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134</v>
      </c>
      <c r="JS511" s="2" t="s">
        <v>134</v>
      </c>
      <c r="JT511" s="2" t="s">
        <v>134</v>
      </c>
      <c r="JU511" s="2" t="s">
        <v>134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134</v>
      </c>
      <c r="KE511" s="2" t="s">
        <v>134</v>
      </c>
      <c r="KF511" s="2" t="s">
        <v>134</v>
      </c>
      <c r="KG511" s="2" t="s">
        <v>134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134</v>
      </c>
      <c r="LB511" s="2" t="s">
        <v>134</v>
      </c>
      <c r="LC511" s="2" t="s">
        <v>134</v>
      </c>
      <c r="LD511" s="2" t="s">
        <v>134</v>
      </c>
      <c r="LE511" s="2" t="s">
        <v>134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134</v>
      </c>
      <c r="LN511" s="2" t="s">
        <v>134</v>
      </c>
      <c r="LO511" s="2" t="s">
        <v>134</v>
      </c>
      <c r="LP511" s="2" t="s">
        <v>134</v>
      </c>
      <c r="LQ511" s="2" t="s">
        <v>134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134</v>
      </c>
      <c r="LZ511" s="2" t="s">
        <v>134</v>
      </c>
      <c r="MA511" s="2" t="s">
        <v>134</v>
      </c>
      <c r="MB511" s="2" t="s">
        <v>134</v>
      </c>
      <c r="MC511" s="2" t="s">
        <v>134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134</v>
      </c>
      <c r="MM511" s="2" t="s">
        <v>134</v>
      </c>
      <c r="MN511" s="2" t="s">
        <v>134</v>
      </c>
      <c r="MO511" s="2" t="s">
        <v>134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134</v>
      </c>
      <c r="MY511" s="2" t="s">
        <v>134</v>
      </c>
      <c r="MZ511" s="2" t="s">
        <v>134</v>
      </c>
      <c r="NA511" s="2" t="s">
        <v>134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134</v>
      </c>
      <c r="NW511" s="2" t="s">
        <v>134</v>
      </c>
      <c r="NX511" s="2" t="s">
        <v>134</v>
      </c>
      <c r="NY511" s="2" t="s">
        <v>134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134</v>
      </c>
      <c r="OT511" s="2" t="s">
        <v>134</v>
      </c>
      <c r="OU511" s="2" t="s">
        <v>134</v>
      </c>
      <c r="OV511" s="2" t="s">
        <v>134</v>
      </c>
      <c r="OW511" s="2" t="s">
        <v>134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134</v>
      </c>
      <c r="PR511" s="2" t="s">
        <v>134</v>
      </c>
      <c r="PS511" s="2" t="s">
        <v>134</v>
      </c>
      <c r="PT511" s="2" t="s">
        <v>134</v>
      </c>
      <c r="PU511" s="2" t="s">
        <v>134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134</v>
      </c>
      <c r="QP511" s="2" t="s">
        <v>134</v>
      </c>
      <c r="QQ511" s="2" t="s">
        <v>134</v>
      </c>
      <c r="QR511" s="2" t="s">
        <v>134</v>
      </c>
      <c r="QS511" s="2" t="s">
        <v>134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134</v>
      </c>
      <c r="RB511" s="2" t="s">
        <v>134</v>
      </c>
      <c r="RC511" s="2" t="s">
        <v>134</v>
      </c>
      <c r="RD511" s="2" t="s">
        <v>134</v>
      </c>
      <c r="RE511" s="2" t="s">
        <v>134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134</v>
      </c>
      <c r="RN511" s="2" t="s">
        <v>134</v>
      </c>
      <c r="RO511" s="2" t="s">
        <v>134</v>
      </c>
      <c r="RP511" s="2" t="s">
        <v>134</v>
      </c>
      <c r="RQ511" s="2" t="s">
        <v>134</v>
      </c>
      <c r="RR511" s="2" t="s">
        <v>134</v>
      </c>
      <c r="RS511" s="4"/>
      <c r="RT511" s="8"/>
      <c r="RU511" s="4"/>
      <c r="RV511" s="8"/>
      <c r="RW511" s="7"/>
      <c r="RX511" s="7"/>
      <c r="RY511" s="2" t="s">
        <v>134</v>
      </c>
      <c r="RZ511" s="2" t="s">
        <v>134</v>
      </c>
      <c r="SA511" s="2" t="s">
        <v>134</v>
      </c>
      <c r="SB511" s="2" t="s">
        <v>134</v>
      </c>
      <c r="SC511" s="2" t="s">
        <v>134</v>
      </c>
      <c r="SD511" s="2" t="s">
        <v>134</v>
      </c>
      <c r="SE511" s="4"/>
      <c r="SF511" s="8"/>
      <c r="SG511" s="4"/>
      <c r="SH511" s="8"/>
      <c r="SI511" s="7"/>
      <c r="SJ511" s="7"/>
      <c r="SK511" s="2" t="s">
        <v>134</v>
      </c>
      <c r="SL511" s="2" t="s">
        <v>134</v>
      </c>
      <c r="SM511" s="2" t="s">
        <v>134</v>
      </c>
      <c r="SN511" s="2" t="s">
        <v>134</v>
      </c>
      <c r="SO511" s="2" t="s">
        <v>134</v>
      </c>
      <c r="SP511" s="2" t="s">
        <v>134</v>
      </c>
    </row>
    <row r="512">
      <c r="A512" s="2" t="s">
        <v>3971</v>
      </c>
      <c r="B512" s="2" t="s">
        <v>123</v>
      </c>
      <c r="C512" s="2" t="s">
        <v>3972</v>
      </c>
      <c r="D512" s="2" t="s">
        <v>125</v>
      </c>
      <c r="E512" s="2" t="s">
        <v>126</v>
      </c>
      <c r="F512" s="2" t="s">
        <v>3973</v>
      </c>
      <c r="G512" s="2" t="s">
        <v>3974</v>
      </c>
      <c r="H512" s="2" t="s">
        <v>3975</v>
      </c>
      <c r="I512" s="2" t="s">
        <v>1946</v>
      </c>
      <c r="J512" s="2" t="s">
        <v>234</v>
      </c>
      <c r="K512" s="2" t="s">
        <v>3125</v>
      </c>
      <c r="L512" s="3">
        <v>15.51</v>
      </c>
      <c r="M512" s="3">
        <v>16.29</v>
      </c>
      <c r="N512" s="3">
        <v>32.99</v>
      </c>
      <c r="O512" s="2" t="s">
        <v>131</v>
      </c>
      <c r="P512" s="2" t="s">
        <v>275</v>
      </c>
      <c r="Q512" s="2" t="s">
        <v>133</v>
      </c>
      <c r="R512" s="2" t="s">
        <v>134</v>
      </c>
      <c r="S512" s="2" t="s">
        <v>3976</v>
      </c>
      <c r="T512" s="2" t="s">
        <v>134</v>
      </c>
      <c r="U512" s="2" t="s">
        <v>134</v>
      </c>
      <c r="V512" s="2" t="s">
        <v>1661</v>
      </c>
      <c r="W512" s="2" t="s">
        <v>835</v>
      </c>
      <c r="X512" s="2" t="s">
        <v>134</v>
      </c>
      <c r="Y512" s="2" t="s">
        <v>1875</v>
      </c>
      <c r="Z512" s="4">
        <v>149</v>
      </c>
      <c r="AA512" s="4">
        <f>=ROUNDDOWN(7.72020725388601,0)</f>
      </c>
      <c r="AB512" s="5">
        <v>19.3</v>
      </c>
      <c r="AC512" s="2" t="s">
        <v>138</v>
      </c>
      <c r="AD512" s="4">
        <v>220</v>
      </c>
      <c r="AE512" s="4">
        <v>220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</v>
      </c>
      <c r="AP512" s="4">
        <v>610</v>
      </c>
      <c r="AQ512" s="8">
        <v>10148.45</v>
      </c>
      <c r="AR512" s="4"/>
      <c r="AS512" s="8"/>
      <c r="AT512" s="7"/>
      <c r="AU512" s="7"/>
      <c r="AV512" s="4">
        <v>610</v>
      </c>
      <c r="AW512" s="8">
        <v>10148.45</v>
      </c>
      <c r="AX512" s="4"/>
      <c r="AY512" s="8"/>
      <c r="AZ512" s="7"/>
      <c r="BA512" s="7"/>
      <c r="BB512" s="7">
        <v>1</v>
      </c>
      <c r="BC512" s="4">
        <v>610</v>
      </c>
      <c r="BD512" s="8">
        <v>10148.45</v>
      </c>
      <c r="BE512" s="4"/>
      <c r="BF512" s="8"/>
      <c r="BG512" s="7"/>
      <c r="BH512" s="7"/>
      <c r="BI512" s="7">
        <v>1</v>
      </c>
      <c r="BJ512" s="4">
        <v>610</v>
      </c>
      <c r="BK512" s="8">
        <v>10148.45</v>
      </c>
      <c r="BL512" s="2" t="s">
        <v>3977</v>
      </c>
      <c r="BM512" s="7">
        <v>1</v>
      </c>
      <c r="BN512" s="7">
        <v>1</v>
      </c>
      <c r="BO512" s="4">
        <v>184</v>
      </c>
      <c r="BP512" s="8">
        <v>3265.24</v>
      </c>
      <c r="BQ512" s="4"/>
      <c r="BR512" s="8"/>
      <c r="BS512" s="7"/>
      <c r="BT512" s="7"/>
      <c r="BU512" s="2" t="s">
        <v>140</v>
      </c>
      <c r="BV512" s="2" t="s">
        <v>131</v>
      </c>
      <c r="BW512" s="2" t="s">
        <v>134</v>
      </c>
      <c r="BX512" s="2" t="s">
        <v>2688</v>
      </c>
      <c r="BY512" s="2" t="s">
        <v>142</v>
      </c>
      <c r="BZ512" s="2" t="s">
        <v>134</v>
      </c>
      <c r="CA512" s="4">
        <v>58</v>
      </c>
      <c r="CB512" s="8">
        <v>1032.98</v>
      </c>
      <c r="CC512" s="4"/>
      <c r="CD512" s="8"/>
      <c r="CE512" s="7"/>
      <c r="CF512" s="7"/>
      <c r="CG512" s="2" t="s">
        <v>140</v>
      </c>
      <c r="CH512" s="2" t="s">
        <v>131</v>
      </c>
      <c r="CI512" s="2" t="s">
        <v>1031</v>
      </c>
      <c r="CJ512" s="2" t="s">
        <v>2623</v>
      </c>
      <c r="CK512" s="2" t="s">
        <v>142</v>
      </c>
      <c r="CL512" s="2" t="s">
        <v>134</v>
      </c>
      <c r="CM512" s="4">
        <v>80</v>
      </c>
      <c r="CN512" s="8">
        <v>1328.8</v>
      </c>
      <c r="CO512" s="4"/>
      <c r="CP512" s="8"/>
      <c r="CQ512" s="7"/>
      <c r="CR512" s="7"/>
      <c r="CS512" s="2" t="s">
        <v>140</v>
      </c>
      <c r="CT512" s="2" t="s">
        <v>131</v>
      </c>
      <c r="CU512" s="2" t="s">
        <v>729</v>
      </c>
      <c r="CV512" s="2" t="s">
        <v>680</v>
      </c>
      <c r="CW512" s="2" t="s">
        <v>142</v>
      </c>
      <c r="CX512" s="2" t="s">
        <v>134</v>
      </c>
      <c r="CY512" s="4">
        <v>23</v>
      </c>
      <c r="CZ512" s="8">
        <v>385.48</v>
      </c>
      <c r="DA512" s="4"/>
      <c r="DB512" s="8"/>
      <c r="DC512" s="7"/>
      <c r="DD512" s="7"/>
      <c r="DE512" s="2" t="s">
        <v>140</v>
      </c>
      <c r="DF512" s="2" t="s">
        <v>131</v>
      </c>
      <c r="DG512" s="2" t="s">
        <v>242</v>
      </c>
      <c r="DH512" s="2" t="s">
        <v>3699</v>
      </c>
      <c r="DI512" s="2" t="s">
        <v>142</v>
      </c>
      <c r="DJ512" s="2" t="s">
        <v>134</v>
      </c>
      <c r="DK512" s="4">
        <v>37</v>
      </c>
      <c r="DL512" s="8">
        <v>620.49</v>
      </c>
      <c r="DM512" s="4"/>
      <c r="DN512" s="8"/>
      <c r="DO512" s="7"/>
      <c r="DP512" s="7"/>
      <c r="DQ512" s="2" t="s">
        <v>140</v>
      </c>
      <c r="DR512" s="2" t="s">
        <v>131</v>
      </c>
      <c r="DS512" s="2" t="s">
        <v>533</v>
      </c>
      <c r="DT512" s="2" t="s">
        <v>1547</v>
      </c>
      <c r="DU512" s="2" t="s">
        <v>142</v>
      </c>
      <c r="DV512" s="2" t="s">
        <v>134</v>
      </c>
      <c r="DW512" s="4">
        <v>38</v>
      </c>
      <c r="DX512" s="8">
        <v>649.8</v>
      </c>
      <c r="DY512" s="4"/>
      <c r="DZ512" s="8"/>
      <c r="EA512" s="7"/>
      <c r="EB512" s="7"/>
      <c r="EC512" s="2" t="s">
        <v>140</v>
      </c>
      <c r="ED512" s="2" t="s">
        <v>131</v>
      </c>
      <c r="EE512" s="2" t="s">
        <v>3800</v>
      </c>
      <c r="EF512" s="2" t="s">
        <v>536</v>
      </c>
      <c r="EG512" s="2" t="s">
        <v>142</v>
      </c>
      <c r="EH512" s="2" t="s">
        <v>134</v>
      </c>
      <c r="EI512" s="4">
        <v>153</v>
      </c>
      <c r="EJ512" s="8">
        <v>2245.39</v>
      </c>
      <c r="EK512" s="4"/>
      <c r="EL512" s="8"/>
      <c r="EM512" s="7"/>
      <c r="EN512" s="7"/>
      <c r="EO512" s="2" t="s">
        <v>140</v>
      </c>
      <c r="EP512" s="2" t="s">
        <v>131</v>
      </c>
      <c r="EQ512" s="2" t="s">
        <v>242</v>
      </c>
      <c r="ER512" s="2" t="s">
        <v>537</v>
      </c>
      <c r="ES512" s="2" t="s">
        <v>142</v>
      </c>
      <c r="ET512" s="2" t="s">
        <v>134</v>
      </c>
      <c r="EU512" s="4">
        <v>14</v>
      </c>
      <c r="EV512" s="8">
        <v>228.74</v>
      </c>
      <c r="EW512" s="4"/>
      <c r="EX512" s="8"/>
      <c r="EY512" s="7"/>
      <c r="EZ512" s="7"/>
      <c r="FA512" s="2" t="s">
        <v>140</v>
      </c>
      <c r="FB512" s="2" t="s">
        <v>131</v>
      </c>
      <c r="FC512" s="2" t="s">
        <v>1939</v>
      </c>
      <c r="FD512" s="2" t="s">
        <v>782</v>
      </c>
      <c r="FE512" s="2" t="s">
        <v>142</v>
      </c>
      <c r="FF512" s="2" t="s">
        <v>134</v>
      </c>
      <c r="FG512" s="4">
        <v>16</v>
      </c>
      <c r="FH512" s="8">
        <v>273.6</v>
      </c>
      <c r="FI512" s="4"/>
      <c r="FJ512" s="8"/>
      <c r="FK512" s="7"/>
      <c r="FL512" s="7"/>
      <c r="FM512" s="2" t="s">
        <v>140</v>
      </c>
      <c r="FN512" s="2" t="s">
        <v>131</v>
      </c>
      <c r="FO512" s="2" t="s">
        <v>159</v>
      </c>
      <c r="FP512" s="2" t="s">
        <v>1124</v>
      </c>
      <c r="FQ512" s="2" t="s">
        <v>142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143</v>
      </c>
      <c r="FZ512" s="2" t="s">
        <v>131</v>
      </c>
      <c r="GA512" s="2" t="s">
        <v>134</v>
      </c>
      <c r="GB512" s="2" t="s">
        <v>134</v>
      </c>
      <c r="GC512" s="2" t="s">
        <v>142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134</v>
      </c>
      <c r="GL512" s="2" t="s">
        <v>134</v>
      </c>
      <c r="GM512" s="2" t="s">
        <v>134</v>
      </c>
      <c r="GN512" s="2" t="s">
        <v>134</v>
      </c>
      <c r="GO512" s="2" t="s">
        <v>134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578</v>
      </c>
      <c r="GX512" s="2" t="s">
        <v>144</v>
      </c>
      <c r="GY512" s="2" t="s">
        <v>151</v>
      </c>
      <c r="GZ512" s="2" t="s">
        <v>856</v>
      </c>
      <c r="HA512" s="2" t="s">
        <v>142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140</v>
      </c>
      <c r="HJ512" s="2" t="s">
        <v>131</v>
      </c>
      <c r="HK512" s="2" t="s">
        <v>242</v>
      </c>
      <c r="HL512" s="2" t="s">
        <v>432</v>
      </c>
      <c r="HM512" s="2" t="s">
        <v>142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143</v>
      </c>
      <c r="HV512" s="2" t="s">
        <v>131</v>
      </c>
      <c r="HW512" s="2" t="s">
        <v>134</v>
      </c>
      <c r="HX512" s="2" t="s">
        <v>134</v>
      </c>
      <c r="HY512" s="2" t="s">
        <v>142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140</v>
      </c>
      <c r="IH512" s="2" t="s">
        <v>144</v>
      </c>
      <c r="II512" s="2" t="s">
        <v>486</v>
      </c>
      <c r="IJ512" s="2" t="s">
        <v>1390</v>
      </c>
      <c r="IK512" s="2" t="s">
        <v>142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161</v>
      </c>
      <c r="IT512" s="2" t="s">
        <v>131</v>
      </c>
      <c r="IU512" s="2" t="s">
        <v>382</v>
      </c>
      <c r="IV512" s="2" t="s">
        <v>134</v>
      </c>
      <c r="IW512" s="2" t="s">
        <v>142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134</v>
      </c>
      <c r="JF512" s="2" t="s">
        <v>134</v>
      </c>
      <c r="JG512" s="2" t="s">
        <v>134</v>
      </c>
      <c r="JH512" s="2" t="s">
        <v>134</v>
      </c>
      <c r="JI512" s="2" t="s">
        <v>134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140</v>
      </c>
      <c r="JR512" s="2" t="s">
        <v>144</v>
      </c>
      <c r="JS512" s="2" t="s">
        <v>172</v>
      </c>
      <c r="JT512" s="2" t="s">
        <v>1479</v>
      </c>
      <c r="JU512" s="2" t="s">
        <v>142</v>
      </c>
      <c r="JV512" s="2" t="s">
        <v>134</v>
      </c>
      <c r="JW512" s="4">
        <v>2</v>
      </c>
      <c r="JX512" s="8">
        <v>35.18</v>
      </c>
      <c r="JY512" s="4"/>
      <c r="JZ512" s="8"/>
      <c r="KA512" s="7"/>
      <c r="KB512" s="7"/>
      <c r="KC512" s="2" t="s">
        <v>140</v>
      </c>
      <c r="KD512" s="2" t="s">
        <v>131</v>
      </c>
      <c r="KE512" s="2" t="s">
        <v>174</v>
      </c>
      <c r="KF512" s="2" t="s">
        <v>3847</v>
      </c>
      <c r="KG512" s="2" t="s">
        <v>142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176</v>
      </c>
      <c r="KP512" s="2" t="s">
        <v>131</v>
      </c>
      <c r="KQ512" s="2" t="s">
        <v>177</v>
      </c>
      <c r="KR512" s="2" t="s">
        <v>134</v>
      </c>
      <c r="KS512" s="2" t="s">
        <v>142</v>
      </c>
      <c r="KT512" s="2" t="s">
        <v>134</v>
      </c>
      <c r="KU512" s="4">
        <v>4</v>
      </c>
      <c r="KV512" s="8">
        <v>65.16</v>
      </c>
      <c r="KW512" s="4"/>
      <c r="KX512" s="8"/>
      <c r="KY512" s="7"/>
      <c r="KZ512" s="7"/>
      <c r="LA512" s="2" t="s">
        <v>140</v>
      </c>
      <c r="LB512" s="2" t="s">
        <v>144</v>
      </c>
      <c r="LC512" s="2" t="s">
        <v>263</v>
      </c>
      <c r="LD512" s="2" t="s">
        <v>264</v>
      </c>
      <c r="LE512" s="2" t="s">
        <v>142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134</v>
      </c>
      <c r="LN512" s="2" t="s">
        <v>134</v>
      </c>
      <c r="LO512" s="2" t="s">
        <v>134</v>
      </c>
      <c r="LP512" s="2" t="s">
        <v>134</v>
      </c>
      <c r="LQ512" s="2" t="s">
        <v>134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134</v>
      </c>
      <c r="LZ512" s="2" t="s">
        <v>134</v>
      </c>
      <c r="MA512" s="2" t="s">
        <v>134</v>
      </c>
      <c r="MB512" s="2" t="s">
        <v>134</v>
      </c>
      <c r="MC512" s="2" t="s">
        <v>134</v>
      </c>
      <c r="MD512" s="2" t="s">
        <v>134</v>
      </c>
      <c r="ME512" s="4">
        <v>1</v>
      </c>
      <c r="MF512" s="8">
        <v>17.59</v>
      </c>
      <c r="MG512" s="4"/>
      <c r="MH512" s="8"/>
      <c r="MI512" s="7"/>
      <c r="MJ512" s="7"/>
      <c r="MK512" s="2" t="s">
        <v>140</v>
      </c>
      <c r="ML512" s="2" t="s">
        <v>144</v>
      </c>
      <c r="MM512" s="2" t="s">
        <v>182</v>
      </c>
      <c r="MN512" s="2" t="s">
        <v>3978</v>
      </c>
      <c r="MO512" s="2" t="s">
        <v>142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134</v>
      </c>
      <c r="MY512" s="2" t="s">
        <v>134</v>
      </c>
      <c r="MZ512" s="2" t="s">
        <v>134</v>
      </c>
      <c r="NA512" s="2" t="s">
        <v>134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184</v>
      </c>
      <c r="NJ512" s="2" t="s">
        <v>131</v>
      </c>
      <c r="NK512" s="2" t="s">
        <v>134</v>
      </c>
      <c r="NL512" s="2" t="s">
        <v>134</v>
      </c>
      <c r="NM512" s="2" t="s">
        <v>142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140</v>
      </c>
      <c r="NV512" s="2" t="s">
        <v>131</v>
      </c>
      <c r="NW512" s="2" t="s">
        <v>185</v>
      </c>
      <c r="NX512" s="2" t="s">
        <v>1108</v>
      </c>
      <c r="NY512" s="2" t="s">
        <v>142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140</v>
      </c>
      <c r="OH512" s="2" t="s">
        <v>187</v>
      </c>
      <c r="OI512" s="2" t="s">
        <v>268</v>
      </c>
      <c r="OJ512" s="2" t="s">
        <v>3129</v>
      </c>
      <c r="OK512" s="2" t="s">
        <v>142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134</v>
      </c>
      <c r="OT512" s="2" t="s">
        <v>134</v>
      </c>
      <c r="OU512" s="2" t="s">
        <v>134</v>
      </c>
      <c r="OV512" s="2" t="s">
        <v>134</v>
      </c>
      <c r="OW512" s="2" t="s">
        <v>134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161</v>
      </c>
      <c r="PF512" s="2" t="s">
        <v>131</v>
      </c>
      <c r="PG512" s="2" t="s">
        <v>134</v>
      </c>
      <c r="PH512" s="2" t="s">
        <v>134</v>
      </c>
      <c r="PI512" s="2" t="s">
        <v>142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176</v>
      </c>
      <c r="PR512" s="2" t="s">
        <v>131</v>
      </c>
      <c r="PS512" s="2" t="s">
        <v>134</v>
      </c>
      <c r="PT512" s="2" t="s">
        <v>134</v>
      </c>
      <c r="PU512" s="2" t="s">
        <v>142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140</v>
      </c>
      <c r="QD512" s="2" t="s">
        <v>144</v>
      </c>
      <c r="QE512" s="2" t="s">
        <v>149</v>
      </c>
      <c r="QF512" s="2" t="s">
        <v>167</v>
      </c>
      <c r="QG512" s="2" t="s">
        <v>142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184</v>
      </c>
      <c r="QP512" s="2" t="s">
        <v>131</v>
      </c>
      <c r="QQ512" s="2" t="s">
        <v>134</v>
      </c>
      <c r="QR512" s="2" t="s">
        <v>134</v>
      </c>
      <c r="QS512" s="2" t="s">
        <v>142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134</v>
      </c>
      <c r="RN512" s="2" t="s">
        <v>134</v>
      </c>
      <c r="RO512" s="2" t="s">
        <v>134</v>
      </c>
      <c r="RP512" s="2" t="s">
        <v>134</v>
      </c>
      <c r="RQ512" s="2" t="s">
        <v>134</v>
      </c>
      <c r="RR512" s="2" t="s">
        <v>134</v>
      </c>
      <c r="RS512" s="4"/>
      <c r="RT512" s="8"/>
      <c r="RU512" s="4"/>
      <c r="RV512" s="8"/>
      <c r="RW512" s="7"/>
      <c r="RX512" s="7"/>
      <c r="RY512" s="2" t="s">
        <v>161</v>
      </c>
      <c r="RZ512" s="2" t="s">
        <v>131</v>
      </c>
      <c r="SA512" s="2" t="s">
        <v>134</v>
      </c>
      <c r="SB512" s="2" t="s">
        <v>134</v>
      </c>
      <c r="SC512" s="2" t="s">
        <v>142</v>
      </c>
      <c r="SD512" s="2" t="s">
        <v>134</v>
      </c>
      <c r="SE512" s="4"/>
      <c r="SF512" s="8"/>
      <c r="SG512" s="4"/>
      <c r="SH512" s="8"/>
      <c r="SI512" s="7"/>
      <c r="SJ512" s="7"/>
      <c r="SK512" s="2" t="s">
        <v>140</v>
      </c>
      <c r="SL512" s="2" t="s">
        <v>144</v>
      </c>
      <c r="SM512" s="2" t="s">
        <v>411</v>
      </c>
      <c r="SN512" s="2" t="s">
        <v>2075</v>
      </c>
      <c r="SO512" s="2" t="s">
        <v>142</v>
      </c>
      <c r="SP512" s="2" t="s">
        <v>134</v>
      </c>
    </row>
    <row r="513">
      <c r="A513" s="2" t="s">
        <v>3979</v>
      </c>
      <c r="B513" s="2" t="s">
        <v>123</v>
      </c>
      <c r="C513" s="2" t="s">
        <v>3972</v>
      </c>
      <c r="D513" s="2" t="s">
        <v>2038</v>
      </c>
      <c r="E513" s="2" t="s">
        <v>2039</v>
      </c>
      <c r="F513" s="2" t="s">
        <v>3980</v>
      </c>
      <c r="G513" s="2" t="s">
        <v>3981</v>
      </c>
      <c r="H513" s="2" t="s">
        <v>3982</v>
      </c>
      <c r="I513" s="2" t="s">
        <v>2621</v>
      </c>
      <c r="J513" s="2" t="s">
        <v>3983</v>
      </c>
      <c r="K513" s="2" t="s">
        <v>130</v>
      </c>
      <c r="L513" s="3">
        <v>12.5</v>
      </c>
      <c r="M513" s="3">
        <v>13.13</v>
      </c>
      <c r="N513" s="3">
        <v>24.99</v>
      </c>
      <c r="O513" s="2" t="s">
        <v>131</v>
      </c>
      <c r="P513" s="2" t="s">
        <v>275</v>
      </c>
      <c r="Q513" s="2" t="s">
        <v>133</v>
      </c>
      <c r="R513" s="2" t="s">
        <v>134</v>
      </c>
      <c r="S513" s="2" t="s">
        <v>3984</v>
      </c>
      <c r="T513" s="2" t="s">
        <v>134</v>
      </c>
      <c r="U513" s="2" t="s">
        <v>134</v>
      </c>
      <c r="V513" s="2" t="s">
        <v>1275</v>
      </c>
      <c r="W513" s="2" t="s">
        <v>835</v>
      </c>
      <c r="X513" s="2" t="s">
        <v>134</v>
      </c>
      <c r="Y513" s="2" t="s">
        <v>565</v>
      </c>
      <c r="Z513" s="4"/>
      <c r="AA513" s="4">
        <f>=ROUNDDOWN({0},0)</f>
      </c>
      <c r="AB513" s="5"/>
      <c r="AC513" s="2" t="s">
        <v>134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134</v>
      </c>
      <c r="BM513" s="7"/>
      <c r="BN513" s="7"/>
      <c r="BO513" s="4"/>
      <c r="BP513" s="8"/>
      <c r="BQ513" s="4"/>
      <c r="BR513" s="8"/>
      <c r="BS513" s="7"/>
      <c r="BT513" s="7"/>
      <c r="BU513" s="2" t="s">
        <v>140</v>
      </c>
      <c r="BV513" s="2" t="s">
        <v>144</v>
      </c>
      <c r="BW513" s="2" t="s">
        <v>134</v>
      </c>
      <c r="BX513" s="2" t="s">
        <v>134</v>
      </c>
      <c r="BY513" s="2" t="s">
        <v>142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140</v>
      </c>
      <c r="CH513" s="2" t="s">
        <v>144</v>
      </c>
      <c r="CI513" s="2" t="s">
        <v>145</v>
      </c>
      <c r="CJ513" s="2" t="s">
        <v>657</v>
      </c>
      <c r="CK513" s="2" t="s">
        <v>142</v>
      </c>
      <c r="CL513" s="2" t="s">
        <v>134</v>
      </c>
      <c r="CM513" s="4"/>
      <c r="CN513" s="8"/>
      <c r="CO513" s="4"/>
      <c r="CP513" s="8"/>
      <c r="CQ513" s="7"/>
      <c r="CR513" s="7"/>
      <c r="CS513" s="2" t="s">
        <v>140</v>
      </c>
      <c r="CT513" s="2" t="s">
        <v>144</v>
      </c>
      <c r="CU513" s="2" t="s">
        <v>298</v>
      </c>
      <c r="CV513" s="2" t="s">
        <v>335</v>
      </c>
      <c r="CW513" s="2" t="s">
        <v>142</v>
      </c>
      <c r="CX513" s="2" t="s">
        <v>134</v>
      </c>
      <c r="CY513" s="4"/>
      <c r="CZ513" s="8"/>
      <c r="DA513" s="4"/>
      <c r="DB513" s="8"/>
      <c r="DC513" s="7"/>
      <c r="DD513" s="7"/>
      <c r="DE513" s="2" t="s">
        <v>140</v>
      </c>
      <c r="DF513" s="2" t="s">
        <v>144</v>
      </c>
      <c r="DG513" s="2" t="s">
        <v>1857</v>
      </c>
      <c r="DH513" s="2" t="s">
        <v>711</v>
      </c>
      <c r="DI513" s="2" t="s">
        <v>142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140</v>
      </c>
      <c r="DR513" s="2" t="s">
        <v>144</v>
      </c>
      <c r="DS513" s="2" t="s">
        <v>151</v>
      </c>
      <c r="DT513" s="2" t="s">
        <v>152</v>
      </c>
      <c r="DU513" s="2" t="s">
        <v>142</v>
      </c>
      <c r="DV513" s="2" t="s">
        <v>134</v>
      </c>
      <c r="DW513" s="4"/>
      <c r="DX513" s="8"/>
      <c r="DY513" s="4"/>
      <c r="DZ513" s="8"/>
      <c r="EA513" s="7"/>
      <c r="EB513" s="7"/>
      <c r="EC513" s="2" t="s">
        <v>140</v>
      </c>
      <c r="ED513" s="2" t="s">
        <v>144</v>
      </c>
      <c r="EE513" s="2" t="s">
        <v>1861</v>
      </c>
      <c r="EF513" s="2" t="s">
        <v>1656</v>
      </c>
      <c r="EG513" s="2" t="s">
        <v>142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140</v>
      </c>
      <c r="EP513" s="2" t="s">
        <v>144</v>
      </c>
      <c r="EQ513" s="2" t="s">
        <v>364</v>
      </c>
      <c r="ER513" s="2" t="s">
        <v>1428</v>
      </c>
      <c r="ES513" s="2" t="s">
        <v>142</v>
      </c>
      <c r="ET513" s="2" t="s">
        <v>134</v>
      </c>
      <c r="EU513" s="4"/>
      <c r="EV513" s="8"/>
      <c r="EW513" s="4"/>
      <c r="EX513" s="8"/>
      <c r="EY513" s="7"/>
      <c r="EZ513" s="7"/>
      <c r="FA513" s="2" t="s">
        <v>140</v>
      </c>
      <c r="FB513" s="2" t="s">
        <v>144</v>
      </c>
      <c r="FC513" s="2" t="s">
        <v>1000</v>
      </c>
      <c r="FD513" s="2" t="s">
        <v>134</v>
      </c>
      <c r="FE513" s="2" t="s">
        <v>142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161</v>
      </c>
      <c r="FN513" s="2" t="s">
        <v>144</v>
      </c>
      <c r="FO513" s="2" t="s">
        <v>134</v>
      </c>
      <c r="FP513" s="2" t="s">
        <v>134</v>
      </c>
      <c r="FQ513" s="2" t="s">
        <v>142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161</v>
      </c>
      <c r="FZ513" s="2" t="s">
        <v>144</v>
      </c>
      <c r="GA513" s="2" t="s">
        <v>134</v>
      </c>
      <c r="GB513" s="2" t="s">
        <v>134</v>
      </c>
      <c r="GC513" s="2" t="s">
        <v>142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134</v>
      </c>
      <c r="GL513" s="2" t="s">
        <v>134</v>
      </c>
      <c r="GM513" s="2" t="s">
        <v>134</v>
      </c>
      <c r="GN513" s="2" t="s">
        <v>134</v>
      </c>
      <c r="GO513" s="2" t="s">
        <v>134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184</v>
      </c>
      <c r="GX513" s="2" t="s">
        <v>144</v>
      </c>
      <c r="GY513" s="2" t="s">
        <v>134</v>
      </c>
      <c r="GZ513" s="2" t="s">
        <v>134</v>
      </c>
      <c r="HA513" s="2" t="s">
        <v>142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140</v>
      </c>
      <c r="HJ513" s="2" t="s">
        <v>144</v>
      </c>
      <c r="HK513" s="2" t="s">
        <v>1860</v>
      </c>
      <c r="HL513" s="2" t="s">
        <v>218</v>
      </c>
      <c r="HM513" s="2" t="s">
        <v>142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161</v>
      </c>
      <c r="HV513" s="2" t="s">
        <v>131</v>
      </c>
      <c r="HW513" s="2" t="s">
        <v>134</v>
      </c>
      <c r="HX513" s="2" t="s">
        <v>134</v>
      </c>
      <c r="HY513" s="2" t="s">
        <v>142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140</v>
      </c>
      <c r="IH513" s="2" t="s">
        <v>144</v>
      </c>
      <c r="II513" s="2" t="s">
        <v>1862</v>
      </c>
      <c r="IJ513" s="2" t="s">
        <v>942</v>
      </c>
      <c r="IK513" s="2" t="s">
        <v>142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161</v>
      </c>
      <c r="IT513" s="2" t="s">
        <v>144</v>
      </c>
      <c r="IU513" s="2" t="s">
        <v>134</v>
      </c>
      <c r="IV513" s="2" t="s">
        <v>134</v>
      </c>
      <c r="IW513" s="2" t="s">
        <v>142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134</v>
      </c>
      <c r="JF513" s="2" t="s">
        <v>134</v>
      </c>
      <c r="JG513" s="2" t="s">
        <v>134</v>
      </c>
      <c r="JH513" s="2" t="s">
        <v>134</v>
      </c>
      <c r="JI513" s="2" t="s">
        <v>134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184</v>
      </c>
      <c r="JR513" s="2" t="s">
        <v>144</v>
      </c>
      <c r="JS513" s="2" t="s">
        <v>134</v>
      </c>
      <c r="JT513" s="2" t="s">
        <v>134</v>
      </c>
      <c r="JU513" s="2" t="s">
        <v>142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134</v>
      </c>
      <c r="KE513" s="2" t="s">
        <v>134</v>
      </c>
      <c r="KF513" s="2" t="s">
        <v>134</v>
      </c>
      <c r="KG513" s="2" t="s">
        <v>134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176</v>
      </c>
      <c r="KP513" s="2" t="s">
        <v>144</v>
      </c>
      <c r="KQ513" s="2" t="s">
        <v>134</v>
      </c>
      <c r="KR513" s="2" t="s">
        <v>134</v>
      </c>
      <c r="KS513" s="2" t="s">
        <v>142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140</v>
      </c>
      <c r="LB513" s="2" t="s">
        <v>144</v>
      </c>
      <c r="LC513" s="2" t="s">
        <v>505</v>
      </c>
      <c r="LD513" s="2" t="s">
        <v>141</v>
      </c>
      <c r="LE513" s="2" t="s">
        <v>142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134</v>
      </c>
      <c r="LN513" s="2" t="s">
        <v>134</v>
      </c>
      <c r="LO513" s="2" t="s">
        <v>134</v>
      </c>
      <c r="LP513" s="2" t="s">
        <v>134</v>
      </c>
      <c r="LQ513" s="2" t="s">
        <v>134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134</v>
      </c>
      <c r="LZ513" s="2" t="s">
        <v>134</v>
      </c>
      <c r="MA513" s="2" t="s">
        <v>134</v>
      </c>
      <c r="MB513" s="2" t="s">
        <v>134</v>
      </c>
      <c r="MC513" s="2" t="s">
        <v>134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161</v>
      </c>
      <c r="ML513" s="2" t="s">
        <v>144</v>
      </c>
      <c r="MM513" s="2" t="s">
        <v>134</v>
      </c>
      <c r="MN513" s="2" t="s">
        <v>134</v>
      </c>
      <c r="MO513" s="2" t="s">
        <v>142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134</v>
      </c>
      <c r="MX513" s="2" t="s">
        <v>134</v>
      </c>
      <c r="MY513" s="2" t="s">
        <v>134</v>
      </c>
      <c r="MZ513" s="2" t="s">
        <v>134</v>
      </c>
      <c r="NA513" s="2" t="s">
        <v>134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184</v>
      </c>
      <c r="NJ513" s="2" t="s">
        <v>144</v>
      </c>
      <c r="NK513" s="2" t="s">
        <v>134</v>
      </c>
      <c r="NL513" s="2" t="s">
        <v>134</v>
      </c>
      <c r="NM513" s="2" t="s">
        <v>142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161</v>
      </c>
      <c r="NV513" s="2" t="s">
        <v>131</v>
      </c>
      <c r="NW513" s="2" t="s">
        <v>134</v>
      </c>
      <c r="NX513" s="2" t="s">
        <v>134</v>
      </c>
      <c r="NY513" s="2" t="s">
        <v>142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140</v>
      </c>
      <c r="OH513" s="2" t="s">
        <v>144</v>
      </c>
      <c r="OI513" s="2" t="s">
        <v>147</v>
      </c>
      <c r="OJ513" s="2" t="s">
        <v>352</v>
      </c>
      <c r="OK513" s="2" t="s">
        <v>142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134</v>
      </c>
      <c r="OT513" s="2" t="s">
        <v>134</v>
      </c>
      <c r="OU513" s="2" t="s">
        <v>134</v>
      </c>
      <c r="OV513" s="2" t="s">
        <v>134</v>
      </c>
      <c r="OW513" s="2" t="s">
        <v>134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161</v>
      </c>
      <c r="PF513" s="2" t="s">
        <v>144</v>
      </c>
      <c r="PG513" s="2" t="s">
        <v>134</v>
      </c>
      <c r="PH513" s="2" t="s">
        <v>134</v>
      </c>
      <c r="PI513" s="2" t="s">
        <v>142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134</v>
      </c>
      <c r="PS513" s="2" t="s">
        <v>134</v>
      </c>
      <c r="PT513" s="2" t="s">
        <v>134</v>
      </c>
      <c r="PU513" s="2" t="s">
        <v>134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161</v>
      </c>
      <c r="QD513" s="2" t="s">
        <v>144</v>
      </c>
      <c r="QE513" s="2" t="s">
        <v>134</v>
      </c>
      <c r="QF513" s="2" t="s">
        <v>134</v>
      </c>
      <c r="QG513" s="2" t="s">
        <v>142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184</v>
      </c>
      <c r="QP513" s="2" t="s">
        <v>144</v>
      </c>
      <c r="QQ513" s="2" t="s">
        <v>134</v>
      </c>
      <c r="QR513" s="2" t="s">
        <v>134</v>
      </c>
      <c r="QS513" s="2" t="s">
        <v>142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134</v>
      </c>
      <c r="RB513" s="2" t="s">
        <v>134</v>
      </c>
      <c r="RC513" s="2" t="s">
        <v>134</v>
      </c>
      <c r="RD513" s="2" t="s">
        <v>134</v>
      </c>
      <c r="RE513" s="2" t="s">
        <v>134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134</v>
      </c>
      <c r="RN513" s="2" t="s">
        <v>134</v>
      </c>
      <c r="RO513" s="2" t="s">
        <v>134</v>
      </c>
      <c r="RP513" s="2" t="s">
        <v>134</v>
      </c>
      <c r="RQ513" s="2" t="s">
        <v>134</v>
      </c>
      <c r="RR513" s="2" t="s">
        <v>134</v>
      </c>
      <c r="RS513" s="4"/>
      <c r="RT513" s="8"/>
      <c r="RU513" s="4"/>
      <c r="RV513" s="8"/>
      <c r="RW513" s="7"/>
      <c r="RX513" s="7"/>
      <c r="RY513" s="2" t="s">
        <v>161</v>
      </c>
      <c r="RZ513" s="2" t="s">
        <v>144</v>
      </c>
      <c r="SA513" s="2" t="s">
        <v>134</v>
      </c>
      <c r="SB513" s="2" t="s">
        <v>134</v>
      </c>
      <c r="SC513" s="2" t="s">
        <v>142</v>
      </c>
      <c r="SD513" s="2" t="s">
        <v>134</v>
      </c>
      <c r="SE513" s="4"/>
      <c r="SF513" s="8"/>
      <c r="SG513" s="4"/>
      <c r="SH513" s="8"/>
      <c r="SI513" s="7"/>
      <c r="SJ513" s="7"/>
      <c r="SK513" s="2" t="s">
        <v>161</v>
      </c>
      <c r="SL513" s="2" t="s">
        <v>144</v>
      </c>
      <c r="SM513" s="2" t="s">
        <v>134</v>
      </c>
      <c r="SN513" s="2" t="s">
        <v>134</v>
      </c>
      <c r="SO513" s="2" t="s">
        <v>142</v>
      </c>
      <c r="SP513" s="2" t="s">
        <v>134</v>
      </c>
    </row>
    <row r="514">
      <c r="A514" s="2" t="s">
        <v>3985</v>
      </c>
      <c r="B514" s="2" t="s">
        <v>123</v>
      </c>
      <c r="C514" s="2" t="s">
        <v>3972</v>
      </c>
      <c r="D514" s="2" t="s">
        <v>2765</v>
      </c>
      <c r="E514" s="2" t="s">
        <v>2638</v>
      </c>
      <c r="F514" s="2" t="s">
        <v>3986</v>
      </c>
      <c r="G514" s="2" t="s">
        <v>3987</v>
      </c>
      <c r="H514" s="2" t="s">
        <v>3988</v>
      </c>
      <c r="I514" s="2" t="s">
        <v>2776</v>
      </c>
      <c r="J514" s="2" t="s">
        <v>2640</v>
      </c>
      <c r="K514" s="2" t="s">
        <v>394</v>
      </c>
      <c r="L514" s="3">
        <v>25</v>
      </c>
      <c r="M514" s="3">
        <v>26.24</v>
      </c>
      <c r="N514" s="3">
        <v>49.99</v>
      </c>
      <c r="O514" s="2" t="s">
        <v>766</v>
      </c>
      <c r="P514" s="2" t="s">
        <v>275</v>
      </c>
      <c r="Q514" s="2" t="s">
        <v>133</v>
      </c>
      <c r="R514" s="2" t="s">
        <v>134</v>
      </c>
      <c r="S514" s="2" t="s">
        <v>134</v>
      </c>
      <c r="T514" s="2" t="s">
        <v>134</v>
      </c>
      <c r="U514" s="2" t="s">
        <v>134</v>
      </c>
      <c r="V514" s="2" t="s">
        <v>1361</v>
      </c>
      <c r="W514" s="2" t="s">
        <v>835</v>
      </c>
      <c r="X514" s="2" t="s">
        <v>134</v>
      </c>
      <c r="Y514" s="2" t="s">
        <v>565</v>
      </c>
      <c r="Z514" s="4"/>
      <c r="AA514" s="4">
        <f>=ROUNDDOWN({0},0)</f>
      </c>
      <c r="AB514" s="5"/>
      <c r="AC514" s="2" t="s">
        <v>134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134</v>
      </c>
      <c r="BM514" s="7"/>
      <c r="BN514" s="7"/>
      <c r="BO514" s="4"/>
      <c r="BP514" s="8"/>
      <c r="BQ514" s="4"/>
      <c r="BR514" s="8"/>
      <c r="BS514" s="7"/>
      <c r="BT514" s="7"/>
      <c r="BU514" s="2" t="s">
        <v>161</v>
      </c>
      <c r="BV514" s="2" t="s">
        <v>144</v>
      </c>
      <c r="BW514" s="2" t="s">
        <v>134</v>
      </c>
      <c r="BX514" s="2" t="s">
        <v>134</v>
      </c>
      <c r="BY514" s="2" t="s">
        <v>142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161</v>
      </c>
      <c r="CH514" s="2" t="s">
        <v>144</v>
      </c>
      <c r="CI514" s="2" t="s">
        <v>134</v>
      </c>
      <c r="CJ514" s="2" t="s">
        <v>134</v>
      </c>
      <c r="CK514" s="2" t="s">
        <v>142</v>
      </c>
      <c r="CL514" s="2" t="s">
        <v>134</v>
      </c>
      <c r="CM514" s="4"/>
      <c r="CN514" s="8"/>
      <c r="CO514" s="4"/>
      <c r="CP514" s="8"/>
      <c r="CQ514" s="7"/>
      <c r="CR514" s="7"/>
      <c r="CS514" s="2" t="s">
        <v>140</v>
      </c>
      <c r="CT514" s="2" t="s">
        <v>144</v>
      </c>
      <c r="CU514" s="2" t="s">
        <v>1880</v>
      </c>
      <c r="CV514" s="2" t="s">
        <v>1500</v>
      </c>
      <c r="CW514" s="2" t="s">
        <v>142</v>
      </c>
      <c r="CX514" s="2" t="s">
        <v>134</v>
      </c>
      <c r="CY514" s="4"/>
      <c r="CZ514" s="8"/>
      <c r="DA514" s="4"/>
      <c r="DB514" s="8"/>
      <c r="DC514" s="7"/>
      <c r="DD514" s="7"/>
      <c r="DE514" s="2" t="s">
        <v>140</v>
      </c>
      <c r="DF514" s="2" t="s">
        <v>144</v>
      </c>
      <c r="DG514" s="2" t="s">
        <v>1880</v>
      </c>
      <c r="DH514" s="2" t="s">
        <v>1503</v>
      </c>
      <c r="DI514" s="2" t="s">
        <v>142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140</v>
      </c>
      <c r="DR514" s="2" t="s">
        <v>144</v>
      </c>
      <c r="DS514" s="2" t="s">
        <v>752</v>
      </c>
      <c r="DT514" s="2" t="s">
        <v>1797</v>
      </c>
      <c r="DU514" s="2" t="s">
        <v>142</v>
      </c>
      <c r="DV514" s="2" t="s">
        <v>134</v>
      </c>
      <c r="DW514" s="4"/>
      <c r="DX514" s="8"/>
      <c r="DY514" s="4"/>
      <c r="DZ514" s="8"/>
      <c r="EA514" s="7"/>
      <c r="EB514" s="7"/>
      <c r="EC514" s="2" t="s">
        <v>140</v>
      </c>
      <c r="ED514" s="2" t="s">
        <v>144</v>
      </c>
      <c r="EE514" s="2" t="s">
        <v>535</v>
      </c>
      <c r="EF514" s="2" t="s">
        <v>1871</v>
      </c>
      <c r="EG514" s="2" t="s">
        <v>142</v>
      </c>
      <c r="EH514" s="2" t="s">
        <v>134</v>
      </c>
      <c r="EI514" s="4"/>
      <c r="EJ514" s="8"/>
      <c r="EK514" s="4"/>
      <c r="EL514" s="8"/>
      <c r="EM514" s="7"/>
      <c r="EN514" s="7"/>
      <c r="EO514" s="2" t="s">
        <v>140</v>
      </c>
      <c r="EP514" s="2" t="s">
        <v>144</v>
      </c>
      <c r="EQ514" s="2" t="s">
        <v>824</v>
      </c>
      <c r="ER514" s="2" t="s">
        <v>261</v>
      </c>
      <c r="ES514" s="2" t="s">
        <v>142</v>
      </c>
      <c r="ET514" s="2" t="s">
        <v>134</v>
      </c>
      <c r="EU514" s="4"/>
      <c r="EV514" s="8"/>
      <c r="EW514" s="4"/>
      <c r="EX514" s="8"/>
      <c r="EY514" s="7"/>
      <c r="EZ514" s="7"/>
      <c r="FA514" s="2" t="s">
        <v>140</v>
      </c>
      <c r="FB514" s="2" t="s">
        <v>144</v>
      </c>
      <c r="FC514" s="2" t="s">
        <v>134</v>
      </c>
      <c r="FD514" s="2" t="s">
        <v>134</v>
      </c>
      <c r="FE514" s="2" t="s">
        <v>142</v>
      </c>
      <c r="FF514" s="2" t="s">
        <v>134</v>
      </c>
      <c r="FG514" s="4"/>
      <c r="FH514" s="8"/>
      <c r="FI514" s="4"/>
      <c r="FJ514" s="8"/>
      <c r="FK514" s="7"/>
      <c r="FL514" s="7"/>
      <c r="FM514" s="2" t="s">
        <v>134</v>
      </c>
      <c r="FN514" s="2" t="s">
        <v>134</v>
      </c>
      <c r="FO514" s="2" t="s">
        <v>134</v>
      </c>
      <c r="FP514" s="2" t="s">
        <v>134</v>
      </c>
      <c r="FQ514" s="2" t="s">
        <v>134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134</v>
      </c>
      <c r="FZ514" s="2" t="s">
        <v>134</v>
      </c>
      <c r="GA514" s="2" t="s">
        <v>134</v>
      </c>
      <c r="GB514" s="2" t="s">
        <v>134</v>
      </c>
      <c r="GC514" s="2" t="s">
        <v>134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134</v>
      </c>
      <c r="GL514" s="2" t="s">
        <v>134</v>
      </c>
      <c r="GM514" s="2" t="s">
        <v>134</v>
      </c>
      <c r="GN514" s="2" t="s">
        <v>134</v>
      </c>
      <c r="GO514" s="2" t="s">
        <v>134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184</v>
      </c>
      <c r="GX514" s="2" t="s">
        <v>144</v>
      </c>
      <c r="GY514" s="2" t="s">
        <v>134</v>
      </c>
      <c r="GZ514" s="2" t="s">
        <v>134</v>
      </c>
      <c r="HA514" s="2" t="s">
        <v>142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140</v>
      </c>
      <c r="HJ514" s="2" t="s">
        <v>144</v>
      </c>
      <c r="HK514" s="2" t="s">
        <v>1880</v>
      </c>
      <c r="HL514" s="2" t="s">
        <v>3989</v>
      </c>
      <c r="HM514" s="2" t="s">
        <v>142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134</v>
      </c>
      <c r="HV514" s="2" t="s">
        <v>134</v>
      </c>
      <c r="HW514" s="2" t="s">
        <v>134</v>
      </c>
      <c r="HX514" s="2" t="s">
        <v>134</v>
      </c>
      <c r="HY514" s="2" t="s">
        <v>134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161</v>
      </c>
      <c r="IH514" s="2" t="s">
        <v>144</v>
      </c>
      <c r="II514" s="2" t="s">
        <v>134</v>
      </c>
      <c r="IJ514" s="2" t="s">
        <v>134</v>
      </c>
      <c r="IK514" s="2" t="s">
        <v>142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176</v>
      </c>
      <c r="IT514" s="2" t="s">
        <v>144</v>
      </c>
      <c r="IU514" s="2" t="s">
        <v>134</v>
      </c>
      <c r="IV514" s="2" t="s">
        <v>134</v>
      </c>
      <c r="IW514" s="2" t="s">
        <v>142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134</v>
      </c>
      <c r="JF514" s="2" t="s">
        <v>134</v>
      </c>
      <c r="JG514" s="2" t="s">
        <v>134</v>
      </c>
      <c r="JH514" s="2" t="s">
        <v>134</v>
      </c>
      <c r="JI514" s="2" t="s">
        <v>134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184</v>
      </c>
      <c r="JR514" s="2" t="s">
        <v>144</v>
      </c>
      <c r="JS514" s="2" t="s">
        <v>134</v>
      </c>
      <c r="JT514" s="2" t="s">
        <v>134</v>
      </c>
      <c r="JU514" s="2" t="s">
        <v>142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134</v>
      </c>
      <c r="KE514" s="2" t="s">
        <v>134</v>
      </c>
      <c r="KF514" s="2" t="s">
        <v>134</v>
      </c>
      <c r="KG514" s="2" t="s">
        <v>134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161</v>
      </c>
      <c r="KP514" s="2" t="s">
        <v>144</v>
      </c>
      <c r="KQ514" s="2" t="s">
        <v>134</v>
      </c>
      <c r="KR514" s="2" t="s">
        <v>134</v>
      </c>
      <c r="KS514" s="2" t="s">
        <v>142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161</v>
      </c>
      <c r="LB514" s="2" t="s">
        <v>144</v>
      </c>
      <c r="LC514" s="2" t="s">
        <v>134</v>
      </c>
      <c r="LD514" s="2" t="s">
        <v>134</v>
      </c>
      <c r="LE514" s="2" t="s">
        <v>142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134</v>
      </c>
      <c r="LN514" s="2" t="s">
        <v>134</v>
      </c>
      <c r="LO514" s="2" t="s">
        <v>134</v>
      </c>
      <c r="LP514" s="2" t="s">
        <v>134</v>
      </c>
      <c r="LQ514" s="2" t="s">
        <v>134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134</v>
      </c>
      <c r="LZ514" s="2" t="s">
        <v>134</v>
      </c>
      <c r="MA514" s="2" t="s">
        <v>134</v>
      </c>
      <c r="MB514" s="2" t="s">
        <v>134</v>
      </c>
      <c r="MC514" s="2" t="s">
        <v>134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161</v>
      </c>
      <c r="ML514" s="2" t="s">
        <v>144</v>
      </c>
      <c r="MM514" s="2" t="s">
        <v>134</v>
      </c>
      <c r="MN514" s="2" t="s">
        <v>134</v>
      </c>
      <c r="MO514" s="2" t="s">
        <v>142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134</v>
      </c>
      <c r="MY514" s="2" t="s">
        <v>134</v>
      </c>
      <c r="MZ514" s="2" t="s">
        <v>134</v>
      </c>
      <c r="NA514" s="2" t="s">
        <v>134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184</v>
      </c>
      <c r="NJ514" s="2" t="s">
        <v>144</v>
      </c>
      <c r="NK514" s="2" t="s">
        <v>134</v>
      </c>
      <c r="NL514" s="2" t="s">
        <v>134</v>
      </c>
      <c r="NM514" s="2" t="s">
        <v>142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134</v>
      </c>
      <c r="NV514" s="2" t="s">
        <v>134</v>
      </c>
      <c r="NW514" s="2" t="s">
        <v>134</v>
      </c>
      <c r="NX514" s="2" t="s">
        <v>134</v>
      </c>
      <c r="NY514" s="2" t="s">
        <v>134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140</v>
      </c>
      <c r="OH514" s="2" t="s">
        <v>144</v>
      </c>
      <c r="OI514" s="2" t="s">
        <v>1994</v>
      </c>
      <c r="OJ514" s="2" t="s">
        <v>570</v>
      </c>
      <c r="OK514" s="2" t="s">
        <v>142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134</v>
      </c>
      <c r="OT514" s="2" t="s">
        <v>134</v>
      </c>
      <c r="OU514" s="2" t="s">
        <v>134</v>
      </c>
      <c r="OV514" s="2" t="s">
        <v>134</v>
      </c>
      <c r="OW514" s="2" t="s">
        <v>134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161</v>
      </c>
      <c r="PF514" s="2" t="s">
        <v>144</v>
      </c>
      <c r="PG514" s="2" t="s">
        <v>134</v>
      </c>
      <c r="PH514" s="2" t="s">
        <v>134</v>
      </c>
      <c r="PI514" s="2" t="s">
        <v>142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134</v>
      </c>
      <c r="PS514" s="2" t="s">
        <v>134</v>
      </c>
      <c r="PT514" s="2" t="s">
        <v>134</v>
      </c>
      <c r="PU514" s="2" t="s">
        <v>134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184</v>
      </c>
      <c r="QP514" s="2" t="s">
        <v>131</v>
      </c>
      <c r="QQ514" s="2" t="s">
        <v>134</v>
      </c>
      <c r="QR514" s="2" t="s">
        <v>134</v>
      </c>
      <c r="QS514" s="2" t="s">
        <v>142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134</v>
      </c>
      <c r="RB514" s="2" t="s">
        <v>134</v>
      </c>
      <c r="RC514" s="2" t="s">
        <v>134</v>
      </c>
      <c r="RD514" s="2" t="s">
        <v>134</v>
      </c>
      <c r="RE514" s="2" t="s">
        <v>134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134</v>
      </c>
      <c r="RN514" s="2" t="s">
        <v>134</v>
      </c>
      <c r="RO514" s="2" t="s">
        <v>134</v>
      </c>
      <c r="RP514" s="2" t="s">
        <v>134</v>
      </c>
      <c r="RQ514" s="2" t="s">
        <v>134</v>
      </c>
      <c r="RR514" s="2" t="s">
        <v>134</v>
      </c>
      <c r="RS514" s="4"/>
      <c r="RT514" s="8"/>
      <c r="RU514" s="4"/>
      <c r="RV514" s="8"/>
      <c r="RW514" s="7"/>
      <c r="RX514" s="7"/>
      <c r="RY514" s="2" t="s">
        <v>134</v>
      </c>
      <c r="RZ514" s="2" t="s">
        <v>134</v>
      </c>
      <c r="SA514" s="2" t="s">
        <v>134</v>
      </c>
      <c r="SB514" s="2" t="s">
        <v>134</v>
      </c>
      <c r="SC514" s="2" t="s">
        <v>134</v>
      </c>
      <c r="SD514" s="2" t="s">
        <v>134</v>
      </c>
      <c r="SE514" s="4"/>
      <c r="SF514" s="8"/>
      <c r="SG514" s="4"/>
      <c r="SH514" s="8"/>
      <c r="SI514" s="7"/>
      <c r="SJ514" s="7"/>
      <c r="SK514" s="2" t="s">
        <v>161</v>
      </c>
      <c r="SL514" s="2" t="s">
        <v>144</v>
      </c>
      <c r="SM514" s="2" t="s">
        <v>134</v>
      </c>
      <c r="SN514" s="2" t="s">
        <v>134</v>
      </c>
      <c r="SO514" s="2" t="s">
        <v>142</v>
      </c>
      <c r="SP514" s="2" t="s">
        <v>134</v>
      </c>
    </row>
    <row r="515">
      <c r="A515" s="2" t="s">
        <v>3990</v>
      </c>
      <c r="B515" s="2" t="s">
        <v>123</v>
      </c>
      <c r="C515" s="2" t="s">
        <v>3991</v>
      </c>
      <c r="D515" s="2" t="s">
        <v>2731</v>
      </c>
      <c r="E515" s="2" t="s">
        <v>2732</v>
      </c>
      <c r="F515" s="2" t="s">
        <v>3992</v>
      </c>
      <c r="G515" s="2" t="s">
        <v>3992</v>
      </c>
      <c r="H515" s="2" t="s">
        <v>3992</v>
      </c>
      <c r="I515" s="2" t="s">
        <v>3993</v>
      </c>
      <c r="J515" s="2" t="s">
        <v>3994</v>
      </c>
      <c r="K515" s="2" t="s">
        <v>2742</v>
      </c>
      <c r="L515" s="3">
        <v>9.28</v>
      </c>
      <c r="M515" s="3">
        <v>9.74</v>
      </c>
      <c r="N515" s="3">
        <v>29.99</v>
      </c>
      <c r="O515" s="2" t="s">
        <v>131</v>
      </c>
      <c r="P515" s="2" t="s">
        <v>395</v>
      </c>
      <c r="Q515" s="2" t="s">
        <v>133</v>
      </c>
      <c r="R515" s="2" t="s">
        <v>134</v>
      </c>
      <c r="S515" s="2" t="s">
        <v>134</v>
      </c>
      <c r="T515" s="2" t="s">
        <v>134</v>
      </c>
      <c r="U515" s="2" t="s">
        <v>832</v>
      </c>
      <c r="V515" s="2" t="s">
        <v>1361</v>
      </c>
      <c r="W515" s="2" t="s">
        <v>1671</v>
      </c>
      <c r="X515" s="2" t="s">
        <v>134</v>
      </c>
      <c r="Y515" s="2" t="s">
        <v>3083</v>
      </c>
      <c r="Z515" s="4">
        <v>35</v>
      </c>
      <c r="AA515" s="4">
        <f>=ROUNDDOWN(2.69230769230769,0)</f>
      </c>
      <c r="AB515" s="5">
        <v>13</v>
      </c>
      <c r="AC515" s="2" t="s">
        <v>3995</v>
      </c>
      <c r="AD515" s="4">
        <v>360</v>
      </c>
      <c r="AE515" s="4">
        <v>360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>
        <v>0</v>
      </c>
      <c r="AP515" s="4">
        <v>202</v>
      </c>
      <c r="AQ515" s="8">
        <v>2052.9</v>
      </c>
      <c r="AR515" s="4"/>
      <c r="AS515" s="8"/>
      <c r="AT515" s="7"/>
      <c r="AU515" s="7"/>
      <c r="AV515" s="4">
        <v>394</v>
      </c>
      <c r="AW515" s="8">
        <v>3852.81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>
        <v>1</v>
      </c>
      <c r="BC515" s="4">
        <v>394</v>
      </c>
      <c r="BD515" s="8">
        <v>3852.81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1</v>
      </c>
      <c r="BJ515" s="4">
        <v>202</v>
      </c>
      <c r="BK515" s="8">
        <v>2052.9</v>
      </c>
      <c r="BL515" s="2" t="s">
        <v>3996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161</v>
      </c>
      <c r="BV515" s="2" t="s">
        <v>131</v>
      </c>
      <c r="BW515" s="2" t="s">
        <v>134</v>
      </c>
      <c r="BX515" s="2" t="s">
        <v>134</v>
      </c>
      <c r="BY515" s="2" t="s">
        <v>142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143</v>
      </c>
      <c r="CH515" s="2" t="s">
        <v>131</v>
      </c>
      <c r="CI515" s="2" t="s">
        <v>134</v>
      </c>
      <c r="CJ515" s="2" t="s">
        <v>134</v>
      </c>
      <c r="CK515" s="2" t="s">
        <v>142</v>
      </c>
      <c r="CL515" s="2" t="s">
        <v>134</v>
      </c>
      <c r="CM515" s="4">
        <v>93</v>
      </c>
      <c r="CN515" s="8">
        <v>978.36</v>
      </c>
      <c r="CO515" s="4"/>
      <c r="CP515" s="8"/>
      <c r="CQ515" s="7"/>
      <c r="CR515" s="7"/>
      <c r="CS515" s="2" t="s">
        <v>140</v>
      </c>
      <c r="CT515" s="2" t="s">
        <v>131</v>
      </c>
      <c r="CU515" s="2" t="s">
        <v>1572</v>
      </c>
      <c r="CV515" s="2" t="s">
        <v>488</v>
      </c>
      <c r="CW515" s="2" t="s">
        <v>142</v>
      </c>
      <c r="CX515" s="2" t="s">
        <v>134</v>
      </c>
      <c r="CY515" s="4">
        <v>9</v>
      </c>
      <c r="CZ515" s="8">
        <v>92.07</v>
      </c>
      <c r="DA515" s="4"/>
      <c r="DB515" s="8"/>
      <c r="DC515" s="7"/>
      <c r="DD515" s="7"/>
      <c r="DE515" s="2" t="s">
        <v>140</v>
      </c>
      <c r="DF515" s="2" t="s">
        <v>131</v>
      </c>
      <c r="DG515" s="2" t="s">
        <v>890</v>
      </c>
      <c r="DH515" s="2" t="s">
        <v>1051</v>
      </c>
      <c r="DI515" s="2" t="s">
        <v>142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134</v>
      </c>
      <c r="DR515" s="2" t="s">
        <v>134</v>
      </c>
      <c r="DS515" s="2" t="s">
        <v>134</v>
      </c>
      <c r="DT515" s="2" t="s">
        <v>134</v>
      </c>
      <c r="DU515" s="2" t="s">
        <v>134</v>
      </c>
      <c r="DV515" s="2" t="s">
        <v>134</v>
      </c>
      <c r="DW515" s="4">
        <v>10</v>
      </c>
      <c r="DX515" s="8">
        <v>102.3</v>
      </c>
      <c r="DY515" s="4"/>
      <c r="DZ515" s="8"/>
      <c r="EA515" s="7"/>
      <c r="EB515" s="7"/>
      <c r="EC515" s="2" t="s">
        <v>140</v>
      </c>
      <c r="ED515" s="2" t="s">
        <v>131</v>
      </c>
      <c r="EE515" s="2" t="s">
        <v>823</v>
      </c>
      <c r="EF515" s="2" t="s">
        <v>3173</v>
      </c>
      <c r="EG515" s="2" t="s">
        <v>142</v>
      </c>
      <c r="EH515" s="2" t="s">
        <v>134</v>
      </c>
      <c r="EI515" s="4">
        <v>70</v>
      </c>
      <c r="EJ515" s="8">
        <v>641.59</v>
      </c>
      <c r="EK515" s="4"/>
      <c r="EL515" s="8"/>
      <c r="EM515" s="7"/>
      <c r="EN515" s="7"/>
      <c r="EO515" s="2" t="s">
        <v>140</v>
      </c>
      <c r="EP515" s="2" t="s">
        <v>131</v>
      </c>
      <c r="EQ515" s="2" t="s">
        <v>1344</v>
      </c>
      <c r="ER515" s="2" t="s">
        <v>3559</v>
      </c>
      <c r="ES515" s="2" t="s">
        <v>142</v>
      </c>
      <c r="ET515" s="2" t="s">
        <v>134</v>
      </c>
      <c r="EU515" s="4">
        <v>13</v>
      </c>
      <c r="EV515" s="8">
        <v>154.65</v>
      </c>
      <c r="EW515" s="4"/>
      <c r="EX515" s="8"/>
      <c r="EY515" s="7"/>
      <c r="EZ515" s="7"/>
      <c r="FA515" s="2" t="s">
        <v>140</v>
      </c>
      <c r="FB515" s="2" t="s">
        <v>131</v>
      </c>
      <c r="FC515" s="2" t="s">
        <v>3083</v>
      </c>
      <c r="FD515" s="2" t="s">
        <v>3567</v>
      </c>
      <c r="FE515" s="2" t="s">
        <v>142</v>
      </c>
      <c r="FF515" s="2" t="s">
        <v>134</v>
      </c>
      <c r="FG515" s="4"/>
      <c r="FH515" s="8"/>
      <c r="FI515" s="4"/>
      <c r="FJ515" s="8"/>
      <c r="FK515" s="7"/>
      <c r="FL515" s="7"/>
      <c r="FM515" s="2" t="s">
        <v>134</v>
      </c>
      <c r="FN515" s="2" t="s">
        <v>134</v>
      </c>
      <c r="FO515" s="2" t="s">
        <v>134</v>
      </c>
      <c r="FP515" s="2" t="s">
        <v>134</v>
      </c>
      <c r="FQ515" s="2" t="s">
        <v>134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134</v>
      </c>
      <c r="FZ515" s="2" t="s">
        <v>134</v>
      </c>
      <c r="GA515" s="2" t="s">
        <v>134</v>
      </c>
      <c r="GB515" s="2" t="s">
        <v>134</v>
      </c>
      <c r="GC515" s="2" t="s">
        <v>134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134</v>
      </c>
      <c r="GL515" s="2" t="s">
        <v>134</v>
      </c>
      <c r="GM515" s="2" t="s">
        <v>134</v>
      </c>
      <c r="GN515" s="2" t="s">
        <v>134</v>
      </c>
      <c r="GO515" s="2" t="s">
        <v>134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134</v>
      </c>
      <c r="GX515" s="2" t="s">
        <v>134</v>
      </c>
      <c r="GY515" s="2" t="s">
        <v>134</v>
      </c>
      <c r="GZ515" s="2" t="s">
        <v>134</v>
      </c>
      <c r="HA515" s="2" t="s">
        <v>134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140</v>
      </c>
      <c r="HJ515" s="2" t="s">
        <v>131</v>
      </c>
      <c r="HK515" s="2" t="s">
        <v>1197</v>
      </c>
      <c r="HL515" s="2" t="s">
        <v>134</v>
      </c>
      <c r="HM515" s="2" t="s">
        <v>142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161</v>
      </c>
      <c r="HV515" s="2" t="s">
        <v>131</v>
      </c>
      <c r="HW515" s="2" t="s">
        <v>134</v>
      </c>
      <c r="HX515" s="2" t="s">
        <v>134</v>
      </c>
      <c r="HY515" s="2" t="s">
        <v>142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134</v>
      </c>
      <c r="IH515" s="2" t="s">
        <v>134</v>
      </c>
      <c r="II515" s="2" t="s">
        <v>134</v>
      </c>
      <c r="IJ515" s="2" t="s">
        <v>134</v>
      </c>
      <c r="IK515" s="2" t="s">
        <v>134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134</v>
      </c>
      <c r="IT515" s="2" t="s">
        <v>134</v>
      </c>
      <c r="IU515" s="2" t="s">
        <v>134</v>
      </c>
      <c r="IV515" s="2" t="s">
        <v>134</v>
      </c>
      <c r="IW515" s="2" t="s">
        <v>134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140</v>
      </c>
      <c r="JF515" s="2" t="s">
        <v>131</v>
      </c>
      <c r="JG515" s="2" t="s">
        <v>170</v>
      </c>
      <c r="JH515" s="2" t="s">
        <v>134</v>
      </c>
      <c r="JI515" s="2" t="s">
        <v>142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161</v>
      </c>
      <c r="JR515" s="2" t="s">
        <v>131</v>
      </c>
      <c r="JS515" s="2" t="s">
        <v>134</v>
      </c>
      <c r="JT515" s="2" t="s">
        <v>134</v>
      </c>
      <c r="JU515" s="2" t="s">
        <v>142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140</v>
      </c>
      <c r="KD515" s="2" t="s">
        <v>131</v>
      </c>
      <c r="KE515" s="2" t="s">
        <v>2150</v>
      </c>
      <c r="KF515" s="2" t="s">
        <v>134</v>
      </c>
      <c r="KG515" s="2" t="s">
        <v>142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134</v>
      </c>
      <c r="LB515" s="2" t="s">
        <v>134</v>
      </c>
      <c r="LC515" s="2" t="s">
        <v>134</v>
      </c>
      <c r="LD515" s="2" t="s">
        <v>134</v>
      </c>
      <c r="LE515" s="2" t="s">
        <v>134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134</v>
      </c>
      <c r="LN515" s="2" t="s">
        <v>134</v>
      </c>
      <c r="LO515" s="2" t="s">
        <v>134</v>
      </c>
      <c r="LP515" s="2" t="s">
        <v>134</v>
      </c>
      <c r="LQ515" s="2" t="s">
        <v>134</v>
      </c>
      <c r="LR515" s="2" t="s">
        <v>134</v>
      </c>
      <c r="LS515" s="4">
        <v>7</v>
      </c>
      <c r="LT515" s="8">
        <v>83.93</v>
      </c>
      <c r="LU515" s="4"/>
      <c r="LV515" s="8"/>
      <c r="LW515" s="7"/>
      <c r="LX515" s="7"/>
      <c r="LY515" s="2" t="s">
        <v>140</v>
      </c>
      <c r="LZ515" s="2" t="s">
        <v>131</v>
      </c>
      <c r="MA515" s="2" t="s">
        <v>3083</v>
      </c>
      <c r="MB515" s="2" t="s">
        <v>1124</v>
      </c>
      <c r="MC515" s="2" t="s">
        <v>142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161</v>
      </c>
      <c r="ML515" s="2" t="s">
        <v>131</v>
      </c>
      <c r="MM515" s="2" t="s">
        <v>134</v>
      </c>
      <c r="MN515" s="2" t="s">
        <v>134</v>
      </c>
      <c r="MO515" s="2" t="s">
        <v>142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134</v>
      </c>
      <c r="MY515" s="2" t="s">
        <v>134</v>
      </c>
      <c r="MZ515" s="2" t="s">
        <v>134</v>
      </c>
      <c r="NA515" s="2" t="s">
        <v>134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134</v>
      </c>
      <c r="NV515" s="2" t="s">
        <v>134</v>
      </c>
      <c r="NW515" s="2" t="s">
        <v>134</v>
      </c>
      <c r="NX515" s="2" t="s">
        <v>134</v>
      </c>
      <c r="NY515" s="2" t="s">
        <v>134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161</v>
      </c>
      <c r="OH515" s="2" t="s">
        <v>131</v>
      </c>
      <c r="OI515" s="2" t="s">
        <v>134</v>
      </c>
      <c r="OJ515" s="2" t="s">
        <v>134</v>
      </c>
      <c r="OK515" s="2" t="s">
        <v>142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134</v>
      </c>
      <c r="OT515" s="2" t="s">
        <v>134</v>
      </c>
      <c r="OU515" s="2" t="s">
        <v>134</v>
      </c>
      <c r="OV515" s="2" t="s">
        <v>134</v>
      </c>
      <c r="OW515" s="2" t="s">
        <v>134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134</v>
      </c>
      <c r="PS515" s="2" t="s">
        <v>134</v>
      </c>
      <c r="PT515" s="2" t="s">
        <v>134</v>
      </c>
      <c r="PU515" s="2" t="s">
        <v>134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134</v>
      </c>
      <c r="QP515" s="2" t="s">
        <v>134</v>
      </c>
      <c r="QQ515" s="2" t="s">
        <v>134</v>
      </c>
      <c r="QR515" s="2" t="s">
        <v>134</v>
      </c>
      <c r="QS515" s="2" t="s">
        <v>134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134</v>
      </c>
      <c r="RB515" s="2" t="s">
        <v>134</v>
      </c>
      <c r="RC515" s="2" t="s">
        <v>134</v>
      </c>
      <c r="RD515" s="2" t="s">
        <v>134</v>
      </c>
      <c r="RE515" s="2" t="s">
        <v>134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134</v>
      </c>
      <c r="RN515" s="2" t="s">
        <v>134</v>
      </c>
      <c r="RO515" s="2" t="s">
        <v>134</v>
      </c>
      <c r="RP515" s="2" t="s">
        <v>134</v>
      </c>
      <c r="RQ515" s="2" t="s">
        <v>134</v>
      </c>
      <c r="RR515" s="2" t="s">
        <v>134</v>
      </c>
      <c r="RS515" s="4"/>
      <c r="RT515" s="8"/>
      <c r="RU515" s="4"/>
      <c r="RV515" s="8"/>
      <c r="RW515" s="7"/>
      <c r="RX515" s="7"/>
      <c r="RY515" s="2" t="s">
        <v>134</v>
      </c>
      <c r="RZ515" s="2" t="s">
        <v>134</v>
      </c>
      <c r="SA515" s="2" t="s">
        <v>134</v>
      </c>
      <c r="SB515" s="2" t="s">
        <v>134</v>
      </c>
      <c r="SC515" s="2" t="s">
        <v>134</v>
      </c>
      <c r="SD515" s="2" t="s">
        <v>134</v>
      </c>
      <c r="SE515" s="4"/>
      <c r="SF515" s="8"/>
      <c r="SG515" s="4"/>
      <c r="SH515" s="8"/>
      <c r="SI515" s="7"/>
      <c r="SJ515" s="7"/>
      <c r="SK515" s="2" t="s">
        <v>134</v>
      </c>
      <c r="SL515" s="2" t="s">
        <v>134</v>
      </c>
      <c r="SM515" s="2" t="s">
        <v>134</v>
      </c>
      <c r="SN515" s="2" t="s">
        <v>134</v>
      </c>
      <c r="SO515" s="2" t="s">
        <v>134</v>
      </c>
      <c r="SP515" s="2" t="s">
        <v>134</v>
      </c>
    </row>
    <row r="516">
      <c r="A516" s="2" t="s">
        <v>3997</v>
      </c>
      <c r="B516" s="2" t="s">
        <v>123</v>
      </c>
      <c r="C516" s="2" t="s">
        <v>3991</v>
      </c>
      <c r="D516" s="2" t="s">
        <v>2731</v>
      </c>
      <c r="E516" s="2" t="s">
        <v>2732</v>
      </c>
      <c r="F516" s="2" t="s">
        <v>3992</v>
      </c>
      <c r="G516" s="2" t="s">
        <v>3992</v>
      </c>
      <c r="H516" s="2" t="s">
        <v>3992</v>
      </c>
      <c r="I516" s="2" t="s">
        <v>3998</v>
      </c>
      <c r="J516" s="2" t="s">
        <v>3994</v>
      </c>
      <c r="K516" s="2" t="s">
        <v>2742</v>
      </c>
      <c r="L516" s="3">
        <v>9.28</v>
      </c>
      <c r="M516" s="3">
        <v>9.74</v>
      </c>
      <c r="N516" s="3">
        <v>29.99</v>
      </c>
      <c r="O516" s="2" t="s">
        <v>131</v>
      </c>
      <c r="P516" s="2" t="s">
        <v>395</v>
      </c>
      <c r="Q516" s="2" t="s">
        <v>133</v>
      </c>
      <c r="R516" s="2" t="s">
        <v>134</v>
      </c>
      <c r="S516" s="2" t="s">
        <v>134</v>
      </c>
      <c r="T516" s="2" t="s">
        <v>134</v>
      </c>
      <c r="U516" s="2" t="s">
        <v>832</v>
      </c>
      <c r="V516" s="2" t="s">
        <v>1361</v>
      </c>
      <c r="W516" s="2" t="s">
        <v>1671</v>
      </c>
      <c r="X516" s="2" t="s">
        <v>134</v>
      </c>
      <c r="Y516" s="2" t="s">
        <v>3083</v>
      </c>
      <c r="Z516" s="4">
        <v>50</v>
      </c>
      <c r="AA516" s="4">
        <f>=ROUNDDOWN(6.25,0)</f>
      </c>
      <c r="AB516" s="5">
        <v>8</v>
      </c>
      <c r="AC516" s="2" t="s">
        <v>3995</v>
      </c>
      <c r="AD516" s="4">
        <v>216</v>
      </c>
      <c r="AE516" s="4">
        <v>216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>
        <v>0</v>
      </c>
      <c r="AP516" s="4">
        <v>96</v>
      </c>
      <c r="AQ516" s="8">
        <v>988.35</v>
      </c>
      <c r="AR516" s="4"/>
      <c r="AS516" s="8"/>
      <c r="AT516" s="7"/>
      <c r="AU516" s="7"/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 t="s">
        <v>134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>
        <v>96</v>
      </c>
      <c r="BK516" s="8">
        <v>988.35</v>
      </c>
      <c r="BL516" s="2" t="s">
        <v>3999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161</v>
      </c>
      <c r="BV516" s="2" t="s">
        <v>131</v>
      </c>
      <c r="BW516" s="2" t="s">
        <v>134</v>
      </c>
      <c r="BX516" s="2" t="s">
        <v>134</v>
      </c>
      <c r="BY516" s="2" t="s">
        <v>142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143</v>
      </c>
      <c r="CH516" s="2" t="s">
        <v>131</v>
      </c>
      <c r="CI516" s="2" t="s">
        <v>134</v>
      </c>
      <c r="CJ516" s="2" t="s">
        <v>134</v>
      </c>
      <c r="CK516" s="2" t="s">
        <v>142</v>
      </c>
      <c r="CL516" s="2" t="s">
        <v>134</v>
      </c>
      <c r="CM516" s="4">
        <v>54</v>
      </c>
      <c r="CN516" s="8">
        <v>568.08</v>
      </c>
      <c r="CO516" s="4"/>
      <c r="CP516" s="8"/>
      <c r="CQ516" s="7"/>
      <c r="CR516" s="7"/>
      <c r="CS516" s="2" t="s">
        <v>140</v>
      </c>
      <c r="CT516" s="2" t="s">
        <v>131</v>
      </c>
      <c r="CU516" s="2" t="s">
        <v>1572</v>
      </c>
      <c r="CV516" s="2" t="s">
        <v>633</v>
      </c>
      <c r="CW516" s="2" t="s">
        <v>142</v>
      </c>
      <c r="CX516" s="2" t="s">
        <v>134</v>
      </c>
      <c r="CY516" s="4">
        <v>4</v>
      </c>
      <c r="CZ516" s="8">
        <v>40.92</v>
      </c>
      <c r="DA516" s="4"/>
      <c r="DB516" s="8"/>
      <c r="DC516" s="7"/>
      <c r="DD516" s="7"/>
      <c r="DE516" s="2" t="s">
        <v>140</v>
      </c>
      <c r="DF516" s="2" t="s">
        <v>131</v>
      </c>
      <c r="DG516" s="2" t="s">
        <v>890</v>
      </c>
      <c r="DH516" s="2" t="s">
        <v>1051</v>
      </c>
      <c r="DI516" s="2" t="s">
        <v>142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134</v>
      </c>
      <c r="DR516" s="2" t="s">
        <v>134</v>
      </c>
      <c r="DS516" s="2" t="s">
        <v>134</v>
      </c>
      <c r="DT516" s="2" t="s">
        <v>134</v>
      </c>
      <c r="DU516" s="2" t="s">
        <v>134</v>
      </c>
      <c r="DV516" s="2" t="s">
        <v>134</v>
      </c>
      <c r="DW516" s="4">
        <v>3</v>
      </c>
      <c r="DX516" s="8">
        <v>30.69</v>
      </c>
      <c r="DY516" s="4"/>
      <c r="DZ516" s="8"/>
      <c r="EA516" s="7"/>
      <c r="EB516" s="7"/>
      <c r="EC516" s="2" t="s">
        <v>140</v>
      </c>
      <c r="ED516" s="2" t="s">
        <v>131</v>
      </c>
      <c r="EE516" s="2" t="s">
        <v>823</v>
      </c>
      <c r="EF516" s="2" t="s">
        <v>3173</v>
      </c>
      <c r="EG516" s="2" t="s">
        <v>142</v>
      </c>
      <c r="EH516" s="2" t="s">
        <v>134</v>
      </c>
      <c r="EI516" s="4">
        <v>25</v>
      </c>
      <c r="EJ516" s="8">
        <v>232.8</v>
      </c>
      <c r="EK516" s="4"/>
      <c r="EL516" s="8"/>
      <c r="EM516" s="7"/>
      <c r="EN516" s="7"/>
      <c r="EO516" s="2" t="s">
        <v>140</v>
      </c>
      <c r="EP516" s="2" t="s">
        <v>131</v>
      </c>
      <c r="EQ516" s="2" t="s">
        <v>1344</v>
      </c>
      <c r="ER516" s="2" t="s">
        <v>2727</v>
      </c>
      <c r="ES516" s="2" t="s">
        <v>142</v>
      </c>
      <c r="ET516" s="2" t="s">
        <v>134</v>
      </c>
      <c r="EU516" s="4">
        <v>10</v>
      </c>
      <c r="EV516" s="8">
        <v>115.86</v>
      </c>
      <c r="EW516" s="4"/>
      <c r="EX516" s="8"/>
      <c r="EY516" s="7"/>
      <c r="EZ516" s="7"/>
      <c r="FA516" s="2" t="s">
        <v>140</v>
      </c>
      <c r="FB516" s="2" t="s">
        <v>131</v>
      </c>
      <c r="FC516" s="2" t="s">
        <v>3083</v>
      </c>
      <c r="FD516" s="2" t="s">
        <v>517</v>
      </c>
      <c r="FE516" s="2" t="s">
        <v>142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134</v>
      </c>
      <c r="FN516" s="2" t="s">
        <v>134</v>
      </c>
      <c r="FO516" s="2" t="s">
        <v>134</v>
      </c>
      <c r="FP516" s="2" t="s">
        <v>134</v>
      </c>
      <c r="FQ516" s="2" t="s">
        <v>134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134</v>
      </c>
      <c r="FZ516" s="2" t="s">
        <v>134</v>
      </c>
      <c r="GA516" s="2" t="s">
        <v>134</v>
      </c>
      <c r="GB516" s="2" t="s">
        <v>134</v>
      </c>
      <c r="GC516" s="2" t="s">
        <v>134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134</v>
      </c>
      <c r="GM516" s="2" t="s">
        <v>134</v>
      </c>
      <c r="GN516" s="2" t="s">
        <v>134</v>
      </c>
      <c r="GO516" s="2" t="s">
        <v>134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134</v>
      </c>
      <c r="GX516" s="2" t="s">
        <v>134</v>
      </c>
      <c r="GY516" s="2" t="s">
        <v>134</v>
      </c>
      <c r="GZ516" s="2" t="s">
        <v>134</v>
      </c>
      <c r="HA516" s="2" t="s">
        <v>134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140</v>
      </c>
      <c r="HJ516" s="2" t="s">
        <v>131</v>
      </c>
      <c r="HK516" s="2" t="s">
        <v>1197</v>
      </c>
      <c r="HL516" s="2" t="s">
        <v>134</v>
      </c>
      <c r="HM516" s="2" t="s">
        <v>142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161</v>
      </c>
      <c r="HV516" s="2" t="s">
        <v>131</v>
      </c>
      <c r="HW516" s="2" t="s">
        <v>134</v>
      </c>
      <c r="HX516" s="2" t="s">
        <v>134</v>
      </c>
      <c r="HY516" s="2" t="s">
        <v>142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134</v>
      </c>
      <c r="II516" s="2" t="s">
        <v>134</v>
      </c>
      <c r="IJ516" s="2" t="s">
        <v>134</v>
      </c>
      <c r="IK516" s="2" t="s">
        <v>134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134</v>
      </c>
      <c r="IT516" s="2" t="s">
        <v>134</v>
      </c>
      <c r="IU516" s="2" t="s">
        <v>134</v>
      </c>
      <c r="IV516" s="2" t="s">
        <v>134</v>
      </c>
      <c r="IW516" s="2" t="s">
        <v>134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140</v>
      </c>
      <c r="JF516" s="2" t="s">
        <v>131</v>
      </c>
      <c r="JG516" s="2" t="s">
        <v>170</v>
      </c>
      <c r="JH516" s="2" t="s">
        <v>134</v>
      </c>
      <c r="JI516" s="2" t="s">
        <v>142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161</v>
      </c>
      <c r="JR516" s="2" t="s">
        <v>131</v>
      </c>
      <c r="JS516" s="2" t="s">
        <v>134</v>
      </c>
      <c r="JT516" s="2" t="s">
        <v>134</v>
      </c>
      <c r="JU516" s="2" t="s">
        <v>142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140</v>
      </c>
      <c r="KD516" s="2" t="s">
        <v>131</v>
      </c>
      <c r="KE516" s="2" t="s">
        <v>2150</v>
      </c>
      <c r="KF516" s="2" t="s">
        <v>134</v>
      </c>
      <c r="KG516" s="2" t="s">
        <v>142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134</v>
      </c>
      <c r="LC516" s="2" t="s">
        <v>134</v>
      </c>
      <c r="LD516" s="2" t="s">
        <v>134</v>
      </c>
      <c r="LE516" s="2" t="s">
        <v>134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134</v>
      </c>
      <c r="LN516" s="2" t="s">
        <v>134</v>
      </c>
      <c r="LO516" s="2" t="s">
        <v>134</v>
      </c>
      <c r="LP516" s="2" t="s">
        <v>134</v>
      </c>
      <c r="LQ516" s="2" t="s">
        <v>134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140</v>
      </c>
      <c r="LZ516" s="2" t="s">
        <v>131</v>
      </c>
      <c r="MA516" s="2" t="s">
        <v>3083</v>
      </c>
      <c r="MB516" s="2" t="s">
        <v>494</v>
      </c>
      <c r="MC516" s="2" t="s">
        <v>142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161</v>
      </c>
      <c r="ML516" s="2" t="s">
        <v>131</v>
      </c>
      <c r="MM516" s="2" t="s">
        <v>134</v>
      </c>
      <c r="MN516" s="2" t="s">
        <v>134</v>
      </c>
      <c r="MO516" s="2" t="s">
        <v>142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134</v>
      </c>
      <c r="MX516" s="2" t="s">
        <v>134</v>
      </c>
      <c r="MY516" s="2" t="s">
        <v>134</v>
      </c>
      <c r="MZ516" s="2" t="s">
        <v>134</v>
      </c>
      <c r="NA516" s="2" t="s">
        <v>134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134</v>
      </c>
      <c r="NV516" s="2" t="s">
        <v>134</v>
      </c>
      <c r="NW516" s="2" t="s">
        <v>134</v>
      </c>
      <c r="NX516" s="2" t="s">
        <v>134</v>
      </c>
      <c r="NY516" s="2" t="s">
        <v>134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161</v>
      </c>
      <c r="OH516" s="2" t="s">
        <v>131</v>
      </c>
      <c r="OI516" s="2" t="s">
        <v>134</v>
      </c>
      <c r="OJ516" s="2" t="s">
        <v>134</v>
      </c>
      <c r="OK516" s="2" t="s">
        <v>142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134</v>
      </c>
      <c r="OT516" s="2" t="s">
        <v>134</v>
      </c>
      <c r="OU516" s="2" t="s">
        <v>134</v>
      </c>
      <c r="OV516" s="2" t="s">
        <v>134</v>
      </c>
      <c r="OW516" s="2" t="s">
        <v>134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134</v>
      </c>
      <c r="PS516" s="2" t="s">
        <v>134</v>
      </c>
      <c r="PT516" s="2" t="s">
        <v>134</v>
      </c>
      <c r="PU516" s="2" t="s">
        <v>134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134</v>
      </c>
      <c r="QP516" s="2" t="s">
        <v>134</v>
      </c>
      <c r="QQ516" s="2" t="s">
        <v>134</v>
      </c>
      <c r="QR516" s="2" t="s">
        <v>134</v>
      </c>
      <c r="QS516" s="2" t="s">
        <v>134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134</v>
      </c>
      <c r="RN516" s="2" t="s">
        <v>134</v>
      </c>
      <c r="RO516" s="2" t="s">
        <v>134</v>
      </c>
      <c r="RP516" s="2" t="s">
        <v>134</v>
      </c>
      <c r="RQ516" s="2" t="s">
        <v>134</v>
      </c>
      <c r="RR516" s="2" t="s">
        <v>134</v>
      </c>
      <c r="RS516" s="4"/>
      <c r="RT516" s="8"/>
      <c r="RU516" s="4"/>
      <c r="RV516" s="8"/>
      <c r="RW516" s="7"/>
      <c r="RX516" s="7"/>
      <c r="RY516" s="2" t="s">
        <v>134</v>
      </c>
      <c r="RZ516" s="2" t="s">
        <v>134</v>
      </c>
      <c r="SA516" s="2" t="s">
        <v>134</v>
      </c>
      <c r="SB516" s="2" t="s">
        <v>134</v>
      </c>
      <c r="SC516" s="2" t="s">
        <v>134</v>
      </c>
      <c r="SD516" s="2" t="s">
        <v>134</v>
      </c>
      <c r="SE516" s="4"/>
      <c r="SF516" s="8"/>
      <c r="SG516" s="4"/>
      <c r="SH516" s="8"/>
      <c r="SI516" s="7"/>
      <c r="SJ516" s="7"/>
      <c r="SK516" s="2" t="s">
        <v>134</v>
      </c>
      <c r="SL516" s="2" t="s">
        <v>134</v>
      </c>
      <c r="SM516" s="2" t="s">
        <v>134</v>
      </c>
      <c r="SN516" s="2" t="s">
        <v>134</v>
      </c>
      <c r="SO516" s="2" t="s">
        <v>134</v>
      </c>
      <c r="SP516" s="2" t="s">
        <v>134</v>
      </c>
    </row>
    <row r="517">
      <c r="A517" s="2" t="s">
        <v>4000</v>
      </c>
      <c r="B517" s="2" t="s">
        <v>123</v>
      </c>
      <c r="C517" s="2" t="s">
        <v>3991</v>
      </c>
      <c r="D517" s="2" t="s">
        <v>2731</v>
      </c>
      <c r="E517" s="2" t="s">
        <v>2732</v>
      </c>
      <c r="F517" s="2" t="s">
        <v>3992</v>
      </c>
      <c r="G517" s="2" t="s">
        <v>3992</v>
      </c>
      <c r="H517" s="2" t="s">
        <v>3992</v>
      </c>
      <c r="I517" s="2" t="s">
        <v>4001</v>
      </c>
      <c r="J517" s="2" t="s">
        <v>3994</v>
      </c>
      <c r="K517" s="2" t="s">
        <v>2742</v>
      </c>
      <c r="L517" s="3">
        <v>7.74</v>
      </c>
      <c r="M517" s="3">
        <v>8.13</v>
      </c>
      <c r="N517" s="3">
        <v>24.99</v>
      </c>
      <c r="O517" s="2" t="s">
        <v>131</v>
      </c>
      <c r="P517" s="2" t="s">
        <v>395</v>
      </c>
      <c r="Q517" s="2" t="s">
        <v>133</v>
      </c>
      <c r="R517" s="2" t="s">
        <v>134</v>
      </c>
      <c r="S517" s="2" t="s">
        <v>134</v>
      </c>
      <c r="T517" s="2" t="s">
        <v>134</v>
      </c>
      <c r="U517" s="2" t="s">
        <v>832</v>
      </c>
      <c r="V517" s="2" t="s">
        <v>1361</v>
      </c>
      <c r="W517" s="2" t="s">
        <v>1671</v>
      </c>
      <c r="X517" s="2" t="s">
        <v>134</v>
      </c>
      <c r="Y517" s="2" t="s">
        <v>3083</v>
      </c>
      <c r="Z517" s="4">
        <v>76</v>
      </c>
      <c r="AA517" s="4">
        <f>=ROUNDDOWN(9.5,0)</f>
      </c>
      <c r="AB517" s="5">
        <v>8</v>
      </c>
      <c r="AC517" s="2" t="s">
        <v>3995</v>
      </c>
      <c r="AD517" s="4">
        <v>216</v>
      </c>
      <c r="AE517" s="4">
        <v>216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>
        <v>0</v>
      </c>
      <c r="AP517" s="4">
        <v>96</v>
      </c>
      <c r="AQ517" s="8">
        <v>811.56</v>
      </c>
      <c r="AR517" s="4"/>
      <c r="AS517" s="8"/>
      <c r="AT517" s="7"/>
      <c r="AU517" s="7"/>
      <c r="AV517" s="4" t="s">
        <v>134</v>
      </c>
      <c r="AW517" s="8" t="s">
        <v>134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 t="s">
        <v>134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 t="s">
        <v>134</v>
      </c>
      <c r="BJ517" s="4">
        <v>96</v>
      </c>
      <c r="BK517" s="8">
        <v>811.56</v>
      </c>
      <c r="BL517" s="2" t="s">
        <v>3996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161</v>
      </c>
      <c r="BV517" s="2" t="s">
        <v>131</v>
      </c>
      <c r="BW517" s="2" t="s">
        <v>134</v>
      </c>
      <c r="BX517" s="2" t="s">
        <v>134</v>
      </c>
      <c r="BY517" s="2" t="s">
        <v>142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143</v>
      </c>
      <c r="CH517" s="2" t="s">
        <v>131</v>
      </c>
      <c r="CI517" s="2" t="s">
        <v>134</v>
      </c>
      <c r="CJ517" s="2" t="s">
        <v>134</v>
      </c>
      <c r="CK517" s="2" t="s">
        <v>142</v>
      </c>
      <c r="CL517" s="2" t="s">
        <v>134</v>
      </c>
      <c r="CM517" s="4">
        <v>53</v>
      </c>
      <c r="CN517" s="8">
        <v>465.34</v>
      </c>
      <c r="CO517" s="4"/>
      <c r="CP517" s="8"/>
      <c r="CQ517" s="7"/>
      <c r="CR517" s="7"/>
      <c r="CS517" s="2" t="s">
        <v>140</v>
      </c>
      <c r="CT517" s="2" t="s">
        <v>131</v>
      </c>
      <c r="CU517" s="2" t="s">
        <v>1572</v>
      </c>
      <c r="CV517" s="2" t="s">
        <v>488</v>
      </c>
      <c r="CW517" s="2" t="s">
        <v>142</v>
      </c>
      <c r="CX517" s="2" t="s">
        <v>134</v>
      </c>
      <c r="CY517" s="4">
        <v>3</v>
      </c>
      <c r="CZ517" s="8">
        <v>25.59</v>
      </c>
      <c r="DA517" s="4"/>
      <c r="DB517" s="8"/>
      <c r="DC517" s="7"/>
      <c r="DD517" s="7"/>
      <c r="DE517" s="2" t="s">
        <v>140</v>
      </c>
      <c r="DF517" s="2" t="s">
        <v>131</v>
      </c>
      <c r="DG517" s="2" t="s">
        <v>890</v>
      </c>
      <c r="DH517" s="2" t="s">
        <v>1051</v>
      </c>
      <c r="DI517" s="2" t="s">
        <v>142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134</v>
      </c>
      <c r="DR517" s="2" t="s">
        <v>134</v>
      </c>
      <c r="DS517" s="2" t="s">
        <v>134</v>
      </c>
      <c r="DT517" s="2" t="s">
        <v>134</v>
      </c>
      <c r="DU517" s="2" t="s">
        <v>134</v>
      </c>
      <c r="DV517" s="2" t="s">
        <v>134</v>
      </c>
      <c r="DW517" s="4">
        <v>2</v>
      </c>
      <c r="DX517" s="8">
        <v>17.06</v>
      </c>
      <c r="DY517" s="4"/>
      <c r="DZ517" s="8"/>
      <c r="EA517" s="7"/>
      <c r="EB517" s="7"/>
      <c r="EC517" s="2" t="s">
        <v>140</v>
      </c>
      <c r="ED517" s="2" t="s">
        <v>131</v>
      </c>
      <c r="EE517" s="2" t="s">
        <v>823</v>
      </c>
      <c r="EF517" s="2" t="s">
        <v>3173</v>
      </c>
      <c r="EG517" s="2" t="s">
        <v>142</v>
      </c>
      <c r="EH517" s="2" t="s">
        <v>134</v>
      </c>
      <c r="EI517" s="4">
        <v>31</v>
      </c>
      <c r="EJ517" s="8">
        <v>234.14</v>
      </c>
      <c r="EK517" s="4"/>
      <c r="EL517" s="8"/>
      <c r="EM517" s="7"/>
      <c r="EN517" s="7"/>
      <c r="EO517" s="2" t="s">
        <v>140</v>
      </c>
      <c r="EP517" s="2" t="s">
        <v>131</v>
      </c>
      <c r="EQ517" s="2" t="s">
        <v>1344</v>
      </c>
      <c r="ER517" s="2" t="s">
        <v>1052</v>
      </c>
      <c r="ES517" s="2" t="s">
        <v>142</v>
      </c>
      <c r="ET517" s="2" t="s">
        <v>134</v>
      </c>
      <c r="EU517" s="4">
        <v>4</v>
      </c>
      <c r="EV517" s="8">
        <v>38.9</v>
      </c>
      <c r="EW517" s="4"/>
      <c r="EX517" s="8"/>
      <c r="EY517" s="7"/>
      <c r="EZ517" s="7"/>
      <c r="FA517" s="2" t="s">
        <v>140</v>
      </c>
      <c r="FB517" s="2" t="s">
        <v>131</v>
      </c>
      <c r="FC517" s="2" t="s">
        <v>3083</v>
      </c>
      <c r="FD517" s="2" t="s">
        <v>409</v>
      </c>
      <c r="FE517" s="2" t="s">
        <v>142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134</v>
      </c>
      <c r="FN517" s="2" t="s">
        <v>134</v>
      </c>
      <c r="FO517" s="2" t="s">
        <v>134</v>
      </c>
      <c r="FP517" s="2" t="s">
        <v>134</v>
      </c>
      <c r="FQ517" s="2" t="s">
        <v>134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134</v>
      </c>
      <c r="FZ517" s="2" t="s">
        <v>134</v>
      </c>
      <c r="GA517" s="2" t="s">
        <v>134</v>
      </c>
      <c r="GB517" s="2" t="s">
        <v>134</v>
      </c>
      <c r="GC517" s="2" t="s">
        <v>134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134</v>
      </c>
      <c r="GL517" s="2" t="s">
        <v>134</v>
      </c>
      <c r="GM517" s="2" t="s">
        <v>134</v>
      </c>
      <c r="GN517" s="2" t="s">
        <v>134</v>
      </c>
      <c r="GO517" s="2" t="s">
        <v>134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134</v>
      </c>
      <c r="GX517" s="2" t="s">
        <v>134</v>
      </c>
      <c r="GY517" s="2" t="s">
        <v>134</v>
      </c>
      <c r="GZ517" s="2" t="s">
        <v>134</v>
      </c>
      <c r="HA517" s="2" t="s">
        <v>134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140</v>
      </c>
      <c r="HJ517" s="2" t="s">
        <v>131</v>
      </c>
      <c r="HK517" s="2" t="s">
        <v>1197</v>
      </c>
      <c r="HL517" s="2" t="s">
        <v>134</v>
      </c>
      <c r="HM517" s="2" t="s">
        <v>142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161</v>
      </c>
      <c r="HV517" s="2" t="s">
        <v>131</v>
      </c>
      <c r="HW517" s="2" t="s">
        <v>134</v>
      </c>
      <c r="HX517" s="2" t="s">
        <v>134</v>
      </c>
      <c r="HY517" s="2" t="s">
        <v>142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134</v>
      </c>
      <c r="IH517" s="2" t="s">
        <v>134</v>
      </c>
      <c r="II517" s="2" t="s">
        <v>134</v>
      </c>
      <c r="IJ517" s="2" t="s">
        <v>134</v>
      </c>
      <c r="IK517" s="2" t="s">
        <v>134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134</v>
      </c>
      <c r="IT517" s="2" t="s">
        <v>134</v>
      </c>
      <c r="IU517" s="2" t="s">
        <v>134</v>
      </c>
      <c r="IV517" s="2" t="s">
        <v>134</v>
      </c>
      <c r="IW517" s="2" t="s">
        <v>134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140</v>
      </c>
      <c r="JF517" s="2" t="s">
        <v>131</v>
      </c>
      <c r="JG517" s="2" t="s">
        <v>170</v>
      </c>
      <c r="JH517" s="2" t="s">
        <v>134</v>
      </c>
      <c r="JI517" s="2" t="s">
        <v>142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161</v>
      </c>
      <c r="JR517" s="2" t="s">
        <v>131</v>
      </c>
      <c r="JS517" s="2" t="s">
        <v>134</v>
      </c>
      <c r="JT517" s="2" t="s">
        <v>134</v>
      </c>
      <c r="JU517" s="2" t="s">
        <v>142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140</v>
      </c>
      <c r="KD517" s="2" t="s">
        <v>131</v>
      </c>
      <c r="KE517" s="2" t="s">
        <v>2150</v>
      </c>
      <c r="KF517" s="2" t="s">
        <v>134</v>
      </c>
      <c r="KG517" s="2" t="s">
        <v>142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134</v>
      </c>
      <c r="LB517" s="2" t="s">
        <v>134</v>
      </c>
      <c r="LC517" s="2" t="s">
        <v>134</v>
      </c>
      <c r="LD517" s="2" t="s">
        <v>134</v>
      </c>
      <c r="LE517" s="2" t="s">
        <v>134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134</v>
      </c>
      <c r="LN517" s="2" t="s">
        <v>134</v>
      </c>
      <c r="LO517" s="2" t="s">
        <v>134</v>
      </c>
      <c r="LP517" s="2" t="s">
        <v>134</v>
      </c>
      <c r="LQ517" s="2" t="s">
        <v>134</v>
      </c>
      <c r="LR517" s="2" t="s">
        <v>134</v>
      </c>
      <c r="LS517" s="4">
        <v>3</v>
      </c>
      <c r="LT517" s="8">
        <v>30.53</v>
      </c>
      <c r="LU517" s="4"/>
      <c r="LV517" s="8"/>
      <c r="LW517" s="7"/>
      <c r="LX517" s="7"/>
      <c r="LY517" s="2" t="s">
        <v>140</v>
      </c>
      <c r="LZ517" s="2" t="s">
        <v>131</v>
      </c>
      <c r="MA517" s="2" t="s">
        <v>3083</v>
      </c>
      <c r="MB517" s="2" t="s">
        <v>494</v>
      </c>
      <c r="MC517" s="2" t="s">
        <v>142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161</v>
      </c>
      <c r="ML517" s="2" t="s">
        <v>131</v>
      </c>
      <c r="MM517" s="2" t="s">
        <v>134</v>
      </c>
      <c r="MN517" s="2" t="s">
        <v>134</v>
      </c>
      <c r="MO517" s="2" t="s">
        <v>142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134</v>
      </c>
      <c r="MY517" s="2" t="s">
        <v>134</v>
      </c>
      <c r="MZ517" s="2" t="s">
        <v>134</v>
      </c>
      <c r="NA517" s="2" t="s">
        <v>134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134</v>
      </c>
      <c r="NV517" s="2" t="s">
        <v>134</v>
      </c>
      <c r="NW517" s="2" t="s">
        <v>134</v>
      </c>
      <c r="NX517" s="2" t="s">
        <v>134</v>
      </c>
      <c r="NY517" s="2" t="s">
        <v>134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161</v>
      </c>
      <c r="OH517" s="2" t="s">
        <v>131</v>
      </c>
      <c r="OI517" s="2" t="s">
        <v>134</v>
      </c>
      <c r="OJ517" s="2" t="s">
        <v>134</v>
      </c>
      <c r="OK517" s="2" t="s">
        <v>142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134</v>
      </c>
      <c r="OT517" s="2" t="s">
        <v>134</v>
      </c>
      <c r="OU517" s="2" t="s">
        <v>134</v>
      </c>
      <c r="OV517" s="2" t="s">
        <v>134</v>
      </c>
      <c r="OW517" s="2" t="s">
        <v>134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134</v>
      </c>
      <c r="PS517" s="2" t="s">
        <v>134</v>
      </c>
      <c r="PT517" s="2" t="s">
        <v>134</v>
      </c>
      <c r="PU517" s="2" t="s">
        <v>134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134</v>
      </c>
      <c r="QP517" s="2" t="s">
        <v>134</v>
      </c>
      <c r="QQ517" s="2" t="s">
        <v>134</v>
      </c>
      <c r="QR517" s="2" t="s">
        <v>134</v>
      </c>
      <c r="QS517" s="2" t="s">
        <v>134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134</v>
      </c>
      <c r="RB517" s="2" t="s">
        <v>134</v>
      </c>
      <c r="RC517" s="2" t="s">
        <v>134</v>
      </c>
      <c r="RD517" s="2" t="s">
        <v>134</v>
      </c>
      <c r="RE517" s="2" t="s">
        <v>134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134</v>
      </c>
      <c r="RN517" s="2" t="s">
        <v>134</v>
      </c>
      <c r="RO517" s="2" t="s">
        <v>134</v>
      </c>
      <c r="RP517" s="2" t="s">
        <v>134</v>
      </c>
      <c r="RQ517" s="2" t="s">
        <v>134</v>
      </c>
      <c r="RR517" s="2" t="s">
        <v>134</v>
      </c>
      <c r="RS517" s="4"/>
      <c r="RT517" s="8"/>
      <c r="RU517" s="4"/>
      <c r="RV517" s="8"/>
      <c r="RW517" s="7"/>
      <c r="RX517" s="7"/>
      <c r="RY517" s="2" t="s">
        <v>134</v>
      </c>
      <c r="RZ517" s="2" t="s">
        <v>134</v>
      </c>
      <c r="SA517" s="2" t="s">
        <v>134</v>
      </c>
      <c r="SB517" s="2" t="s">
        <v>134</v>
      </c>
      <c r="SC517" s="2" t="s">
        <v>134</v>
      </c>
      <c r="SD517" s="2" t="s">
        <v>134</v>
      </c>
      <c r="SE517" s="4"/>
      <c r="SF517" s="8"/>
      <c r="SG517" s="4"/>
      <c r="SH517" s="8"/>
      <c r="SI517" s="7"/>
      <c r="SJ517" s="7"/>
      <c r="SK517" s="2" t="s">
        <v>134</v>
      </c>
      <c r="SL517" s="2" t="s">
        <v>134</v>
      </c>
      <c r="SM517" s="2" t="s">
        <v>134</v>
      </c>
      <c r="SN517" s="2" t="s">
        <v>134</v>
      </c>
      <c r="SO517" s="2" t="s">
        <v>134</v>
      </c>
      <c r="SP517" s="2" t="s">
        <v>134</v>
      </c>
    </row>
    <row r="518">
      <c r="A518" s="2" t="s">
        <v>4002</v>
      </c>
      <c r="B518" s="2" t="s">
        <v>123</v>
      </c>
      <c r="C518" s="2" t="s">
        <v>3991</v>
      </c>
      <c r="D518" s="2" t="s">
        <v>2731</v>
      </c>
      <c r="E518" s="2" t="s">
        <v>2732</v>
      </c>
      <c r="F518" s="2" t="s">
        <v>4003</v>
      </c>
      <c r="G518" s="2" t="s">
        <v>4003</v>
      </c>
      <c r="H518" s="2" t="s">
        <v>4003</v>
      </c>
      <c r="I518" s="2" t="s">
        <v>4004</v>
      </c>
      <c r="J518" s="2" t="s">
        <v>3994</v>
      </c>
      <c r="K518" s="2" t="s">
        <v>2735</v>
      </c>
      <c r="L518" s="3">
        <v>6.27</v>
      </c>
      <c r="M518" s="3">
        <v>6.58</v>
      </c>
      <c r="N518" s="3">
        <v>19.99</v>
      </c>
      <c r="O518" s="2" t="s">
        <v>131</v>
      </c>
      <c r="P518" s="2" t="s">
        <v>275</v>
      </c>
      <c r="Q518" s="2" t="s">
        <v>133</v>
      </c>
      <c r="R518" s="2" t="s">
        <v>134</v>
      </c>
      <c r="S518" s="2" t="s">
        <v>134</v>
      </c>
      <c r="T518" s="2" t="s">
        <v>134</v>
      </c>
      <c r="U518" s="2" t="s">
        <v>832</v>
      </c>
      <c r="V518" s="2" t="s">
        <v>2599</v>
      </c>
      <c r="W518" s="2" t="s">
        <v>1671</v>
      </c>
      <c r="X518" s="2" t="s">
        <v>134</v>
      </c>
      <c r="Y518" s="2" t="s">
        <v>540</v>
      </c>
      <c r="Z518" s="4">
        <v>189</v>
      </c>
      <c r="AA518" s="4">
        <f>=ROUNDDOWN(42,0)</f>
      </c>
      <c r="AB518" s="5">
        <v>4.5</v>
      </c>
      <c r="AC518" s="2" t="s">
        <v>134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>
        <v>0</v>
      </c>
      <c r="AP518" s="4">
        <v>77</v>
      </c>
      <c r="AQ518" s="8">
        <v>525.34</v>
      </c>
      <c r="AR518" s="4"/>
      <c r="AS518" s="8"/>
      <c r="AT518" s="7"/>
      <c r="AU518" s="7"/>
      <c r="AV518" s="4">
        <v>262</v>
      </c>
      <c r="AW518" s="8">
        <v>2044.65</v>
      </c>
      <c r="AX518" s="4" t="s">
        <v>134</v>
      </c>
      <c r="AY518" s="8" t="s">
        <v>134</v>
      </c>
      <c r="AZ518" s="7" t="s">
        <v>134</v>
      </c>
      <c r="BA518" s="7" t="s">
        <v>134</v>
      </c>
      <c r="BB518" s="7">
        <v>1</v>
      </c>
      <c r="BC518" s="4">
        <v>358</v>
      </c>
      <c r="BD518" s="8">
        <v>2779.86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>
        <v>0.7355</v>
      </c>
      <c r="BJ518" s="4">
        <v>77</v>
      </c>
      <c r="BK518" s="8">
        <v>525.34</v>
      </c>
      <c r="BL518" s="2" t="s">
        <v>3996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161</v>
      </c>
      <c r="BV518" s="2" t="s">
        <v>131</v>
      </c>
      <c r="BW518" s="2" t="s">
        <v>134</v>
      </c>
      <c r="BX518" s="2" t="s">
        <v>134</v>
      </c>
      <c r="BY518" s="2" t="s">
        <v>142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143</v>
      </c>
      <c r="CH518" s="2" t="s">
        <v>131</v>
      </c>
      <c r="CI518" s="2" t="s">
        <v>134</v>
      </c>
      <c r="CJ518" s="2" t="s">
        <v>134</v>
      </c>
      <c r="CK518" s="2" t="s">
        <v>142</v>
      </c>
      <c r="CL518" s="2" t="s">
        <v>134</v>
      </c>
      <c r="CM518" s="4">
        <v>8</v>
      </c>
      <c r="CN518" s="8">
        <v>56.88</v>
      </c>
      <c r="CO518" s="4"/>
      <c r="CP518" s="8"/>
      <c r="CQ518" s="7"/>
      <c r="CR518" s="7"/>
      <c r="CS518" s="2" t="s">
        <v>140</v>
      </c>
      <c r="CT518" s="2" t="s">
        <v>131</v>
      </c>
      <c r="CU518" s="2" t="s">
        <v>1572</v>
      </c>
      <c r="CV518" s="2" t="s">
        <v>3682</v>
      </c>
      <c r="CW518" s="2" t="s">
        <v>142</v>
      </c>
      <c r="CX518" s="2" t="s">
        <v>134</v>
      </c>
      <c r="CY518" s="4">
        <v>1</v>
      </c>
      <c r="CZ518" s="8">
        <v>6.69</v>
      </c>
      <c r="DA518" s="4"/>
      <c r="DB518" s="8"/>
      <c r="DC518" s="7"/>
      <c r="DD518" s="7"/>
      <c r="DE518" s="2" t="s">
        <v>140</v>
      </c>
      <c r="DF518" s="2" t="s">
        <v>131</v>
      </c>
      <c r="DG518" s="2" t="s">
        <v>890</v>
      </c>
      <c r="DH518" s="2" t="s">
        <v>387</v>
      </c>
      <c r="DI518" s="2" t="s">
        <v>142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134</v>
      </c>
      <c r="DR518" s="2" t="s">
        <v>134</v>
      </c>
      <c r="DS518" s="2" t="s">
        <v>134</v>
      </c>
      <c r="DT518" s="2" t="s">
        <v>134</v>
      </c>
      <c r="DU518" s="2" t="s">
        <v>134</v>
      </c>
      <c r="DV518" s="2" t="s">
        <v>134</v>
      </c>
      <c r="DW518" s="4">
        <v>4</v>
      </c>
      <c r="DX518" s="8">
        <v>27.64</v>
      </c>
      <c r="DY518" s="4"/>
      <c r="DZ518" s="8"/>
      <c r="EA518" s="7"/>
      <c r="EB518" s="7"/>
      <c r="EC518" s="2" t="s">
        <v>140</v>
      </c>
      <c r="ED518" s="2" t="s">
        <v>131</v>
      </c>
      <c r="EE518" s="2" t="s">
        <v>823</v>
      </c>
      <c r="EF518" s="2" t="s">
        <v>4005</v>
      </c>
      <c r="EG518" s="2" t="s">
        <v>142</v>
      </c>
      <c r="EH518" s="2" t="s">
        <v>134</v>
      </c>
      <c r="EI518" s="4">
        <v>20</v>
      </c>
      <c r="EJ518" s="8">
        <v>117.45</v>
      </c>
      <c r="EK518" s="4"/>
      <c r="EL518" s="8"/>
      <c r="EM518" s="7"/>
      <c r="EN518" s="7"/>
      <c r="EO518" s="2" t="s">
        <v>140</v>
      </c>
      <c r="EP518" s="2" t="s">
        <v>131</v>
      </c>
      <c r="EQ518" s="2" t="s">
        <v>1344</v>
      </c>
      <c r="ER518" s="2" t="s">
        <v>672</v>
      </c>
      <c r="ES518" s="2" t="s">
        <v>142</v>
      </c>
      <c r="ET518" s="2" t="s">
        <v>134</v>
      </c>
      <c r="EU518" s="4">
        <v>43</v>
      </c>
      <c r="EV518" s="8">
        <v>313.64</v>
      </c>
      <c r="EW518" s="4"/>
      <c r="EX518" s="8"/>
      <c r="EY518" s="7"/>
      <c r="EZ518" s="7"/>
      <c r="FA518" s="2" t="s">
        <v>140</v>
      </c>
      <c r="FB518" s="2" t="s">
        <v>131</v>
      </c>
      <c r="FC518" s="2" t="s">
        <v>540</v>
      </c>
      <c r="FD518" s="2" t="s">
        <v>2672</v>
      </c>
      <c r="FE518" s="2" t="s">
        <v>142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134</v>
      </c>
      <c r="FN518" s="2" t="s">
        <v>134</v>
      </c>
      <c r="FO518" s="2" t="s">
        <v>134</v>
      </c>
      <c r="FP518" s="2" t="s">
        <v>134</v>
      </c>
      <c r="FQ518" s="2" t="s">
        <v>134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134</v>
      </c>
      <c r="FZ518" s="2" t="s">
        <v>134</v>
      </c>
      <c r="GA518" s="2" t="s">
        <v>134</v>
      </c>
      <c r="GB518" s="2" t="s">
        <v>134</v>
      </c>
      <c r="GC518" s="2" t="s">
        <v>134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134</v>
      </c>
      <c r="GL518" s="2" t="s">
        <v>134</v>
      </c>
      <c r="GM518" s="2" t="s">
        <v>134</v>
      </c>
      <c r="GN518" s="2" t="s">
        <v>134</v>
      </c>
      <c r="GO518" s="2" t="s">
        <v>134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134</v>
      </c>
      <c r="GX518" s="2" t="s">
        <v>134</v>
      </c>
      <c r="GY518" s="2" t="s">
        <v>134</v>
      </c>
      <c r="GZ518" s="2" t="s">
        <v>134</v>
      </c>
      <c r="HA518" s="2" t="s">
        <v>134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140</v>
      </c>
      <c r="HJ518" s="2" t="s">
        <v>131</v>
      </c>
      <c r="HK518" s="2" t="s">
        <v>1197</v>
      </c>
      <c r="HL518" s="2" t="s">
        <v>3142</v>
      </c>
      <c r="HM518" s="2" t="s">
        <v>142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161</v>
      </c>
      <c r="HV518" s="2" t="s">
        <v>131</v>
      </c>
      <c r="HW518" s="2" t="s">
        <v>134</v>
      </c>
      <c r="HX518" s="2" t="s">
        <v>134</v>
      </c>
      <c r="HY518" s="2" t="s">
        <v>142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134</v>
      </c>
      <c r="IH518" s="2" t="s">
        <v>134</v>
      </c>
      <c r="II518" s="2" t="s">
        <v>134</v>
      </c>
      <c r="IJ518" s="2" t="s">
        <v>134</v>
      </c>
      <c r="IK518" s="2" t="s">
        <v>134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134</v>
      </c>
      <c r="IT518" s="2" t="s">
        <v>134</v>
      </c>
      <c r="IU518" s="2" t="s">
        <v>134</v>
      </c>
      <c r="IV518" s="2" t="s">
        <v>134</v>
      </c>
      <c r="IW518" s="2" t="s">
        <v>134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140</v>
      </c>
      <c r="JF518" s="2" t="s">
        <v>131</v>
      </c>
      <c r="JG518" s="2" t="s">
        <v>170</v>
      </c>
      <c r="JH518" s="2" t="s">
        <v>134</v>
      </c>
      <c r="JI518" s="2" t="s">
        <v>142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161</v>
      </c>
      <c r="JR518" s="2" t="s">
        <v>131</v>
      </c>
      <c r="JS518" s="2" t="s">
        <v>134</v>
      </c>
      <c r="JT518" s="2" t="s">
        <v>134</v>
      </c>
      <c r="JU518" s="2" t="s">
        <v>142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140</v>
      </c>
      <c r="KD518" s="2" t="s">
        <v>131</v>
      </c>
      <c r="KE518" s="2" t="s">
        <v>2150</v>
      </c>
      <c r="KF518" s="2" t="s">
        <v>134</v>
      </c>
      <c r="KG518" s="2" t="s">
        <v>142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134</v>
      </c>
      <c r="KQ518" s="2" t="s">
        <v>134</v>
      </c>
      <c r="KR518" s="2" t="s">
        <v>134</v>
      </c>
      <c r="KS518" s="2" t="s">
        <v>134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134</v>
      </c>
      <c r="LB518" s="2" t="s">
        <v>134</v>
      </c>
      <c r="LC518" s="2" t="s">
        <v>134</v>
      </c>
      <c r="LD518" s="2" t="s">
        <v>134</v>
      </c>
      <c r="LE518" s="2" t="s">
        <v>134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134</v>
      </c>
      <c r="LN518" s="2" t="s">
        <v>134</v>
      </c>
      <c r="LO518" s="2" t="s">
        <v>134</v>
      </c>
      <c r="LP518" s="2" t="s">
        <v>134</v>
      </c>
      <c r="LQ518" s="2" t="s">
        <v>134</v>
      </c>
      <c r="LR518" s="2" t="s">
        <v>134</v>
      </c>
      <c r="LS518" s="4">
        <v>1</v>
      </c>
      <c r="LT518" s="8">
        <v>3.04</v>
      </c>
      <c r="LU518" s="4"/>
      <c r="LV518" s="8"/>
      <c r="LW518" s="7"/>
      <c r="LX518" s="7"/>
      <c r="LY518" s="2" t="s">
        <v>140</v>
      </c>
      <c r="LZ518" s="2" t="s">
        <v>131</v>
      </c>
      <c r="MA518" s="2" t="s">
        <v>1726</v>
      </c>
      <c r="MB518" s="2" t="s">
        <v>1321</v>
      </c>
      <c r="MC518" s="2" t="s">
        <v>142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161</v>
      </c>
      <c r="ML518" s="2" t="s">
        <v>131</v>
      </c>
      <c r="MM518" s="2" t="s">
        <v>134</v>
      </c>
      <c r="MN518" s="2" t="s">
        <v>134</v>
      </c>
      <c r="MO518" s="2" t="s">
        <v>142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134</v>
      </c>
      <c r="MY518" s="2" t="s">
        <v>134</v>
      </c>
      <c r="MZ518" s="2" t="s">
        <v>134</v>
      </c>
      <c r="NA518" s="2" t="s">
        <v>134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134</v>
      </c>
      <c r="NJ518" s="2" t="s">
        <v>134</v>
      </c>
      <c r="NK518" s="2" t="s">
        <v>134</v>
      </c>
      <c r="NL518" s="2" t="s">
        <v>134</v>
      </c>
      <c r="NM518" s="2" t="s">
        <v>134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134</v>
      </c>
      <c r="NV518" s="2" t="s">
        <v>134</v>
      </c>
      <c r="NW518" s="2" t="s">
        <v>134</v>
      </c>
      <c r="NX518" s="2" t="s">
        <v>134</v>
      </c>
      <c r="NY518" s="2" t="s">
        <v>134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161</v>
      </c>
      <c r="OH518" s="2" t="s">
        <v>131</v>
      </c>
      <c r="OI518" s="2" t="s">
        <v>134</v>
      </c>
      <c r="OJ518" s="2" t="s">
        <v>134</v>
      </c>
      <c r="OK518" s="2" t="s">
        <v>142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134</v>
      </c>
      <c r="OT518" s="2" t="s">
        <v>134</v>
      </c>
      <c r="OU518" s="2" t="s">
        <v>134</v>
      </c>
      <c r="OV518" s="2" t="s">
        <v>134</v>
      </c>
      <c r="OW518" s="2" t="s">
        <v>134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134</v>
      </c>
      <c r="PR518" s="2" t="s">
        <v>134</v>
      </c>
      <c r="PS518" s="2" t="s">
        <v>134</v>
      </c>
      <c r="PT518" s="2" t="s">
        <v>134</v>
      </c>
      <c r="PU518" s="2" t="s">
        <v>134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134</v>
      </c>
      <c r="QP518" s="2" t="s">
        <v>134</v>
      </c>
      <c r="QQ518" s="2" t="s">
        <v>134</v>
      </c>
      <c r="QR518" s="2" t="s">
        <v>134</v>
      </c>
      <c r="QS518" s="2" t="s">
        <v>134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134</v>
      </c>
      <c r="RB518" s="2" t="s">
        <v>134</v>
      </c>
      <c r="RC518" s="2" t="s">
        <v>134</v>
      </c>
      <c r="RD518" s="2" t="s">
        <v>134</v>
      </c>
      <c r="RE518" s="2" t="s">
        <v>134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134</v>
      </c>
      <c r="RN518" s="2" t="s">
        <v>134</v>
      </c>
      <c r="RO518" s="2" t="s">
        <v>134</v>
      </c>
      <c r="RP518" s="2" t="s">
        <v>134</v>
      </c>
      <c r="RQ518" s="2" t="s">
        <v>134</v>
      </c>
      <c r="RR518" s="2" t="s">
        <v>134</v>
      </c>
      <c r="RS518" s="4"/>
      <c r="RT518" s="8"/>
      <c r="RU518" s="4"/>
      <c r="RV518" s="8"/>
      <c r="RW518" s="7"/>
      <c r="RX518" s="7"/>
      <c r="RY518" s="2" t="s">
        <v>134</v>
      </c>
      <c r="RZ518" s="2" t="s">
        <v>134</v>
      </c>
      <c r="SA518" s="2" t="s">
        <v>134</v>
      </c>
      <c r="SB518" s="2" t="s">
        <v>134</v>
      </c>
      <c r="SC518" s="2" t="s">
        <v>134</v>
      </c>
      <c r="SD518" s="2" t="s">
        <v>134</v>
      </c>
      <c r="SE518" s="4"/>
      <c r="SF518" s="8"/>
      <c r="SG518" s="4"/>
      <c r="SH518" s="8"/>
      <c r="SI518" s="7"/>
      <c r="SJ518" s="7"/>
      <c r="SK518" s="2" t="s">
        <v>134</v>
      </c>
      <c r="SL518" s="2" t="s">
        <v>134</v>
      </c>
      <c r="SM518" s="2" t="s">
        <v>134</v>
      </c>
      <c r="SN518" s="2" t="s">
        <v>134</v>
      </c>
      <c r="SO518" s="2" t="s">
        <v>134</v>
      </c>
      <c r="SP518" s="2" t="s">
        <v>134</v>
      </c>
    </row>
    <row r="519">
      <c r="A519" s="2" t="s">
        <v>4006</v>
      </c>
      <c r="B519" s="2" t="s">
        <v>123</v>
      </c>
      <c r="C519" s="2" t="s">
        <v>3991</v>
      </c>
      <c r="D519" s="2" t="s">
        <v>2731</v>
      </c>
      <c r="E519" s="2" t="s">
        <v>2732</v>
      </c>
      <c r="F519" s="2" t="s">
        <v>4003</v>
      </c>
      <c r="G519" s="2" t="s">
        <v>4003</v>
      </c>
      <c r="H519" s="2" t="s">
        <v>4003</v>
      </c>
      <c r="I519" s="2" t="s">
        <v>4007</v>
      </c>
      <c r="J519" s="2" t="s">
        <v>3994</v>
      </c>
      <c r="K519" s="2" t="s">
        <v>2735</v>
      </c>
      <c r="L519" s="3">
        <v>7.24</v>
      </c>
      <c r="M519" s="3">
        <v>7.6</v>
      </c>
      <c r="N519" s="3">
        <v>21.99</v>
      </c>
      <c r="O519" s="2" t="s">
        <v>131</v>
      </c>
      <c r="P519" s="2" t="s">
        <v>275</v>
      </c>
      <c r="Q519" s="2" t="s">
        <v>133</v>
      </c>
      <c r="R519" s="2" t="s">
        <v>134</v>
      </c>
      <c r="S519" s="2" t="s">
        <v>134</v>
      </c>
      <c r="T519" s="2" t="s">
        <v>134</v>
      </c>
      <c r="U519" s="2" t="s">
        <v>832</v>
      </c>
      <c r="V519" s="2" t="s">
        <v>2599</v>
      </c>
      <c r="W519" s="2" t="s">
        <v>1671</v>
      </c>
      <c r="X519" s="2" t="s">
        <v>134</v>
      </c>
      <c r="Y519" s="2" t="s">
        <v>540</v>
      </c>
      <c r="Z519" s="4">
        <v>172</v>
      </c>
      <c r="AA519" s="4">
        <f>=ROUNDDOWN(40.952380952381,0)</f>
      </c>
      <c r="AB519" s="5">
        <v>4.2</v>
      </c>
      <c r="AC519" s="2" t="s">
        <v>134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>
        <v>0</v>
      </c>
      <c r="AP519" s="4">
        <v>77</v>
      </c>
      <c r="AQ519" s="8">
        <v>612.77</v>
      </c>
      <c r="AR519" s="4"/>
      <c r="AS519" s="8"/>
      <c r="AT519" s="7"/>
      <c r="AU519" s="7"/>
      <c r="AV519" s="4" t="s">
        <v>134</v>
      </c>
      <c r="AW519" s="8" t="s">
        <v>134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 t="s">
        <v>134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 t="s">
        <v>134</v>
      </c>
      <c r="BJ519" s="4">
        <v>77</v>
      </c>
      <c r="BK519" s="8">
        <v>612.77</v>
      </c>
      <c r="BL519" s="2" t="s">
        <v>3996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161</v>
      </c>
      <c r="BV519" s="2" t="s">
        <v>131</v>
      </c>
      <c r="BW519" s="2" t="s">
        <v>134</v>
      </c>
      <c r="BX519" s="2" t="s">
        <v>134</v>
      </c>
      <c r="BY519" s="2" t="s">
        <v>142</v>
      </c>
      <c r="BZ519" s="2" t="s">
        <v>134</v>
      </c>
      <c r="CA519" s="4"/>
      <c r="CB519" s="8"/>
      <c r="CC519" s="4"/>
      <c r="CD519" s="8"/>
      <c r="CE519" s="7"/>
      <c r="CF519" s="7"/>
      <c r="CG519" s="2" t="s">
        <v>143</v>
      </c>
      <c r="CH519" s="2" t="s">
        <v>131</v>
      </c>
      <c r="CI519" s="2" t="s">
        <v>134</v>
      </c>
      <c r="CJ519" s="2" t="s">
        <v>134</v>
      </c>
      <c r="CK519" s="2" t="s">
        <v>142</v>
      </c>
      <c r="CL519" s="2" t="s">
        <v>134</v>
      </c>
      <c r="CM519" s="4">
        <v>6</v>
      </c>
      <c r="CN519" s="8">
        <v>49.26</v>
      </c>
      <c r="CO519" s="4"/>
      <c r="CP519" s="8"/>
      <c r="CQ519" s="7"/>
      <c r="CR519" s="7"/>
      <c r="CS519" s="2" t="s">
        <v>140</v>
      </c>
      <c r="CT519" s="2" t="s">
        <v>131</v>
      </c>
      <c r="CU519" s="2" t="s">
        <v>1572</v>
      </c>
      <c r="CV519" s="2" t="s">
        <v>3682</v>
      </c>
      <c r="CW519" s="2" t="s">
        <v>142</v>
      </c>
      <c r="CX519" s="2" t="s">
        <v>134</v>
      </c>
      <c r="CY519" s="4">
        <v>1</v>
      </c>
      <c r="CZ519" s="8">
        <v>7.71</v>
      </c>
      <c r="DA519" s="4"/>
      <c r="DB519" s="8"/>
      <c r="DC519" s="7"/>
      <c r="DD519" s="7"/>
      <c r="DE519" s="2" t="s">
        <v>140</v>
      </c>
      <c r="DF519" s="2" t="s">
        <v>131</v>
      </c>
      <c r="DG519" s="2" t="s">
        <v>890</v>
      </c>
      <c r="DH519" s="2" t="s">
        <v>387</v>
      </c>
      <c r="DI519" s="2" t="s">
        <v>142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134</v>
      </c>
      <c r="DR519" s="2" t="s">
        <v>134</v>
      </c>
      <c r="DS519" s="2" t="s">
        <v>134</v>
      </c>
      <c r="DT519" s="2" t="s">
        <v>134</v>
      </c>
      <c r="DU519" s="2" t="s">
        <v>134</v>
      </c>
      <c r="DV519" s="2" t="s">
        <v>134</v>
      </c>
      <c r="DW519" s="4">
        <v>4</v>
      </c>
      <c r="DX519" s="8">
        <v>31.92</v>
      </c>
      <c r="DY519" s="4"/>
      <c r="DZ519" s="8"/>
      <c r="EA519" s="7"/>
      <c r="EB519" s="7"/>
      <c r="EC519" s="2" t="s">
        <v>140</v>
      </c>
      <c r="ED519" s="2" t="s">
        <v>131</v>
      </c>
      <c r="EE519" s="2" t="s">
        <v>823</v>
      </c>
      <c r="EF519" s="2" t="s">
        <v>4008</v>
      </c>
      <c r="EG519" s="2" t="s">
        <v>142</v>
      </c>
      <c r="EH519" s="2" t="s">
        <v>134</v>
      </c>
      <c r="EI519" s="4">
        <v>21</v>
      </c>
      <c r="EJ519" s="8">
        <v>140.6</v>
      </c>
      <c r="EK519" s="4"/>
      <c r="EL519" s="8"/>
      <c r="EM519" s="7"/>
      <c r="EN519" s="7"/>
      <c r="EO519" s="2" t="s">
        <v>140</v>
      </c>
      <c r="EP519" s="2" t="s">
        <v>131</v>
      </c>
      <c r="EQ519" s="2" t="s">
        <v>1344</v>
      </c>
      <c r="ER519" s="2" t="s">
        <v>602</v>
      </c>
      <c r="ES519" s="2" t="s">
        <v>142</v>
      </c>
      <c r="ET519" s="2" t="s">
        <v>134</v>
      </c>
      <c r="EU519" s="4">
        <v>44</v>
      </c>
      <c r="EV519" s="8">
        <v>379.1</v>
      </c>
      <c r="EW519" s="4"/>
      <c r="EX519" s="8"/>
      <c r="EY519" s="7"/>
      <c r="EZ519" s="7"/>
      <c r="FA519" s="2" t="s">
        <v>140</v>
      </c>
      <c r="FB519" s="2" t="s">
        <v>131</v>
      </c>
      <c r="FC519" s="2" t="s">
        <v>540</v>
      </c>
      <c r="FD519" s="2" t="s">
        <v>2672</v>
      </c>
      <c r="FE519" s="2" t="s">
        <v>142</v>
      </c>
      <c r="FF519" s="2" t="s">
        <v>134</v>
      </c>
      <c r="FG519" s="4"/>
      <c r="FH519" s="8"/>
      <c r="FI519" s="4"/>
      <c r="FJ519" s="8"/>
      <c r="FK519" s="7"/>
      <c r="FL519" s="7"/>
      <c r="FM519" s="2" t="s">
        <v>134</v>
      </c>
      <c r="FN519" s="2" t="s">
        <v>134</v>
      </c>
      <c r="FO519" s="2" t="s">
        <v>134</v>
      </c>
      <c r="FP519" s="2" t="s">
        <v>134</v>
      </c>
      <c r="FQ519" s="2" t="s">
        <v>134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134</v>
      </c>
      <c r="FZ519" s="2" t="s">
        <v>134</v>
      </c>
      <c r="GA519" s="2" t="s">
        <v>134</v>
      </c>
      <c r="GB519" s="2" t="s">
        <v>134</v>
      </c>
      <c r="GC519" s="2" t="s">
        <v>134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134</v>
      </c>
      <c r="GL519" s="2" t="s">
        <v>134</v>
      </c>
      <c r="GM519" s="2" t="s">
        <v>134</v>
      </c>
      <c r="GN519" s="2" t="s">
        <v>134</v>
      </c>
      <c r="GO519" s="2" t="s">
        <v>134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134</v>
      </c>
      <c r="GX519" s="2" t="s">
        <v>134</v>
      </c>
      <c r="GY519" s="2" t="s">
        <v>134</v>
      </c>
      <c r="GZ519" s="2" t="s">
        <v>134</v>
      </c>
      <c r="HA519" s="2" t="s">
        <v>134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140</v>
      </c>
      <c r="HJ519" s="2" t="s">
        <v>131</v>
      </c>
      <c r="HK519" s="2" t="s">
        <v>1197</v>
      </c>
      <c r="HL519" s="2" t="s">
        <v>134</v>
      </c>
      <c r="HM519" s="2" t="s">
        <v>142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161</v>
      </c>
      <c r="HV519" s="2" t="s">
        <v>131</v>
      </c>
      <c r="HW519" s="2" t="s">
        <v>134</v>
      </c>
      <c r="HX519" s="2" t="s">
        <v>134</v>
      </c>
      <c r="HY519" s="2" t="s">
        <v>142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134</v>
      </c>
      <c r="IH519" s="2" t="s">
        <v>134</v>
      </c>
      <c r="II519" s="2" t="s">
        <v>134</v>
      </c>
      <c r="IJ519" s="2" t="s">
        <v>134</v>
      </c>
      <c r="IK519" s="2" t="s">
        <v>134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134</v>
      </c>
      <c r="IT519" s="2" t="s">
        <v>134</v>
      </c>
      <c r="IU519" s="2" t="s">
        <v>134</v>
      </c>
      <c r="IV519" s="2" t="s">
        <v>134</v>
      </c>
      <c r="IW519" s="2" t="s">
        <v>134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140</v>
      </c>
      <c r="JF519" s="2" t="s">
        <v>131</v>
      </c>
      <c r="JG519" s="2" t="s">
        <v>170</v>
      </c>
      <c r="JH519" s="2" t="s">
        <v>134</v>
      </c>
      <c r="JI519" s="2" t="s">
        <v>142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161</v>
      </c>
      <c r="JR519" s="2" t="s">
        <v>131</v>
      </c>
      <c r="JS519" s="2" t="s">
        <v>134</v>
      </c>
      <c r="JT519" s="2" t="s">
        <v>134</v>
      </c>
      <c r="JU519" s="2" t="s">
        <v>142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140</v>
      </c>
      <c r="KD519" s="2" t="s">
        <v>131</v>
      </c>
      <c r="KE519" s="2" t="s">
        <v>2150</v>
      </c>
      <c r="KF519" s="2" t="s">
        <v>134</v>
      </c>
      <c r="KG519" s="2" t="s">
        <v>142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134</v>
      </c>
      <c r="KQ519" s="2" t="s">
        <v>134</v>
      </c>
      <c r="KR519" s="2" t="s">
        <v>134</v>
      </c>
      <c r="KS519" s="2" t="s">
        <v>134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134</v>
      </c>
      <c r="LB519" s="2" t="s">
        <v>134</v>
      </c>
      <c r="LC519" s="2" t="s">
        <v>134</v>
      </c>
      <c r="LD519" s="2" t="s">
        <v>134</v>
      </c>
      <c r="LE519" s="2" t="s">
        <v>134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134</v>
      </c>
      <c r="LN519" s="2" t="s">
        <v>134</v>
      </c>
      <c r="LO519" s="2" t="s">
        <v>134</v>
      </c>
      <c r="LP519" s="2" t="s">
        <v>134</v>
      </c>
      <c r="LQ519" s="2" t="s">
        <v>134</v>
      </c>
      <c r="LR519" s="2" t="s">
        <v>134</v>
      </c>
      <c r="LS519" s="4">
        <v>1</v>
      </c>
      <c r="LT519" s="8">
        <v>4.18</v>
      </c>
      <c r="LU519" s="4"/>
      <c r="LV519" s="8"/>
      <c r="LW519" s="7"/>
      <c r="LX519" s="7"/>
      <c r="LY519" s="2" t="s">
        <v>140</v>
      </c>
      <c r="LZ519" s="2" t="s">
        <v>131</v>
      </c>
      <c r="MA519" s="2" t="s">
        <v>540</v>
      </c>
      <c r="MB519" s="2" t="s">
        <v>3085</v>
      </c>
      <c r="MC519" s="2" t="s">
        <v>142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161</v>
      </c>
      <c r="ML519" s="2" t="s">
        <v>131</v>
      </c>
      <c r="MM519" s="2" t="s">
        <v>134</v>
      </c>
      <c r="MN519" s="2" t="s">
        <v>134</v>
      </c>
      <c r="MO519" s="2" t="s">
        <v>142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134</v>
      </c>
      <c r="MX519" s="2" t="s">
        <v>134</v>
      </c>
      <c r="MY519" s="2" t="s">
        <v>134</v>
      </c>
      <c r="MZ519" s="2" t="s">
        <v>134</v>
      </c>
      <c r="NA519" s="2" t="s">
        <v>134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134</v>
      </c>
      <c r="NW519" s="2" t="s">
        <v>134</v>
      </c>
      <c r="NX519" s="2" t="s">
        <v>134</v>
      </c>
      <c r="NY519" s="2" t="s">
        <v>134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161</v>
      </c>
      <c r="OH519" s="2" t="s">
        <v>131</v>
      </c>
      <c r="OI519" s="2" t="s">
        <v>134</v>
      </c>
      <c r="OJ519" s="2" t="s">
        <v>134</v>
      </c>
      <c r="OK519" s="2" t="s">
        <v>142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134</v>
      </c>
      <c r="OT519" s="2" t="s">
        <v>134</v>
      </c>
      <c r="OU519" s="2" t="s">
        <v>134</v>
      </c>
      <c r="OV519" s="2" t="s">
        <v>134</v>
      </c>
      <c r="OW519" s="2" t="s">
        <v>134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134</v>
      </c>
      <c r="PR519" s="2" t="s">
        <v>134</v>
      </c>
      <c r="PS519" s="2" t="s">
        <v>134</v>
      </c>
      <c r="PT519" s="2" t="s">
        <v>134</v>
      </c>
      <c r="PU519" s="2" t="s">
        <v>134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134</v>
      </c>
      <c r="QP519" s="2" t="s">
        <v>134</v>
      </c>
      <c r="QQ519" s="2" t="s">
        <v>134</v>
      </c>
      <c r="QR519" s="2" t="s">
        <v>134</v>
      </c>
      <c r="QS519" s="2" t="s">
        <v>134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134</v>
      </c>
      <c r="RB519" s="2" t="s">
        <v>134</v>
      </c>
      <c r="RC519" s="2" t="s">
        <v>134</v>
      </c>
      <c r="RD519" s="2" t="s">
        <v>134</v>
      </c>
      <c r="RE519" s="2" t="s">
        <v>134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134</v>
      </c>
      <c r="RN519" s="2" t="s">
        <v>134</v>
      </c>
      <c r="RO519" s="2" t="s">
        <v>134</v>
      </c>
      <c r="RP519" s="2" t="s">
        <v>134</v>
      </c>
      <c r="RQ519" s="2" t="s">
        <v>134</v>
      </c>
      <c r="RR519" s="2" t="s">
        <v>134</v>
      </c>
      <c r="RS519" s="4"/>
      <c r="RT519" s="8"/>
      <c r="RU519" s="4"/>
      <c r="RV519" s="8"/>
      <c r="RW519" s="7"/>
      <c r="RX519" s="7"/>
      <c r="RY519" s="2" t="s">
        <v>134</v>
      </c>
      <c r="RZ519" s="2" t="s">
        <v>134</v>
      </c>
      <c r="SA519" s="2" t="s">
        <v>134</v>
      </c>
      <c r="SB519" s="2" t="s">
        <v>134</v>
      </c>
      <c r="SC519" s="2" t="s">
        <v>134</v>
      </c>
      <c r="SD519" s="2" t="s">
        <v>134</v>
      </c>
      <c r="SE519" s="4"/>
      <c r="SF519" s="8"/>
      <c r="SG519" s="4"/>
      <c r="SH519" s="8"/>
      <c r="SI519" s="7"/>
      <c r="SJ519" s="7"/>
      <c r="SK519" s="2" t="s">
        <v>134</v>
      </c>
      <c r="SL519" s="2" t="s">
        <v>134</v>
      </c>
      <c r="SM519" s="2" t="s">
        <v>134</v>
      </c>
      <c r="SN519" s="2" t="s">
        <v>134</v>
      </c>
      <c r="SO519" s="2" t="s">
        <v>134</v>
      </c>
      <c r="SP519" s="2" t="s">
        <v>134</v>
      </c>
    </row>
    <row r="520">
      <c r="A520" s="2" t="s">
        <v>4009</v>
      </c>
      <c r="B520" s="2" t="s">
        <v>123</v>
      </c>
      <c r="C520" s="2" t="s">
        <v>3991</v>
      </c>
      <c r="D520" s="2" t="s">
        <v>2731</v>
      </c>
      <c r="E520" s="2" t="s">
        <v>2732</v>
      </c>
      <c r="F520" s="2" t="s">
        <v>4003</v>
      </c>
      <c r="G520" s="2" t="s">
        <v>4003</v>
      </c>
      <c r="H520" s="2" t="s">
        <v>4003</v>
      </c>
      <c r="I520" s="2" t="s">
        <v>4010</v>
      </c>
      <c r="J520" s="2" t="s">
        <v>3994</v>
      </c>
      <c r="K520" s="2" t="s">
        <v>2735</v>
      </c>
      <c r="L520" s="3">
        <v>7.79</v>
      </c>
      <c r="M520" s="3">
        <v>8.18</v>
      </c>
      <c r="N520" s="3">
        <v>24.99</v>
      </c>
      <c r="O520" s="2" t="s">
        <v>131</v>
      </c>
      <c r="P520" s="2" t="s">
        <v>275</v>
      </c>
      <c r="Q520" s="2" t="s">
        <v>133</v>
      </c>
      <c r="R520" s="2" t="s">
        <v>134</v>
      </c>
      <c r="S520" s="2" t="s">
        <v>134</v>
      </c>
      <c r="T520" s="2" t="s">
        <v>134</v>
      </c>
      <c r="U520" s="2" t="s">
        <v>832</v>
      </c>
      <c r="V520" s="2" t="s">
        <v>2599</v>
      </c>
      <c r="W520" s="2" t="s">
        <v>1671</v>
      </c>
      <c r="X520" s="2" t="s">
        <v>134</v>
      </c>
      <c r="Y520" s="2" t="s">
        <v>540</v>
      </c>
      <c r="Z520" s="4">
        <v>68</v>
      </c>
      <c r="AA520" s="4">
        <f>=ROUNDDOWN(11.7241379310345,0)</f>
      </c>
      <c r="AB520" s="5">
        <v>5.8</v>
      </c>
      <c r="AC520" s="2" t="s">
        <v>134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>
        <v>0</v>
      </c>
      <c r="AP520" s="4">
        <v>108</v>
      </c>
      <c r="AQ520" s="8">
        <v>906.54</v>
      </c>
      <c r="AR520" s="4"/>
      <c r="AS520" s="8"/>
      <c r="AT520" s="7"/>
      <c r="AU520" s="7"/>
      <c r="AV520" s="4" t="s">
        <v>134</v>
      </c>
      <c r="AW520" s="8" t="s">
        <v>134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 t="s">
        <v>134</v>
      </c>
      <c r="BC520" s="4" t="s">
        <v>134</v>
      </c>
      <c r="BD520" s="8" t="s">
        <v>134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 t="s">
        <v>134</v>
      </c>
      <c r="BJ520" s="4">
        <v>108</v>
      </c>
      <c r="BK520" s="8">
        <v>906.54</v>
      </c>
      <c r="BL520" s="2" t="s">
        <v>3996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161</v>
      </c>
      <c r="BV520" s="2" t="s">
        <v>131</v>
      </c>
      <c r="BW520" s="2" t="s">
        <v>134</v>
      </c>
      <c r="BX520" s="2" t="s">
        <v>134</v>
      </c>
      <c r="BY520" s="2" t="s">
        <v>142</v>
      </c>
      <c r="BZ520" s="2" t="s">
        <v>134</v>
      </c>
      <c r="CA520" s="4"/>
      <c r="CB520" s="8"/>
      <c r="CC520" s="4"/>
      <c r="CD520" s="8"/>
      <c r="CE520" s="7"/>
      <c r="CF520" s="7"/>
      <c r="CG520" s="2" t="s">
        <v>143</v>
      </c>
      <c r="CH520" s="2" t="s">
        <v>131</v>
      </c>
      <c r="CI520" s="2" t="s">
        <v>134</v>
      </c>
      <c r="CJ520" s="2" t="s">
        <v>134</v>
      </c>
      <c r="CK520" s="2" t="s">
        <v>142</v>
      </c>
      <c r="CL520" s="2" t="s">
        <v>134</v>
      </c>
      <c r="CM520" s="4">
        <v>7</v>
      </c>
      <c r="CN520" s="8">
        <v>61.81</v>
      </c>
      <c r="CO520" s="4"/>
      <c r="CP520" s="8"/>
      <c r="CQ520" s="7"/>
      <c r="CR520" s="7"/>
      <c r="CS520" s="2" t="s">
        <v>140</v>
      </c>
      <c r="CT520" s="2" t="s">
        <v>131</v>
      </c>
      <c r="CU520" s="2" t="s">
        <v>1572</v>
      </c>
      <c r="CV520" s="2" t="s">
        <v>342</v>
      </c>
      <c r="CW520" s="2" t="s">
        <v>142</v>
      </c>
      <c r="CX520" s="2" t="s">
        <v>134</v>
      </c>
      <c r="CY520" s="4">
        <v>3</v>
      </c>
      <c r="CZ520" s="8">
        <v>24.39</v>
      </c>
      <c r="DA520" s="4"/>
      <c r="DB520" s="8"/>
      <c r="DC520" s="7"/>
      <c r="DD520" s="7"/>
      <c r="DE520" s="2" t="s">
        <v>140</v>
      </c>
      <c r="DF520" s="2" t="s">
        <v>131</v>
      </c>
      <c r="DG520" s="2" t="s">
        <v>890</v>
      </c>
      <c r="DH520" s="2" t="s">
        <v>763</v>
      </c>
      <c r="DI520" s="2" t="s">
        <v>142</v>
      </c>
      <c r="DJ520" s="2" t="s">
        <v>134</v>
      </c>
      <c r="DK520" s="4"/>
      <c r="DL520" s="8"/>
      <c r="DM520" s="4"/>
      <c r="DN520" s="8"/>
      <c r="DO520" s="7"/>
      <c r="DP520" s="7"/>
      <c r="DQ520" s="2" t="s">
        <v>134</v>
      </c>
      <c r="DR520" s="2" t="s">
        <v>134</v>
      </c>
      <c r="DS520" s="2" t="s">
        <v>134</v>
      </c>
      <c r="DT520" s="2" t="s">
        <v>134</v>
      </c>
      <c r="DU520" s="2" t="s">
        <v>134</v>
      </c>
      <c r="DV520" s="2" t="s">
        <v>134</v>
      </c>
      <c r="DW520" s="4">
        <v>8</v>
      </c>
      <c r="DX520" s="8">
        <v>68.72</v>
      </c>
      <c r="DY520" s="4"/>
      <c r="DZ520" s="8"/>
      <c r="EA520" s="7"/>
      <c r="EB520" s="7"/>
      <c r="EC520" s="2" t="s">
        <v>140</v>
      </c>
      <c r="ED520" s="2" t="s">
        <v>131</v>
      </c>
      <c r="EE520" s="2" t="s">
        <v>823</v>
      </c>
      <c r="EF520" s="2" t="s">
        <v>4011</v>
      </c>
      <c r="EG520" s="2" t="s">
        <v>142</v>
      </c>
      <c r="EH520" s="2" t="s">
        <v>134</v>
      </c>
      <c r="EI520" s="4">
        <v>34</v>
      </c>
      <c r="EJ520" s="8">
        <v>256.18</v>
      </c>
      <c r="EK520" s="4"/>
      <c r="EL520" s="8"/>
      <c r="EM520" s="7"/>
      <c r="EN520" s="7"/>
      <c r="EO520" s="2" t="s">
        <v>140</v>
      </c>
      <c r="EP520" s="2" t="s">
        <v>131</v>
      </c>
      <c r="EQ520" s="2" t="s">
        <v>1344</v>
      </c>
      <c r="ER520" s="2" t="s">
        <v>3243</v>
      </c>
      <c r="ES520" s="2" t="s">
        <v>142</v>
      </c>
      <c r="ET520" s="2" t="s">
        <v>134</v>
      </c>
      <c r="EU520" s="4">
        <v>54</v>
      </c>
      <c r="EV520" s="8">
        <v>486.52</v>
      </c>
      <c r="EW520" s="4"/>
      <c r="EX520" s="8"/>
      <c r="EY520" s="7"/>
      <c r="EZ520" s="7"/>
      <c r="FA520" s="2" t="s">
        <v>140</v>
      </c>
      <c r="FB520" s="2" t="s">
        <v>131</v>
      </c>
      <c r="FC520" s="2" t="s">
        <v>540</v>
      </c>
      <c r="FD520" s="2" t="s">
        <v>2672</v>
      </c>
      <c r="FE520" s="2" t="s">
        <v>142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134</v>
      </c>
      <c r="FN520" s="2" t="s">
        <v>134</v>
      </c>
      <c r="FO520" s="2" t="s">
        <v>134</v>
      </c>
      <c r="FP520" s="2" t="s">
        <v>134</v>
      </c>
      <c r="FQ520" s="2" t="s">
        <v>134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134</v>
      </c>
      <c r="FZ520" s="2" t="s">
        <v>134</v>
      </c>
      <c r="GA520" s="2" t="s">
        <v>134</v>
      </c>
      <c r="GB520" s="2" t="s">
        <v>134</v>
      </c>
      <c r="GC520" s="2" t="s">
        <v>134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134</v>
      </c>
      <c r="GL520" s="2" t="s">
        <v>134</v>
      </c>
      <c r="GM520" s="2" t="s">
        <v>134</v>
      </c>
      <c r="GN520" s="2" t="s">
        <v>134</v>
      </c>
      <c r="GO520" s="2" t="s">
        <v>134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134</v>
      </c>
      <c r="GX520" s="2" t="s">
        <v>134</v>
      </c>
      <c r="GY520" s="2" t="s">
        <v>134</v>
      </c>
      <c r="GZ520" s="2" t="s">
        <v>134</v>
      </c>
      <c r="HA520" s="2" t="s">
        <v>134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140</v>
      </c>
      <c r="HJ520" s="2" t="s">
        <v>131</v>
      </c>
      <c r="HK520" s="2" t="s">
        <v>1197</v>
      </c>
      <c r="HL520" s="2" t="s">
        <v>134</v>
      </c>
      <c r="HM520" s="2" t="s">
        <v>142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161</v>
      </c>
      <c r="HV520" s="2" t="s">
        <v>131</v>
      </c>
      <c r="HW520" s="2" t="s">
        <v>134</v>
      </c>
      <c r="HX520" s="2" t="s">
        <v>134</v>
      </c>
      <c r="HY520" s="2" t="s">
        <v>142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134</v>
      </c>
      <c r="IH520" s="2" t="s">
        <v>134</v>
      </c>
      <c r="II520" s="2" t="s">
        <v>134</v>
      </c>
      <c r="IJ520" s="2" t="s">
        <v>134</v>
      </c>
      <c r="IK520" s="2" t="s">
        <v>134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134</v>
      </c>
      <c r="IT520" s="2" t="s">
        <v>134</v>
      </c>
      <c r="IU520" s="2" t="s">
        <v>134</v>
      </c>
      <c r="IV520" s="2" t="s">
        <v>134</v>
      </c>
      <c r="IW520" s="2" t="s">
        <v>134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140</v>
      </c>
      <c r="JF520" s="2" t="s">
        <v>131</v>
      </c>
      <c r="JG520" s="2" t="s">
        <v>170</v>
      </c>
      <c r="JH520" s="2" t="s">
        <v>134</v>
      </c>
      <c r="JI520" s="2" t="s">
        <v>142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161</v>
      </c>
      <c r="JR520" s="2" t="s">
        <v>131</v>
      </c>
      <c r="JS520" s="2" t="s">
        <v>134</v>
      </c>
      <c r="JT520" s="2" t="s">
        <v>134</v>
      </c>
      <c r="JU520" s="2" t="s">
        <v>142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140</v>
      </c>
      <c r="KD520" s="2" t="s">
        <v>131</v>
      </c>
      <c r="KE520" s="2" t="s">
        <v>2150</v>
      </c>
      <c r="KF520" s="2" t="s">
        <v>134</v>
      </c>
      <c r="KG520" s="2" t="s">
        <v>142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134</v>
      </c>
      <c r="KQ520" s="2" t="s">
        <v>134</v>
      </c>
      <c r="KR520" s="2" t="s">
        <v>134</v>
      </c>
      <c r="KS520" s="2" t="s">
        <v>134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134</v>
      </c>
      <c r="LB520" s="2" t="s">
        <v>134</v>
      </c>
      <c r="LC520" s="2" t="s">
        <v>134</v>
      </c>
      <c r="LD520" s="2" t="s">
        <v>134</v>
      </c>
      <c r="LE520" s="2" t="s">
        <v>134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134</v>
      </c>
      <c r="LN520" s="2" t="s">
        <v>134</v>
      </c>
      <c r="LO520" s="2" t="s">
        <v>134</v>
      </c>
      <c r="LP520" s="2" t="s">
        <v>134</v>
      </c>
      <c r="LQ520" s="2" t="s">
        <v>134</v>
      </c>
      <c r="LR520" s="2" t="s">
        <v>134</v>
      </c>
      <c r="LS520" s="4">
        <v>2</v>
      </c>
      <c r="LT520" s="8">
        <v>8.92</v>
      </c>
      <c r="LU520" s="4"/>
      <c r="LV520" s="8"/>
      <c r="LW520" s="7"/>
      <c r="LX520" s="7"/>
      <c r="LY520" s="2" t="s">
        <v>140</v>
      </c>
      <c r="LZ520" s="2" t="s">
        <v>131</v>
      </c>
      <c r="MA520" s="2" t="s">
        <v>540</v>
      </c>
      <c r="MB520" s="2" t="s">
        <v>3085</v>
      </c>
      <c r="MC520" s="2" t="s">
        <v>142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161</v>
      </c>
      <c r="ML520" s="2" t="s">
        <v>131</v>
      </c>
      <c r="MM520" s="2" t="s">
        <v>134</v>
      </c>
      <c r="MN520" s="2" t="s">
        <v>134</v>
      </c>
      <c r="MO520" s="2" t="s">
        <v>142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134</v>
      </c>
      <c r="MX520" s="2" t="s">
        <v>134</v>
      </c>
      <c r="MY520" s="2" t="s">
        <v>134</v>
      </c>
      <c r="MZ520" s="2" t="s">
        <v>134</v>
      </c>
      <c r="NA520" s="2" t="s">
        <v>134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134</v>
      </c>
      <c r="NV520" s="2" t="s">
        <v>134</v>
      </c>
      <c r="NW520" s="2" t="s">
        <v>134</v>
      </c>
      <c r="NX520" s="2" t="s">
        <v>134</v>
      </c>
      <c r="NY520" s="2" t="s">
        <v>134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161</v>
      </c>
      <c r="OH520" s="2" t="s">
        <v>131</v>
      </c>
      <c r="OI520" s="2" t="s">
        <v>134</v>
      </c>
      <c r="OJ520" s="2" t="s">
        <v>134</v>
      </c>
      <c r="OK520" s="2" t="s">
        <v>142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134</v>
      </c>
      <c r="OT520" s="2" t="s">
        <v>134</v>
      </c>
      <c r="OU520" s="2" t="s">
        <v>134</v>
      </c>
      <c r="OV520" s="2" t="s">
        <v>134</v>
      </c>
      <c r="OW520" s="2" t="s">
        <v>134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134</v>
      </c>
      <c r="PR520" s="2" t="s">
        <v>134</v>
      </c>
      <c r="PS520" s="2" t="s">
        <v>134</v>
      </c>
      <c r="PT520" s="2" t="s">
        <v>134</v>
      </c>
      <c r="PU520" s="2" t="s">
        <v>134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134</v>
      </c>
      <c r="QP520" s="2" t="s">
        <v>134</v>
      </c>
      <c r="QQ520" s="2" t="s">
        <v>134</v>
      </c>
      <c r="QR520" s="2" t="s">
        <v>134</v>
      </c>
      <c r="QS520" s="2" t="s">
        <v>134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134</v>
      </c>
      <c r="RB520" s="2" t="s">
        <v>134</v>
      </c>
      <c r="RC520" s="2" t="s">
        <v>134</v>
      </c>
      <c r="RD520" s="2" t="s">
        <v>134</v>
      </c>
      <c r="RE520" s="2" t="s">
        <v>134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134</v>
      </c>
      <c r="RN520" s="2" t="s">
        <v>134</v>
      </c>
      <c r="RO520" s="2" t="s">
        <v>134</v>
      </c>
      <c r="RP520" s="2" t="s">
        <v>134</v>
      </c>
      <c r="RQ520" s="2" t="s">
        <v>134</v>
      </c>
      <c r="RR520" s="2" t="s">
        <v>134</v>
      </c>
      <c r="RS520" s="4"/>
      <c r="RT520" s="8"/>
      <c r="RU520" s="4"/>
      <c r="RV520" s="8"/>
      <c r="RW520" s="7"/>
      <c r="RX520" s="7"/>
      <c r="RY520" s="2" t="s">
        <v>134</v>
      </c>
      <c r="RZ520" s="2" t="s">
        <v>134</v>
      </c>
      <c r="SA520" s="2" t="s">
        <v>134</v>
      </c>
      <c r="SB520" s="2" t="s">
        <v>134</v>
      </c>
      <c r="SC520" s="2" t="s">
        <v>134</v>
      </c>
      <c r="SD520" s="2" t="s">
        <v>134</v>
      </c>
      <c r="SE520" s="4"/>
      <c r="SF520" s="8"/>
      <c r="SG520" s="4"/>
      <c r="SH520" s="8"/>
      <c r="SI520" s="7"/>
      <c r="SJ520" s="7"/>
      <c r="SK520" s="2" t="s">
        <v>134</v>
      </c>
      <c r="SL520" s="2" t="s">
        <v>134</v>
      </c>
      <c r="SM520" s="2" t="s">
        <v>134</v>
      </c>
      <c r="SN520" s="2" t="s">
        <v>134</v>
      </c>
      <c r="SO520" s="2" t="s">
        <v>134</v>
      </c>
      <c r="SP520" s="2" t="s">
        <v>134</v>
      </c>
    </row>
    <row r="521">
      <c r="A521" s="2" t="s">
        <v>4012</v>
      </c>
      <c r="B521" s="2" t="s">
        <v>123</v>
      </c>
      <c r="C521" s="2" t="s">
        <v>3991</v>
      </c>
      <c r="D521" s="2" t="s">
        <v>2731</v>
      </c>
      <c r="E521" s="2" t="s">
        <v>2732</v>
      </c>
      <c r="F521" s="2" t="s">
        <v>4003</v>
      </c>
      <c r="G521" s="2" t="s">
        <v>4003</v>
      </c>
      <c r="H521" s="2" t="s">
        <v>4003</v>
      </c>
      <c r="I521" s="2" t="s">
        <v>4013</v>
      </c>
      <c r="J521" s="2" t="s">
        <v>3994</v>
      </c>
      <c r="K521" s="2" t="s">
        <v>2742</v>
      </c>
      <c r="L521" s="3">
        <v>6.07</v>
      </c>
      <c r="M521" s="3">
        <v>6.37</v>
      </c>
      <c r="N521" s="3">
        <v>19.99</v>
      </c>
      <c r="O521" s="2" t="s">
        <v>131</v>
      </c>
      <c r="P521" s="2" t="s">
        <v>275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832</v>
      </c>
      <c r="V521" s="2" t="s">
        <v>2599</v>
      </c>
      <c r="W521" s="2" t="s">
        <v>1671</v>
      </c>
      <c r="X521" s="2" t="s">
        <v>134</v>
      </c>
      <c r="Y521" s="2" t="s">
        <v>540</v>
      </c>
      <c r="Z521" s="4">
        <v>180</v>
      </c>
      <c r="AA521" s="4">
        <f>=ROUNDDOWN(81.8181818181818,0)</f>
      </c>
      <c r="AB521" s="5">
        <v>2.2</v>
      </c>
      <c r="AC521" s="2" t="s">
        <v>134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>
        <v>0</v>
      </c>
      <c r="AP521" s="4">
        <v>41</v>
      </c>
      <c r="AQ521" s="8">
        <v>289.29</v>
      </c>
      <c r="AR521" s="4"/>
      <c r="AS521" s="8"/>
      <c r="AT521" s="7"/>
      <c r="AU521" s="7"/>
      <c r="AV521" s="4">
        <v>96</v>
      </c>
      <c r="AW521" s="8">
        <v>735.21</v>
      </c>
      <c r="AX521" s="4" t="s">
        <v>134</v>
      </c>
      <c r="AY521" s="8" t="s">
        <v>134</v>
      </c>
      <c r="AZ521" s="7" t="s">
        <v>134</v>
      </c>
      <c r="BA521" s="7" t="s">
        <v>134</v>
      </c>
      <c r="BB521" s="7">
        <v>1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>
        <v>0.2645</v>
      </c>
      <c r="BJ521" s="4">
        <v>41</v>
      </c>
      <c r="BK521" s="8">
        <v>289.29</v>
      </c>
      <c r="BL521" s="2" t="s">
        <v>4014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161</v>
      </c>
      <c r="BV521" s="2" t="s">
        <v>131</v>
      </c>
      <c r="BW521" s="2" t="s">
        <v>134</v>
      </c>
      <c r="BX521" s="2" t="s">
        <v>134</v>
      </c>
      <c r="BY521" s="2" t="s">
        <v>142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143</v>
      </c>
      <c r="CH521" s="2" t="s">
        <v>131</v>
      </c>
      <c r="CI521" s="2" t="s">
        <v>134</v>
      </c>
      <c r="CJ521" s="2" t="s">
        <v>134</v>
      </c>
      <c r="CK521" s="2" t="s">
        <v>142</v>
      </c>
      <c r="CL521" s="2" t="s">
        <v>134</v>
      </c>
      <c r="CM521" s="4">
        <v>8</v>
      </c>
      <c r="CN521" s="8">
        <v>55.04</v>
      </c>
      <c r="CO521" s="4"/>
      <c r="CP521" s="8"/>
      <c r="CQ521" s="7"/>
      <c r="CR521" s="7"/>
      <c r="CS521" s="2" t="s">
        <v>140</v>
      </c>
      <c r="CT521" s="2" t="s">
        <v>131</v>
      </c>
      <c r="CU521" s="2" t="s">
        <v>1572</v>
      </c>
      <c r="CV521" s="2" t="s">
        <v>3682</v>
      </c>
      <c r="CW521" s="2" t="s">
        <v>142</v>
      </c>
      <c r="CX521" s="2" t="s">
        <v>134</v>
      </c>
      <c r="CY521" s="4">
        <v>1</v>
      </c>
      <c r="CZ521" s="8">
        <v>6.69</v>
      </c>
      <c r="DA521" s="4"/>
      <c r="DB521" s="8"/>
      <c r="DC521" s="7"/>
      <c r="DD521" s="7"/>
      <c r="DE521" s="2" t="s">
        <v>140</v>
      </c>
      <c r="DF521" s="2" t="s">
        <v>131</v>
      </c>
      <c r="DG521" s="2" t="s">
        <v>890</v>
      </c>
      <c r="DH521" s="2" t="s">
        <v>1051</v>
      </c>
      <c r="DI521" s="2" t="s">
        <v>142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134</v>
      </c>
      <c r="DR521" s="2" t="s">
        <v>134</v>
      </c>
      <c r="DS521" s="2" t="s">
        <v>134</v>
      </c>
      <c r="DT521" s="2" t="s">
        <v>134</v>
      </c>
      <c r="DU521" s="2" t="s">
        <v>134</v>
      </c>
      <c r="DV521" s="2" t="s">
        <v>134</v>
      </c>
      <c r="DW521" s="4"/>
      <c r="DX521" s="8"/>
      <c r="DY521" s="4"/>
      <c r="DZ521" s="8"/>
      <c r="EA521" s="7"/>
      <c r="EB521" s="7"/>
      <c r="EC521" s="2" t="s">
        <v>140</v>
      </c>
      <c r="ED521" s="2" t="s">
        <v>131</v>
      </c>
      <c r="EE521" s="2" t="s">
        <v>823</v>
      </c>
      <c r="EF521" s="2" t="s">
        <v>134</v>
      </c>
      <c r="EG521" s="2" t="s">
        <v>142</v>
      </c>
      <c r="EH521" s="2" t="s">
        <v>134</v>
      </c>
      <c r="EI521" s="4">
        <v>2</v>
      </c>
      <c r="EJ521" s="8">
        <v>11.47</v>
      </c>
      <c r="EK521" s="4"/>
      <c r="EL521" s="8"/>
      <c r="EM521" s="7"/>
      <c r="EN521" s="7"/>
      <c r="EO521" s="2" t="s">
        <v>140</v>
      </c>
      <c r="EP521" s="2" t="s">
        <v>131</v>
      </c>
      <c r="EQ521" s="2" t="s">
        <v>1344</v>
      </c>
      <c r="ER521" s="2" t="s">
        <v>3149</v>
      </c>
      <c r="ES521" s="2" t="s">
        <v>142</v>
      </c>
      <c r="ET521" s="2" t="s">
        <v>134</v>
      </c>
      <c r="EU521" s="4">
        <v>30</v>
      </c>
      <c r="EV521" s="8">
        <v>216.09</v>
      </c>
      <c r="EW521" s="4"/>
      <c r="EX521" s="8"/>
      <c r="EY521" s="7"/>
      <c r="EZ521" s="7"/>
      <c r="FA521" s="2" t="s">
        <v>140</v>
      </c>
      <c r="FB521" s="2" t="s">
        <v>131</v>
      </c>
      <c r="FC521" s="2" t="s">
        <v>540</v>
      </c>
      <c r="FD521" s="2" t="s">
        <v>2155</v>
      </c>
      <c r="FE521" s="2" t="s">
        <v>142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134</v>
      </c>
      <c r="FN521" s="2" t="s">
        <v>134</v>
      </c>
      <c r="FO521" s="2" t="s">
        <v>134</v>
      </c>
      <c r="FP521" s="2" t="s">
        <v>134</v>
      </c>
      <c r="FQ521" s="2" t="s">
        <v>134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134</v>
      </c>
      <c r="FZ521" s="2" t="s">
        <v>134</v>
      </c>
      <c r="GA521" s="2" t="s">
        <v>134</v>
      </c>
      <c r="GB521" s="2" t="s">
        <v>134</v>
      </c>
      <c r="GC521" s="2" t="s">
        <v>134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134</v>
      </c>
      <c r="GL521" s="2" t="s">
        <v>134</v>
      </c>
      <c r="GM521" s="2" t="s">
        <v>134</v>
      </c>
      <c r="GN521" s="2" t="s">
        <v>134</v>
      </c>
      <c r="GO521" s="2" t="s">
        <v>134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134</v>
      </c>
      <c r="GX521" s="2" t="s">
        <v>134</v>
      </c>
      <c r="GY521" s="2" t="s">
        <v>134</v>
      </c>
      <c r="GZ521" s="2" t="s">
        <v>134</v>
      </c>
      <c r="HA521" s="2" t="s">
        <v>134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140</v>
      </c>
      <c r="HJ521" s="2" t="s">
        <v>131</v>
      </c>
      <c r="HK521" s="2" t="s">
        <v>1197</v>
      </c>
      <c r="HL521" s="2" t="s">
        <v>134</v>
      </c>
      <c r="HM521" s="2" t="s">
        <v>142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161</v>
      </c>
      <c r="HV521" s="2" t="s">
        <v>131</v>
      </c>
      <c r="HW521" s="2" t="s">
        <v>134</v>
      </c>
      <c r="HX521" s="2" t="s">
        <v>134</v>
      </c>
      <c r="HY521" s="2" t="s">
        <v>142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134</v>
      </c>
      <c r="IH521" s="2" t="s">
        <v>134</v>
      </c>
      <c r="II521" s="2" t="s">
        <v>134</v>
      </c>
      <c r="IJ521" s="2" t="s">
        <v>134</v>
      </c>
      <c r="IK521" s="2" t="s">
        <v>134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134</v>
      </c>
      <c r="IT521" s="2" t="s">
        <v>134</v>
      </c>
      <c r="IU521" s="2" t="s">
        <v>134</v>
      </c>
      <c r="IV521" s="2" t="s">
        <v>134</v>
      </c>
      <c r="IW521" s="2" t="s">
        <v>134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140</v>
      </c>
      <c r="JF521" s="2" t="s">
        <v>131</v>
      </c>
      <c r="JG521" s="2" t="s">
        <v>170</v>
      </c>
      <c r="JH521" s="2" t="s">
        <v>134</v>
      </c>
      <c r="JI521" s="2" t="s">
        <v>142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161</v>
      </c>
      <c r="JR521" s="2" t="s">
        <v>131</v>
      </c>
      <c r="JS521" s="2" t="s">
        <v>134</v>
      </c>
      <c r="JT521" s="2" t="s">
        <v>134</v>
      </c>
      <c r="JU521" s="2" t="s">
        <v>142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140</v>
      </c>
      <c r="KD521" s="2" t="s">
        <v>131</v>
      </c>
      <c r="KE521" s="2" t="s">
        <v>2150</v>
      </c>
      <c r="KF521" s="2" t="s">
        <v>134</v>
      </c>
      <c r="KG521" s="2" t="s">
        <v>142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134</v>
      </c>
      <c r="KQ521" s="2" t="s">
        <v>134</v>
      </c>
      <c r="KR521" s="2" t="s">
        <v>134</v>
      </c>
      <c r="KS521" s="2" t="s">
        <v>134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134</v>
      </c>
      <c r="LB521" s="2" t="s">
        <v>134</v>
      </c>
      <c r="LC521" s="2" t="s">
        <v>134</v>
      </c>
      <c r="LD521" s="2" t="s">
        <v>134</v>
      </c>
      <c r="LE521" s="2" t="s">
        <v>134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134</v>
      </c>
      <c r="LN521" s="2" t="s">
        <v>134</v>
      </c>
      <c r="LO521" s="2" t="s">
        <v>134</v>
      </c>
      <c r="LP521" s="2" t="s">
        <v>134</v>
      </c>
      <c r="LQ521" s="2" t="s">
        <v>134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140</v>
      </c>
      <c r="LZ521" s="2" t="s">
        <v>131</v>
      </c>
      <c r="MA521" s="2" t="s">
        <v>540</v>
      </c>
      <c r="MB521" s="2" t="s">
        <v>134</v>
      </c>
      <c r="MC521" s="2" t="s">
        <v>142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161</v>
      </c>
      <c r="ML521" s="2" t="s">
        <v>131</v>
      </c>
      <c r="MM521" s="2" t="s">
        <v>134</v>
      </c>
      <c r="MN521" s="2" t="s">
        <v>134</v>
      </c>
      <c r="MO521" s="2" t="s">
        <v>142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134</v>
      </c>
      <c r="MY521" s="2" t="s">
        <v>134</v>
      </c>
      <c r="MZ521" s="2" t="s">
        <v>134</v>
      </c>
      <c r="NA521" s="2" t="s">
        <v>134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134</v>
      </c>
      <c r="NJ521" s="2" t="s">
        <v>134</v>
      </c>
      <c r="NK521" s="2" t="s">
        <v>134</v>
      </c>
      <c r="NL521" s="2" t="s">
        <v>134</v>
      </c>
      <c r="NM521" s="2" t="s">
        <v>134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134</v>
      </c>
      <c r="NW521" s="2" t="s">
        <v>134</v>
      </c>
      <c r="NX521" s="2" t="s">
        <v>134</v>
      </c>
      <c r="NY521" s="2" t="s">
        <v>134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161</v>
      </c>
      <c r="OH521" s="2" t="s">
        <v>131</v>
      </c>
      <c r="OI521" s="2" t="s">
        <v>134</v>
      </c>
      <c r="OJ521" s="2" t="s">
        <v>134</v>
      </c>
      <c r="OK521" s="2" t="s">
        <v>142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134</v>
      </c>
      <c r="OT521" s="2" t="s">
        <v>134</v>
      </c>
      <c r="OU521" s="2" t="s">
        <v>134</v>
      </c>
      <c r="OV521" s="2" t="s">
        <v>134</v>
      </c>
      <c r="OW521" s="2" t="s">
        <v>134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134</v>
      </c>
      <c r="PS521" s="2" t="s">
        <v>134</v>
      </c>
      <c r="PT521" s="2" t="s">
        <v>134</v>
      </c>
      <c r="PU521" s="2" t="s">
        <v>134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134</v>
      </c>
      <c r="QD521" s="2" t="s">
        <v>134</v>
      </c>
      <c r="QE521" s="2" t="s">
        <v>134</v>
      </c>
      <c r="QF521" s="2" t="s">
        <v>134</v>
      </c>
      <c r="QG521" s="2" t="s">
        <v>134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134</v>
      </c>
      <c r="RB521" s="2" t="s">
        <v>134</v>
      </c>
      <c r="RC521" s="2" t="s">
        <v>134</v>
      </c>
      <c r="RD521" s="2" t="s">
        <v>134</v>
      </c>
      <c r="RE521" s="2" t="s">
        <v>134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134</v>
      </c>
      <c r="RN521" s="2" t="s">
        <v>134</v>
      </c>
      <c r="RO521" s="2" t="s">
        <v>134</v>
      </c>
      <c r="RP521" s="2" t="s">
        <v>134</v>
      </c>
      <c r="RQ521" s="2" t="s">
        <v>134</v>
      </c>
      <c r="RR521" s="2" t="s">
        <v>134</v>
      </c>
      <c r="RS521" s="4"/>
      <c r="RT521" s="8"/>
      <c r="RU521" s="4"/>
      <c r="RV521" s="8"/>
      <c r="RW521" s="7"/>
      <c r="RX521" s="7"/>
      <c r="RY521" s="2" t="s">
        <v>134</v>
      </c>
      <c r="RZ521" s="2" t="s">
        <v>134</v>
      </c>
      <c r="SA521" s="2" t="s">
        <v>134</v>
      </c>
      <c r="SB521" s="2" t="s">
        <v>134</v>
      </c>
      <c r="SC521" s="2" t="s">
        <v>134</v>
      </c>
      <c r="SD521" s="2" t="s">
        <v>134</v>
      </c>
      <c r="SE521" s="4"/>
      <c r="SF521" s="8"/>
      <c r="SG521" s="4"/>
      <c r="SH521" s="8"/>
      <c r="SI521" s="7"/>
      <c r="SJ521" s="7"/>
      <c r="SK521" s="2" t="s">
        <v>134</v>
      </c>
      <c r="SL521" s="2" t="s">
        <v>134</v>
      </c>
      <c r="SM521" s="2" t="s">
        <v>134</v>
      </c>
      <c r="SN521" s="2" t="s">
        <v>134</v>
      </c>
      <c r="SO521" s="2" t="s">
        <v>134</v>
      </c>
      <c r="SP521" s="2" t="s">
        <v>134</v>
      </c>
    </row>
    <row r="522">
      <c r="A522" s="2" t="s">
        <v>4015</v>
      </c>
      <c r="B522" s="2" t="s">
        <v>123</v>
      </c>
      <c r="C522" s="2" t="s">
        <v>3991</v>
      </c>
      <c r="D522" s="2" t="s">
        <v>2731</v>
      </c>
      <c r="E522" s="2" t="s">
        <v>2732</v>
      </c>
      <c r="F522" s="2" t="s">
        <v>4003</v>
      </c>
      <c r="G522" s="2" t="s">
        <v>4003</v>
      </c>
      <c r="H522" s="2" t="s">
        <v>4003</v>
      </c>
      <c r="I522" s="2" t="s">
        <v>4016</v>
      </c>
      <c r="J522" s="2" t="s">
        <v>3994</v>
      </c>
      <c r="K522" s="2" t="s">
        <v>2742</v>
      </c>
      <c r="L522" s="3">
        <v>7.37</v>
      </c>
      <c r="M522" s="3">
        <v>7.74</v>
      </c>
      <c r="N522" s="3">
        <v>24.99</v>
      </c>
      <c r="O522" s="2" t="s">
        <v>725</v>
      </c>
      <c r="P522" s="2" t="s">
        <v>275</v>
      </c>
      <c r="Q522" s="2" t="s">
        <v>133</v>
      </c>
      <c r="R522" s="2" t="s">
        <v>134</v>
      </c>
      <c r="S522" s="2" t="s">
        <v>134</v>
      </c>
      <c r="T522" s="2" t="s">
        <v>134</v>
      </c>
      <c r="U522" s="2" t="s">
        <v>832</v>
      </c>
      <c r="V522" s="2" t="s">
        <v>2599</v>
      </c>
      <c r="W522" s="2" t="s">
        <v>1671</v>
      </c>
      <c r="X522" s="2" t="s">
        <v>134</v>
      </c>
      <c r="Y522" s="2" t="s">
        <v>540</v>
      </c>
      <c r="Z522" s="4"/>
      <c r="AA522" s="4">
        <f>=ROUNDDOWN({0},0)</f>
      </c>
      <c r="AB522" s="5">
        <v>1.5</v>
      </c>
      <c r="AC522" s="2" t="s">
        <v>134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>
        <v>0</v>
      </c>
      <c r="AP522" s="4">
        <v>4</v>
      </c>
      <c r="AQ522" s="8">
        <v>35.68</v>
      </c>
      <c r="AR522" s="4"/>
      <c r="AS522" s="8"/>
      <c r="AT522" s="7"/>
      <c r="AU522" s="7"/>
      <c r="AV522" s="4" t="s">
        <v>134</v>
      </c>
      <c r="AW522" s="8" t="s">
        <v>134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 t="s">
        <v>134</v>
      </c>
      <c r="BC522" s="4" t="s">
        <v>134</v>
      </c>
      <c r="BD522" s="8" t="s">
        <v>134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 t="s">
        <v>134</v>
      </c>
      <c r="BJ522" s="4">
        <v>4</v>
      </c>
      <c r="BK522" s="8">
        <v>35.68</v>
      </c>
      <c r="BL522" s="2" t="s">
        <v>23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161</v>
      </c>
      <c r="BV522" s="2" t="s">
        <v>144</v>
      </c>
      <c r="BW522" s="2" t="s">
        <v>134</v>
      </c>
      <c r="BX522" s="2" t="s">
        <v>134</v>
      </c>
      <c r="BY522" s="2" t="s">
        <v>142</v>
      </c>
      <c r="BZ522" s="2" t="s">
        <v>134</v>
      </c>
      <c r="CA522" s="4"/>
      <c r="CB522" s="8"/>
      <c r="CC522" s="4"/>
      <c r="CD522" s="8"/>
      <c r="CE522" s="7"/>
      <c r="CF522" s="7"/>
      <c r="CG522" s="2" t="s">
        <v>143</v>
      </c>
      <c r="CH522" s="2" t="s">
        <v>144</v>
      </c>
      <c r="CI522" s="2" t="s">
        <v>134</v>
      </c>
      <c r="CJ522" s="2" t="s">
        <v>134</v>
      </c>
      <c r="CK522" s="2" t="s">
        <v>142</v>
      </c>
      <c r="CL522" s="2" t="s">
        <v>134</v>
      </c>
      <c r="CM522" s="4"/>
      <c r="CN522" s="8"/>
      <c r="CO522" s="4"/>
      <c r="CP522" s="8"/>
      <c r="CQ522" s="7"/>
      <c r="CR522" s="7"/>
      <c r="CS522" s="2" t="s">
        <v>436</v>
      </c>
      <c r="CT522" s="2" t="s">
        <v>144</v>
      </c>
      <c r="CU522" s="2" t="s">
        <v>134</v>
      </c>
      <c r="CV522" s="2" t="s">
        <v>134</v>
      </c>
      <c r="CW522" s="2" t="s">
        <v>142</v>
      </c>
      <c r="CX522" s="2" t="s">
        <v>134</v>
      </c>
      <c r="CY522" s="4"/>
      <c r="CZ522" s="8"/>
      <c r="DA522" s="4"/>
      <c r="DB522" s="8"/>
      <c r="DC522" s="7"/>
      <c r="DD522" s="7"/>
      <c r="DE522" s="2" t="s">
        <v>140</v>
      </c>
      <c r="DF522" s="2" t="s">
        <v>144</v>
      </c>
      <c r="DG522" s="2" t="s">
        <v>890</v>
      </c>
      <c r="DH522" s="2" t="s">
        <v>134</v>
      </c>
      <c r="DI522" s="2" t="s">
        <v>142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134</v>
      </c>
      <c r="DR522" s="2" t="s">
        <v>134</v>
      </c>
      <c r="DS522" s="2" t="s">
        <v>134</v>
      </c>
      <c r="DT522" s="2" t="s">
        <v>134</v>
      </c>
      <c r="DU522" s="2" t="s">
        <v>134</v>
      </c>
      <c r="DV522" s="2" t="s">
        <v>134</v>
      </c>
      <c r="DW522" s="4"/>
      <c r="DX522" s="8"/>
      <c r="DY522" s="4"/>
      <c r="DZ522" s="8"/>
      <c r="EA522" s="7"/>
      <c r="EB522" s="7"/>
      <c r="EC522" s="2" t="s">
        <v>140</v>
      </c>
      <c r="ED522" s="2" t="s">
        <v>144</v>
      </c>
      <c r="EE522" s="2" t="s">
        <v>823</v>
      </c>
      <c r="EF522" s="2" t="s">
        <v>4017</v>
      </c>
      <c r="EG522" s="2" t="s">
        <v>142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140</v>
      </c>
      <c r="EP522" s="2" t="s">
        <v>144</v>
      </c>
      <c r="EQ522" s="2" t="s">
        <v>1344</v>
      </c>
      <c r="ER522" s="2" t="s">
        <v>493</v>
      </c>
      <c r="ES522" s="2" t="s">
        <v>142</v>
      </c>
      <c r="ET522" s="2" t="s">
        <v>134</v>
      </c>
      <c r="EU522" s="4">
        <v>4</v>
      </c>
      <c r="EV522" s="8">
        <v>35.68</v>
      </c>
      <c r="EW522" s="4"/>
      <c r="EX522" s="8"/>
      <c r="EY522" s="7"/>
      <c r="EZ522" s="7"/>
      <c r="FA522" s="2" t="s">
        <v>140</v>
      </c>
      <c r="FB522" s="2" t="s">
        <v>144</v>
      </c>
      <c r="FC522" s="2" t="s">
        <v>540</v>
      </c>
      <c r="FD522" s="2" t="s">
        <v>2155</v>
      </c>
      <c r="FE522" s="2" t="s">
        <v>142</v>
      </c>
      <c r="FF522" s="2" t="s">
        <v>134</v>
      </c>
      <c r="FG522" s="4"/>
      <c r="FH522" s="8"/>
      <c r="FI522" s="4"/>
      <c r="FJ522" s="8"/>
      <c r="FK522" s="7"/>
      <c r="FL522" s="7"/>
      <c r="FM522" s="2" t="s">
        <v>134</v>
      </c>
      <c r="FN522" s="2" t="s">
        <v>134</v>
      </c>
      <c r="FO522" s="2" t="s">
        <v>134</v>
      </c>
      <c r="FP522" s="2" t="s">
        <v>134</v>
      </c>
      <c r="FQ522" s="2" t="s">
        <v>134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134</v>
      </c>
      <c r="FZ522" s="2" t="s">
        <v>134</v>
      </c>
      <c r="GA522" s="2" t="s">
        <v>134</v>
      </c>
      <c r="GB522" s="2" t="s">
        <v>134</v>
      </c>
      <c r="GC522" s="2" t="s">
        <v>134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134</v>
      </c>
      <c r="GL522" s="2" t="s">
        <v>134</v>
      </c>
      <c r="GM522" s="2" t="s">
        <v>134</v>
      </c>
      <c r="GN522" s="2" t="s">
        <v>134</v>
      </c>
      <c r="GO522" s="2" t="s">
        <v>134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134</v>
      </c>
      <c r="GX522" s="2" t="s">
        <v>134</v>
      </c>
      <c r="GY522" s="2" t="s">
        <v>134</v>
      </c>
      <c r="GZ522" s="2" t="s">
        <v>134</v>
      </c>
      <c r="HA522" s="2" t="s">
        <v>134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140</v>
      </c>
      <c r="HJ522" s="2" t="s">
        <v>144</v>
      </c>
      <c r="HK522" s="2" t="s">
        <v>1197</v>
      </c>
      <c r="HL522" s="2" t="s">
        <v>134</v>
      </c>
      <c r="HM522" s="2" t="s">
        <v>142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161</v>
      </c>
      <c r="HV522" s="2" t="s">
        <v>144</v>
      </c>
      <c r="HW522" s="2" t="s">
        <v>134</v>
      </c>
      <c r="HX522" s="2" t="s">
        <v>134</v>
      </c>
      <c r="HY522" s="2" t="s">
        <v>142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134</v>
      </c>
      <c r="IH522" s="2" t="s">
        <v>134</v>
      </c>
      <c r="II522" s="2" t="s">
        <v>134</v>
      </c>
      <c r="IJ522" s="2" t="s">
        <v>134</v>
      </c>
      <c r="IK522" s="2" t="s">
        <v>134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134</v>
      </c>
      <c r="IT522" s="2" t="s">
        <v>134</v>
      </c>
      <c r="IU522" s="2" t="s">
        <v>134</v>
      </c>
      <c r="IV522" s="2" t="s">
        <v>134</v>
      </c>
      <c r="IW522" s="2" t="s">
        <v>134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140</v>
      </c>
      <c r="JF522" s="2" t="s">
        <v>144</v>
      </c>
      <c r="JG522" s="2" t="s">
        <v>134</v>
      </c>
      <c r="JH522" s="2" t="s">
        <v>134</v>
      </c>
      <c r="JI522" s="2" t="s">
        <v>142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161</v>
      </c>
      <c r="JR522" s="2" t="s">
        <v>144</v>
      </c>
      <c r="JS522" s="2" t="s">
        <v>134</v>
      </c>
      <c r="JT522" s="2" t="s">
        <v>134</v>
      </c>
      <c r="JU522" s="2" t="s">
        <v>142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436</v>
      </c>
      <c r="KD522" s="2" t="s">
        <v>144</v>
      </c>
      <c r="KE522" s="2" t="s">
        <v>134</v>
      </c>
      <c r="KF522" s="2" t="s">
        <v>134</v>
      </c>
      <c r="KG522" s="2" t="s">
        <v>142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134</v>
      </c>
      <c r="KQ522" s="2" t="s">
        <v>134</v>
      </c>
      <c r="KR522" s="2" t="s">
        <v>134</v>
      </c>
      <c r="KS522" s="2" t="s">
        <v>134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134</v>
      </c>
      <c r="LB522" s="2" t="s">
        <v>134</v>
      </c>
      <c r="LC522" s="2" t="s">
        <v>134</v>
      </c>
      <c r="LD522" s="2" t="s">
        <v>134</v>
      </c>
      <c r="LE522" s="2" t="s">
        <v>134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134</v>
      </c>
      <c r="LN522" s="2" t="s">
        <v>134</v>
      </c>
      <c r="LO522" s="2" t="s">
        <v>134</v>
      </c>
      <c r="LP522" s="2" t="s">
        <v>134</v>
      </c>
      <c r="LQ522" s="2" t="s">
        <v>134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140</v>
      </c>
      <c r="LZ522" s="2" t="s">
        <v>144</v>
      </c>
      <c r="MA522" s="2" t="s">
        <v>540</v>
      </c>
      <c r="MB522" s="2" t="s">
        <v>2184</v>
      </c>
      <c r="MC522" s="2" t="s">
        <v>142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161</v>
      </c>
      <c r="ML522" s="2" t="s">
        <v>144</v>
      </c>
      <c r="MM522" s="2" t="s">
        <v>134</v>
      </c>
      <c r="MN522" s="2" t="s">
        <v>134</v>
      </c>
      <c r="MO522" s="2" t="s">
        <v>142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134</v>
      </c>
      <c r="MX522" s="2" t="s">
        <v>134</v>
      </c>
      <c r="MY522" s="2" t="s">
        <v>134</v>
      </c>
      <c r="MZ522" s="2" t="s">
        <v>134</v>
      </c>
      <c r="NA522" s="2" t="s">
        <v>134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134</v>
      </c>
      <c r="NJ522" s="2" t="s">
        <v>134</v>
      </c>
      <c r="NK522" s="2" t="s">
        <v>134</v>
      </c>
      <c r="NL522" s="2" t="s">
        <v>134</v>
      </c>
      <c r="NM522" s="2" t="s">
        <v>134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134</v>
      </c>
      <c r="NV522" s="2" t="s">
        <v>134</v>
      </c>
      <c r="NW522" s="2" t="s">
        <v>134</v>
      </c>
      <c r="NX522" s="2" t="s">
        <v>134</v>
      </c>
      <c r="NY522" s="2" t="s">
        <v>134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161</v>
      </c>
      <c r="OH522" s="2" t="s">
        <v>144</v>
      </c>
      <c r="OI522" s="2" t="s">
        <v>134</v>
      </c>
      <c r="OJ522" s="2" t="s">
        <v>134</v>
      </c>
      <c r="OK522" s="2" t="s">
        <v>142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134</v>
      </c>
      <c r="OT522" s="2" t="s">
        <v>134</v>
      </c>
      <c r="OU522" s="2" t="s">
        <v>134</v>
      </c>
      <c r="OV522" s="2" t="s">
        <v>134</v>
      </c>
      <c r="OW522" s="2" t="s">
        <v>134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134</v>
      </c>
      <c r="PR522" s="2" t="s">
        <v>134</v>
      </c>
      <c r="PS522" s="2" t="s">
        <v>134</v>
      </c>
      <c r="PT522" s="2" t="s">
        <v>134</v>
      </c>
      <c r="PU522" s="2" t="s">
        <v>134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134</v>
      </c>
      <c r="QD522" s="2" t="s">
        <v>134</v>
      </c>
      <c r="QE522" s="2" t="s">
        <v>134</v>
      </c>
      <c r="QF522" s="2" t="s">
        <v>134</v>
      </c>
      <c r="QG522" s="2" t="s">
        <v>134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134</v>
      </c>
      <c r="QP522" s="2" t="s">
        <v>134</v>
      </c>
      <c r="QQ522" s="2" t="s">
        <v>134</v>
      </c>
      <c r="QR522" s="2" t="s">
        <v>134</v>
      </c>
      <c r="QS522" s="2" t="s">
        <v>134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134</v>
      </c>
      <c r="RB522" s="2" t="s">
        <v>134</v>
      </c>
      <c r="RC522" s="2" t="s">
        <v>134</v>
      </c>
      <c r="RD522" s="2" t="s">
        <v>134</v>
      </c>
      <c r="RE522" s="2" t="s">
        <v>134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134</v>
      </c>
      <c r="RN522" s="2" t="s">
        <v>134</v>
      </c>
      <c r="RO522" s="2" t="s">
        <v>134</v>
      </c>
      <c r="RP522" s="2" t="s">
        <v>134</v>
      </c>
      <c r="RQ522" s="2" t="s">
        <v>134</v>
      </c>
      <c r="RR522" s="2" t="s">
        <v>134</v>
      </c>
      <c r="RS522" s="4"/>
      <c r="RT522" s="8"/>
      <c r="RU522" s="4"/>
      <c r="RV522" s="8"/>
      <c r="RW522" s="7"/>
      <c r="RX522" s="7"/>
      <c r="RY522" s="2" t="s">
        <v>134</v>
      </c>
      <c r="RZ522" s="2" t="s">
        <v>134</v>
      </c>
      <c r="SA522" s="2" t="s">
        <v>134</v>
      </c>
      <c r="SB522" s="2" t="s">
        <v>134</v>
      </c>
      <c r="SC522" s="2" t="s">
        <v>134</v>
      </c>
      <c r="SD522" s="2" t="s">
        <v>134</v>
      </c>
      <c r="SE522" s="4"/>
      <c r="SF522" s="8"/>
      <c r="SG522" s="4"/>
      <c r="SH522" s="8"/>
      <c r="SI522" s="7"/>
      <c r="SJ522" s="7"/>
      <c r="SK522" s="2" t="s">
        <v>134</v>
      </c>
      <c r="SL522" s="2" t="s">
        <v>134</v>
      </c>
      <c r="SM522" s="2" t="s">
        <v>134</v>
      </c>
      <c r="SN522" s="2" t="s">
        <v>134</v>
      </c>
      <c r="SO522" s="2" t="s">
        <v>134</v>
      </c>
      <c r="SP522" s="2" t="s">
        <v>134</v>
      </c>
    </row>
    <row r="523">
      <c r="A523" s="2" t="s">
        <v>4018</v>
      </c>
      <c r="B523" s="2" t="s">
        <v>123</v>
      </c>
      <c r="C523" s="2" t="s">
        <v>3991</v>
      </c>
      <c r="D523" s="2" t="s">
        <v>2731</v>
      </c>
      <c r="E523" s="2" t="s">
        <v>2732</v>
      </c>
      <c r="F523" s="2" t="s">
        <v>4003</v>
      </c>
      <c r="G523" s="2" t="s">
        <v>4003</v>
      </c>
      <c r="H523" s="2" t="s">
        <v>4003</v>
      </c>
      <c r="I523" s="2" t="s">
        <v>4019</v>
      </c>
      <c r="J523" s="2" t="s">
        <v>3994</v>
      </c>
      <c r="K523" s="2" t="s">
        <v>2742</v>
      </c>
      <c r="L523" s="3">
        <v>6.99</v>
      </c>
      <c r="M523" s="3">
        <v>7.34</v>
      </c>
      <c r="N523" s="3">
        <v>21.99</v>
      </c>
      <c r="O523" s="2" t="s">
        <v>131</v>
      </c>
      <c r="P523" s="2" t="s">
        <v>275</v>
      </c>
      <c r="Q523" s="2" t="s">
        <v>133</v>
      </c>
      <c r="R523" s="2" t="s">
        <v>134</v>
      </c>
      <c r="S523" s="2" t="s">
        <v>134</v>
      </c>
      <c r="T523" s="2" t="s">
        <v>134</v>
      </c>
      <c r="U523" s="2" t="s">
        <v>832</v>
      </c>
      <c r="V523" s="2" t="s">
        <v>2599</v>
      </c>
      <c r="W523" s="2" t="s">
        <v>1671</v>
      </c>
      <c r="X523" s="2" t="s">
        <v>134</v>
      </c>
      <c r="Y523" s="2" t="s">
        <v>540</v>
      </c>
      <c r="Z523" s="4">
        <v>165</v>
      </c>
      <c r="AA523" s="4">
        <f>=ROUNDDOWN(63.4615384615385,0)</f>
      </c>
      <c r="AB523" s="5">
        <v>2.6</v>
      </c>
      <c r="AC523" s="2" t="s">
        <v>134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>
        <v>0</v>
      </c>
      <c r="AP523" s="4">
        <v>51</v>
      </c>
      <c r="AQ523" s="8">
        <v>410.24</v>
      </c>
      <c r="AR523" s="4"/>
      <c r="AS523" s="8"/>
      <c r="AT523" s="7"/>
      <c r="AU523" s="7"/>
      <c r="AV523" s="4" t="s">
        <v>134</v>
      </c>
      <c r="AW523" s="8" t="s">
        <v>134</v>
      </c>
      <c r="AX523" s="4" t="s">
        <v>134</v>
      </c>
      <c r="AY523" s="8" t="s">
        <v>134</v>
      </c>
      <c r="AZ523" s="7" t="s">
        <v>134</v>
      </c>
      <c r="BA523" s="7" t="s">
        <v>134</v>
      </c>
      <c r="BB523" s="7" t="s">
        <v>134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 t="s">
        <v>134</v>
      </c>
      <c r="BJ523" s="4">
        <v>51</v>
      </c>
      <c r="BK523" s="8">
        <v>410.24</v>
      </c>
      <c r="BL523" s="2" t="s">
        <v>3999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161</v>
      </c>
      <c r="BV523" s="2" t="s">
        <v>131</v>
      </c>
      <c r="BW523" s="2" t="s">
        <v>134</v>
      </c>
      <c r="BX523" s="2" t="s">
        <v>134</v>
      </c>
      <c r="BY523" s="2" t="s">
        <v>142</v>
      </c>
      <c r="BZ523" s="2" t="s">
        <v>134</v>
      </c>
      <c r="CA523" s="4"/>
      <c r="CB523" s="8"/>
      <c r="CC523" s="4"/>
      <c r="CD523" s="8"/>
      <c r="CE523" s="7"/>
      <c r="CF523" s="7"/>
      <c r="CG523" s="2" t="s">
        <v>143</v>
      </c>
      <c r="CH523" s="2" t="s">
        <v>131</v>
      </c>
      <c r="CI523" s="2" t="s">
        <v>134</v>
      </c>
      <c r="CJ523" s="2" t="s">
        <v>134</v>
      </c>
      <c r="CK523" s="2" t="s">
        <v>142</v>
      </c>
      <c r="CL523" s="2" t="s">
        <v>134</v>
      </c>
      <c r="CM523" s="4">
        <v>5</v>
      </c>
      <c r="CN523" s="8">
        <v>39.65</v>
      </c>
      <c r="CO523" s="4"/>
      <c r="CP523" s="8"/>
      <c r="CQ523" s="7"/>
      <c r="CR523" s="7"/>
      <c r="CS523" s="2" t="s">
        <v>140</v>
      </c>
      <c r="CT523" s="2" t="s">
        <v>131</v>
      </c>
      <c r="CU523" s="2" t="s">
        <v>1572</v>
      </c>
      <c r="CV523" s="2" t="s">
        <v>976</v>
      </c>
      <c r="CW523" s="2" t="s">
        <v>142</v>
      </c>
      <c r="CX523" s="2" t="s">
        <v>134</v>
      </c>
      <c r="CY523" s="4">
        <v>6</v>
      </c>
      <c r="CZ523" s="8">
        <v>46.26</v>
      </c>
      <c r="DA523" s="4"/>
      <c r="DB523" s="8"/>
      <c r="DC523" s="7"/>
      <c r="DD523" s="7"/>
      <c r="DE523" s="2" t="s">
        <v>140</v>
      </c>
      <c r="DF523" s="2" t="s">
        <v>131</v>
      </c>
      <c r="DG523" s="2" t="s">
        <v>890</v>
      </c>
      <c r="DH523" s="2" t="s">
        <v>1051</v>
      </c>
      <c r="DI523" s="2" t="s">
        <v>142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134</v>
      </c>
      <c r="DR523" s="2" t="s">
        <v>134</v>
      </c>
      <c r="DS523" s="2" t="s">
        <v>134</v>
      </c>
      <c r="DT523" s="2" t="s">
        <v>134</v>
      </c>
      <c r="DU523" s="2" t="s">
        <v>134</v>
      </c>
      <c r="DV523" s="2" t="s">
        <v>134</v>
      </c>
      <c r="DW523" s="4">
        <v>4</v>
      </c>
      <c r="DX523" s="8">
        <v>30.84</v>
      </c>
      <c r="DY523" s="4"/>
      <c r="DZ523" s="8"/>
      <c r="EA523" s="7"/>
      <c r="EB523" s="7"/>
      <c r="EC523" s="2" t="s">
        <v>140</v>
      </c>
      <c r="ED523" s="2" t="s">
        <v>131</v>
      </c>
      <c r="EE523" s="2" t="s">
        <v>823</v>
      </c>
      <c r="EF523" s="2" t="s">
        <v>4005</v>
      </c>
      <c r="EG523" s="2" t="s">
        <v>142</v>
      </c>
      <c r="EH523" s="2" t="s">
        <v>134</v>
      </c>
      <c r="EI523" s="4">
        <v>3</v>
      </c>
      <c r="EJ523" s="8">
        <v>22.02</v>
      </c>
      <c r="EK523" s="4"/>
      <c r="EL523" s="8"/>
      <c r="EM523" s="7"/>
      <c r="EN523" s="7"/>
      <c r="EO523" s="2" t="s">
        <v>140</v>
      </c>
      <c r="EP523" s="2" t="s">
        <v>131</v>
      </c>
      <c r="EQ523" s="2" t="s">
        <v>1344</v>
      </c>
      <c r="ER523" s="2" t="s">
        <v>3562</v>
      </c>
      <c r="ES523" s="2" t="s">
        <v>142</v>
      </c>
      <c r="ET523" s="2" t="s">
        <v>134</v>
      </c>
      <c r="EU523" s="4">
        <v>33</v>
      </c>
      <c r="EV523" s="8">
        <v>271.47</v>
      </c>
      <c r="EW523" s="4"/>
      <c r="EX523" s="8"/>
      <c r="EY523" s="7"/>
      <c r="EZ523" s="7"/>
      <c r="FA523" s="2" t="s">
        <v>140</v>
      </c>
      <c r="FB523" s="2" t="s">
        <v>131</v>
      </c>
      <c r="FC523" s="2" t="s">
        <v>540</v>
      </c>
      <c r="FD523" s="2" t="s">
        <v>2155</v>
      </c>
      <c r="FE523" s="2" t="s">
        <v>142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134</v>
      </c>
      <c r="FN523" s="2" t="s">
        <v>134</v>
      </c>
      <c r="FO523" s="2" t="s">
        <v>134</v>
      </c>
      <c r="FP523" s="2" t="s">
        <v>134</v>
      </c>
      <c r="FQ523" s="2" t="s">
        <v>134</v>
      </c>
      <c r="FR523" s="2" t="s">
        <v>134</v>
      </c>
      <c r="FS523" s="4"/>
      <c r="FT523" s="8"/>
      <c r="FU523" s="4"/>
      <c r="FV523" s="8"/>
      <c r="FW523" s="7"/>
      <c r="FX523" s="7"/>
      <c r="FY523" s="2" t="s">
        <v>134</v>
      </c>
      <c r="FZ523" s="2" t="s">
        <v>134</v>
      </c>
      <c r="GA523" s="2" t="s">
        <v>134</v>
      </c>
      <c r="GB523" s="2" t="s">
        <v>134</v>
      </c>
      <c r="GC523" s="2" t="s">
        <v>134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134</v>
      </c>
      <c r="GL523" s="2" t="s">
        <v>134</v>
      </c>
      <c r="GM523" s="2" t="s">
        <v>134</v>
      </c>
      <c r="GN523" s="2" t="s">
        <v>134</v>
      </c>
      <c r="GO523" s="2" t="s">
        <v>134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134</v>
      </c>
      <c r="GX523" s="2" t="s">
        <v>134</v>
      </c>
      <c r="GY523" s="2" t="s">
        <v>134</v>
      </c>
      <c r="GZ523" s="2" t="s">
        <v>134</v>
      </c>
      <c r="HA523" s="2" t="s">
        <v>134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140</v>
      </c>
      <c r="HJ523" s="2" t="s">
        <v>131</v>
      </c>
      <c r="HK523" s="2" t="s">
        <v>1197</v>
      </c>
      <c r="HL523" s="2" t="s">
        <v>134</v>
      </c>
      <c r="HM523" s="2" t="s">
        <v>142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161</v>
      </c>
      <c r="HV523" s="2" t="s">
        <v>131</v>
      </c>
      <c r="HW523" s="2" t="s">
        <v>134</v>
      </c>
      <c r="HX523" s="2" t="s">
        <v>134</v>
      </c>
      <c r="HY523" s="2" t="s">
        <v>142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134</v>
      </c>
      <c r="IH523" s="2" t="s">
        <v>134</v>
      </c>
      <c r="II523" s="2" t="s">
        <v>134</v>
      </c>
      <c r="IJ523" s="2" t="s">
        <v>134</v>
      </c>
      <c r="IK523" s="2" t="s">
        <v>134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134</v>
      </c>
      <c r="IT523" s="2" t="s">
        <v>134</v>
      </c>
      <c r="IU523" s="2" t="s">
        <v>134</v>
      </c>
      <c r="IV523" s="2" t="s">
        <v>134</v>
      </c>
      <c r="IW523" s="2" t="s">
        <v>134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140</v>
      </c>
      <c r="JF523" s="2" t="s">
        <v>131</v>
      </c>
      <c r="JG523" s="2" t="s">
        <v>170</v>
      </c>
      <c r="JH523" s="2" t="s">
        <v>134</v>
      </c>
      <c r="JI523" s="2" t="s">
        <v>142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161</v>
      </c>
      <c r="JR523" s="2" t="s">
        <v>131</v>
      </c>
      <c r="JS523" s="2" t="s">
        <v>134</v>
      </c>
      <c r="JT523" s="2" t="s">
        <v>134</v>
      </c>
      <c r="JU523" s="2" t="s">
        <v>142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140</v>
      </c>
      <c r="KD523" s="2" t="s">
        <v>131</v>
      </c>
      <c r="KE523" s="2" t="s">
        <v>2150</v>
      </c>
      <c r="KF523" s="2" t="s">
        <v>134</v>
      </c>
      <c r="KG523" s="2" t="s">
        <v>142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134</v>
      </c>
      <c r="KQ523" s="2" t="s">
        <v>134</v>
      </c>
      <c r="KR523" s="2" t="s">
        <v>134</v>
      </c>
      <c r="KS523" s="2" t="s">
        <v>134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134</v>
      </c>
      <c r="LB523" s="2" t="s">
        <v>134</v>
      </c>
      <c r="LC523" s="2" t="s">
        <v>134</v>
      </c>
      <c r="LD523" s="2" t="s">
        <v>134</v>
      </c>
      <c r="LE523" s="2" t="s">
        <v>134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134</v>
      </c>
      <c r="LN523" s="2" t="s">
        <v>134</v>
      </c>
      <c r="LO523" s="2" t="s">
        <v>134</v>
      </c>
      <c r="LP523" s="2" t="s">
        <v>134</v>
      </c>
      <c r="LQ523" s="2" t="s">
        <v>134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140</v>
      </c>
      <c r="LZ523" s="2" t="s">
        <v>131</v>
      </c>
      <c r="MA523" s="2" t="s">
        <v>540</v>
      </c>
      <c r="MB523" s="2" t="s">
        <v>134</v>
      </c>
      <c r="MC523" s="2" t="s">
        <v>142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161</v>
      </c>
      <c r="ML523" s="2" t="s">
        <v>131</v>
      </c>
      <c r="MM523" s="2" t="s">
        <v>134</v>
      </c>
      <c r="MN523" s="2" t="s">
        <v>134</v>
      </c>
      <c r="MO523" s="2" t="s">
        <v>142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134</v>
      </c>
      <c r="MX523" s="2" t="s">
        <v>134</v>
      </c>
      <c r="MY523" s="2" t="s">
        <v>134</v>
      </c>
      <c r="MZ523" s="2" t="s">
        <v>134</v>
      </c>
      <c r="NA523" s="2" t="s">
        <v>134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134</v>
      </c>
      <c r="NK523" s="2" t="s">
        <v>134</v>
      </c>
      <c r="NL523" s="2" t="s">
        <v>134</v>
      </c>
      <c r="NM523" s="2" t="s">
        <v>134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134</v>
      </c>
      <c r="NV523" s="2" t="s">
        <v>134</v>
      </c>
      <c r="NW523" s="2" t="s">
        <v>134</v>
      </c>
      <c r="NX523" s="2" t="s">
        <v>134</v>
      </c>
      <c r="NY523" s="2" t="s">
        <v>134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161</v>
      </c>
      <c r="OH523" s="2" t="s">
        <v>131</v>
      </c>
      <c r="OI523" s="2" t="s">
        <v>134</v>
      </c>
      <c r="OJ523" s="2" t="s">
        <v>134</v>
      </c>
      <c r="OK523" s="2" t="s">
        <v>142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134</v>
      </c>
      <c r="OT523" s="2" t="s">
        <v>134</v>
      </c>
      <c r="OU523" s="2" t="s">
        <v>134</v>
      </c>
      <c r="OV523" s="2" t="s">
        <v>134</v>
      </c>
      <c r="OW523" s="2" t="s">
        <v>134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134</v>
      </c>
      <c r="PS523" s="2" t="s">
        <v>134</v>
      </c>
      <c r="PT523" s="2" t="s">
        <v>134</v>
      </c>
      <c r="PU523" s="2" t="s">
        <v>134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134</v>
      </c>
      <c r="QD523" s="2" t="s">
        <v>134</v>
      </c>
      <c r="QE523" s="2" t="s">
        <v>134</v>
      </c>
      <c r="QF523" s="2" t="s">
        <v>134</v>
      </c>
      <c r="QG523" s="2" t="s">
        <v>134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134</v>
      </c>
      <c r="QP523" s="2" t="s">
        <v>134</v>
      </c>
      <c r="QQ523" s="2" t="s">
        <v>134</v>
      </c>
      <c r="QR523" s="2" t="s">
        <v>134</v>
      </c>
      <c r="QS523" s="2" t="s">
        <v>134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134</v>
      </c>
      <c r="RB523" s="2" t="s">
        <v>134</v>
      </c>
      <c r="RC523" s="2" t="s">
        <v>134</v>
      </c>
      <c r="RD523" s="2" t="s">
        <v>134</v>
      </c>
      <c r="RE523" s="2" t="s">
        <v>134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134</v>
      </c>
      <c r="RN523" s="2" t="s">
        <v>134</v>
      </c>
      <c r="RO523" s="2" t="s">
        <v>134</v>
      </c>
      <c r="RP523" s="2" t="s">
        <v>134</v>
      </c>
      <c r="RQ523" s="2" t="s">
        <v>134</v>
      </c>
      <c r="RR523" s="2" t="s">
        <v>134</v>
      </c>
      <c r="RS523" s="4"/>
      <c r="RT523" s="8"/>
      <c r="RU523" s="4"/>
      <c r="RV523" s="8"/>
      <c r="RW523" s="7"/>
      <c r="RX523" s="7"/>
      <c r="RY523" s="2" t="s">
        <v>134</v>
      </c>
      <c r="RZ523" s="2" t="s">
        <v>134</v>
      </c>
      <c r="SA523" s="2" t="s">
        <v>134</v>
      </c>
      <c r="SB523" s="2" t="s">
        <v>134</v>
      </c>
      <c r="SC523" s="2" t="s">
        <v>134</v>
      </c>
      <c r="SD523" s="2" t="s">
        <v>134</v>
      </c>
      <c r="SE523" s="4"/>
      <c r="SF523" s="8"/>
      <c r="SG523" s="4"/>
      <c r="SH523" s="8"/>
      <c r="SI523" s="7"/>
      <c r="SJ523" s="7"/>
      <c r="SK523" s="2" t="s">
        <v>134</v>
      </c>
      <c r="SL523" s="2" t="s">
        <v>134</v>
      </c>
      <c r="SM523" s="2" t="s">
        <v>134</v>
      </c>
      <c r="SN523" s="2" t="s">
        <v>134</v>
      </c>
      <c r="SO523" s="2" t="s">
        <v>134</v>
      </c>
      <c r="SP523" s="2" t="s">
        <v>134</v>
      </c>
    </row>
    <row r="524">
      <c r="A524" s="2" t="s">
        <v>4020</v>
      </c>
      <c r="B524" s="2" t="s">
        <v>123</v>
      </c>
      <c r="C524" s="2" t="s">
        <v>3991</v>
      </c>
      <c r="D524" s="2" t="s">
        <v>2038</v>
      </c>
      <c r="E524" s="2" t="s">
        <v>2039</v>
      </c>
      <c r="F524" s="2" t="s">
        <v>4021</v>
      </c>
      <c r="G524" s="2" t="s">
        <v>4021</v>
      </c>
      <c r="H524" s="2" t="s">
        <v>4021</v>
      </c>
      <c r="I524" s="2" t="s">
        <v>4022</v>
      </c>
      <c r="J524" s="2" t="s">
        <v>2058</v>
      </c>
      <c r="K524" s="2" t="s">
        <v>792</v>
      </c>
      <c r="L524" s="3">
        <v>20.43</v>
      </c>
      <c r="M524" s="3">
        <v>21.45</v>
      </c>
      <c r="N524" s="3">
        <v>55</v>
      </c>
      <c r="O524" s="2" t="s">
        <v>131</v>
      </c>
      <c r="P524" s="2" t="s">
        <v>275</v>
      </c>
      <c r="Q524" s="2" t="s">
        <v>133</v>
      </c>
      <c r="R524" s="2" t="s">
        <v>134</v>
      </c>
      <c r="S524" s="2" t="s">
        <v>134</v>
      </c>
      <c r="T524" s="2" t="s">
        <v>134</v>
      </c>
      <c r="U524" s="2" t="s">
        <v>832</v>
      </c>
      <c r="V524" s="2" t="s">
        <v>747</v>
      </c>
      <c r="W524" s="2" t="s">
        <v>1671</v>
      </c>
      <c r="X524" s="2" t="s">
        <v>134</v>
      </c>
      <c r="Y524" s="2" t="s">
        <v>1165</v>
      </c>
      <c r="Z524" s="4">
        <v>1</v>
      </c>
      <c r="AA524" s="4">
        <f>=ROUNDDOWN({0},0)</f>
      </c>
      <c r="AB524" s="5"/>
      <c r="AC524" s="2" t="s">
        <v>134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>
        <v>0</v>
      </c>
      <c r="AP524" s="4">
        <v>13</v>
      </c>
      <c r="AQ524" s="8">
        <v>295.32</v>
      </c>
      <c r="AR524" s="4"/>
      <c r="AS524" s="8"/>
      <c r="AT524" s="7"/>
      <c r="AU524" s="7"/>
      <c r="AV524" s="4">
        <v>24</v>
      </c>
      <c r="AW524" s="8">
        <v>681.92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>
        <v>0.4331</v>
      </c>
      <c r="BC524" s="4">
        <v>84</v>
      </c>
      <c r="BD524" s="8">
        <v>2006.46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>
        <v>0.3399</v>
      </c>
      <c r="BJ524" s="4">
        <v>13</v>
      </c>
      <c r="BK524" s="8">
        <v>295.32</v>
      </c>
      <c r="BL524" s="2" t="s">
        <v>4023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161</v>
      </c>
      <c r="BV524" s="2" t="s">
        <v>131</v>
      </c>
      <c r="BW524" s="2" t="s">
        <v>134</v>
      </c>
      <c r="BX524" s="2" t="s">
        <v>134</v>
      </c>
      <c r="BY524" s="2" t="s">
        <v>142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143</v>
      </c>
      <c r="CH524" s="2" t="s">
        <v>131</v>
      </c>
      <c r="CI524" s="2" t="s">
        <v>134</v>
      </c>
      <c r="CJ524" s="2" t="s">
        <v>134</v>
      </c>
      <c r="CK524" s="2" t="s">
        <v>142</v>
      </c>
      <c r="CL524" s="2" t="s">
        <v>134</v>
      </c>
      <c r="CM524" s="4"/>
      <c r="CN524" s="8"/>
      <c r="CO524" s="4"/>
      <c r="CP524" s="8"/>
      <c r="CQ524" s="7"/>
      <c r="CR524" s="7"/>
      <c r="CS524" s="2" t="s">
        <v>161</v>
      </c>
      <c r="CT524" s="2" t="s">
        <v>131</v>
      </c>
      <c r="CU524" s="2" t="s">
        <v>134</v>
      </c>
      <c r="CV524" s="2" t="s">
        <v>134</v>
      </c>
      <c r="CW524" s="2" t="s">
        <v>142</v>
      </c>
      <c r="CX524" s="2" t="s">
        <v>134</v>
      </c>
      <c r="CY524" s="4">
        <v>10</v>
      </c>
      <c r="CZ524" s="8">
        <v>225.2</v>
      </c>
      <c r="DA524" s="4"/>
      <c r="DB524" s="8"/>
      <c r="DC524" s="7"/>
      <c r="DD524" s="7"/>
      <c r="DE524" s="2" t="s">
        <v>140</v>
      </c>
      <c r="DF524" s="2" t="s">
        <v>131</v>
      </c>
      <c r="DG524" s="2" t="s">
        <v>2476</v>
      </c>
      <c r="DH524" s="2" t="s">
        <v>841</v>
      </c>
      <c r="DI524" s="2" t="s">
        <v>142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134</v>
      </c>
      <c r="DR524" s="2" t="s">
        <v>134</v>
      </c>
      <c r="DS524" s="2" t="s">
        <v>134</v>
      </c>
      <c r="DT524" s="2" t="s">
        <v>134</v>
      </c>
      <c r="DU524" s="2" t="s">
        <v>134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140</v>
      </c>
      <c r="ED524" s="2" t="s">
        <v>131</v>
      </c>
      <c r="EE524" s="2" t="s">
        <v>823</v>
      </c>
      <c r="EF524" s="2" t="s">
        <v>134</v>
      </c>
      <c r="EG524" s="2" t="s">
        <v>142</v>
      </c>
      <c r="EH524" s="2" t="s">
        <v>134</v>
      </c>
      <c r="EI524" s="4">
        <v>2</v>
      </c>
      <c r="EJ524" s="8">
        <v>42.9</v>
      </c>
      <c r="EK524" s="4"/>
      <c r="EL524" s="8"/>
      <c r="EM524" s="7"/>
      <c r="EN524" s="7"/>
      <c r="EO524" s="2" t="s">
        <v>140</v>
      </c>
      <c r="EP524" s="2" t="s">
        <v>131</v>
      </c>
      <c r="EQ524" s="2" t="s">
        <v>1344</v>
      </c>
      <c r="ER524" s="2" t="s">
        <v>3763</v>
      </c>
      <c r="ES524" s="2" t="s">
        <v>142</v>
      </c>
      <c r="ET524" s="2" t="s">
        <v>134</v>
      </c>
      <c r="EU524" s="4">
        <v>1</v>
      </c>
      <c r="EV524" s="8">
        <v>27.22</v>
      </c>
      <c r="EW524" s="4"/>
      <c r="EX524" s="8"/>
      <c r="EY524" s="7"/>
      <c r="EZ524" s="7"/>
      <c r="FA524" s="2" t="s">
        <v>140</v>
      </c>
      <c r="FB524" s="2" t="s">
        <v>131</v>
      </c>
      <c r="FC524" s="2" t="s">
        <v>1165</v>
      </c>
      <c r="FD524" s="2" t="s">
        <v>4024</v>
      </c>
      <c r="FE524" s="2" t="s">
        <v>142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134</v>
      </c>
      <c r="FN524" s="2" t="s">
        <v>134</v>
      </c>
      <c r="FO524" s="2" t="s">
        <v>134</v>
      </c>
      <c r="FP524" s="2" t="s">
        <v>134</v>
      </c>
      <c r="FQ524" s="2" t="s">
        <v>134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134</v>
      </c>
      <c r="GA524" s="2" t="s">
        <v>134</v>
      </c>
      <c r="GB524" s="2" t="s">
        <v>134</v>
      </c>
      <c r="GC524" s="2" t="s">
        <v>134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134</v>
      </c>
      <c r="GM524" s="2" t="s">
        <v>134</v>
      </c>
      <c r="GN524" s="2" t="s">
        <v>134</v>
      </c>
      <c r="GO524" s="2" t="s">
        <v>134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134</v>
      </c>
      <c r="GX524" s="2" t="s">
        <v>134</v>
      </c>
      <c r="GY524" s="2" t="s">
        <v>134</v>
      </c>
      <c r="GZ524" s="2" t="s">
        <v>134</v>
      </c>
      <c r="HA524" s="2" t="s">
        <v>134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140</v>
      </c>
      <c r="HJ524" s="2" t="s">
        <v>131</v>
      </c>
      <c r="HK524" s="2" t="s">
        <v>1197</v>
      </c>
      <c r="HL524" s="2" t="s">
        <v>134</v>
      </c>
      <c r="HM524" s="2" t="s">
        <v>142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161</v>
      </c>
      <c r="HV524" s="2" t="s">
        <v>131</v>
      </c>
      <c r="HW524" s="2" t="s">
        <v>134</v>
      </c>
      <c r="HX524" s="2" t="s">
        <v>134</v>
      </c>
      <c r="HY524" s="2" t="s">
        <v>142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134</v>
      </c>
      <c r="II524" s="2" t="s">
        <v>134</v>
      </c>
      <c r="IJ524" s="2" t="s">
        <v>134</v>
      </c>
      <c r="IK524" s="2" t="s">
        <v>134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134</v>
      </c>
      <c r="IT524" s="2" t="s">
        <v>134</v>
      </c>
      <c r="IU524" s="2" t="s">
        <v>134</v>
      </c>
      <c r="IV524" s="2" t="s">
        <v>134</v>
      </c>
      <c r="IW524" s="2" t="s">
        <v>134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140</v>
      </c>
      <c r="JF524" s="2" t="s">
        <v>131</v>
      </c>
      <c r="JG524" s="2" t="s">
        <v>170</v>
      </c>
      <c r="JH524" s="2" t="s">
        <v>134</v>
      </c>
      <c r="JI524" s="2" t="s">
        <v>142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161</v>
      </c>
      <c r="JR524" s="2" t="s">
        <v>131</v>
      </c>
      <c r="JS524" s="2" t="s">
        <v>134</v>
      </c>
      <c r="JT524" s="2" t="s">
        <v>134</v>
      </c>
      <c r="JU524" s="2" t="s">
        <v>142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140</v>
      </c>
      <c r="KD524" s="2" t="s">
        <v>131</v>
      </c>
      <c r="KE524" s="2" t="s">
        <v>2184</v>
      </c>
      <c r="KF524" s="2" t="s">
        <v>2284</v>
      </c>
      <c r="KG524" s="2" t="s">
        <v>142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134</v>
      </c>
      <c r="LC524" s="2" t="s">
        <v>134</v>
      </c>
      <c r="LD524" s="2" t="s">
        <v>134</v>
      </c>
      <c r="LE524" s="2" t="s">
        <v>134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134</v>
      </c>
      <c r="LN524" s="2" t="s">
        <v>134</v>
      </c>
      <c r="LO524" s="2" t="s">
        <v>134</v>
      </c>
      <c r="LP524" s="2" t="s">
        <v>134</v>
      </c>
      <c r="LQ524" s="2" t="s">
        <v>134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140</v>
      </c>
      <c r="LZ524" s="2" t="s">
        <v>131</v>
      </c>
      <c r="MA524" s="2" t="s">
        <v>1165</v>
      </c>
      <c r="MB524" s="2" t="s">
        <v>3030</v>
      </c>
      <c r="MC524" s="2" t="s">
        <v>142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161</v>
      </c>
      <c r="ML524" s="2" t="s">
        <v>131</v>
      </c>
      <c r="MM524" s="2" t="s">
        <v>134</v>
      </c>
      <c r="MN524" s="2" t="s">
        <v>134</v>
      </c>
      <c r="MO524" s="2" t="s">
        <v>142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134</v>
      </c>
      <c r="MY524" s="2" t="s">
        <v>134</v>
      </c>
      <c r="MZ524" s="2" t="s">
        <v>134</v>
      </c>
      <c r="NA524" s="2" t="s">
        <v>134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134</v>
      </c>
      <c r="NV524" s="2" t="s">
        <v>134</v>
      </c>
      <c r="NW524" s="2" t="s">
        <v>134</v>
      </c>
      <c r="NX524" s="2" t="s">
        <v>134</v>
      </c>
      <c r="NY524" s="2" t="s">
        <v>134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161</v>
      </c>
      <c r="OH524" s="2" t="s">
        <v>131</v>
      </c>
      <c r="OI524" s="2" t="s">
        <v>134</v>
      </c>
      <c r="OJ524" s="2" t="s">
        <v>134</v>
      </c>
      <c r="OK524" s="2" t="s">
        <v>142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134</v>
      </c>
      <c r="OT524" s="2" t="s">
        <v>134</v>
      </c>
      <c r="OU524" s="2" t="s">
        <v>134</v>
      </c>
      <c r="OV524" s="2" t="s">
        <v>134</v>
      </c>
      <c r="OW524" s="2" t="s">
        <v>134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134</v>
      </c>
      <c r="PS524" s="2" t="s">
        <v>134</v>
      </c>
      <c r="PT524" s="2" t="s">
        <v>134</v>
      </c>
      <c r="PU524" s="2" t="s">
        <v>134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134</v>
      </c>
      <c r="RN524" s="2" t="s">
        <v>134</v>
      </c>
      <c r="RO524" s="2" t="s">
        <v>134</v>
      </c>
      <c r="RP524" s="2" t="s">
        <v>134</v>
      </c>
      <c r="RQ524" s="2" t="s">
        <v>134</v>
      </c>
      <c r="RR524" s="2" t="s">
        <v>134</v>
      </c>
      <c r="RS524" s="4"/>
      <c r="RT524" s="8"/>
      <c r="RU524" s="4"/>
      <c r="RV524" s="8"/>
      <c r="RW524" s="7"/>
      <c r="RX524" s="7"/>
      <c r="RY524" s="2" t="s">
        <v>134</v>
      </c>
      <c r="RZ524" s="2" t="s">
        <v>134</v>
      </c>
      <c r="SA524" s="2" t="s">
        <v>134</v>
      </c>
      <c r="SB524" s="2" t="s">
        <v>134</v>
      </c>
      <c r="SC524" s="2" t="s">
        <v>134</v>
      </c>
      <c r="SD524" s="2" t="s">
        <v>134</v>
      </c>
      <c r="SE524" s="4"/>
      <c r="SF524" s="8"/>
      <c r="SG524" s="4"/>
      <c r="SH524" s="8"/>
      <c r="SI524" s="7"/>
      <c r="SJ524" s="7"/>
      <c r="SK524" s="2" t="s">
        <v>134</v>
      </c>
      <c r="SL524" s="2" t="s">
        <v>134</v>
      </c>
      <c r="SM524" s="2" t="s">
        <v>134</v>
      </c>
      <c r="SN524" s="2" t="s">
        <v>134</v>
      </c>
      <c r="SO524" s="2" t="s">
        <v>134</v>
      </c>
      <c r="SP524" s="2" t="s">
        <v>134</v>
      </c>
    </row>
    <row r="525">
      <c r="A525" s="2" t="s">
        <v>4025</v>
      </c>
      <c r="B525" s="2" t="s">
        <v>123</v>
      </c>
      <c r="C525" s="2" t="s">
        <v>3991</v>
      </c>
      <c r="D525" s="2" t="s">
        <v>2038</v>
      </c>
      <c r="E525" s="2" t="s">
        <v>2039</v>
      </c>
      <c r="F525" s="2" t="s">
        <v>4021</v>
      </c>
      <c r="G525" s="2" t="s">
        <v>4021</v>
      </c>
      <c r="H525" s="2" t="s">
        <v>4021</v>
      </c>
      <c r="I525" s="2" t="s">
        <v>4022</v>
      </c>
      <c r="J525" s="2" t="s">
        <v>2066</v>
      </c>
      <c r="K525" s="2" t="s">
        <v>792</v>
      </c>
      <c r="L525" s="3">
        <v>31.57</v>
      </c>
      <c r="M525" s="3">
        <v>33.15</v>
      </c>
      <c r="N525" s="3">
        <v>85</v>
      </c>
      <c r="O525" s="2" t="s">
        <v>725</v>
      </c>
      <c r="P525" s="2" t="s">
        <v>275</v>
      </c>
      <c r="Q525" s="2" t="s">
        <v>133</v>
      </c>
      <c r="R525" s="2" t="s">
        <v>134</v>
      </c>
      <c r="S525" s="2" t="s">
        <v>134</v>
      </c>
      <c r="T525" s="2" t="s">
        <v>134</v>
      </c>
      <c r="U525" s="2" t="s">
        <v>832</v>
      </c>
      <c r="V525" s="2" t="s">
        <v>747</v>
      </c>
      <c r="W525" s="2" t="s">
        <v>1671</v>
      </c>
      <c r="X525" s="2" t="s">
        <v>134</v>
      </c>
      <c r="Y525" s="2" t="s">
        <v>1165</v>
      </c>
      <c r="Z525" s="4"/>
      <c r="AA525" s="4">
        <f>=ROUNDDOWN({0},0)</f>
      </c>
      <c r="AB525" s="5">
        <v>0.5</v>
      </c>
      <c r="AC525" s="2" t="s">
        <v>134</v>
      </c>
      <c r="AD525" s="4"/>
      <c r="AE525" s="4"/>
      <c r="AF525" s="6">
        <v>65</v>
      </c>
      <c r="AG525" s="6"/>
      <c r="AH525" s="7">
        <v>0.4044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>
        <v>0</v>
      </c>
      <c r="AP525" s="4">
        <v>11</v>
      </c>
      <c r="AQ525" s="8">
        <v>386.6</v>
      </c>
      <c r="AR525" s="4"/>
      <c r="AS525" s="8"/>
      <c r="AT525" s="7"/>
      <c r="AU525" s="7"/>
      <c r="AV525" s="4" t="s">
        <v>134</v>
      </c>
      <c r="AW525" s="8" t="s">
        <v>134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0.5669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 t="s">
        <v>134</v>
      </c>
      <c r="BJ525" s="4">
        <v>11</v>
      </c>
      <c r="BK525" s="8">
        <v>386.6</v>
      </c>
      <c r="BL525" s="2" t="s">
        <v>4023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161</v>
      </c>
      <c r="BV525" s="2" t="s">
        <v>144</v>
      </c>
      <c r="BW525" s="2" t="s">
        <v>134</v>
      </c>
      <c r="BX525" s="2" t="s">
        <v>134</v>
      </c>
      <c r="BY525" s="2" t="s">
        <v>142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143</v>
      </c>
      <c r="CH525" s="2" t="s">
        <v>144</v>
      </c>
      <c r="CI525" s="2" t="s">
        <v>134</v>
      </c>
      <c r="CJ525" s="2" t="s">
        <v>134</v>
      </c>
      <c r="CK525" s="2" t="s">
        <v>142</v>
      </c>
      <c r="CL525" s="2" t="s">
        <v>134</v>
      </c>
      <c r="CM525" s="4"/>
      <c r="CN525" s="8"/>
      <c r="CO525" s="4"/>
      <c r="CP525" s="8"/>
      <c r="CQ525" s="7"/>
      <c r="CR525" s="7"/>
      <c r="CS525" s="2" t="s">
        <v>161</v>
      </c>
      <c r="CT525" s="2" t="s">
        <v>144</v>
      </c>
      <c r="CU525" s="2" t="s">
        <v>134</v>
      </c>
      <c r="CV525" s="2" t="s">
        <v>134</v>
      </c>
      <c r="CW525" s="2" t="s">
        <v>142</v>
      </c>
      <c r="CX525" s="2" t="s">
        <v>134</v>
      </c>
      <c r="CY525" s="4">
        <v>9</v>
      </c>
      <c r="CZ525" s="8">
        <v>313.29</v>
      </c>
      <c r="DA525" s="4"/>
      <c r="DB525" s="8"/>
      <c r="DC525" s="7"/>
      <c r="DD525" s="7"/>
      <c r="DE525" s="2" t="s">
        <v>140</v>
      </c>
      <c r="DF525" s="2" t="s">
        <v>144</v>
      </c>
      <c r="DG525" s="2" t="s">
        <v>2476</v>
      </c>
      <c r="DH525" s="2" t="s">
        <v>841</v>
      </c>
      <c r="DI525" s="2" t="s">
        <v>142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134</v>
      </c>
      <c r="DR525" s="2" t="s">
        <v>134</v>
      </c>
      <c r="DS525" s="2" t="s">
        <v>134</v>
      </c>
      <c r="DT525" s="2" t="s">
        <v>134</v>
      </c>
      <c r="DU525" s="2" t="s">
        <v>134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140</v>
      </c>
      <c r="ED525" s="2" t="s">
        <v>144</v>
      </c>
      <c r="EE525" s="2" t="s">
        <v>823</v>
      </c>
      <c r="EF525" s="2" t="s">
        <v>134</v>
      </c>
      <c r="EG525" s="2" t="s">
        <v>142</v>
      </c>
      <c r="EH525" s="2" t="s">
        <v>134</v>
      </c>
      <c r="EI525" s="4">
        <v>1</v>
      </c>
      <c r="EJ525" s="8">
        <v>33.15</v>
      </c>
      <c r="EK525" s="4"/>
      <c r="EL525" s="8"/>
      <c r="EM525" s="7"/>
      <c r="EN525" s="7"/>
      <c r="EO525" s="2" t="s">
        <v>140</v>
      </c>
      <c r="EP525" s="2" t="s">
        <v>144</v>
      </c>
      <c r="EQ525" s="2" t="s">
        <v>1344</v>
      </c>
      <c r="ER525" s="2" t="s">
        <v>4011</v>
      </c>
      <c r="ES525" s="2" t="s">
        <v>142</v>
      </c>
      <c r="ET525" s="2" t="s">
        <v>134</v>
      </c>
      <c r="EU525" s="4">
        <v>1</v>
      </c>
      <c r="EV525" s="8">
        <v>40.16</v>
      </c>
      <c r="EW525" s="4"/>
      <c r="EX525" s="8"/>
      <c r="EY525" s="7"/>
      <c r="EZ525" s="7"/>
      <c r="FA525" s="2" t="s">
        <v>140</v>
      </c>
      <c r="FB525" s="2" t="s">
        <v>144</v>
      </c>
      <c r="FC525" s="2" t="s">
        <v>1165</v>
      </c>
      <c r="FD525" s="2" t="s">
        <v>4024</v>
      </c>
      <c r="FE525" s="2" t="s">
        <v>142</v>
      </c>
      <c r="FF525" s="2" t="s">
        <v>134</v>
      </c>
      <c r="FG525" s="4"/>
      <c r="FH525" s="8"/>
      <c r="FI525" s="4"/>
      <c r="FJ525" s="8"/>
      <c r="FK525" s="7"/>
      <c r="FL525" s="7"/>
      <c r="FM525" s="2" t="s">
        <v>134</v>
      </c>
      <c r="FN525" s="2" t="s">
        <v>134</v>
      </c>
      <c r="FO525" s="2" t="s">
        <v>134</v>
      </c>
      <c r="FP525" s="2" t="s">
        <v>134</v>
      </c>
      <c r="FQ525" s="2" t="s">
        <v>134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134</v>
      </c>
      <c r="GA525" s="2" t="s">
        <v>134</v>
      </c>
      <c r="GB525" s="2" t="s">
        <v>134</v>
      </c>
      <c r="GC525" s="2" t="s">
        <v>134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134</v>
      </c>
      <c r="GM525" s="2" t="s">
        <v>134</v>
      </c>
      <c r="GN525" s="2" t="s">
        <v>134</v>
      </c>
      <c r="GO525" s="2" t="s">
        <v>134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134</v>
      </c>
      <c r="GX525" s="2" t="s">
        <v>134</v>
      </c>
      <c r="GY525" s="2" t="s">
        <v>134</v>
      </c>
      <c r="GZ525" s="2" t="s">
        <v>134</v>
      </c>
      <c r="HA525" s="2" t="s">
        <v>134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140</v>
      </c>
      <c r="HJ525" s="2" t="s">
        <v>144</v>
      </c>
      <c r="HK525" s="2" t="s">
        <v>1197</v>
      </c>
      <c r="HL525" s="2" t="s">
        <v>134</v>
      </c>
      <c r="HM525" s="2" t="s">
        <v>142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161</v>
      </c>
      <c r="HV525" s="2" t="s">
        <v>144</v>
      </c>
      <c r="HW525" s="2" t="s">
        <v>134</v>
      </c>
      <c r="HX525" s="2" t="s">
        <v>134</v>
      </c>
      <c r="HY525" s="2" t="s">
        <v>142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134</v>
      </c>
      <c r="II525" s="2" t="s">
        <v>134</v>
      </c>
      <c r="IJ525" s="2" t="s">
        <v>134</v>
      </c>
      <c r="IK525" s="2" t="s">
        <v>134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134</v>
      </c>
      <c r="IT525" s="2" t="s">
        <v>134</v>
      </c>
      <c r="IU525" s="2" t="s">
        <v>134</v>
      </c>
      <c r="IV525" s="2" t="s">
        <v>134</v>
      </c>
      <c r="IW525" s="2" t="s">
        <v>134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140</v>
      </c>
      <c r="JF525" s="2" t="s">
        <v>144</v>
      </c>
      <c r="JG525" s="2" t="s">
        <v>4026</v>
      </c>
      <c r="JH525" s="2" t="s">
        <v>134</v>
      </c>
      <c r="JI525" s="2" t="s">
        <v>142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161</v>
      </c>
      <c r="JR525" s="2" t="s">
        <v>144</v>
      </c>
      <c r="JS525" s="2" t="s">
        <v>134</v>
      </c>
      <c r="JT525" s="2" t="s">
        <v>134</v>
      </c>
      <c r="JU525" s="2" t="s">
        <v>142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140</v>
      </c>
      <c r="KD525" s="2" t="s">
        <v>144</v>
      </c>
      <c r="KE525" s="2" t="s">
        <v>2184</v>
      </c>
      <c r="KF525" s="2" t="s">
        <v>3117</v>
      </c>
      <c r="KG525" s="2" t="s">
        <v>142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134</v>
      </c>
      <c r="LC525" s="2" t="s">
        <v>134</v>
      </c>
      <c r="LD525" s="2" t="s">
        <v>134</v>
      </c>
      <c r="LE525" s="2" t="s">
        <v>134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134</v>
      </c>
      <c r="LN525" s="2" t="s">
        <v>134</v>
      </c>
      <c r="LO525" s="2" t="s">
        <v>134</v>
      </c>
      <c r="LP525" s="2" t="s">
        <v>134</v>
      </c>
      <c r="LQ525" s="2" t="s">
        <v>134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140</v>
      </c>
      <c r="LZ525" s="2" t="s">
        <v>144</v>
      </c>
      <c r="MA525" s="2" t="s">
        <v>1165</v>
      </c>
      <c r="MB525" s="2" t="s">
        <v>134</v>
      </c>
      <c r="MC525" s="2" t="s">
        <v>142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161</v>
      </c>
      <c r="ML525" s="2" t="s">
        <v>144</v>
      </c>
      <c r="MM525" s="2" t="s">
        <v>134</v>
      </c>
      <c r="MN525" s="2" t="s">
        <v>134</v>
      </c>
      <c r="MO525" s="2" t="s">
        <v>142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134</v>
      </c>
      <c r="MY525" s="2" t="s">
        <v>134</v>
      </c>
      <c r="MZ525" s="2" t="s">
        <v>134</v>
      </c>
      <c r="NA525" s="2" t="s">
        <v>134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134</v>
      </c>
      <c r="NV525" s="2" t="s">
        <v>134</v>
      </c>
      <c r="NW525" s="2" t="s">
        <v>134</v>
      </c>
      <c r="NX525" s="2" t="s">
        <v>134</v>
      </c>
      <c r="NY525" s="2" t="s">
        <v>134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161</v>
      </c>
      <c r="OH525" s="2" t="s">
        <v>144</v>
      </c>
      <c r="OI525" s="2" t="s">
        <v>134</v>
      </c>
      <c r="OJ525" s="2" t="s">
        <v>134</v>
      </c>
      <c r="OK525" s="2" t="s">
        <v>142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134</v>
      </c>
      <c r="OT525" s="2" t="s">
        <v>134</v>
      </c>
      <c r="OU525" s="2" t="s">
        <v>134</v>
      </c>
      <c r="OV525" s="2" t="s">
        <v>134</v>
      </c>
      <c r="OW525" s="2" t="s">
        <v>134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134</v>
      </c>
      <c r="PS525" s="2" t="s">
        <v>134</v>
      </c>
      <c r="PT525" s="2" t="s">
        <v>134</v>
      </c>
      <c r="PU525" s="2" t="s">
        <v>134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134</v>
      </c>
      <c r="QP525" s="2" t="s">
        <v>134</v>
      </c>
      <c r="QQ525" s="2" t="s">
        <v>134</v>
      </c>
      <c r="QR525" s="2" t="s">
        <v>134</v>
      </c>
      <c r="QS525" s="2" t="s">
        <v>134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134</v>
      </c>
      <c r="RN525" s="2" t="s">
        <v>134</v>
      </c>
      <c r="RO525" s="2" t="s">
        <v>134</v>
      </c>
      <c r="RP525" s="2" t="s">
        <v>134</v>
      </c>
      <c r="RQ525" s="2" t="s">
        <v>134</v>
      </c>
      <c r="RR525" s="2" t="s">
        <v>134</v>
      </c>
      <c r="RS525" s="4"/>
      <c r="RT525" s="8"/>
      <c r="RU525" s="4"/>
      <c r="RV525" s="8"/>
      <c r="RW525" s="7"/>
      <c r="RX525" s="7"/>
      <c r="RY525" s="2" t="s">
        <v>134</v>
      </c>
      <c r="RZ525" s="2" t="s">
        <v>134</v>
      </c>
      <c r="SA525" s="2" t="s">
        <v>134</v>
      </c>
      <c r="SB525" s="2" t="s">
        <v>134</v>
      </c>
      <c r="SC525" s="2" t="s">
        <v>134</v>
      </c>
      <c r="SD525" s="2" t="s">
        <v>134</v>
      </c>
      <c r="SE525" s="4"/>
      <c r="SF525" s="8"/>
      <c r="SG525" s="4"/>
      <c r="SH525" s="8"/>
      <c r="SI525" s="7"/>
      <c r="SJ525" s="7"/>
      <c r="SK525" s="2" t="s">
        <v>134</v>
      </c>
      <c r="SL525" s="2" t="s">
        <v>134</v>
      </c>
      <c r="SM525" s="2" t="s">
        <v>134</v>
      </c>
      <c r="SN525" s="2" t="s">
        <v>134</v>
      </c>
      <c r="SO525" s="2" t="s">
        <v>134</v>
      </c>
      <c r="SP525" s="2" t="s">
        <v>134</v>
      </c>
    </row>
    <row r="526">
      <c r="A526" s="2" t="s">
        <v>4027</v>
      </c>
      <c r="B526" s="2" t="s">
        <v>123</v>
      </c>
      <c r="C526" s="2" t="s">
        <v>3991</v>
      </c>
      <c r="D526" s="2" t="s">
        <v>2038</v>
      </c>
      <c r="E526" s="2" t="s">
        <v>2039</v>
      </c>
      <c r="F526" s="2" t="s">
        <v>4021</v>
      </c>
      <c r="G526" s="2" t="s">
        <v>4021</v>
      </c>
      <c r="H526" s="2" t="s">
        <v>4021</v>
      </c>
      <c r="I526" s="2" t="s">
        <v>4022</v>
      </c>
      <c r="J526" s="2" t="s">
        <v>2304</v>
      </c>
      <c r="K526" s="2" t="s">
        <v>3880</v>
      </c>
      <c r="L526" s="3">
        <v>16.71</v>
      </c>
      <c r="M526" s="3">
        <v>17.55</v>
      </c>
      <c r="N526" s="3">
        <v>45</v>
      </c>
      <c r="O526" s="2" t="s">
        <v>725</v>
      </c>
      <c r="P526" s="2" t="s">
        <v>275</v>
      </c>
      <c r="Q526" s="2" t="s">
        <v>133</v>
      </c>
      <c r="R526" s="2" t="s">
        <v>134</v>
      </c>
      <c r="S526" s="2" t="s">
        <v>134</v>
      </c>
      <c r="T526" s="2" t="s">
        <v>134</v>
      </c>
      <c r="U526" s="2" t="s">
        <v>832</v>
      </c>
      <c r="V526" s="2" t="s">
        <v>747</v>
      </c>
      <c r="W526" s="2" t="s">
        <v>1671</v>
      </c>
      <c r="X526" s="2" t="s">
        <v>134</v>
      </c>
      <c r="Y526" s="2" t="s">
        <v>1165</v>
      </c>
      <c r="Z526" s="4"/>
      <c r="AA526" s="4">
        <f>=ROUNDDOWN({0},0)</f>
      </c>
      <c r="AB526" s="5">
        <v>0.7</v>
      </c>
      <c r="AC526" s="2" t="s">
        <v>134</v>
      </c>
      <c r="AD526" s="4"/>
      <c r="AE526" s="4"/>
      <c r="AF526" s="6">
        <v>65</v>
      </c>
      <c r="AG526" s="6"/>
      <c r="AH526" s="7">
        <v>0.0437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>
        <v>0</v>
      </c>
      <c r="AP526" s="4">
        <v>6</v>
      </c>
      <c r="AQ526" s="8">
        <v>78.66</v>
      </c>
      <c r="AR526" s="4"/>
      <c r="AS526" s="8"/>
      <c r="AT526" s="7"/>
      <c r="AU526" s="7"/>
      <c r="AV526" s="4">
        <v>28</v>
      </c>
      <c r="AW526" s="8">
        <v>663.32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>
        <v>0.1186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>
        <v>0.3306</v>
      </c>
      <c r="BJ526" s="4">
        <v>6</v>
      </c>
      <c r="BK526" s="8">
        <v>78.66</v>
      </c>
      <c r="BL526" s="2" t="s">
        <v>4028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161</v>
      </c>
      <c r="BV526" s="2" t="s">
        <v>144</v>
      </c>
      <c r="BW526" s="2" t="s">
        <v>134</v>
      </c>
      <c r="BX526" s="2" t="s">
        <v>134</v>
      </c>
      <c r="BY526" s="2" t="s">
        <v>142</v>
      </c>
      <c r="BZ526" s="2" t="s">
        <v>134</v>
      </c>
      <c r="CA526" s="4"/>
      <c r="CB526" s="8"/>
      <c r="CC526" s="4"/>
      <c r="CD526" s="8"/>
      <c r="CE526" s="7"/>
      <c r="CF526" s="7"/>
      <c r="CG526" s="2" t="s">
        <v>143</v>
      </c>
      <c r="CH526" s="2" t="s">
        <v>144</v>
      </c>
      <c r="CI526" s="2" t="s">
        <v>134</v>
      </c>
      <c r="CJ526" s="2" t="s">
        <v>134</v>
      </c>
      <c r="CK526" s="2" t="s">
        <v>142</v>
      </c>
      <c r="CL526" s="2" t="s">
        <v>134</v>
      </c>
      <c r="CM526" s="4"/>
      <c r="CN526" s="8"/>
      <c r="CO526" s="4"/>
      <c r="CP526" s="8"/>
      <c r="CQ526" s="7"/>
      <c r="CR526" s="7"/>
      <c r="CS526" s="2" t="s">
        <v>161</v>
      </c>
      <c r="CT526" s="2" t="s">
        <v>144</v>
      </c>
      <c r="CU526" s="2" t="s">
        <v>134</v>
      </c>
      <c r="CV526" s="2" t="s">
        <v>134</v>
      </c>
      <c r="CW526" s="2" t="s">
        <v>142</v>
      </c>
      <c r="CX526" s="2" t="s">
        <v>134</v>
      </c>
      <c r="CY526" s="4">
        <v>3</v>
      </c>
      <c r="CZ526" s="8">
        <v>55.26</v>
      </c>
      <c r="DA526" s="4"/>
      <c r="DB526" s="8"/>
      <c r="DC526" s="7"/>
      <c r="DD526" s="7"/>
      <c r="DE526" s="2" t="s">
        <v>140</v>
      </c>
      <c r="DF526" s="2" t="s">
        <v>144</v>
      </c>
      <c r="DG526" s="2" t="s">
        <v>2476</v>
      </c>
      <c r="DH526" s="2" t="s">
        <v>1131</v>
      </c>
      <c r="DI526" s="2" t="s">
        <v>142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134</v>
      </c>
      <c r="DR526" s="2" t="s">
        <v>134</v>
      </c>
      <c r="DS526" s="2" t="s">
        <v>134</v>
      </c>
      <c r="DT526" s="2" t="s">
        <v>134</v>
      </c>
      <c r="DU526" s="2" t="s">
        <v>134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140</v>
      </c>
      <c r="ED526" s="2" t="s">
        <v>144</v>
      </c>
      <c r="EE526" s="2" t="s">
        <v>823</v>
      </c>
      <c r="EF526" s="2" t="s">
        <v>301</v>
      </c>
      <c r="EG526" s="2" t="s">
        <v>142</v>
      </c>
      <c r="EH526" s="2" t="s">
        <v>134</v>
      </c>
      <c r="EI526" s="4"/>
      <c r="EJ526" s="8"/>
      <c r="EK526" s="4"/>
      <c r="EL526" s="8"/>
      <c r="EM526" s="7"/>
      <c r="EN526" s="7"/>
      <c r="EO526" s="2" t="s">
        <v>140</v>
      </c>
      <c r="EP526" s="2" t="s">
        <v>144</v>
      </c>
      <c r="EQ526" s="2" t="s">
        <v>1344</v>
      </c>
      <c r="ER526" s="2" t="s">
        <v>3058</v>
      </c>
      <c r="ES526" s="2" t="s">
        <v>142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140</v>
      </c>
      <c r="FB526" s="2" t="s">
        <v>144</v>
      </c>
      <c r="FC526" s="2" t="s">
        <v>1165</v>
      </c>
      <c r="FD526" s="2" t="s">
        <v>4024</v>
      </c>
      <c r="FE526" s="2" t="s">
        <v>142</v>
      </c>
      <c r="FF526" s="2" t="s">
        <v>134</v>
      </c>
      <c r="FG526" s="4"/>
      <c r="FH526" s="8"/>
      <c r="FI526" s="4"/>
      <c r="FJ526" s="8"/>
      <c r="FK526" s="7"/>
      <c r="FL526" s="7"/>
      <c r="FM526" s="2" t="s">
        <v>134</v>
      </c>
      <c r="FN526" s="2" t="s">
        <v>134</v>
      </c>
      <c r="FO526" s="2" t="s">
        <v>134</v>
      </c>
      <c r="FP526" s="2" t="s">
        <v>134</v>
      </c>
      <c r="FQ526" s="2" t="s">
        <v>134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134</v>
      </c>
      <c r="FZ526" s="2" t="s">
        <v>134</v>
      </c>
      <c r="GA526" s="2" t="s">
        <v>134</v>
      </c>
      <c r="GB526" s="2" t="s">
        <v>134</v>
      </c>
      <c r="GC526" s="2" t="s">
        <v>134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134</v>
      </c>
      <c r="GM526" s="2" t="s">
        <v>134</v>
      </c>
      <c r="GN526" s="2" t="s">
        <v>134</v>
      </c>
      <c r="GO526" s="2" t="s">
        <v>134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134</v>
      </c>
      <c r="GX526" s="2" t="s">
        <v>134</v>
      </c>
      <c r="GY526" s="2" t="s">
        <v>134</v>
      </c>
      <c r="GZ526" s="2" t="s">
        <v>134</v>
      </c>
      <c r="HA526" s="2" t="s">
        <v>134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140</v>
      </c>
      <c r="HJ526" s="2" t="s">
        <v>144</v>
      </c>
      <c r="HK526" s="2" t="s">
        <v>1197</v>
      </c>
      <c r="HL526" s="2" t="s">
        <v>134</v>
      </c>
      <c r="HM526" s="2" t="s">
        <v>142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161</v>
      </c>
      <c r="HV526" s="2" t="s">
        <v>144</v>
      </c>
      <c r="HW526" s="2" t="s">
        <v>134</v>
      </c>
      <c r="HX526" s="2" t="s">
        <v>134</v>
      </c>
      <c r="HY526" s="2" t="s">
        <v>142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134</v>
      </c>
      <c r="IH526" s="2" t="s">
        <v>134</v>
      </c>
      <c r="II526" s="2" t="s">
        <v>134</v>
      </c>
      <c r="IJ526" s="2" t="s">
        <v>134</v>
      </c>
      <c r="IK526" s="2" t="s">
        <v>134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134</v>
      </c>
      <c r="IT526" s="2" t="s">
        <v>134</v>
      </c>
      <c r="IU526" s="2" t="s">
        <v>134</v>
      </c>
      <c r="IV526" s="2" t="s">
        <v>134</v>
      </c>
      <c r="IW526" s="2" t="s">
        <v>134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140</v>
      </c>
      <c r="JF526" s="2" t="s">
        <v>144</v>
      </c>
      <c r="JG526" s="2" t="s">
        <v>134</v>
      </c>
      <c r="JH526" s="2" t="s">
        <v>134</v>
      </c>
      <c r="JI526" s="2" t="s">
        <v>142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161</v>
      </c>
      <c r="JR526" s="2" t="s">
        <v>144</v>
      </c>
      <c r="JS526" s="2" t="s">
        <v>134</v>
      </c>
      <c r="JT526" s="2" t="s">
        <v>134</v>
      </c>
      <c r="JU526" s="2" t="s">
        <v>142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140</v>
      </c>
      <c r="KD526" s="2" t="s">
        <v>144</v>
      </c>
      <c r="KE526" s="2" t="s">
        <v>2184</v>
      </c>
      <c r="KF526" s="2" t="s">
        <v>4029</v>
      </c>
      <c r="KG526" s="2" t="s">
        <v>142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134</v>
      </c>
      <c r="LC526" s="2" t="s">
        <v>134</v>
      </c>
      <c r="LD526" s="2" t="s">
        <v>134</v>
      </c>
      <c r="LE526" s="2" t="s">
        <v>134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134</v>
      </c>
      <c r="LN526" s="2" t="s">
        <v>134</v>
      </c>
      <c r="LO526" s="2" t="s">
        <v>134</v>
      </c>
      <c r="LP526" s="2" t="s">
        <v>134</v>
      </c>
      <c r="LQ526" s="2" t="s">
        <v>134</v>
      </c>
      <c r="LR526" s="2" t="s">
        <v>134</v>
      </c>
      <c r="LS526" s="4">
        <v>3</v>
      </c>
      <c r="LT526" s="8">
        <v>23.4</v>
      </c>
      <c r="LU526" s="4"/>
      <c r="LV526" s="8"/>
      <c r="LW526" s="7"/>
      <c r="LX526" s="7"/>
      <c r="LY526" s="2" t="s">
        <v>140</v>
      </c>
      <c r="LZ526" s="2" t="s">
        <v>144</v>
      </c>
      <c r="MA526" s="2" t="s">
        <v>1726</v>
      </c>
      <c r="MB526" s="2" t="s">
        <v>1321</v>
      </c>
      <c r="MC526" s="2" t="s">
        <v>142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161</v>
      </c>
      <c r="ML526" s="2" t="s">
        <v>144</v>
      </c>
      <c r="MM526" s="2" t="s">
        <v>134</v>
      </c>
      <c r="MN526" s="2" t="s">
        <v>134</v>
      </c>
      <c r="MO526" s="2" t="s">
        <v>142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134</v>
      </c>
      <c r="MY526" s="2" t="s">
        <v>134</v>
      </c>
      <c r="MZ526" s="2" t="s">
        <v>134</v>
      </c>
      <c r="NA526" s="2" t="s">
        <v>134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134</v>
      </c>
      <c r="NV526" s="2" t="s">
        <v>134</v>
      </c>
      <c r="NW526" s="2" t="s">
        <v>134</v>
      </c>
      <c r="NX526" s="2" t="s">
        <v>134</v>
      </c>
      <c r="NY526" s="2" t="s">
        <v>134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161</v>
      </c>
      <c r="OH526" s="2" t="s">
        <v>144</v>
      </c>
      <c r="OI526" s="2" t="s">
        <v>134</v>
      </c>
      <c r="OJ526" s="2" t="s">
        <v>134</v>
      </c>
      <c r="OK526" s="2" t="s">
        <v>142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134</v>
      </c>
      <c r="OT526" s="2" t="s">
        <v>134</v>
      </c>
      <c r="OU526" s="2" t="s">
        <v>134</v>
      </c>
      <c r="OV526" s="2" t="s">
        <v>134</v>
      </c>
      <c r="OW526" s="2" t="s">
        <v>134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134</v>
      </c>
      <c r="PS526" s="2" t="s">
        <v>134</v>
      </c>
      <c r="PT526" s="2" t="s">
        <v>134</v>
      </c>
      <c r="PU526" s="2" t="s">
        <v>134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134</v>
      </c>
      <c r="QP526" s="2" t="s">
        <v>134</v>
      </c>
      <c r="QQ526" s="2" t="s">
        <v>134</v>
      </c>
      <c r="QR526" s="2" t="s">
        <v>134</v>
      </c>
      <c r="QS526" s="2" t="s">
        <v>134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134</v>
      </c>
      <c r="RB526" s="2" t="s">
        <v>134</v>
      </c>
      <c r="RC526" s="2" t="s">
        <v>134</v>
      </c>
      <c r="RD526" s="2" t="s">
        <v>134</v>
      </c>
      <c r="RE526" s="2" t="s">
        <v>134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134</v>
      </c>
      <c r="RN526" s="2" t="s">
        <v>134</v>
      </c>
      <c r="RO526" s="2" t="s">
        <v>134</v>
      </c>
      <c r="RP526" s="2" t="s">
        <v>134</v>
      </c>
      <c r="RQ526" s="2" t="s">
        <v>134</v>
      </c>
      <c r="RR526" s="2" t="s">
        <v>134</v>
      </c>
      <c r="RS526" s="4"/>
      <c r="RT526" s="8"/>
      <c r="RU526" s="4"/>
      <c r="RV526" s="8"/>
      <c r="RW526" s="7"/>
      <c r="RX526" s="7"/>
      <c r="RY526" s="2" t="s">
        <v>134</v>
      </c>
      <c r="RZ526" s="2" t="s">
        <v>134</v>
      </c>
      <c r="SA526" s="2" t="s">
        <v>134</v>
      </c>
      <c r="SB526" s="2" t="s">
        <v>134</v>
      </c>
      <c r="SC526" s="2" t="s">
        <v>134</v>
      </c>
      <c r="SD526" s="2" t="s">
        <v>134</v>
      </c>
      <c r="SE526" s="4"/>
      <c r="SF526" s="8"/>
      <c r="SG526" s="4"/>
      <c r="SH526" s="8"/>
      <c r="SI526" s="7"/>
      <c r="SJ526" s="7"/>
      <c r="SK526" s="2" t="s">
        <v>134</v>
      </c>
      <c r="SL526" s="2" t="s">
        <v>134</v>
      </c>
      <c r="SM526" s="2" t="s">
        <v>134</v>
      </c>
      <c r="SN526" s="2" t="s">
        <v>134</v>
      </c>
      <c r="SO526" s="2" t="s">
        <v>134</v>
      </c>
      <c r="SP526" s="2" t="s">
        <v>134</v>
      </c>
    </row>
    <row r="527">
      <c r="A527" s="2" t="s">
        <v>4030</v>
      </c>
      <c r="B527" s="2" t="s">
        <v>123</v>
      </c>
      <c r="C527" s="2" t="s">
        <v>3991</v>
      </c>
      <c r="D527" s="2" t="s">
        <v>2038</v>
      </c>
      <c r="E527" s="2" t="s">
        <v>2039</v>
      </c>
      <c r="F527" s="2" t="s">
        <v>4021</v>
      </c>
      <c r="G527" s="2" t="s">
        <v>4021</v>
      </c>
      <c r="H527" s="2" t="s">
        <v>4021</v>
      </c>
      <c r="I527" s="2" t="s">
        <v>4022</v>
      </c>
      <c r="J527" s="2" t="s">
        <v>2058</v>
      </c>
      <c r="K527" s="2" t="s">
        <v>3880</v>
      </c>
      <c r="L527" s="3">
        <v>20.43</v>
      </c>
      <c r="M527" s="3">
        <v>21.45</v>
      </c>
      <c r="N527" s="3">
        <v>55</v>
      </c>
      <c r="O527" s="2" t="s">
        <v>131</v>
      </c>
      <c r="P527" s="2" t="s">
        <v>275</v>
      </c>
      <c r="Q527" s="2" t="s">
        <v>133</v>
      </c>
      <c r="R527" s="2" t="s">
        <v>134</v>
      </c>
      <c r="S527" s="2" t="s">
        <v>134</v>
      </c>
      <c r="T527" s="2" t="s">
        <v>134</v>
      </c>
      <c r="U527" s="2" t="s">
        <v>832</v>
      </c>
      <c r="V527" s="2" t="s">
        <v>747</v>
      </c>
      <c r="W527" s="2" t="s">
        <v>1671</v>
      </c>
      <c r="X527" s="2" t="s">
        <v>134</v>
      </c>
      <c r="Y527" s="2" t="s">
        <v>1165</v>
      </c>
      <c r="Z527" s="4">
        <v>6</v>
      </c>
      <c r="AA527" s="4">
        <f>=ROUNDDOWN(30,0)</f>
      </c>
      <c r="AB527" s="5">
        <v>0.2</v>
      </c>
      <c r="AC527" s="2" t="s">
        <v>134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>
        <v>0</v>
      </c>
      <c r="AP527" s="4">
        <v>16</v>
      </c>
      <c r="AQ527" s="8">
        <v>372.88</v>
      </c>
      <c r="AR527" s="4"/>
      <c r="AS527" s="8"/>
      <c r="AT527" s="7"/>
      <c r="AU527" s="7"/>
      <c r="AV527" s="4" t="s">
        <v>134</v>
      </c>
      <c r="AW527" s="8" t="s">
        <v>134</v>
      </c>
      <c r="AX527" s="4" t="s">
        <v>134</v>
      </c>
      <c r="AY527" s="8" t="s">
        <v>134</v>
      </c>
      <c r="AZ527" s="7" t="s">
        <v>134</v>
      </c>
      <c r="BA527" s="7" t="s">
        <v>134</v>
      </c>
      <c r="BB527" s="7">
        <v>0.5621</v>
      </c>
      <c r="BC527" s="4" t="s">
        <v>134</v>
      </c>
      <c r="BD527" s="8" t="s">
        <v>134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 t="s">
        <v>134</v>
      </c>
      <c r="BJ527" s="4">
        <v>16</v>
      </c>
      <c r="BK527" s="8">
        <v>372.88</v>
      </c>
      <c r="BL527" s="2" t="s">
        <v>4023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161</v>
      </c>
      <c r="BV527" s="2" t="s">
        <v>131</v>
      </c>
      <c r="BW527" s="2" t="s">
        <v>134</v>
      </c>
      <c r="BX527" s="2" t="s">
        <v>134</v>
      </c>
      <c r="BY527" s="2" t="s">
        <v>142</v>
      </c>
      <c r="BZ527" s="2" t="s">
        <v>134</v>
      </c>
      <c r="CA527" s="4"/>
      <c r="CB527" s="8"/>
      <c r="CC527" s="4"/>
      <c r="CD527" s="8"/>
      <c r="CE527" s="7"/>
      <c r="CF527" s="7"/>
      <c r="CG527" s="2" t="s">
        <v>143</v>
      </c>
      <c r="CH527" s="2" t="s">
        <v>131</v>
      </c>
      <c r="CI527" s="2" t="s">
        <v>134</v>
      </c>
      <c r="CJ527" s="2" t="s">
        <v>134</v>
      </c>
      <c r="CK527" s="2" t="s">
        <v>142</v>
      </c>
      <c r="CL527" s="2" t="s">
        <v>134</v>
      </c>
      <c r="CM527" s="4"/>
      <c r="CN527" s="8"/>
      <c r="CO527" s="4"/>
      <c r="CP527" s="8"/>
      <c r="CQ527" s="7"/>
      <c r="CR527" s="7"/>
      <c r="CS527" s="2" t="s">
        <v>161</v>
      </c>
      <c r="CT527" s="2" t="s">
        <v>131</v>
      </c>
      <c r="CU527" s="2" t="s">
        <v>134</v>
      </c>
      <c r="CV527" s="2" t="s">
        <v>134</v>
      </c>
      <c r="CW527" s="2" t="s">
        <v>142</v>
      </c>
      <c r="CX527" s="2" t="s">
        <v>134</v>
      </c>
      <c r="CY527" s="4">
        <v>9</v>
      </c>
      <c r="CZ527" s="8">
        <v>202.68</v>
      </c>
      <c r="DA527" s="4"/>
      <c r="DB527" s="8"/>
      <c r="DC527" s="7"/>
      <c r="DD527" s="7"/>
      <c r="DE527" s="2" t="s">
        <v>140</v>
      </c>
      <c r="DF527" s="2" t="s">
        <v>131</v>
      </c>
      <c r="DG527" s="2" t="s">
        <v>2476</v>
      </c>
      <c r="DH527" s="2" t="s">
        <v>1131</v>
      </c>
      <c r="DI527" s="2" t="s">
        <v>142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134</v>
      </c>
      <c r="DR527" s="2" t="s">
        <v>134</v>
      </c>
      <c r="DS527" s="2" t="s">
        <v>134</v>
      </c>
      <c r="DT527" s="2" t="s">
        <v>134</v>
      </c>
      <c r="DU527" s="2" t="s">
        <v>134</v>
      </c>
      <c r="DV527" s="2" t="s">
        <v>134</v>
      </c>
      <c r="DW527" s="4"/>
      <c r="DX527" s="8"/>
      <c r="DY527" s="4"/>
      <c r="DZ527" s="8"/>
      <c r="EA527" s="7"/>
      <c r="EB527" s="7"/>
      <c r="EC527" s="2" t="s">
        <v>140</v>
      </c>
      <c r="ED527" s="2" t="s">
        <v>131</v>
      </c>
      <c r="EE527" s="2" t="s">
        <v>823</v>
      </c>
      <c r="EF527" s="2" t="s">
        <v>134</v>
      </c>
      <c r="EG527" s="2" t="s">
        <v>142</v>
      </c>
      <c r="EH527" s="2" t="s">
        <v>134</v>
      </c>
      <c r="EI527" s="4">
        <v>3</v>
      </c>
      <c r="EJ527" s="8">
        <v>54.7</v>
      </c>
      <c r="EK527" s="4"/>
      <c r="EL527" s="8"/>
      <c r="EM527" s="7"/>
      <c r="EN527" s="7"/>
      <c r="EO527" s="2" t="s">
        <v>140</v>
      </c>
      <c r="EP527" s="2" t="s">
        <v>131</v>
      </c>
      <c r="EQ527" s="2" t="s">
        <v>1344</v>
      </c>
      <c r="ER527" s="2" t="s">
        <v>3060</v>
      </c>
      <c r="ES527" s="2" t="s">
        <v>142</v>
      </c>
      <c r="ET527" s="2" t="s">
        <v>134</v>
      </c>
      <c r="EU527" s="4">
        <v>4</v>
      </c>
      <c r="EV527" s="8">
        <v>115.5</v>
      </c>
      <c r="EW527" s="4"/>
      <c r="EX527" s="8"/>
      <c r="EY527" s="7"/>
      <c r="EZ527" s="7"/>
      <c r="FA527" s="2" t="s">
        <v>140</v>
      </c>
      <c r="FB527" s="2" t="s">
        <v>131</v>
      </c>
      <c r="FC527" s="2" t="s">
        <v>1165</v>
      </c>
      <c r="FD527" s="2" t="s">
        <v>4024</v>
      </c>
      <c r="FE527" s="2" t="s">
        <v>142</v>
      </c>
      <c r="FF527" s="2" t="s">
        <v>134</v>
      </c>
      <c r="FG527" s="4"/>
      <c r="FH527" s="8"/>
      <c r="FI527" s="4"/>
      <c r="FJ527" s="8"/>
      <c r="FK527" s="7"/>
      <c r="FL527" s="7"/>
      <c r="FM527" s="2" t="s">
        <v>134</v>
      </c>
      <c r="FN527" s="2" t="s">
        <v>134</v>
      </c>
      <c r="FO527" s="2" t="s">
        <v>134</v>
      </c>
      <c r="FP527" s="2" t="s">
        <v>134</v>
      </c>
      <c r="FQ527" s="2" t="s">
        <v>134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134</v>
      </c>
      <c r="FZ527" s="2" t="s">
        <v>134</v>
      </c>
      <c r="GA527" s="2" t="s">
        <v>134</v>
      </c>
      <c r="GB527" s="2" t="s">
        <v>134</v>
      </c>
      <c r="GC527" s="2" t="s">
        <v>134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134</v>
      </c>
      <c r="GL527" s="2" t="s">
        <v>134</v>
      </c>
      <c r="GM527" s="2" t="s">
        <v>134</v>
      </c>
      <c r="GN527" s="2" t="s">
        <v>134</v>
      </c>
      <c r="GO527" s="2" t="s">
        <v>134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134</v>
      </c>
      <c r="GX527" s="2" t="s">
        <v>134</v>
      </c>
      <c r="GY527" s="2" t="s">
        <v>134</v>
      </c>
      <c r="GZ527" s="2" t="s">
        <v>134</v>
      </c>
      <c r="HA527" s="2" t="s">
        <v>134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140</v>
      </c>
      <c r="HJ527" s="2" t="s">
        <v>131</v>
      </c>
      <c r="HK527" s="2" t="s">
        <v>1197</v>
      </c>
      <c r="HL527" s="2" t="s">
        <v>134</v>
      </c>
      <c r="HM527" s="2" t="s">
        <v>142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161</v>
      </c>
      <c r="HV527" s="2" t="s">
        <v>131</v>
      </c>
      <c r="HW527" s="2" t="s">
        <v>134</v>
      </c>
      <c r="HX527" s="2" t="s">
        <v>134</v>
      </c>
      <c r="HY527" s="2" t="s">
        <v>142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134</v>
      </c>
      <c r="IH527" s="2" t="s">
        <v>134</v>
      </c>
      <c r="II527" s="2" t="s">
        <v>134</v>
      </c>
      <c r="IJ527" s="2" t="s">
        <v>134</v>
      </c>
      <c r="IK527" s="2" t="s">
        <v>134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134</v>
      </c>
      <c r="IT527" s="2" t="s">
        <v>134</v>
      </c>
      <c r="IU527" s="2" t="s">
        <v>134</v>
      </c>
      <c r="IV527" s="2" t="s">
        <v>134</v>
      </c>
      <c r="IW527" s="2" t="s">
        <v>134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140</v>
      </c>
      <c r="JF527" s="2" t="s">
        <v>131</v>
      </c>
      <c r="JG527" s="2" t="s">
        <v>170</v>
      </c>
      <c r="JH527" s="2" t="s">
        <v>134</v>
      </c>
      <c r="JI527" s="2" t="s">
        <v>142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161</v>
      </c>
      <c r="JR527" s="2" t="s">
        <v>131</v>
      </c>
      <c r="JS527" s="2" t="s">
        <v>134</v>
      </c>
      <c r="JT527" s="2" t="s">
        <v>134</v>
      </c>
      <c r="JU527" s="2" t="s">
        <v>142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140</v>
      </c>
      <c r="KD527" s="2" t="s">
        <v>131</v>
      </c>
      <c r="KE527" s="2" t="s">
        <v>2184</v>
      </c>
      <c r="KF527" s="2" t="s">
        <v>4029</v>
      </c>
      <c r="KG527" s="2" t="s">
        <v>142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134</v>
      </c>
      <c r="LB527" s="2" t="s">
        <v>134</v>
      </c>
      <c r="LC527" s="2" t="s">
        <v>134</v>
      </c>
      <c r="LD527" s="2" t="s">
        <v>134</v>
      </c>
      <c r="LE527" s="2" t="s">
        <v>134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134</v>
      </c>
      <c r="LN527" s="2" t="s">
        <v>134</v>
      </c>
      <c r="LO527" s="2" t="s">
        <v>134</v>
      </c>
      <c r="LP527" s="2" t="s">
        <v>134</v>
      </c>
      <c r="LQ527" s="2" t="s">
        <v>134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140</v>
      </c>
      <c r="LZ527" s="2" t="s">
        <v>131</v>
      </c>
      <c r="MA527" s="2" t="s">
        <v>1165</v>
      </c>
      <c r="MB527" s="2" t="s">
        <v>1124</v>
      </c>
      <c r="MC527" s="2" t="s">
        <v>142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161</v>
      </c>
      <c r="ML527" s="2" t="s">
        <v>131</v>
      </c>
      <c r="MM527" s="2" t="s">
        <v>134</v>
      </c>
      <c r="MN527" s="2" t="s">
        <v>134</v>
      </c>
      <c r="MO527" s="2" t="s">
        <v>142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134</v>
      </c>
      <c r="MX527" s="2" t="s">
        <v>134</v>
      </c>
      <c r="MY527" s="2" t="s">
        <v>134</v>
      </c>
      <c r="MZ527" s="2" t="s">
        <v>134</v>
      </c>
      <c r="NA527" s="2" t="s">
        <v>134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134</v>
      </c>
      <c r="NV527" s="2" t="s">
        <v>134</v>
      </c>
      <c r="NW527" s="2" t="s">
        <v>134</v>
      </c>
      <c r="NX527" s="2" t="s">
        <v>134</v>
      </c>
      <c r="NY527" s="2" t="s">
        <v>134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161</v>
      </c>
      <c r="OH527" s="2" t="s">
        <v>131</v>
      </c>
      <c r="OI527" s="2" t="s">
        <v>134</v>
      </c>
      <c r="OJ527" s="2" t="s">
        <v>134</v>
      </c>
      <c r="OK527" s="2" t="s">
        <v>142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134</v>
      </c>
      <c r="OT527" s="2" t="s">
        <v>134</v>
      </c>
      <c r="OU527" s="2" t="s">
        <v>134</v>
      </c>
      <c r="OV527" s="2" t="s">
        <v>134</v>
      </c>
      <c r="OW527" s="2" t="s">
        <v>134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134</v>
      </c>
      <c r="PS527" s="2" t="s">
        <v>134</v>
      </c>
      <c r="PT527" s="2" t="s">
        <v>134</v>
      </c>
      <c r="PU527" s="2" t="s">
        <v>134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134</v>
      </c>
      <c r="QD527" s="2" t="s">
        <v>134</v>
      </c>
      <c r="QE527" s="2" t="s">
        <v>134</v>
      </c>
      <c r="QF527" s="2" t="s">
        <v>134</v>
      </c>
      <c r="QG527" s="2" t="s">
        <v>134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134</v>
      </c>
      <c r="QP527" s="2" t="s">
        <v>134</v>
      </c>
      <c r="QQ527" s="2" t="s">
        <v>134</v>
      </c>
      <c r="QR527" s="2" t="s">
        <v>134</v>
      </c>
      <c r="QS527" s="2" t="s">
        <v>134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134</v>
      </c>
      <c r="RB527" s="2" t="s">
        <v>134</v>
      </c>
      <c r="RC527" s="2" t="s">
        <v>134</v>
      </c>
      <c r="RD527" s="2" t="s">
        <v>134</v>
      </c>
      <c r="RE527" s="2" t="s">
        <v>134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134</v>
      </c>
      <c r="RN527" s="2" t="s">
        <v>134</v>
      </c>
      <c r="RO527" s="2" t="s">
        <v>134</v>
      </c>
      <c r="RP527" s="2" t="s">
        <v>134</v>
      </c>
      <c r="RQ527" s="2" t="s">
        <v>134</v>
      </c>
      <c r="RR527" s="2" t="s">
        <v>134</v>
      </c>
      <c r="RS527" s="4"/>
      <c r="RT527" s="8"/>
      <c r="RU527" s="4"/>
      <c r="RV527" s="8"/>
      <c r="RW527" s="7"/>
      <c r="RX527" s="7"/>
      <c r="RY527" s="2" t="s">
        <v>134</v>
      </c>
      <c r="RZ527" s="2" t="s">
        <v>134</v>
      </c>
      <c r="SA527" s="2" t="s">
        <v>134</v>
      </c>
      <c r="SB527" s="2" t="s">
        <v>134</v>
      </c>
      <c r="SC527" s="2" t="s">
        <v>134</v>
      </c>
      <c r="SD527" s="2" t="s">
        <v>134</v>
      </c>
      <c r="SE527" s="4"/>
      <c r="SF527" s="8"/>
      <c r="SG527" s="4"/>
      <c r="SH527" s="8"/>
      <c r="SI527" s="7"/>
      <c r="SJ527" s="7"/>
      <c r="SK527" s="2" t="s">
        <v>134</v>
      </c>
      <c r="SL527" s="2" t="s">
        <v>134</v>
      </c>
      <c r="SM527" s="2" t="s">
        <v>134</v>
      </c>
      <c r="SN527" s="2" t="s">
        <v>134</v>
      </c>
      <c r="SO527" s="2" t="s">
        <v>134</v>
      </c>
      <c r="SP527" s="2" t="s">
        <v>134</v>
      </c>
    </row>
    <row r="528">
      <c r="A528" s="2" t="s">
        <v>4031</v>
      </c>
      <c r="B528" s="2" t="s">
        <v>123</v>
      </c>
      <c r="C528" s="2" t="s">
        <v>3991</v>
      </c>
      <c r="D528" s="2" t="s">
        <v>2038</v>
      </c>
      <c r="E528" s="2" t="s">
        <v>2039</v>
      </c>
      <c r="F528" s="2" t="s">
        <v>4021</v>
      </c>
      <c r="G528" s="2" t="s">
        <v>4021</v>
      </c>
      <c r="H528" s="2" t="s">
        <v>4021</v>
      </c>
      <c r="I528" s="2" t="s">
        <v>4022</v>
      </c>
      <c r="J528" s="2" t="s">
        <v>2066</v>
      </c>
      <c r="K528" s="2" t="s">
        <v>3880</v>
      </c>
      <c r="L528" s="3">
        <v>31.57</v>
      </c>
      <c r="M528" s="3">
        <v>33.15</v>
      </c>
      <c r="N528" s="3">
        <v>85</v>
      </c>
      <c r="O528" s="2" t="s">
        <v>131</v>
      </c>
      <c r="P528" s="2" t="s">
        <v>275</v>
      </c>
      <c r="Q528" s="2" t="s">
        <v>133</v>
      </c>
      <c r="R528" s="2" t="s">
        <v>134</v>
      </c>
      <c r="S528" s="2" t="s">
        <v>134</v>
      </c>
      <c r="T528" s="2" t="s">
        <v>134</v>
      </c>
      <c r="U528" s="2" t="s">
        <v>832</v>
      </c>
      <c r="V528" s="2" t="s">
        <v>747</v>
      </c>
      <c r="W528" s="2" t="s">
        <v>1671</v>
      </c>
      <c r="X528" s="2" t="s">
        <v>134</v>
      </c>
      <c r="Y528" s="2" t="s">
        <v>1165</v>
      </c>
      <c r="Z528" s="4">
        <v>2</v>
      </c>
      <c r="AA528" s="4">
        <f>=ROUNDDOWN(4,0)</f>
      </c>
      <c r="AB528" s="5">
        <v>0.5</v>
      </c>
      <c r="AC528" s="2" t="s">
        <v>134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>
        <v>0</v>
      </c>
      <c r="AP528" s="4">
        <v>6</v>
      </c>
      <c r="AQ528" s="8">
        <v>211.78</v>
      </c>
      <c r="AR528" s="4"/>
      <c r="AS528" s="8"/>
      <c r="AT528" s="7"/>
      <c r="AU528" s="7"/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>
        <v>0.3193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 t="s">
        <v>134</v>
      </c>
      <c r="BJ528" s="4">
        <v>6</v>
      </c>
      <c r="BK528" s="8">
        <v>211.78</v>
      </c>
      <c r="BL528" s="2" t="s">
        <v>4023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161</v>
      </c>
      <c r="BV528" s="2" t="s">
        <v>131</v>
      </c>
      <c r="BW528" s="2" t="s">
        <v>134</v>
      </c>
      <c r="BX528" s="2" t="s">
        <v>134</v>
      </c>
      <c r="BY528" s="2" t="s">
        <v>142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143</v>
      </c>
      <c r="CH528" s="2" t="s">
        <v>131</v>
      </c>
      <c r="CI528" s="2" t="s">
        <v>134</v>
      </c>
      <c r="CJ528" s="2" t="s">
        <v>134</v>
      </c>
      <c r="CK528" s="2" t="s">
        <v>142</v>
      </c>
      <c r="CL528" s="2" t="s">
        <v>134</v>
      </c>
      <c r="CM528" s="4"/>
      <c r="CN528" s="8"/>
      <c r="CO528" s="4"/>
      <c r="CP528" s="8"/>
      <c r="CQ528" s="7"/>
      <c r="CR528" s="7"/>
      <c r="CS528" s="2" t="s">
        <v>161</v>
      </c>
      <c r="CT528" s="2" t="s">
        <v>131</v>
      </c>
      <c r="CU528" s="2" t="s">
        <v>134</v>
      </c>
      <c r="CV528" s="2" t="s">
        <v>134</v>
      </c>
      <c r="CW528" s="2" t="s">
        <v>142</v>
      </c>
      <c r="CX528" s="2" t="s">
        <v>134</v>
      </c>
      <c r="CY528" s="4">
        <v>1</v>
      </c>
      <c r="CZ528" s="8">
        <v>34.81</v>
      </c>
      <c r="DA528" s="4"/>
      <c r="DB528" s="8"/>
      <c r="DC528" s="7"/>
      <c r="DD528" s="7"/>
      <c r="DE528" s="2" t="s">
        <v>140</v>
      </c>
      <c r="DF528" s="2" t="s">
        <v>131</v>
      </c>
      <c r="DG528" s="2" t="s">
        <v>2476</v>
      </c>
      <c r="DH528" s="2" t="s">
        <v>208</v>
      </c>
      <c r="DI528" s="2" t="s">
        <v>142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134</v>
      </c>
      <c r="DR528" s="2" t="s">
        <v>134</v>
      </c>
      <c r="DS528" s="2" t="s">
        <v>134</v>
      </c>
      <c r="DT528" s="2" t="s">
        <v>134</v>
      </c>
      <c r="DU528" s="2" t="s">
        <v>134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140</v>
      </c>
      <c r="ED528" s="2" t="s">
        <v>131</v>
      </c>
      <c r="EE528" s="2" t="s">
        <v>823</v>
      </c>
      <c r="EF528" s="2" t="s">
        <v>134</v>
      </c>
      <c r="EG528" s="2" t="s">
        <v>142</v>
      </c>
      <c r="EH528" s="2" t="s">
        <v>134</v>
      </c>
      <c r="EI528" s="4">
        <v>4</v>
      </c>
      <c r="EJ528" s="8">
        <v>125.97</v>
      </c>
      <c r="EK528" s="4"/>
      <c r="EL528" s="8"/>
      <c r="EM528" s="7"/>
      <c r="EN528" s="7"/>
      <c r="EO528" s="2" t="s">
        <v>140</v>
      </c>
      <c r="EP528" s="2" t="s">
        <v>131</v>
      </c>
      <c r="EQ528" s="2" t="s">
        <v>1344</v>
      </c>
      <c r="ER528" s="2" t="s">
        <v>3599</v>
      </c>
      <c r="ES528" s="2" t="s">
        <v>142</v>
      </c>
      <c r="ET528" s="2" t="s">
        <v>134</v>
      </c>
      <c r="EU528" s="4">
        <v>1</v>
      </c>
      <c r="EV528" s="8">
        <v>51</v>
      </c>
      <c r="EW528" s="4"/>
      <c r="EX528" s="8"/>
      <c r="EY528" s="7"/>
      <c r="EZ528" s="7"/>
      <c r="FA528" s="2" t="s">
        <v>140</v>
      </c>
      <c r="FB528" s="2" t="s">
        <v>131</v>
      </c>
      <c r="FC528" s="2" t="s">
        <v>1165</v>
      </c>
      <c r="FD528" s="2" t="s">
        <v>4024</v>
      </c>
      <c r="FE528" s="2" t="s">
        <v>142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134</v>
      </c>
      <c r="FN528" s="2" t="s">
        <v>134</v>
      </c>
      <c r="FO528" s="2" t="s">
        <v>134</v>
      </c>
      <c r="FP528" s="2" t="s">
        <v>134</v>
      </c>
      <c r="FQ528" s="2" t="s">
        <v>134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134</v>
      </c>
      <c r="GA528" s="2" t="s">
        <v>134</v>
      </c>
      <c r="GB528" s="2" t="s">
        <v>134</v>
      </c>
      <c r="GC528" s="2" t="s">
        <v>134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134</v>
      </c>
      <c r="GM528" s="2" t="s">
        <v>134</v>
      </c>
      <c r="GN528" s="2" t="s">
        <v>134</v>
      </c>
      <c r="GO528" s="2" t="s">
        <v>134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134</v>
      </c>
      <c r="GX528" s="2" t="s">
        <v>134</v>
      </c>
      <c r="GY528" s="2" t="s">
        <v>134</v>
      </c>
      <c r="GZ528" s="2" t="s">
        <v>134</v>
      </c>
      <c r="HA528" s="2" t="s">
        <v>134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140</v>
      </c>
      <c r="HJ528" s="2" t="s">
        <v>131</v>
      </c>
      <c r="HK528" s="2" t="s">
        <v>1197</v>
      </c>
      <c r="HL528" s="2" t="s">
        <v>134</v>
      </c>
      <c r="HM528" s="2" t="s">
        <v>142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161</v>
      </c>
      <c r="HV528" s="2" t="s">
        <v>131</v>
      </c>
      <c r="HW528" s="2" t="s">
        <v>134</v>
      </c>
      <c r="HX528" s="2" t="s">
        <v>134</v>
      </c>
      <c r="HY528" s="2" t="s">
        <v>142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134</v>
      </c>
      <c r="II528" s="2" t="s">
        <v>134</v>
      </c>
      <c r="IJ528" s="2" t="s">
        <v>134</v>
      </c>
      <c r="IK528" s="2" t="s">
        <v>134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134</v>
      </c>
      <c r="IT528" s="2" t="s">
        <v>134</v>
      </c>
      <c r="IU528" s="2" t="s">
        <v>134</v>
      </c>
      <c r="IV528" s="2" t="s">
        <v>134</v>
      </c>
      <c r="IW528" s="2" t="s">
        <v>134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140</v>
      </c>
      <c r="JF528" s="2" t="s">
        <v>131</v>
      </c>
      <c r="JG528" s="2" t="s">
        <v>170</v>
      </c>
      <c r="JH528" s="2" t="s">
        <v>134</v>
      </c>
      <c r="JI528" s="2" t="s">
        <v>142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161</v>
      </c>
      <c r="JR528" s="2" t="s">
        <v>131</v>
      </c>
      <c r="JS528" s="2" t="s">
        <v>134</v>
      </c>
      <c r="JT528" s="2" t="s">
        <v>134</v>
      </c>
      <c r="JU528" s="2" t="s">
        <v>142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140</v>
      </c>
      <c r="KD528" s="2" t="s">
        <v>131</v>
      </c>
      <c r="KE528" s="2" t="s">
        <v>2184</v>
      </c>
      <c r="KF528" s="2" t="s">
        <v>4029</v>
      </c>
      <c r="KG528" s="2" t="s">
        <v>142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134</v>
      </c>
      <c r="LO528" s="2" t="s">
        <v>134</v>
      </c>
      <c r="LP528" s="2" t="s">
        <v>134</v>
      </c>
      <c r="LQ528" s="2" t="s">
        <v>134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140</v>
      </c>
      <c r="LZ528" s="2" t="s">
        <v>131</v>
      </c>
      <c r="MA528" s="2" t="s">
        <v>1165</v>
      </c>
      <c r="MB528" s="2" t="s">
        <v>3650</v>
      </c>
      <c r="MC528" s="2" t="s">
        <v>142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161</v>
      </c>
      <c r="ML528" s="2" t="s">
        <v>131</v>
      </c>
      <c r="MM528" s="2" t="s">
        <v>134</v>
      </c>
      <c r="MN528" s="2" t="s">
        <v>134</v>
      </c>
      <c r="MO528" s="2" t="s">
        <v>142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134</v>
      </c>
      <c r="MY528" s="2" t="s">
        <v>134</v>
      </c>
      <c r="MZ528" s="2" t="s">
        <v>134</v>
      </c>
      <c r="NA528" s="2" t="s">
        <v>134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134</v>
      </c>
      <c r="NW528" s="2" t="s">
        <v>134</v>
      </c>
      <c r="NX528" s="2" t="s">
        <v>134</v>
      </c>
      <c r="NY528" s="2" t="s">
        <v>134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161</v>
      </c>
      <c r="OH528" s="2" t="s">
        <v>131</v>
      </c>
      <c r="OI528" s="2" t="s">
        <v>134</v>
      </c>
      <c r="OJ528" s="2" t="s">
        <v>134</v>
      </c>
      <c r="OK528" s="2" t="s">
        <v>142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134</v>
      </c>
      <c r="OT528" s="2" t="s">
        <v>134</v>
      </c>
      <c r="OU528" s="2" t="s">
        <v>134</v>
      </c>
      <c r="OV528" s="2" t="s">
        <v>134</v>
      </c>
      <c r="OW528" s="2" t="s">
        <v>134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134</v>
      </c>
      <c r="RN528" s="2" t="s">
        <v>134</v>
      </c>
      <c r="RO528" s="2" t="s">
        <v>134</v>
      </c>
      <c r="RP528" s="2" t="s">
        <v>134</v>
      </c>
      <c r="RQ528" s="2" t="s">
        <v>134</v>
      </c>
      <c r="RR528" s="2" t="s">
        <v>134</v>
      </c>
      <c r="RS528" s="4"/>
      <c r="RT528" s="8"/>
      <c r="RU528" s="4"/>
      <c r="RV528" s="8"/>
      <c r="RW528" s="7"/>
      <c r="RX528" s="7"/>
      <c r="RY528" s="2" t="s">
        <v>134</v>
      </c>
      <c r="RZ528" s="2" t="s">
        <v>134</v>
      </c>
      <c r="SA528" s="2" t="s">
        <v>134</v>
      </c>
      <c r="SB528" s="2" t="s">
        <v>134</v>
      </c>
      <c r="SC528" s="2" t="s">
        <v>134</v>
      </c>
      <c r="SD528" s="2" t="s">
        <v>134</v>
      </c>
      <c r="SE528" s="4"/>
      <c r="SF528" s="8"/>
      <c r="SG528" s="4"/>
      <c r="SH528" s="8"/>
      <c r="SI528" s="7"/>
      <c r="SJ528" s="7"/>
      <c r="SK528" s="2" t="s">
        <v>134</v>
      </c>
      <c r="SL528" s="2" t="s">
        <v>134</v>
      </c>
      <c r="SM528" s="2" t="s">
        <v>134</v>
      </c>
      <c r="SN528" s="2" t="s">
        <v>134</v>
      </c>
      <c r="SO528" s="2" t="s">
        <v>134</v>
      </c>
      <c r="SP528" s="2" t="s">
        <v>134</v>
      </c>
    </row>
    <row r="529">
      <c r="A529" s="2" t="s">
        <v>4032</v>
      </c>
      <c r="B529" s="2" t="s">
        <v>123</v>
      </c>
      <c r="C529" s="2" t="s">
        <v>3991</v>
      </c>
      <c r="D529" s="2" t="s">
        <v>2038</v>
      </c>
      <c r="E529" s="2" t="s">
        <v>2039</v>
      </c>
      <c r="F529" s="2" t="s">
        <v>4021</v>
      </c>
      <c r="G529" s="2" t="s">
        <v>4021</v>
      </c>
      <c r="H529" s="2" t="s">
        <v>4021</v>
      </c>
      <c r="I529" s="2" t="s">
        <v>4022</v>
      </c>
      <c r="J529" s="2" t="s">
        <v>2304</v>
      </c>
      <c r="K529" s="2" t="s">
        <v>803</v>
      </c>
      <c r="L529" s="3">
        <v>16.71</v>
      </c>
      <c r="M529" s="3">
        <v>17.55</v>
      </c>
      <c r="N529" s="3">
        <v>45</v>
      </c>
      <c r="O529" s="2" t="s">
        <v>725</v>
      </c>
      <c r="P529" s="2" t="s">
        <v>275</v>
      </c>
      <c r="Q529" s="2" t="s">
        <v>133</v>
      </c>
      <c r="R529" s="2" t="s">
        <v>134</v>
      </c>
      <c r="S529" s="2" t="s">
        <v>134</v>
      </c>
      <c r="T529" s="2" t="s">
        <v>134</v>
      </c>
      <c r="U529" s="2" t="s">
        <v>832</v>
      </c>
      <c r="V529" s="2" t="s">
        <v>747</v>
      </c>
      <c r="W529" s="2" t="s">
        <v>1671</v>
      </c>
      <c r="X529" s="2" t="s">
        <v>134</v>
      </c>
      <c r="Y529" s="2" t="s">
        <v>1165</v>
      </c>
      <c r="Z529" s="4"/>
      <c r="AA529" s="4">
        <f>=ROUNDDOWN({0},0)</f>
      </c>
      <c r="AB529" s="5">
        <v>2</v>
      </c>
      <c r="AC529" s="2" t="s">
        <v>134</v>
      </c>
      <c r="AD529" s="4"/>
      <c r="AE529" s="4"/>
      <c r="AF529" s="6">
        <v>65</v>
      </c>
      <c r="AG529" s="6"/>
      <c r="AH529" s="7">
        <v>0.0492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>
        <v>0</v>
      </c>
      <c r="AP529" s="4">
        <v>11</v>
      </c>
      <c r="AQ529" s="8">
        <v>156.64</v>
      </c>
      <c r="AR529" s="4"/>
      <c r="AS529" s="8"/>
      <c r="AT529" s="7"/>
      <c r="AU529" s="7"/>
      <c r="AV529" s="4">
        <v>32</v>
      </c>
      <c r="AW529" s="8">
        <v>661.22</v>
      </c>
      <c r="AX529" s="4" t="s">
        <v>134</v>
      </c>
      <c r="AY529" s="8" t="s">
        <v>134</v>
      </c>
      <c r="AZ529" s="7" t="s">
        <v>134</v>
      </c>
      <c r="BA529" s="7" t="s">
        <v>134</v>
      </c>
      <c r="BB529" s="7">
        <v>0.2369</v>
      </c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0.3295</v>
      </c>
      <c r="BJ529" s="4">
        <v>11</v>
      </c>
      <c r="BK529" s="8">
        <v>156.64</v>
      </c>
      <c r="BL529" s="2" t="s">
        <v>4033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161</v>
      </c>
      <c r="BV529" s="2" t="s">
        <v>144</v>
      </c>
      <c r="BW529" s="2" t="s">
        <v>134</v>
      </c>
      <c r="BX529" s="2" t="s">
        <v>134</v>
      </c>
      <c r="BY529" s="2" t="s">
        <v>142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143</v>
      </c>
      <c r="CH529" s="2" t="s">
        <v>144</v>
      </c>
      <c r="CI529" s="2" t="s">
        <v>134</v>
      </c>
      <c r="CJ529" s="2" t="s">
        <v>134</v>
      </c>
      <c r="CK529" s="2" t="s">
        <v>142</v>
      </c>
      <c r="CL529" s="2" t="s">
        <v>134</v>
      </c>
      <c r="CM529" s="4"/>
      <c r="CN529" s="8"/>
      <c r="CO529" s="4"/>
      <c r="CP529" s="8"/>
      <c r="CQ529" s="7"/>
      <c r="CR529" s="7"/>
      <c r="CS529" s="2" t="s">
        <v>161</v>
      </c>
      <c r="CT529" s="2" t="s">
        <v>144</v>
      </c>
      <c r="CU529" s="2" t="s">
        <v>134</v>
      </c>
      <c r="CV529" s="2" t="s">
        <v>134</v>
      </c>
      <c r="CW529" s="2" t="s">
        <v>142</v>
      </c>
      <c r="CX529" s="2" t="s">
        <v>134</v>
      </c>
      <c r="CY529" s="4">
        <v>5</v>
      </c>
      <c r="CZ529" s="8">
        <v>92.1</v>
      </c>
      <c r="DA529" s="4"/>
      <c r="DB529" s="8"/>
      <c r="DC529" s="7"/>
      <c r="DD529" s="7"/>
      <c r="DE529" s="2" t="s">
        <v>140</v>
      </c>
      <c r="DF529" s="2" t="s">
        <v>144</v>
      </c>
      <c r="DG529" s="2" t="s">
        <v>2476</v>
      </c>
      <c r="DH529" s="2" t="s">
        <v>1416</v>
      </c>
      <c r="DI529" s="2" t="s">
        <v>142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134</v>
      </c>
      <c r="DR529" s="2" t="s">
        <v>134</v>
      </c>
      <c r="DS529" s="2" t="s">
        <v>134</v>
      </c>
      <c r="DT529" s="2" t="s">
        <v>134</v>
      </c>
      <c r="DU529" s="2" t="s">
        <v>134</v>
      </c>
      <c r="DV529" s="2" t="s">
        <v>134</v>
      </c>
      <c r="DW529" s="4">
        <v>1</v>
      </c>
      <c r="DX529" s="8">
        <v>18.42</v>
      </c>
      <c r="DY529" s="4"/>
      <c r="DZ529" s="8"/>
      <c r="EA529" s="7"/>
      <c r="EB529" s="7"/>
      <c r="EC529" s="2" t="s">
        <v>140</v>
      </c>
      <c r="ED529" s="2" t="s">
        <v>144</v>
      </c>
      <c r="EE529" s="2" t="s">
        <v>823</v>
      </c>
      <c r="EF529" s="2" t="s">
        <v>4034</v>
      </c>
      <c r="EG529" s="2" t="s">
        <v>142</v>
      </c>
      <c r="EH529" s="2" t="s">
        <v>134</v>
      </c>
      <c r="EI529" s="4">
        <v>1</v>
      </c>
      <c r="EJ529" s="8">
        <v>14.92</v>
      </c>
      <c r="EK529" s="4"/>
      <c r="EL529" s="8"/>
      <c r="EM529" s="7"/>
      <c r="EN529" s="7"/>
      <c r="EO529" s="2" t="s">
        <v>140</v>
      </c>
      <c r="EP529" s="2" t="s">
        <v>144</v>
      </c>
      <c r="EQ529" s="2" t="s">
        <v>1344</v>
      </c>
      <c r="ER529" s="2" t="s">
        <v>4035</v>
      </c>
      <c r="ES529" s="2" t="s">
        <v>142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140</v>
      </c>
      <c r="FB529" s="2" t="s">
        <v>144</v>
      </c>
      <c r="FC529" s="2" t="s">
        <v>1165</v>
      </c>
      <c r="FD529" s="2" t="s">
        <v>3566</v>
      </c>
      <c r="FE529" s="2" t="s">
        <v>142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134</v>
      </c>
      <c r="FN529" s="2" t="s">
        <v>134</v>
      </c>
      <c r="FO529" s="2" t="s">
        <v>134</v>
      </c>
      <c r="FP529" s="2" t="s">
        <v>134</v>
      </c>
      <c r="FQ529" s="2" t="s">
        <v>134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134</v>
      </c>
      <c r="FZ529" s="2" t="s">
        <v>134</v>
      </c>
      <c r="GA529" s="2" t="s">
        <v>134</v>
      </c>
      <c r="GB529" s="2" t="s">
        <v>134</v>
      </c>
      <c r="GC529" s="2" t="s">
        <v>134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134</v>
      </c>
      <c r="GM529" s="2" t="s">
        <v>134</v>
      </c>
      <c r="GN529" s="2" t="s">
        <v>134</v>
      </c>
      <c r="GO529" s="2" t="s">
        <v>134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134</v>
      </c>
      <c r="GX529" s="2" t="s">
        <v>134</v>
      </c>
      <c r="GY529" s="2" t="s">
        <v>134</v>
      </c>
      <c r="GZ529" s="2" t="s">
        <v>134</v>
      </c>
      <c r="HA529" s="2" t="s">
        <v>134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140</v>
      </c>
      <c r="HJ529" s="2" t="s">
        <v>144</v>
      </c>
      <c r="HK529" s="2" t="s">
        <v>1197</v>
      </c>
      <c r="HL529" s="2" t="s">
        <v>134</v>
      </c>
      <c r="HM529" s="2" t="s">
        <v>142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161</v>
      </c>
      <c r="HV529" s="2" t="s">
        <v>144</v>
      </c>
      <c r="HW529" s="2" t="s">
        <v>134</v>
      </c>
      <c r="HX529" s="2" t="s">
        <v>134</v>
      </c>
      <c r="HY529" s="2" t="s">
        <v>142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134</v>
      </c>
      <c r="IH529" s="2" t="s">
        <v>134</v>
      </c>
      <c r="II529" s="2" t="s">
        <v>134</v>
      </c>
      <c r="IJ529" s="2" t="s">
        <v>134</v>
      </c>
      <c r="IK529" s="2" t="s">
        <v>134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134</v>
      </c>
      <c r="IT529" s="2" t="s">
        <v>134</v>
      </c>
      <c r="IU529" s="2" t="s">
        <v>134</v>
      </c>
      <c r="IV529" s="2" t="s">
        <v>134</v>
      </c>
      <c r="IW529" s="2" t="s">
        <v>134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140</v>
      </c>
      <c r="JF529" s="2" t="s">
        <v>144</v>
      </c>
      <c r="JG529" s="2" t="s">
        <v>134</v>
      </c>
      <c r="JH529" s="2" t="s">
        <v>134</v>
      </c>
      <c r="JI529" s="2" t="s">
        <v>142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161</v>
      </c>
      <c r="JR529" s="2" t="s">
        <v>144</v>
      </c>
      <c r="JS529" s="2" t="s">
        <v>134</v>
      </c>
      <c r="JT529" s="2" t="s">
        <v>134</v>
      </c>
      <c r="JU529" s="2" t="s">
        <v>142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140</v>
      </c>
      <c r="KD529" s="2" t="s">
        <v>144</v>
      </c>
      <c r="KE529" s="2" t="s">
        <v>2184</v>
      </c>
      <c r="KF529" s="2" t="s">
        <v>134</v>
      </c>
      <c r="KG529" s="2" t="s">
        <v>142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134</v>
      </c>
      <c r="KQ529" s="2" t="s">
        <v>134</v>
      </c>
      <c r="KR529" s="2" t="s">
        <v>134</v>
      </c>
      <c r="KS529" s="2" t="s">
        <v>134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134</v>
      </c>
      <c r="LC529" s="2" t="s">
        <v>134</v>
      </c>
      <c r="LD529" s="2" t="s">
        <v>134</v>
      </c>
      <c r="LE529" s="2" t="s">
        <v>134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134</v>
      </c>
      <c r="LN529" s="2" t="s">
        <v>134</v>
      </c>
      <c r="LO529" s="2" t="s">
        <v>134</v>
      </c>
      <c r="LP529" s="2" t="s">
        <v>134</v>
      </c>
      <c r="LQ529" s="2" t="s">
        <v>134</v>
      </c>
      <c r="LR529" s="2" t="s">
        <v>134</v>
      </c>
      <c r="LS529" s="4">
        <v>4</v>
      </c>
      <c r="LT529" s="8">
        <v>31.2</v>
      </c>
      <c r="LU529" s="4"/>
      <c r="LV529" s="8"/>
      <c r="LW529" s="7"/>
      <c r="LX529" s="7"/>
      <c r="LY529" s="2" t="s">
        <v>140</v>
      </c>
      <c r="LZ529" s="2" t="s">
        <v>144</v>
      </c>
      <c r="MA529" s="2" t="s">
        <v>1165</v>
      </c>
      <c r="MB529" s="2" t="s">
        <v>1129</v>
      </c>
      <c r="MC529" s="2" t="s">
        <v>142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161</v>
      </c>
      <c r="ML529" s="2" t="s">
        <v>144</v>
      </c>
      <c r="MM529" s="2" t="s">
        <v>134</v>
      </c>
      <c r="MN529" s="2" t="s">
        <v>134</v>
      </c>
      <c r="MO529" s="2" t="s">
        <v>142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134</v>
      </c>
      <c r="MY529" s="2" t="s">
        <v>134</v>
      </c>
      <c r="MZ529" s="2" t="s">
        <v>134</v>
      </c>
      <c r="NA529" s="2" t="s">
        <v>134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134</v>
      </c>
      <c r="NV529" s="2" t="s">
        <v>134</v>
      </c>
      <c r="NW529" s="2" t="s">
        <v>134</v>
      </c>
      <c r="NX529" s="2" t="s">
        <v>134</v>
      </c>
      <c r="NY529" s="2" t="s">
        <v>134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161</v>
      </c>
      <c r="OH529" s="2" t="s">
        <v>144</v>
      </c>
      <c r="OI529" s="2" t="s">
        <v>134</v>
      </c>
      <c r="OJ529" s="2" t="s">
        <v>134</v>
      </c>
      <c r="OK529" s="2" t="s">
        <v>142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134</v>
      </c>
      <c r="OT529" s="2" t="s">
        <v>134</v>
      </c>
      <c r="OU529" s="2" t="s">
        <v>134</v>
      </c>
      <c r="OV529" s="2" t="s">
        <v>134</v>
      </c>
      <c r="OW529" s="2" t="s">
        <v>134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134</v>
      </c>
      <c r="QP529" s="2" t="s">
        <v>134</v>
      </c>
      <c r="QQ529" s="2" t="s">
        <v>134</v>
      </c>
      <c r="QR529" s="2" t="s">
        <v>134</v>
      </c>
      <c r="QS529" s="2" t="s">
        <v>134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134</v>
      </c>
      <c r="RB529" s="2" t="s">
        <v>134</v>
      </c>
      <c r="RC529" s="2" t="s">
        <v>134</v>
      </c>
      <c r="RD529" s="2" t="s">
        <v>134</v>
      </c>
      <c r="RE529" s="2" t="s">
        <v>134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134</v>
      </c>
      <c r="RN529" s="2" t="s">
        <v>134</v>
      </c>
      <c r="RO529" s="2" t="s">
        <v>134</v>
      </c>
      <c r="RP529" s="2" t="s">
        <v>134</v>
      </c>
      <c r="RQ529" s="2" t="s">
        <v>134</v>
      </c>
      <c r="RR529" s="2" t="s">
        <v>134</v>
      </c>
      <c r="RS529" s="4"/>
      <c r="RT529" s="8"/>
      <c r="RU529" s="4"/>
      <c r="RV529" s="8"/>
      <c r="RW529" s="7"/>
      <c r="RX529" s="7"/>
      <c r="RY529" s="2" t="s">
        <v>134</v>
      </c>
      <c r="RZ529" s="2" t="s">
        <v>134</v>
      </c>
      <c r="SA529" s="2" t="s">
        <v>134</v>
      </c>
      <c r="SB529" s="2" t="s">
        <v>134</v>
      </c>
      <c r="SC529" s="2" t="s">
        <v>134</v>
      </c>
      <c r="SD529" s="2" t="s">
        <v>134</v>
      </c>
      <c r="SE529" s="4"/>
      <c r="SF529" s="8"/>
      <c r="SG529" s="4"/>
      <c r="SH529" s="8"/>
      <c r="SI529" s="7"/>
      <c r="SJ529" s="7"/>
      <c r="SK529" s="2" t="s">
        <v>134</v>
      </c>
      <c r="SL529" s="2" t="s">
        <v>134</v>
      </c>
      <c r="SM529" s="2" t="s">
        <v>134</v>
      </c>
      <c r="SN529" s="2" t="s">
        <v>134</v>
      </c>
      <c r="SO529" s="2" t="s">
        <v>134</v>
      </c>
      <c r="SP529" s="2" t="s">
        <v>134</v>
      </c>
    </row>
    <row r="530">
      <c r="A530" s="2" t="s">
        <v>4036</v>
      </c>
      <c r="B530" s="2" t="s">
        <v>123</v>
      </c>
      <c r="C530" s="2" t="s">
        <v>3991</v>
      </c>
      <c r="D530" s="2" t="s">
        <v>2038</v>
      </c>
      <c r="E530" s="2" t="s">
        <v>2039</v>
      </c>
      <c r="F530" s="2" t="s">
        <v>4021</v>
      </c>
      <c r="G530" s="2" t="s">
        <v>4021</v>
      </c>
      <c r="H530" s="2" t="s">
        <v>4021</v>
      </c>
      <c r="I530" s="2" t="s">
        <v>4022</v>
      </c>
      <c r="J530" s="2" t="s">
        <v>2058</v>
      </c>
      <c r="K530" s="2" t="s">
        <v>803</v>
      </c>
      <c r="L530" s="3">
        <v>20.43</v>
      </c>
      <c r="M530" s="3">
        <v>21.45</v>
      </c>
      <c r="N530" s="3">
        <v>55</v>
      </c>
      <c r="O530" s="2" t="s">
        <v>131</v>
      </c>
      <c r="P530" s="2" t="s">
        <v>275</v>
      </c>
      <c r="Q530" s="2" t="s">
        <v>133</v>
      </c>
      <c r="R530" s="2" t="s">
        <v>134</v>
      </c>
      <c r="S530" s="2" t="s">
        <v>134</v>
      </c>
      <c r="T530" s="2" t="s">
        <v>134</v>
      </c>
      <c r="U530" s="2" t="s">
        <v>832</v>
      </c>
      <c r="V530" s="2" t="s">
        <v>747</v>
      </c>
      <c r="W530" s="2" t="s">
        <v>1671</v>
      </c>
      <c r="X530" s="2" t="s">
        <v>134</v>
      </c>
      <c r="Y530" s="2" t="s">
        <v>1165</v>
      </c>
      <c r="Z530" s="4">
        <v>8</v>
      </c>
      <c r="AA530" s="4">
        <f>=ROUNDDOWN(26.6666666666667,0)</f>
      </c>
      <c r="AB530" s="5">
        <v>0.3</v>
      </c>
      <c r="AC530" s="2" t="s">
        <v>134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>
        <v>0</v>
      </c>
      <c r="AP530" s="4">
        <v>12</v>
      </c>
      <c r="AQ530" s="8">
        <v>243.95</v>
      </c>
      <c r="AR530" s="4"/>
      <c r="AS530" s="8"/>
      <c r="AT530" s="7"/>
      <c r="AU530" s="7"/>
      <c r="AV530" s="4" t="s">
        <v>134</v>
      </c>
      <c r="AW530" s="8" t="s">
        <v>134</v>
      </c>
      <c r="AX530" s="4" t="s">
        <v>134</v>
      </c>
      <c r="AY530" s="8" t="s">
        <v>134</v>
      </c>
      <c r="AZ530" s="7" t="s">
        <v>134</v>
      </c>
      <c r="BA530" s="7" t="s">
        <v>134</v>
      </c>
      <c r="BB530" s="7">
        <v>0.3689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>
        <v>12</v>
      </c>
      <c r="BK530" s="8">
        <v>243.95</v>
      </c>
      <c r="BL530" s="2" t="s">
        <v>4023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161</v>
      </c>
      <c r="BV530" s="2" t="s">
        <v>131</v>
      </c>
      <c r="BW530" s="2" t="s">
        <v>134</v>
      </c>
      <c r="BX530" s="2" t="s">
        <v>134</v>
      </c>
      <c r="BY530" s="2" t="s">
        <v>142</v>
      </c>
      <c r="BZ530" s="2" t="s">
        <v>134</v>
      </c>
      <c r="CA530" s="4"/>
      <c r="CB530" s="8"/>
      <c r="CC530" s="4"/>
      <c r="CD530" s="8"/>
      <c r="CE530" s="7"/>
      <c r="CF530" s="7"/>
      <c r="CG530" s="2" t="s">
        <v>143</v>
      </c>
      <c r="CH530" s="2" t="s">
        <v>131</v>
      </c>
      <c r="CI530" s="2" t="s">
        <v>134</v>
      </c>
      <c r="CJ530" s="2" t="s">
        <v>134</v>
      </c>
      <c r="CK530" s="2" t="s">
        <v>142</v>
      </c>
      <c r="CL530" s="2" t="s">
        <v>134</v>
      </c>
      <c r="CM530" s="4"/>
      <c r="CN530" s="8"/>
      <c r="CO530" s="4"/>
      <c r="CP530" s="8"/>
      <c r="CQ530" s="7"/>
      <c r="CR530" s="7"/>
      <c r="CS530" s="2" t="s">
        <v>161</v>
      </c>
      <c r="CT530" s="2" t="s">
        <v>131</v>
      </c>
      <c r="CU530" s="2" t="s">
        <v>134</v>
      </c>
      <c r="CV530" s="2" t="s">
        <v>134</v>
      </c>
      <c r="CW530" s="2" t="s">
        <v>142</v>
      </c>
      <c r="CX530" s="2" t="s">
        <v>134</v>
      </c>
      <c r="CY530" s="4">
        <v>7</v>
      </c>
      <c r="CZ530" s="8">
        <v>157.64</v>
      </c>
      <c r="DA530" s="4"/>
      <c r="DB530" s="8"/>
      <c r="DC530" s="7"/>
      <c r="DD530" s="7"/>
      <c r="DE530" s="2" t="s">
        <v>140</v>
      </c>
      <c r="DF530" s="2" t="s">
        <v>131</v>
      </c>
      <c r="DG530" s="2" t="s">
        <v>2476</v>
      </c>
      <c r="DH530" s="2" t="s">
        <v>1185</v>
      </c>
      <c r="DI530" s="2" t="s">
        <v>142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134</v>
      </c>
      <c r="DR530" s="2" t="s">
        <v>134</v>
      </c>
      <c r="DS530" s="2" t="s">
        <v>134</v>
      </c>
      <c r="DT530" s="2" t="s">
        <v>134</v>
      </c>
      <c r="DU530" s="2" t="s">
        <v>134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140</v>
      </c>
      <c r="ED530" s="2" t="s">
        <v>131</v>
      </c>
      <c r="EE530" s="2" t="s">
        <v>823</v>
      </c>
      <c r="EF530" s="2" t="s">
        <v>134</v>
      </c>
      <c r="EG530" s="2" t="s">
        <v>142</v>
      </c>
      <c r="EH530" s="2" t="s">
        <v>134</v>
      </c>
      <c r="EI530" s="4">
        <v>2</v>
      </c>
      <c r="EJ530" s="8">
        <v>34.32</v>
      </c>
      <c r="EK530" s="4"/>
      <c r="EL530" s="8"/>
      <c r="EM530" s="7"/>
      <c r="EN530" s="7"/>
      <c r="EO530" s="2" t="s">
        <v>140</v>
      </c>
      <c r="EP530" s="2" t="s">
        <v>131</v>
      </c>
      <c r="EQ530" s="2" t="s">
        <v>1344</v>
      </c>
      <c r="ER530" s="2" t="s">
        <v>4037</v>
      </c>
      <c r="ES530" s="2" t="s">
        <v>142</v>
      </c>
      <c r="ET530" s="2" t="s">
        <v>134</v>
      </c>
      <c r="EU530" s="4">
        <v>3</v>
      </c>
      <c r="EV530" s="8">
        <v>51.99</v>
      </c>
      <c r="EW530" s="4"/>
      <c r="EX530" s="8"/>
      <c r="EY530" s="7"/>
      <c r="EZ530" s="7"/>
      <c r="FA530" s="2" t="s">
        <v>140</v>
      </c>
      <c r="FB530" s="2" t="s">
        <v>131</v>
      </c>
      <c r="FC530" s="2" t="s">
        <v>1165</v>
      </c>
      <c r="FD530" s="2" t="s">
        <v>4024</v>
      </c>
      <c r="FE530" s="2" t="s">
        <v>142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134</v>
      </c>
      <c r="FN530" s="2" t="s">
        <v>134</v>
      </c>
      <c r="FO530" s="2" t="s">
        <v>134</v>
      </c>
      <c r="FP530" s="2" t="s">
        <v>134</v>
      </c>
      <c r="FQ530" s="2" t="s">
        <v>134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134</v>
      </c>
      <c r="FZ530" s="2" t="s">
        <v>134</v>
      </c>
      <c r="GA530" s="2" t="s">
        <v>134</v>
      </c>
      <c r="GB530" s="2" t="s">
        <v>134</v>
      </c>
      <c r="GC530" s="2" t="s">
        <v>134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134</v>
      </c>
      <c r="GM530" s="2" t="s">
        <v>134</v>
      </c>
      <c r="GN530" s="2" t="s">
        <v>134</v>
      </c>
      <c r="GO530" s="2" t="s">
        <v>134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134</v>
      </c>
      <c r="GX530" s="2" t="s">
        <v>134</v>
      </c>
      <c r="GY530" s="2" t="s">
        <v>134</v>
      </c>
      <c r="GZ530" s="2" t="s">
        <v>134</v>
      </c>
      <c r="HA530" s="2" t="s">
        <v>134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140</v>
      </c>
      <c r="HJ530" s="2" t="s">
        <v>131</v>
      </c>
      <c r="HK530" s="2" t="s">
        <v>1197</v>
      </c>
      <c r="HL530" s="2" t="s">
        <v>134</v>
      </c>
      <c r="HM530" s="2" t="s">
        <v>142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161</v>
      </c>
      <c r="HV530" s="2" t="s">
        <v>131</v>
      </c>
      <c r="HW530" s="2" t="s">
        <v>134</v>
      </c>
      <c r="HX530" s="2" t="s">
        <v>134</v>
      </c>
      <c r="HY530" s="2" t="s">
        <v>142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134</v>
      </c>
      <c r="IH530" s="2" t="s">
        <v>134</v>
      </c>
      <c r="II530" s="2" t="s">
        <v>134</v>
      </c>
      <c r="IJ530" s="2" t="s">
        <v>134</v>
      </c>
      <c r="IK530" s="2" t="s">
        <v>134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134</v>
      </c>
      <c r="IT530" s="2" t="s">
        <v>134</v>
      </c>
      <c r="IU530" s="2" t="s">
        <v>134</v>
      </c>
      <c r="IV530" s="2" t="s">
        <v>134</v>
      </c>
      <c r="IW530" s="2" t="s">
        <v>134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140</v>
      </c>
      <c r="JF530" s="2" t="s">
        <v>131</v>
      </c>
      <c r="JG530" s="2" t="s">
        <v>170</v>
      </c>
      <c r="JH530" s="2" t="s">
        <v>134</v>
      </c>
      <c r="JI530" s="2" t="s">
        <v>142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161</v>
      </c>
      <c r="JR530" s="2" t="s">
        <v>131</v>
      </c>
      <c r="JS530" s="2" t="s">
        <v>134</v>
      </c>
      <c r="JT530" s="2" t="s">
        <v>134</v>
      </c>
      <c r="JU530" s="2" t="s">
        <v>142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140</v>
      </c>
      <c r="KD530" s="2" t="s">
        <v>131</v>
      </c>
      <c r="KE530" s="2" t="s">
        <v>2184</v>
      </c>
      <c r="KF530" s="2" t="s">
        <v>134</v>
      </c>
      <c r="KG530" s="2" t="s">
        <v>142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134</v>
      </c>
      <c r="KP530" s="2" t="s">
        <v>134</v>
      </c>
      <c r="KQ530" s="2" t="s">
        <v>134</v>
      </c>
      <c r="KR530" s="2" t="s">
        <v>134</v>
      </c>
      <c r="KS530" s="2" t="s">
        <v>134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134</v>
      </c>
      <c r="LB530" s="2" t="s">
        <v>134</v>
      </c>
      <c r="LC530" s="2" t="s">
        <v>134</v>
      </c>
      <c r="LD530" s="2" t="s">
        <v>134</v>
      </c>
      <c r="LE530" s="2" t="s">
        <v>134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134</v>
      </c>
      <c r="LN530" s="2" t="s">
        <v>134</v>
      </c>
      <c r="LO530" s="2" t="s">
        <v>134</v>
      </c>
      <c r="LP530" s="2" t="s">
        <v>134</v>
      </c>
      <c r="LQ530" s="2" t="s">
        <v>134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140</v>
      </c>
      <c r="LZ530" s="2" t="s">
        <v>131</v>
      </c>
      <c r="MA530" s="2" t="s">
        <v>1165</v>
      </c>
      <c r="MB530" s="2" t="s">
        <v>651</v>
      </c>
      <c r="MC530" s="2" t="s">
        <v>142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161</v>
      </c>
      <c r="ML530" s="2" t="s">
        <v>131</v>
      </c>
      <c r="MM530" s="2" t="s">
        <v>134</v>
      </c>
      <c r="MN530" s="2" t="s">
        <v>134</v>
      </c>
      <c r="MO530" s="2" t="s">
        <v>142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134</v>
      </c>
      <c r="MY530" s="2" t="s">
        <v>134</v>
      </c>
      <c r="MZ530" s="2" t="s">
        <v>134</v>
      </c>
      <c r="NA530" s="2" t="s">
        <v>134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134</v>
      </c>
      <c r="NV530" s="2" t="s">
        <v>134</v>
      </c>
      <c r="NW530" s="2" t="s">
        <v>134</v>
      </c>
      <c r="NX530" s="2" t="s">
        <v>134</v>
      </c>
      <c r="NY530" s="2" t="s">
        <v>134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161</v>
      </c>
      <c r="OH530" s="2" t="s">
        <v>131</v>
      </c>
      <c r="OI530" s="2" t="s">
        <v>134</v>
      </c>
      <c r="OJ530" s="2" t="s">
        <v>134</v>
      </c>
      <c r="OK530" s="2" t="s">
        <v>142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134</v>
      </c>
      <c r="OT530" s="2" t="s">
        <v>134</v>
      </c>
      <c r="OU530" s="2" t="s">
        <v>134</v>
      </c>
      <c r="OV530" s="2" t="s">
        <v>134</v>
      </c>
      <c r="OW530" s="2" t="s">
        <v>134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134</v>
      </c>
      <c r="PS530" s="2" t="s">
        <v>134</v>
      </c>
      <c r="PT530" s="2" t="s">
        <v>134</v>
      </c>
      <c r="PU530" s="2" t="s">
        <v>134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134</v>
      </c>
      <c r="QP530" s="2" t="s">
        <v>134</v>
      </c>
      <c r="QQ530" s="2" t="s">
        <v>134</v>
      </c>
      <c r="QR530" s="2" t="s">
        <v>134</v>
      </c>
      <c r="QS530" s="2" t="s">
        <v>134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134</v>
      </c>
      <c r="RB530" s="2" t="s">
        <v>134</v>
      </c>
      <c r="RC530" s="2" t="s">
        <v>134</v>
      </c>
      <c r="RD530" s="2" t="s">
        <v>134</v>
      </c>
      <c r="RE530" s="2" t="s">
        <v>134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134</v>
      </c>
      <c r="RN530" s="2" t="s">
        <v>134</v>
      </c>
      <c r="RO530" s="2" t="s">
        <v>134</v>
      </c>
      <c r="RP530" s="2" t="s">
        <v>134</v>
      </c>
      <c r="RQ530" s="2" t="s">
        <v>134</v>
      </c>
      <c r="RR530" s="2" t="s">
        <v>134</v>
      </c>
      <c r="RS530" s="4"/>
      <c r="RT530" s="8"/>
      <c r="RU530" s="4"/>
      <c r="RV530" s="8"/>
      <c r="RW530" s="7"/>
      <c r="RX530" s="7"/>
      <c r="RY530" s="2" t="s">
        <v>134</v>
      </c>
      <c r="RZ530" s="2" t="s">
        <v>134</v>
      </c>
      <c r="SA530" s="2" t="s">
        <v>134</v>
      </c>
      <c r="SB530" s="2" t="s">
        <v>134</v>
      </c>
      <c r="SC530" s="2" t="s">
        <v>134</v>
      </c>
      <c r="SD530" s="2" t="s">
        <v>134</v>
      </c>
      <c r="SE530" s="4"/>
      <c r="SF530" s="8"/>
      <c r="SG530" s="4"/>
      <c r="SH530" s="8"/>
      <c r="SI530" s="7"/>
      <c r="SJ530" s="7"/>
      <c r="SK530" s="2" t="s">
        <v>134</v>
      </c>
      <c r="SL530" s="2" t="s">
        <v>134</v>
      </c>
      <c r="SM530" s="2" t="s">
        <v>134</v>
      </c>
      <c r="SN530" s="2" t="s">
        <v>134</v>
      </c>
      <c r="SO530" s="2" t="s">
        <v>134</v>
      </c>
      <c r="SP530" s="2" t="s">
        <v>134</v>
      </c>
    </row>
    <row r="531">
      <c r="A531" s="2" t="s">
        <v>4038</v>
      </c>
      <c r="B531" s="2" t="s">
        <v>123</v>
      </c>
      <c r="C531" s="2" t="s">
        <v>3991</v>
      </c>
      <c r="D531" s="2" t="s">
        <v>2038</v>
      </c>
      <c r="E531" s="2" t="s">
        <v>2039</v>
      </c>
      <c r="F531" s="2" t="s">
        <v>4021</v>
      </c>
      <c r="G531" s="2" t="s">
        <v>4021</v>
      </c>
      <c r="H531" s="2" t="s">
        <v>4021</v>
      </c>
      <c r="I531" s="2" t="s">
        <v>4022</v>
      </c>
      <c r="J531" s="2" t="s">
        <v>2066</v>
      </c>
      <c r="K531" s="2" t="s">
        <v>803</v>
      </c>
      <c r="L531" s="3">
        <v>31.57</v>
      </c>
      <c r="M531" s="3">
        <v>33.15</v>
      </c>
      <c r="N531" s="3">
        <v>85</v>
      </c>
      <c r="O531" s="2" t="s">
        <v>131</v>
      </c>
      <c r="P531" s="2" t="s">
        <v>275</v>
      </c>
      <c r="Q531" s="2" t="s">
        <v>133</v>
      </c>
      <c r="R531" s="2" t="s">
        <v>134</v>
      </c>
      <c r="S531" s="2" t="s">
        <v>134</v>
      </c>
      <c r="T531" s="2" t="s">
        <v>134</v>
      </c>
      <c r="U531" s="2" t="s">
        <v>832</v>
      </c>
      <c r="V531" s="2" t="s">
        <v>747</v>
      </c>
      <c r="W531" s="2" t="s">
        <v>1671</v>
      </c>
      <c r="X531" s="2" t="s">
        <v>134</v>
      </c>
      <c r="Y531" s="2" t="s">
        <v>1165</v>
      </c>
      <c r="Z531" s="4">
        <v>7</v>
      </c>
      <c r="AA531" s="4">
        <f>=ROUNDDOWN(35,0)</f>
      </c>
      <c r="AB531" s="5">
        <v>0.2</v>
      </c>
      <c r="AC531" s="2" t="s">
        <v>134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>
        <v>0</v>
      </c>
      <c r="AP531" s="4">
        <v>9</v>
      </c>
      <c r="AQ531" s="8">
        <v>260.63</v>
      </c>
      <c r="AR531" s="4"/>
      <c r="AS531" s="8"/>
      <c r="AT531" s="7"/>
      <c r="AU531" s="7"/>
      <c r="AV531" s="4" t="s">
        <v>134</v>
      </c>
      <c r="AW531" s="8" t="s">
        <v>134</v>
      </c>
      <c r="AX531" s="4" t="s">
        <v>134</v>
      </c>
      <c r="AY531" s="8" t="s">
        <v>134</v>
      </c>
      <c r="AZ531" s="7" t="s">
        <v>134</v>
      </c>
      <c r="BA531" s="7" t="s">
        <v>134</v>
      </c>
      <c r="BB531" s="7">
        <v>0.3942</v>
      </c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 t="s">
        <v>134</v>
      </c>
      <c r="BJ531" s="4">
        <v>9</v>
      </c>
      <c r="BK531" s="8">
        <v>260.63</v>
      </c>
      <c r="BL531" s="2" t="s">
        <v>4023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161</v>
      </c>
      <c r="BV531" s="2" t="s">
        <v>131</v>
      </c>
      <c r="BW531" s="2" t="s">
        <v>134</v>
      </c>
      <c r="BX531" s="2" t="s">
        <v>134</v>
      </c>
      <c r="BY531" s="2" t="s">
        <v>142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143</v>
      </c>
      <c r="CH531" s="2" t="s">
        <v>131</v>
      </c>
      <c r="CI531" s="2" t="s">
        <v>134</v>
      </c>
      <c r="CJ531" s="2" t="s">
        <v>134</v>
      </c>
      <c r="CK531" s="2" t="s">
        <v>142</v>
      </c>
      <c r="CL531" s="2" t="s">
        <v>134</v>
      </c>
      <c r="CM531" s="4"/>
      <c r="CN531" s="8"/>
      <c r="CO531" s="4"/>
      <c r="CP531" s="8"/>
      <c r="CQ531" s="7"/>
      <c r="CR531" s="7"/>
      <c r="CS531" s="2" t="s">
        <v>161</v>
      </c>
      <c r="CT531" s="2" t="s">
        <v>131</v>
      </c>
      <c r="CU531" s="2" t="s">
        <v>134</v>
      </c>
      <c r="CV531" s="2" t="s">
        <v>134</v>
      </c>
      <c r="CW531" s="2" t="s">
        <v>142</v>
      </c>
      <c r="CX531" s="2" t="s">
        <v>134</v>
      </c>
      <c r="CY531" s="4">
        <v>3</v>
      </c>
      <c r="CZ531" s="8">
        <v>104.43</v>
      </c>
      <c r="DA531" s="4"/>
      <c r="DB531" s="8"/>
      <c r="DC531" s="7"/>
      <c r="DD531" s="7"/>
      <c r="DE531" s="2" t="s">
        <v>140</v>
      </c>
      <c r="DF531" s="2" t="s">
        <v>131</v>
      </c>
      <c r="DG531" s="2" t="s">
        <v>2476</v>
      </c>
      <c r="DH531" s="2" t="s">
        <v>1416</v>
      </c>
      <c r="DI531" s="2" t="s">
        <v>142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134</v>
      </c>
      <c r="DR531" s="2" t="s">
        <v>134</v>
      </c>
      <c r="DS531" s="2" t="s">
        <v>134</v>
      </c>
      <c r="DT531" s="2" t="s">
        <v>134</v>
      </c>
      <c r="DU531" s="2" t="s">
        <v>134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140</v>
      </c>
      <c r="ED531" s="2" t="s">
        <v>131</v>
      </c>
      <c r="EE531" s="2" t="s">
        <v>823</v>
      </c>
      <c r="EF531" s="2" t="s">
        <v>134</v>
      </c>
      <c r="EG531" s="2" t="s">
        <v>142</v>
      </c>
      <c r="EH531" s="2" t="s">
        <v>134</v>
      </c>
      <c r="EI531" s="4">
        <v>4</v>
      </c>
      <c r="EJ531" s="8">
        <v>116.02</v>
      </c>
      <c r="EK531" s="4"/>
      <c r="EL531" s="8"/>
      <c r="EM531" s="7"/>
      <c r="EN531" s="7"/>
      <c r="EO531" s="2" t="s">
        <v>140</v>
      </c>
      <c r="EP531" s="2" t="s">
        <v>131</v>
      </c>
      <c r="EQ531" s="2" t="s">
        <v>1344</v>
      </c>
      <c r="ER531" s="2" t="s">
        <v>4039</v>
      </c>
      <c r="ES531" s="2" t="s">
        <v>142</v>
      </c>
      <c r="ET531" s="2" t="s">
        <v>134</v>
      </c>
      <c r="EU531" s="4">
        <v>2</v>
      </c>
      <c r="EV531" s="8">
        <v>40.18</v>
      </c>
      <c r="EW531" s="4"/>
      <c r="EX531" s="8"/>
      <c r="EY531" s="7"/>
      <c r="EZ531" s="7"/>
      <c r="FA531" s="2" t="s">
        <v>140</v>
      </c>
      <c r="FB531" s="2" t="s">
        <v>131</v>
      </c>
      <c r="FC531" s="2" t="s">
        <v>1165</v>
      </c>
      <c r="FD531" s="2" t="s">
        <v>4024</v>
      </c>
      <c r="FE531" s="2" t="s">
        <v>142</v>
      </c>
      <c r="FF531" s="2" t="s">
        <v>134</v>
      </c>
      <c r="FG531" s="4"/>
      <c r="FH531" s="8"/>
      <c r="FI531" s="4"/>
      <c r="FJ531" s="8"/>
      <c r="FK531" s="7"/>
      <c r="FL531" s="7"/>
      <c r="FM531" s="2" t="s">
        <v>134</v>
      </c>
      <c r="FN531" s="2" t="s">
        <v>134</v>
      </c>
      <c r="FO531" s="2" t="s">
        <v>134</v>
      </c>
      <c r="FP531" s="2" t="s">
        <v>134</v>
      </c>
      <c r="FQ531" s="2" t="s">
        <v>134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134</v>
      </c>
      <c r="FZ531" s="2" t="s">
        <v>134</v>
      </c>
      <c r="GA531" s="2" t="s">
        <v>134</v>
      </c>
      <c r="GB531" s="2" t="s">
        <v>134</v>
      </c>
      <c r="GC531" s="2" t="s">
        <v>134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134</v>
      </c>
      <c r="GL531" s="2" t="s">
        <v>134</v>
      </c>
      <c r="GM531" s="2" t="s">
        <v>134</v>
      </c>
      <c r="GN531" s="2" t="s">
        <v>134</v>
      </c>
      <c r="GO531" s="2" t="s">
        <v>134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134</v>
      </c>
      <c r="GX531" s="2" t="s">
        <v>134</v>
      </c>
      <c r="GY531" s="2" t="s">
        <v>134</v>
      </c>
      <c r="GZ531" s="2" t="s">
        <v>134</v>
      </c>
      <c r="HA531" s="2" t="s">
        <v>134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140</v>
      </c>
      <c r="HJ531" s="2" t="s">
        <v>131</v>
      </c>
      <c r="HK531" s="2" t="s">
        <v>1197</v>
      </c>
      <c r="HL531" s="2" t="s">
        <v>134</v>
      </c>
      <c r="HM531" s="2" t="s">
        <v>142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161</v>
      </c>
      <c r="HV531" s="2" t="s">
        <v>131</v>
      </c>
      <c r="HW531" s="2" t="s">
        <v>134</v>
      </c>
      <c r="HX531" s="2" t="s">
        <v>134</v>
      </c>
      <c r="HY531" s="2" t="s">
        <v>142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134</v>
      </c>
      <c r="IH531" s="2" t="s">
        <v>134</v>
      </c>
      <c r="II531" s="2" t="s">
        <v>134</v>
      </c>
      <c r="IJ531" s="2" t="s">
        <v>134</v>
      </c>
      <c r="IK531" s="2" t="s">
        <v>134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134</v>
      </c>
      <c r="IT531" s="2" t="s">
        <v>134</v>
      </c>
      <c r="IU531" s="2" t="s">
        <v>134</v>
      </c>
      <c r="IV531" s="2" t="s">
        <v>134</v>
      </c>
      <c r="IW531" s="2" t="s">
        <v>134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140</v>
      </c>
      <c r="JF531" s="2" t="s">
        <v>131</v>
      </c>
      <c r="JG531" s="2" t="s">
        <v>170</v>
      </c>
      <c r="JH531" s="2" t="s">
        <v>134</v>
      </c>
      <c r="JI531" s="2" t="s">
        <v>142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161</v>
      </c>
      <c r="JR531" s="2" t="s">
        <v>131</v>
      </c>
      <c r="JS531" s="2" t="s">
        <v>134</v>
      </c>
      <c r="JT531" s="2" t="s">
        <v>134</v>
      </c>
      <c r="JU531" s="2" t="s">
        <v>142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140</v>
      </c>
      <c r="KD531" s="2" t="s">
        <v>131</v>
      </c>
      <c r="KE531" s="2" t="s">
        <v>2184</v>
      </c>
      <c r="KF531" s="2" t="s">
        <v>134</v>
      </c>
      <c r="KG531" s="2" t="s">
        <v>142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134</v>
      </c>
      <c r="KQ531" s="2" t="s">
        <v>134</v>
      </c>
      <c r="KR531" s="2" t="s">
        <v>134</v>
      </c>
      <c r="KS531" s="2" t="s">
        <v>134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134</v>
      </c>
      <c r="LB531" s="2" t="s">
        <v>134</v>
      </c>
      <c r="LC531" s="2" t="s">
        <v>134</v>
      </c>
      <c r="LD531" s="2" t="s">
        <v>134</v>
      </c>
      <c r="LE531" s="2" t="s">
        <v>134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134</v>
      </c>
      <c r="LN531" s="2" t="s">
        <v>134</v>
      </c>
      <c r="LO531" s="2" t="s">
        <v>134</v>
      </c>
      <c r="LP531" s="2" t="s">
        <v>134</v>
      </c>
      <c r="LQ531" s="2" t="s">
        <v>134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140</v>
      </c>
      <c r="LZ531" s="2" t="s">
        <v>131</v>
      </c>
      <c r="MA531" s="2" t="s">
        <v>1165</v>
      </c>
      <c r="MB531" s="2" t="s">
        <v>3142</v>
      </c>
      <c r="MC531" s="2" t="s">
        <v>142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161</v>
      </c>
      <c r="ML531" s="2" t="s">
        <v>131</v>
      </c>
      <c r="MM531" s="2" t="s">
        <v>134</v>
      </c>
      <c r="MN531" s="2" t="s">
        <v>134</v>
      </c>
      <c r="MO531" s="2" t="s">
        <v>142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134</v>
      </c>
      <c r="MX531" s="2" t="s">
        <v>134</v>
      </c>
      <c r="MY531" s="2" t="s">
        <v>134</v>
      </c>
      <c r="MZ531" s="2" t="s">
        <v>134</v>
      </c>
      <c r="NA531" s="2" t="s">
        <v>134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134</v>
      </c>
      <c r="NV531" s="2" t="s">
        <v>134</v>
      </c>
      <c r="NW531" s="2" t="s">
        <v>134</v>
      </c>
      <c r="NX531" s="2" t="s">
        <v>134</v>
      </c>
      <c r="NY531" s="2" t="s">
        <v>134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161</v>
      </c>
      <c r="OH531" s="2" t="s">
        <v>131</v>
      </c>
      <c r="OI531" s="2" t="s">
        <v>134</v>
      </c>
      <c r="OJ531" s="2" t="s">
        <v>134</v>
      </c>
      <c r="OK531" s="2" t="s">
        <v>142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134</v>
      </c>
      <c r="OT531" s="2" t="s">
        <v>134</v>
      </c>
      <c r="OU531" s="2" t="s">
        <v>134</v>
      </c>
      <c r="OV531" s="2" t="s">
        <v>134</v>
      </c>
      <c r="OW531" s="2" t="s">
        <v>134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134</v>
      </c>
      <c r="PS531" s="2" t="s">
        <v>134</v>
      </c>
      <c r="PT531" s="2" t="s">
        <v>134</v>
      </c>
      <c r="PU531" s="2" t="s">
        <v>134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134</v>
      </c>
      <c r="QP531" s="2" t="s">
        <v>134</v>
      </c>
      <c r="QQ531" s="2" t="s">
        <v>134</v>
      </c>
      <c r="QR531" s="2" t="s">
        <v>134</v>
      </c>
      <c r="QS531" s="2" t="s">
        <v>134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134</v>
      </c>
      <c r="RB531" s="2" t="s">
        <v>134</v>
      </c>
      <c r="RC531" s="2" t="s">
        <v>134</v>
      </c>
      <c r="RD531" s="2" t="s">
        <v>134</v>
      </c>
      <c r="RE531" s="2" t="s">
        <v>134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134</v>
      </c>
      <c r="RN531" s="2" t="s">
        <v>134</v>
      </c>
      <c r="RO531" s="2" t="s">
        <v>134</v>
      </c>
      <c r="RP531" s="2" t="s">
        <v>134</v>
      </c>
      <c r="RQ531" s="2" t="s">
        <v>134</v>
      </c>
      <c r="RR531" s="2" t="s">
        <v>134</v>
      </c>
      <c r="RS531" s="4"/>
      <c r="RT531" s="8"/>
      <c r="RU531" s="4"/>
      <c r="RV531" s="8"/>
      <c r="RW531" s="7"/>
      <c r="RX531" s="7"/>
      <c r="RY531" s="2" t="s">
        <v>134</v>
      </c>
      <c r="RZ531" s="2" t="s">
        <v>134</v>
      </c>
      <c r="SA531" s="2" t="s">
        <v>134</v>
      </c>
      <c r="SB531" s="2" t="s">
        <v>134</v>
      </c>
      <c r="SC531" s="2" t="s">
        <v>134</v>
      </c>
      <c r="SD531" s="2" t="s">
        <v>134</v>
      </c>
      <c r="SE531" s="4"/>
      <c r="SF531" s="8"/>
      <c r="SG531" s="4"/>
      <c r="SH531" s="8"/>
      <c r="SI531" s="7"/>
      <c r="SJ531" s="7"/>
      <c r="SK531" s="2" t="s">
        <v>134</v>
      </c>
      <c r="SL531" s="2" t="s">
        <v>134</v>
      </c>
      <c r="SM531" s="2" t="s">
        <v>134</v>
      </c>
      <c r="SN531" s="2" t="s">
        <v>134</v>
      </c>
      <c r="SO531" s="2" t="s">
        <v>134</v>
      </c>
      <c r="SP531" s="2" t="s">
        <v>134</v>
      </c>
    </row>
    <row r="532">
      <c r="A532" s="2" t="s">
        <v>4040</v>
      </c>
      <c r="B532" s="2" t="s">
        <v>123</v>
      </c>
      <c r="C532" s="2" t="s">
        <v>4041</v>
      </c>
      <c r="D532" s="2" t="s">
        <v>125</v>
      </c>
      <c r="E532" s="2" t="s">
        <v>126</v>
      </c>
      <c r="F532" s="2" t="s">
        <v>4042</v>
      </c>
      <c r="G532" s="2" t="s">
        <v>4042</v>
      </c>
      <c r="H532" s="2" t="s">
        <v>4042</v>
      </c>
      <c r="I532" s="2" t="s">
        <v>4043</v>
      </c>
      <c r="J532" s="2" t="s">
        <v>3994</v>
      </c>
      <c r="K532" s="2" t="s">
        <v>4044</v>
      </c>
      <c r="L532" s="3">
        <v>30.64</v>
      </c>
      <c r="M532" s="3">
        <v>32.17</v>
      </c>
      <c r="N532" s="3">
        <v>89.99</v>
      </c>
      <c r="O532" s="2" t="s">
        <v>725</v>
      </c>
      <c r="P532" s="2" t="s">
        <v>275</v>
      </c>
      <c r="Q532" s="2" t="s">
        <v>133</v>
      </c>
      <c r="R532" s="2" t="s">
        <v>134</v>
      </c>
      <c r="S532" s="2" t="s">
        <v>134</v>
      </c>
      <c r="T532" s="2" t="s">
        <v>134</v>
      </c>
      <c r="U532" s="2" t="s">
        <v>134</v>
      </c>
      <c r="V532" s="2" t="s">
        <v>4045</v>
      </c>
      <c r="W532" s="2" t="s">
        <v>1671</v>
      </c>
      <c r="X532" s="2" t="s">
        <v>134</v>
      </c>
      <c r="Y532" s="2" t="s">
        <v>3083</v>
      </c>
      <c r="Z532" s="4"/>
      <c r="AA532" s="4">
        <f>=ROUNDDOWN({0},0)</f>
      </c>
      <c r="AB532" s="5">
        <v>3.9</v>
      </c>
      <c r="AC532" s="2" t="s">
        <v>134</v>
      </c>
      <c r="AD532" s="4"/>
      <c r="AE532" s="4"/>
      <c r="AF532" s="6">
        <v>65</v>
      </c>
      <c r="AG532" s="6"/>
      <c r="AH532" s="7">
        <v>0.6448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>
        <v>0</v>
      </c>
      <c r="AP532" s="4">
        <v>65</v>
      </c>
      <c r="AQ532" s="8">
        <v>2102.04</v>
      </c>
      <c r="AR532" s="4"/>
      <c r="AS532" s="8"/>
      <c r="AT532" s="7"/>
      <c r="AU532" s="7"/>
      <c r="AV532" s="4">
        <v>65</v>
      </c>
      <c r="AW532" s="8">
        <v>2102.04</v>
      </c>
      <c r="AX532" s="4"/>
      <c r="AY532" s="8"/>
      <c r="AZ532" s="7"/>
      <c r="BA532" s="7"/>
      <c r="BB532" s="7">
        <v>1</v>
      </c>
      <c r="BC532" s="4">
        <v>109</v>
      </c>
      <c r="BD532" s="8">
        <v>3502.89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>
        <v>0.6001</v>
      </c>
      <c r="BJ532" s="4">
        <v>65</v>
      </c>
      <c r="BK532" s="8">
        <v>2102.04</v>
      </c>
      <c r="BL532" s="2" t="s">
        <v>4046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161</v>
      </c>
      <c r="BV532" s="2" t="s">
        <v>144</v>
      </c>
      <c r="BW532" s="2" t="s">
        <v>134</v>
      </c>
      <c r="BX532" s="2" t="s">
        <v>134</v>
      </c>
      <c r="BY532" s="2" t="s">
        <v>142</v>
      </c>
      <c r="BZ532" s="2" t="s">
        <v>134</v>
      </c>
      <c r="CA532" s="4"/>
      <c r="CB532" s="8"/>
      <c r="CC532" s="4"/>
      <c r="CD532" s="8"/>
      <c r="CE532" s="7"/>
      <c r="CF532" s="7"/>
      <c r="CG532" s="2" t="s">
        <v>143</v>
      </c>
      <c r="CH532" s="2" t="s">
        <v>144</v>
      </c>
      <c r="CI532" s="2" t="s">
        <v>134</v>
      </c>
      <c r="CJ532" s="2" t="s">
        <v>134</v>
      </c>
      <c r="CK532" s="2" t="s">
        <v>142</v>
      </c>
      <c r="CL532" s="2" t="s">
        <v>134</v>
      </c>
      <c r="CM532" s="4">
        <v>1</v>
      </c>
      <c r="CN532" s="8">
        <v>34.75</v>
      </c>
      <c r="CO532" s="4"/>
      <c r="CP532" s="8"/>
      <c r="CQ532" s="7"/>
      <c r="CR532" s="7"/>
      <c r="CS532" s="2" t="s">
        <v>140</v>
      </c>
      <c r="CT532" s="2" t="s">
        <v>144</v>
      </c>
      <c r="CU532" s="2" t="s">
        <v>4037</v>
      </c>
      <c r="CV532" s="2" t="s">
        <v>2941</v>
      </c>
      <c r="CW532" s="2" t="s">
        <v>142</v>
      </c>
      <c r="CX532" s="2" t="s">
        <v>134</v>
      </c>
      <c r="CY532" s="4">
        <v>43</v>
      </c>
      <c r="CZ532" s="8">
        <v>1452.54</v>
      </c>
      <c r="DA532" s="4"/>
      <c r="DB532" s="8"/>
      <c r="DC532" s="7"/>
      <c r="DD532" s="7"/>
      <c r="DE532" s="2" t="s">
        <v>140</v>
      </c>
      <c r="DF532" s="2" t="s">
        <v>144</v>
      </c>
      <c r="DG532" s="2" t="s">
        <v>2476</v>
      </c>
      <c r="DH532" s="2" t="s">
        <v>4047</v>
      </c>
      <c r="DI532" s="2" t="s">
        <v>142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134</v>
      </c>
      <c r="DR532" s="2" t="s">
        <v>134</v>
      </c>
      <c r="DS532" s="2" t="s">
        <v>134</v>
      </c>
      <c r="DT532" s="2" t="s">
        <v>134</v>
      </c>
      <c r="DU532" s="2" t="s">
        <v>134</v>
      </c>
      <c r="DV532" s="2" t="s">
        <v>134</v>
      </c>
      <c r="DW532" s="4">
        <v>12</v>
      </c>
      <c r="DX532" s="8">
        <v>405.36</v>
      </c>
      <c r="DY532" s="4"/>
      <c r="DZ532" s="8"/>
      <c r="EA532" s="7"/>
      <c r="EB532" s="7"/>
      <c r="EC532" s="2" t="s">
        <v>140</v>
      </c>
      <c r="ED532" s="2" t="s">
        <v>144</v>
      </c>
      <c r="EE532" s="2" t="s">
        <v>823</v>
      </c>
      <c r="EF532" s="2" t="s">
        <v>4048</v>
      </c>
      <c r="EG532" s="2" t="s">
        <v>142</v>
      </c>
      <c r="EH532" s="2" t="s">
        <v>134</v>
      </c>
      <c r="EI532" s="4">
        <v>4</v>
      </c>
      <c r="EJ532" s="8">
        <v>109.38</v>
      </c>
      <c r="EK532" s="4"/>
      <c r="EL532" s="8"/>
      <c r="EM532" s="7"/>
      <c r="EN532" s="7"/>
      <c r="EO532" s="2" t="s">
        <v>140</v>
      </c>
      <c r="EP532" s="2" t="s">
        <v>144</v>
      </c>
      <c r="EQ532" s="2" t="s">
        <v>4049</v>
      </c>
      <c r="ER532" s="2" t="s">
        <v>190</v>
      </c>
      <c r="ES532" s="2" t="s">
        <v>142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140</v>
      </c>
      <c r="FB532" s="2" t="s">
        <v>144</v>
      </c>
      <c r="FC532" s="2" t="s">
        <v>3083</v>
      </c>
      <c r="FD532" s="2" t="s">
        <v>134</v>
      </c>
      <c r="FE532" s="2" t="s">
        <v>142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134</v>
      </c>
      <c r="FN532" s="2" t="s">
        <v>134</v>
      </c>
      <c r="FO532" s="2" t="s">
        <v>134</v>
      </c>
      <c r="FP532" s="2" t="s">
        <v>134</v>
      </c>
      <c r="FQ532" s="2" t="s">
        <v>134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134</v>
      </c>
      <c r="FZ532" s="2" t="s">
        <v>134</v>
      </c>
      <c r="GA532" s="2" t="s">
        <v>134</v>
      </c>
      <c r="GB532" s="2" t="s">
        <v>134</v>
      </c>
      <c r="GC532" s="2" t="s">
        <v>134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134</v>
      </c>
      <c r="GL532" s="2" t="s">
        <v>134</v>
      </c>
      <c r="GM532" s="2" t="s">
        <v>134</v>
      </c>
      <c r="GN532" s="2" t="s">
        <v>134</v>
      </c>
      <c r="GO532" s="2" t="s">
        <v>134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134</v>
      </c>
      <c r="GX532" s="2" t="s">
        <v>134</v>
      </c>
      <c r="GY532" s="2" t="s">
        <v>134</v>
      </c>
      <c r="GZ532" s="2" t="s">
        <v>134</v>
      </c>
      <c r="HA532" s="2" t="s">
        <v>134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140</v>
      </c>
      <c r="HJ532" s="2" t="s">
        <v>144</v>
      </c>
      <c r="HK532" s="2" t="s">
        <v>1197</v>
      </c>
      <c r="HL532" s="2" t="s">
        <v>134</v>
      </c>
      <c r="HM532" s="2" t="s">
        <v>142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134</v>
      </c>
      <c r="HV532" s="2" t="s">
        <v>134</v>
      </c>
      <c r="HW532" s="2" t="s">
        <v>134</v>
      </c>
      <c r="HX532" s="2" t="s">
        <v>134</v>
      </c>
      <c r="HY532" s="2" t="s">
        <v>134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134</v>
      </c>
      <c r="IH532" s="2" t="s">
        <v>134</v>
      </c>
      <c r="II532" s="2" t="s">
        <v>134</v>
      </c>
      <c r="IJ532" s="2" t="s">
        <v>134</v>
      </c>
      <c r="IK532" s="2" t="s">
        <v>134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134</v>
      </c>
      <c r="IT532" s="2" t="s">
        <v>134</v>
      </c>
      <c r="IU532" s="2" t="s">
        <v>134</v>
      </c>
      <c r="IV532" s="2" t="s">
        <v>134</v>
      </c>
      <c r="IW532" s="2" t="s">
        <v>134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140</v>
      </c>
      <c r="JF532" s="2" t="s">
        <v>144</v>
      </c>
      <c r="JG532" s="2" t="s">
        <v>170</v>
      </c>
      <c r="JH532" s="2" t="s">
        <v>134</v>
      </c>
      <c r="JI532" s="2" t="s">
        <v>142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140</v>
      </c>
      <c r="JR532" s="2" t="s">
        <v>144</v>
      </c>
      <c r="JS532" s="2" t="s">
        <v>1052</v>
      </c>
      <c r="JT532" s="2" t="s">
        <v>134</v>
      </c>
      <c r="JU532" s="2" t="s">
        <v>142</v>
      </c>
      <c r="JV532" s="2" t="s">
        <v>134</v>
      </c>
      <c r="JW532" s="4">
        <v>1</v>
      </c>
      <c r="JX532" s="8">
        <v>40.09</v>
      </c>
      <c r="JY532" s="4"/>
      <c r="JZ532" s="8"/>
      <c r="KA532" s="7"/>
      <c r="KB532" s="7"/>
      <c r="KC532" s="2" t="s">
        <v>140</v>
      </c>
      <c r="KD532" s="2" t="s">
        <v>144</v>
      </c>
      <c r="KE532" s="2" t="s">
        <v>2184</v>
      </c>
      <c r="KF532" s="2" t="s">
        <v>3687</v>
      </c>
      <c r="KG532" s="2" t="s">
        <v>142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134</v>
      </c>
      <c r="KQ532" s="2" t="s">
        <v>134</v>
      </c>
      <c r="KR532" s="2" t="s">
        <v>134</v>
      </c>
      <c r="KS532" s="2" t="s">
        <v>134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134</v>
      </c>
      <c r="LB532" s="2" t="s">
        <v>134</v>
      </c>
      <c r="LC532" s="2" t="s">
        <v>134</v>
      </c>
      <c r="LD532" s="2" t="s">
        <v>134</v>
      </c>
      <c r="LE532" s="2" t="s">
        <v>134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134</v>
      </c>
      <c r="LN532" s="2" t="s">
        <v>134</v>
      </c>
      <c r="LO532" s="2" t="s">
        <v>134</v>
      </c>
      <c r="LP532" s="2" t="s">
        <v>134</v>
      </c>
      <c r="LQ532" s="2" t="s">
        <v>134</v>
      </c>
      <c r="LR532" s="2" t="s">
        <v>134</v>
      </c>
      <c r="LS532" s="4">
        <v>4</v>
      </c>
      <c r="LT532" s="8">
        <v>59.92</v>
      </c>
      <c r="LU532" s="4"/>
      <c r="LV532" s="8"/>
      <c r="LW532" s="7"/>
      <c r="LX532" s="7"/>
      <c r="LY532" s="2" t="s">
        <v>140</v>
      </c>
      <c r="LZ532" s="2" t="s">
        <v>144</v>
      </c>
      <c r="MA532" s="2" t="s">
        <v>3083</v>
      </c>
      <c r="MB532" s="2" t="s">
        <v>517</v>
      </c>
      <c r="MC532" s="2" t="s">
        <v>142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161</v>
      </c>
      <c r="ML532" s="2" t="s">
        <v>144</v>
      </c>
      <c r="MM532" s="2" t="s">
        <v>134</v>
      </c>
      <c r="MN532" s="2" t="s">
        <v>134</v>
      </c>
      <c r="MO532" s="2" t="s">
        <v>142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134</v>
      </c>
      <c r="MY532" s="2" t="s">
        <v>134</v>
      </c>
      <c r="MZ532" s="2" t="s">
        <v>134</v>
      </c>
      <c r="NA532" s="2" t="s">
        <v>134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134</v>
      </c>
      <c r="NK532" s="2" t="s">
        <v>134</v>
      </c>
      <c r="NL532" s="2" t="s">
        <v>134</v>
      </c>
      <c r="NM532" s="2" t="s">
        <v>134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134</v>
      </c>
      <c r="NV532" s="2" t="s">
        <v>134</v>
      </c>
      <c r="NW532" s="2" t="s">
        <v>134</v>
      </c>
      <c r="NX532" s="2" t="s">
        <v>134</v>
      </c>
      <c r="NY532" s="2" t="s">
        <v>134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161</v>
      </c>
      <c r="OH532" s="2" t="s">
        <v>144</v>
      </c>
      <c r="OI532" s="2" t="s">
        <v>134</v>
      </c>
      <c r="OJ532" s="2" t="s">
        <v>134</v>
      </c>
      <c r="OK532" s="2" t="s">
        <v>142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134</v>
      </c>
      <c r="OT532" s="2" t="s">
        <v>134</v>
      </c>
      <c r="OU532" s="2" t="s">
        <v>134</v>
      </c>
      <c r="OV532" s="2" t="s">
        <v>134</v>
      </c>
      <c r="OW532" s="2" t="s">
        <v>134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134</v>
      </c>
      <c r="PF532" s="2" t="s">
        <v>134</v>
      </c>
      <c r="PG532" s="2" t="s">
        <v>134</v>
      </c>
      <c r="PH532" s="2" t="s">
        <v>134</v>
      </c>
      <c r="PI532" s="2" t="s">
        <v>134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134</v>
      </c>
      <c r="PS532" s="2" t="s">
        <v>134</v>
      </c>
      <c r="PT532" s="2" t="s">
        <v>134</v>
      </c>
      <c r="PU532" s="2" t="s">
        <v>134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134</v>
      </c>
      <c r="QP532" s="2" t="s">
        <v>134</v>
      </c>
      <c r="QQ532" s="2" t="s">
        <v>134</v>
      </c>
      <c r="QR532" s="2" t="s">
        <v>134</v>
      </c>
      <c r="QS532" s="2" t="s">
        <v>134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134</v>
      </c>
      <c r="RB532" s="2" t="s">
        <v>134</v>
      </c>
      <c r="RC532" s="2" t="s">
        <v>134</v>
      </c>
      <c r="RD532" s="2" t="s">
        <v>134</v>
      </c>
      <c r="RE532" s="2" t="s">
        <v>134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134</v>
      </c>
      <c r="RN532" s="2" t="s">
        <v>134</v>
      </c>
      <c r="RO532" s="2" t="s">
        <v>134</v>
      </c>
      <c r="RP532" s="2" t="s">
        <v>134</v>
      </c>
      <c r="RQ532" s="2" t="s">
        <v>134</v>
      </c>
      <c r="RR532" s="2" t="s">
        <v>134</v>
      </c>
      <c r="RS532" s="4"/>
      <c r="RT532" s="8"/>
      <c r="RU532" s="4"/>
      <c r="RV532" s="8"/>
      <c r="RW532" s="7"/>
      <c r="RX532" s="7"/>
      <c r="RY532" s="2" t="s">
        <v>134</v>
      </c>
      <c r="RZ532" s="2" t="s">
        <v>134</v>
      </c>
      <c r="SA532" s="2" t="s">
        <v>134</v>
      </c>
      <c r="SB532" s="2" t="s">
        <v>134</v>
      </c>
      <c r="SC532" s="2" t="s">
        <v>134</v>
      </c>
      <c r="SD532" s="2" t="s">
        <v>134</v>
      </c>
      <c r="SE532" s="4"/>
      <c r="SF532" s="8"/>
      <c r="SG532" s="4"/>
      <c r="SH532" s="8"/>
      <c r="SI532" s="7"/>
      <c r="SJ532" s="7"/>
      <c r="SK532" s="2" t="s">
        <v>134</v>
      </c>
      <c r="SL532" s="2" t="s">
        <v>134</v>
      </c>
      <c r="SM532" s="2" t="s">
        <v>134</v>
      </c>
      <c r="SN532" s="2" t="s">
        <v>134</v>
      </c>
      <c r="SO532" s="2" t="s">
        <v>134</v>
      </c>
      <c r="SP532" s="2" t="s">
        <v>134</v>
      </c>
    </row>
    <row r="533">
      <c r="A533" s="2" t="s">
        <v>4050</v>
      </c>
      <c r="B533" s="2" t="s">
        <v>123</v>
      </c>
      <c r="C533" s="2" t="s">
        <v>4041</v>
      </c>
      <c r="D533" s="2" t="s">
        <v>125</v>
      </c>
      <c r="E533" s="2" t="s">
        <v>126</v>
      </c>
      <c r="F533" s="2" t="s">
        <v>4042</v>
      </c>
      <c r="G533" s="2" t="s">
        <v>4042</v>
      </c>
      <c r="H533" s="2" t="s">
        <v>4042</v>
      </c>
      <c r="I533" s="2" t="s">
        <v>4043</v>
      </c>
      <c r="J533" s="2" t="s">
        <v>3994</v>
      </c>
      <c r="K533" s="2" t="s">
        <v>1134</v>
      </c>
      <c r="L533" s="3">
        <v>30.64</v>
      </c>
      <c r="M533" s="3">
        <v>32.17</v>
      </c>
      <c r="N533" s="3">
        <v>89.99</v>
      </c>
      <c r="O533" s="2" t="s">
        <v>131</v>
      </c>
      <c r="P533" s="2" t="s">
        <v>275</v>
      </c>
      <c r="Q533" s="2" t="s">
        <v>133</v>
      </c>
      <c r="R533" s="2" t="s">
        <v>134</v>
      </c>
      <c r="S533" s="2" t="s">
        <v>134</v>
      </c>
      <c r="T533" s="2" t="s">
        <v>134</v>
      </c>
      <c r="U533" s="2" t="s">
        <v>134</v>
      </c>
      <c r="V533" s="2" t="s">
        <v>4045</v>
      </c>
      <c r="W533" s="2" t="s">
        <v>1671</v>
      </c>
      <c r="X533" s="2" t="s">
        <v>134</v>
      </c>
      <c r="Y533" s="2" t="s">
        <v>3083</v>
      </c>
      <c r="Z533" s="4">
        <v>30</v>
      </c>
      <c r="AA533" s="4">
        <f>=ROUNDDOWN(12,0)</f>
      </c>
      <c r="AB533" s="5">
        <v>2.5</v>
      </c>
      <c r="AC533" s="2" t="s">
        <v>134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>
        <v>0</v>
      </c>
      <c r="AP533" s="4">
        <v>44</v>
      </c>
      <c r="AQ533" s="8">
        <v>1400.85</v>
      </c>
      <c r="AR533" s="4"/>
      <c r="AS533" s="8"/>
      <c r="AT533" s="7"/>
      <c r="AU533" s="7"/>
      <c r="AV533" s="4">
        <v>44</v>
      </c>
      <c r="AW533" s="8">
        <v>1400.85</v>
      </c>
      <c r="AX533" s="4"/>
      <c r="AY533" s="8"/>
      <c r="AZ533" s="7"/>
      <c r="BA533" s="7"/>
      <c r="BB533" s="7">
        <v>1</v>
      </c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0.3999</v>
      </c>
      <c r="BJ533" s="4">
        <v>44</v>
      </c>
      <c r="BK533" s="8">
        <v>1400.85</v>
      </c>
      <c r="BL533" s="2" t="s">
        <v>4051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161</v>
      </c>
      <c r="BV533" s="2" t="s">
        <v>131</v>
      </c>
      <c r="BW533" s="2" t="s">
        <v>134</v>
      </c>
      <c r="BX533" s="2" t="s">
        <v>134</v>
      </c>
      <c r="BY533" s="2" t="s">
        <v>142</v>
      </c>
      <c r="BZ533" s="2" t="s">
        <v>134</v>
      </c>
      <c r="CA533" s="4"/>
      <c r="CB533" s="8"/>
      <c r="CC533" s="4"/>
      <c r="CD533" s="8"/>
      <c r="CE533" s="7"/>
      <c r="CF533" s="7"/>
      <c r="CG533" s="2" t="s">
        <v>143</v>
      </c>
      <c r="CH533" s="2" t="s">
        <v>131</v>
      </c>
      <c r="CI533" s="2" t="s">
        <v>134</v>
      </c>
      <c r="CJ533" s="2" t="s">
        <v>134</v>
      </c>
      <c r="CK533" s="2" t="s">
        <v>142</v>
      </c>
      <c r="CL533" s="2" t="s">
        <v>134</v>
      </c>
      <c r="CM533" s="4">
        <v>6</v>
      </c>
      <c r="CN533" s="8">
        <v>208.5</v>
      </c>
      <c r="CO533" s="4"/>
      <c r="CP533" s="8"/>
      <c r="CQ533" s="7"/>
      <c r="CR533" s="7"/>
      <c r="CS533" s="2" t="s">
        <v>140</v>
      </c>
      <c r="CT533" s="2" t="s">
        <v>131</v>
      </c>
      <c r="CU533" s="2" t="s">
        <v>4037</v>
      </c>
      <c r="CV533" s="2" t="s">
        <v>464</v>
      </c>
      <c r="CW533" s="2" t="s">
        <v>142</v>
      </c>
      <c r="CX533" s="2" t="s">
        <v>134</v>
      </c>
      <c r="CY533" s="4">
        <v>22</v>
      </c>
      <c r="CZ533" s="8">
        <v>743.16</v>
      </c>
      <c r="DA533" s="4"/>
      <c r="DB533" s="8"/>
      <c r="DC533" s="7"/>
      <c r="DD533" s="7"/>
      <c r="DE533" s="2" t="s">
        <v>140</v>
      </c>
      <c r="DF533" s="2" t="s">
        <v>131</v>
      </c>
      <c r="DG533" s="2" t="s">
        <v>2476</v>
      </c>
      <c r="DH533" s="2" t="s">
        <v>3659</v>
      </c>
      <c r="DI533" s="2" t="s">
        <v>142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134</v>
      </c>
      <c r="DR533" s="2" t="s">
        <v>134</v>
      </c>
      <c r="DS533" s="2" t="s">
        <v>134</v>
      </c>
      <c r="DT533" s="2" t="s">
        <v>134</v>
      </c>
      <c r="DU533" s="2" t="s">
        <v>134</v>
      </c>
      <c r="DV533" s="2" t="s">
        <v>134</v>
      </c>
      <c r="DW533" s="4">
        <v>7</v>
      </c>
      <c r="DX533" s="8">
        <v>236.46</v>
      </c>
      <c r="DY533" s="4"/>
      <c r="DZ533" s="8"/>
      <c r="EA533" s="7"/>
      <c r="EB533" s="7"/>
      <c r="EC533" s="2" t="s">
        <v>140</v>
      </c>
      <c r="ED533" s="2" t="s">
        <v>131</v>
      </c>
      <c r="EE533" s="2" t="s">
        <v>823</v>
      </c>
      <c r="EF533" s="2" t="s">
        <v>1679</v>
      </c>
      <c r="EG533" s="2" t="s">
        <v>142</v>
      </c>
      <c r="EH533" s="2" t="s">
        <v>134</v>
      </c>
      <c r="EI533" s="4">
        <v>5</v>
      </c>
      <c r="EJ533" s="8">
        <v>152.81</v>
      </c>
      <c r="EK533" s="4"/>
      <c r="EL533" s="8"/>
      <c r="EM533" s="7"/>
      <c r="EN533" s="7"/>
      <c r="EO533" s="2" t="s">
        <v>140</v>
      </c>
      <c r="EP533" s="2" t="s">
        <v>131</v>
      </c>
      <c r="EQ533" s="2" t="s">
        <v>4049</v>
      </c>
      <c r="ER533" s="2" t="s">
        <v>1678</v>
      </c>
      <c r="ES533" s="2" t="s">
        <v>142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140</v>
      </c>
      <c r="FB533" s="2" t="s">
        <v>131</v>
      </c>
      <c r="FC533" s="2" t="s">
        <v>3083</v>
      </c>
      <c r="FD533" s="2" t="s">
        <v>134</v>
      </c>
      <c r="FE533" s="2" t="s">
        <v>142</v>
      </c>
      <c r="FF533" s="2" t="s">
        <v>134</v>
      </c>
      <c r="FG533" s="4"/>
      <c r="FH533" s="8"/>
      <c r="FI533" s="4"/>
      <c r="FJ533" s="8"/>
      <c r="FK533" s="7"/>
      <c r="FL533" s="7"/>
      <c r="FM533" s="2" t="s">
        <v>134</v>
      </c>
      <c r="FN533" s="2" t="s">
        <v>134</v>
      </c>
      <c r="FO533" s="2" t="s">
        <v>134</v>
      </c>
      <c r="FP533" s="2" t="s">
        <v>134</v>
      </c>
      <c r="FQ533" s="2" t="s">
        <v>134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134</v>
      </c>
      <c r="FZ533" s="2" t="s">
        <v>134</v>
      </c>
      <c r="GA533" s="2" t="s">
        <v>134</v>
      </c>
      <c r="GB533" s="2" t="s">
        <v>134</v>
      </c>
      <c r="GC533" s="2" t="s">
        <v>134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134</v>
      </c>
      <c r="GL533" s="2" t="s">
        <v>134</v>
      </c>
      <c r="GM533" s="2" t="s">
        <v>134</v>
      </c>
      <c r="GN533" s="2" t="s">
        <v>134</v>
      </c>
      <c r="GO533" s="2" t="s">
        <v>134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134</v>
      </c>
      <c r="GX533" s="2" t="s">
        <v>134</v>
      </c>
      <c r="GY533" s="2" t="s">
        <v>134</v>
      </c>
      <c r="GZ533" s="2" t="s">
        <v>134</v>
      </c>
      <c r="HA533" s="2" t="s">
        <v>134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140</v>
      </c>
      <c r="HJ533" s="2" t="s">
        <v>131</v>
      </c>
      <c r="HK533" s="2" t="s">
        <v>1197</v>
      </c>
      <c r="HL533" s="2" t="s">
        <v>134</v>
      </c>
      <c r="HM533" s="2" t="s">
        <v>142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134</v>
      </c>
      <c r="HV533" s="2" t="s">
        <v>134</v>
      </c>
      <c r="HW533" s="2" t="s">
        <v>134</v>
      </c>
      <c r="HX533" s="2" t="s">
        <v>134</v>
      </c>
      <c r="HY533" s="2" t="s">
        <v>134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134</v>
      </c>
      <c r="IH533" s="2" t="s">
        <v>134</v>
      </c>
      <c r="II533" s="2" t="s">
        <v>134</v>
      </c>
      <c r="IJ533" s="2" t="s">
        <v>134</v>
      </c>
      <c r="IK533" s="2" t="s">
        <v>134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134</v>
      </c>
      <c r="IT533" s="2" t="s">
        <v>134</v>
      </c>
      <c r="IU533" s="2" t="s">
        <v>134</v>
      </c>
      <c r="IV533" s="2" t="s">
        <v>134</v>
      </c>
      <c r="IW533" s="2" t="s">
        <v>134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140</v>
      </c>
      <c r="JF533" s="2" t="s">
        <v>131</v>
      </c>
      <c r="JG533" s="2" t="s">
        <v>170</v>
      </c>
      <c r="JH533" s="2" t="s">
        <v>134</v>
      </c>
      <c r="JI533" s="2" t="s">
        <v>142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144</v>
      </c>
      <c r="JS533" s="2" t="s">
        <v>1052</v>
      </c>
      <c r="JT533" s="2" t="s">
        <v>134</v>
      </c>
      <c r="JU533" s="2" t="s">
        <v>142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140</v>
      </c>
      <c r="KD533" s="2" t="s">
        <v>131</v>
      </c>
      <c r="KE533" s="2" t="s">
        <v>2184</v>
      </c>
      <c r="KF533" s="2" t="s">
        <v>134</v>
      </c>
      <c r="KG533" s="2" t="s">
        <v>142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134</v>
      </c>
      <c r="KP533" s="2" t="s">
        <v>134</v>
      </c>
      <c r="KQ533" s="2" t="s">
        <v>134</v>
      </c>
      <c r="KR533" s="2" t="s">
        <v>134</v>
      </c>
      <c r="KS533" s="2" t="s">
        <v>134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134</v>
      </c>
      <c r="LB533" s="2" t="s">
        <v>134</v>
      </c>
      <c r="LC533" s="2" t="s">
        <v>134</v>
      </c>
      <c r="LD533" s="2" t="s">
        <v>134</v>
      </c>
      <c r="LE533" s="2" t="s">
        <v>134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134</v>
      </c>
      <c r="LN533" s="2" t="s">
        <v>134</v>
      </c>
      <c r="LO533" s="2" t="s">
        <v>134</v>
      </c>
      <c r="LP533" s="2" t="s">
        <v>134</v>
      </c>
      <c r="LQ533" s="2" t="s">
        <v>134</v>
      </c>
      <c r="LR533" s="2" t="s">
        <v>134</v>
      </c>
      <c r="LS533" s="4">
        <v>4</v>
      </c>
      <c r="LT533" s="8">
        <v>59.92</v>
      </c>
      <c r="LU533" s="4"/>
      <c r="LV533" s="8"/>
      <c r="LW533" s="7"/>
      <c r="LX533" s="7"/>
      <c r="LY533" s="2" t="s">
        <v>140</v>
      </c>
      <c r="LZ533" s="2" t="s">
        <v>131</v>
      </c>
      <c r="MA533" s="2" t="s">
        <v>3083</v>
      </c>
      <c r="MB533" s="2" t="s">
        <v>1650</v>
      </c>
      <c r="MC533" s="2" t="s">
        <v>142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161</v>
      </c>
      <c r="ML533" s="2" t="s">
        <v>131</v>
      </c>
      <c r="MM533" s="2" t="s">
        <v>134</v>
      </c>
      <c r="MN533" s="2" t="s">
        <v>134</v>
      </c>
      <c r="MO533" s="2" t="s">
        <v>142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134</v>
      </c>
      <c r="MY533" s="2" t="s">
        <v>134</v>
      </c>
      <c r="MZ533" s="2" t="s">
        <v>134</v>
      </c>
      <c r="NA533" s="2" t="s">
        <v>134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134</v>
      </c>
      <c r="NK533" s="2" t="s">
        <v>134</v>
      </c>
      <c r="NL533" s="2" t="s">
        <v>134</v>
      </c>
      <c r="NM533" s="2" t="s">
        <v>134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134</v>
      </c>
      <c r="NW533" s="2" t="s">
        <v>134</v>
      </c>
      <c r="NX533" s="2" t="s">
        <v>134</v>
      </c>
      <c r="NY533" s="2" t="s">
        <v>134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161</v>
      </c>
      <c r="OH533" s="2" t="s">
        <v>131</v>
      </c>
      <c r="OI533" s="2" t="s">
        <v>134</v>
      </c>
      <c r="OJ533" s="2" t="s">
        <v>134</v>
      </c>
      <c r="OK533" s="2" t="s">
        <v>142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134</v>
      </c>
      <c r="OT533" s="2" t="s">
        <v>134</v>
      </c>
      <c r="OU533" s="2" t="s">
        <v>134</v>
      </c>
      <c r="OV533" s="2" t="s">
        <v>134</v>
      </c>
      <c r="OW533" s="2" t="s">
        <v>134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134</v>
      </c>
      <c r="PR533" s="2" t="s">
        <v>134</v>
      </c>
      <c r="PS533" s="2" t="s">
        <v>134</v>
      </c>
      <c r="PT533" s="2" t="s">
        <v>134</v>
      </c>
      <c r="PU533" s="2" t="s">
        <v>134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134</v>
      </c>
      <c r="QP533" s="2" t="s">
        <v>134</v>
      </c>
      <c r="QQ533" s="2" t="s">
        <v>134</v>
      </c>
      <c r="QR533" s="2" t="s">
        <v>134</v>
      </c>
      <c r="QS533" s="2" t="s">
        <v>134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134</v>
      </c>
      <c r="RB533" s="2" t="s">
        <v>134</v>
      </c>
      <c r="RC533" s="2" t="s">
        <v>134</v>
      </c>
      <c r="RD533" s="2" t="s">
        <v>134</v>
      </c>
      <c r="RE533" s="2" t="s">
        <v>134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134</v>
      </c>
      <c r="RN533" s="2" t="s">
        <v>134</v>
      </c>
      <c r="RO533" s="2" t="s">
        <v>134</v>
      </c>
      <c r="RP533" s="2" t="s">
        <v>134</v>
      </c>
      <c r="RQ533" s="2" t="s">
        <v>134</v>
      </c>
      <c r="RR533" s="2" t="s">
        <v>134</v>
      </c>
      <c r="RS533" s="4"/>
      <c r="RT533" s="8"/>
      <c r="RU533" s="4"/>
      <c r="RV533" s="8"/>
      <c r="RW533" s="7"/>
      <c r="RX533" s="7"/>
      <c r="RY533" s="2" t="s">
        <v>134</v>
      </c>
      <c r="RZ533" s="2" t="s">
        <v>134</v>
      </c>
      <c r="SA533" s="2" t="s">
        <v>134</v>
      </c>
      <c r="SB533" s="2" t="s">
        <v>134</v>
      </c>
      <c r="SC533" s="2" t="s">
        <v>134</v>
      </c>
      <c r="SD533" s="2" t="s">
        <v>134</v>
      </c>
      <c r="SE533" s="4"/>
      <c r="SF533" s="8"/>
      <c r="SG533" s="4"/>
      <c r="SH533" s="8"/>
      <c r="SI533" s="7"/>
      <c r="SJ533" s="7"/>
      <c r="SK533" s="2" t="s">
        <v>134</v>
      </c>
      <c r="SL533" s="2" t="s">
        <v>134</v>
      </c>
      <c r="SM533" s="2" t="s">
        <v>134</v>
      </c>
      <c r="SN533" s="2" t="s">
        <v>134</v>
      </c>
      <c r="SO533" s="2" t="s">
        <v>134</v>
      </c>
      <c r="SP533" s="2" t="s">
        <v>134</v>
      </c>
    </row>
    <row r="534">
      <c r="A534" s="2" t="s">
        <v>4052</v>
      </c>
      <c r="B534" s="2" t="s">
        <v>123</v>
      </c>
      <c r="C534" s="2" t="s">
        <v>4053</v>
      </c>
      <c r="D534" s="2" t="s">
        <v>125</v>
      </c>
      <c r="E534" s="2" t="s">
        <v>126</v>
      </c>
      <c r="F534" s="2" t="s">
        <v>4054</v>
      </c>
      <c r="G534" s="2" t="s">
        <v>4054</v>
      </c>
      <c r="H534" s="2" t="s">
        <v>4054</v>
      </c>
      <c r="I534" s="2" t="s">
        <v>3933</v>
      </c>
      <c r="J534" s="2" t="s">
        <v>3994</v>
      </c>
      <c r="K534" s="2" t="s">
        <v>273</v>
      </c>
      <c r="L534" s="3">
        <v>27.23</v>
      </c>
      <c r="M534" s="3">
        <v>28.59</v>
      </c>
      <c r="N534" s="3">
        <v>79.99</v>
      </c>
      <c r="O534" s="2" t="s">
        <v>131</v>
      </c>
      <c r="P534" s="2" t="s">
        <v>275</v>
      </c>
      <c r="Q534" s="2" t="s">
        <v>133</v>
      </c>
      <c r="R534" s="2" t="s">
        <v>134</v>
      </c>
      <c r="S534" s="2" t="s">
        <v>134</v>
      </c>
      <c r="T534" s="2" t="s">
        <v>134</v>
      </c>
      <c r="U534" s="2" t="s">
        <v>134</v>
      </c>
      <c r="V534" s="2" t="s">
        <v>1207</v>
      </c>
      <c r="W534" s="2" t="s">
        <v>834</v>
      </c>
      <c r="X534" s="2" t="s">
        <v>134</v>
      </c>
      <c r="Y534" s="2" t="s">
        <v>483</v>
      </c>
      <c r="Z534" s="4">
        <v>226</v>
      </c>
      <c r="AA534" s="4">
        <f>=ROUNDDOWN(113,0)</f>
      </c>
      <c r="AB534" s="5">
        <v>2</v>
      </c>
      <c r="AC534" s="2" t="s">
        <v>134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>
        <v>0</v>
      </c>
      <c r="AP534" s="4">
        <v>35</v>
      </c>
      <c r="AQ534" s="8">
        <v>1149.18</v>
      </c>
      <c r="AR534" s="4"/>
      <c r="AS534" s="8"/>
      <c r="AT534" s="7"/>
      <c r="AU534" s="7"/>
      <c r="AV534" s="4">
        <v>35</v>
      </c>
      <c r="AW534" s="8">
        <v>1149.18</v>
      </c>
      <c r="AX534" s="4"/>
      <c r="AY534" s="8"/>
      <c r="AZ534" s="7"/>
      <c r="BA534" s="7"/>
      <c r="BB534" s="7">
        <v>1</v>
      </c>
      <c r="BC534" s="4">
        <v>72</v>
      </c>
      <c r="BD534" s="8">
        <v>2227.92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>
        <v>0.5158</v>
      </c>
      <c r="BJ534" s="4">
        <v>35</v>
      </c>
      <c r="BK534" s="8">
        <v>1149.18</v>
      </c>
      <c r="BL534" s="2" t="s">
        <v>4055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161</v>
      </c>
      <c r="BV534" s="2" t="s">
        <v>131</v>
      </c>
      <c r="BW534" s="2" t="s">
        <v>134</v>
      </c>
      <c r="BX534" s="2" t="s">
        <v>134</v>
      </c>
      <c r="BY534" s="2" t="s">
        <v>142</v>
      </c>
      <c r="BZ534" s="2" t="s">
        <v>134</v>
      </c>
      <c r="CA534" s="4"/>
      <c r="CB534" s="8"/>
      <c r="CC534" s="4"/>
      <c r="CD534" s="8"/>
      <c r="CE534" s="7"/>
      <c r="CF534" s="7"/>
      <c r="CG534" s="2" t="s">
        <v>143</v>
      </c>
      <c r="CH534" s="2" t="s">
        <v>131</v>
      </c>
      <c r="CI534" s="2" t="s">
        <v>134</v>
      </c>
      <c r="CJ534" s="2" t="s">
        <v>134</v>
      </c>
      <c r="CK534" s="2" t="s">
        <v>142</v>
      </c>
      <c r="CL534" s="2" t="s">
        <v>134</v>
      </c>
      <c r="CM534" s="4">
        <v>9</v>
      </c>
      <c r="CN534" s="8">
        <v>277.92</v>
      </c>
      <c r="CO534" s="4"/>
      <c r="CP534" s="8"/>
      <c r="CQ534" s="7"/>
      <c r="CR534" s="7"/>
      <c r="CS534" s="2" t="s">
        <v>140</v>
      </c>
      <c r="CT534" s="2" t="s">
        <v>131</v>
      </c>
      <c r="CU534" s="2" t="s">
        <v>4037</v>
      </c>
      <c r="CV534" s="2" t="s">
        <v>383</v>
      </c>
      <c r="CW534" s="2" t="s">
        <v>142</v>
      </c>
      <c r="CX534" s="2" t="s">
        <v>134</v>
      </c>
      <c r="CY534" s="4">
        <v>3</v>
      </c>
      <c r="CZ534" s="8">
        <v>90.06</v>
      </c>
      <c r="DA534" s="4"/>
      <c r="DB534" s="8"/>
      <c r="DC534" s="7"/>
      <c r="DD534" s="7"/>
      <c r="DE534" s="2" t="s">
        <v>140</v>
      </c>
      <c r="DF534" s="2" t="s">
        <v>131</v>
      </c>
      <c r="DG534" s="2" t="s">
        <v>2476</v>
      </c>
      <c r="DH534" s="2" t="s">
        <v>4029</v>
      </c>
      <c r="DI534" s="2" t="s">
        <v>142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134</v>
      </c>
      <c r="DR534" s="2" t="s">
        <v>134</v>
      </c>
      <c r="DS534" s="2" t="s">
        <v>134</v>
      </c>
      <c r="DT534" s="2" t="s">
        <v>134</v>
      </c>
      <c r="DU534" s="2" t="s">
        <v>134</v>
      </c>
      <c r="DV534" s="2" t="s">
        <v>134</v>
      </c>
      <c r="DW534" s="4">
        <v>11</v>
      </c>
      <c r="DX534" s="8">
        <v>330.22</v>
      </c>
      <c r="DY534" s="4"/>
      <c r="DZ534" s="8"/>
      <c r="EA534" s="7"/>
      <c r="EB534" s="7"/>
      <c r="EC534" s="2" t="s">
        <v>140</v>
      </c>
      <c r="ED534" s="2" t="s">
        <v>131</v>
      </c>
      <c r="EE534" s="2" t="s">
        <v>823</v>
      </c>
      <c r="EF534" s="2" t="s">
        <v>1679</v>
      </c>
      <c r="EG534" s="2" t="s">
        <v>142</v>
      </c>
      <c r="EH534" s="2" t="s">
        <v>134</v>
      </c>
      <c r="EI534" s="4">
        <v>4</v>
      </c>
      <c r="EJ534" s="8">
        <v>102.92</v>
      </c>
      <c r="EK534" s="4"/>
      <c r="EL534" s="8"/>
      <c r="EM534" s="7"/>
      <c r="EN534" s="7"/>
      <c r="EO534" s="2" t="s">
        <v>140</v>
      </c>
      <c r="EP534" s="2" t="s">
        <v>131</v>
      </c>
      <c r="EQ534" s="2" t="s">
        <v>4049</v>
      </c>
      <c r="ER534" s="2" t="s">
        <v>3060</v>
      </c>
      <c r="ES534" s="2" t="s">
        <v>142</v>
      </c>
      <c r="ET534" s="2" t="s">
        <v>134</v>
      </c>
      <c r="EU534" s="4">
        <v>4</v>
      </c>
      <c r="EV534" s="8">
        <v>136.25</v>
      </c>
      <c r="EW534" s="4"/>
      <c r="EX534" s="8"/>
      <c r="EY534" s="7"/>
      <c r="EZ534" s="7"/>
      <c r="FA534" s="2" t="s">
        <v>140</v>
      </c>
      <c r="FB534" s="2" t="s">
        <v>131</v>
      </c>
      <c r="FC534" s="2" t="s">
        <v>483</v>
      </c>
      <c r="FD534" s="2" t="s">
        <v>4056</v>
      </c>
      <c r="FE534" s="2" t="s">
        <v>142</v>
      </c>
      <c r="FF534" s="2" t="s">
        <v>134</v>
      </c>
      <c r="FG534" s="4"/>
      <c r="FH534" s="8"/>
      <c r="FI534" s="4"/>
      <c r="FJ534" s="8"/>
      <c r="FK534" s="7"/>
      <c r="FL534" s="7"/>
      <c r="FM534" s="2" t="s">
        <v>134</v>
      </c>
      <c r="FN534" s="2" t="s">
        <v>134</v>
      </c>
      <c r="FO534" s="2" t="s">
        <v>134</v>
      </c>
      <c r="FP534" s="2" t="s">
        <v>134</v>
      </c>
      <c r="FQ534" s="2" t="s">
        <v>134</v>
      </c>
      <c r="FR534" s="2" t="s">
        <v>134</v>
      </c>
      <c r="FS534" s="4"/>
      <c r="FT534" s="8"/>
      <c r="FU534" s="4"/>
      <c r="FV534" s="8"/>
      <c r="FW534" s="7"/>
      <c r="FX534" s="7"/>
      <c r="FY534" s="2" t="s">
        <v>134</v>
      </c>
      <c r="FZ534" s="2" t="s">
        <v>134</v>
      </c>
      <c r="GA534" s="2" t="s">
        <v>134</v>
      </c>
      <c r="GB534" s="2" t="s">
        <v>134</v>
      </c>
      <c r="GC534" s="2" t="s">
        <v>134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134</v>
      </c>
      <c r="GL534" s="2" t="s">
        <v>134</v>
      </c>
      <c r="GM534" s="2" t="s">
        <v>134</v>
      </c>
      <c r="GN534" s="2" t="s">
        <v>134</v>
      </c>
      <c r="GO534" s="2" t="s">
        <v>134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134</v>
      </c>
      <c r="GX534" s="2" t="s">
        <v>134</v>
      </c>
      <c r="GY534" s="2" t="s">
        <v>134</v>
      </c>
      <c r="GZ534" s="2" t="s">
        <v>134</v>
      </c>
      <c r="HA534" s="2" t="s">
        <v>134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140</v>
      </c>
      <c r="HJ534" s="2" t="s">
        <v>131</v>
      </c>
      <c r="HK534" s="2" t="s">
        <v>1197</v>
      </c>
      <c r="HL534" s="2" t="s">
        <v>134</v>
      </c>
      <c r="HM534" s="2" t="s">
        <v>142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161</v>
      </c>
      <c r="HV534" s="2" t="s">
        <v>131</v>
      </c>
      <c r="HW534" s="2" t="s">
        <v>134</v>
      </c>
      <c r="HX534" s="2" t="s">
        <v>134</v>
      </c>
      <c r="HY534" s="2" t="s">
        <v>142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134</v>
      </c>
      <c r="IH534" s="2" t="s">
        <v>134</v>
      </c>
      <c r="II534" s="2" t="s">
        <v>134</v>
      </c>
      <c r="IJ534" s="2" t="s">
        <v>134</v>
      </c>
      <c r="IK534" s="2" t="s">
        <v>134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134</v>
      </c>
      <c r="IT534" s="2" t="s">
        <v>134</v>
      </c>
      <c r="IU534" s="2" t="s">
        <v>134</v>
      </c>
      <c r="IV534" s="2" t="s">
        <v>134</v>
      </c>
      <c r="IW534" s="2" t="s">
        <v>134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140</v>
      </c>
      <c r="JF534" s="2" t="s">
        <v>131</v>
      </c>
      <c r="JG534" s="2" t="s">
        <v>170</v>
      </c>
      <c r="JH534" s="2" t="s">
        <v>134</v>
      </c>
      <c r="JI534" s="2" t="s">
        <v>142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140</v>
      </c>
      <c r="JR534" s="2" t="s">
        <v>144</v>
      </c>
      <c r="JS534" s="2" t="s">
        <v>1052</v>
      </c>
      <c r="JT534" s="2" t="s">
        <v>134</v>
      </c>
      <c r="JU534" s="2" t="s">
        <v>142</v>
      </c>
      <c r="JV534" s="2" t="s">
        <v>134</v>
      </c>
      <c r="JW534" s="4">
        <v>1</v>
      </c>
      <c r="JX534" s="8">
        <v>35.63</v>
      </c>
      <c r="JY534" s="4"/>
      <c r="JZ534" s="8"/>
      <c r="KA534" s="7"/>
      <c r="KB534" s="7"/>
      <c r="KC534" s="2" t="s">
        <v>140</v>
      </c>
      <c r="KD534" s="2" t="s">
        <v>131</v>
      </c>
      <c r="KE534" s="2" t="s">
        <v>2184</v>
      </c>
      <c r="KF534" s="2" t="s">
        <v>3276</v>
      </c>
      <c r="KG534" s="2" t="s">
        <v>142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134</v>
      </c>
      <c r="KQ534" s="2" t="s">
        <v>134</v>
      </c>
      <c r="KR534" s="2" t="s">
        <v>134</v>
      </c>
      <c r="KS534" s="2" t="s">
        <v>134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134</v>
      </c>
      <c r="LB534" s="2" t="s">
        <v>134</v>
      </c>
      <c r="LC534" s="2" t="s">
        <v>134</v>
      </c>
      <c r="LD534" s="2" t="s">
        <v>134</v>
      </c>
      <c r="LE534" s="2" t="s">
        <v>134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134</v>
      </c>
      <c r="LN534" s="2" t="s">
        <v>134</v>
      </c>
      <c r="LO534" s="2" t="s">
        <v>134</v>
      </c>
      <c r="LP534" s="2" t="s">
        <v>134</v>
      </c>
      <c r="LQ534" s="2" t="s">
        <v>134</v>
      </c>
      <c r="LR534" s="2" t="s">
        <v>134</v>
      </c>
      <c r="LS534" s="4">
        <v>3</v>
      </c>
      <c r="LT534" s="8">
        <v>176.18</v>
      </c>
      <c r="LU534" s="4"/>
      <c r="LV534" s="8"/>
      <c r="LW534" s="7"/>
      <c r="LX534" s="7"/>
      <c r="LY534" s="2" t="s">
        <v>140</v>
      </c>
      <c r="LZ534" s="2" t="s">
        <v>131</v>
      </c>
      <c r="MA534" s="2" t="s">
        <v>483</v>
      </c>
      <c r="MB534" s="2" t="s">
        <v>1120</v>
      </c>
      <c r="MC534" s="2" t="s">
        <v>142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161</v>
      </c>
      <c r="ML534" s="2" t="s">
        <v>131</v>
      </c>
      <c r="MM534" s="2" t="s">
        <v>134</v>
      </c>
      <c r="MN534" s="2" t="s">
        <v>134</v>
      </c>
      <c r="MO534" s="2" t="s">
        <v>142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134</v>
      </c>
      <c r="MX534" s="2" t="s">
        <v>134</v>
      </c>
      <c r="MY534" s="2" t="s">
        <v>134</v>
      </c>
      <c r="MZ534" s="2" t="s">
        <v>134</v>
      </c>
      <c r="NA534" s="2" t="s">
        <v>134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134</v>
      </c>
      <c r="NV534" s="2" t="s">
        <v>134</v>
      </c>
      <c r="NW534" s="2" t="s">
        <v>134</v>
      </c>
      <c r="NX534" s="2" t="s">
        <v>134</v>
      </c>
      <c r="NY534" s="2" t="s">
        <v>134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161</v>
      </c>
      <c r="OH534" s="2" t="s">
        <v>131</v>
      </c>
      <c r="OI534" s="2" t="s">
        <v>134</v>
      </c>
      <c r="OJ534" s="2" t="s">
        <v>134</v>
      </c>
      <c r="OK534" s="2" t="s">
        <v>142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134</v>
      </c>
      <c r="OT534" s="2" t="s">
        <v>134</v>
      </c>
      <c r="OU534" s="2" t="s">
        <v>134</v>
      </c>
      <c r="OV534" s="2" t="s">
        <v>134</v>
      </c>
      <c r="OW534" s="2" t="s">
        <v>134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134</v>
      </c>
      <c r="PR534" s="2" t="s">
        <v>134</v>
      </c>
      <c r="PS534" s="2" t="s">
        <v>134</v>
      </c>
      <c r="PT534" s="2" t="s">
        <v>134</v>
      </c>
      <c r="PU534" s="2" t="s">
        <v>134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134</v>
      </c>
      <c r="QP534" s="2" t="s">
        <v>134</v>
      </c>
      <c r="QQ534" s="2" t="s">
        <v>134</v>
      </c>
      <c r="QR534" s="2" t="s">
        <v>134</v>
      </c>
      <c r="QS534" s="2" t="s">
        <v>134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134</v>
      </c>
      <c r="RB534" s="2" t="s">
        <v>134</v>
      </c>
      <c r="RC534" s="2" t="s">
        <v>134</v>
      </c>
      <c r="RD534" s="2" t="s">
        <v>134</v>
      </c>
      <c r="RE534" s="2" t="s">
        <v>134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134</v>
      </c>
      <c r="RN534" s="2" t="s">
        <v>134</v>
      </c>
      <c r="RO534" s="2" t="s">
        <v>134</v>
      </c>
      <c r="RP534" s="2" t="s">
        <v>134</v>
      </c>
      <c r="RQ534" s="2" t="s">
        <v>134</v>
      </c>
      <c r="RR534" s="2" t="s">
        <v>134</v>
      </c>
      <c r="RS534" s="4"/>
      <c r="RT534" s="8"/>
      <c r="RU534" s="4"/>
      <c r="RV534" s="8"/>
      <c r="RW534" s="7"/>
      <c r="RX534" s="7"/>
      <c r="RY534" s="2" t="s">
        <v>134</v>
      </c>
      <c r="RZ534" s="2" t="s">
        <v>134</v>
      </c>
      <c r="SA534" s="2" t="s">
        <v>134</v>
      </c>
      <c r="SB534" s="2" t="s">
        <v>134</v>
      </c>
      <c r="SC534" s="2" t="s">
        <v>134</v>
      </c>
      <c r="SD534" s="2" t="s">
        <v>134</v>
      </c>
      <c r="SE534" s="4"/>
      <c r="SF534" s="8"/>
      <c r="SG534" s="4"/>
      <c r="SH534" s="8"/>
      <c r="SI534" s="7"/>
      <c r="SJ534" s="7"/>
      <c r="SK534" s="2" t="s">
        <v>134</v>
      </c>
      <c r="SL534" s="2" t="s">
        <v>134</v>
      </c>
      <c r="SM534" s="2" t="s">
        <v>134</v>
      </c>
      <c r="SN534" s="2" t="s">
        <v>134</v>
      </c>
      <c r="SO534" s="2" t="s">
        <v>134</v>
      </c>
      <c r="SP534" s="2" t="s">
        <v>134</v>
      </c>
    </row>
    <row r="535">
      <c r="A535" s="2" t="s">
        <v>4057</v>
      </c>
      <c r="B535" s="2" t="s">
        <v>123</v>
      </c>
      <c r="C535" s="2" t="s">
        <v>4053</v>
      </c>
      <c r="D535" s="2" t="s">
        <v>125</v>
      </c>
      <c r="E535" s="2" t="s">
        <v>126</v>
      </c>
      <c r="F535" s="2" t="s">
        <v>4054</v>
      </c>
      <c r="G535" s="2" t="s">
        <v>4054</v>
      </c>
      <c r="H535" s="2" t="s">
        <v>4054</v>
      </c>
      <c r="I535" s="2" t="s">
        <v>3933</v>
      </c>
      <c r="J535" s="2" t="s">
        <v>3994</v>
      </c>
      <c r="K535" s="2" t="s">
        <v>329</v>
      </c>
      <c r="L535" s="3">
        <v>27.23</v>
      </c>
      <c r="M535" s="3">
        <v>28.59</v>
      </c>
      <c r="N535" s="3">
        <v>79.99</v>
      </c>
      <c r="O535" s="2" t="s">
        <v>131</v>
      </c>
      <c r="P535" s="2" t="s">
        <v>275</v>
      </c>
      <c r="Q535" s="2" t="s">
        <v>133</v>
      </c>
      <c r="R535" s="2" t="s">
        <v>134</v>
      </c>
      <c r="S535" s="2" t="s">
        <v>134</v>
      </c>
      <c r="T535" s="2" t="s">
        <v>134</v>
      </c>
      <c r="U535" s="2" t="s">
        <v>134</v>
      </c>
      <c r="V535" s="2" t="s">
        <v>1207</v>
      </c>
      <c r="W535" s="2" t="s">
        <v>834</v>
      </c>
      <c r="X535" s="2" t="s">
        <v>134</v>
      </c>
      <c r="Y535" s="2" t="s">
        <v>483</v>
      </c>
      <c r="Z535" s="4">
        <v>304</v>
      </c>
      <c r="AA535" s="4">
        <f>=ROUNDDOWN(152,0)</f>
      </c>
      <c r="AB535" s="5">
        <v>2</v>
      </c>
      <c r="AC535" s="2" t="s">
        <v>134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>
        <v>0</v>
      </c>
      <c r="AP535" s="4">
        <v>37</v>
      </c>
      <c r="AQ535" s="8">
        <v>1078.74</v>
      </c>
      <c r="AR535" s="4"/>
      <c r="AS535" s="8"/>
      <c r="AT535" s="7"/>
      <c r="AU535" s="7"/>
      <c r="AV535" s="4">
        <v>37</v>
      </c>
      <c r="AW535" s="8">
        <v>1078.74</v>
      </c>
      <c r="AX535" s="4"/>
      <c r="AY535" s="8"/>
      <c r="AZ535" s="7"/>
      <c r="BA535" s="7"/>
      <c r="BB535" s="7">
        <v>1</v>
      </c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0.4842</v>
      </c>
      <c r="BJ535" s="4">
        <v>37</v>
      </c>
      <c r="BK535" s="8">
        <v>1078.74</v>
      </c>
      <c r="BL535" s="2" t="s">
        <v>1261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161</v>
      </c>
      <c r="BV535" s="2" t="s">
        <v>131</v>
      </c>
      <c r="BW535" s="2" t="s">
        <v>134</v>
      </c>
      <c r="BX535" s="2" t="s">
        <v>134</v>
      </c>
      <c r="BY535" s="2" t="s">
        <v>142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143</v>
      </c>
      <c r="CH535" s="2" t="s">
        <v>131</v>
      </c>
      <c r="CI535" s="2" t="s">
        <v>134</v>
      </c>
      <c r="CJ535" s="2" t="s">
        <v>134</v>
      </c>
      <c r="CK535" s="2" t="s">
        <v>142</v>
      </c>
      <c r="CL535" s="2" t="s">
        <v>134</v>
      </c>
      <c r="CM535" s="4">
        <v>16</v>
      </c>
      <c r="CN535" s="8">
        <v>494.08</v>
      </c>
      <c r="CO535" s="4"/>
      <c r="CP535" s="8"/>
      <c r="CQ535" s="7"/>
      <c r="CR535" s="7"/>
      <c r="CS535" s="2" t="s">
        <v>140</v>
      </c>
      <c r="CT535" s="2" t="s">
        <v>131</v>
      </c>
      <c r="CU535" s="2" t="s">
        <v>4037</v>
      </c>
      <c r="CV535" s="2" t="s">
        <v>1572</v>
      </c>
      <c r="CW535" s="2" t="s">
        <v>142</v>
      </c>
      <c r="CX535" s="2" t="s">
        <v>134</v>
      </c>
      <c r="CY535" s="4">
        <v>9</v>
      </c>
      <c r="CZ535" s="8">
        <v>270.18</v>
      </c>
      <c r="DA535" s="4"/>
      <c r="DB535" s="8"/>
      <c r="DC535" s="7"/>
      <c r="DD535" s="7"/>
      <c r="DE535" s="2" t="s">
        <v>140</v>
      </c>
      <c r="DF535" s="2" t="s">
        <v>131</v>
      </c>
      <c r="DG535" s="2" t="s">
        <v>2476</v>
      </c>
      <c r="DH535" s="2" t="s">
        <v>4047</v>
      </c>
      <c r="DI535" s="2" t="s">
        <v>142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134</v>
      </c>
      <c r="DR535" s="2" t="s">
        <v>134</v>
      </c>
      <c r="DS535" s="2" t="s">
        <v>134</v>
      </c>
      <c r="DT535" s="2" t="s">
        <v>134</v>
      </c>
      <c r="DU535" s="2" t="s">
        <v>134</v>
      </c>
      <c r="DV535" s="2" t="s">
        <v>134</v>
      </c>
      <c r="DW535" s="4">
        <v>4</v>
      </c>
      <c r="DX535" s="8">
        <v>120.08</v>
      </c>
      <c r="DY535" s="4"/>
      <c r="DZ535" s="8"/>
      <c r="EA535" s="7"/>
      <c r="EB535" s="7"/>
      <c r="EC535" s="2" t="s">
        <v>140</v>
      </c>
      <c r="ED535" s="2" t="s">
        <v>131</v>
      </c>
      <c r="EE535" s="2" t="s">
        <v>823</v>
      </c>
      <c r="EF535" s="2" t="s">
        <v>4058</v>
      </c>
      <c r="EG535" s="2" t="s">
        <v>142</v>
      </c>
      <c r="EH535" s="2" t="s">
        <v>134</v>
      </c>
      <c r="EI535" s="4">
        <v>8</v>
      </c>
      <c r="EJ535" s="8">
        <v>194.4</v>
      </c>
      <c r="EK535" s="4"/>
      <c r="EL535" s="8"/>
      <c r="EM535" s="7"/>
      <c r="EN535" s="7"/>
      <c r="EO535" s="2" t="s">
        <v>140</v>
      </c>
      <c r="EP535" s="2" t="s">
        <v>131</v>
      </c>
      <c r="EQ535" s="2" t="s">
        <v>4049</v>
      </c>
      <c r="ER535" s="2" t="s">
        <v>4011</v>
      </c>
      <c r="ES535" s="2" t="s">
        <v>142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140</v>
      </c>
      <c r="FB535" s="2" t="s">
        <v>131</v>
      </c>
      <c r="FC535" s="2" t="s">
        <v>483</v>
      </c>
      <c r="FD535" s="2" t="s">
        <v>4056</v>
      </c>
      <c r="FE535" s="2" t="s">
        <v>142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134</v>
      </c>
      <c r="FN535" s="2" t="s">
        <v>134</v>
      </c>
      <c r="FO535" s="2" t="s">
        <v>134</v>
      </c>
      <c r="FP535" s="2" t="s">
        <v>134</v>
      </c>
      <c r="FQ535" s="2" t="s">
        <v>134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134</v>
      </c>
      <c r="FZ535" s="2" t="s">
        <v>134</v>
      </c>
      <c r="GA535" s="2" t="s">
        <v>134</v>
      </c>
      <c r="GB535" s="2" t="s">
        <v>134</v>
      </c>
      <c r="GC535" s="2" t="s">
        <v>134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134</v>
      </c>
      <c r="GM535" s="2" t="s">
        <v>134</v>
      </c>
      <c r="GN535" s="2" t="s">
        <v>134</v>
      </c>
      <c r="GO535" s="2" t="s">
        <v>134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134</v>
      </c>
      <c r="GX535" s="2" t="s">
        <v>134</v>
      </c>
      <c r="GY535" s="2" t="s">
        <v>134</v>
      </c>
      <c r="GZ535" s="2" t="s">
        <v>134</v>
      </c>
      <c r="HA535" s="2" t="s">
        <v>134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140</v>
      </c>
      <c r="HJ535" s="2" t="s">
        <v>131</v>
      </c>
      <c r="HK535" s="2" t="s">
        <v>1197</v>
      </c>
      <c r="HL535" s="2" t="s">
        <v>134</v>
      </c>
      <c r="HM535" s="2" t="s">
        <v>142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161</v>
      </c>
      <c r="HV535" s="2" t="s">
        <v>131</v>
      </c>
      <c r="HW535" s="2" t="s">
        <v>134</v>
      </c>
      <c r="HX535" s="2" t="s">
        <v>134</v>
      </c>
      <c r="HY535" s="2" t="s">
        <v>142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134</v>
      </c>
      <c r="IH535" s="2" t="s">
        <v>134</v>
      </c>
      <c r="II535" s="2" t="s">
        <v>134</v>
      </c>
      <c r="IJ535" s="2" t="s">
        <v>134</v>
      </c>
      <c r="IK535" s="2" t="s">
        <v>134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134</v>
      </c>
      <c r="IT535" s="2" t="s">
        <v>134</v>
      </c>
      <c r="IU535" s="2" t="s">
        <v>134</v>
      </c>
      <c r="IV535" s="2" t="s">
        <v>134</v>
      </c>
      <c r="IW535" s="2" t="s">
        <v>134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140</v>
      </c>
      <c r="JF535" s="2" t="s">
        <v>131</v>
      </c>
      <c r="JG535" s="2" t="s">
        <v>170</v>
      </c>
      <c r="JH535" s="2" t="s">
        <v>134</v>
      </c>
      <c r="JI535" s="2" t="s">
        <v>142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140</v>
      </c>
      <c r="JR535" s="2" t="s">
        <v>144</v>
      </c>
      <c r="JS535" s="2" t="s">
        <v>1052</v>
      </c>
      <c r="JT535" s="2" t="s">
        <v>134</v>
      </c>
      <c r="JU535" s="2" t="s">
        <v>142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140</v>
      </c>
      <c r="KD535" s="2" t="s">
        <v>131</v>
      </c>
      <c r="KE535" s="2" t="s">
        <v>2184</v>
      </c>
      <c r="KF535" s="2" t="s">
        <v>134</v>
      </c>
      <c r="KG535" s="2" t="s">
        <v>142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134</v>
      </c>
      <c r="LB535" s="2" t="s">
        <v>134</v>
      </c>
      <c r="LC535" s="2" t="s">
        <v>134</v>
      </c>
      <c r="LD535" s="2" t="s">
        <v>134</v>
      </c>
      <c r="LE535" s="2" t="s">
        <v>134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134</v>
      </c>
      <c r="LN535" s="2" t="s">
        <v>134</v>
      </c>
      <c r="LO535" s="2" t="s">
        <v>134</v>
      </c>
      <c r="LP535" s="2" t="s">
        <v>134</v>
      </c>
      <c r="LQ535" s="2" t="s">
        <v>134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140</v>
      </c>
      <c r="LZ535" s="2" t="s">
        <v>131</v>
      </c>
      <c r="MA535" s="2" t="s">
        <v>483</v>
      </c>
      <c r="MB535" s="2" t="s">
        <v>441</v>
      </c>
      <c r="MC535" s="2" t="s">
        <v>142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161</v>
      </c>
      <c r="ML535" s="2" t="s">
        <v>131</v>
      </c>
      <c r="MM535" s="2" t="s">
        <v>134</v>
      </c>
      <c r="MN535" s="2" t="s">
        <v>134</v>
      </c>
      <c r="MO535" s="2" t="s">
        <v>142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134</v>
      </c>
      <c r="MY535" s="2" t="s">
        <v>134</v>
      </c>
      <c r="MZ535" s="2" t="s">
        <v>134</v>
      </c>
      <c r="NA535" s="2" t="s">
        <v>134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134</v>
      </c>
      <c r="NV535" s="2" t="s">
        <v>134</v>
      </c>
      <c r="NW535" s="2" t="s">
        <v>134</v>
      </c>
      <c r="NX535" s="2" t="s">
        <v>134</v>
      </c>
      <c r="NY535" s="2" t="s">
        <v>134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161</v>
      </c>
      <c r="OH535" s="2" t="s">
        <v>131</v>
      </c>
      <c r="OI535" s="2" t="s">
        <v>134</v>
      </c>
      <c r="OJ535" s="2" t="s">
        <v>134</v>
      </c>
      <c r="OK535" s="2" t="s">
        <v>142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134</v>
      </c>
      <c r="OT535" s="2" t="s">
        <v>134</v>
      </c>
      <c r="OU535" s="2" t="s">
        <v>134</v>
      </c>
      <c r="OV535" s="2" t="s">
        <v>134</v>
      </c>
      <c r="OW535" s="2" t="s">
        <v>134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134</v>
      </c>
      <c r="PS535" s="2" t="s">
        <v>134</v>
      </c>
      <c r="PT535" s="2" t="s">
        <v>134</v>
      </c>
      <c r="PU535" s="2" t="s">
        <v>134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134</v>
      </c>
      <c r="QP535" s="2" t="s">
        <v>134</v>
      </c>
      <c r="QQ535" s="2" t="s">
        <v>134</v>
      </c>
      <c r="QR535" s="2" t="s">
        <v>134</v>
      </c>
      <c r="QS535" s="2" t="s">
        <v>134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134</v>
      </c>
      <c r="RB535" s="2" t="s">
        <v>134</v>
      </c>
      <c r="RC535" s="2" t="s">
        <v>134</v>
      </c>
      <c r="RD535" s="2" t="s">
        <v>134</v>
      </c>
      <c r="RE535" s="2" t="s">
        <v>134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134</v>
      </c>
      <c r="RN535" s="2" t="s">
        <v>134</v>
      </c>
      <c r="RO535" s="2" t="s">
        <v>134</v>
      </c>
      <c r="RP535" s="2" t="s">
        <v>134</v>
      </c>
      <c r="RQ535" s="2" t="s">
        <v>134</v>
      </c>
      <c r="RR535" s="2" t="s">
        <v>134</v>
      </c>
      <c r="RS535" s="4"/>
      <c r="RT535" s="8"/>
      <c r="RU535" s="4"/>
      <c r="RV535" s="8"/>
      <c r="RW535" s="7"/>
      <c r="RX535" s="7"/>
      <c r="RY535" s="2" t="s">
        <v>134</v>
      </c>
      <c r="RZ535" s="2" t="s">
        <v>134</v>
      </c>
      <c r="SA535" s="2" t="s">
        <v>134</v>
      </c>
      <c r="SB535" s="2" t="s">
        <v>134</v>
      </c>
      <c r="SC535" s="2" t="s">
        <v>134</v>
      </c>
      <c r="SD535" s="2" t="s">
        <v>134</v>
      </c>
      <c r="SE535" s="4"/>
      <c r="SF535" s="8"/>
      <c r="SG535" s="4"/>
      <c r="SH535" s="8"/>
      <c r="SI535" s="7"/>
      <c r="SJ535" s="7"/>
      <c r="SK535" s="2" t="s">
        <v>134</v>
      </c>
      <c r="SL535" s="2" t="s">
        <v>134</v>
      </c>
      <c r="SM535" s="2" t="s">
        <v>134</v>
      </c>
      <c r="SN535" s="2" t="s">
        <v>134</v>
      </c>
      <c r="SO535" s="2" t="s">
        <v>134</v>
      </c>
      <c r="SP535" s="2" t="s">
        <v>134</v>
      </c>
    </row>
    <row r="536">
      <c r="A536" s="2" t="s">
        <v>4059</v>
      </c>
      <c r="B536" s="2" t="s">
        <v>123</v>
      </c>
      <c r="C536" s="2" t="s">
        <v>4060</v>
      </c>
      <c r="D536" s="2" t="s">
        <v>125</v>
      </c>
      <c r="E536" s="2" t="s">
        <v>126</v>
      </c>
      <c r="F536" s="2" t="s">
        <v>4061</v>
      </c>
      <c r="G536" s="2" t="s">
        <v>4061</v>
      </c>
      <c r="H536" s="2" t="s">
        <v>4061</v>
      </c>
      <c r="I536" s="2" t="s">
        <v>4062</v>
      </c>
      <c r="J536" s="2" t="s">
        <v>3994</v>
      </c>
      <c r="K536" s="2" t="s">
        <v>792</v>
      </c>
      <c r="L536" s="3">
        <v>27.23</v>
      </c>
      <c r="M536" s="3">
        <v>28.59</v>
      </c>
      <c r="N536" s="3">
        <v>79.99</v>
      </c>
      <c r="O536" s="2" t="s">
        <v>131</v>
      </c>
      <c r="P536" s="2" t="s">
        <v>275</v>
      </c>
      <c r="Q536" s="2" t="s">
        <v>133</v>
      </c>
      <c r="R536" s="2" t="s">
        <v>134</v>
      </c>
      <c r="S536" s="2" t="s">
        <v>134</v>
      </c>
      <c r="T536" s="2" t="s">
        <v>134</v>
      </c>
      <c r="U536" s="2" t="s">
        <v>134</v>
      </c>
      <c r="V536" s="2" t="s">
        <v>747</v>
      </c>
      <c r="W536" s="2" t="s">
        <v>835</v>
      </c>
      <c r="X536" s="2" t="s">
        <v>134</v>
      </c>
      <c r="Y536" s="2" t="s">
        <v>483</v>
      </c>
      <c r="Z536" s="4">
        <v>437</v>
      </c>
      <c r="AA536" s="4">
        <f>=ROUNDDOWN(87.4,0)</f>
      </c>
      <c r="AB536" s="5">
        <v>5</v>
      </c>
      <c r="AC536" s="2" t="s">
        <v>134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>
        <v>0</v>
      </c>
      <c r="AP536" s="4">
        <v>37</v>
      </c>
      <c r="AQ536" s="8">
        <v>1152.11</v>
      </c>
      <c r="AR536" s="4"/>
      <c r="AS536" s="8"/>
      <c r="AT536" s="7"/>
      <c r="AU536" s="7"/>
      <c r="AV536" s="4">
        <v>37</v>
      </c>
      <c r="AW536" s="8">
        <v>1152.11</v>
      </c>
      <c r="AX536" s="4"/>
      <c r="AY536" s="8"/>
      <c r="AZ536" s="7"/>
      <c r="BA536" s="7"/>
      <c r="BB536" s="7">
        <v>1</v>
      </c>
      <c r="BC536" s="4">
        <v>48</v>
      </c>
      <c r="BD536" s="8">
        <v>1487.49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0.7745</v>
      </c>
      <c r="BJ536" s="4">
        <v>37</v>
      </c>
      <c r="BK536" s="8">
        <v>1152.11</v>
      </c>
      <c r="BL536" s="2" t="s">
        <v>4063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161</v>
      </c>
      <c r="BV536" s="2" t="s">
        <v>131</v>
      </c>
      <c r="BW536" s="2" t="s">
        <v>134</v>
      </c>
      <c r="BX536" s="2" t="s">
        <v>134</v>
      </c>
      <c r="BY536" s="2" t="s">
        <v>142</v>
      </c>
      <c r="BZ536" s="2" t="s">
        <v>134</v>
      </c>
      <c r="CA536" s="4"/>
      <c r="CB536" s="8"/>
      <c r="CC536" s="4"/>
      <c r="CD536" s="8"/>
      <c r="CE536" s="7"/>
      <c r="CF536" s="7"/>
      <c r="CG536" s="2" t="s">
        <v>143</v>
      </c>
      <c r="CH536" s="2" t="s">
        <v>131</v>
      </c>
      <c r="CI536" s="2" t="s">
        <v>134</v>
      </c>
      <c r="CJ536" s="2" t="s">
        <v>134</v>
      </c>
      <c r="CK536" s="2" t="s">
        <v>142</v>
      </c>
      <c r="CL536" s="2" t="s">
        <v>134</v>
      </c>
      <c r="CM536" s="4">
        <v>15</v>
      </c>
      <c r="CN536" s="8">
        <v>463.2</v>
      </c>
      <c r="CO536" s="4"/>
      <c r="CP536" s="8"/>
      <c r="CQ536" s="7"/>
      <c r="CR536" s="7"/>
      <c r="CS536" s="2" t="s">
        <v>140</v>
      </c>
      <c r="CT536" s="2" t="s">
        <v>131</v>
      </c>
      <c r="CU536" s="2" t="s">
        <v>4037</v>
      </c>
      <c r="CV536" s="2" t="s">
        <v>488</v>
      </c>
      <c r="CW536" s="2" t="s">
        <v>142</v>
      </c>
      <c r="CX536" s="2" t="s">
        <v>134</v>
      </c>
      <c r="CY536" s="4">
        <v>13</v>
      </c>
      <c r="CZ536" s="8">
        <v>390.26</v>
      </c>
      <c r="DA536" s="4"/>
      <c r="DB536" s="8"/>
      <c r="DC536" s="7"/>
      <c r="DD536" s="7"/>
      <c r="DE536" s="2" t="s">
        <v>140</v>
      </c>
      <c r="DF536" s="2" t="s">
        <v>131</v>
      </c>
      <c r="DG536" s="2" t="s">
        <v>2476</v>
      </c>
      <c r="DH536" s="2" t="s">
        <v>1013</v>
      </c>
      <c r="DI536" s="2" t="s">
        <v>142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134</v>
      </c>
      <c r="DR536" s="2" t="s">
        <v>134</v>
      </c>
      <c r="DS536" s="2" t="s">
        <v>134</v>
      </c>
      <c r="DT536" s="2" t="s">
        <v>134</v>
      </c>
      <c r="DU536" s="2" t="s">
        <v>134</v>
      </c>
      <c r="DV536" s="2" t="s">
        <v>134</v>
      </c>
      <c r="DW536" s="4">
        <v>4</v>
      </c>
      <c r="DX536" s="8">
        <v>120.08</v>
      </c>
      <c r="DY536" s="4"/>
      <c r="DZ536" s="8"/>
      <c r="EA536" s="7"/>
      <c r="EB536" s="7"/>
      <c r="EC536" s="2" t="s">
        <v>140</v>
      </c>
      <c r="ED536" s="2" t="s">
        <v>131</v>
      </c>
      <c r="EE536" s="2" t="s">
        <v>823</v>
      </c>
      <c r="EF536" s="2" t="s">
        <v>1690</v>
      </c>
      <c r="EG536" s="2" t="s">
        <v>142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140</v>
      </c>
      <c r="EP536" s="2" t="s">
        <v>131</v>
      </c>
      <c r="EQ536" s="2" t="s">
        <v>4049</v>
      </c>
      <c r="ER536" s="2" t="s">
        <v>301</v>
      </c>
      <c r="ES536" s="2" t="s">
        <v>142</v>
      </c>
      <c r="ET536" s="2" t="s">
        <v>134</v>
      </c>
      <c r="EU536" s="4">
        <v>2</v>
      </c>
      <c r="EV536" s="8">
        <v>69.28</v>
      </c>
      <c r="EW536" s="4"/>
      <c r="EX536" s="8"/>
      <c r="EY536" s="7"/>
      <c r="EZ536" s="7"/>
      <c r="FA536" s="2" t="s">
        <v>140</v>
      </c>
      <c r="FB536" s="2" t="s">
        <v>131</v>
      </c>
      <c r="FC536" s="2" t="s">
        <v>483</v>
      </c>
      <c r="FD536" s="2" t="s">
        <v>517</v>
      </c>
      <c r="FE536" s="2" t="s">
        <v>142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134</v>
      </c>
      <c r="FN536" s="2" t="s">
        <v>134</v>
      </c>
      <c r="FO536" s="2" t="s">
        <v>134</v>
      </c>
      <c r="FP536" s="2" t="s">
        <v>134</v>
      </c>
      <c r="FQ536" s="2" t="s">
        <v>134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134</v>
      </c>
      <c r="FZ536" s="2" t="s">
        <v>134</v>
      </c>
      <c r="GA536" s="2" t="s">
        <v>134</v>
      </c>
      <c r="GB536" s="2" t="s">
        <v>134</v>
      </c>
      <c r="GC536" s="2" t="s">
        <v>134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134</v>
      </c>
      <c r="GL536" s="2" t="s">
        <v>134</v>
      </c>
      <c r="GM536" s="2" t="s">
        <v>134</v>
      </c>
      <c r="GN536" s="2" t="s">
        <v>134</v>
      </c>
      <c r="GO536" s="2" t="s">
        <v>134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134</v>
      </c>
      <c r="GX536" s="2" t="s">
        <v>134</v>
      </c>
      <c r="GY536" s="2" t="s">
        <v>134</v>
      </c>
      <c r="GZ536" s="2" t="s">
        <v>134</v>
      </c>
      <c r="HA536" s="2" t="s">
        <v>134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140</v>
      </c>
      <c r="HJ536" s="2" t="s">
        <v>131</v>
      </c>
      <c r="HK536" s="2" t="s">
        <v>1197</v>
      </c>
      <c r="HL536" s="2" t="s">
        <v>134</v>
      </c>
      <c r="HM536" s="2" t="s">
        <v>142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161</v>
      </c>
      <c r="HV536" s="2" t="s">
        <v>131</v>
      </c>
      <c r="HW536" s="2" t="s">
        <v>134</v>
      </c>
      <c r="HX536" s="2" t="s">
        <v>134</v>
      </c>
      <c r="HY536" s="2" t="s">
        <v>142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134</v>
      </c>
      <c r="IH536" s="2" t="s">
        <v>134</v>
      </c>
      <c r="II536" s="2" t="s">
        <v>134</v>
      </c>
      <c r="IJ536" s="2" t="s">
        <v>134</v>
      </c>
      <c r="IK536" s="2" t="s">
        <v>134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134</v>
      </c>
      <c r="IT536" s="2" t="s">
        <v>134</v>
      </c>
      <c r="IU536" s="2" t="s">
        <v>134</v>
      </c>
      <c r="IV536" s="2" t="s">
        <v>134</v>
      </c>
      <c r="IW536" s="2" t="s">
        <v>134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140</v>
      </c>
      <c r="JF536" s="2" t="s">
        <v>131</v>
      </c>
      <c r="JG536" s="2" t="s">
        <v>170</v>
      </c>
      <c r="JH536" s="2" t="s">
        <v>134</v>
      </c>
      <c r="JI536" s="2" t="s">
        <v>142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140</v>
      </c>
      <c r="JR536" s="2" t="s">
        <v>144</v>
      </c>
      <c r="JS536" s="2" t="s">
        <v>1052</v>
      </c>
      <c r="JT536" s="2" t="s">
        <v>134</v>
      </c>
      <c r="JU536" s="2" t="s">
        <v>142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140</v>
      </c>
      <c r="KD536" s="2" t="s">
        <v>131</v>
      </c>
      <c r="KE536" s="2" t="s">
        <v>2184</v>
      </c>
      <c r="KF536" s="2" t="s">
        <v>3583</v>
      </c>
      <c r="KG536" s="2" t="s">
        <v>142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134</v>
      </c>
      <c r="KQ536" s="2" t="s">
        <v>134</v>
      </c>
      <c r="KR536" s="2" t="s">
        <v>134</v>
      </c>
      <c r="KS536" s="2" t="s">
        <v>134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134</v>
      </c>
      <c r="LB536" s="2" t="s">
        <v>134</v>
      </c>
      <c r="LC536" s="2" t="s">
        <v>134</v>
      </c>
      <c r="LD536" s="2" t="s">
        <v>134</v>
      </c>
      <c r="LE536" s="2" t="s">
        <v>134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134</v>
      </c>
      <c r="LN536" s="2" t="s">
        <v>134</v>
      </c>
      <c r="LO536" s="2" t="s">
        <v>134</v>
      </c>
      <c r="LP536" s="2" t="s">
        <v>134</v>
      </c>
      <c r="LQ536" s="2" t="s">
        <v>134</v>
      </c>
      <c r="LR536" s="2" t="s">
        <v>134</v>
      </c>
      <c r="LS536" s="4">
        <v>3</v>
      </c>
      <c r="LT536" s="8">
        <v>109.29</v>
      </c>
      <c r="LU536" s="4"/>
      <c r="LV536" s="8"/>
      <c r="LW536" s="7"/>
      <c r="LX536" s="7"/>
      <c r="LY536" s="2" t="s">
        <v>140</v>
      </c>
      <c r="LZ536" s="2" t="s">
        <v>131</v>
      </c>
      <c r="MA536" s="2" t="s">
        <v>650</v>
      </c>
      <c r="MB536" s="2" t="s">
        <v>2484</v>
      </c>
      <c r="MC536" s="2" t="s">
        <v>142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161</v>
      </c>
      <c r="ML536" s="2" t="s">
        <v>131</v>
      </c>
      <c r="MM536" s="2" t="s">
        <v>134</v>
      </c>
      <c r="MN536" s="2" t="s">
        <v>134</v>
      </c>
      <c r="MO536" s="2" t="s">
        <v>142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134</v>
      </c>
      <c r="MY536" s="2" t="s">
        <v>134</v>
      </c>
      <c r="MZ536" s="2" t="s">
        <v>134</v>
      </c>
      <c r="NA536" s="2" t="s">
        <v>134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134</v>
      </c>
      <c r="NK536" s="2" t="s">
        <v>134</v>
      </c>
      <c r="NL536" s="2" t="s">
        <v>134</v>
      </c>
      <c r="NM536" s="2" t="s">
        <v>134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134</v>
      </c>
      <c r="NV536" s="2" t="s">
        <v>134</v>
      </c>
      <c r="NW536" s="2" t="s">
        <v>134</v>
      </c>
      <c r="NX536" s="2" t="s">
        <v>134</v>
      </c>
      <c r="NY536" s="2" t="s">
        <v>134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161</v>
      </c>
      <c r="OH536" s="2" t="s">
        <v>131</v>
      </c>
      <c r="OI536" s="2" t="s">
        <v>134</v>
      </c>
      <c r="OJ536" s="2" t="s">
        <v>134</v>
      </c>
      <c r="OK536" s="2" t="s">
        <v>142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134</v>
      </c>
      <c r="OT536" s="2" t="s">
        <v>134</v>
      </c>
      <c r="OU536" s="2" t="s">
        <v>134</v>
      </c>
      <c r="OV536" s="2" t="s">
        <v>134</v>
      </c>
      <c r="OW536" s="2" t="s">
        <v>134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134</v>
      </c>
      <c r="PF536" s="2" t="s">
        <v>134</v>
      </c>
      <c r="PG536" s="2" t="s">
        <v>134</v>
      </c>
      <c r="PH536" s="2" t="s">
        <v>134</v>
      </c>
      <c r="PI536" s="2" t="s">
        <v>134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134</v>
      </c>
      <c r="QP536" s="2" t="s">
        <v>134</v>
      </c>
      <c r="QQ536" s="2" t="s">
        <v>134</v>
      </c>
      <c r="QR536" s="2" t="s">
        <v>134</v>
      </c>
      <c r="QS536" s="2" t="s">
        <v>134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134</v>
      </c>
      <c r="RB536" s="2" t="s">
        <v>134</v>
      </c>
      <c r="RC536" s="2" t="s">
        <v>134</v>
      </c>
      <c r="RD536" s="2" t="s">
        <v>134</v>
      </c>
      <c r="RE536" s="2" t="s">
        <v>134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134</v>
      </c>
      <c r="RN536" s="2" t="s">
        <v>134</v>
      </c>
      <c r="RO536" s="2" t="s">
        <v>134</v>
      </c>
      <c r="RP536" s="2" t="s">
        <v>134</v>
      </c>
      <c r="RQ536" s="2" t="s">
        <v>134</v>
      </c>
      <c r="RR536" s="2" t="s">
        <v>134</v>
      </c>
      <c r="RS536" s="4"/>
      <c r="RT536" s="8"/>
      <c r="RU536" s="4"/>
      <c r="RV536" s="8"/>
      <c r="RW536" s="7"/>
      <c r="RX536" s="7"/>
      <c r="RY536" s="2" t="s">
        <v>134</v>
      </c>
      <c r="RZ536" s="2" t="s">
        <v>134</v>
      </c>
      <c r="SA536" s="2" t="s">
        <v>134</v>
      </c>
      <c r="SB536" s="2" t="s">
        <v>134</v>
      </c>
      <c r="SC536" s="2" t="s">
        <v>134</v>
      </c>
      <c r="SD536" s="2" t="s">
        <v>134</v>
      </c>
      <c r="SE536" s="4"/>
      <c r="SF536" s="8"/>
      <c r="SG536" s="4"/>
      <c r="SH536" s="8"/>
      <c r="SI536" s="7"/>
      <c r="SJ536" s="7"/>
      <c r="SK536" s="2" t="s">
        <v>134</v>
      </c>
      <c r="SL536" s="2" t="s">
        <v>134</v>
      </c>
      <c r="SM536" s="2" t="s">
        <v>134</v>
      </c>
      <c r="SN536" s="2" t="s">
        <v>134</v>
      </c>
      <c r="SO536" s="2" t="s">
        <v>134</v>
      </c>
      <c r="SP536" s="2" t="s">
        <v>134</v>
      </c>
    </row>
    <row r="537">
      <c r="A537" s="2" t="s">
        <v>4064</v>
      </c>
      <c r="B537" s="2" t="s">
        <v>123</v>
      </c>
      <c r="C537" s="2" t="s">
        <v>4060</v>
      </c>
      <c r="D537" s="2" t="s">
        <v>125</v>
      </c>
      <c r="E537" s="2" t="s">
        <v>126</v>
      </c>
      <c r="F537" s="2" t="s">
        <v>4061</v>
      </c>
      <c r="G537" s="2" t="s">
        <v>4061</v>
      </c>
      <c r="H537" s="2" t="s">
        <v>4061</v>
      </c>
      <c r="I537" s="2" t="s">
        <v>4062</v>
      </c>
      <c r="J537" s="2" t="s">
        <v>3994</v>
      </c>
      <c r="K537" s="2" t="s">
        <v>3022</v>
      </c>
      <c r="L537" s="3">
        <v>27.23</v>
      </c>
      <c r="M537" s="3">
        <v>28.59</v>
      </c>
      <c r="N537" s="3">
        <v>79.99</v>
      </c>
      <c r="O537" s="2" t="s">
        <v>131</v>
      </c>
      <c r="P537" s="2" t="s">
        <v>963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134</v>
      </c>
      <c r="V537" s="2" t="s">
        <v>747</v>
      </c>
      <c r="W537" s="2" t="s">
        <v>835</v>
      </c>
      <c r="X537" s="2" t="s">
        <v>134</v>
      </c>
      <c r="Y537" s="2" t="s">
        <v>483</v>
      </c>
      <c r="Z537" s="4">
        <v>486</v>
      </c>
      <c r="AA537" s="4">
        <f>=ROUNDDOWN(486,0)</f>
      </c>
      <c r="AB537" s="5">
        <v>1</v>
      </c>
      <c r="AC537" s="2" t="s">
        <v>134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>
        <v>0</v>
      </c>
      <c r="AP537" s="4">
        <v>11</v>
      </c>
      <c r="AQ537" s="8">
        <v>335.38</v>
      </c>
      <c r="AR537" s="4"/>
      <c r="AS537" s="8"/>
      <c r="AT537" s="7"/>
      <c r="AU537" s="7"/>
      <c r="AV537" s="4">
        <v>11</v>
      </c>
      <c r="AW537" s="8">
        <v>335.38</v>
      </c>
      <c r="AX537" s="4"/>
      <c r="AY537" s="8"/>
      <c r="AZ537" s="7"/>
      <c r="BA537" s="7"/>
      <c r="BB537" s="7">
        <v>1</v>
      </c>
      <c r="BC537" s="4" t="s">
        <v>134</v>
      </c>
      <c r="BD537" s="8" t="s">
        <v>134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0.2255</v>
      </c>
      <c r="BJ537" s="4">
        <v>11</v>
      </c>
      <c r="BK537" s="8">
        <v>335.38</v>
      </c>
      <c r="BL537" s="2" t="s">
        <v>4065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161</v>
      </c>
      <c r="BV537" s="2" t="s">
        <v>131</v>
      </c>
      <c r="BW537" s="2" t="s">
        <v>134</v>
      </c>
      <c r="BX537" s="2" t="s">
        <v>134</v>
      </c>
      <c r="BY537" s="2" t="s">
        <v>142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143</v>
      </c>
      <c r="CH537" s="2" t="s">
        <v>131</v>
      </c>
      <c r="CI537" s="2" t="s">
        <v>134</v>
      </c>
      <c r="CJ537" s="2" t="s">
        <v>134</v>
      </c>
      <c r="CK537" s="2" t="s">
        <v>142</v>
      </c>
      <c r="CL537" s="2" t="s">
        <v>134</v>
      </c>
      <c r="CM537" s="4">
        <v>6</v>
      </c>
      <c r="CN537" s="8">
        <v>185.28</v>
      </c>
      <c r="CO537" s="4"/>
      <c r="CP537" s="8"/>
      <c r="CQ537" s="7"/>
      <c r="CR537" s="7"/>
      <c r="CS537" s="2" t="s">
        <v>140</v>
      </c>
      <c r="CT537" s="2" t="s">
        <v>131</v>
      </c>
      <c r="CU537" s="2" t="s">
        <v>4037</v>
      </c>
      <c r="CV537" s="2" t="s">
        <v>1572</v>
      </c>
      <c r="CW537" s="2" t="s">
        <v>142</v>
      </c>
      <c r="CX537" s="2" t="s">
        <v>134</v>
      </c>
      <c r="CY537" s="4">
        <v>3</v>
      </c>
      <c r="CZ537" s="8">
        <v>90.06</v>
      </c>
      <c r="DA537" s="4"/>
      <c r="DB537" s="8"/>
      <c r="DC537" s="7"/>
      <c r="DD537" s="7"/>
      <c r="DE537" s="2" t="s">
        <v>140</v>
      </c>
      <c r="DF537" s="2" t="s">
        <v>131</v>
      </c>
      <c r="DG537" s="2" t="s">
        <v>2476</v>
      </c>
      <c r="DH537" s="2" t="s">
        <v>4066</v>
      </c>
      <c r="DI537" s="2" t="s">
        <v>142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134</v>
      </c>
      <c r="DR537" s="2" t="s">
        <v>134</v>
      </c>
      <c r="DS537" s="2" t="s">
        <v>134</v>
      </c>
      <c r="DT537" s="2" t="s">
        <v>134</v>
      </c>
      <c r="DU537" s="2" t="s">
        <v>134</v>
      </c>
      <c r="DV537" s="2" t="s">
        <v>134</v>
      </c>
      <c r="DW537" s="4">
        <v>2</v>
      </c>
      <c r="DX537" s="8">
        <v>60.04</v>
      </c>
      <c r="DY537" s="4"/>
      <c r="DZ537" s="8"/>
      <c r="EA537" s="7"/>
      <c r="EB537" s="7"/>
      <c r="EC537" s="2" t="s">
        <v>140</v>
      </c>
      <c r="ED537" s="2" t="s">
        <v>131</v>
      </c>
      <c r="EE537" s="2" t="s">
        <v>823</v>
      </c>
      <c r="EF537" s="2" t="s">
        <v>301</v>
      </c>
      <c r="EG537" s="2" t="s">
        <v>142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140</v>
      </c>
      <c r="EP537" s="2" t="s">
        <v>131</v>
      </c>
      <c r="EQ537" s="2" t="s">
        <v>4049</v>
      </c>
      <c r="ER537" s="2" t="s">
        <v>134</v>
      </c>
      <c r="ES537" s="2" t="s">
        <v>142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140</v>
      </c>
      <c r="FB537" s="2" t="s">
        <v>131</v>
      </c>
      <c r="FC537" s="2" t="s">
        <v>483</v>
      </c>
      <c r="FD537" s="2" t="s">
        <v>517</v>
      </c>
      <c r="FE537" s="2" t="s">
        <v>142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134</v>
      </c>
      <c r="FN537" s="2" t="s">
        <v>134</v>
      </c>
      <c r="FO537" s="2" t="s">
        <v>134</v>
      </c>
      <c r="FP537" s="2" t="s">
        <v>134</v>
      </c>
      <c r="FQ537" s="2" t="s">
        <v>134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134</v>
      </c>
      <c r="FZ537" s="2" t="s">
        <v>134</v>
      </c>
      <c r="GA537" s="2" t="s">
        <v>134</v>
      </c>
      <c r="GB537" s="2" t="s">
        <v>134</v>
      </c>
      <c r="GC537" s="2" t="s">
        <v>134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134</v>
      </c>
      <c r="GL537" s="2" t="s">
        <v>134</v>
      </c>
      <c r="GM537" s="2" t="s">
        <v>134</v>
      </c>
      <c r="GN537" s="2" t="s">
        <v>134</v>
      </c>
      <c r="GO537" s="2" t="s">
        <v>134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134</v>
      </c>
      <c r="GX537" s="2" t="s">
        <v>134</v>
      </c>
      <c r="GY537" s="2" t="s">
        <v>134</v>
      </c>
      <c r="GZ537" s="2" t="s">
        <v>134</v>
      </c>
      <c r="HA537" s="2" t="s">
        <v>134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140</v>
      </c>
      <c r="HJ537" s="2" t="s">
        <v>131</v>
      </c>
      <c r="HK537" s="2" t="s">
        <v>1197</v>
      </c>
      <c r="HL537" s="2" t="s">
        <v>134</v>
      </c>
      <c r="HM537" s="2" t="s">
        <v>142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161</v>
      </c>
      <c r="HV537" s="2" t="s">
        <v>131</v>
      </c>
      <c r="HW537" s="2" t="s">
        <v>134</v>
      </c>
      <c r="HX537" s="2" t="s">
        <v>134</v>
      </c>
      <c r="HY537" s="2" t="s">
        <v>142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134</v>
      </c>
      <c r="IH537" s="2" t="s">
        <v>134</v>
      </c>
      <c r="II537" s="2" t="s">
        <v>134</v>
      </c>
      <c r="IJ537" s="2" t="s">
        <v>134</v>
      </c>
      <c r="IK537" s="2" t="s">
        <v>134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134</v>
      </c>
      <c r="IT537" s="2" t="s">
        <v>134</v>
      </c>
      <c r="IU537" s="2" t="s">
        <v>134</v>
      </c>
      <c r="IV537" s="2" t="s">
        <v>134</v>
      </c>
      <c r="IW537" s="2" t="s">
        <v>134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140</v>
      </c>
      <c r="JF537" s="2" t="s">
        <v>131</v>
      </c>
      <c r="JG537" s="2" t="s">
        <v>170</v>
      </c>
      <c r="JH537" s="2" t="s">
        <v>134</v>
      </c>
      <c r="JI537" s="2" t="s">
        <v>142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140</v>
      </c>
      <c r="JR537" s="2" t="s">
        <v>144</v>
      </c>
      <c r="JS537" s="2" t="s">
        <v>1052</v>
      </c>
      <c r="JT537" s="2" t="s">
        <v>134</v>
      </c>
      <c r="JU537" s="2" t="s">
        <v>142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140</v>
      </c>
      <c r="KD537" s="2" t="s">
        <v>131</v>
      </c>
      <c r="KE537" s="2" t="s">
        <v>2184</v>
      </c>
      <c r="KF537" s="2" t="s">
        <v>134</v>
      </c>
      <c r="KG537" s="2" t="s">
        <v>142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134</v>
      </c>
      <c r="KP537" s="2" t="s">
        <v>134</v>
      </c>
      <c r="KQ537" s="2" t="s">
        <v>134</v>
      </c>
      <c r="KR537" s="2" t="s">
        <v>134</v>
      </c>
      <c r="KS537" s="2" t="s">
        <v>134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134</v>
      </c>
      <c r="LB537" s="2" t="s">
        <v>134</v>
      </c>
      <c r="LC537" s="2" t="s">
        <v>134</v>
      </c>
      <c r="LD537" s="2" t="s">
        <v>134</v>
      </c>
      <c r="LE537" s="2" t="s">
        <v>134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134</v>
      </c>
      <c r="LN537" s="2" t="s">
        <v>134</v>
      </c>
      <c r="LO537" s="2" t="s">
        <v>134</v>
      </c>
      <c r="LP537" s="2" t="s">
        <v>134</v>
      </c>
      <c r="LQ537" s="2" t="s">
        <v>134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140</v>
      </c>
      <c r="LZ537" s="2" t="s">
        <v>131</v>
      </c>
      <c r="MA537" s="2" t="s">
        <v>650</v>
      </c>
      <c r="MB537" s="2" t="s">
        <v>1121</v>
      </c>
      <c r="MC537" s="2" t="s">
        <v>142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161</v>
      </c>
      <c r="ML537" s="2" t="s">
        <v>131</v>
      </c>
      <c r="MM537" s="2" t="s">
        <v>134</v>
      </c>
      <c r="MN537" s="2" t="s">
        <v>134</v>
      </c>
      <c r="MO537" s="2" t="s">
        <v>142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134</v>
      </c>
      <c r="MY537" s="2" t="s">
        <v>134</v>
      </c>
      <c r="MZ537" s="2" t="s">
        <v>134</v>
      </c>
      <c r="NA537" s="2" t="s">
        <v>134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134</v>
      </c>
      <c r="NJ537" s="2" t="s">
        <v>134</v>
      </c>
      <c r="NK537" s="2" t="s">
        <v>134</v>
      </c>
      <c r="NL537" s="2" t="s">
        <v>134</v>
      </c>
      <c r="NM537" s="2" t="s">
        <v>134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134</v>
      </c>
      <c r="NV537" s="2" t="s">
        <v>134</v>
      </c>
      <c r="NW537" s="2" t="s">
        <v>134</v>
      </c>
      <c r="NX537" s="2" t="s">
        <v>134</v>
      </c>
      <c r="NY537" s="2" t="s">
        <v>134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161</v>
      </c>
      <c r="OH537" s="2" t="s">
        <v>131</v>
      </c>
      <c r="OI537" s="2" t="s">
        <v>134</v>
      </c>
      <c r="OJ537" s="2" t="s">
        <v>134</v>
      </c>
      <c r="OK537" s="2" t="s">
        <v>142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134</v>
      </c>
      <c r="OT537" s="2" t="s">
        <v>134</v>
      </c>
      <c r="OU537" s="2" t="s">
        <v>134</v>
      </c>
      <c r="OV537" s="2" t="s">
        <v>134</v>
      </c>
      <c r="OW537" s="2" t="s">
        <v>134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134</v>
      </c>
      <c r="PG537" s="2" t="s">
        <v>134</v>
      </c>
      <c r="PH537" s="2" t="s">
        <v>134</v>
      </c>
      <c r="PI537" s="2" t="s">
        <v>134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134</v>
      </c>
      <c r="PR537" s="2" t="s">
        <v>134</v>
      </c>
      <c r="PS537" s="2" t="s">
        <v>134</v>
      </c>
      <c r="PT537" s="2" t="s">
        <v>134</v>
      </c>
      <c r="PU537" s="2" t="s">
        <v>134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134</v>
      </c>
      <c r="RB537" s="2" t="s">
        <v>134</v>
      </c>
      <c r="RC537" s="2" t="s">
        <v>134</v>
      </c>
      <c r="RD537" s="2" t="s">
        <v>134</v>
      </c>
      <c r="RE537" s="2" t="s">
        <v>134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134</v>
      </c>
      <c r="RN537" s="2" t="s">
        <v>134</v>
      </c>
      <c r="RO537" s="2" t="s">
        <v>134</v>
      </c>
      <c r="RP537" s="2" t="s">
        <v>134</v>
      </c>
      <c r="RQ537" s="2" t="s">
        <v>134</v>
      </c>
      <c r="RR537" s="2" t="s">
        <v>134</v>
      </c>
      <c r="RS537" s="4"/>
      <c r="RT537" s="8"/>
      <c r="RU537" s="4"/>
      <c r="RV537" s="8"/>
      <c r="RW537" s="7"/>
      <c r="RX537" s="7"/>
      <c r="RY537" s="2" t="s">
        <v>134</v>
      </c>
      <c r="RZ537" s="2" t="s">
        <v>134</v>
      </c>
      <c r="SA537" s="2" t="s">
        <v>134</v>
      </c>
      <c r="SB537" s="2" t="s">
        <v>134</v>
      </c>
      <c r="SC537" s="2" t="s">
        <v>134</v>
      </c>
      <c r="SD537" s="2" t="s">
        <v>134</v>
      </c>
      <c r="SE537" s="4"/>
      <c r="SF537" s="8"/>
      <c r="SG537" s="4"/>
      <c r="SH537" s="8"/>
      <c r="SI537" s="7"/>
      <c r="SJ537" s="7"/>
      <c r="SK537" s="2" t="s">
        <v>134</v>
      </c>
      <c r="SL537" s="2" t="s">
        <v>134</v>
      </c>
      <c r="SM537" s="2" t="s">
        <v>134</v>
      </c>
      <c r="SN537" s="2" t="s">
        <v>134</v>
      </c>
      <c r="SO537" s="2" t="s">
        <v>134</v>
      </c>
      <c r="SP537" s="2" t="s">
        <v>134</v>
      </c>
    </row>
    <row r="538">
      <c r="A538" s="2" t="s">
        <v>4067</v>
      </c>
      <c r="B538" s="2" t="s">
        <v>123</v>
      </c>
      <c r="C538" s="2" t="s">
        <v>4068</v>
      </c>
      <c r="D538" s="2" t="s">
        <v>125</v>
      </c>
      <c r="E538" s="2" t="s">
        <v>126</v>
      </c>
      <c r="F538" s="2" t="s">
        <v>4069</v>
      </c>
      <c r="G538" s="2" t="s">
        <v>134</v>
      </c>
      <c r="H538" s="2" t="s">
        <v>134</v>
      </c>
      <c r="I538" s="2" t="s">
        <v>4070</v>
      </c>
      <c r="J538" s="2" t="s">
        <v>234</v>
      </c>
      <c r="K538" s="2" t="s">
        <v>394</v>
      </c>
      <c r="L538" s="3">
        <v>7.4</v>
      </c>
      <c r="M538" s="3">
        <v>7.77</v>
      </c>
      <c r="N538" s="3">
        <v>19.88</v>
      </c>
      <c r="O538" s="2" t="s">
        <v>274</v>
      </c>
      <c r="P538" s="2" t="s">
        <v>1660</v>
      </c>
      <c r="Q538" s="2" t="s">
        <v>133</v>
      </c>
      <c r="R538" s="2" t="s">
        <v>30</v>
      </c>
      <c r="S538" s="2" t="s">
        <v>134</v>
      </c>
      <c r="T538" s="2" t="s">
        <v>134</v>
      </c>
      <c r="U538" s="2" t="s">
        <v>134</v>
      </c>
      <c r="V538" s="2" t="s">
        <v>135</v>
      </c>
      <c r="W538" s="2" t="s">
        <v>134</v>
      </c>
      <c r="X538" s="2" t="s">
        <v>134</v>
      </c>
      <c r="Y538" s="2" t="s">
        <v>2167</v>
      </c>
      <c r="Z538" s="4"/>
      <c r="AA538" s="4">
        <f>=ROUNDDOWN({0},0)</f>
      </c>
      <c r="AB538" s="5">
        <v>101.4</v>
      </c>
      <c r="AC538" s="2" t="s">
        <v>134</v>
      </c>
      <c r="AD538" s="4"/>
      <c r="AE538" s="4"/>
      <c r="AF538" s="6"/>
      <c r="AG538" s="6"/>
      <c r="AH538" s="7">
        <v>0.3005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>
        <v>0</v>
      </c>
      <c r="AP538" s="4">
        <v>6</v>
      </c>
      <c r="AQ538" s="8">
        <v>44.4</v>
      </c>
      <c r="AR538" s="4"/>
      <c r="AS538" s="8"/>
      <c r="AT538" s="7"/>
      <c r="AU538" s="7"/>
      <c r="AV538" s="4">
        <v>6</v>
      </c>
      <c r="AW538" s="8">
        <v>44.4</v>
      </c>
      <c r="AX538" s="4"/>
      <c r="AY538" s="8"/>
      <c r="AZ538" s="7"/>
      <c r="BA538" s="7"/>
      <c r="BB538" s="7">
        <v>1</v>
      </c>
      <c r="BC538" s="4">
        <v>6</v>
      </c>
      <c r="BD538" s="8">
        <v>44.4</v>
      </c>
      <c r="BE538" s="4"/>
      <c r="BF538" s="8"/>
      <c r="BG538" s="7"/>
      <c r="BH538" s="7"/>
      <c r="BI538" s="7">
        <v>1</v>
      </c>
      <c r="BJ538" s="4">
        <v>6</v>
      </c>
      <c r="BK538" s="8">
        <v>44.4</v>
      </c>
      <c r="BL538" s="2" t="s">
        <v>40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134</v>
      </c>
      <c r="BV538" s="2" t="s">
        <v>134</v>
      </c>
      <c r="BW538" s="2" t="s">
        <v>134</v>
      </c>
      <c r="BX538" s="2" t="s">
        <v>134</v>
      </c>
      <c r="BY538" s="2" t="s">
        <v>134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134</v>
      </c>
      <c r="CH538" s="2" t="s">
        <v>134</v>
      </c>
      <c r="CI538" s="2" t="s">
        <v>134</v>
      </c>
      <c r="CJ538" s="2" t="s">
        <v>134</v>
      </c>
      <c r="CK538" s="2" t="s">
        <v>134</v>
      </c>
      <c r="CL538" s="2" t="s">
        <v>134</v>
      </c>
      <c r="CM538" s="4"/>
      <c r="CN538" s="8"/>
      <c r="CO538" s="4"/>
      <c r="CP538" s="8"/>
      <c r="CQ538" s="7"/>
      <c r="CR538" s="7"/>
      <c r="CS538" s="2" t="s">
        <v>134</v>
      </c>
      <c r="CT538" s="2" t="s">
        <v>134</v>
      </c>
      <c r="CU538" s="2" t="s">
        <v>134</v>
      </c>
      <c r="CV538" s="2" t="s">
        <v>134</v>
      </c>
      <c r="CW538" s="2" t="s">
        <v>134</v>
      </c>
      <c r="CX538" s="2" t="s">
        <v>134</v>
      </c>
      <c r="CY538" s="4"/>
      <c r="CZ538" s="8"/>
      <c r="DA538" s="4"/>
      <c r="DB538" s="8"/>
      <c r="DC538" s="7"/>
      <c r="DD538" s="7"/>
      <c r="DE538" s="2" t="s">
        <v>134</v>
      </c>
      <c r="DF538" s="2" t="s">
        <v>134</v>
      </c>
      <c r="DG538" s="2" t="s">
        <v>134</v>
      </c>
      <c r="DH538" s="2" t="s">
        <v>134</v>
      </c>
      <c r="DI538" s="2" t="s">
        <v>134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134</v>
      </c>
      <c r="DR538" s="2" t="s">
        <v>134</v>
      </c>
      <c r="DS538" s="2" t="s">
        <v>134</v>
      </c>
      <c r="DT538" s="2" t="s">
        <v>134</v>
      </c>
      <c r="DU538" s="2" t="s">
        <v>134</v>
      </c>
      <c r="DV538" s="2" t="s">
        <v>134</v>
      </c>
      <c r="DW538" s="4"/>
      <c r="DX538" s="8"/>
      <c r="DY538" s="4"/>
      <c r="DZ538" s="8"/>
      <c r="EA538" s="7"/>
      <c r="EB538" s="7"/>
      <c r="EC538" s="2" t="s">
        <v>134</v>
      </c>
      <c r="ED538" s="2" t="s">
        <v>134</v>
      </c>
      <c r="EE538" s="2" t="s">
        <v>134</v>
      </c>
      <c r="EF538" s="2" t="s">
        <v>134</v>
      </c>
      <c r="EG538" s="2" t="s">
        <v>134</v>
      </c>
      <c r="EH538" s="2" t="s">
        <v>134</v>
      </c>
      <c r="EI538" s="4"/>
      <c r="EJ538" s="8"/>
      <c r="EK538" s="4"/>
      <c r="EL538" s="8"/>
      <c r="EM538" s="7"/>
      <c r="EN538" s="7"/>
      <c r="EO538" s="2" t="s">
        <v>134</v>
      </c>
      <c r="EP538" s="2" t="s">
        <v>134</v>
      </c>
      <c r="EQ538" s="2" t="s">
        <v>134</v>
      </c>
      <c r="ER538" s="2" t="s">
        <v>134</v>
      </c>
      <c r="ES538" s="2" t="s">
        <v>134</v>
      </c>
      <c r="ET538" s="2" t="s">
        <v>134</v>
      </c>
      <c r="EU538" s="4"/>
      <c r="EV538" s="8"/>
      <c r="EW538" s="4"/>
      <c r="EX538" s="8"/>
      <c r="EY538" s="7"/>
      <c r="EZ538" s="7"/>
      <c r="FA538" s="2" t="s">
        <v>134</v>
      </c>
      <c r="FB538" s="2" t="s">
        <v>134</v>
      </c>
      <c r="FC538" s="2" t="s">
        <v>134</v>
      </c>
      <c r="FD538" s="2" t="s">
        <v>134</v>
      </c>
      <c r="FE538" s="2" t="s">
        <v>134</v>
      </c>
      <c r="FF538" s="2" t="s">
        <v>134</v>
      </c>
      <c r="FG538" s="4"/>
      <c r="FH538" s="8"/>
      <c r="FI538" s="4"/>
      <c r="FJ538" s="8"/>
      <c r="FK538" s="7"/>
      <c r="FL538" s="7"/>
      <c r="FM538" s="2" t="s">
        <v>134</v>
      </c>
      <c r="FN538" s="2" t="s">
        <v>134</v>
      </c>
      <c r="FO538" s="2" t="s">
        <v>134</v>
      </c>
      <c r="FP538" s="2" t="s">
        <v>134</v>
      </c>
      <c r="FQ538" s="2" t="s">
        <v>134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134</v>
      </c>
      <c r="FZ538" s="2" t="s">
        <v>134</v>
      </c>
      <c r="GA538" s="2" t="s">
        <v>134</v>
      </c>
      <c r="GB538" s="2" t="s">
        <v>134</v>
      </c>
      <c r="GC538" s="2" t="s">
        <v>134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134</v>
      </c>
      <c r="GL538" s="2" t="s">
        <v>134</v>
      </c>
      <c r="GM538" s="2" t="s">
        <v>134</v>
      </c>
      <c r="GN538" s="2" t="s">
        <v>134</v>
      </c>
      <c r="GO538" s="2" t="s">
        <v>134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134</v>
      </c>
      <c r="GX538" s="2" t="s">
        <v>134</v>
      </c>
      <c r="GY538" s="2" t="s">
        <v>134</v>
      </c>
      <c r="GZ538" s="2" t="s">
        <v>134</v>
      </c>
      <c r="HA538" s="2" t="s">
        <v>134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140</v>
      </c>
      <c r="HJ538" s="2" t="s">
        <v>144</v>
      </c>
      <c r="HK538" s="2" t="s">
        <v>134</v>
      </c>
      <c r="HL538" s="2" t="s">
        <v>134</v>
      </c>
      <c r="HM538" s="2" t="s">
        <v>142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134</v>
      </c>
      <c r="HV538" s="2" t="s">
        <v>134</v>
      </c>
      <c r="HW538" s="2" t="s">
        <v>134</v>
      </c>
      <c r="HX538" s="2" t="s">
        <v>134</v>
      </c>
      <c r="HY538" s="2" t="s">
        <v>134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134</v>
      </c>
      <c r="IH538" s="2" t="s">
        <v>134</v>
      </c>
      <c r="II538" s="2" t="s">
        <v>134</v>
      </c>
      <c r="IJ538" s="2" t="s">
        <v>134</v>
      </c>
      <c r="IK538" s="2" t="s">
        <v>134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134</v>
      </c>
      <c r="IT538" s="2" t="s">
        <v>134</v>
      </c>
      <c r="IU538" s="2" t="s">
        <v>134</v>
      </c>
      <c r="IV538" s="2" t="s">
        <v>134</v>
      </c>
      <c r="IW538" s="2" t="s">
        <v>134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134</v>
      </c>
      <c r="JF538" s="2" t="s">
        <v>134</v>
      </c>
      <c r="JG538" s="2" t="s">
        <v>134</v>
      </c>
      <c r="JH538" s="2" t="s">
        <v>134</v>
      </c>
      <c r="JI538" s="2" t="s">
        <v>134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134</v>
      </c>
      <c r="JR538" s="2" t="s">
        <v>134</v>
      </c>
      <c r="JS538" s="2" t="s">
        <v>134</v>
      </c>
      <c r="JT538" s="2" t="s">
        <v>134</v>
      </c>
      <c r="JU538" s="2" t="s">
        <v>134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134</v>
      </c>
      <c r="KE538" s="2" t="s">
        <v>134</v>
      </c>
      <c r="KF538" s="2" t="s">
        <v>134</v>
      </c>
      <c r="KG538" s="2" t="s">
        <v>134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134</v>
      </c>
      <c r="KQ538" s="2" t="s">
        <v>134</v>
      </c>
      <c r="KR538" s="2" t="s">
        <v>134</v>
      </c>
      <c r="KS538" s="2" t="s">
        <v>134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134</v>
      </c>
      <c r="LB538" s="2" t="s">
        <v>134</v>
      </c>
      <c r="LC538" s="2" t="s">
        <v>134</v>
      </c>
      <c r="LD538" s="2" t="s">
        <v>134</v>
      </c>
      <c r="LE538" s="2" t="s">
        <v>134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134</v>
      </c>
      <c r="LN538" s="2" t="s">
        <v>134</v>
      </c>
      <c r="LO538" s="2" t="s">
        <v>134</v>
      </c>
      <c r="LP538" s="2" t="s">
        <v>134</v>
      </c>
      <c r="LQ538" s="2" t="s">
        <v>134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134</v>
      </c>
      <c r="LZ538" s="2" t="s">
        <v>134</v>
      </c>
      <c r="MA538" s="2" t="s">
        <v>134</v>
      </c>
      <c r="MB538" s="2" t="s">
        <v>134</v>
      </c>
      <c r="MC538" s="2" t="s">
        <v>134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134</v>
      </c>
      <c r="MM538" s="2" t="s">
        <v>134</v>
      </c>
      <c r="MN538" s="2" t="s">
        <v>134</v>
      </c>
      <c r="MO538" s="2" t="s">
        <v>134</v>
      </c>
      <c r="MP538" s="2" t="s">
        <v>134</v>
      </c>
      <c r="MQ538" s="4">
        <v>6</v>
      </c>
      <c r="MR538" s="8">
        <v>44.4</v>
      </c>
      <c r="MS538" s="4"/>
      <c r="MT538" s="8"/>
      <c r="MU538" s="7"/>
      <c r="MV538" s="7"/>
      <c r="MW538" s="2" t="s">
        <v>134</v>
      </c>
      <c r="MX538" s="2" t="s">
        <v>134</v>
      </c>
      <c r="MY538" s="2" t="s">
        <v>134</v>
      </c>
      <c r="MZ538" s="2" t="s">
        <v>4071</v>
      </c>
      <c r="NA538" s="2" t="s">
        <v>134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134</v>
      </c>
      <c r="NK538" s="2" t="s">
        <v>134</v>
      </c>
      <c r="NL538" s="2" t="s">
        <v>134</v>
      </c>
      <c r="NM538" s="2" t="s">
        <v>134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134</v>
      </c>
      <c r="NV538" s="2" t="s">
        <v>134</v>
      </c>
      <c r="NW538" s="2" t="s">
        <v>134</v>
      </c>
      <c r="NX538" s="2" t="s">
        <v>134</v>
      </c>
      <c r="NY538" s="2" t="s">
        <v>134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134</v>
      </c>
      <c r="OT538" s="2" t="s">
        <v>134</v>
      </c>
      <c r="OU538" s="2" t="s">
        <v>134</v>
      </c>
      <c r="OV538" s="2" t="s">
        <v>134</v>
      </c>
      <c r="OW538" s="2" t="s">
        <v>134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134</v>
      </c>
      <c r="PS538" s="2" t="s">
        <v>134</v>
      </c>
      <c r="PT538" s="2" t="s">
        <v>134</v>
      </c>
      <c r="PU538" s="2" t="s">
        <v>134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134</v>
      </c>
      <c r="QD538" s="2" t="s">
        <v>134</v>
      </c>
      <c r="QE538" s="2" t="s">
        <v>134</v>
      </c>
      <c r="QF538" s="2" t="s">
        <v>134</v>
      </c>
      <c r="QG538" s="2" t="s">
        <v>134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134</v>
      </c>
      <c r="RB538" s="2" t="s">
        <v>134</v>
      </c>
      <c r="RC538" s="2" t="s">
        <v>134</v>
      </c>
      <c r="RD538" s="2" t="s">
        <v>134</v>
      </c>
      <c r="RE538" s="2" t="s">
        <v>134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134</v>
      </c>
      <c r="RN538" s="2" t="s">
        <v>134</v>
      </c>
      <c r="RO538" s="2" t="s">
        <v>134</v>
      </c>
      <c r="RP538" s="2" t="s">
        <v>134</v>
      </c>
      <c r="RQ538" s="2" t="s">
        <v>134</v>
      </c>
      <c r="RR538" s="2" t="s">
        <v>134</v>
      </c>
      <c r="RS538" s="4"/>
      <c r="RT538" s="8"/>
      <c r="RU538" s="4"/>
      <c r="RV538" s="8"/>
      <c r="RW538" s="7"/>
      <c r="RX538" s="7"/>
      <c r="RY538" s="2" t="s">
        <v>134</v>
      </c>
      <c r="RZ538" s="2" t="s">
        <v>134</v>
      </c>
      <c r="SA538" s="2" t="s">
        <v>134</v>
      </c>
      <c r="SB538" s="2" t="s">
        <v>134</v>
      </c>
      <c r="SC538" s="2" t="s">
        <v>134</v>
      </c>
      <c r="SD538" s="2" t="s">
        <v>134</v>
      </c>
      <c r="SE538" s="4"/>
      <c r="SF538" s="8"/>
      <c r="SG538" s="4"/>
      <c r="SH538" s="8"/>
      <c r="SI538" s="7"/>
      <c r="SJ538" s="7"/>
      <c r="SK538" s="2" t="s">
        <v>134</v>
      </c>
      <c r="SL538" s="2" t="s">
        <v>134</v>
      </c>
      <c r="SM538" s="2" t="s">
        <v>134</v>
      </c>
      <c r="SN538" s="2" t="s">
        <v>134</v>
      </c>
      <c r="SO538" s="2" t="s">
        <v>134</v>
      </c>
      <c r="SP538" s="2" t="s">
        <v>134</v>
      </c>
    </row>
    <row r="539">
      <c r="A539" s="2" t="s">
        <v>4072</v>
      </c>
      <c r="B539" s="2" t="s">
        <v>123</v>
      </c>
      <c r="C539" s="2" t="s">
        <v>4068</v>
      </c>
      <c r="D539" s="2" t="s">
        <v>125</v>
      </c>
      <c r="E539" s="2" t="s">
        <v>1660</v>
      </c>
      <c r="F539" s="2" t="s">
        <v>4073</v>
      </c>
      <c r="G539" s="2" t="s">
        <v>134</v>
      </c>
      <c r="H539" s="2" t="s">
        <v>134</v>
      </c>
      <c r="I539" s="2" t="s">
        <v>134</v>
      </c>
      <c r="J539" s="2" t="s">
        <v>234</v>
      </c>
      <c r="K539" s="2" t="s">
        <v>448</v>
      </c>
      <c r="L539" s="3">
        <v>7.85</v>
      </c>
      <c r="M539" s="3"/>
      <c r="N539" s="3"/>
      <c r="O539" s="2" t="s">
        <v>766</v>
      </c>
      <c r="P539" s="2" t="s">
        <v>134</v>
      </c>
      <c r="Q539" s="2" t="s">
        <v>134</v>
      </c>
      <c r="R539" s="2" t="s">
        <v>40</v>
      </c>
      <c r="S539" s="2" t="s">
        <v>134</v>
      </c>
      <c r="T539" s="2" t="s">
        <v>134</v>
      </c>
      <c r="U539" s="2" t="s">
        <v>134</v>
      </c>
      <c r="V539" s="2" t="s">
        <v>134</v>
      </c>
      <c r="W539" s="2" t="s">
        <v>134</v>
      </c>
      <c r="X539" s="2" t="s">
        <v>134</v>
      </c>
      <c r="Y539" s="2" t="s">
        <v>134</v>
      </c>
      <c r="Z539" s="4"/>
      <c r="AA539" s="4">
        <f>=ROUNDDOWN({0},0)</f>
      </c>
      <c r="AB539" s="5"/>
      <c r="AC539" s="2" t="s">
        <v>134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134</v>
      </c>
      <c r="BM539" s="7"/>
      <c r="BN539" s="7"/>
      <c r="BO539" s="4"/>
      <c r="BP539" s="8"/>
      <c r="BQ539" s="4"/>
      <c r="BR539" s="8"/>
      <c r="BS539" s="7"/>
      <c r="BT539" s="7"/>
      <c r="BU539" s="2" t="s">
        <v>134</v>
      </c>
      <c r="BV539" s="2" t="s">
        <v>134</v>
      </c>
      <c r="BW539" s="2" t="s">
        <v>134</v>
      </c>
      <c r="BX539" s="2" t="s">
        <v>134</v>
      </c>
      <c r="BY539" s="2" t="s">
        <v>134</v>
      </c>
      <c r="BZ539" s="2" t="s">
        <v>134</v>
      </c>
      <c r="CA539" s="4"/>
      <c r="CB539" s="8"/>
      <c r="CC539" s="4"/>
      <c r="CD539" s="8"/>
      <c r="CE539" s="7"/>
      <c r="CF539" s="7"/>
      <c r="CG539" s="2" t="s">
        <v>134</v>
      </c>
      <c r="CH539" s="2" t="s">
        <v>134</v>
      </c>
      <c r="CI539" s="2" t="s">
        <v>134</v>
      </c>
      <c r="CJ539" s="2" t="s">
        <v>134</v>
      </c>
      <c r="CK539" s="2" t="s">
        <v>134</v>
      </c>
      <c r="CL539" s="2" t="s">
        <v>134</v>
      </c>
      <c r="CM539" s="4"/>
      <c r="CN539" s="8"/>
      <c r="CO539" s="4"/>
      <c r="CP539" s="8"/>
      <c r="CQ539" s="7"/>
      <c r="CR539" s="7"/>
      <c r="CS539" s="2" t="s">
        <v>134</v>
      </c>
      <c r="CT539" s="2" t="s">
        <v>134</v>
      </c>
      <c r="CU539" s="2" t="s">
        <v>134</v>
      </c>
      <c r="CV539" s="2" t="s">
        <v>134</v>
      </c>
      <c r="CW539" s="2" t="s">
        <v>134</v>
      </c>
      <c r="CX539" s="2" t="s">
        <v>134</v>
      </c>
      <c r="CY539" s="4"/>
      <c r="CZ539" s="8"/>
      <c r="DA539" s="4"/>
      <c r="DB539" s="8"/>
      <c r="DC539" s="7"/>
      <c r="DD539" s="7"/>
      <c r="DE539" s="2" t="s">
        <v>134</v>
      </c>
      <c r="DF539" s="2" t="s">
        <v>134</v>
      </c>
      <c r="DG539" s="2" t="s">
        <v>134</v>
      </c>
      <c r="DH539" s="2" t="s">
        <v>134</v>
      </c>
      <c r="DI539" s="2" t="s">
        <v>134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134</v>
      </c>
      <c r="DR539" s="2" t="s">
        <v>134</v>
      </c>
      <c r="DS539" s="2" t="s">
        <v>134</v>
      </c>
      <c r="DT539" s="2" t="s">
        <v>134</v>
      </c>
      <c r="DU539" s="2" t="s">
        <v>134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134</v>
      </c>
      <c r="ED539" s="2" t="s">
        <v>134</v>
      </c>
      <c r="EE539" s="2" t="s">
        <v>134</v>
      </c>
      <c r="EF539" s="2" t="s">
        <v>134</v>
      </c>
      <c r="EG539" s="2" t="s">
        <v>134</v>
      </c>
      <c r="EH539" s="2" t="s">
        <v>134</v>
      </c>
      <c r="EI539" s="4"/>
      <c r="EJ539" s="8"/>
      <c r="EK539" s="4"/>
      <c r="EL539" s="8"/>
      <c r="EM539" s="7"/>
      <c r="EN539" s="7"/>
      <c r="EO539" s="2" t="s">
        <v>134</v>
      </c>
      <c r="EP539" s="2" t="s">
        <v>134</v>
      </c>
      <c r="EQ539" s="2" t="s">
        <v>134</v>
      </c>
      <c r="ER539" s="2" t="s">
        <v>134</v>
      </c>
      <c r="ES539" s="2" t="s">
        <v>134</v>
      </c>
      <c r="ET539" s="2" t="s">
        <v>134</v>
      </c>
      <c r="EU539" s="4"/>
      <c r="EV539" s="8"/>
      <c r="EW539" s="4"/>
      <c r="EX539" s="8"/>
      <c r="EY539" s="7"/>
      <c r="EZ539" s="7"/>
      <c r="FA539" s="2" t="s">
        <v>134</v>
      </c>
      <c r="FB539" s="2" t="s">
        <v>134</v>
      </c>
      <c r="FC539" s="2" t="s">
        <v>134</v>
      </c>
      <c r="FD539" s="2" t="s">
        <v>134</v>
      </c>
      <c r="FE539" s="2" t="s">
        <v>134</v>
      </c>
      <c r="FF539" s="2" t="s">
        <v>134</v>
      </c>
      <c r="FG539" s="4"/>
      <c r="FH539" s="8"/>
      <c r="FI539" s="4"/>
      <c r="FJ539" s="8"/>
      <c r="FK539" s="7"/>
      <c r="FL539" s="7"/>
      <c r="FM539" s="2" t="s">
        <v>134</v>
      </c>
      <c r="FN539" s="2" t="s">
        <v>134</v>
      </c>
      <c r="FO539" s="2" t="s">
        <v>134</v>
      </c>
      <c r="FP539" s="2" t="s">
        <v>134</v>
      </c>
      <c r="FQ539" s="2" t="s">
        <v>134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134</v>
      </c>
      <c r="FZ539" s="2" t="s">
        <v>134</v>
      </c>
      <c r="GA539" s="2" t="s">
        <v>134</v>
      </c>
      <c r="GB539" s="2" t="s">
        <v>134</v>
      </c>
      <c r="GC539" s="2" t="s">
        <v>134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134</v>
      </c>
      <c r="GL539" s="2" t="s">
        <v>134</v>
      </c>
      <c r="GM539" s="2" t="s">
        <v>134</v>
      </c>
      <c r="GN539" s="2" t="s">
        <v>134</v>
      </c>
      <c r="GO539" s="2" t="s">
        <v>134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134</v>
      </c>
      <c r="GX539" s="2" t="s">
        <v>134</v>
      </c>
      <c r="GY539" s="2" t="s">
        <v>134</v>
      </c>
      <c r="GZ539" s="2" t="s">
        <v>134</v>
      </c>
      <c r="HA539" s="2" t="s">
        <v>134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134</v>
      </c>
      <c r="HJ539" s="2" t="s">
        <v>134</v>
      </c>
      <c r="HK539" s="2" t="s">
        <v>134</v>
      </c>
      <c r="HL539" s="2" t="s">
        <v>134</v>
      </c>
      <c r="HM539" s="2" t="s">
        <v>134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134</v>
      </c>
      <c r="HV539" s="2" t="s">
        <v>134</v>
      </c>
      <c r="HW539" s="2" t="s">
        <v>134</v>
      </c>
      <c r="HX539" s="2" t="s">
        <v>134</v>
      </c>
      <c r="HY539" s="2" t="s">
        <v>134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134</v>
      </c>
      <c r="IH539" s="2" t="s">
        <v>134</v>
      </c>
      <c r="II539" s="2" t="s">
        <v>134</v>
      </c>
      <c r="IJ539" s="2" t="s">
        <v>134</v>
      </c>
      <c r="IK539" s="2" t="s">
        <v>134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134</v>
      </c>
      <c r="IT539" s="2" t="s">
        <v>134</v>
      </c>
      <c r="IU539" s="2" t="s">
        <v>134</v>
      </c>
      <c r="IV539" s="2" t="s">
        <v>134</v>
      </c>
      <c r="IW539" s="2" t="s">
        <v>134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134</v>
      </c>
      <c r="JF539" s="2" t="s">
        <v>134</v>
      </c>
      <c r="JG539" s="2" t="s">
        <v>134</v>
      </c>
      <c r="JH539" s="2" t="s">
        <v>134</v>
      </c>
      <c r="JI539" s="2" t="s">
        <v>134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134</v>
      </c>
      <c r="JR539" s="2" t="s">
        <v>134</v>
      </c>
      <c r="JS539" s="2" t="s">
        <v>134</v>
      </c>
      <c r="JT539" s="2" t="s">
        <v>134</v>
      </c>
      <c r="JU539" s="2" t="s">
        <v>134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134</v>
      </c>
      <c r="KD539" s="2" t="s">
        <v>134</v>
      </c>
      <c r="KE539" s="2" t="s">
        <v>134</v>
      </c>
      <c r="KF539" s="2" t="s">
        <v>134</v>
      </c>
      <c r="KG539" s="2" t="s">
        <v>134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134</v>
      </c>
      <c r="KQ539" s="2" t="s">
        <v>134</v>
      </c>
      <c r="KR539" s="2" t="s">
        <v>134</v>
      </c>
      <c r="KS539" s="2" t="s">
        <v>134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134</v>
      </c>
      <c r="LB539" s="2" t="s">
        <v>134</v>
      </c>
      <c r="LC539" s="2" t="s">
        <v>134</v>
      </c>
      <c r="LD539" s="2" t="s">
        <v>134</v>
      </c>
      <c r="LE539" s="2" t="s">
        <v>134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134</v>
      </c>
      <c r="LN539" s="2" t="s">
        <v>134</v>
      </c>
      <c r="LO539" s="2" t="s">
        <v>134</v>
      </c>
      <c r="LP539" s="2" t="s">
        <v>134</v>
      </c>
      <c r="LQ539" s="2" t="s">
        <v>134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134</v>
      </c>
      <c r="LZ539" s="2" t="s">
        <v>134</v>
      </c>
      <c r="MA539" s="2" t="s">
        <v>134</v>
      </c>
      <c r="MB539" s="2" t="s">
        <v>134</v>
      </c>
      <c r="MC539" s="2" t="s">
        <v>134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134</v>
      </c>
      <c r="MM539" s="2" t="s">
        <v>134</v>
      </c>
      <c r="MN539" s="2" t="s">
        <v>134</v>
      </c>
      <c r="MO539" s="2" t="s">
        <v>134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134</v>
      </c>
      <c r="MX539" s="2" t="s">
        <v>134</v>
      </c>
      <c r="MY539" s="2" t="s">
        <v>134</v>
      </c>
      <c r="MZ539" s="2" t="s">
        <v>134</v>
      </c>
      <c r="NA539" s="2" t="s">
        <v>134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134</v>
      </c>
      <c r="NK539" s="2" t="s">
        <v>134</v>
      </c>
      <c r="NL539" s="2" t="s">
        <v>134</v>
      </c>
      <c r="NM539" s="2" t="s">
        <v>134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134</v>
      </c>
      <c r="NV539" s="2" t="s">
        <v>134</v>
      </c>
      <c r="NW539" s="2" t="s">
        <v>134</v>
      </c>
      <c r="NX539" s="2" t="s">
        <v>134</v>
      </c>
      <c r="NY539" s="2" t="s">
        <v>134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134</v>
      </c>
      <c r="OI539" s="2" t="s">
        <v>134</v>
      </c>
      <c r="OJ539" s="2" t="s">
        <v>134</v>
      </c>
      <c r="OK539" s="2" t="s">
        <v>134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134</v>
      </c>
      <c r="OT539" s="2" t="s">
        <v>134</v>
      </c>
      <c r="OU539" s="2" t="s">
        <v>134</v>
      </c>
      <c r="OV539" s="2" t="s">
        <v>134</v>
      </c>
      <c r="OW539" s="2" t="s">
        <v>134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134</v>
      </c>
      <c r="PS539" s="2" t="s">
        <v>134</v>
      </c>
      <c r="PT539" s="2" t="s">
        <v>134</v>
      </c>
      <c r="PU539" s="2" t="s">
        <v>134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134</v>
      </c>
      <c r="QP539" s="2" t="s">
        <v>134</v>
      </c>
      <c r="QQ539" s="2" t="s">
        <v>134</v>
      </c>
      <c r="QR539" s="2" t="s">
        <v>134</v>
      </c>
      <c r="QS539" s="2" t="s">
        <v>134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134</v>
      </c>
      <c r="RB539" s="2" t="s">
        <v>134</v>
      </c>
      <c r="RC539" s="2" t="s">
        <v>134</v>
      </c>
      <c r="RD539" s="2" t="s">
        <v>134</v>
      </c>
      <c r="RE539" s="2" t="s">
        <v>134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134</v>
      </c>
      <c r="RN539" s="2" t="s">
        <v>134</v>
      </c>
      <c r="RO539" s="2" t="s">
        <v>134</v>
      </c>
      <c r="RP539" s="2" t="s">
        <v>134</v>
      </c>
      <c r="RQ539" s="2" t="s">
        <v>134</v>
      </c>
      <c r="RR539" s="2" t="s">
        <v>134</v>
      </c>
      <c r="RS539" s="4"/>
      <c r="RT539" s="8"/>
      <c r="RU539" s="4"/>
      <c r="RV539" s="8"/>
      <c r="RW539" s="7"/>
      <c r="RX539" s="7"/>
      <c r="RY539" s="2" t="s">
        <v>134</v>
      </c>
      <c r="RZ539" s="2" t="s">
        <v>134</v>
      </c>
      <c r="SA539" s="2" t="s">
        <v>134</v>
      </c>
      <c r="SB539" s="2" t="s">
        <v>134</v>
      </c>
      <c r="SC539" s="2" t="s">
        <v>134</v>
      </c>
      <c r="SD539" s="2" t="s">
        <v>134</v>
      </c>
      <c r="SE539" s="4"/>
      <c r="SF539" s="8"/>
      <c r="SG539" s="4"/>
      <c r="SH539" s="8"/>
      <c r="SI539" s="7"/>
      <c r="SJ539" s="7"/>
      <c r="SK539" s="2" t="s">
        <v>134</v>
      </c>
      <c r="SL539" s="2" t="s">
        <v>134</v>
      </c>
      <c r="SM539" s="2" t="s">
        <v>134</v>
      </c>
      <c r="SN539" s="2" t="s">
        <v>134</v>
      </c>
      <c r="SO539" s="2" t="s">
        <v>134</v>
      </c>
      <c r="SP539" s="2" t="s">
        <v>134</v>
      </c>
    </row>
    <row r="540">
      <c r="A540" s="2" t="s">
        <v>4074</v>
      </c>
      <c r="B540" s="2" t="s">
        <v>123</v>
      </c>
      <c r="C540" s="2" t="s">
        <v>4068</v>
      </c>
      <c r="D540" s="2" t="s">
        <v>125</v>
      </c>
      <c r="E540" s="2" t="s">
        <v>1660</v>
      </c>
      <c r="F540" s="2" t="s">
        <v>4075</v>
      </c>
      <c r="G540" s="2" t="s">
        <v>134</v>
      </c>
      <c r="H540" s="2" t="s">
        <v>134</v>
      </c>
      <c r="I540" s="2" t="s">
        <v>134</v>
      </c>
      <c r="J540" s="2" t="s">
        <v>234</v>
      </c>
      <c r="K540" s="2" t="s">
        <v>130</v>
      </c>
      <c r="L540" s="3">
        <v>5.75</v>
      </c>
      <c r="M540" s="3"/>
      <c r="N540" s="3"/>
      <c r="O540" s="2" t="s">
        <v>766</v>
      </c>
      <c r="P540" s="2" t="s">
        <v>134</v>
      </c>
      <c r="Q540" s="2" t="s">
        <v>134</v>
      </c>
      <c r="R540" s="2" t="s">
        <v>40</v>
      </c>
      <c r="S540" s="2" t="s">
        <v>134</v>
      </c>
      <c r="T540" s="2" t="s">
        <v>134</v>
      </c>
      <c r="U540" s="2" t="s">
        <v>134</v>
      </c>
      <c r="V540" s="2" t="s">
        <v>134</v>
      </c>
      <c r="W540" s="2" t="s">
        <v>134</v>
      </c>
      <c r="X540" s="2" t="s">
        <v>134</v>
      </c>
      <c r="Y540" s="2" t="s">
        <v>134</v>
      </c>
      <c r="Z540" s="4"/>
      <c r="AA540" s="4">
        <f>=ROUNDDOWN({0},0)</f>
      </c>
      <c r="AB540" s="5"/>
      <c r="AC540" s="2" t="s">
        <v>134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134</v>
      </c>
      <c r="BD540" s="8" t="s">
        <v>134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/>
      <c r="BJ540" s="4"/>
      <c r="BK540" s="8"/>
      <c r="BL540" s="2" t="s">
        <v>134</v>
      </c>
      <c r="BM540" s="7"/>
      <c r="BN540" s="7"/>
      <c r="BO540" s="4"/>
      <c r="BP540" s="8"/>
      <c r="BQ540" s="4"/>
      <c r="BR540" s="8"/>
      <c r="BS540" s="7"/>
      <c r="BT540" s="7"/>
      <c r="BU540" s="2" t="s">
        <v>134</v>
      </c>
      <c r="BV540" s="2" t="s">
        <v>134</v>
      </c>
      <c r="BW540" s="2" t="s">
        <v>134</v>
      </c>
      <c r="BX540" s="2" t="s">
        <v>134</v>
      </c>
      <c r="BY540" s="2" t="s">
        <v>134</v>
      </c>
      <c r="BZ540" s="2" t="s">
        <v>134</v>
      </c>
      <c r="CA540" s="4"/>
      <c r="CB540" s="8"/>
      <c r="CC540" s="4"/>
      <c r="CD540" s="8"/>
      <c r="CE540" s="7"/>
      <c r="CF540" s="7"/>
      <c r="CG540" s="2" t="s">
        <v>134</v>
      </c>
      <c r="CH540" s="2" t="s">
        <v>134</v>
      </c>
      <c r="CI540" s="2" t="s">
        <v>134</v>
      </c>
      <c r="CJ540" s="2" t="s">
        <v>134</v>
      </c>
      <c r="CK540" s="2" t="s">
        <v>134</v>
      </c>
      <c r="CL540" s="2" t="s">
        <v>134</v>
      </c>
      <c r="CM540" s="4"/>
      <c r="CN540" s="8"/>
      <c r="CO540" s="4"/>
      <c r="CP540" s="8"/>
      <c r="CQ540" s="7"/>
      <c r="CR540" s="7"/>
      <c r="CS540" s="2" t="s">
        <v>134</v>
      </c>
      <c r="CT540" s="2" t="s">
        <v>134</v>
      </c>
      <c r="CU540" s="2" t="s">
        <v>134</v>
      </c>
      <c r="CV540" s="2" t="s">
        <v>134</v>
      </c>
      <c r="CW540" s="2" t="s">
        <v>134</v>
      </c>
      <c r="CX540" s="2" t="s">
        <v>134</v>
      </c>
      <c r="CY540" s="4"/>
      <c r="CZ540" s="8"/>
      <c r="DA540" s="4"/>
      <c r="DB540" s="8"/>
      <c r="DC540" s="7"/>
      <c r="DD540" s="7"/>
      <c r="DE540" s="2" t="s">
        <v>134</v>
      </c>
      <c r="DF540" s="2" t="s">
        <v>134</v>
      </c>
      <c r="DG540" s="2" t="s">
        <v>134</v>
      </c>
      <c r="DH540" s="2" t="s">
        <v>134</v>
      </c>
      <c r="DI540" s="2" t="s">
        <v>134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134</v>
      </c>
      <c r="DR540" s="2" t="s">
        <v>134</v>
      </c>
      <c r="DS540" s="2" t="s">
        <v>134</v>
      </c>
      <c r="DT540" s="2" t="s">
        <v>134</v>
      </c>
      <c r="DU540" s="2" t="s">
        <v>134</v>
      </c>
      <c r="DV540" s="2" t="s">
        <v>134</v>
      </c>
      <c r="DW540" s="4"/>
      <c r="DX540" s="8"/>
      <c r="DY540" s="4"/>
      <c r="DZ540" s="8"/>
      <c r="EA540" s="7"/>
      <c r="EB540" s="7"/>
      <c r="EC540" s="2" t="s">
        <v>134</v>
      </c>
      <c r="ED540" s="2" t="s">
        <v>134</v>
      </c>
      <c r="EE540" s="2" t="s">
        <v>134</v>
      </c>
      <c r="EF540" s="2" t="s">
        <v>134</v>
      </c>
      <c r="EG540" s="2" t="s">
        <v>134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134</v>
      </c>
      <c r="EP540" s="2" t="s">
        <v>134</v>
      </c>
      <c r="EQ540" s="2" t="s">
        <v>134</v>
      </c>
      <c r="ER540" s="2" t="s">
        <v>134</v>
      </c>
      <c r="ES540" s="2" t="s">
        <v>134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134</v>
      </c>
      <c r="FB540" s="2" t="s">
        <v>134</v>
      </c>
      <c r="FC540" s="2" t="s">
        <v>134</v>
      </c>
      <c r="FD540" s="2" t="s">
        <v>134</v>
      </c>
      <c r="FE540" s="2" t="s">
        <v>134</v>
      </c>
      <c r="FF540" s="2" t="s">
        <v>134</v>
      </c>
      <c r="FG540" s="4"/>
      <c r="FH540" s="8"/>
      <c r="FI540" s="4"/>
      <c r="FJ540" s="8"/>
      <c r="FK540" s="7"/>
      <c r="FL540" s="7"/>
      <c r="FM540" s="2" t="s">
        <v>134</v>
      </c>
      <c r="FN540" s="2" t="s">
        <v>134</v>
      </c>
      <c r="FO540" s="2" t="s">
        <v>134</v>
      </c>
      <c r="FP540" s="2" t="s">
        <v>134</v>
      </c>
      <c r="FQ540" s="2" t="s">
        <v>134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134</v>
      </c>
      <c r="FZ540" s="2" t="s">
        <v>134</v>
      </c>
      <c r="GA540" s="2" t="s">
        <v>134</v>
      </c>
      <c r="GB540" s="2" t="s">
        <v>134</v>
      </c>
      <c r="GC540" s="2" t="s">
        <v>134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134</v>
      </c>
      <c r="GL540" s="2" t="s">
        <v>134</v>
      </c>
      <c r="GM540" s="2" t="s">
        <v>134</v>
      </c>
      <c r="GN540" s="2" t="s">
        <v>134</v>
      </c>
      <c r="GO540" s="2" t="s">
        <v>134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134</v>
      </c>
      <c r="GX540" s="2" t="s">
        <v>134</v>
      </c>
      <c r="GY540" s="2" t="s">
        <v>134</v>
      </c>
      <c r="GZ540" s="2" t="s">
        <v>134</v>
      </c>
      <c r="HA540" s="2" t="s">
        <v>134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134</v>
      </c>
      <c r="HJ540" s="2" t="s">
        <v>134</v>
      </c>
      <c r="HK540" s="2" t="s">
        <v>134</v>
      </c>
      <c r="HL540" s="2" t="s">
        <v>134</v>
      </c>
      <c r="HM540" s="2" t="s">
        <v>134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134</v>
      </c>
      <c r="HV540" s="2" t="s">
        <v>134</v>
      </c>
      <c r="HW540" s="2" t="s">
        <v>134</v>
      </c>
      <c r="HX540" s="2" t="s">
        <v>134</v>
      </c>
      <c r="HY540" s="2" t="s">
        <v>134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134</v>
      </c>
      <c r="IH540" s="2" t="s">
        <v>134</v>
      </c>
      <c r="II540" s="2" t="s">
        <v>134</v>
      </c>
      <c r="IJ540" s="2" t="s">
        <v>134</v>
      </c>
      <c r="IK540" s="2" t="s">
        <v>134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134</v>
      </c>
      <c r="IT540" s="2" t="s">
        <v>134</v>
      </c>
      <c r="IU540" s="2" t="s">
        <v>134</v>
      </c>
      <c r="IV540" s="2" t="s">
        <v>134</v>
      </c>
      <c r="IW540" s="2" t="s">
        <v>134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134</v>
      </c>
      <c r="JF540" s="2" t="s">
        <v>134</v>
      </c>
      <c r="JG540" s="2" t="s">
        <v>134</v>
      </c>
      <c r="JH540" s="2" t="s">
        <v>134</v>
      </c>
      <c r="JI540" s="2" t="s">
        <v>134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134</v>
      </c>
      <c r="JR540" s="2" t="s">
        <v>134</v>
      </c>
      <c r="JS540" s="2" t="s">
        <v>134</v>
      </c>
      <c r="JT540" s="2" t="s">
        <v>134</v>
      </c>
      <c r="JU540" s="2" t="s">
        <v>134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134</v>
      </c>
      <c r="KE540" s="2" t="s">
        <v>134</v>
      </c>
      <c r="KF540" s="2" t="s">
        <v>134</v>
      </c>
      <c r="KG540" s="2" t="s">
        <v>134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134</v>
      </c>
      <c r="LB540" s="2" t="s">
        <v>134</v>
      </c>
      <c r="LC540" s="2" t="s">
        <v>134</v>
      </c>
      <c r="LD540" s="2" t="s">
        <v>134</v>
      </c>
      <c r="LE540" s="2" t="s">
        <v>134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134</v>
      </c>
      <c r="LN540" s="2" t="s">
        <v>134</v>
      </c>
      <c r="LO540" s="2" t="s">
        <v>134</v>
      </c>
      <c r="LP540" s="2" t="s">
        <v>134</v>
      </c>
      <c r="LQ540" s="2" t="s">
        <v>134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134</v>
      </c>
      <c r="LZ540" s="2" t="s">
        <v>134</v>
      </c>
      <c r="MA540" s="2" t="s">
        <v>134</v>
      </c>
      <c r="MB540" s="2" t="s">
        <v>134</v>
      </c>
      <c r="MC540" s="2" t="s">
        <v>134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134</v>
      </c>
      <c r="MM540" s="2" t="s">
        <v>134</v>
      </c>
      <c r="MN540" s="2" t="s">
        <v>134</v>
      </c>
      <c r="MO540" s="2" t="s">
        <v>134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134</v>
      </c>
      <c r="MY540" s="2" t="s">
        <v>134</v>
      </c>
      <c r="MZ540" s="2" t="s">
        <v>134</v>
      </c>
      <c r="NA540" s="2" t="s">
        <v>134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134</v>
      </c>
      <c r="NV540" s="2" t="s">
        <v>134</v>
      </c>
      <c r="NW540" s="2" t="s">
        <v>134</v>
      </c>
      <c r="NX540" s="2" t="s">
        <v>134</v>
      </c>
      <c r="NY540" s="2" t="s">
        <v>134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134</v>
      </c>
      <c r="OI540" s="2" t="s">
        <v>134</v>
      </c>
      <c r="OJ540" s="2" t="s">
        <v>134</v>
      </c>
      <c r="OK540" s="2" t="s">
        <v>134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134</v>
      </c>
      <c r="OT540" s="2" t="s">
        <v>134</v>
      </c>
      <c r="OU540" s="2" t="s">
        <v>134</v>
      </c>
      <c r="OV540" s="2" t="s">
        <v>134</v>
      </c>
      <c r="OW540" s="2" t="s">
        <v>134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134</v>
      </c>
      <c r="PS540" s="2" t="s">
        <v>134</v>
      </c>
      <c r="PT540" s="2" t="s">
        <v>134</v>
      </c>
      <c r="PU540" s="2" t="s">
        <v>134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134</v>
      </c>
      <c r="QP540" s="2" t="s">
        <v>134</v>
      </c>
      <c r="QQ540" s="2" t="s">
        <v>134</v>
      </c>
      <c r="QR540" s="2" t="s">
        <v>134</v>
      </c>
      <c r="QS540" s="2" t="s">
        <v>134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134</v>
      </c>
      <c r="RB540" s="2" t="s">
        <v>134</v>
      </c>
      <c r="RC540" s="2" t="s">
        <v>134</v>
      </c>
      <c r="RD540" s="2" t="s">
        <v>134</v>
      </c>
      <c r="RE540" s="2" t="s">
        <v>134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134</v>
      </c>
      <c r="RN540" s="2" t="s">
        <v>134</v>
      </c>
      <c r="RO540" s="2" t="s">
        <v>134</v>
      </c>
      <c r="RP540" s="2" t="s">
        <v>134</v>
      </c>
      <c r="RQ540" s="2" t="s">
        <v>134</v>
      </c>
      <c r="RR540" s="2" t="s">
        <v>134</v>
      </c>
      <c r="RS540" s="4"/>
      <c r="RT540" s="8"/>
      <c r="RU540" s="4"/>
      <c r="RV540" s="8"/>
      <c r="RW540" s="7"/>
      <c r="RX540" s="7"/>
      <c r="RY540" s="2" t="s">
        <v>134</v>
      </c>
      <c r="RZ540" s="2" t="s">
        <v>134</v>
      </c>
      <c r="SA540" s="2" t="s">
        <v>134</v>
      </c>
      <c r="SB540" s="2" t="s">
        <v>134</v>
      </c>
      <c r="SC540" s="2" t="s">
        <v>134</v>
      </c>
      <c r="SD540" s="2" t="s">
        <v>134</v>
      </c>
      <c r="SE540" s="4"/>
      <c r="SF540" s="8"/>
      <c r="SG540" s="4"/>
      <c r="SH540" s="8"/>
      <c r="SI540" s="7"/>
      <c r="SJ540" s="7"/>
      <c r="SK540" s="2" t="s">
        <v>134</v>
      </c>
      <c r="SL540" s="2" t="s">
        <v>134</v>
      </c>
      <c r="SM540" s="2" t="s">
        <v>134</v>
      </c>
      <c r="SN540" s="2" t="s">
        <v>134</v>
      </c>
      <c r="SO540" s="2" t="s">
        <v>134</v>
      </c>
      <c r="SP540" s="2" t="s">
        <v>134</v>
      </c>
    </row>
    <row r="541">
      <c r="A541" s="2" t="s">
        <v>4076</v>
      </c>
      <c r="B541" s="2" t="s">
        <v>123</v>
      </c>
      <c r="C541" s="2" t="s">
        <v>4068</v>
      </c>
      <c r="D541" s="2" t="s">
        <v>125</v>
      </c>
      <c r="E541" s="2" t="s">
        <v>1660</v>
      </c>
      <c r="F541" s="2" t="s">
        <v>4075</v>
      </c>
      <c r="G541" s="2" t="s">
        <v>134</v>
      </c>
      <c r="H541" s="2" t="s">
        <v>134</v>
      </c>
      <c r="I541" s="2" t="s">
        <v>134</v>
      </c>
      <c r="J541" s="2" t="s">
        <v>234</v>
      </c>
      <c r="K541" s="2" t="s">
        <v>962</v>
      </c>
      <c r="L541" s="3">
        <v>5.75</v>
      </c>
      <c r="M541" s="3"/>
      <c r="N541" s="3"/>
      <c r="O541" s="2" t="s">
        <v>766</v>
      </c>
      <c r="P541" s="2" t="s">
        <v>134</v>
      </c>
      <c r="Q541" s="2" t="s">
        <v>134</v>
      </c>
      <c r="R541" s="2" t="s">
        <v>40</v>
      </c>
      <c r="S541" s="2" t="s">
        <v>134</v>
      </c>
      <c r="T541" s="2" t="s">
        <v>134</v>
      </c>
      <c r="U541" s="2" t="s">
        <v>134</v>
      </c>
      <c r="V541" s="2" t="s">
        <v>134</v>
      </c>
      <c r="W541" s="2" t="s">
        <v>134</v>
      </c>
      <c r="X541" s="2" t="s">
        <v>134</v>
      </c>
      <c r="Y541" s="2" t="s">
        <v>134</v>
      </c>
      <c r="Z541" s="4"/>
      <c r="AA541" s="4">
        <f>=ROUNDDOWN({0},0)</f>
      </c>
      <c r="AB541" s="5"/>
      <c r="AC541" s="2" t="s">
        <v>134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/>
      <c r="BJ541" s="4"/>
      <c r="BK541" s="8"/>
      <c r="BL541" s="2" t="s">
        <v>134</v>
      </c>
      <c r="BM541" s="7"/>
      <c r="BN541" s="7"/>
      <c r="BO541" s="4"/>
      <c r="BP541" s="8"/>
      <c r="BQ541" s="4"/>
      <c r="BR541" s="8"/>
      <c r="BS541" s="7"/>
      <c r="BT541" s="7"/>
      <c r="BU541" s="2" t="s">
        <v>134</v>
      </c>
      <c r="BV541" s="2" t="s">
        <v>134</v>
      </c>
      <c r="BW541" s="2" t="s">
        <v>134</v>
      </c>
      <c r="BX541" s="2" t="s">
        <v>134</v>
      </c>
      <c r="BY541" s="2" t="s">
        <v>134</v>
      </c>
      <c r="BZ541" s="2" t="s">
        <v>134</v>
      </c>
      <c r="CA541" s="4"/>
      <c r="CB541" s="8"/>
      <c r="CC541" s="4"/>
      <c r="CD541" s="8"/>
      <c r="CE541" s="7"/>
      <c r="CF541" s="7"/>
      <c r="CG541" s="2" t="s">
        <v>134</v>
      </c>
      <c r="CH541" s="2" t="s">
        <v>134</v>
      </c>
      <c r="CI541" s="2" t="s">
        <v>134</v>
      </c>
      <c r="CJ541" s="2" t="s">
        <v>134</v>
      </c>
      <c r="CK541" s="2" t="s">
        <v>134</v>
      </c>
      <c r="CL541" s="2" t="s">
        <v>134</v>
      </c>
      <c r="CM541" s="4"/>
      <c r="CN541" s="8"/>
      <c r="CO541" s="4"/>
      <c r="CP541" s="8"/>
      <c r="CQ541" s="7"/>
      <c r="CR541" s="7"/>
      <c r="CS541" s="2" t="s">
        <v>134</v>
      </c>
      <c r="CT541" s="2" t="s">
        <v>134</v>
      </c>
      <c r="CU541" s="2" t="s">
        <v>134</v>
      </c>
      <c r="CV541" s="2" t="s">
        <v>134</v>
      </c>
      <c r="CW541" s="2" t="s">
        <v>134</v>
      </c>
      <c r="CX541" s="2" t="s">
        <v>134</v>
      </c>
      <c r="CY541" s="4"/>
      <c r="CZ541" s="8"/>
      <c r="DA541" s="4"/>
      <c r="DB541" s="8"/>
      <c r="DC541" s="7"/>
      <c r="DD541" s="7"/>
      <c r="DE541" s="2" t="s">
        <v>134</v>
      </c>
      <c r="DF541" s="2" t="s">
        <v>134</v>
      </c>
      <c r="DG541" s="2" t="s">
        <v>134</v>
      </c>
      <c r="DH541" s="2" t="s">
        <v>134</v>
      </c>
      <c r="DI541" s="2" t="s">
        <v>134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134</v>
      </c>
      <c r="DR541" s="2" t="s">
        <v>134</v>
      </c>
      <c r="DS541" s="2" t="s">
        <v>134</v>
      </c>
      <c r="DT541" s="2" t="s">
        <v>134</v>
      </c>
      <c r="DU541" s="2" t="s">
        <v>134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134</v>
      </c>
      <c r="ED541" s="2" t="s">
        <v>134</v>
      </c>
      <c r="EE541" s="2" t="s">
        <v>134</v>
      </c>
      <c r="EF541" s="2" t="s">
        <v>134</v>
      </c>
      <c r="EG541" s="2" t="s">
        <v>134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134</v>
      </c>
      <c r="EP541" s="2" t="s">
        <v>134</v>
      </c>
      <c r="EQ541" s="2" t="s">
        <v>134</v>
      </c>
      <c r="ER541" s="2" t="s">
        <v>134</v>
      </c>
      <c r="ES541" s="2" t="s">
        <v>134</v>
      </c>
      <c r="ET541" s="2" t="s">
        <v>134</v>
      </c>
      <c r="EU541" s="4"/>
      <c r="EV541" s="8"/>
      <c r="EW541" s="4"/>
      <c r="EX541" s="8"/>
      <c r="EY541" s="7"/>
      <c r="EZ541" s="7"/>
      <c r="FA541" s="2" t="s">
        <v>134</v>
      </c>
      <c r="FB541" s="2" t="s">
        <v>134</v>
      </c>
      <c r="FC541" s="2" t="s">
        <v>134</v>
      </c>
      <c r="FD541" s="2" t="s">
        <v>134</v>
      </c>
      <c r="FE541" s="2" t="s">
        <v>134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134</v>
      </c>
      <c r="FN541" s="2" t="s">
        <v>134</v>
      </c>
      <c r="FO541" s="2" t="s">
        <v>134</v>
      </c>
      <c r="FP541" s="2" t="s">
        <v>134</v>
      </c>
      <c r="FQ541" s="2" t="s">
        <v>134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134</v>
      </c>
      <c r="FZ541" s="2" t="s">
        <v>134</v>
      </c>
      <c r="GA541" s="2" t="s">
        <v>134</v>
      </c>
      <c r="GB541" s="2" t="s">
        <v>134</v>
      </c>
      <c r="GC541" s="2" t="s">
        <v>134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134</v>
      </c>
      <c r="GL541" s="2" t="s">
        <v>134</v>
      </c>
      <c r="GM541" s="2" t="s">
        <v>134</v>
      </c>
      <c r="GN541" s="2" t="s">
        <v>134</v>
      </c>
      <c r="GO541" s="2" t="s">
        <v>134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134</v>
      </c>
      <c r="GX541" s="2" t="s">
        <v>134</v>
      </c>
      <c r="GY541" s="2" t="s">
        <v>134</v>
      </c>
      <c r="GZ541" s="2" t="s">
        <v>134</v>
      </c>
      <c r="HA541" s="2" t="s">
        <v>134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134</v>
      </c>
      <c r="HJ541" s="2" t="s">
        <v>134</v>
      </c>
      <c r="HK541" s="2" t="s">
        <v>134</v>
      </c>
      <c r="HL541" s="2" t="s">
        <v>134</v>
      </c>
      <c r="HM541" s="2" t="s">
        <v>134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134</v>
      </c>
      <c r="HV541" s="2" t="s">
        <v>134</v>
      </c>
      <c r="HW541" s="2" t="s">
        <v>134</v>
      </c>
      <c r="HX541" s="2" t="s">
        <v>134</v>
      </c>
      <c r="HY541" s="2" t="s">
        <v>134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134</v>
      </c>
      <c r="IH541" s="2" t="s">
        <v>134</v>
      </c>
      <c r="II541" s="2" t="s">
        <v>134</v>
      </c>
      <c r="IJ541" s="2" t="s">
        <v>134</v>
      </c>
      <c r="IK541" s="2" t="s">
        <v>134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134</v>
      </c>
      <c r="IT541" s="2" t="s">
        <v>134</v>
      </c>
      <c r="IU541" s="2" t="s">
        <v>134</v>
      </c>
      <c r="IV541" s="2" t="s">
        <v>134</v>
      </c>
      <c r="IW541" s="2" t="s">
        <v>134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134</v>
      </c>
      <c r="JF541" s="2" t="s">
        <v>134</v>
      </c>
      <c r="JG541" s="2" t="s">
        <v>134</v>
      </c>
      <c r="JH541" s="2" t="s">
        <v>134</v>
      </c>
      <c r="JI541" s="2" t="s">
        <v>134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134</v>
      </c>
      <c r="JR541" s="2" t="s">
        <v>134</v>
      </c>
      <c r="JS541" s="2" t="s">
        <v>134</v>
      </c>
      <c r="JT541" s="2" t="s">
        <v>134</v>
      </c>
      <c r="JU541" s="2" t="s">
        <v>134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134</v>
      </c>
      <c r="KE541" s="2" t="s">
        <v>134</v>
      </c>
      <c r="KF541" s="2" t="s">
        <v>134</v>
      </c>
      <c r="KG541" s="2" t="s">
        <v>134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134</v>
      </c>
      <c r="KQ541" s="2" t="s">
        <v>134</v>
      </c>
      <c r="KR541" s="2" t="s">
        <v>134</v>
      </c>
      <c r="KS541" s="2" t="s">
        <v>134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134</v>
      </c>
      <c r="LB541" s="2" t="s">
        <v>134</v>
      </c>
      <c r="LC541" s="2" t="s">
        <v>134</v>
      </c>
      <c r="LD541" s="2" t="s">
        <v>134</v>
      </c>
      <c r="LE541" s="2" t="s">
        <v>134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134</v>
      </c>
      <c r="LN541" s="2" t="s">
        <v>134</v>
      </c>
      <c r="LO541" s="2" t="s">
        <v>134</v>
      </c>
      <c r="LP541" s="2" t="s">
        <v>134</v>
      </c>
      <c r="LQ541" s="2" t="s">
        <v>134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134</v>
      </c>
      <c r="LZ541" s="2" t="s">
        <v>134</v>
      </c>
      <c r="MA541" s="2" t="s">
        <v>134</v>
      </c>
      <c r="MB541" s="2" t="s">
        <v>134</v>
      </c>
      <c r="MC541" s="2" t="s">
        <v>134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134</v>
      </c>
      <c r="MM541" s="2" t="s">
        <v>134</v>
      </c>
      <c r="MN541" s="2" t="s">
        <v>134</v>
      </c>
      <c r="MO541" s="2" t="s">
        <v>134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134</v>
      </c>
      <c r="MX541" s="2" t="s">
        <v>134</v>
      </c>
      <c r="MY541" s="2" t="s">
        <v>134</v>
      </c>
      <c r="MZ541" s="2" t="s">
        <v>134</v>
      </c>
      <c r="NA541" s="2" t="s">
        <v>134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134</v>
      </c>
      <c r="NV541" s="2" t="s">
        <v>134</v>
      </c>
      <c r="NW541" s="2" t="s">
        <v>134</v>
      </c>
      <c r="NX541" s="2" t="s">
        <v>134</v>
      </c>
      <c r="NY541" s="2" t="s">
        <v>134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134</v>
      </c>
      <c r="OI541" s="2" t="s">
        <v>134</v>
      </c>
      <c r="OJ541" s="2" t="s">
        <v>134</v>
      </c>
      <c r="OK541" s="2" t="s">
        <v>134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134</v>
      </c>
      <c r="OT541" s="2" t="s">
        <v>134</v>
      </c>
      <c r="OU541" s="2" t="s">
        <v>134</v>
      </c>
      <c r="OV541" s="2" t="s">
        <v>134</v>
      </c>
      <c r="OW541" s="2" t="s">
        <v>134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134</v>
      </c>
      <c r="PS541" s="2" t="s">
        <v>134</v>
      </c>
      <c r="PT541" s="2" t="s">
        <v>134</v>
      </c>
      <c r="PU541" s="2" t="s">
        <v>134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134</v>
      </c>
      <c r="QP541" s="2" t="s">
        <v>134</v>
      </c>
      <c r="QQ541" s="2" t="s">
        <v>134</v>
      </c>
      <c r="QR541" s="2" t="s">
        <v>134</v>
      </c>
      <c r="QS541" s="2" t="s">
        <v>134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134</v>
      </c>
      <c r="RB541" s="2" t="s">
        <v>134</v>
      </c>
      <c r="RC541" s="2" t="s">
        <v>134</v>
      </c>
      <c r="RD541" s="2" t="s">
        <v>134</v>
      </c>
      <c r="RE541" s="2" t="s">
        <v>134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134</v>
      </c>
      <c r="RN541" s="2" t="s">
        <v>134</v>
      </c>
      <c r="RO541" s="2" t="s">
        <v>134</v>
      </c>
      <c r="RP541" s="2" t="s">
        <v>134</v>
      </c>
      <c r="RQ541" s="2" t="s">
        <v>134</v>
      </c>
      <c r="RR541" s="2" t="s">
        <v>134</v>
      </c>
      <c r="RS541" s="4"/>
      <c r="RT541" s="8"/>
      <c r="RU541" s="4"/>
      <c r="RV541" s="8"/>
      <c r="RW541" s="7"/>
      <c r="RX541" s="7"/>
      <c r="RY541" s="2" t="s">
        <v>134</v>
      </c>
      <c r="RZ541" s="2" t="s">
        <v>134</v>
      </c>
      <c r="SA541" s="2" t="s">
        <v>134</v>
      </c>
      <c r="SB541" s="2" t="s">
        <v>134</v>
      </c>
      <c r="SC541" s="2" t="s">
        <v>134</v>
      </c>
      <c r="SD541" s="2" t="s">
        <v>134</v>
      </c>
      <c r="SE541" s="4"/>
      <c r="SF541" s="8"/>
      <c r="SG541" s="4"/>
      <c r="SH541" s="8"/>
      <c r="SI541" s="7"/>
      <c r="SJ541" s="7"/>
      <c r="SK541" s="2" t="s">
        <v>134</v>
      </c>
      <c r="SL541" s="2" t="s">
        <v>134</v>
      </c>
      <c r="SM541" s="2" t="s">
        <v>134</v>
      </c>
      <c r="SN541" s="2" t="s">
        <v>134</v>
      </c>
      <c r="SO541" s="2" t="s">
        <v>134</v>
      </c>
      <c r="SP541" s="2" t="s">
        <v>134</v>
      </c>
    </row>
    <row r="542">
      <c r="A542" s="2" t="s">
        <v>4077</v>
      </c>
      <c r="B542" s="2" t="s">
        <v>123</v>
      </c>
      <c r="C542" s="2" t="s">
        <v>4068</v>
      </c>
      <c r="D542" s="2" t="s">
        <v>125</v>
      </c>
      <c r="E542" s="2" t="s">
        <v>1660</v>
      </c>
      <c r="F542" s="2" t="s">
        <v>4075</v>
      </c>
      <c r="G542" s="2" t="s">
        <v>134</v>
      </c>
      <c r="H542" s="2" t="s">
        <v>134</v>
      </c>
      <c r="I542" s="2" t="s">
        <v>134</v>
      </c>
      <c r="J542" s="2" t="s">
        <v>234</v>
      </c>
      <c r="K542" s="2" t="s">
        <v>792</v>
      </c>
      <c r="L542" s="3">
        <v>5.75</v>
      </c>
      <c r="M542" s="3"/>
      <c r="N542" s="3"/>
      <c r="O542" s="2" t="s">
        <v>766</v>
      </c>
      <c r="P542" s="2" t="s">
        <v>134</v>
      </c>
      <c r="Q542" s="2" t="s">
        <v>134</v>
      </c>
      <c r="R542" s="2" t="s">
        <v>40</v>
      </c>
      <c r="S542" s="2" t="s">
        <v>134</v>
      </c>
      <c r="T542" s="2" t="s">
        <v>134</v>
      </c>
      <c r="U542" s="2" t="s">
        <v>134</v>
      </c>
      <c r="V542" s="2" t="s">
        <v>134</v>
      </c>
      <c r="W542" s="2" t="s">
        <v>134</v>
      </c>
      <c r="X542" s="2" t="s">
        <v>134</v>
      </c>
      <c r="Y542" s="2" t="s">
        <v>134</v>
      </c>
      <c r="Z542" s="4"/>
      <c r="AA542" s="4">
        <f>=ROUNDDOWN({0},0)</f>
      </c>
      <c r="AB542" s="5"/>
      <c r="AC542" s="2" t="s">
        <v>134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/>
      <c r="BJ542" s="4"/>
      <c r="BK542" s="8"/>
      <c r="BL542" s="2" t="s">
        <v>134</v>
      </c>
      <c r="BM542" s="7"/>
      <c r="BN542" s="7"/>
      <c r="BO542" s="4"/>
      <c r="BP542" s="8"/>
      <c r="BQ542" s="4"/>
      <c r="BR542" s="8"/>
      <c r="BS542" s="7"/>
      <c r="BT542" s="7"/>
      <c r="BU542" s="2" t="s">
        <v>134</v>
      </c>
      <c r="BV542" s="2" t="s">
        <v>134</v>
      </c>
      <c r="BW542" s="2" t="s">
        <v>134</v>
      </c>
      <c r="BX542" s="2" t="s">
        <v>134</v>
      </c>
      <c r="BY542" s="2" t="s">
        <v>134</v>
      </c>
      <c r="BZ542" s="2" t="s">
        <v>134</v>
      </c>
      <c r="CA542" s="4"/>
      <c r="CB542" s="8"/>
      <c r="CC542" s="4"/>
      <c r="CD542" s="8"/>
      <c r="CE542" s="7"/>
      <c r="CF542" s="7"/>
      <c r="CG542" s="2" t="s">
        <v>134</v>
      </c>
      <c r="CH542" s="2" t="s">
        <v>134</v>
      </c>
      <c r="CI542" s="2" t="s">
        <v>134</v>
      </c>
      <c r="CJ542" s="2" t="s">
        <v>134</v>
      </c>
      <c r="CK542" s="2" t="s">
        <v>134</v>
      </c>
      <c r="CL542" s="2" t="s">
        <v>134</v>
      </c>
      <c r="CM542" s="4"/>
      <c r="CN542" s="8"/>
      <c r="CO542" s="4"/>
      <c r="CP542" s="8"/>
      <c r="CQ542" s="7"/>
      <c r="CR542" s="7"/>
      <c r="CS542" s="2" t="s">
        <v>134</v>
      </c>
      <c r="CT542" s="2" t="s">
        <v>134</v>
      </c>
      <c r="CU542" s="2" t="s">
        <v>134</v>
      </c>
      <c r="CV542" s="2" t="s">
        <v>134</v>
      </c>
      <c r="CW542" s="2" t="s">
        <v>134</v>
      </c>
      <c r="CX542" s="2" t="s">
        <v>134</v>
      </c>
      <c r="CY542" s="4"/>
      <c r="CZ542" s="8"/>
      <c r="DA542" s="4"/>
      <c r="DB542" s="8"/>
      <c r="DC542" s="7"/>
      <c r="DD542" s="7"/>
      <c r="DE542" s="2" t="s">
        <v>134</v>
      </c>
      <c r="DF542" s="2" t="s">
        <v>134</v>
      </c>
      <c r="DG542" s="2" t="s">
        <v>134</v>
      </c>
      <c r="DH542" s="2" t="s">
        <v>134</v>
      </c>
      <c r="DI542" s="2" t="s">
        <v>134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134</v>
      </c>
      <c r="DR542" s="2" t="s">
        <v>134</v>
      </c>
      <c r="DS542" s="2" t="s">
        <v>134</v>
      </c>
      <c r="DT542" s="2" t="s">
        <v>134</v>
      </c>
      <c r="DU542" s="2" t="s">
        <v>134</v>
      </c>
      <c r="DV542" s="2" t="s">
        <v>134</v>
      </c>
      <c r="DW542" s="4"/>
      <c r="DX542" s="8"/>
      <c r="DY542" s="4"/>
      <c r="DZ542" s="8"/>
      <c r="EA542" s="7"/>
      <c r="EB542" s="7"/>
      <c r="EC542" s="2" t="s">
        <v>134</v>
      </c>
      <c r="ED542" s="2" t="s">
        <v>134</v>
      </c>
      <c r="EE542" s="2" t="s">
        <v>134</v>
      </c>
      <c r="EF542" s="2" t="s">
        <v>134</v>
      </c>
      <c r="EG542" s="2" t="s">
        <v>134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134</v>
      </c>
      <c r="EP542" s="2" t="s">
        <v>134</v>
      </c>
      <c r="EQ542" s="2" t="s">
        <v>134</v>
      </c>
      <c r="ER542" s="2" t="s">
        <v>134</v>
      </c>
      <c r="ES542" s="2" t="s">
        <v>134</v>
      </c>
      <c r="ET542" s="2" t="s">
        <v>134</v>
      </c>
      <c r="EU542" s="4"/>
      <c r="EV542" s="8"/>
      <c r="EW542" s="4"/>
      <c r="EX542" s="8"/>
      <c r="EY542" s="7"/>
      <c r="EZ542" s="7"/>
      <c r="FA542" s="2" t="s">
        <v>134</v>
      </c>
      <c r="FB542" s="2" t="s">
        <v>134</v>
      </c>
      <c r="FC542" s="2" t="s">
        <v>134</v>
      </c>
      <c r="FD542" s="2" t="s">
        <v>134</v>
      </c>
      <c r="FE542" s="2" t="s">
        <v>134</v>
      </c>
      <c r="FF542" s="2" t="s">
        <v>134</v>
      </c>
      <c r="FG542" s="4"/>
      <c r="FH542" s="8"/>
      <c r="FI542" s="4"/>
      <c r="FJ542" s="8"/>
      <c r="FK542" s="7"/>
      <c r="FL542" s="7"/>
      <c r="FM542" s="2" t="s">
        <v>134</v>
      </c>
      <c r="FN542" s="2" t="s">
        <v>134</v>
      </c>
      <c r="FO542" s="2" t="s">
        <v>134</v>
      </c>
      <c r="FP542" s="2" t="s">
        <v>134</v>
      </c>
      <c r="FQ542" s="2" t="s">
        <v>134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134</v>
      </c>
      <c r="FZ542" s="2" t="s">
        <v>134</v>
      </c>
      <c r="GA542" s="2" t="s">
        <v>134</v>
      </c>
      <c r="GB542" s="2" t="s">
        <v>134</v>
      </c>
      <c r="GC542" s="2" t="s">
        <v>134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134</v>
      </c>
      <c r="GL542" s="2" t="s">
        <v>134</v>
      </c>
      <c r="GM542" s="2" t="s">
        <v>134</v>
      </c>
      <c r="GN542" s="2" t="s">
        <v>134</v>
      </c>
      <c r="GO542" s="2" t="s">
        <v>134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134</v>
      </c>
      <c r="GX542" s="2" t="s">
        <v>134</v>
      </c>
      <c r="GY542" s="2" t="s">
        <v>134</v>
      </c>
      <c r="GZ542" s="2" t="s">
        <v>134</v>
      </c>
      <c r="HA542" s="2" t="s">
        <v>134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134</v>
      </c>
      <c r="HJ542" s="2" t="s">
        <v>134</v>
      </c>
      <c r="HK542" s="2" t="s">
        <v>134</v>
      </c>
      <c r="HL542" s="2" t="s">
        <v>134</v>
      </c>
      <c r="HM542" s="2" t="s">
        <v>134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134</v>
      </c>
      <c r="HV542" s="2" t="s">
        <v>134</v>
      </c>
      <c r="HW542" s="2" t="s">
        <v>134</v>
      </c>
      <c r="HX542" s="2" t="s">
        <v>134</v>
      </c>
      <c r="HY542" s="2" t="s">
        <v>134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134</v>
      </c>
      <c r="IH542" s="2" t="s">
        <v>134</v>
      </c>
      <c r="II542" s="2" t="s">
        <v>134</v>
      </c>
      <c r="IJ542" s="2" t="s">
        <v>134</v>
      </c>
      <c r="IK542" s="2" t="s">
        <v>134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134</v>
      </c>
      <c r="IT542" s="2" t="s">
        <v>134</v>
      </c>
      <c r="IU542" s="2" t="s">
        <v>134</v>
      </c>
      <c r="IV542" s="2" t="s">
        <v>134</v>
      </c>
      <c r="IW542" s="2" t="s">
        <v>134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134</v>
      </c>
      <c r="JF542" s="2" t="s">
        <v>134</v>
      </c>
      <c r="JG542" s="2" t="s">
        <v>134</v>
      </c>
      <c r="JH542" s="2" t="s">
        <v>134</v>
      </c>
      <c r="JI542" s="2" t="s">
        <v>134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134</v>
      </c>
      <c r="JR542" s="2" t="s">
        <v>134</v>
      </c>
      <c r="JS542" s="2" t="s">
        <v>134</v>
      </c>
      <c r="JT542" s="2" t="s">
        <v>134</v>
      </c>
      <c r="JU542" s="2" t="s">
        <v>134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134</v>
      </c>
      <c r="KD542" s="2" t="s">
        <v>134</v>
      </c>
      <c r="KE542" s="2" t="s">
        <v>134</v>
      </c>
      <c r="KF542" s="2" t="s">
        <v>134</v>
      </c>
      <c r="KG542" s="2" t="s">
        <v>134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134</v>
      </c>
      <c r="KQ542" s="2" t="s">
        <v>134</v>
      </c>
      <c r="KR542" s="2" t="s">
        <v>134</v>
      </c>
      <c r="KS542" s="2" t="s">
        <v>134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134</v>
      </c>
      <c r="LB542" s="2" t="s">
        <v>134</v>
      </c>
      <c r="LC542" s="2" t="s">
        <v>134</v>
      </c>
      <c r="LD542" s="2" t="s">
        <v>134</v>
      </c>
      <c r="LE542" s="2" t="s">
        <v>134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134</v>
      </c>
      <c r="LN542" s="2" t="s">
        <v>134</v>
      </c>
      <c r="LO542" s="2" t="s">
        <v>134</v>
      </c>
      <c r="LP542" s="2" t="s">
        <v>134</v>
      </c>
      <c r="LQ542" s="2" t="s">
        <v>134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134</v>
      </c>
      <c r="LZ542" s="2" t="s">
        <v>134</v>
      </c>
      <c r="MA542" s="2" t="s">
        <v>134</v>
      </c>
      <c r="MB542" s="2" t="s">
        <v>134</v>
      </c>
      <c r="MC542" s="2" t="s">
        <v>134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134</v>
      </c>
      <c r="MM542" s="2" t="s">
        <v>134</v>
      </c>
      <c r="MN542" s="2" t="s">
        <v>134</v>
      </c>
      <c r="MO542" s="2" t="s">
        <v>134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134</v>
      </c>
      <c r="MX542" s="2" t="s">
        <v>134</v>
      </c>
      <c r="MY542" s="2" t="s">
        <v>134</v>
      </c>
      <c r="MZ542" s="2" t="s">
        <v>134</v>
      </c>
      <c r="NA542" s="2" t="s">
        <v>134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134</v>
      </c>
      <c r="NK542" s="2" t="s">
        <v>134</v>
      </c>
      <c r="NL542" s="2" t="s">
        <v>134</v>
      </c>
      <c r="NM542" s="2" t="s">
        <v>134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134</v>
      </c>
      <c r="NV542" s="2" t="s">
        <v>134</v>
      </c>
      <c r="NW542" s="2" t="s">
        <v>134</v>
      </c>
      <c r="NX542" s="2" t="s">
        <v>134</v>
      </c>
      <c r="NY542" s="2" t="s">
        <v>134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134</v>
      </c>
      <c r="OI542" s="2" t="s">
        <v>134</v>
      </c>
      <c r="OJ542" s="2" t="s">
        <v>134</v>
      </c>
      <c r="OK542" s="2" t="s">
        <v>134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134</v>
      </c>
      <c r="OT542" s="2" t="s">
        <v>134</v>
      </c>
      <c r="OU542" s="2" t="s">
        <v>134</v>
      </c>
      <c r="OV542" s="2" t="s">
        <v>134</v>
      </c>
      <c r="OW542" s="2" t="s">
        <v>134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134</v>
      </c>
      <c r="PS542" s="2" t="s">
        <v>134</v>
      </c>
      <c r="PT542" s="2" t="s">
        <v>134</v>
      </c>
      <c r="PU542" s="2" t="s">
        <v>134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134</v>
      </c>
      <c r="QP542" s="2" t="s">
        <v>134</v>
      </c>
      <c r="QQ542" s="2" t="s">
        <v>134</v>
      </c>
      <c r="QR542" s="2" t="s">
        <v>134</v>
      </c>
      <c r="QS542" s="2" t="s">
        <v>134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134</v>
      </c>
      <c r="RB542" s="2" t="s">
        <v>134</v>
      </c>
      <c r="RC542" s="2" t="s">
        <v>134</v>
      </c>
      <c r="RD542" s="2" t="s">
        <v>134</v>
      </c>
      <c r="RE542" s="2" t="s">
        <v>134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134</v>
      </c>
      <c r="RN542" s="2" t="s">
        <v>134</v>
      </c>
      <c r="RO542" s="2" t="s">
        <v>134</v>
      </c>
      <c r="RP542" s="2" t="s">
        <v>134</v>
      </c>
      <c r="RQ542" s="2" t="s">
        <v>134</v>
      </c>
      <c r="RR542" s="2" t="s">
        <v>134</v>
      </c>
      <c r="RS542" s="4"/>
      <c r="RT542" s="8"/>
      <c r="RU542" s="4"/>
      <c r="RV542" s="8"/>
      <c r="RW542" s="7"/>
      <c r="RX542" s="7"/>
      <c r="RY542" s="2" t="s">
        <v>134</v>
      </c>
      <c r="RZ542" s="2" t="s">
        <v>134</v>
      </c>
      <c r="SA542" s="2" t="s">
        <v>134</v>
      </c>
      <c r="SB542" s="2" t="s">
        <v>134</v>
      </c>
      <c r="SC542" s="2" t="s">
        <v>134</v>
      </c>
      <c r="SD542" s="2" t="s">
        <v>134</v>
      </c>
      <c r="SE542" s="4"/>
      <c r="SF542" s="8"/>
      <c r="SG542" s="4"/>
      <c r="SH542" s="8"/>
      <c r="SI542" s="7"/>
      <c r="SJ542" s="7"/>
      <c r="SK542" s="2" t="s">
        <v>134</v>
      </c>
      <c r="SL542" s="2" t="s">
        <v>134</v>
      </c>
      <c r="SM542" s="2" t="s">
        <v>134</v>
      </c>
      <c r="SN542" s="2" t="s">
        <v>134</v>
      </c>
      <c r="SO542" s="2" t="s">
        <v>134</v>
      </c>
      <c r="SP542" s="2" t="s">
        <v>134</v>
      </c>
    </row>
    <row r="543">
      <c r="A543" s="2" t="s">
        <v>4078</v>
      </c>
      <c r="B543" s="2" t="s">
        <v>123</v>
      </c>
      <c r="C543" s="2" t="s">
        <v>4068</v>
      </c>
      <c r="D543" s="2" t="s">
        <v>125</v>
      </c>
      <c r="E543" s="2" t="s">
        <v>1660</v>
      </c>
      <c r="F543" s="2" t="s">
        <v>4079</v>
      </c>
      <c r="G543" s="2" t="s">
        <v>134</v>
      </c>
      <c r="H543" s="2" t="s">
        <v>134</v>
      </c>
      <c r="I543" s="2" t="s">
        <v>134</v>
      </c>
      <c r="J543" s="2" t="s">
        <v>234</v>
      </c>
      <c r="K543" s="2" t="s">
        <v>130</v>
      </c>
      <c r="L543" s="3">
        <v>7.4</v>
      </c>
      <c r="M543" s="3"/>
      <c r="N543" s="3"/>
      <c r="O543" s="2" t="s">
        <v>274</v>
      </c>
      <c r="P543" s="2" t="s">
        <v>134</v>
      </c>
      <c r="Q543" s="2" t="s">
        <v>134</v>
      </c>
      <c r="R543" s="2" t="s">
        <v>40</v>
      </c>
      <c r="S543" s="2" t="s">
        <v>134</v>
      </c>
      <c r="T543" s="2" t="s">
        <v>134</v>
      </c>
      <c r="U543" s="2" t="s">
        <v>134</v>
      </c>
      <c r="V543" s="2" t="s">
        <v>134</v>
      </c>
      <c r="W543" s="2" t="s">
        <v>134</v>
      </c>
      <c r="X543" s="2" t="s">
        <v>134</v>
      </c>
      <c r="Y543" s="2" t="s">
        <v>134</v>
      </c>
      <c r="Z543" s="4"/>
      <c r="AA543" s="4">
        <f>=ROUNDDOWN({0},0)</f>
      </c>
      <c r="AB543" s="5">
        <v>142.2</v>
      </c>
      <c r="AC543" s="2" t="s">
        <v>134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134</v>
      </c>
      <c r="AW543" s="8" t="s">
        <v>134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 t="s">
        <v>134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/>
      <c r="BJ543" s="4"/>
      <c r="BK543" s="8"/>
      <c r="BL543" s="2" t="s">
        <v>134</v>
      </c>
      <c r="BM543" s="7"/>
      <c r="BN543" s="7"/>
      <c r="BO543" s="4"/>
      <c r="BP543" s="8"/>
      <c r="BQ543" s="4"/>
      <c r="BR543" s="8"/>
      <c r="BS543" s="7"/>
      <c r="BT543" s="7"/>
      <c r="BU543" s="2" t="s">
        <v>134</v>
      </c>
      <c r="BV543" s="2" t="s">
        <v>134</v>
      </c>
      <c r="BW543" s="2" t="s">
        <v>134</v>
      </c>
      <c r="BX543" s="2" t="s">
        <v>134</v>
      </c>
      <c r="BY543" s="2" t="s">
        <v>134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134</v>
      </c>
      <c r="CH543" s="2" t="s">
        <v>134</v>
      </c>
      <c r="CI543" s="2" t="s">
        <v>134</v>
      </c>
      <c r="CJ543" s="2" t="s">
        <v>134</v>
      </c>
      <c r="CK543" s="2" t="s">
        <v>134</v>
      </c>
      <c r="CL543" s="2" t="s">
        <v>134</v>
      </c>
      <c r="CM543" s="4"/>
      <c r="CN543" s="8"/>
      <c r="CO543" s="4"/>
      <c r="CP543" s="8"/>
      <c r="CQ543" s="7"/>
      <c r="CR543" s="7"/>
      <c r="CS543" s="2" t="s">
        <v>134</v>
      </c>
      <c r="CT543" s="2" t="s">
        <v>134</v>
      </c>
      <c r="CU543" s="2" t="s">
        <v>134</v>
      </c>
      <c r="CV543" s="2" t="s">
        <v>134</v>
      </c>
      <c r="CW543" s="2" t="s">
        <v>134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134</v>
      </c>
      <c r="DF543" s="2" t="s">
        <v>134</v>
      </c>
      <c r="DG543" s="2" t="s">
        <v>134</v>
      </c>
      <c r="DH543" s="2" t="s">
        <v>134</v>
      </c>
      <c r="DI543" s="2" t="s">
        <v>134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134</v>
      </c>
      <c r="DR543" s="2" t="s">
        <v>134</v>
      </c>
      <c r="DS543" s="2" t="s">
        <v>134</v>
      </c>
      <c r="DT543" s="2" t="s">
        <v>134</v>
      </c>
      <c r="DU543" s="2" t="s">
        <v>134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134</v>
      </c>
      <c r="ED543" s="2" t="s">
        <v>134</v>
      </c>
      <c r="EE543" s="2" t="s">
        <v>134</v>
      </c>
      <c r="EF543" s="2" t="s">
        <v>134</v>
      </c>
      <c r="EG543" s="2" t="s">
        <v>134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134</v>
      </c>
      <c r="EP543" s="2" t="s">
        <v>134</v>
      </c>
      <c r="EQ543" s="2" t="s">
        <v>134</v>
      </c>
      <c r="ER543" s="2" t="s">
        <v>134</v>
      </c>
      <c r="ES543" s="2" t="s">
        <v>134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134</v>
      </c>
      <c r="FB543" s="2" t="s">
        <v>134</v>
      </c>
      <c r="FC543" s="2" t="s">
        <v>134</v>
      </c>
      <c r="FD543" s="2" t="s">
        <v>134</v>
      </c>
      <c r="FE543" s="2" t="s">
        <v>134</v>
      </c>
      <c r="FF543" s="2" t="s">
        <v>134</v>
      </c>
      <c r="FG543" s="4"/>
      <c r="FH543" s="8"/>
      <c r="FI543" s="4"/>
      <c r="FJ543" s="8"/>
      <c r="FK543" s="7"/>
      <c r="FL543" s="7"/>
      <c r="FM543" s="2" t="s">
        <v>134</v>
      </c>
      <c r="FN543" s="2" t="s">
        <v>134</v>
      </c>
      <c r="FO543" s="2" t="s">
        <v>134</v>
      </c>
      <c r="FP543" s="2" t="s">
        <v>134</v>
      </c>
      <c r="FQ543" s="2" t="s">
        <v>134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134</v>
      </c>
      <c r="FZ543" s="2" t="s">
        <v>134</v>
      </c>
      <c r="GA543" s="2" t="s">
        <v>134</v>
      </c>
      <c r="GB543" s="2" t="s">
        <v>134</v>
      </c>
      <c r="GC543" s="2" t="s">
        <v>134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134</v>
      </c>
      <c r="GL543" s="2" t="s">
        <v>134</v>
      </c>
      <c r="GM543" s="2" t="s">
        <v>134</v>
      </c>
      <c r="GN543" s="2" t="s">
        <v>134</v>
      </c>
      <c r="GO543" s="2" t="s">
        <v>134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134</v>
      </c>
      <c r="GX543" s="2" t="s">
        <v>134</v>
      </c>
      <c r="GY543" s="2" t="s">
        <v>134</v>
      </c>
      <c r="GZ543" s="2" t="s">
        <v>134</v>
      </c>
      <c r="HA543" s="2" t="s">
        <v>134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134</v>
      </c>
      <c r="HJ543" s="2" t="s">
        <v>134</v>
      </c>
      <c r="HK543" s="2" t="s">
        <v>134</v>
      </c>
      <c r="HL543" s="2" t="s">
        <v>134</v>
      </c>
      <c r="HM543" s="2" t="s">
        <v>134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134</v>
      </c>
      <c r="HV543" s="2" t="s">
        <v>134</v>
      </c>
      <c r="HW543" s="2" t="s">
        <v>134</v>
      </c>
      <c r="HX543" s="2" t="s">
        <v>134</v>
      </c>
      <c r="HY543" s="2" t="s">
        <v>134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134</v>
      </c>
      <c r="IH543" s="2" t="s">
        <v>134</v>
      </c>
      <c r="II543" s="2" t="s">
        <v>134</v>
      </c>
      <c r="IJ543" s="2" t="s">
        <v>134</v>
      </c>
      <c r="IK543" s="2" t="s">
        <v>134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134</v>
      </c>
      <c r="IT543" s="2" t="s">
        <v>134</v>
      </c>
      <c r="IU543" s="2" t="s">
        <v>134</v>
      </c>
      <c r="IV543" s="2" t="s">
        <v>134</v>
      </c>
      <c r="IW543" s="2" t="s">
        <v>134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134</v>
      </c>
      <c r="JF543" s="2" t="s">
        <v>134</v>
      </c>
      <c r="JG543" s="2" t="s">
        <v>134</v>
      </c>
      <c r="JH543" s="2" t="s">
        <v>134</v>
      </c>
      <c r="JI543" s="2" t="s">
        <v>134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134</v>
      </c>
      <c r="JR543" s="2" t="s">
        <v>134</v>
      </c>
      <c r="JS543" s="2" t="s">
        <v>134</v>
      </c>
      <c r="JT543" s="2" t="s">
        <v>134</v>
      </c>
      <c r="JU543" s="2" t="s">
        <v>134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134</v>
      </c>
      <c r="KE543" s="2" t="s">
        <v>134</v>
      </c>
      <c r="KF543" s="2" t="s">
        <v>134</v>
      </c>
      <c r="KG543" s="2" t="s">
        <v>134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134</v>
      </c>
      <c r="KQ543" s="2" t="s">
        <v>134</v>
      </c>
      <c r="KR543" s="2" t="s">
        <v>134</v>
      </c>
      <c r="KS543" s="2" t="s">
        <v>134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134</v>
      </c>
      <c r="LB543" s="2" t="s">
        <v>134</v>
      </c>
      <c r="LC543" s="2" t="s">
        <v>134</v>
      </c>
      <c r="LD543" s="2" t="s">
        <v>134</v>
      </c>
      <c r="LE543" s="2" t="s">
        <v>134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134</v>
      </c>
      <c r="LN543" s="2" t="s">
        <v>134</v>
      </c>
      <c r="LO543" s="2" t="s">
        <v>134</v>
      </c>
      <c r="LP543" s="2" t="s">
        <v>134</v>
      </c>
      <c r="LQ543" s="2" t="s">
        <v>134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134</v>
      </c>
      <c r="LZ543" s="2" t="s">
        <v>134</v>
      </c>
      <c r="MA543" s="2" t="s">
        <v>134</v>
      </c>
      <c r="MB543" s="2" t="s">
        <v>134</v>
      </c>
      <c r="MC543" s="2" t="s">
        <v>134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134</v>
      </c>
      <c r="MM543" s="2" t="s">
        <v>134</v>
      </c>
      <c r="MN543" s="2" t="s">
        <v>134</v>
      </c>
      <c r="MO543" s="2" t="s">
        <v>134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134</v>
      </c>
      <c r="MY543" s="2" t="s">
        <v>134</v>
      </c>
      <c r="MZ543" s="2" t="s">
        <v>134</v>
      </c>
      <c r="NA543" s="2" t="s">
        <v>134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134</v>
      </c>
      <c r="NK543" s="2" t="s">
        <v>134</v>
      </c>
      <c r="NL543" s="2" t="s">
        <v>134</v>
      </c>
      <c r="NM543" s="2" t="s">
        <v>134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134</v>
      </c>
      <c r="NV543" s="2" t="s">
        <v>134</v>
      </c>
      <c r="NW543" s="2" t="s">
        <v>134</v>
      </c>
      <c r="NX543" s="2" t="s">
        <v>134</v>
      </c>
      <c r="NY543" s="2" t="s">
        <v>134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134</v>
      </c>
      <c r="OI543" s="2" t="s">
        <v>134</v>
      </c>
      <c r="OJ543" s="2" t="s">
        <v>134</v>
      </c>
      <c r="OK543" s="2" t="s">
        <v>134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134</v>
      </c>
      <c r="OT543" s="2" t="s">
        <v>134</v>
      </c>
      <c r="OU543" s="2" t="s">
        <v>134</v>
      </c>
      <c r="OV543" s="2" t="s">
        <v>134</v>
      </c>
      <c r="OW543" s="2" t="s">
        <v>134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134</v>
      </c>
      <c r="PF543" s="2" t="s">
        <v>134</v>
      </c>
      <c r="PG543" s="2" t="s">
        <v>134</v>
      </c>
      <c r="PH543" s="2" t="s">
        <v>134</v>
      </c>
      <c r="PI543" s="2" t="s">
        <v>134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134</v>
      </c>
      <c r="PS543" s="2" t="s">
        <v>134</v>
      </c>
      <c r="PT543" s="2" t="s">
        <v>134</v>
      </c>
      <c r="PU543" s="2" t="s">
        <v>134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134</v>
      </c>
      <c r="QD543" s="2" t="s">
        <v>134</v>
      </c>
      <c r="QE543" s="2" t="s">
        <v>134</v>
      </c>
      <c r="QF543" s="2" t="s">
        <v>134</v>
      </c>
      <c r="QG543" s="2" t="s">
        <v>134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134</v>
      </c>
      <c r="QP543" s="2" t="s">
        <v>134</v>
      </c>
      <c r="QQ543" s="2" t="s">
        <v>134</v>
      </c>
      <c r="QR543" s="2" t="s">
        <v>134</v>
      </c>
      <c r="QS543" s="2" t="s">
        <v>134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134</v>
      </c>
      <c r="RB543" s="2" t="s">
        <v>134</v>
      </c>
      <c r="RC543" s="2" t="s">
        <v>134</v>
      </c>
      <c r="RD543" s="2" t="s">
        <v>134</v>
      </c>
      <c r="RE543" s="2" t="s">
        <v>134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134</v>
      </c>
      <c r="RN543" s="2" t="s">
        <v>134</v>
      </c>
      <c r="RO543" s="2" t="s">
        <v>134</v>
      </c>
      <c r="RP543" s="2" t="s">
        <v>134</v>
      </c>
      <c r="RQ543" s="2" t="s">
        <v>134</v>
      </c>
      <c r="RR543" s="2" t="s">
        <v>134</v>
      </c>
      <c r="RS543" s="4"/>
      <c r="RT543" s="8"/>
      <c r="RU543" s="4"/>
      <c r="RV543" s="8"/>
      <c r="RW543" s="7"/>
      <c r="RX543" s="7"/>
      <c r="RY543" s="2" t="s">
        <v>134</v>
      </c>
      <c r="RZ543" s="2" t="s">
        <v>134</v>
      </c>
      <c r="SA543" s="2" t="s">
        <v>134</v>
      </c>
      <c r="SB543" s="2" t="s">
        <v>134</v>
      </c>
      <c r="SC543" s="2" t="s">
        <v>134</v>
      </c>
      <c r="SD543" s="2" t="s">
        <v>134</v>
      </c>
      <c r="SE543" s="4"/>
      <c r="SF543" s="8"/>
      <c r="SG543" s="4"/>
      <c r="SH543" s="8"/>
      <c r="SI543" s="7"/>
      <c r="SJ543" s="7"/>
      <c r="SK543" s="2" t="s">
        <v>134</v>
      </c>
      <c r="SL543" s="2" t="s">
        <v>134</v>
      </c>
      <c r="SM543" s="2" t="s">
        <v>134</v>
      </c>
      <c r="SN543" s="2" t="s">
        <v>134</v>
      </c>
      <c r="SO543" s="2" t="s">
        <v>134</v>
      </c>
      <c r="SP543" s="2" t="s">
        <v>134</v>
      </c>
    </row>
    <row r="544">
      <c r="A544" s="2" t="s">
        <v>4080</v>
      </c>
      <c r="B544" s="2" t="s">
        <v>123</v>
      </c>
      <c r="C544" s="2" t="s">
        <v>4068</v>
      </c>
      <c r="D544" s="2" t="s">
        <v>125</v>
      </c>
      <c r="E544" s="2" t="s">
        <v>1660</v>
      </c>
      <c r="F544" s="2" t="s">
        <v>4079</v>
      </c>
      <c r="G544" s="2" t="s">
        <v>134</v>
      </c>
      <c r="H544" s="2" t="s">
        <v>134</v>
      </c>
      <c r="I544" s="2" t="s">
        <v>134</v>
      </c>
      <c r="J544" s="2" t="s">
        <v>234</v>
      </c>
      <c r="K544" s="2" t="s">
        <v>130</v>
      </c>
      <c r="L544" s="3">
        <v>7.5</v>
      </c>
      <c r="M544" s="3"/>
      <c r="N544" s="3"/>
      <c r="O544" s="2" t="s">
        <v>766</v>
      </c>
      <c r="P544" s="2" t="s">
        <v>134</v>
      </c>
      <c r="Q544" s="2" t="s">
        <v>134</v>
      </c>
      <c r="R544" s="2" t="s">
        <v>40</v>
      </c>
      <c r="S544" s="2" t="s">
        <v>134</v>
      </c>
      <c r="T544" s="2" t="s">
        <v>134</v>
      </c>
      <c r="U544" s="2" t="s">
        <v>134</v>
      </c>
      <c r="V544" s="2" t="s">
        <v>134</v>
      </c>
      <c r="W544" s="2" t="s">
        <v>134</v>
      </c>
      <c r="X544" s="2" t="s">
        <v>134</v>
      </c>
      <c r="Y544" s="2" t="s">
        <v>134</v>
      </c>
      <c r="Z544" s="4"/>
      <c r="AA544" s="4">
        <f>=ROUNDDOWN({0},0)</f>
      </c>
      <c r="AB544" s="5"/>
      <c r="AC544" s="2" t="s">
        <v>134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134</v>
      </c>
      <c r="AW544" s="8" t="s">
        <v>134</v>
      </c>
      <c r="AX544" s="4" t="s">
        <v>134</v>
      </c>
      <c r="AY544" s="8" t="s">
        <v>134</v>
      </c>
      <c r="AZ544" s="7" t="s">
        <v>134</v>
      </c>
      <c r="BA544" s="7" t="s">
        <v>134</v>
      </c>
      <c r="BB544" s="7" t="s">
        <v>134</v>
      </c>
      <c r="BC544" s="4" t="s">
        <v>134</v>
      </c>
      <c r="BD544" s="8" t="s">
        <v>134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/>
      <c r="BJ544" s="4"/>
      <c r="BK544" s="8"/>
      <c r="BL544" s="2" t="s">
        <v>134</v>
      </c>
      <c r="BM544" s="7"/>
      <c r="BN544" s="7"/>
      <c r="BO544" s="4"/>
      <c r="BP544" s="8"/>
      <c r="BQ544" s="4"/>
      <c r="BR544" s="8"/>
      <c r="BS544" s="7"/>
      <c r="BT544" s="7"/>
      <c r="BU544" s="2" t="s">
        <v>134</v>
      </c>
      <c r="BV544" s="2" t="s">
        <v>134</v>
      </c>
      <c r="BW544" s="2" t="s">
        <v>134</v>
      </c>
      <c r="BX544" s="2" t="s">
        <v>134</v>
      </c>
      <c r="BY544" s="2" t="s">
        <v>134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134</v>
      </c>
      <c r="CH544" s="2" t="s">
        <v>134</v>
      </c>
      <c r="CI544" s="2" t="s">
        <v>134</v>
      </c>
      <c r="CJ544" s="2" t="s">
        <v>134</v>
      </c>
      <c r="CK544" s="2" t="s">
        <v>134</v>
      </c>
      <c r="CL544" s="2" t="s">
        <v>134</v>
      </c>
      <c r="CM544" s="4"/>
      <c r="CN544" s="8"/>
      <c r="CO544" s="4"/>
      <c r="CP544" s="8"/>
      <c r="CQ544" s="7"/>
      <c r="CR544" s="7"/>
      <c r="CS544" s="2" t="s">
        <v>134</v>
      </c>
      <c r="CT544" s="2" t="s">
        <v>134</v>
      </c>
      <c r="CU544" s="2" t="s">
        <v>134</v>
      </c>
      <c r="CV544" s="2" t="s">
        <v>134</v>
      </c>
      <c r="CW544" s="2" t="s">
        <v>134</v>
      </c>
      <c r="CX544" s="2" t="s">
        <v>134</v>
      </c>
      <c r="CY544" s="4"/>
      <c r="CZ544" s="8"/>
      <c r="DA544" s="4"/>
      <c r="DB544" s="8"/>
      <c r="DC544" s="7"/>
      <c r="DD544" s="7"/>
      <c r="DE544" s="2" t="s">
        <v>134</v>
      </c>
      <c r="DF544" s="2" t="s">
        <v>134</v>
      </c>
      <c r="DG544" s="2" t="s">
        <v>134</v>
      </c>
      <c r="DH544" s="2" t="s">
        <v>134</v>
      </c>
      <c r="DI544" s="2" t="s">
        <v>134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134</v>
      </c>
      <c r="DR544" s="2" t="s">
        <v>134</v>
      </c>
      <c r="DS544" s="2" t="s">
        <v>134</v>
      </c>
      <c r="DT544" s="2" t="s">
        <v>134</v>
      </c>
      <c r="DU544" s="2" t="s">
        <v>134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134</v>
      </c>
      <c r="ED544" s="2" t="s">
        <v>134</v>
      </c>
      <c r="EE544" s="2" t="s">
        <v>134</v>
      </c>
      <c r="EF544" s="2" t="s">
        <v>134</v>
      </c>
      <c r="EG544" s="2" t="s">
        <v>134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134</v>
      </c>
      <c r="EP544" s="2" t="s">
        <v>134</v>
      </c>
      <c r="EQ544" s="2" t="s">
        <v>134</v>
      </c>
      <c r="ER544" s="2" t="s">
        <v>134</v>
      </c>
      <c r="ES544" s="2" t="s">
        <v>134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134</v>
      </c>
      <c r="FB544" s="2" t="s">
        <v>134</v>
      </c>
      <c r="FC544" s="2" t="s">
        <v>134</v>
      </c>
      <c r="FD544" s="2" t="s">
        <v>134</v>
      </c>
      <c r="FE544" s="2" t="s">
        <v>134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134</v>
      </c>
      <c r="FN544" s="2" t="s">
        <v>134</v>
      </c>
      <c r="FO544" s="2" t="s">
        <v>134</v>
      </c>
      <c r="FP544" s="2" t="s">
        <v>134</v>
      </c>
      <c r="FQ544" s="2" t="s">
        <v>134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134</v>
      </c>
      <c r="FZ544" s="2" t="s">
        <v>134</v>
      </c>
      <c r="GA544" s="2" t="s">
        <v>134</v>
      </c>
      <c r="GB544" s="2" t="s">
        <v>134</v>
      </c>
      <c r="GC544" s="2" t="s">
        <v>134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134</v>
      </c>
      <c r="GL544" s="2" t="s">
        <v>134</v>
      </c>
      <c r="GM544" s="2" t="s">
        <v>134</v>
      </c>
      <c r="GN544" s="2" t="s">
        <v>134</v>
      </c>
      <c r="GO544" s="2" t="s">
        <v>134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134</v>
      </c>
      <c r="GX544" s="2" t="s">
        <v>134</v>
      </c>
      <c r="GY544" s="2" t="s">
        <v>134</v>
      </c>
      <c r="GZ544" s="2" t="s">
        <v>134</v>
      </c>
      <c r="HA544" s="2" t="s">
        <v>134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134</v>
      </c>
      <c r="HJ544" s="2" t="s">
        <v>134</v>
      </c>
      <c r="HK544" s="2" t="s">
        <v>134</v>
      </c>
      <c r="HL544" s="2" t="s">
        <v>134</v>
      </c>
      <c r="HM544" s="2" t="s">
        <v>134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134</v>
      </c>
      <c r="HV544" s="2" t="s">
        <v>134</v>
      </c>
      <c r="HW544" s="2" t="s">
        <v>134</v>
      </c>
      <c r="HX544" s="2" t="s">
        <v>134</v>
      </c>
      <c r="HY544" s="2" t="s">
        <v>134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134</v>
      </c>
      <c r="IH544" s="2" t="s">
        <v>134</v>
      </c>
      <c r="II544" s="2" t="s">
        <v>134</v>
      </c>
      <c r="IJ544" s="2" t="s">
        <v>134</v>
      </c>
      <c r="IK544" s="2" t="s">
        <v>134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134</v>
      </c>
      <c r="IT544" s="2" t="s">
        <v>134</v>
      </c>
      <c r="IU544" s="2" t="s">
        <v>134</v>
      </c>
      <c r="IV544" s="2" t="s">
        <v>134</v>
      </c>
      <c r="IW544" s="2" t="s">
        <v>134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134</v>
      </c>
      <c r="JF544" s="2" t="s">
        <v>134</v>
      </c>
      <c r="JG544" s="2" t="s">
        <v>134</v>
      </c>
      <c r="JH544" s="2" t="s">
        <v>134</v>
      </c>
      <c r="JI544" s="2" t="s">
        <v>134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134</v>
      </c>
      <c r="JR544" s="2" t="s">
        <v>134</v>
      </c>
      <c r="JS544" s="2" t="s">
        <v>134</v>
      </c>
      <c r="JT544" s="2" t="s">
        <v>134</v>
      </c>
      <c r="JU544" s="2" t="s">
        <v>134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134</v>
      </c>
      <c r="KE544" s="2" t="s">
        <v>134</v>
      </c>
      <c r="KF544" s="2" t="s">
        <v>134</v>
      </c>
      <c r="KG544" s="2" t="s">
        <v>134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134</v>
      </c>
      <c r="LB544" s="2" t="s">
        <v>134</v>
      </c>
      <c r="LC544" s="2" t="s">
        <v>134</v>
      </c>
      <c r="LD544" s="2" t="s">
        <v>134</v>
      </c>
      <c r="LE544" s="2" t="s">
        <v>134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134</v>
      </c>
      <c r="LN544" s="2" t="s">
        <v>134</v>
      </c>
      <c r="LO544" s="2" t="s">
        <v>134</v>
      </c>
      <c r="LP544" s="2" t="s">
        <v>134</v>
      </c>
      <c r="LQ544" s="2" t="s">
        <v>134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134</v>
      </c>
      <c r="LZ544" s="2" t="s">
        <v>134</v>
      </c>
      <c r="MA544" s="2" t="s">
        <v>134</v>
      </c>
      <c r="MB544" s="2" t="s">
        <v>134</v>
      </c>
      <c r="MC544" s="2" t="s">
        <v>134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134</v>
      </c>
      <c r="MM544" s="2" t="s">
        <v>134</v>
      </c>
      <c r="MN544" s="2" t="s">
        <v>134</v>
      </c>
      <c r="MO544" s="2" t="s">
        <v>134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134</v>
      </c>
      <c r="MY544" s="2" t="s">
        <v>134</v>
      </c>
      <c r="MZ544" s="2" t="s">
        <v>134</v>
      </c>
      <c r="NA544" s="2" t="s">
        <v>134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134</v>
      </c>
      <c r="NK544" s="2" t="s">
        <v>134</v>
      </c>
      <c r="NL544" s="2" t="s">
        <v>134</v>
      </c>
      <c r="NM544" s="2" t="s">
        <v>134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134</v>
      </c>
      <c r="NV544" s="2" t="s">
        <v>134</v>
      </c>
      <c r="NW544" s="2" t="s">
        <v>134</v>
      </c>
      <c r="NX544" s="2" t="s">
        <v>134</v>
      </c>
      <c r="NY544" s="2" t="s">
        <v>134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134</v>
      </c>
      <c r="OT544" s="2" t="s">
        <v>134</v>
      </c>
      <c r="OU544" s="2" t="s">
        <v>134</v>
      </c>
      <c r="OV544" s="2" t="s">
        <v>134</v>
      </c>
      <c r="OW544" s="2" t="s">
        <v>134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134</v>
      </c>
      <c r="PF544" s="2" t="s">
        <v>134</v>
      </c>
      <c r="PG544" s="2" t="s">
        <v>134</v>
      </c>
      <c r="PH544" s="2" t="s">
        <v>134</v>
      </c>
      <c r="PI544" s="2" t="s">
        <v>134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134</v>
      </c>
      <c r="QD544" s="2" t="s">
        <v>134</v>
      </c>
      <c r="QE544" s="2" t="s">
        <v>134</v>
      </c>
      <c r="QF544" s="2" t="s">
        <v>134</v>
      </c>
      <c r="QG544" s="2" t="s">
        <v>134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134</v>
      </c>
      <c r="RB544" s="2" t="s">
        <v>134</v>
      </c>
      <c r="RC544" s="2" t="s">
        <v>134</v>
      </c>
      <c r="RD544" s="2" t="s">
        <v>134</v>
      </c>
      <c r="RE544" s="2" t="s">
        <v>134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134</v>
      </c>
      <c r="RN544" s="2" t="s">
        <v>134</v>
      </c>
      <c r="RO544" s="2" t="s">
        <v>134</v>
      </c>
      <c r="RP544" s="2" t="s">
        <v>134</v>
      </c>
      <c r="RQ544" s="2" t="s">
        <v>134</v>
      </c>
      <c r="RR544" s="2" t="s">
        <v>134</v>
      </c>
      <c r="RS544" s="4"/>
      <c r="RT544" s="8"/>
      <c r="RU544" s="4"/>
      <c r="RV544" s="8"/>
      <c r="RW544" s="7"/>
      <c r="RX544" s="7"/>
      <c r="RY544" s="2" t="s">
        <v>134</v>
      </c>
      <c r="RZ544" s="2" t="s">
        <v>134</v>
      </c>
      <c r="SA544" s="2" t="s">
        <v>134</v>
      </c>
      <c r="SB544" s="2" t="s">
        <v>134</v>
      </c>
      <c r="SC544" s="2" t="s">
        <v>134</v>
      </c>
      <c r="SD544" s="2" t="s">
        <v>134</v>
      </c>
      <c r="SE544" s="4"/>
      <c r="SF544" s="8"/>
      <c r="SG544" s="4"/>
      <c r="SH544" s="8"/>
      <c r="SI544" s="7"/>
      <c r="SJ544" s="7"/>
      <c r="SK544" s="2" t="s">
        <v>134</v>
      </c>
      <c r="SL544" s="2" t="s">
        <v>134</v>
      </c>
      <c r="SM544" s="2" t="s">
        <v>134</v>
      </c>
      <c r="SN544" s="2" t="s">
        <v>134</v>
      </c>
      <c r="SO544" s="2" t="s">
        <v>134</v>
      </c>
      <c r="SP544" s="2" t="s">
        <v>134</v>
      </c>
    </row>
    <row r="545">
      <c r="A545" s="2" t="s">
        <v>4081</v>
      </c>
      <c r="B545" s="2" t="s">
        <v>123</v>
      </c>
      <c r="C545" s="2" t="s">
        <v>4068</v>
      </c>
      <c r="D545" s="2" t="s">
        <v>125</v>
      </c>
      <c r="E545" s="2" t="s">
        <v>1660</v>
      </c>
      <c r="F545" s="2" t="s">
        <v>4079</v>
      </c>
      <c r="G545" s="2" t="s">
        <v>134</v>
      </c>
      <c r="H545" s="2" t="s">
        <v>134</v>
      </c>
      <c r="I545" s="2" t="s">
        <v>134</v>
      </c>
      <c r="J545" s="2" t="s">
        <v>234</v>
      </c>
      <c r="K545" s="2" t="s">
        <v>130</v>
      </c>
      <c r="L545" s="3">
        <v>7.5</v>
      </c>
      <c r="M545" s="3"/>
      <c r="N545" s="3"/>
      <c r="O545" s="2" t="s">
        <v>274</v>
      </c>
      <c r="P545" s="2" t="s">
        <v>134</v>
      </c>
      <c r="Q545" s="2" t="s">
        <v>134</v>
      </c>
      <c r="R545" s="2" t="s">
        <v>40</v>
      </c>
      <c r="S545" s="2" t="s">
        <v>134</v>
      </c>
      <c r="T545" s="2" t="s">
        <v>134</v>
      </c>
      <c r="U545" s="2" t="s">
        <v>134</v>
      </c>
      <c r="V545" s="2" t="s">
        <v>134</v>
      </c>
      <c r="W545" s="2" t="s">
        <v>134</v>
      </c>
      <c r="X545" s="2" t="s">
        <v>134</v>
      </c>
      <c r="Y545" s="2" t="s">
        <v>134</v>
      </c>
      <c r="Z545" s="4"/>
      <c r="AA545" s="4">
        <f>=ROUNDDOWN({0},0)</f>
      </c>
      <c r="AB545" s="5">
        <v>0.6</v>
      </c>
      <c r="AC545" s="2" t="s">
        <v>134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134</v>
      </c>
      <c r="AW545" s="8" t="s">
        <v>134</v>
      </c>
      <c r="AX545" s="4" t="s">
        <v>134</v>
      </c>
      <c r="AY545" s="8" t="s">
        <v>134</v>
      </c>
      <c r="AZ545" s="7" t="s">
        <v>134</v>
      </c>
      <c r="BA545" s="7" t="s">
        <v>134</v>
      </c>
      <c r="BB545" s="7" t="s">
        <v>134</v>
      </c>
      <c r="BC545" s="4" t="s">
        <v>134</v>
      </c>
      <c r="BD545" s="8" t="s">
        <v>134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/>
      <c r="BJ545" s="4"/>
      <c r="BK545" s="8"/>
      <c r="BL545" s="2" t="s">
        <v>134</v>
      </c>
      <c r="BM545" s="7"/>
      <c r="BN545" s="7"/>
      <c r="BO545" s="4"/>
      <c r="BP545" s="8"/>
      <c r="BQ545" s="4"/>
      <c r="BR545" s="8"/>
      <c r="BS545" s="7"/>
      <c r="BT545" s="7"/>
      <c r="BU545" s="2" t="s">
        <v>134</v>
      </c>
      <c r="BV545" s="2" t="s">
        <v>134</v>
      </c>
      <c r="BW545" s="2" t="s">
        <v>134</v>
      </c>
      <c r="BX545" s="2" t="s">
        <v>134</v>
      </c>
      <c r="BY545" s="2" t="s">
        <v>134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134</v>
      </c>
      <c r="CH545" s="2" t="s">
        <v>134</v>
      </c>
      <c r="CI545" s="2" t="s">
        <v>134</v>
      </c>
      <c r="CJ545" s="2" t="s">
        <v>134</v>
      </c>
      <c r="CK545" s="2" t="s">
        <v>134</v>
      </c>
      <c r="CL545" s="2" t="s">
        <v>134</v>
      </c>
      <c r="CM545" s="4"/>
      <c r="CN545" s="8"/>
      <c r="CO545" s="4"/>
      <c r="CP545" s="8"/>
      <c r="CQ545" s="7"/>
      <c r="CR545" s="7"/>
      <c r="CS545" s="2" t="s">
        <v>134</v>
      </c>
      <c r="CT545" s="2" t="s">
        <v>134</v>
      </c>
      <c r="CU545" s="2" t="s">
        <v>134</v>
      </c>
      <c r="CV545" s="2" t="s">
        <v>134</v>
      </c>
      <c r="CW545" s="2" t="s">
        <v>134</v>
      </c>
      <c r="CX545" s="2" t="s">
        <v>134</v>
      </c>
      <c r="CY545" s="4"/>
      <c r="CZ545" s="8"/>
      <c r="DA545" s="4"/>
      <c r="DB545" s="8"/>
      <c r="DC545" s="7"/>
      <c r="DD545" s="7"/>
      <c r="DE545" s="2" t="s">
        <v>134</v>
      </c>
      <c r="DF545" s="2" t="s">
        <v>134</v>
      </c>
      <c r="DG545" s="2" t="s">
        <v>134</v>
      </c>
      <c r="DH545" s="2" t="s">
        <v>134</v>
      </c>
      <c r="DI545" s="2" t="s">
        <v>134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134</v>
      </c>
      <c r="DR545" s="2" t="s">
        <v>134</v>
      </c>
      <c r="DS545" s="2" t="s">
        <v>134</v>
      </c>
      <c r="DT545" s="2" t="s">
        <v>134</v>
      </c>
      <c r="DU545" s="2" t="s">
        <v>134</v>
      </c>
      <c r="DV545" s="2" t="s">
        <v>134</v>
      </c>
      <c r="DW545" s="4"/>
      <c r="DX545" s="8"/>
      <c r="DY545" s="4"/>
      <c r="DZ545" s="8"/>
      <c r="EA545" s="7"/>
      <c r="EB545" s="7"/>
      <c r="EC545" s="2" t="s">
        <v>134</v>
      </c>
      <c r="ED545" s="2" t="s">
        <v>134</v>
      </c>
      <c r="EE545" s="2" t="s">
        <v>134</v>
      </c>
      <c r="EF545" s="2" t="s">
        <v>134</v>
      </c>
      <c r="EG545" s="2" t="s">
        <v>134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134</v>
      </c>
      <c r="EP545" s="2" t="s">
        <v>134</v>
      </c>
      <c r="EQ545" s="2" t="s">
        <v>134</v>
      </c>
      <c r="ER545" s="2" t="s">
        <v>134</v>
      </c>
      <c r="ES545" s="2" t="s">
        <v>134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134</v>
      </c>
      <c r="FB545" s="2" t="s">
        <v>134</v>
      </c>
      <c r="FC545" s="2" t="s">
        <v>134</v>
      </c>
      <c r="FD545" s="2" t="s">
        <v>134</v>
      </c>
      <c r="FE545" s="2" t="s">
        <v>134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134</v>
      </c>
      <c r="FN545" s="2" t="s">
        <v>134</v>
      </c>
      <c r="FO545" s="2" t="s">
        <v>134</v>
      </c>
      <c r="FP545" s="2" t="s">
        <v>134</v>
      </c>
      <c r="FQ545" s="2" t="s">
        <v>134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134</v>
      </c>
      <c r="FZ545" s="2" t="s">
        <v>134</v>
      </c>
      <c r="GA545" s="2" t="s">
        <v>134</v>
      </c>
      <c r="GB545" s="2" t="s">
        <v>134</v>
      </c>
      <c r="GC545" s="2" t="s">
        <v>134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134</v>
      </c>
      <c r="GL545" s="2" t="s">
        <v>134</v>
      </c>
      <c r="GM545" s="2" t="s">
        <v>134</v>
      </c>
      <c r="GN545" s="2" t="s">
        <v>134</v>
      </c>
      <c r="GO545" s="2" t="s">
        <v>134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134</v>
      </c>
      <c r="GX545" s="2" t="s">
        <v>134</v>
      </c>
      <c r="GY545" s="2" t="s">
        <v>134</v>
      </c>
      <c r="GZ545" s="2" t="s">
        <v>134</v>
      </c>
      <c r="HA545" s="2" t="s">
        <v>134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134</v>
      </c>
      <c r="HJ545" s="2" t="s">
        <v>134</v>
      </c>
      <c r="HK545" s="2" t="s">
        <v>134</v>
      </c>
      <c r="HL545" s="2" t="s">
        <v>134</v>
      </c>
      <c r="HM545" s="2" t="s">
        <v>134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134</v>
      </c>
      <c r="HV545" s="2" t="s">
        <v>134</v>
      </c>
      <c r="HW545" s="2" t="s">
        <v>134</v>
      </c>
      <c r="HX545" s="2" t="s">
        <v>134</v>
      </c>
      <c r="HY545" s="2" t="s">
        <v>134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134</v>
      </c>
      <c r="IH545" s="2" t="s">
        <v>134</v>
      </c>
      <c r="II545" s="2" t="s">
        <v>134</v>
      </c>
      <c r="IJ545" s="2" t="s">
        <v>134</v>
      </c>
      <c r="IK545" s="2" t="s">
        <v>134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134</v>
      </c>
      <c r="IT545" s="2" t="s">
        <v>134</v>
      </c>
      <c r="IU545" s="2" t="s">
        <v>134</v>
      </c>
      <c r="IV545" s="2" t="s">
        <v>134</v>
      </c>
      <c r="IW545" s="2" t="s">
        <v>134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134</v>
      </c>
      <c r="JF545" s="2" t="s">
        <v>134</v>
      </c>
      <c r="JG545" s="2" t="s">
        <v>134</v>
      </c>
      <c r="JH545" s="2" t="s">
        <v>134</v>
      </c>
      <c r="JI545" s="2" t="s">
        <v>134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134</v>
      </c>
      <c r="JR545" s="2" t="s">
        <v>134</v>
      </c>
      <c r="JS545" s="2" t="s">
        <v>134</v>
      </c>
      <c r="JT545" s="2" t="s">
        <v>134</v>
      </c>
      <c r="JU545" s="2" t="s">
        <v>134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134</v>
      </c>
      <c r="KD545" s="2" t="s">
        <v>134</v>
      </c>
      <c r="KE545" s="2" t="s">
        <v>134</v>
      </c>
      <c r="KF545" s="2" t="s">
        <v>134</v>
      </c>
      <c r="KG545" s="2" t="s">
        <v>134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134</v>
      </c>
      <c r="KQ545" s="2" t="s">
        <v>134</v>
      </c>
      <c r="KR545" s="2" t="s">
        <v>134</v>
      </c>
      <c r="KS545" s="2" t="s">
        <v>134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134</v>
      </c>
      <c r="LB545" s="2" t="s">
        <v>134</v>
      </c>
      <c r="LC545" s="2" t="s">
        <v>134</v>
      </c>
      <c r="LD545" s="2" t="s">
        <v>134</v>
      </c>
      <c r="LE545" s="2" t="s">
        <v>134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134</v>
      </c>
      <c r="LN545" s="2" t="s">
        <v>134</v>
      </c>
      <c r="LO545" s="2" t="s">
        <v>134</v>
      </c>
      <c r="LP545" s="2" t="s">
        <v>134</v>
      </c>
      <c r="LQ545" s="2" t="s">
        <v>134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134</v>
      </c>
      <c r="LZ545" s="2" t="s">
        <v>134</v>
      </c>
      <c r="MA545" s="2" t="s">
        <v>134</v>
      </c>
      <c r="MB545" s="2" t="s">
        <v>134</v>
      </c>
      <c r="MC545" s="2" t="s">
        <v>134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134</v>
      </c>
      <c r="MM545" s="2" t="s">
        <v>134</v>
      </c>
      <c r="MN545" s="2" t="s">
        <v>134</v>
      </c>
      <c r="MO545" s="2" t="s">
        <v>134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134</v>
      </c>
      <c r="MX545" s="2" t="s">
        <v>134</v>
      </c>
      <c r="MY545" s="2" t="s">
        <v>134</v>
      </c>
      <c r="MZ545" s="2" t="s">
        <v>134</v>
      </c>
      <c r="NA545" s="2" t="s">
        <v>134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134</v>
      </c>
      <c r="NJ545" s="2" t="s">
        <v>134</v>
      </c>
      <c r="NK545" s="2" t="s">
        <v>134</v>
      </c>
      <c r="NL545" s="2" t="s">
        <v>134</v>
      </c>
      <c r="NM545" s="2" t="s">
        <v>134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134</v>
      </c>
      <c r="NV545" s="2" t="s">
        <v>134</v>
      </c>
      <c r="NW545" s="2" t="s">
        <v>134</v>
      </c>
      <c r="NX545" s="2" t="s">
        <v>134</v>
      </c>
      <c r="NY545" s="2" t="s">
        <v>134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134</v>
      </c>
      <c r="OH545" s="2" t="s">
        <v>134</v>
      </c>
      <c r="OI545" s="2" t="s">
        <v>134</v>
      </c>
      <c r="OJ545" s="2" t="s">
        <v>134</v>
      </c>
      <c r="OK545" s="2" t="s">
        <v>134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134</v>
      </c>
      <c r="OT545" s="2" t="s">
        <v>134</v>
      </c>
      <c r="OU545" s="2" t="s">
        <v>134</v>
      </c>
      <c r="OV545" s="2" t="s">
        <v>134</v>
      </c>
      <c r="OW545" s="2" t="s">
        <v>134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134</v>
      </c>
      <c r="PR545" s="2" t="s">
        <v>134</v>
      </c>
      <c r="PS545" s="2" t="s">
        <v>134</v>
      </c>
      <c r="PT545" s="2" t="s">
        <v>134</v>
      </c>
      <c r="PU545" s="2" t="s">
        <v>134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134</v>
      </c>
      <c r="QP545" s="2" t="s">
        <v>134</v>
      </c>
      <c r="QQ545" s="2" t="s">
        <v>134</v>
      </c>
      <c r="QR545" s="2" t="s">
        <v>134</v>
      </c>
      <c r="QS545" s="2" t="s">
        <v>134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134</v>
      </c>
      <c r="RB545" s="2" t="s">
        <v>134</v>
      </c>
      <c r="RC545" s="2" t="s">
        <v>134</v>
      </c>
      <c r="RD545" s="2" t="s">
        <v>134</v>
      </c>
      <c r="RE545" s="2" t="s">
        <v>134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134</v>
      </c>
      <c r="RN545" s="2" t="s">
        <v>134</v>
      </c>
      <c r="RO545" s="2" t="s">
        <v>134</v>
      </c>
      <c r="RP545" s="2" t="s">
        <v>134</v>
      </c>
      <c r="RQ545" s="2" t="s">
        <v>134</v>
      </c>
      <c r="RR545" s="2" t="s">
        <v>134</v>
      </c>
      <c r="RS545" s="4"/>
      <c r="RT545" s="8"/>
      <c r="RU545" s="4"/>
      <c r="RV545" s="8"/>
      <c r="RW545" s="7"/>
      <c r="RX545" s="7"/>
      <c r="RY545" s="2" t="s">
        <v>134</v>
      </c>
      <c r="RZ545" s="2" t="s">
        <v>134</v>
      </c>
      <c r="SA545" s="2" t="s">
        <v>134</v>
      </c>
      <c r="SB545" s="2" t="s">
        <v>134</v>
      </c>
      <c r="SC545" s="2" t="s">
        <v>134</v>
      </c>
      <c r="SD545" s="2" t="s">
        <v>134</v>
      </c>
      <c r="SE545" s="4"/>
      <c r="SF545" s="8"/>
      <c r="SG545" s="4"/>
      <c r="SH545" s="8"/>
      <c r="SI545" s="7"/>
      <c r="SJ545" s="7"/>
      <c r="SK545" s="2" t="s">
        <v>134</v>
      </c>
      <c r="SL545" s="2" t="s">
        <v>134</v>
      </c>
      <c r="SM545" s="2" t="s">
        <v>134</v>
      </c>
      <c r="SN545" s="2" t="s">
        <v>134</v>
      </c>
      <c r="SO545" s="2" t="s">
        <v>134</v>
      </c>
      <c r="SP545" s="2" t="s">
        <v>134</v>
      </c>
    </row>
    <row r="546">
      <c r="A546" s="2" t="s">
        <v>4082</v>
      </c>
      <c r="B546" s="2" t="s">
        <v>123</v>
      </c>
      <c r="C546" s="2" t="s">
        <v>4068</v>
      </c>
      <c r="D546" s="2" t="s">
        <v>125</v>
      </c>
      <c r="E546" s="2" t="s">
        <v>1660</v>
      </c>
      <c r="F546" s="2" t="s">
        <v>4083</v>
      </c>
      <c r="G546" s="2" t="s">
        <v>134</v>
      </c>
      <c r="H546" s="2" t="s">
        <v>134</v>
      </c>
      <c r="I546" s="2" t="s">
        <v>134</v>
      </c>
      <c r="J546" s="2" t="s">
        <v>234</v>
      </c>
      <c r="K546" s="2" t="s">
        <v>394</v>
      </c>
      <c r="L546" s="3">
        <v>6.75</v>
      </c>
      <c r="M546" s="3"/>
      <c r="N546" s="3"/>
      <c r="O546" s="2" t="s">
        <v>274</v>
      </c>
      <c r="P546" s="2" t="s">
        <v>134</v>
      </c>
      <c r="Q546" s="2" t="s">
        <v>134</v>
      </c>
      <c r="R546" s="2" t="s">
        <v>40</v>
      </c>
      <c r="S546" s="2" t="s">
        <v>134</v>
      </c>
      <c r="T546" s="2" t="s">
        <v>134</v>
      </c>
      <c r="U546" s="2" t="s">
        <v>134</v>
      </c>
      <c r="V546" s="2" t="s">
        <v>134</v>
      </c>
      <c r="W546" s="2" t="s">
        <v>134</v>
      </c>
      <c r="X546" s="2" t="s">
        <v>134</v>
      </c>
      <c r="Y546" s="2" t="s">
        <v>134</v>
      </c>
      <c r="Z546" s="4"/>
      <c r="AA546" s="4">
        <f>=ROUNDDOWN({0},0)</f>
      </c>
      <c r="AB546" s="5"/>
      <c r="AC546" s="2" t="s">
        <v>134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134</v>
      </c>
      <c r="BD546" s="8" t="s">
        <v>134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/>
      <c r="BJ546" s="4"/>
      <c r="BK546" s="8"/>
      <c r="BL546" s="2" t="s">
        <v>134</v>
      </c>
      <c r="BM546" s="7"/>
      <c r="BN546" s="7"/>
      <c r="BO546" s="4"/>
      <c r="BP546" s="8"/>
      <c r="BQ546" s="4"/>
      <c r="BR546" s="8"/>
      <c r="BS546" s="7"/>
      <c r="BT546" s="7"/>
      <c r="BU546" s="2" t="s">
        <v>134</v>
      </c>
      <c r="BV546" s="2" t="s">
        <v>134</v>
      </c>
      <c r="BW546" s="2" t="s">
        <v>134</v>
      </c>
      <c r="BX546" s="2" t="s">
        <v>134</v>
      </c>
      <c r="BY546" s="2" t="s">
        <v>134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134</v>
      </c>
      <c r="CH546" s="2" t="s">
        <v>134</v>
      </c>
      <c r="CI546" s="2" t="s">
        <v>134</v>
      </c>
      <c r="CJ546" s="2" t="s">
        <v>134</v>
      </c>
      <c r="CK546" s="2" t="s">
        <v>134</v>
      </c>
      <c r="CL546" s="2" t="s">
        <v>134</v>
      </c>
      <c r="CM546" s="4"/>
      <c r="CN546" s="8"/>
      <c r="CO546" s="4"/>
      <c r="CP546" s="8"/>
      <c r="CQ546" s="7"/>
      <c r="CR546" s="7"/>
      <c r="CS546" s="2" t="s">
        <v>134</v>
      </c>
      <c r="CT546" s="2" t="s">
        <v>134</v>
      </c>
      <c r="CU546" s="2" t="s">
        <v>134</v>
      </c>
      <c r="CV546" s="2" t="s">
        <v>134</v>
      </c>
      <c r="CW546" s="2" t="s">
        <v>134</v>
      </c>
      <c r="CX546" s="2" t="s">
        <v>134</v>
      </c>
      <c r="CY546" s="4"/>
      <c r="CZ546" s="8"/>
      <c r="DA546" s="4"/>
      <c r="DB546" s="8"/>
      <c r="DC546" s="7"/>
      <c r="DD546" s="7"/>
      <c r="DE546" s="2" t="s">
        <v>134</v>
      </c>
      <c r="DF546" s="2" t="s">
        <v>134</v>
      </c>
      <c r="DG546" s="2" t="s">
        <v>134</v>
      </c>
      <c r="DH546" s="2" t="s">
        <v>134</v>
      </c>
      <c r="DI546" s="2" t="s">
        <v>134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134</v>
      </c>
      <c r="DR546" s="2" t="s">
        <v>134</v>
      </c>
      <c r="DS546" s="2" t="s">
        <v>134</v>
      </c>
      <c r="DT546" s="2" t="s">
        <v>134</v>
      </c>
      <c r="DU546" s="2" t="s">
        <v>134</v>
      </c>
      <c r="DV546" s="2" t="s">
        <v>134</v>
      </c>
      <c r="DW546" s="4"/>
      <c r="DX546" s="8"/>
      <c r="DY546" s="4"/>
      <c r="DZ546" s="8"/>
      <c r="EA546" s="7"/>
      <c r="EB546" s="7"/>
      <c r="EC546" s="2" t="s">
        <v>134</v>
      </c>
      <c r="ED546" s="2" t="s">
        <v>134</v>
      </c>
      <c r="EE546" s="2" t="s">
        <v>134</v>
      </c>
      <c r="EF546" s="2" t="s">
        <v>134</v>
      </c>
      <c r="EG546" s="2" t="s">
        <v>134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134</v>
      </c>
      <c r="EP546" s="2" t="s">
        <v>134</v>
      </c>
      <c r="EQ546" s="2" t="s">
        <v>134</v>
      </c>
      <c r="ER546" s="2" t="s">
        <v>134</v>
      </c>
      <c r="ES546" s="2" t="s">
        <v>134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134</v>
      </c>
      <c r="FB546" s="2" t="s">
        <v>134</v>
      </c>
      <c r="FC546" s="2" t="s">
        <v>134</v>
      </c>
      <c r="FD546" s="2" t="s">
        <v>134</v>
      </c>
      <c r="FE546" s="2" t="s">
        <v>134</v>
      </c>
      <c r="FF546" s="2" t="s">
        <v>134</v>
      </c>
      <c r="FG546" s="4"/>
      <c r="FH546" s="8"/>
      <c r="FI546" s="4"/>
      <c r="FJ546" s="8"/>
      <c r="FK546" s="7"/>
      <c r="FL546" s="7"/>
      <c r="FM546" s="2" t="s">
        <v>134</v>
      </c>
      <c r="FN546" s="2" t="s">
        <v>134</v>
      </c>
      <c r="FO546" s="2" t="s">
        <v>134</v>
      </c>
      <c r="FP546" s="2" t="s">
        <v>134</v>
      </c>
      <c r="FQ546" s="2" t="s">
        <v>134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134</v>
      </c>
      <c r="FZ546" s="2" t="s">
        <v>134</v>
      </c>
      <c r="GA546" s="2" t="s">
        <v>134</v>
      </c>
      <c r="GB546" s="2" t="s">
        <v>134</v>
      </c>
      <c r="GC546" s="2" t="s">
        <v>134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134</v>
      </c>
      <c r="GL546" s="2" t="s">
        <v>134</v>
      </c>
      <c r="GM546" s="2" t="s">
        <v>134</v>
      </c>
      <c r="GN546" s="2" t="s">
        <v>134</v>
      </c>
      <c r="GO546" s="2" t="s">
        <v>134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134</v>
      </c>
      <c r="GX546" s="2" t="s">
        <v>134</v>
      </c>
      <c r="GY546" s="2" t="s">
        <v>134</v>
      </c>
      <c r="GZ546" s="2" t="s">
        <v>134</v>
      </c>
      <c r="HA546" s="2" t="s">
        <v>134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134</v>
      </c>
      <c r="HJ546" s="2" t="s">
        <v>134</v>
      </c>
      <c r="HK546" s="2" t="s">
        <v>134</v>
      </c>
      <c r="HL546" s="2" t="s">
        <v>134</v>
      </c>
      <c r="HM546" s="2" t="s">
        <v>134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134</v>
      </c>
      <c r="HV546" s="2" t="s">
        <v>134</v>
      </c>
      <c r="HW546" s="2" t="s">
        <v>134</v>
      </c>
      <c r="HX546" s="2" t="s">
        <v>134</v>
      </c>
      <c r="HY546" s="2" t="s">
        <v>134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134</v>
      </c>
      <c r="IH546" s="2" t="s">
        <v>134</v>
      </c>
      <c r="II546" s="2" t="s">
        <v>134</v>
      </c>
      <c r="IJ546" s="2" t="s">
        <v>134</v>
      </c>
      <c r="IK546" s="2" t="s">
        <v>134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134</v>
      </c>
      <c r="IT546" s="2" t="s">
        <v>134</v>
      </c>
      <c r="IU546" s="2" t="s">
        <v>134</v>
      </c>
      <c r="IV546" s="2" t="s">
        <v>134</v>
      </c>
      <c r="IW546" s="2" t="s">
        <v>134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134</v>
      </c>
      <c r="JF546" s="2" t="s">
        <v>134</v>
      </c>
      <c r="JG546" s="2" t="s">
        <v>134</v>
      </c>
      <c r="JH546" s="2" t="s">
        <v>134</v>
      </c>
      <c r="JI546" s="2" t="s">
        <v>134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134</v>
      </c>
      <c r="JR546" s="2" t="s">
        <v>134</v>
      </c>
      <c r="JS546" s="2" t="s">
        <v>134</v>
      </c>
      <c r="JT546" s="2" t="s">
        <v>134</v>
      </c>
      <c r="JU546" s="2" t="s">
        <v>134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134</v>
      </c>
      <c r="KD546" s="2" t="s">
        <v>134</v>
      </c>
      <c r="KE546" s="2" t="s">
        <v>134</v>
      </c>
      <c r="KF546" s="2" t="s">
        <v>134</v>
      </c>
      <c r="KG546" s="2" t="s">
        <v>134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134</v>
      </c>
      <c r="KQ546" s="2" t="s">
        <v>134</v>
      </c>
      <c r="KR546" s="2" t="s">
        <v>134</v>
      </c>
      <c r="KS546" s="2" t="s">
        <v>134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134</v>
      </c>
      <c r="LB546" s="2" t="s">
        <v>134</v>
      </c>
      <c r="LC546" s="2" t="s">
        <v>134</v>
      </c>
      <c r="LD546" s="2" t="s">
        <v>134</v>
      </c>
      <c r="LE546" s="2" t="s">
        <v>134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134</v>
      </c>
      <c r="LN546" s="2" t="s">
        <v>134</v>
      </c>
      <c r="LO546" s="2" t="s">
        <v>134</v>
      </c>
      <c r="LP546" s="2" t="s">
        <v>134</v>
      </c>
      <c r="LQ546" s="2" t="s">
        <v>134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134</v>
      </c>
      <c r="LZ546" s="2" t="s">
        <v>134</v>
      </c>
      <c r="MA546" s="2" t="s">
        <v>134</v>
      </c>
      <c r="MB546" s="2" t="s">
        <v>134</v>
      </c>
      <c r="MC546" s="2" t="s">
        <v>134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134</v>
      </c>
      <c r="ML546" s="2" t="s">
        <v>134</v>
      </c>
      <c r="MM546" s="2" t="s">
        <v>134</v>
      </c>
      <c r="MN546" s="2" t="s">
        <v>134</v>
      </c>
      <c r="MO546" s="2" t="s">
        <v>134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134</v>
      </c>
      <c r="MX546" s="2" t="s">
        <v>134</v>
      </c>
      <c r="MY546" s="2" t="s">
        <v>134</v>
      </c>
      <c r="MZ546" s="2" t="s">
        <v>134</v>
      </c>
      <c r="NA546" s="2" t="s">
        <v>134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134</v>
      </c>
      <c r="NJ546" s="2" t="s">
        <v>134</v>
      </c>
      <c r="NK546" s="2" t="s">
        <v>134</v>
      </c>
      <c r="NL546" s="2" t="s">
        <v>134</v>
      </c>
      <c r="NM546" s="2" t="s">
        <v>134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134</v>
      </c>
      <c r="NV546" s="2" t="s">
        <v>134</v>
      </c>
      <c r="NW546" s="2" t="s">
        <v>134</v>
      </c>
      <c r="NX546" s="2" t="s">
        <v>134</v>
      </c>
      <c r="NY546" s="2" t="s">
        <v>134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134</v>
      </c>
      <c r="OI546" s="2" t="s">
        <v>134</v>
      </c>
      <c r="OJ546" s="2" t="s">
        <v>134</v>
      </c>
      <c r="OK546" s="2" t="s">
        <v>134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134</v>
      </c>
      <c r="OT546" s="2" t="s">
        <v>134</v>
      </c>
      <c r="OU546" s="2" t="s">
        <v>134</v>
      </c>
      <c r="OV546" s="2" t="s">
        <v>134</v>
      </c>
      <c r="OW546" s="2" t="s">
        <v>134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134</v>
      </c>
      <c r="PR546" s="2" t="s">
        <v>134</v>
      </c>
      <c r="PS546" s="2" t="s">
        <v>134</v>
      </c>
      <c r="PT546" s="2" t="s">
        <v>134</v>
      </c>
      <c r="PU546" s="2" t="s">
        <v>134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134</v>
      </c>
      <c r="QP546" s="2" t="s">
        <v>134</v>
      </c>
      <c r="QQ546" s="2" t="s">
        <v>134</v>
      </c>
      <c r="QR546" s="2" t="s">
        <v>134</v>
      </c>
      <c r="QS546" s="2" t="s">
        <v>134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134</v>
      </c>
      <c r="RB546" s="2" t="s">
        <v>134</v>
      </c>
      <c r="RC546" s="2" t="s">
        <v>134</v>
      </c>
      <c r="RD546" s="2" t="s">
        <v>134</v>
      </c>
      <c r="RE546" s="2" t="s">
        <v>134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134</v>
      </c>
      <c r="RN546" s="2" t="s">
        <v>134</v>
      </c>
      <c r="RO546" s="2" t="s">
        <v>134</v>
      </c>
      <c r="RP546" s="2" t="s">
        <v>134</v>
      </c>
      <c r="RQ546" s="2" t="s">
        <v>134</v>
      </c>
      <c r="RR546" s="2" t="s">
        <v>134</v>
      </c>
      <c r="RS546" s="4"/>
      <c r="RT546" s="8"/>
      <c r="RU546" s="4"/>
      <c r="RV546" s="8"/>
      <c r="RW546" s="7"/>
      <c r="RX546" s="7"/>
      <c r="RY546" s="2" t="s">
        <v>134</v>
      </c>
      <c r="RZ546" s="2" t="s">
        <v>134</v>
      </c>
      <c r="SA546" s="2" t="s">
        <v>134</v>
      </c>
      <c r="SB546" s="2" t="s">
        <v>134</v>
      </c>
      <c r="SC546" s="2" t="s">
        <v>134</v>
      </c>
      <c r="SD546" s="2" t="s">
        <v>134</v>
      </c>
      <c r="SE546" s="4"/>
      <c r="SF546" s="8"/>
      <c r="SG546" s="4"/>
      <c r="SH546" s="8"/>
      <c r="SI546" s="7"/>
      <c r="SJ546" s="7"/>
      <c r="SK546" s="2" t="s">
        <v>134</v>
      </c>
      <c r="SL546" s="2" t="s">
        <v>134</v>
      </c>
      <c r="SM546" s="2" t="s">
        <v>134</v>
      </c>
      <c r="SN546" s="2" t="s">
        <v>134</v>
      </c>
      <c r="SO546" s="2" t="s">
        <v>134</v>
      </c>
      <c r="SP546" s="2" t="s">
        <v>134</v>
      </c>
    </row>
    <row r="547">
      <c r="A547" s="2" t="s">
        <v>4084</v>
      </c>
      <c r="B547" s="2" t="s">
        <v>123</v>
      </c>
      <c r="C547" s="2" t="s">
        <v>4068</v>
      </c>
      <c r="D547" s="2" t="s">
        <v>125</v>
      </c>
      <c r="E547" s="2" t="s">
        <v>1660</v>
      </c>
      <c r="F547" s="2" t="s">
        <v>4083</v>
      </c>
      <c r="G547" s="2" t="s">
        <v>134</v>
      </c>
      <c r="H547" s="2" t="s">
        <v>134</v>
      </c>
      <c r="I547" s="2" t="s">
        <v>134</v>
      </c>
      <c r="J547" s="2" t="s">
        <v>234</v>
      </c>
      <c r="K547" s="2" t="s">
        <v>3125</v>
      </c>
      <c r="L547" s="3">
        <v>6.75</v>
      </c>
      <c r="M547" s="3"/>
      <c r="N547" s="3"/>
      <c r="O547" s="2" t="s">
        <v>274</v>
      </c>
      <c r="P547" s="2" t="s">
        <v>134</v>
      </c>
      <c r="Q547" s="2" t="s">
        <v>134</v>
      </c>
      <c r="R547" s="2" t="s">
        <v>40</v>
      </c>
      <c r="S547" s="2" t="s">
        <v>134</v>
      </c>
      <c r="T547" s="2" t="s">
        <v>134</v>
      </c>
      <c r="U547" s="2" t="s">
        <v>134</v>
      </c>
      <c r="V547" s="2" t="s">
        <v>134</v>
      </c>
      <c r="W547" s="2" t="s">
        <v>134</v>
      </c>
      <c r="X547" s="2" t="s">
        <v>134</v>
      </c>
      <c r="Y547" s="2" t="s">
        <v>134</v>
      </c>
      <c r="Z547" s="4"/>
      <c r="AA547" s="4">
        <f>=ROUNDDOWN({0},0)</f>
      </c>
      <c r="AB547" s="5"/>
      <c r="AC547" s="2" t="s">
        <v>134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134</v>
      </c>
      <c r="BD547" s="8" t="s">
        <v>134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/>
      <c r="BJ547" s="4"/>
      <c r="BK547" s="8"/>
      <c r="BL547" s="2" t="s">
        <v>134</v>
      </c>
      <c r="BM547" s="7"/>
      <c r="BN547" s="7"/>
      <c r="BO547" s="4"/>
      <c r="BP547" s="8"/>
      <c r="BQ547" s="4"/>
      <c r="BR547" s="8"/>
      <c r="BS547" s="7"/>
      <c r="BT547" s="7"/>
      <c r="BU547" s="2" t="s">
        <v>134</v>
      </c>
      <c r="BV547" s="2" t="s">
        <v>134</v>
      </c>
      <c r="BW547" s="2" t="s">
        <v>134</v>
      </c>
      <c r="BX547" s="2" t="s">
        <v>134</v>
      </c>
      <c r="BY547" s="2" t="s">
        <v>134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134</v>
      </c>
      <c r="CH547" s="2" t="s">
        <v>134</v>
      </c>
      <c r="CI547" s="2" t="s">
        <v>134</v>
      </c>
      <c r="CJ547" s="2" t="s">
        <v>134</v>
      </c>
      <c r="CK547" s="2" t="s">
        <v>134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134</v>
      </c>
      <c r="CT547" s="2" t="s">
        <v>134</v>
      </c>
      <c r="CU547" s="2" t="s">
        <v>134</v>
      </c>
      <c r="CV547" s="2" t="s">
        <v>134</v>
      </c>
      <c r="CW547" s="2" t="s">
        <v>134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134</v>
      </c>
      <c r="DF547" s="2" t="s">
        <v>134</v>
      </c>
      <c r="DG547" s="2" t="s">
        <v>134</v>
      </c>
      <c r="DH547" s="2" t="s">
        <v>134</v>
      </c>
      <c r="DI547" s="2" t="s">
        <v>134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134</v>
      </c>
      <c r="DR547" s="2" t="s">
        <v>134</v>
      </c>
      <c r="DS547" s="2" t="s">
        <v>134</v>
      </c>
      <c r="DT547" s="2" t="s">
        <v>134</v>
      </c>
      <c r="DU547" s="2" t="s">
        <v>134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134</v>
      </c>
      <c r="ED547" s="2" t="s">
        <v>134</v>
      </c>
      <c r="EE547" s="2" t="s">
        <v>134</v>
      </c>
      <c r="EF547" s="2" t="s">
        <v>134</v>
      </c>
      <c r="EG547" s="2" t="s">
        <v>134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134</v>
      </c>
      <c r="EP547" s="2" t="s">
        <v>134</v>
      </c>
      <c r="EQ547" s="2" t="s">
        <v>134</v>
      </c>
      <c r="ER547" s="2" t="s">
        <v>134</v>
      </c>
      <c r="ES547" s="2" t="s">
        <v>134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134</v>
      </c>
      <c r="FB547" s="2" t="s">
        <v>134</v>
      </c>
      <c r="FC547" s="2" t="s">
        <v>134</v>
      </c>
      <c r="FD547" s="2" t="s">
        <v>134</v>
      </c>
      <c r="FE547" s="2" t="s">
        <v>134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134</v>
      </c>
      <c r="FN547" s="2" t="s">
        <v>134</v>
      </c>
      <c r="FO547" s="2" t="s">
        <v>134</v>
      </c>
      <c r="FP547" s="2" t="s">
        <v>134</v>
      </c>
      <c r="FQ547" s="2" t="s">
        <v>134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134</v>
      </c>
      <c r="FZ547" s="2" t="s">
        <v>134</v>
      </c>
      <c r="GA547" s="2" t="s">
        <v>134</v>
      </c>
      <c r="GB547" s="2" t="s">
        <v>134</v>
      </c>
      <c r="GC547" s="2" t="s">
        <v>134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134</v>
      </c>
      <c r="GL547" s="2" t="s">
        <v>134</v>
      </c>
      <c r="GM547" s="2" t="s">
        <v>134</v>
      </c>
      <c r="GN547" s="2" t="s">
        <v>134</v>
      </c>
      <c r="GO547" s="2" t="s">
        <v>134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134</v>
      </c>
      <c r="GX547" s="2" t="s">
        <v>134</v>
      </c>
      <c r="GY547" s="2" t="s">
        <v>134</v>
      </c>
      <c r="GZ547" s="2" t="s">
        <v>134</v>
      </c>
      <c r="HA547" s="2" t="s">
        <v>134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134</v>
      </c>
      <c r="HJ547" s="2" t="s">
        <v>134</v>
      </c>
      <c r="HK547" s="2" t="s">
        <v>134</v>
      </c>
      <c r="HL547" s="2" t="s">
        <v>134</v>
      </c>
      <c r="HM547" s="2" t="s">
        <v>134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134</v>
      </c>
      <c r="HV547" s="2" t="s">
        <v>134</v>
      </c>
      <c r="HW547" s="2" t="s">
        <v>134</v>
      </c>
      <c r="HX547" s="2" t="s">
        <v>134</v>
      </c>
      <c r="HY547" s="2" t="s">
        <v>134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134</v>
      </c>
      <c r="IH547" s="2" t="s">
        <v>134</v>
      </c>
      <c r="II547" s="2" t="s">
        <v>134</v>
      </c>
      <c r="IJ547" s="2" t="s">
        <v>134</v>
      </c>
      <c r="IK547" s="2" t="s">
        <v>134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134</v>
      </c>
      <c r="IT547" s="2" t="s">
        <v>134</v>
      </c>
      <c r="IU547" s="2" t="s">
        <v>134</v>
      </c>
      <c r="IV547" s="2" t="s">
        <v>134</v>
      </c>
      <c r="IW547" s="2" t="s">
        <v>134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134</v>
      </c>
      <c r="JF547" s="2" t="s">
        <v>134</v>
      </c>
      <c r="JG547" s="2" t="s">
        <v>134</v>
      </c>
      <c r="JH547" s="2" t="s">
        <v>134</v>
      </c>
      <c r="JI547" s="2" t="s">
        <v>134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134</v>
      </c>
      <c r="JR547" s="2" t="s">
        <v>134</v>
      </c>
      <c r="JS547" s="2" t="s">
        <v>134</v>
      </c>
      <c r="JT547" s="2" t="s">
        <v>134</v>
      </c>
      <c r="JU547" s="2" t="s">
        <v>134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134</v>
      </c>
      <c r="KE547" s="2" t="s">
        <v>134</v>
      </c>
      <c r="KF547" s="2" t="s">
        <v>134</v>
      </c>
      <c r="KG547" s="2" t="s">
        <v>134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134</v>
      </c>
      <c r="KQ547" s="2" t="s">
        <v>134</v>
      </c>
      <c r="KR547" s="2" t="s">
        <v>134</v>
      </c>
      <c r="KS547" s="2" t="s">
        <v>134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134</v>
      </c>
      <c r="LB547" s="2" t="s">
        <v>134</v>
      </c>
      <c r="LC547" s="2" t="s">
        <v>134</v>
      </c>
      <c r="LD547" s="2" t="s">
        <v>134</v>
      </c>
      <c r="LE547" s="2" t="s">
        <v>134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134</v>
      </c>
      <c r="LN547" s="2" t="s">
        <v>134</v>
      </c>
      <c r="LO547" s="2" t="s">
        <v>134</v>
      </c>
      <c r="LP547" s="2" t="s">
        <v>134</v>
      </c>
      <c r="LQ547" s="2" t="s">
        <v>134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134</v>
      </c>
      <c r="LZ547" s="2" t="s">
        <v>134</v>
      </c>
      <c r="MA547" s="2" t="s">
        <v>134</v>
      </c>
      <c r="MB547" s="2" t="s">
        <v>134</v>
      </c>
      <c r="MC547" s="2" t="s">
        <v>134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134</v>
      </c>
      <c r="MM547" s="2" t="s">
        <v>134</v>
      </c>
      <c r="MN547" s="2" t="s">
        <v>134</v>
      </c>
      <c r="MO547" s="2" t="s">
        <v>134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134</v>
      </c>
      <c r="MY547" s="2" t="s">
        <v>134</v>
      </c>
      <c r="MZ547" s="2" t="s">
        <v>134</v>
      </c>
      <c r="NA547" s="2" t="s">
        <v>134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134</v>
      </c>
      <c r="NJ547" s="2" t="s">
        <v>134</v>
      </c>
      <c r="NK547" s="2" t="s">
        <v>134</v>
      </c>
      <c r="NL547" s="2" t="s">
        <v>134</v>
      </c>
      <c r="NM547" s="2" t="s">
        <v>134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134</v>
      </c>
      <c r="NV547" s="2" t="s">
        <v>134</v>
      </c>
      <c r="NW547" s="2" t="s">
        <v>134</v>
      </c>
      <c r="NX547" s="2" t="s">
        <v>134</v>
      </c>
      <c r="NY547" s="2" t="s">
        <v>134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134</v>
      </c>
      <c r="OH547" s="2" t="s">
        <v>134</v>
      </c>
      <c r="OI547" s="2" t="s">
        <v>134</v>
      </c>
      <c r="OJ547" s="2" t="s">
        <v>134</v>
      </c>
      <c r="OK547" s="2" t="s">
        <v>134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134</v>
      </c>
      <c r="OT547" s="2" t="s">
        <v>134</v>
      </c>
      <c r="OU547" s="2" t="s">
        <v>134</v>
      </c>
      <c r="OV547" s="2" t="s">
        <v>134</v>
      </c>
      <c r="OW547" s="2" t="s">
        <v>134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134</v>
      </c>
      <c r="PS547" s="2" t="s">
        <v>134</v>
      </c>
      <c r="PT547" s="2" t="s">
        <v>134</v>
      </c>
      <c r="PU547" s="2" t="s">
        <v>134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134</v>
      </c>
      <c r="QP547" s="2" t="s">
        <v>134</v>
      </c>
      <c r="QQ547" s="2" t="s">
        <v>134</v>
      </c>
      <c r="QR547" s="2" t="s">
        <v>134</v>
      </c>
      <c r="QS547" s="2" t="s">
        <v>134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134</v>
      </c>
      <c r="RB547" s="2" t="s">
        <v>134</v>
      </c>
      <c r="RC547" s="2" t="s">
        <v>134</v>
      </c>
      <c r="RD547" s="2" t="s">
        <v>134</v>
      </c>
      <c r="RE547" s="2" t="s">
        <v>134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134</v>
      </c>
      <c r="RN547" s="2" t="s">
        <v>134</v>
      </c>
      <c r="RO547" s="2" t="s">
        <v>134</v>
      </c>
      <c r="RP547" s="2" t="s">
        <v>134</v>
      </c>
      <c r="RQ547" s="2" t="s">
        <v>134</v>
      </c>
      <c r="RR547" s="2" t="s">
        <v>134</v>
      </c>
      <c r="RS547" s="4"/>
      <c r="RT547" s="8"/>
      <c r="RU547" s="4"/>
      <c r="RV547" s="8"/>
      <c r="RW547" s="7"/>
      <c r="RX547" s="7"/>
      <c r="RY547" s="2" t="s">
        <v>134</v>
      </c>
      <c r="RZ547" s="2" t="s">
        <v>134</v>
      </c>
      <c r="SA547" s="2" t="s">
        <v>134</v>
      </c>
      <c r="SB547" s="2" t="s">
        <v>134</v>
      </c>
      <c r="SC547" s="2" t="s">
        <v>134</v>
      </c>
      <c r="SD547" s="2" t="s">
        <v>134</v>
      </c>
      <c r="SE547" s="4"/>
      <c r="SF547" s="8"/>
      <c r="SG547" s="4"/>
      <c r="SH547" s="8"/>
      <c r="SI547" s="7"/>
      <c r="SJ547" s="7"/>
      <c r="SK547" s="2" t="s">
        <v>134</v>
      </c>
      <c r="SL547" s="2" t="s">
        <v>134</v>
      </c>
      <c r="SM547" s="2" t="s">
        <v>134</v>
      </c>
      <c r="SN547" s="2" t="s">
        <v>134</v>
      </c>
      <c r="SO547" s="2" t="s">
        <v>134</v>
      </c>
      <c r="SP547" s="2" t="s">
        <v>134</v>
      </c>
    </row>
    <row r="548">
      <c r="A548" s="2" t="s">
        <v>4085</v>
      </c>
      <c r="B548" s="2" t="s">
        <v>123</v>
      </c>
      <c r="C548" s="2" t="s">
        <v>4068</v>
      </c>
      <c r="D548" s="2" t="s">
        <v>125</v>
      </c>
      <c r="E548" s="2" t="s">
        <v>1660</v>
      </c>
      <c r="F548" s="2" t="s">
        <v>621</v>
      </c>
      <c r="G548" s="2" t="s">
        <v>134</v>
      </c>
      <c r="H548" s="2" t="s">
        <v>134</v>
      </c>
      <c r="I548" s="2" t="s">
        <v>134</v>
      </c>
      <c r="J548" s="2" t="s">
        <v>234</v>
      </c>
      <c r="K548" s="2" t="s">
        <v>4086</v>
      </c>
      <c r="L548" s="3">
        <v>7.6</v>
      </c>
      <c r="M548" s="3"/>
      <c r="N548" s="3"/>
      <c r="O548" s="2" t="s">
        <v>274</v>
      </c>
      <c r="P548" s="2" t="s">
        <v>134</v>
      </c>
      <c r="Q548" s="2" t="s">
        <v>134</v>
      </c>
      <c r="R548" s="2" t="s">
        <v>40</v>
      </c>
      <c r="S548" s="2" t="s">
        <v>134</v>
      </c>
      <c r="T548" s="2" t="s">
        <v>134</v>
      </c>
      <c r="U548" s="2" t="s">
        <v>134</v>
      </c>
      <c r="V548" s="2" t="s">
        <v>134</v>
      </c>
      <c r="W548" s="2" t="s">
        <v>134</v>
      </c>
      <c r="X548" s="2" t="s">
        <v>134</v>
      </c>
      <c r="Y548" s="2" t="s">
        <v>134</v>
      </c>
      <c r="Z548" s="4"/>
      <c r="AA548" s="4">
        <f>=ROUNDDOWN({0},0)</f>
      </c>
      <c r="AB548" s="5"/>
      <c r="AC548" s="2" t="s">
        <v>134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 t="s">
        <v>134</v>
      </c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/>
      <c r="BJ548" s="4"/>
      <c r="BK548" s="8"/>
      <c r="BL548" s="2" t="s">
        <v>134</v>
      </c>
      <c r="BM548" s="7"/>
      <c r="BN548" s="7"/>
      <c r="BO548" s="4"/>
      <c r="BP548" s="8"/>
      <c r="BQ548" s="4"/>
      <c r="BR548" s="8"/>
      <c r="BS548" s="7"/>
      <c r="BT548" s="7"/>
      <c r="BU548" s="2" t="s">
        <v>134</v>
      </c>
      <c r="BV548" s="2" t="s">
        <v>134</v>
      </c>
      <c r="BW548" s="2" t="s">
        <v>134</v>
      </c>
      <c r="BX548" s="2" t="s">
        <v>134</v>
      </c>
      <c r="BY548" s="2" t="s">
        <v>134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134</v>
      </c>
      <c r="CH548" s="2" t="s">
        <v>134</v>
      </c>
      <c r="CI548" s="2" t="s">
        <v>134</v>
      </c>
      <c r="CJ548" s="2" t="s">
        <v>134</v>
      </c>
      <c r="CK548" s="2" t="s">
        <v>134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134</v>
      </c>
      <c r="CT548" s="2" t="s">
        <v>134</v>
      </c>
      <c r="CU548" s="2" t="s">
        <v>134</v>
      </c>
      <c r="CV548" s="2" t="s">
        <v>134</v>
      </c>
      <c r="CW548" s="2" t="s">
        <v>134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134</v>
      </c>
      <c r="DF548" s="2" t="s">
        <v>134</v>
      </c>
      <c r="DG548" s="2" t="s">
        <v>134</v>
      </c>
      <c r="DH548" s="2" t="s">
        <v>134</v>
      </c>
      <c r="DI548" s="2" t="s">
        <v>134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134</v>
      </c>
      <c r="DR548" s="2" t="s">
        <v>134</v>
      </c>
      <c r="DS548" s="2" t="s">
        <v>134</v>
      </c>
      <c r="DT548" s="2" t="s">
        <v>134</v>
      </c>
      <c r="DU548" s="2" t="s">
        <v>134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134</v>
      </c>
      <c r="ED548" s="2" t="s">
        <v>134</v>
      </c>
      <c r="EE548" s="2" t="s">
        <v>134</v>
      </c>
      <c r="EF548" s="2" t="s">
        <v>134</v>
      </c>
      <c r="EG548" s="2" t="s">
        <v>134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134</v>
      </c>
      <c r="EP548" s="2" t="s">
        <v>134</v>
      </c>
      <c r="EQ548" s="2" t="s">
        <v>134</v>
      </c>
      <c r="ER548" s="2" t="s">
        <v>134</v>
      </c>
      <c r="ES548" s="2" t="s">
        <v>134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134</v>
      </c>
      <c r="FB548" s="2" t="s">
        <v>134</v>
      </c>
      <c r="FC548" s="2" t="s">
        <v>134</v>
      </c>
      <c r="FD548" s="2" t="s">
        <v>134</v>
      </c>
      <c r="FE548" s="2" t="s">
        <v>134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134</v>
      </c>
      <c r="FN548" s="2" t="s">
        <v>134</v>
      </c>
      <c r="FO548" s="2" t="s">
        <v>134</v>
      </c>
      <c r="FP548" s="2" t="s">
        <v>134</v>
      </c>
      <c r="FQ548" s="2" t="s">
        <v>134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134</v>
      </c>
      <c r="GA548" s="2" t="s">
        <v>134</v>
      </c>
      <c r="GB548" s="2" t="s">
        <v>134</v>
      </c>
      <c r="GC548" s="2" t="s">
        <v>134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134</v>
      </c>
      <c r="GM548" s="2" t="s">
        <v>134</v>
      </c>
      <c r="GN548" s="2" t="s">
        <v>134</v>
      </c>
      <c r="GO548" s="2" t="s">
        <v>134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134</v>
      </c>
      <c r="GX548" s="2" t="s">
        <v>134</v>
      </c>
      <c r="GY548" s="2" t="s">
        <v>134</v>
      </c>
      <c r="GZ548" s="2" t="s">
        <v>134</v>
      </c>
      <c r="HA548" s="2" t="s">
        <v>134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134</v>
      </c>
      <c r="HJ548" s="2" t="s">
        <v>134</v>
      </c>
      <c r="HK548" s="2" t="s">
        <v>134</v>
      </c>
      <c r="HL548" s="2" t="s">
        <v>134</v>
      </c>
      <c r="HM548" s="2" t="s">
        <v>134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134</v>
      </c>
      <c r="HV548" s="2" t="s">
        <v>134</v>
      </c>
      <c r="HW548" s="2" t="s">
        <v>134</v>
      </c>
      <c r="HX548" s="2" t="s">
        <v>134</v>
      </c>
      <c r="HY548" s="2" t="s">
        <v>134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134</v>
      </c>
      <c r="II548" s="2" t="s">
        <v>134</v>
      </c>
      <c r="IJ548" s="2" t="s">
        <v>134</v>
      </c>
      <c r="IK548" s="2" t="s">
        <v>134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134</v>
      </c>
      <c r="IT548" s="2" t="s">
        <v>134</v>
      </c>
      <c r="IU548" s="2" t="s">
        <v>134</v>
      </c>
      <c r="IV548" s="2" t="s">
        <v>134</v>
      </c>
      <c r="IW548" s="2" t="s">
        <v>134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134</v>
      </c>
      <c r="JF548" s="2" t="s">
        <v>134</v>
      </c>
      <c r="JG548" s="2" t="s">
        <v>134</v>
      </c>
      <c r="JH548" s="2" t="s">
        <v>134</v>
      </c>
      <c r="JI548" s="2" t="s">
        <v>134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134</v>
      </c>
      <c r="JS548" s="2" t="s">
        <v>134</v>
      </c>
      <c r="JT548" s="2" t="s">
        <v>134</v>
      </c>
      <c r="JU548" s="2" t="s">
        <v>134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134</v>
      </c>
      <c r="KQ548" s="2" t="s">
        <v>134</v>
      </c>
      <c r="KR548" s="2" t="s">
        <v>134</v>
      </c>
      <c r="KS548" s="2" t="s">
        <v>134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134</v>
      </c>
      <c r="LB548" s="2" t="s">
        <v>134</v>
      </c>
      <c r="LC548" s="2" t="s">
        <v>134</v>
      </c>
      <c r="LD548" s="2" t="s">
        <v>134</v>
      </c>
      <c r="LE548" s="2" t="s">
        <v>134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134</v>
      </c>
      <c r="LN548" s="2" t="s">
        <v>134</v>
      </c>
      <c r="LO548" s="2" t="s">
        <v>134</v>
      </c>
      <c r="LP548" s="2" t="s">
        <v>134</v>
      </c>
      <c r="LQ548" s="2" t="s">
        <v>134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134</v>
      </c>
      <c r="LZ548" s="2" t="s">
        <v>134</v>
      </c>
      <c r="MA548" s="2" t="s">
        <v>134</v>
      </c>
      <c r="MB548" s="2" t="s">
        <v>134</v>
      </c>
      <c r="MC548" s="2" t="s">
        <v>134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134</v>
      </c>
      <c r="MY548" s="2" t="s">
        <v>134</v>
      </c>
      <c r="MZ548" s="2" t="s">
        <v>134</v>
      </c>
      <c r="NA548" s="2" t="s">
        <v>134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134</v>
      </c>
      <c r="NW548" s="2" t="s">
        <v>134</v>
      </c>
      <c r="NX548" s="2" t="s">
        <v>134</v>
      </c>
      <c r="NY548" s="2" t="s">
        <v>134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134</v>
      </c>
      <c r="OT548" s="2" t="s">
        <v>134</v>
      </c>
      <c r="OU548" s="2" t="s">
        <v>134</v>
      </c>
      <c r="OV548" s="2" t="s">
        <v>134</v>
      </c>
      <c r="OW548" s="2" t="s">
        <v>134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134</v>
      </c>
      <c r="QD548" s="2" t="s">
        <v>134</v>
      </c>
      <c r="QE548" s="2" t="s">
        <v>134</v>
      </c>
      <c r="QF548" s="2" t="s">
        <v>134</v>
      </c>
      <c r="QG548" s="2" t="s">
        <v>134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134</v>
      </c>
      <c r="RB548" s="2" t="s">
        <v>134</v>
      </c>
      <c r="RC548" s="2" t="s">
        <v>134</v>
      </c>
      <c r="RD548" s="2" t="s">
        <v>134</v>
      </c>
      <c r="RE548" s="2" t="s">
        <v>134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134</v>
      </c>
      <c r="RN548" s="2" t="s">
        <v>134</v>
      </c>
      <c r="RO548" s="2" t="s">
        <v>134</v>
      </c>
      <c r="RP548" s="2" t="s">
        <v>134</v>
      </c>
      <c r="RQ548" s="2" t="s">
        <v>134</v>
      </c>
      <c r="RR548" s="2" t="s">
        <v>134</v>
      </c>
      <c r="RS548" s="4"/>
      <c r="RT548" s="8"/>
      <c r="RU548" s="4"/>
      <c r="RV548" s="8"/>
      <c r="RW548" s="7"/>
      <c r="RX548" s="7"/>
      <c r="RY548" s="2" t="s">
        <v>134</v>
      </c>
      <c r="RZ548" s="2" t="s">
        <v>134</v>
      </c>
      <c r="SA548" s="2" t="s">
        <v>134</v>
      </c>
      <c r="SB548" s="2" t="s">
        <v>134</v>
      </c>
      <c r="SC548" s="2" t="s">
        <v>134</v>
      </c>
      <c r="SD548" s="2" t="s">
        <v>134</v>
      </c>
      <c r="SE548" s="4"/>
      <c r="SF548" s="8"/>
      <c r="SG548" s="4"/>
      <c r="SH548" s="8"/>
      <c r="SI548" s="7"/>
      <c r="SJ548" s="7"/>
      <c r="SK548" s="2" t="s">
        <v>134</v>
      </c>
      <c r="SL548" s="2" t="s">
        <v>134</v>
      </c>
      <c r="SM548" s="2" t="s">
        <v>134</v>
      </c>
      <c r="SN548" s="2" t="s">
        <v>134</v>
      </c>
      <c r="SO548" s="2" t="s">
        <v>134</v>
      </c>
      <c r="SP548" s="2" t="s">
        <v>134</v>
      </c>
    </row>
    <row r="549">
      <c r="A549" s="2" t="s">
        <v>4087</v>
      </c>
      <c r="B549" s="2" t="s">
        <v>123</v>
      </c>
      <c r="C549" s="2" t="s">
        <v>4068</v>
      </c>
      <c r="D549" s="2" t="s">
        <v>125</v>
      </c>
      <c r="E549" s="2" t="s">
        <v>1660</v>
      </c>
      <c r="F549" s="2" t="s">
        <v>621</v>
      </c>
      <c r="G549" s="2" t="s">
        <v>134</v>
      </c>
      <c r="H549" s="2" t="s">
        <v>134</v>
      </c>
      <c r="I549" s="2" t="s">
        <v>134</v>
      </c>
      <c r="J549" s="2" t="s">
        <v>234</v>
      </c>
      <c r="K549" s="2" t="s">
        <v>4086</v>
      </c>
      <c r="L549" s="3">
        <v>7.6</v>
      </c>
      <c r="M549" s="3"/>
      <c r="N549" s="3"/>
      <c r="O549" s="2" t="s">
        <v>274</v>
      </c>
      <c r="P549" s="2" t="s">
        <v>134</v>
      </c>
      <c r="Q549" s="2" t="s">
        <v>134</v>
      </c>
      <c r="R549" s="2" t="s">
        <v>40</v>
      </c>
      <c r="S549" s="2" t="s">
        <v>134</v>
      </c>
      <c r="T549" s="2" t="s">
        <v>134</v>
      </c>
      <c r="U549" s="2" t="s">
        <v>134</v>
      </c>
      <c r="V549" s="2" t="s">
        <v>134</v>
      </c>
      <c r="W549" s="2" t="s">
        <v>134</v>
      </c>
      <c r="X549" s="2" t="s">
        <v>134</v>
      </c>
      <c r="Y549" s="2" t="s">
        <v>134</v>
      </c>
      <c r="Z549" s="4"/>
      <c r="AA549" s="4">
        <f>=ROUNDDOWN({0},0)</f>
      </c>
      <c r="AB549" s="5"/>
      <c r="AC549" s="2" t="s">
        <v>134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134</v>
      </c>
      <c r="AW549" s="8" t="s">
        <v>134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 t="s">
        <v>134</v>
      </c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/>
      <c r="BJ549" s="4"/>
      <c r="BK549" s="8"/>
      <c r="BL549" s="2" t="s">
        <v>134</v>
      </c>
      <c r="BM549" s="7"/>
      <c r="BN549" s="7"/>
      <c r="BO549" s="4"/>
      <c r="BP549" s="8"/>
      <c r="BQ549" s="4"/>
      <c r="BR549" s="8"/>
      <c r="BS549" s="7"/>
      <c r="BT549" s="7"/>
      <c r="BU549" s="2" t="s">
        <v>134</v>
      </c>
      <c r="BV549" s="2" t="s">
        <v>134</v>
      </c>
      <c r="BW549" s="2" t="s">
        <v>134</v>
      </c>
      <c r="BX549" s="2" t="s">
        <v>134</v>
      </c>
      <c r="BY549" s="2" t="s">
        <v>134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134</v>
      </c>
      <c r="CH549" s="2" t="s">
        <v>134</v>
      </c>
      <c r="CI549" s="2" t="s">
        <v>134</v>
      </c>
      <c r="CJ549" s="2" t="s">
        <v>134</v>
      </c>
      <c r="CK549" s="2" t="s">
        <v>134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134</v>
      </c>
      <c r="CT549" s="2" t="s">
        <v>134</v>
      </c>
      <c r="CU549" s="2" t="s">
        <v>134</v>
      </c>
      <c r="CV549" s="2" t="s">
        <v>134</v>
      </c>
      <c r="CW549" s="2" t="s">
        <v>134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134</v>
      </c>
      <c r="DF549" s="2" t="s">
        <v>134</v>
      </c>
      <c r="DG549" s="2" t="s">
        <v>134</v>
      </c>
      <c r="DH549" s="2" t="s">
        <v>134</v>
      </c>
      <c r="DI549" s="2" t="s">
        <v>134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134</v>
      </c>
      <c r="DR549" s="2" t="s">
        <v>134</v>
      </c>
      <c r="DS549" s="2" t="s">
        <v>134</v>
      </c>
      <c r="DT549" s="2" t="s">
        <v>134</v>
      </c>
      <c r="DU549" s="2" t="s">
        <v>134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134</v>
      </c>
      <c r="ED549" s="2" t="s">
        <v>134</v>
      </c>
      <c r="EE549" s="2" t="s">
        <v>134</v>
      </c>
      <c r="EF549" s="2" t="s">
        <v>134</v>
      </c>
      <c r="EG549" s="2" t="s">
        <v>134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134</v>
      </c>
      <c r="EP549" s="2" t="s">
        <v>134</v>
      </c>
      <c r="EQ549" s="2" t="s">
        <v>134</v>
      </c>
      <c r="ER549" s="2" t="s">
        <v>134</v>
      </c>
      <c r="ES549" s="2" t="s">
        <v>134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134</v>
      </c>
      <c r="FB549" s="2" t="s">
        <v>134</v>
      </c>
      <c r="FC549" s="2" t="s">
        <v>134</v>
      </c>
      <c r="FD549" s="2" t="s">
        <v>134</v>
      </c>
      <c r="FE549" s="2" t="s">
        <v>134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134</v>
      </c>
      <c r="FN549" s="2" t="s">
        <v>134</v>
      </c>
      <c r="FO549" s="2" t="s">
        <v>134</v>
      </c>
      <c r="FP549" s="2" t="s">
        <v>134</v>
      </c>
      <c r="FQ549" s="2" t="s">
        <v>134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134</v>
      </c>
      <c r="GA549" s="2" t="s">
        <v>134</v>
      </c>
      <c r="GB549" s="2" t="s">
        <v>134</v>
      </c>
      <c r="GC549" s="2" t="s">
        <v>134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134</v>
      </c>
      <c r="GM549" s="2" t="s">
        <v>134</v>
      </c>
      <c r="GN549" s="2" t="s">
        <v>134</v>
      </c>
      <c r="GO549" s="2" t="s">
        <v>134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134</v>
      </c>
      <c r="GX549" s="2" t="s">
        <v>134</v>
      </c>
      <c r="GY549" s="2" t="s">
        <v>134</v>
      </c>
      <c r="GZ549" s="2" t="s">
        <v>134</v>
      </c>
      <c r="HA549" s="2" t="s">
        <v>134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134</v>
      </c>
      <c r="HJ549" s="2" t="s">
        <v>134</v>
      </c>
      <c r="HK549" s="2" t="s">
        <v>134</v>
      </c>
      <c r="HL549" s="2" t="s">
        <v>134</v>
      </c>
      <c r="HM549" s="2" t="s">
        <v>134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134</v>
      </c>
      <c r="HV549" s="2" t="s">
        <v>134</v>
      </c>
      <c r="HW549" s="2" t="s">
        <v>134</v>
      </c>
      <c r="HX549" s="2" t="s">
        <v>134</v>
      </c>
      <c r="HY549" s="2" t="s">
        <v>134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134</v>
      </c>
      <c r="II549" s="2" t="s">
        <v>134</v>
      </c>
      <c r="IJ549" s="2" t="s">
        <v>134</v>
      </c>
      <c r="IK549" s="2" t="s">
        <v>134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134</v>
      </c>
      <c r="IT549" s="2" t="s">
        <v>134</v>
      </c>
      <c r="IU549" s="2" t="s">
        <v>134</v>
      </c>
      <c r="IV549" s="2" t="s">
        <v>134</v>
      </c>
      <c r="IW549" s="2" t="s">
        <v>134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134</v>
      </c>
      <c r="JF549" s="2" t="s">
        <v>134</v>
      </c>
      <c r="JG549" s="2" t="s">
        <v>134</v>
      </c>
      <c r="JH549" s="2" t="s">
        <v>134</v>
      </c>
      <c r="JI549" s="2" t="s">
        <v>134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134</v>
      </c>
      <c r="JS549" s="2" t="s">
        <v>134</v>
      </c>
      <c r="JT549" s="2" t="s">
        <v>134</v>
      </c>
      <c r="JU549" s="2" t="s">
        <v>134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134</v>
      </c>
      <c r="LB549" s="2" t="s">
        <v>134</v>
      </c>
      <c r="LC549" s="2" t="s">
        <v>134</v>
      </c>
      <c r="LD549" s="2" t="s">
        <v>134</v>
      </c>
      <c r="LE549" s="2" t="s">
        <v>134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134</v>
      </c>
      <c r="LN549" s="2" t="s">
        <v>134</v>
      </c>
      <c r="LO549" s="2" t="s">
        <v>134</v>
      </c>
      <c r="LP549" s="2" t="s">
        <v>134</v>
      </c>
      <c r="LQ549" s="2" t="s">
        <v>134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134</v>
      </c>
      <c r="LZ549" s="2" t="s">
        <v>134</v>
      </c>
      <c r="MA549" s="2" t="s">
        <v>134</v>
      </c>
      <c r="MB549" s="2" t="s">
        <v>134</v>
      </c>
      <c r="MC549" s="2" t="s">
        <v>134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134</v>
      </c>
      <c r="NW549" s="2" t="s">
        <v>134</v>
      </c>
      <c r="NX549" s="2" t="s">
        <v>134</v>
      </c>
      <c r="NY549" s="2" t="s">
        <v>134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134</v>
      </c>
      <c r="OT549" s="2" t="s">
        <v>134</v>
      </c>
      <c r="OU549" s="2" t="s">
        <v>134</v>
      </c>
      <c r="OV549" s="2" t="s">
        <v>134</v>
      </c>
      <c r="OW549" s="2" t="s">
        <v>134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134</v>
      </c>
      <c r="RB549" s="2" t="s">
        <v>134</v>
      </c>
      <c r="RC549" s="2" t="s">
        <v>134</v>
      </c>
      <c r="RD549" s="2" t="s">
        <v>134</v>
      </c>
      <c r="RE549" s="2" t="s">
        <v>134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134</v>
      </c>
      <c r="RN549" s="2" t="s">
        <v>134</v>
      </c>
      <c r="RO549" s="2" t="s">
        <v>134</v>
      </c>
      <c r="RP549" s="2" t="s">
        <v>134</v>
      </c>
      <c r="RQ549" s="2" t="s">
        <v>134</v>
      </c>
      <c r="RR549" s="2" t="s">
        <v>134</v>
      </c>
      <c r="RS549" s="4"/>
      <c r="RT549" s="8"/>
      <c r="RU549" s="4"/>
      <c r="RV549" s="8"/>
      <c r="RW549" s="7"/>
      <c r="RX549" s="7"/>
      <c r="RY549" s="2" t="s">
        <v>134</v>
      </c>
      <c r="RZ549" s="2" t="s">
        <v>134</v>
      </c>
      <c r="SA549" s="2" t="s">
        <v>134</v>
      </c>
      <c r="SB549" s="2" t="s">
        <v>134</v>
      </c>
      <c r="SC549" s="2" t="s">
        <v>134</v>
      </c>
      <c r="SD549" s="2" t="s">
        <v>134</v>
      </c>
      <c r="SE549" s="4"/>
      <c r="SF549" s="8"/>
      <c r="SG549" s="4"/>
      <c r="SH549" s="8"/>
      <c r="SI549" s="7"/>
      <c r="SJ549" s="7"/>
      <c r="SK549" s="2" t="s">
        <v>134</v>
      </c>
      <c r="SL549" s="2" t="s">
        <v>134</v>
      </c>
      <c r="SM549" s="2" t="s">
        <v>134</v>
      </c>
      <c r="SN549" s="2" t="s">
        <v>134</v>
      </c>
      <c r="SO549" s="2" t="s">
        <v>134</v>
      </c>
      <c r="SP549" s="2" t="s">
        <v>134</v>
      </c>
    </row>
    <row r="550">
      <c r="A550" s="2" t="s">
        <v>4088</v>
      </c>
      <c r="B550" s="2" t="s">
        <v>123</v>
      </c>
      <c r="C550" s="2" t="s">
        <v>4068</v>
      </c>
      <c r="D550" s="2" t="s">
        <v>125</v>
      </c>
      <c r="E550" s="2" t="s">
        <v>1660</v>
      </c>
      <c r="F550" s="2" t="s">
        <v>4089</v>
      </c>
      <c r="G550" s="2" t="s">
        <v>134</v>
      </c>
      <c r="H550" s="2" t="s">
        <v>134</v>
      </c>
      <c r="I550" s="2" t="s">
        <v>134</v>
      </c>
      <c r="J550" s="2" t="s">
        <v>234</v>
      </c>
      <c r="K550" s="2" t="s">
        <v>329</v>
      </c>
      <c r="L550" s="3">
        <v>10.46</v>
      </c>
      <c r="M550" s="3"/>
      <c r="N550" s="3"/>
      <c r="O550" s="2" t="s">
        <v>274</v>
      </c>
      <c r="P550" s="2" t="s">
        <v>134</v>
      </c>
      <c r="Q550" s="2" t="s">
        <v>134</v>
      </c>
      <c r="R550" s="2" t="s">
        <v>40</v>
      </c>
      <c r="S550" s="2" t="s">
        <v>134</v>
      </c>
      <c r="T550" s="2" t="s">
        <v>134</v>
      </c>
      <c r="U550" s="2" t="s">
        <v>134</v>
      </c>
      <c r="V550" s="2" t="s">
        <v>134</v>
      </c>
      <c r="W550" s="2" t="s">
        <v>134</v>
      </c>
      <c r="X550" s="2" t="s">
        <v>134</v>
      </c>
      <c r="Y550" s="2" t="s">
        <v>134</v>
      </c>
      <c r="Z550" s="4"/>
      <c r="AA550" s="4">
        <f>=ROUNDDOWN({0},0)</f>
      </c>
      <c r="AB550" s="5"/>
      <c r="AC550" s="2" t="s">
        <v>134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134</v>
      </c>
      <c r="BD550" s="8" t="s">
        <v>134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/>
      <c r="BJ550" s="4"/>
      <c r="BK550" s="8"/>
      <c r="BL550" s="2" t="s">
        <v>134</v>
      </c>
      <c r="BM550" s="7"/>
      <c r="BN550" s="7"/>
      <c r="BO550" s="4"/>
      <c r="BP550" s="8"/>
      <c r="BQ550" s="4"/>
      <c r="BR550" s="8"/>
      <c r="BS550" s="7"/>
      <c r="BT550" s="7"/>
      <c r="BU550" s="2" t="s">
        <v>134</v>
      </c>
      <c r="BV550" s="2" t="s">
        <v>134</v>
      </c>
      <c r="BW550" s="2" t="s">
        <v>134</v>
      </c>
      <c r="BX550" s="2" t="s">
        <v>134</v>
      </c>
      <c r="BY550" s="2" t="s">
        <v>134</v>
      </c>
      <c r="BZ550" s="2" t="s">
        <v>134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134</v>
      </c>
      <c r="CI550" s="2" t="s">
        <v>134</v>
      </c>
      <c r="CJ550" s="2" t="s">
        <v>134</v>
      </c>
      <c r="CK550" s="2" t="s">
        <v>134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134</v>
      </c>
      <c r="CT550" s="2" t="s">
        <v>134</v>
      </c>
      <c r="CU550" s="2" t="s">
        <v>134</v>
      </c>
      <c r="CV550" s="2" t="s">
        <v>134</v>
      </c>
      <c r="CW550" s="2" t="s">
        <v>134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134</v>
      </c>
      <c r="DF550" s="2" t="s">
        <v>134</v>
      </c>
      <c r="DG550" s="2" t="s">
        <v>134</v>
      </c>
      <c r="DH550" s="2" t="s">
        <v>134</v>
      </c>
      <c r="DI550" s="2" t="s">
        <v>134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134</v>
      </c>
      <c r="DR550" s="2" t="s">
        <v>134</v>
      </c>
      <c r="DS550" s="2" t="s">
        <v>134</v>
      </c>
      <c r="DT550" s="2" t="s">
        <v>134</v>
      </c>
      <c r="DU550" s="2" t="s">
        <v>134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134</v>
      </c>
      <c r="ED550" s="2" t="s">
        <v>134</v>
      </c>
      <c r="EE550" s="2" t="s">
        <v>134</v>
      </c>
      <c r="EF550" s="2" t="s">
        <v>134</v>
      </c>
      <c r="EG550" s="2" t="s">
        <v>134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134</v>
      </c>
      <c r="EP550" s="2" t="s">
        <v>134</v>
      </c>
      <c r="EQ550" s="2" t="s">
        <v>134</v>
      </c>
      <c r="ER550" s="2" t="s">
        <v>134</v>
      </c>
      <c r="ES550" s="2" t="s">
        <v>134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134</v>
      </c>
      <c r="FB550" s="2" t="s">
        <v>134</v>
      </c>
      <c r="FC550" s="2" t="s">
        <v>134</v>
      </c>
      <c r="FD550" s="2" t="s">
        <v>134</v>
      </c>
      <c r="FE550" s="2" t="s">
        <v>134</v>
      </c>
      <c r="FF550" s="2" t="s">
        <v>134</v>
      </c>
      <c r="FG550" s="4"/>
      <c r="FH550" s="8"/>
      <c r="FI550" s="4"/>
      <c r="FJ550" s="8"/>
      <c r="FK550" s="7"/>
      <c r="FL550" s="7"/>
      <c r="FM550" s="2" t="s">
        <v>134</v>
      </c>
      <c r="FN550" s="2" t="s">
        <v>134</v>
      </c>
      <c r="FO550" s="2" t="s">
        <v>134</v>
      </c>
      <c r="FP550" s="2" t="s">
        <v>134</v>
      </c>
      <c r="FQ550" s="2" t="s">
        <v>134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134</v>
      </c>
      <c r="GA550" s="2" t="s">
        <v>134</v>
      </c>
      <c r="GB550" s="2" t="s">
        <v>134</v>
      </c>
      <c r="GC550" s="2" t="s">
        <v>134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134</v>
      </c>
      <c r="GM550" s="2" t="s">
        <v>134</v>
      </c>
      <c r="GN550" s="2" t="s">
        <v>134</v>
      </c>
      <c r="GO550" s="2" t="s">
        <v>134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134</v>
      </c>
      <c r="GX550" s="2" t="s">
        <v>134</v>
      </c>
      <c r="GY550" s="2" t="s">
        <v>134</v>
      </c>
      <c r="GZ550" s="2" t="s">
        <v>134</v>
      </c>
      <c r="HA550" s="2" t="s">
        <v>134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134</v>
      </c>
      <c r="HJ550" s="2" t="s">
        <v>134</v>
      </c>
      <c r="HK550" s="2" t="s">
        <v>134</v>
      </c>
      <c r="HL550" s="2" t="s">
        <v>134</v>
      </c>
      <c r="HM550" s="2" t="s">
        <v>134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134</v>
      </c>
      <c r="HW550" s="2" t="s">
        <v>134</v>
      </c>
      <c r="HX550" s="2" t="s">
        <v>134</v>
      </c>
      <c r="HY550" s="2" t="s">
        <v>134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134</v>
      </c>
      <c r="II550" s="2" t="s">
        <v>134</v>
      </c>
      <c r="IJ550" s="2" t="s">
        <v>134</v>
      </c>
      <c r="IK550" s="2" t="s">
        <v>134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134</v>
      </c>
      <c r="IT550" s="2" t="s">
        <v>134</v>
      </c>
      <c r="IU550" s="2" t="s">
        <v>134</v>
      </c>
      <c r="IV550" s="2" t="s">
        <v>134</v>
      </c>
      <c r="IW550" s="2" t="s">
        <v>134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134</v>
      </c>
      <c r="JG550" s="2" t="s">
        <v>134</v>
      </c>
      <c r="JH550" s="2" t="s">
        <v>134</v>
      </c>
      <c r="JI550" s="2" t="s">
        <v>134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134</v>
      </c>
      <c r="JS550" s="2" t="s">
        <v>134</v>
      </c>
      <c r="JT550" s="2" t="s">
        <v>134</v>
      </c>
      <c r="JU550" s="2" t="s">
        <v>134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134</v>
      </c>
      <c r="KQ550" s="2" t="s">
        <v>134</v>
      </c>
      <c r="KR550" s="2" t="s">
        <v>134</v>
      </c>
      <c r="KS550" s="2" t="s">
        <v>134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134</v>
      </c>
      <c r="LC550" s="2" t="s">
        <v>134</v>
      </c>
      <c r="LD550" s="2" t="s">
        <v>134</v>
      </c>
      <c r="LE550" s="2" t="s">
        <v>134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134</v>
      </c>
      <c r="LN550" s="2" t="s">
        <v>134</v>
      </c>
      <c r="LO550" s="2" t="s">
        <v>134</v>
      </c>
      <c r="LP550" s="2" t="s">
        <v>134</v>
      </c>
      <c r="LQ550" s="2" t="s">
        <v>134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134</v>
      </c>
      <c r="LZ550" s="2" t="s">
        <v>134</v>
      </c>
      <c r="MA550" s="2" t="s">
        <v>134</v>
      </c>
      <c r="MB550" s="2" t="s">
        <v>134</v>
      </c>
      <c r="MC550" s="2" t="s">
        <v>134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134</v>
      </c>
      <c r="MY550" s="2" t="s">
        <v>134</v>
      </c>
      <c r="MZ550" s="2" t="s">
        <v>134</v>
      </c>
      <c r="NA550" s="2" t="s">
        <v>134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134</v>
      </c>
      <c r="NW550" s="2" t="s">
        <v>134</v>
      </c>
      <c r="NX550" s="2" t="s">
        <v>134</v>
      </c>
      <c r="NY550" s="2" t="s">
        <v>134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134</v>
      </c>
      <c r="OT550" s="2" t="s">
        <v>134</v>
      </c>
      <c r="OU550" s="2" t="s">
        <v>134</v>
      </c>
      <c r="OV550" s="2" t="s">
        <v>134</v>
      </c>
      <c r="OW550" s="2" t="s">
        <v>134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134</v>
      </c>
      <c r="RN550" s="2" t="s">
        <v>134</v>
      </c>
      <c r="RO550" s="2" t="s">
        <v>134</v>
      </c>
      <c r="RP550" s="2" t="s">
        <v>134</v>
      </c>
      <c r="RQ550" s="2" t="s">
        <v>134</v>
      </c>
      <c r="RR550" s="2" t="s">
        <v>134</v>
      </c>
      <c r="RS550" s="4"/>
      <c r="RT550" s="8"/>
      <c r="RU550" s="4"/>
      <c r="RV550" s="8"/>
      <c r="RW550" s="7"/>
      <c r="RX550" s="7"/>
      <c r="RY550" s="2" t="s">
        <v>134</v>
      </c>
      <c r="RZ550" s="2" t="s">
        <v>134</v>
      </c>
      <c r="SA550" s="2" t="s">
        <v>134</v>
      </c>
      <c r="SB550" s="2" t="s">
        <v>134</v>
      </c>
      <c r="SC550" s="2" t="s">
        <v>134</v>
      </c>
      <c r="SD550" s="2" t="s">
        <v>134</v>
      </c>
      <c r="SE550" s="4"/>
      <c r="SF550" s="8"/>
      <c r="SG550" s="4"/>
      <c r="SH550" s="8"/>
      <c r="SI550" s="7"/>
      <c r="SJ550" s="7"/>
      <c r="SK550" s="2" t="s">
        <v>134</v>
      </c>
      <c r="SL550" s="2" t="s">
        <v>134</v>
      </c>
      <c r="SM550" s="2" t="s">
        <v>134</v>
      </c>
      <c r="SN550" s="2" t="s">
        <v>134</v>
      </c>
      <c r="SO550" s="2" t="s">
        <v>134</v>
      </c>
      <c r="SP550" s="2" t="s">
        <v>134</v>
      </c>
    </row>
    <row r="551">
      <c r="A551" s="2" t="s">
        <v>4090</v>
      </c>
      <c r="B551" s="2" t="s">
        <v>123</v>
      </c>
      <c r="C551" s="2" t="s">
        <v>4068</v>
      </c>
      <c r="D551" s="2" t="s">
        <v>125</v>
      </c>
      <c r="E551" s="2" t="s">
        <v>1660</v>
      </c>
      <c r="F551" s="2" t="s">
        <v>4089</v>
      </c>
      <c r="G551" s="2" t="s">
        <v>134</v>
      </c>
      <c r="H551" s="2" t="s">
        <v>134</v>
      </c>
      <c r="I551" s="2" t="s">
        <v>134</v>
      </c>
      <c r="J551" s="2" t="s">
        <v>234</v>
      </c>
      <c r="K551" s="2" t="s">
        <v>130</v>
      </c>
      <c r="L551" s="3">
        <v>11</v>
      </c>
      <c r="M551" s="3"/>
      <c r="N551" s="3"/>
      <c r="O551" s="2" t="s">
        <v>131</v>
      </c>
      <c r="P551" s="2" t="s">
        <v>134</v>
      </c>
      <c r="Q551" s="2" t="s">
        <v>134</v>
      </c>
      <c r="R551" s="2" t="s">
        <v>40</v>
      </c>
      <c r="S551" s="2" t="s">
        <v>134</v>
      </c>
      <c r="T551" s="2" t="s">
        <v>134</v>
      </c>
      <c r="U551" s="2" t="s">
        <v>134</v>
      </c>
      <c r="V551" s="2" t="s">
        <v>134</v>
      </c>
      <c r="W551" s="2" t="s">
        <v>134</v>
      </c>
      <c r="X551" s="2" t="s">
        <v>134</v>
      </c>
      <c r="Y551" s="2" t="s">
        <v>134</v>
      </c>
      <c r="Z551" s="4"/>
      <c r="AA551" s="4">
        <f>=ROUNDDOWN({0},0)</f>
      </c>
      <c r="AB551" s="5"/>
      <c r="AC551" s="2" t="s">
        <v>134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/>
      <c r="BJ551" s="4"/>
      <c r="BK551" s="8"/>
      <c r="BL551" s="2" t="s">
        <v>134</v>
      </c>
      <c r="BM551" s="7"/>
      <c r="BN551" s="7"/>
      <c r="BO551" s="4"/>
      <c r="BP551" s="8"/>
      <c r="BQ551" s="4"/>
      <c r="BR551" s="8"/>
      <c r="BS551" s="7"/>
      <c r="BT551" s="7"/>
      <c r="BU551" s="2" t="s">
        <v>134</v>
      </c>
      <c r="BV551" s="2" t="s">
        <v>134</v>
      </c>
      <c r="BW551" s="2" t="s">
        <v>134</v>
      </c>
      <c r="BX551" s="2" t="s">
        <v>134</v>
      </c>
      <c r="BY551" s="2" t="s">
        <v>134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134</v>
      </c>
      <c r="CH551" s="2" t="s">
        <v>134</v>
      </c>
      <c r="CI551" s="2" t="s">
        <v>134</v>
      </c>
      <c r="CJ551" s="2" t="s">
        <v>134</v>
      </c>
      <c r="CK551" s="2" t="s">
        <v>134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134</v>
      </c>
      <c r="CT551" s="2" t="s">
        <v>134</v>
      </c>
      <c r="CU551" s="2" t="s">
        <v>134</v>
      </c>
      <c r="CV551" s="2" t="s">
        <v>134</v>
      </c>
      <c r="CW551" s="2" t="s">
        <v>134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134</v>
      </c>
      <c r="DF551" s="2" t="s">
        <v>134</v>
      </c>
      <c r="DG551" s="2" t="s">
        <v>134</v>
      </c>
      <c r="DH551" s="2" t="s">
        <v>134</v>
      </c>
      <c r="DI551" s="2" t="s">
        <v>134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134</v>
      </c>
      <c r="DR551" s="2" t="s">
        <v>134</v>
      </c>
      <c r="DS551" s="2" t="s">
        <v>134</v>
      </c>
      <c r="DT551" s="2" t="s">
        <v>134</v>
      </c>
      <c r="DU551" s="2" t="s">
        <v>134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134</v>
      </c>
      <c r="ED551" s="2" t="s">
        <v>134</v>
      </c>
      <c r="EE551" s="2" t="s">
        <v>134</v>
      </c>
      <c r="EF551" s="2" t="s">
        <v>134</v>
      </c>
      <c r="EG551" s="2" t="s">
        <v>134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134</v>
      </c>
      <c r="EP551" s="2" t="s">
        <v>134</v>
      </c>
      <c r="EQ551" s="2" t="s">
        <v>134</v>
      </c>
      <c r="ER551" s="2" t="s">
        <v>134</v>
      </c>
      <c r="ES551" s="2" t="s">
        <v>134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134</v>
      </c>
      <c r="FB551" s="2" t="s">
        <v>134</v>
      </c>
      <c r="FC551" s="2" t="s">
        <v>134</v>
      </c>
      <c r="FD551" s="2" t="s">
        <v>134</v>
      </c>
      <c r="FE551" s="2" t="s">
        <v>134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134</v>
      </c>
      <c r="FN551" s="2" t="s">
        <v>134</v>
      </c>
      <c r="FO551" s="2" t="s">
        <v>134</v>
      </c>
      <c r="FP551" s="2" t="s">
        <v>134</v>
      </c>
      <c r="FQ551" s="2" t="s">
        <v>134</v>
      </c>
      <c r="FR551" s="2" t="s">
        <v>134</v>
      </c>
      <c r="FS551" s="4"/>
      <c r="FT551" s="8"/>
      <c r="FU551" s="4"/>
      <c r="FV551" s="8"/>
      <c r="FW551" s="7"/>
      <c r="FX551" s="7"/>
      <c r="FY551" s="2" t="s">
        <v>134</v>
      </c>
      <c r="FZ551" s="2" t="s">
        <v>134</v>
      </c>
      <c r="GA551" s="2" t="s">
        <v>134</v>
      </c>
      <c r="GB551" s="2" t="s">
        <v>134</v>
      </c>
      <c r="GC551" s="2" t="s">
        <v>134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134</v>
      </c>
      <c r="GM551" s="2" t="s">
        <v>134</v>
      </c>
      <c r="GN551" s="2" t="s">
        <v>134</v>
      </c>
      <c r="GO551" s="2" t="s">
        <v>134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134</v>
      </c>
      <c r="GX551" s="2" t="s">
        <v>134</v>
      </c>
      <c r="GY551" s="2" t="s">
        <v>134</v>
      </c>
      <c r="GZ551" s="2" t="s">
        <v>134</v>
      </c>
      <c r="HA551" s="2" t="s">
        <v>134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134</v>
      </c>
      <c r="HJ551" s="2" t="s">
        <v>134</v>
      </c>
      <c r="HK551" s="2" t="s">
        <v>134</v>
      </c>
      <c r="HL551" s="2" t="s">
        <v>134</v>
      </c>
      <c r="HM551" s="2" t="s">
        <v>134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134</v>
      </c>
      <c r="HV551" s="2" t="s">
        <v>134</v>
      </c>
      <c r="HW551" s="2" t="s">
        <v>134</v>
      </c>
      <c r="HX551" s="2" t="s">
        <v>134</v>
      </c>
      <c r="HY551" s="2" t="s">
        <v>134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134</v>
      </c>
      <c r="II551" s="2" t="s">
        <v>134</v>
      </c>
      <c r="IJ551" s="2" t="s">
        <v>134</v>
      </c>
      <c r="IK551" s="2" t="s">
        <v>134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134</v>
      </c>
      <c r="IT551" s="2" t="s">
        <v>134</v>
      </c>
      <c r="IU551" s="2" t="s">
        <v>134</v>
      </c>
      <c r="IV551" s="2" t="s">
        <v>134</v>
      </c>
      <c r="IW551" s="2" t="s">
        <v>134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134</v>
      </c>
      <c r="JF551" s="2" t="s">
        <v>134</v>
      </c>
      <c r="JG551" s="2" t="s">
        <v>134</v>
      </c>
      <c r="JH551" s="2" t="s">
        <v>134</v>
      </c>
      <c r="JI551" s="2" t="s">
        <v>134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134</v>
      </c>
      <c r="JR551" s="2" t="s">
        <v>134</v>
      </c>
      <c r="JS551" s="2" t="s">
        <v>134</v>
      </c>
      <c r="JT551" s="2" t="s">
        <v>134</v>
      </c>
      <c r="JU551" s="2" t="s">
        <v>134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134</v>
      </c>
      <c r="KQ551" s="2" t="s">
        <v>134</v>
      </c>
      <c r="KR551" s="2" t="s">
        <v>134</v>
      </c>
      <c r="KS551" s="2" t="s">
        <v>134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134</v>
      </c>
      <c r="LC551" s="2" t="s">
        <v>134</v>
      </c>
      <c r="LD551" s="2" t="s">
        <v>134</v>
      </c>
      <c r="LE551" s="2" t="s">
        <v>134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134</v>
      </c>
      <c r="LN551" s="2" t="s">
        <v>134</v>
      </c>
      <c r="LO551" s="2" t="s">
        <v>134</v>
      </c>
      <c r="LP551" s="2" t="s">
        <v>134</v>
      </c>
      <c r="LQ551" s="2" t="s">
        <v>134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134</v>
      </c>
      <c r="LZ551" s="2" t="s">
        <v>134</v>
      </c>
      <c r="MA551" s="2" t="s">
        <v>134</v>
      </c>
      <c r="MB551" s="2" t="s">
        <v>134</v>
      </c>
      <c r="MC551" s="2" t="s">
        <v>134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134</v>
      </c>
      <c r="MM551" s="2" t="s">
        <v>134</v>
      </c>
      <c r="MN551" s="2" t="s">
        <v>134</v>
      </c>
      <c r="MO551" s="2" t="s">
        <v>134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134</v>
      </c>
      <c r="MY551" s="2" t="s">
        <v>134</v>
      </c>
      <c r="MZ551" s="2" t="s">
        <v>134</v>
      </c>
      <c r="NA551" s="2" t="s">
        <v>134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134</v>
      </c>
      <c r="NV551" s="2" t="s">
        <v>134</v>
      </c>
      <c r="NW551" s="2" t="s">
        <v>134</v>
      </c>
      <c r="NX551" s="2" t="s">
        <v>134</v>
      </c>
      <c r="NY551" s="2" t="s">
        <v>134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134</v>
      </c>
      <c r="OT551" s="2" t="s">
        <v>134</v>
      </c>
      <c r="OU551" s="2" t="s">
        <v>134</v>
      </c>
      <c r="OV551" s="2" t="s">
        <v>134</v>
      </c>
      <c r="OW551" s="2" t="s">
        <v>134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134</v>
      </c>
      <c r="QD551" s="2" t="s">
        <v>134</v>
      </c>
      <c r="QE551" s="2" t="s">
        <v>134</v>
      </c>
      <c r="QF551" s="2" t="s">
        <v>134</v>
      </c>
      <c r="QG551" s="2" t="s">
        <v>134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134</v>
      </c>
      <c r="QP551" s="2" t="s">
        <v>134</v>
      </c>
      <c r="QQ551" s="2" t="s">
        <v>134</v>
      </c>
      <c r="QR551" s="2" t="s">
        <v>134</v>
      </c>
      <c r="QS551" s="2" t="s">
        <v>134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134</v>
      </c>
      <c r="RN551" s="2" t="s">
        <v>134</v>
      </c>
      <c r="RO551" s="2" t="s">
        <v>134</v>
      </c>
      <c r="RP551" s="2" t="s">
        <v>134</v>
      </c>
      <c r="RQ551" s="2" t="s">
        <v>134</v>
      </c>
      <c r="RR551" s="2" t="s">
        <v>134</v>
      </c>
      <c r="RS551" s="4"/>
      <c r="RT551" s="8"/>
      <c r="RU551" s="4"/>
      <c r="RV551" s="8"/>
      <c r="RW551" s="7"/>
      <c r="RX551" s="7"/>
      <c r="RY551" s="2" t="s">
        <v>134</v>
      </c>
      <c r="RZ551" s="2" t="s">
        <v>134</v>
      </c>
      <c r="SA551" s="2" t="s">
        <v>134</v>
      </c>
      <c r="SB551" s="2" t="s">
        <v>134</v>
      </c>
      <c r="SC551" s="2" t="s">
        <v>134</v>
      </c>
      <c r="SD551" s="2" t="s">
        <v>134</v>
      </c>
      <c r="SE551" s="4"/>
      <c r="SF551" s="8"/>
      <c r="SG551" s="4"/>
      <c r="SH551" s="8"/>
      <c r="SI551" s="7"/>
      <c r="SJ551" s="7"/>
      <c r="SK551" s="2" t="s">
        <v>134</v>
      </c>
      <c r="SL551" s="2" t="s">
        <v>134</v>
      </c>
      <c r="SM551" s="2" t="s">
        <v>134</v>
      </c>
      <c r="SN551" s="2" t="s">
        <v>134</v>
      </c>
      <c r="SO551" s="2" t="s">
        <v>134</v>
      </c>
      <c r="SP551" s="2" t="s">
        <v>134</v>
      </c>
    </row>
    <row r="552">
      <c r="A552" s="2" t="s">
        <v>4091</v>
      </c>
      <c r="B552" s="2" t="s">
        <v>123</v>
      </c>
      <c r="C552" s="2" t="s">
        <v>4068</v>
      </c>
      <c r="D552" s="2" t="s">
        <v>125</v>
      </c>
      <c r="E552" s="2" t="s">
        <v>1660</v>
      </c>
      <c r="F552" s="2" t="s">
        <v>4089</v>
      </c>
      <c r="G552" s="2" t="s">
        <v>134</v>
      </c>
      <c r="H552" s="2" t="s">
        <v>134</v>
      </c>
      <c r="I552" s="2" t="s">
        <v>134</v>
      </c>
      <c r="J552" s="2" t="s">
        <v>234</v>
      </c>
      <c r="K552" s="2" t="s">
        <v>2033</v>
      </c>
      <c r="L552" s="3">
        <v>11</v>
      </c>
      <c r="M552" s="3"/>
      <c r="N552" s="3"/>
      <c r="O552" s="2" t="s">
        <v>274</v>
      </c>
      <c r="P552" s="2" t="s">
        <v>134</v>
      </c>
      <c r="Q552" s="2" t="s">
        <v>134</v>
      </c>
      <c r="R552" s="2" t="s">
        <v>40</v>
      </c>
      <c r="S552" s="2" t="s">
        <v>134</v>
      </c>
      <c r="T552" s="2" t="s">
        <v>134</v>
      </c>
      <c r="U552" s="2" t="s">
        <v>134</v>
      </c>
      <c r="V552" s="2" t="s">
        <v>134</v>
      </c>
      <c r="W552" s="2" t="s">
        <v>134</v>
      </c>
      <c r="X552" s="2" t="s">
        <v>134</v>
      </c>
      <c r="Y552" s="2" t="s">
        <v>134</v>
      </c>
      <c r="Z552" s="4"/>
      <c r="AA552" s="4">
        <f>=ROUNDDOWN({0},0)</f>
      </c>
      <c r="AB552" s="5"/>
      <c r="AC552" s="2" t="s">
        <v>134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/>
      <c r="BJ552" s="4"/>
      <c r="BK552" s="8"/>
      <c r="BL552" s="2" t="s">
        <v>134</v>
      </c>
      <c r="BM552" s="7"/>
      <c r="BN552" s="7"/>
      <c r="BO552" s="4"/>
      <c r="BP552" s="8"/>
      <c r="BQ552" s="4"/>
      <c r="BR552" s="8"/>
      <c r="BS552" s="7"/>
      <c r="BT552" s="7"/>
      <c r="BU552" s="2" t="s">
        <v>134</v>
      </c>
      <c r="BV552" s="2" t="s">
        <v>134</v>
      </c>
      <c r="BW552" s="2" t="s">
        <v>134</v>
      </c>
      <c r="BX552" s="2" t="s">
        <v>134</v>
      </c>
      <c r="BY552" s="2" t="s">
        <v>134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134</v>
      </c>
      <c r="CH552" s="2" t="s">
        <v>134</v>
      </c>
      <c r="CI552" s="2" t="s">
        <v>134</v>
      </c>
      <c r="CJ552" s="2" t="s">
        <v>134</v>
      </c>
      <c r="CK552" s="2" t="s">
        <v>134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134</v>
      </c>
      <c r="CT552" s="2" t="s">
        <v>134</v>
      </c>
      <c r="CU552" s="2" t="s">
        <v>134</v>
      </c>
      <c r="CV552" s="2" t="s">
        <v>134</v>
      </c>
      <c r="CW552" s="2" t="s">
        <v>134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134</v>
      </c>
      <c r="DF552" s="2" t="s">
        <v>134</v>
      </c>
      <c r="DG552" s="2" t="s">
        <v>134</v>
      </c>
      <c r="DH552" s="2" t="s">
        <v>134</v>
      </c>
      <c r="DI552" s="2" t="s">
        <v>134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134</v>
      </c>
      <c r="DR552" s="2" t="s">
        <v>134</v>
      </c>
      <c r="DS552" s="2" t="s">
        <v>134</v>
      </c>
      <c r="DT552" s="2" t="s">
        <v>134</v>
      </c>
      <c r="DU552" s="2" t="s">
        <v>134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134</v>
      </c>
      <c r="ED552" s="2" t="s">
        <v>134</v>
      </c>
      <c r="EE552" s="2" t="s">
        <v>134</v>
      </c>
      <c r="EF552" s="2" t="s">
        <v>134</v>
      </c>
      <c r="EG552" s="2" t="s">
        <v>134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134</v>
      </c>
      <c r="EP552" s="2" t="s">
        <v>134</v>
      </c>
      <c r="EQ552" s="2" t="s">
        <v>134</v>
      </c>
      <c r="ER552" s="2" t="s">
        <v>134</v>
      </c>
      <c r="ES552" s="2" t="s">
        <v>134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134</v>
      </c>
      <c r="FB552" s="2" t="s">
        <v>134</v>
      </c>
      <c r="FC552" s="2" t="s">
        <v>134</v>
      </c>
      <c r="FD552" s="2" t="s">
        <v>134</v>
      </c>
      <c r="FE552" s="2" t="s">
        <v>134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134</v>
      </c>
      <c r="FN552" s="2" t="s">
        <v>134</v>
      </c>
      <c r="FO552" s="2" t="s">
        <v>134</v>
      </c>
      <c r="FP552" s="2" t="s">
        <v>134</v>
      </c>
      <c r="FQ552" s="2" t="s">
        <v>134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134</v>
      </c>
      <c r="FZ552" s="2" t="s">
        <v>134</v>
      </c>
      <c r="GA552" s="2" t="s">
        <v>134</v>
      </c>
      <c r="GB552" s="2" t="s">
        <v>134</v>
      </c>
      <c r="GC552" s="2" t="s">
        <v>134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134</v>
      </c>
      <c r="GM552" s="2" t="s">
        <v>134</v>
      </c>
      <c r="GN552" s="2" t="s">
        <v>134</v>
      </c>
      <c r="GO552" s="2" t="s">
        <v>134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134</v>
      </c>
      <c r="GX552" s="2" t="s">
        <v>134</v>
      </c>
      <c r="GY552" s="2" t="s">
        <v>134</v>
      </c>
      <c r="GZ552" s="2" t="s">
        <v>134</v>
      </c>
      <c r="HA552" s="2" t="s">
        <v>134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134</v>
      </c>
      <c r="HJ552" s="2" t="s">
        <v>134</v>
      </c>
      <c r="HK552" s="2" t="s">
        <v>134</v>
      </c>
      <c r="HL552" s="2" t="s">
        <v>134</v>
      </c>
      <c r="HM552" s="2" t="s">
        <v>134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134</v>
      </c>
      <c r="HV552" s="2" t="s">
        <v>134</v>
      </c>
      <c r="HW552" s="2" t="s">
        <v>134</v>
      </c>
      <c r="HX552" s="2" t="s">
        <v>134</v>
      </c>
      <c r="HY552" s="2" t="s">
        <v>134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134</v>
      </c>
      <c r="II552" s="2" t="s">
        <v>134</v>
      </c>
      <c r="IJ552" s="2" t="s">
        <v>134</v>
      </c>
      <c r="IK552" s="2" t="s">
        <v>134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134</v>
      </c>
      <c r="IT552" s="2" t="s">
        <v>134</v>
      </c>
      <c r="IU552" s="2" t="s">
        <v>134</v>
      </c>
      <c r="IV552" s="2" t="s">
        <v>134</v>
      </c>
      <c r="IW552" s="2" t="s">
        <v>134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134</v>
      </c>
      <c r="JF552" s="2" t="s">
        <v>134</v>
      </c>
      <c r="JG552" s="2" t="s">
        <v>134</v>
      </c>
      <c r="JH552" s="2" t="s">
        <v>134</v>
      </c>
      <c r="JI552" s="2" t="s">
        <v>134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134</v>
      </c>
      <c r="JS552" s="2" t="s">
        <v>134</v>
      </c>
      <c r="JT552" s="2" t="s">
        <v>134</v>
      </c>
      <c r="JU552" s="2" t="s">
        <v>134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134</v>
      </c>
      <c r="KP552" s="2" t="s">
        <v>134</v>
      </c>
      <c r="KQ552" s="2" t="s">
        <v>134</v>
      </c>
      <c r="KR552" s="2" t="s">
        <v>134</v>
      </c>
      <c r="KS552" s="2" t="s">
        <v>134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134</v>
      </c>
      <c r="LC552" s="2" t="s">
        <v>134</v>
      </c>
      <c r="LD552" s="2" t="s">
        <v>134</v>
      </c>
      <c r="LE552" s="2" t="s">
        <v>134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134</v>
      </c>
      <c r="LN552" s="2" t="s">
        <v>134</v>
      </c>
      <c r="LO552" s="2" t="s">
        <v>134</v>
      </c>
      <c r="LP552" s="2" t="s">
        <v>134</v>
      </c>
      <c r="LQ552" s="2" t="s">
        <v>134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134</v>
      </c>
      <c r="LZ552" s="2" t="s">
        <v>134</v>
      </c>
      <c r="MA552" s="2" t="s">
        <v>134</v>
      </c>
      <c r="MB552" s="2" t="s">
        <v>134</v>
      </c>
      <c r="MC552" s="2" t="s">
        <v>134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134</v>
      </c>
      <c r="MM552" s="2" t="s">
        <v>134</v>
      </c>
      <c r="MN552" s="2" t="s">
        <v>134</v>
      </c>
      <c r="MO552" s="2" t="s">
        <v>134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134</v>
      </c>
      <c r="MY552" s="2" t="s">
        <v>134</v>
      </c>
      <c r="MZ552" s="2" t="s">
        <v>134</v>
      </c>
      <c r="NA552" s="2" t="s">
        <v>134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134</v>
      </c>
      <c r="NW552" s="2" t="s">
        <v>134</v>
      </c>
      <c r="NX552" s="2" t="s">
        <v>134</v>
      </c>
      <c r="NY552" s="2" t="s">
        <v>134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134</v>
      </c>
      <c r="OI552" s="2" t="s">
        <v>134</v>
      </c>
      <c r="OJ552" s="2" t="s">
        <v>134</v>
      </c>
      <c r="OK552" s="2" t="s">
        <v>134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134</v>
      </c>
      <c r="OT552" s="2" t="s">
        <v>134</v>
      </c>
      <c r="OU552" s="2" t="s">
        <v>134</v>
      </c>
      <c r="OV552" s="2" t="s">
        <v>134</v>
      </c>
      <c r="OW552" s="2" t="s">
        <v>134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134</v>
      </c>
      <c r="QP552" s="2" t="s">
        <v>134</v>
      </c>
      <c r="QQ552" s="2" t="s">
        <v>134</v>
      </c>
      <c r="QR552" s="2" t="s">
        <v>134</v>
      </c>
      <c r="QS552" s="2" t="s">
        <v>134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134</v>
      </c>
      <c r="RN552" s="2" t="s">
        <v>134</v>
      </c>
      <c r="RO552" s="2" t="s">
        <v>134</v>
      </c>
      <c r="RP552" s="2" t="s">
        <v>134</v>
      </c>
      <c r="RQ552" s="2" t="s">
        <v>134</v>
      </c>
      <c r="RR552" s="2" t="s">
        <v>134</v>
      </c>
      <c r="RS552" s="4"/>
      <c r="RT552" s="8"/>
      <c r="RU552" s="4"/>
      <c r="RV552" s="8"/>
      <c r="RW552" s="7"/>
      <c r="RX552" s="7"/>
      <c r="RY552" s="2" t="s">
        <v>134</v>
      </c>
      <c r="RZ552" s="2" t="s">
        <v>134</v>
      </c>
      <c r="SA552" s="2" t="s">
        <v>134</v>
      </c>
      <c r="SB552" s="2" t="s">
        <v>134</v>
      </c>
      <c r="SC552" s="2" t="s">
        <v>134</v>
      </c>
      <c r="SD552" s="2" t="s">
        <v>134</v>
      </c>
      <c r="SE552" s="4"/>
      <c r="SF552" s="8"/>
      <c r="SG552" s="4"/>
      <c r="SH552" s="8"/>
      <c r="SI552" s="7"/>
      <c r="SJ552" s="7"/>
      <c r="SK552" s="2" t="s">
        <v>134</v>
      </c>
      <c r="SL552" s="2" t="s">
        <v>134</v>
      </c>
      <c r="SM552" s="2" t="s">
        <v>134</v>
      </c>
      <c r="SN552" s="2" t="s">
        <v>134</v>
      </c>
      <c r="SO552" s="2" t="s">
        <v>134</v>
      </c>
      <c r="SP552" s="2" t="s">
        <v>134</v>
      </c>
    </row>
    <row r="553">
      <c r="A553" s="2" t="s">
        <v>4092</v>
      </c>
      <c r="B553" s="2" t="s">
        <v>123</v>
      </c>
      <c r="C553" s="2" t="s">
        <v>4093</v>
      </c>
      <c r="D553" s="2" t="s">
        <v>125</v>
      </c>
      <c r="E553" s="2" t="s">
        <v>126</v>
      </c>
      <c r="F553" s="2" t="s">
        <v>4094</v>
      </c>
      <c r="G553" s="2" t="s">
        <v>4095</v>
      </c>
      <c r="H553" s="2" t="s">
        <v>4096</v>
      </c>
      <c r="I553" s="2" t="s">
        <v>4097</v>
      </c>
      <c r="J553" s="2" t="s">
        <v>234</v>
      </c>
      <c r="K553" s="2" t="s">
        <v>528</v>
      </c>
      <c r="L553" s="3">
        <v>13.5</v>
      </c>
      <c r="M553" s="3">
        <v>14.17</v>
      </c>
      <c r="N553" s="3">
        <v>29.99</v>
      </c>
      <c r="O553" s="2" t="s">
        <v>766</v>
      </c>
      <c r="P553" s="2" t="s">
        <v>275</v>
      </c>
      <c r="Q553" s="2" t="s">
        <v>133</v>
      </c>
      <c r="R553" s="2" t="s">
        <v>134</v>
      </c>
      <c r="S553" s="2" t="s">
        <v>134</v>
      </c>
      <c r="T553" s="2" t="s">
        <v>134</v>
      </c>
      <c r="U553" s="2" t="s">
        <v>134</v>
      </c>
      <c r="V553" s="2" t="s">
        <v>1361</v>
      </c>
      <c r="W553" s="2" t="s">
        <v>835</v>
      </c>
      <c r="X553" s="2" t="s">
        <v>134</v>
      </c>
      <c r="Y553" s="2" t="s">
        <v>237</v>
      </c>
      <c r="Z553" s="4"/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140</v>
      </c>
      <c r="BV553" s="2" t="s">
        <v>144</v>
      </c>
      <c r="BW553" s="2" t="s">
        <v>134</v>
      </c>
      <c r="BX553" s="2" t="s">
        <v>736</v>
      </c>
      <c r="BY553" s="2" t="s">
        <v>142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161</v>
      </c>
      <c r="CH553" s="2" t="s">
        <v>144</v>
      </c>
      <c r="CI553" s="2" t="s">
        <v>134</v>
      </c>
      <c r="CJ553" s="2" t="s">
        <v>134</v>
      </c>
      <c r="CK553" s="2" t="s">
        <v>142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140</v>
      </c>
      <c r="CT553" s="2" t="s">
        <v>144</v>
      </c>
      <c r="CU553" s="2" t="s">
        <v>1880</v>
      </c>
      <c r="CV553" s="2" t="s">
        <v>2241</v>
      </c>
      <c r="CW553" s="2" t="s">
        <v>142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140</v>
      </c>
      <c r="DF553" s="2" t="s">
        <v>144</v>
      </c>
      <c r="DG553" s="2" t="s">
        <v>731</v>
      </c>
      <c r="DH553" s="2" t="s">
        <v>4098</v>
      </c>
      <c r="DI553" s="2" t="s">
        <v>142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140</v>
      </c>
      <c r="DR553" s="2" t="s">
        <v>144</v>
      </c>
      <c r="DS553" s="2" t="s">
        <v>533</v>
      </c>
      <c r="DT553" s="2" t="s">
        <v>2276</v>
      </c>
      <c r="DU553" s="2" t="s">
        <v>142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140</v>
      </c>
      <c r="ED553" s="2" t="s">
        <v>144</v>
      </c>
      <c r="EE553" s="2" t="s">
        <v>245</v>
      </c>
      <c r="EF553" s="2" t="s">
        <v>3398</v>
      </c>
      <c r="EG553" s="2" t="s">
        <v>142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140</v>
      </c>
      <c r="EP553" s="2" t="s">
        <v>144</v>
      </c>
      <c r="EQ553" s="2" t="s">
        <v>3127</v>
      </c>
      <c r="ER553" s="2" t="s">
        <v>1966</v>
      </c>
      <c r="ES553" s="2" t="s">
        <v>142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140</v>
      </c>
      <c r="FB553" s="2" t="s">
        <v>144</v>
      </c>
      <c r="FC553" s="2" t="s">
        <v>1880</v>
      </c>
      <c r="FD553" s="2" t="s">
        <v>482</v>
      </c>
      <c r="FE553" s="2" t="s">
        <v>142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134</v>
      </c>
      <c r="FN553" s="2" t="s">
        <v>134</v>
      </c>
      <c r="FO553" s="2" t="s">
        <v>134</v>
      </c>
      <c r="FP553" s="2" t="s">
        <v>134</v>
      </c>
      <c r="FQ553" s="2" t="s">
        <v>134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134</v>
      </c>
      <c r="GA553" s="2" t="s">
        <v>134</v>
      </c>
      <c r="GB553" s="2" t="s">
        <v>134</v>
      </c>
      <c r="GC553" s="2" t="s">
        <v>134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134</v>
      </c>
      <c r="GM553" s="2" t="s">
        <v>134</v>
      </c>
      <c r="GN553" s="2" t="s">
        <v>134</v>
      </c>
      <c r="GO553" s="2" t="s">
        <v>134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184</v>
      </c>
      <c r="GX553" s="2" t="s">
        <v>144</v>
      </c>
      <c r="GY553" s="2" t="s">
        <v>134</v>
      </c>
      <c r="GZ553" s="2" t="s">
        <v>134</v>
      </c>
      <c r="HA553" s="2" t="s">
        <v>142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140</v>
      </c>
      <c r="HJ553" s="2" t="s">
        <v>144</v>
      </c>
      <c r="HK553" s="2" t="s">
        <v>1880</v>
      </c>
      <c r="HL553" s="2" t="s">
        <v>257</v>
      </c>
      <c r="HM553" s="2" t="s">
        <v>142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134</v>
      </c>
      <c r="HW553" s="2" t="s">
        <v>134</v>
      </c>
      <c r="HX553" s="2" t="s">
        <v>134</v>
      </c>
      <c r="HY553" s="2" t="s">
        <v>134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140</v>
      </c>
      <c r="IH553" s="2" t="s">
        <v>144</v>
      </c>
      <c r="II553" s="2" t="s">
        <v>486</v>
      </c>
      <c r="IJ553" s="2" t="s">
        <v>665</v>
      </c>
      <c r="IK553" s="2" t="s">
        <v>142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176</v>
      </c>
      <c r="IT553" s="2" t="s">
        <v>144</v>
      </c>
      <c r="IU553" s="2" t="s">
        <v>134</v>
      </c>
      <c r="IV553" s="2" t="s">
        <v>134</v>
      </c>
      <c r="IW553" s="2" t="s">
        <v>142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134</v>
      </c>
      <c r="JG553" s="2" t="s">
        <v>134</v>
      </c>
      <c r="JH553" s="2" t="s">
        <v>134</v>
      </c>
      <c r="JI553" s="2" t="s">
        <v>134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184</v>
      </c>
      <c r="JR553" s="2" t="s">
        <v>144</v>
      </c>
      <c r="JS553" s="2" t="s">
        <v>134</v>
      </c>
      <c r="JT553" s="2" t="s">
        <v>134</v>
      </c>
      <c r="JU553" s="2" t="s">
        <v>142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134</v>
      </c>
      <c r="KE553" s="2" t="s">
        <v>134</v>
      </c>
      <c r="KF553" s="2" t="s">
        <v>134</v>
      </c>
      <c r="KG553" s="2" t="s">
        <v>134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140</v>
      </c>
      <c r="KP553" s="2" t="s">
        <v>144</v>
      </c>
      <c r="KQ553" s="2" t="s">
        <v>1986</v>
      </c>
      <c r="KR553" s="2" t="s">
        <v>4099</v>
      </c>
      <c r="KS553" s="2" t="s">
        <v>142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161</v>
      </c>
      <c r="LB553" s="2" t="s">
        <v>144</v>
      </c>
      <c r="LC553" s="2" t="s">
        <v>134</v>
      </c>
      <c r="LD553" s="2" t="s">
        <v>134</v>
      </c>
      <c r="LE553" s="2" t="s">
        <v>142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134</v>
      </c>
      <c r="LN553" s="2" t="s">
        <v>134</v>
      </c>
      <c r="LO553" s="2" t="s">
        <v>134</v>
      </c>
      <c r="LP553" s="2" t="s">
        <v>134</v>
      </c>
      <c r="LQ553" s="2" t="s">
        <v>134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134</v>
      </c>
      <c r="LZ553" s="2" t="s">
        <v>134</v>
      </c>
      <c r="MA553" s="2" t="s">
        <v>134</v>
      </c>
      <c r="MB553" s="2" t="s">
        <v>134</v>
      </c>
      <c r="MC553" s="2" t="s">
        <v>134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161</v>
      </c>
      <c r="ML553" s="2" t="s">
        <v>144</v>
      </c>
      <c r="MM553" s="2" t="s">
        <v>134</v>
      </c>
      <c r="MN553" s="2" t="s">
        <v>134</v>
      </c>
      <c r="MO553" s="2" t="s">
        <v>142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134</v>
      </c>
      <c r="MY553" s="2" t="s">
        <v>134</v>
      </c>
      <c r="MZ553" s="2" t="s">
        <v>134</v>
      </c>
      <c r="NA553" s="2" t="s">
        <v>134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184</v>
      </c>
      <c r="NJ553" s="2" t="s">
        <v>144</v>
      </c>
      <c r="NK553" s="2" t="s">
        <v>134</v>
      </c>
      <c r="NL553" s="2" t="s">
        <v>134</v>
      </c>
      <c r="NM553" s="2" t="s">
        <v>142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134</v>
      </c>
      <c r="NV553" s="2" t="s">
        <v>134</v>
      </c>
      <c r="NW553" s="2" t="s">
        <v>134</v>
      </c>
      <c r="NX553" s="2" t="s">
        <v>134</v>
      </c>
      <c r="NY553" s="2" t="s">
        <v>134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140</v>
      </c>
      <c r="OH553" s="2" t="s">
        <v>144</v>
      </c>
      <c r="OI553" s="2" t="s">
        <v>1880</v>
      </c>
      <c r="OJ553" s="2" t="s">
        <v>558</v>
      </c>
      <c r="OK553" s="2" t="s">
        <v>142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134</v>
      </c>
      <c r="OT553" s="2" t="s">
        <v>134</v>
      </c>
      <c r="OU553" s="2" t="s">
        <v>134</v>
      </c>
      <c r="OV553" s="2" t="s">
        <v>134</v>
      </c>
      <c r="OW553" s="2" t="s">
        <v>134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161</v>
      </c>
      <c r="PF553" s="2" t="s">
        <v>144</v>
      </c>
      <c r="PG553" s="2" t="s">
        <v>134</v>
      </c>
      <c r="PH553" s="2" t="s">
        <v>134</v>
      </c>
      <c r="PI553" s="2" t="s">
        <v>142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184</v>
      </c>
      <c r="QP553" s="2" t="s">
        <v>131</v>
      </c>
      <c r="QQ553" s="2" t="s">
        <v>134</v>
      </c>
      <c r="QR553" s="2" t="s">
        <v>134</v>
      </c>
      <c r="QS553" s="2" t="s">
        <v>142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134</v>
      </c>
      <c r="RN553" s="2" t="s">
        <v>134</v>
      </c>
      <c r="RO553" s="2" t="s">
        <v>134</v>
      </c>
      <c r="RP553" s="2" t="s">
        <v>134</v>
      </c>
      <c r="RQ553" s="2" t="s">
        <v>134</v>
      </c>
      <c r="RR553" s="2" t="s">
        <v>134</v>
      </c>
      <c r="RS553" s="4"/>
      <c r="RT553" s="8"/>
      <c r="RU553" s="4"/>
      <c r="RV553" s="8"/>
      <c r="RW553" s="7"/>
      <c r="RX553" s="7"/>
      <c r="RY553" s="2" t="s">
        <v>134</v>
      </c>
      <c r="RZ553" s="2" t="s">
        <v>134</v>
      </c>
      <c r="SA553" s="2" t="s">
        <v>134</v>
      </c>
      <c r="SB553" s="2" t="s">
        <v>134</v>
      </c>
      <c r="SC553" s="2" t="s">
        <v>134</v>
      </c>
      <c r="SD553" s="2" t="s">
        <v>134</v>
      </c>
      <c r="SE553" s="4"/>
      <c r="SF553" s="8"/>
      <c r="SG553" s="4"/>
      <c r="SH553" s="8"/>
      <c r="SI553" s="7"/>
      <c r="SJ553" s="7"/>
      <c r="SK553" s="2" t="s">
        <v>161</v>
      </c>
      <c r="SL553" s="2" t="s">
        <v>144</v>
      </c>
      <c r="SM553" s="2" t="s">
        <v>134</v>
      </c>
      <c r="SN553" s="2" t="s">
        <v>134</v>
      </c>
      <c r="SO553" s="2" t="s">
        <v>142</v>
      </c>
      <c r="SP553" s="2" t="s">
        <v>134</v>
      </c>
    </row>
    <row r="554">
      <c r="A554" s="2" t="s">
        <v>4100</v>
      </c>
      <c r="B554" s="2" t="s">
        <v>123</v>
      </c>
      <c r="C554" s="2" t="s">
        <v>4093</v>
      </c>
      <c r="D554" s="2" t="s">
        <v>125</v>
      </c>
      <c r="E554" s="2" t="s">
        <v>126</v>
      </c>
      <c r="F554" s="2" t="s">
        <v>4094</v>
      </c>
      <c r="G554" s="2" t="s">
        <v>4101</v>
      </c>
      <c r="H554" s="2" t="s">
        <v>4096</v>
      </c>
      <c r="I554" s="2" t="s">
        <v>4097</v>
      </c>
      <c r="J554" s="2" t="s">
        <v>234</v>
      </c>
      <c r="K554" s="2" t="s">
        <v>654</v>
      </c>
      <c r="L554" s="3">
        <v>9.99</v>
      </c>
      <c r="M554" s="3">
        <v>10.49</v>
      </c>
      <c r="N554" s="3">
        <v>19.99</v>
      </c>
      <c r="O554" s="2" t="s">
        <v>274</v>
      </c>
      <c r="P554" s="2" t="s">
        <v>275</v>
      </c>
      <c r="Q554" s="2" t="s">
        <v>133</v>
      </c>
      <c r="R554" s="2" t="s">
        <v>134</v>
      </c>
      <c r="S554" s="2" t="s">
        <v>134</v>
      </c>
      <c r="T554" s="2" t="s">
        <v>134</v>
      </c>
      <c r="U554" s="2" t="s">
        <v>134</v>
      </c>
      <c r="V554" s="2" t="s">
        <v>1361</v>
      </c>
      <c r="W554" s="2" t="s">
        <v>835</v>
      </c>
      <c r="X554" s="2" t="s">
        <v>134</v>
      </c>
      <c r="Y554" s="2" t="s">
        <v>237</v>
      </c>
      <c r="Z554" s="4"/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/>
      <c r="BJ554" s="4"/>
      <c r="BK554" s="8"/>
      <c r="BL554" s="2" t="s">
        <v>134</v>
      </c>
      <c r="BM554" s="7"/>
      <c r="BN554" s="7"/>
      <c r="BO554" s="4"/>
      <c r="BP554" s="8"/>
      <c r="BQ554" s="4"/>
      <c r="BR554" s="8"/>
      <c r="BS554" s="7"/>
      <c r="BT554" s="7"/>
      <c r="BU554" s="2" t="s">
        <v>140</v>
      </c>
      <c r="BV554" s="2" t="s">
        <v>144</v>
      </c>
      <c r="BW554" s="2" t="s">
        <v>134</v>
      </c>
      <c r="BX554" s="2" t="s">
        <v>1985</v>
      </c>
      <c r="BY554" s="2" t="s">
        <v>142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161</v>
      </c>
      <c r="CH554" s="2" t="s">
        <v>144</v>
      </c>
      <c r="CI554" s="2" t="s">
        <v>134</v>
      </c>
      <c r="CJ554" s="2" t="s">
        <v>134</v>
      </c>
      <c r="CK554" s="2" t="s">
        <v>142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140</v>
      </c>
      <c r="CT554" s="2" t="s">
        <v>144</v>
      </c>
      <c r="CU554" s="2" t="s">
        <v>242</v>
      </c>
      <c r="CV554" s="2" t="s">
        <v>597</v>
      </c>
      <c r="CW554" s="2" t="s">
        <v>142</v>
      </c>
      <c r="CX554" s="2" t="s">
        <v>134</v>
      </c>
      <c r="CY554" s="4"/>
      <c r="CZ554" s="8"/>
      <c r="DA554" s="4"/>
      <c r="DB554" s="8"/>
      <c r="DC554" s="7"/>
      <c r="DD554" s="7"/>
      <c r="DE554" s="2" t="s">
        <v>140</v>
      </c>
      <c r="DF554" s="2" t="s">
        <v>144</v>
      </c>
      <c r="DG554" s="2" t="s">
        <v>242</v>
      </c>
      <c r="DH554" s="2" t="s">
        <v>423</v>
      </c>
      <c r="DI554" s="2" t="s">
        <v>142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140</v>
      </c>
      <c r="DR554" s="2" t="s">
        <v>144</v>
      </c>
      <c r="DS554" s="2" t="s">
        <v>754</v>
      </c>
      <c r="DT554" s="2" t="s">
        <v>380</v>
      </c>
      <c r="DU554" s="2" t="s">
        <v>142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140</v>
      </c>
      <c r="ED554" s="2" t="s">
        <v>144</v>
      </c>
      <c r="EE554" s="2" t="s">
        <v>242</v>
      </c>
      <c r="EF554" s="2" t="s">
        <v>4102</v>
      </c>
      <c r="EG554" s="2" t="s">
        <v>142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140</v>
      </c>
      <c r="EP554" s="2" t="s">
        <v>144</v>
      </c>
      <c r="EQ554" s="2" t="s">
        <v>242</v>
      </c>
      <c r="ER554" s="2" t="s">
        <v>431</v>
      </c>
      <c r="ES554" s="2" t="s">
        <v>142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140</v>
      </c>
      <c r="FB554" s="2" t="s">
        <v>144</v>
      </c>
      <c r="FC554" s="2" t="s">
        <v>1880</v>
      </c>
      <c r="FD554" s="2" t="s">
        <v>564</v>
      </c>
      <c r="FE554" s="2" t="s">
        <v>142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161</v>
      </c>
      <c r="FN554" s="2" t="s">
        <v>131</v>
      </c>
      <c r="FO554" s="2" t="s">
        <v>134</v>
      </c>
      <c r="FP554" s="2" t="s">
        <v>134</v>
      </c>
      <c r="FQ554" s="2" t="s">
        <v>142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134</v>
      </c>
      <c r="GA554" s="2" t="s">
        <v>134</v>
      </c>
      <c r="GB554" s="2" t="s">
        <v>134</v>
      </c>
      <c r="GC554" s="2" t="s">
        <v>134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140</v>
      </c>
      <c r="GX554" s="2" t="s">
        <v>144</v>
      </c>
      <c r="GY554" s="2" t="s">
        <v>1493</v>
      </c>
      <c r="GZ554" s="2" t="s">
        <v>430</v>
      </c>
      <c r="HA554" s="2" t="s">
        <v>142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140</v>
      </c>
      <c r="HJ554" s="2" t="s">
        <v>144</v>
      </c>
      <c r="HK554" s="2" t="s">
        <v>242</v>
      </c>
      <c r="HL554" s="2" t="s">
        <v>516</v>
      </c>
      <c r="HM554" s="2" t="s">
        <v>142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161</v>
      </c>
      <c r="HV554" s="2" t="s">
        <v>131</v>
      </c>
      <c r="HW554" s="2" t="s">
        <v>134</v>
      </c>
      <c r="HX554" s="2" t="s">
        <v>134</v>
      </c>
      <c r="HY554" s="2" t="s">
        <v>142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140</v>
      </c>
      <c r="IH554" s="2" t="s">
        <v>144</v>
      </c>
      <c r="II554" s="2" t="s">
        <v>242</v>
      </c>
      <c r="IJ554" s="2" t="s">
        <v>4103</v>
      </c>
      <c r="IK554" s="2" t="s">
        <v>142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176</v>
      </c>
      <c r="IT554" s="2" t="s">
        <v>144</v>
      </c>
      <c r="IU554" s="2" t="s">
        <v>134</v>
      </c>
      <c r="IV554" s="2" t="s">
        <v>134</v>
      </c>
      <c r="IW554" s="2" t="s">
        <v>142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184</v>
      </c>
      <c r="JR554" s="2" t="s">
        <v>144</v>
      </c>
      <c r="JS554" s="2" t="s">
        <v>134</v>
      </c>
      <c r="JT554" s="2" t="s">
        <v>134</v>
      </c>
      <c r="JU554" s="2" t="s">
        <v>142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140</v>
      </c>
      <c r="KP554" s="2" t="s">
        <v>144</v>
      </c>
      <c r="KQ554" s="2" t="s">
        <v>261</v>
      </c>
      <c r="KR554" s="2" t="s">
        <v>3121</v>
      </c>
      <c r="KS554" s="2" t="s">
        <v>142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140</v>
      </c>
      <c r="LB554" s="2" t="s">
        <v>144</v>
      </c>
      <c r="LC554" s="2" t="s">
        <v>4104</v>
      </c>
      <c r="LD554" s="2" t="s">
        <v>134</v>
      </c>
      <c r="LE554" s="2" t="s">
        <v>142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161</v>
      </c>
      <c r="ML554" s="2" t="s">
        <v>144</v>
      </c>
      <c r="MM554" s="2" t="s">
        <v>134</v>
      </c>
      <c r="MN554" s="2" t="s">
        <v>134</v>
      </c>
      <c r="MO554" s="2" t="s">
        <v>142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184</v>
      </c>
      <c r="NJ554" s="2" t="s">
        <v>144</v>
      </c>
      <c r="NK554" s="2" t="s">
        <v>134</v>
      </c>
      <c r="NL554" s="2" t="s">
        <v>134</v>
      </c>
      <c r="NM554" s="2" t="s">
        <v>142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134</v>
      </c>
      <c r="NV554" s="2" t="s">
        <v>134</v>
      </c>
      <c r="NW554" s="2" t="s">
        <v>134</v>
      </c>
      <c r="NX554" s="2" t="s">
        <v>134</v>
      </c>
      <c r="NY554" s="2" t="s">
        <v>134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140</v>
      </c>
      <c r="OH554" s="2" t="s">
        <v>144</v>
      </c>
      <c r="OI554" s="2" t="s">
        <v>268</v>
      </c>
      <c r="OJ554" s="2" t="s">
        <v>820</v>
      </c>
      <c r="OK554" s="2" t="s">
        <v>142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161</v>
      </c>
      <c r="PF554" s="2" t="s">
        <v>144</v>
      </c>
      <c r="PG554" s="2" t="s">
        <v>134</v>
      </c>
      <c r="PH554" s="2" t="s">
        <v>134</v>
      </c>
      <c r="PI554" s="2" t="s">
        <v>142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184</v>
      </c>
      <c r="QP554" s="2" t="s">
        <v>131</v>
      </c>
      <c r="QQ554" s="2" t="s">
        <v>134</v>
      </c>
      <c r="QR554" s="2" t="s">
        <v>134</v>
      </c>
      <c r="QS554" s="2" t="s">
        <v>142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  <c r="RS554" s="4"/>
      <c r="RT554" s="8"/>
      <c r="RU554" s="4"/>
      <c r="RV554" s="8"/>
      <c r="RW554" s="7"/>
      <c r="RX554" s="7"/>
      <c r="RY554" s="2" t="s">
        <v>134</v>
      </c>
      <c r="RZ554" s="2" t="s">
        <v>134</v>
      </c>
      <c r="SA554" s="2" t="s">
        <v>134</v>
      </c>
      <c r="SB554" s="2" t="s">
        <v>134</v>
      </c>
      <c r="SC554" s="2" t="s">
        <v>134</v>
      </c>
      <c r="SD554" s="2" t="s">
        <v>134</v>
      </c>
      <c r="SE554" s="4"/>
      <c r="SF554" s="8"/>
      <c r="SG554" s="4"/>
      <c r="SH554" s="8"/>
      <c r="SI554" s="7"/>
      <c r="SJ554" s="7"/>
      <c r="SK554" s="2" t="s">
        <v>161</v>
      </c>
      <c r="SL554" s="2" t="s">
        <v>144</v>
      </c>
      <c r="SM554" s="2" t="s">
        <v>134</v>
      </c>
      <c r="SN554" s="2" t="s">
        <v>134</v>
      </c>
      <c r="SO554" s="2" t="s">
        <v>142</v>
      </c>
      <c r="SP554" s="2" t="s">
        <v>134</v>
      </c>
    </row>
    <row r="555">
      <c r="A555" s="2" t="s">
        <v>4105</v>
      </c>
      <c r="B555" s="2" t="s">
        <v>123</v>
      </c>
      <c r="C555" s="2" t="s">
        <v>4093</v>
      </c>
      <c r="D555" s="2" t="s">
        <v>125</v>
      </c>
      <c r="E555" s="2" t="s">
        <v>126</v>
      </c>
      <c r="F555" s="2" t="s">
        <v>4106</v>
      </c>
      <c r="G555" s="2" t="s">
        <v>4107</v>
      </c>
      <c r="H555" s="2" t="s">
        <v>4108</v>
      </c>
      <c r="I555" s="2" t="s">
        <v>4097</v>
      </c>
      <c r="J555" s="2" t="s">
        <v>234</v>
      </c>
      <c r="K555" s="2" t="s">
        <v>3125</v>
      </c>
      <c r="L555" s="3">
        <v>8</v>
      </c>
      <c r="M555" s="3">
        <v>8.4</v>
      </c>
      <c r="N555" s="3">
        <v>19.99</v>
      </c>
      <c r="O555" s="2" t="s">
        <v>766</v>
      </c>
      <c r="P555" s="2" t="s">
        <v>275</v>
      </c>
      <c r="Q555" s="2" t="s">
        <v>133</v>
      </c>
      <c r="R555" s="2" t="s">
        <v>134</v>
      </c>
      <c r="S555" s="2" t="s">
        <v>134</v>
      </c>
      <c r="T555" s="2" t="s">
        <v>134</v>
      </c>
      <c r="U555" s="2" t="s">
        <v>134</v>
      </c>
      <c r="V555" s="2" t="s">
        <v>1583</v>
      </c>
      <c r="W555" s="2" t="s">
        <v>835</v>
      </c>
      <c r="X555" s="2" t="s">
        <v>134</v>
      </c>
      <c r="Y555" s="2" t="s">
        <v>237</v>
      </c>
      <c r="Z555" s="4"/>
      <c r="AA555" s="4">
        <f>=ROUNDDOWN({0},0)</f>
      </c>
      <c r="AB555" s="5"/>
      <c r="AC555" s="2" t="s">
        <v>134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134</v>
      </c>
      <c r="BM555" s="7"/>
      <c r="BN555" s="7"/>
      <c r="BO555" s="4"/>
      <c r="BP555" s="8"/>
      <c r="BQ555" s="4"/>
      <c r="BR555" s="8"/>
      <c r="BS555" s="7"/>
      <c r="BT555" s="7"/>
      <c r="BU555" s="2" t="s">
        <v>140</v>
      </c>
      <c r="BV555" s="2" t="s">
        <v>144</v>
      </c>
      <c r="BW555" s="2" t="s">
        <v>134</v>
      </c>
      <c r="BX555" s="2" t="s">
        <v>1985</v>
      </c>
      <c r="BY555" s="2" t="s">
        <v>142</v>
      </c>
      <c r="BZ555" s="2" t="s">
        <v>134</v>
      </c>
      <c r="CA555" s="4"/>
      <c r="CB555" s="8"/>
      <c r="CC555" s="4"/>
      <c r="CD555" s="8"/>
      <c r="CE555" s="7"/>
      <c r="CF555" s="7"/>
      <c r="CG555" s="2" t="s">
        <v>161</v>
      </c>
      <c r="CH555" s="2" t="s">
        <v>144</v>
      </c>
      <c r="CI555" s="2" t="s">
        <v>134</v>
      </c>
      <c r="CJ555" s="2" t="s">
        <v>134</v>
      </c>
      <c r="CK555" s="2" t="s">
        <v>142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140</v>
      </c>
      <c r="CT555" s="2" t="s">
        <v>144</v>
      </c>
      <c r="CU555" s="2" t="s">
        <v>1880</v>
      </c>
      <c r="CV555" s="2" t="s">
        <v>516</v>
      </c>
      <c r="CW555" s="2" t="s">
        <v>142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140</v>
      </c>
      <c r="DF555" s="2" t="s">
        <v>144</v>
      </c>
      <c r="DG555" s="2" t="s">
        <v>1880</v>
      </c>
      <c r="DH555" s="2" t="s">
        <v>515</v>
      </c>
      <c r="DI555" s="2" t="s">
        <v>142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140</v>
      </c>
      <c r="DR555" s="2" t="s">
        <v>144</v>
      </c>
      <c r="DS555" s="2" t="s">
        <v>533</v>
      </c>
      <c r="DT555" s="2" t="s">
        <v>2049</v>
      </c>
      <c r="DU555" s="2" t="s">
        <v>142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140</v>
      </c>
      <c r="ED555" s="2" t="s">
        <v>144</v>
      </c>
      <c r="EE555" s="2" t="s">
        <v>1880</v>
      </c>
      <c r="EF555" s="2" t="s">
        <v>4109</v>
      </c>
      <c r="EG555" s="2" t="s">
        <v>142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140</v>
      </c>
      <c r="EP555" s="2" t="s">
        <v>144</v>
      </c>
      <c r="EQ555" s="2" t="s">
        <v>1880</v>
      </c>
      <c r="ER555" s="2" t="s">
        <v>4110</v>
      </c>
      <c r="ES555" s="2" t="s">
        <v>142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140</v>
      </c>
      <c r="FB555" s="2" t="s">
        <v>144</v>
      </c>
      <c r="FC555" s="2" t="s">
        <v>1880</v>
      </c>
      <c r="FD555" s="2" t="s">
        <v>4111</v>
      </c>
      <c r="FE555" s="2" t="s">
        <v>142</v>
      </c>
      <c r="FF555" s="2" t="s">
        <v>134</v>
      </c>
      <c r="FG555" s="4"/>
      <c r="FH555" s="8"/>
      <c r="FI555" s="4"/>
      <c r="FJ555" s="8"/>
      <c r="FK555" s="7"/>
      <c r="FL555" s="7"/>
      <c r="FM555" s="2" t="s">
        <v>134</v>
      </c>
      <c r="FN555" s="2" t="s">
        <v>134</v>
      </c>
      <c r="FO555" s="2" t="s">
        <v>134</v>
      </c>
      <c r="FP555" s="2" t="s">
        <v>134</v>
      </c>
      <c r="FQ555" s="2" t="s">
        <v>134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134</v>
      </c>
      <c r="GA555" s="2" t="s">
        <v>134</v>
      </c>
      <c r="GB555" s="2" t="s">
        <v>134</v>
      </c>
      <c r="GC555" s="2" t="s">
        <v>134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134</v>
      </c>
      <c r="GM555" s="2" t="s">
        <v>134</v>
      </c>
      <c r="GN555" s="2" t="s">
        <v>134</v>
      </c>
      <c r="GO555" s="2" t="s">
        <v>134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140</v>
      </c>
      <c r="GX555" s="2" t="s">
        <v>144</v>
      </c>
      <c r="GY555" s="2" t="s">
        <v>253</v>
      </c>
      <c r="GZ555" s="2" t="s">
        <v>518</v>
      </c>
      <c r="HA555" s="2" t="s">
        <v>142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140</v>
      </c>
      <c r="HJ555" s="2" t="s">
        <v>144</v>
      </c>
      <c r="HK555" s="2" t="s">
        <v>1880</v>
      </c>
      <c r="HL555" s="2" t="s">
        <v>4112</v>
      </c>
      <c r="HM555" s="2" t="s">
        <v>142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134</v>
      </c>
      <c r="HW555" s="2" t="s">
        <v>134</v>
      </c>
      <c r="HX555" s="2" t="s">
        <v>134</v>
      </c>
      <c r="HY555" s="2" t="s">
        <v>134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140</v>
      </c>
      <c r="IH555" s="2" t="s">
        <v>144</v>
      </c>
      <c r="II555" s="2" t="s">
        <v>1880</v>
      </c>
      <c r="IJ555" s="2" t="s">
        <v>310</v>
      </c>
      <c r="IK555" s="2" t="s">
        <v>142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176</v>
      </c>
      <c r="IT555" s="2" t="s">
        <v>144</v>
      </c>
      <c r="IU555" s="2" t="s">
        <v>134</v>
      </c>
      <c r="IV555" s="2" t="s">
        <v>134</v>
      </c>
      <c r="IW555" s="2" t="s">
        <v>142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134</v>
      </c>
      <c r="JG555" s="2" t="s">
        <v>134</v>
      </c>
      <c r="JH555" s="2" t="s">
        <v>134</v>
      </c>
      <c r="JI555" s="2" t="s">
        <v>134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184</v>
      </c>
      <c r="JR555" s="2" t="s">
        <v>144</v>
      </c>
      <c r="JS555" s="2" t="s">
        <v>134</v>
      </c>
      <c r="JT555" s="2" t="s">
        <v>134</v>
      </c>
      <c r="JU555" s="2" t="s">
        <v>142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134</v>
      </c>
      <c r="KE555" s="2" t="s">
        <v>134</v>
      </c>
      <c r="KF555" s="2" t="s">
        <v>134</v>
      </c>
      <c r="KG555" s="2" t="s">
        <v>134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140</v>
      </c>
      <c r="KP555" s="2" t="s">
        <v>144</v>
      </c>
      <c r="KQ555" s="2" t="s">
        <v>1986</v>
      </c>
      <c r="KR555" s="2" t="s">
        <v>2852</v>
      </c>
      <c r="KS555" s="2" t="s">
        <v>142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161</v>
      </c>
      <c r="LB555" s="2" t="s">
        <v>144</v>
      </c>
      <c r="LC555" s="2" t="s">
        <v>134</v>
      </c>
      <c r="LD555" s="2" t="s">
        <v>134</v>
      </c>
      <c r="LE555" s="2" t="s">
        <v>142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134</v>
      </c>
      <c r="LN555" s="2" t="s">
        <v>134</v>
      </c>
      <c r="LO555" s="2" t="s">
        <v>134</v>
      </c>
      <c r="LP555" s="2" t="s">
        <v>134</v>
      </c>
      <c r="LQ555" s="2" t="s">
        <v>134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134</v>
      </c>
      <c r="LZ555" s="2" t="s">
        <v>134</v>
      </c>
      <c r="MA555" s="2" t="s">
        <v>134</v>
      </c>
      <c r="MB555" s="2" t="s">
        <v>134</v>
      </c>
      <c r="MC555" s="2" t="s">
        <v>134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161</v>
      </c>
      <c r="ML555" s="2" t="s">
        <v>144</v>
      </c>
      <c r="MM555" s="2" t="s">
        <v>134</v>
      </c>
      <c r="MN555" s="2" t="s">
        <v>134</v>
      </c>
      <c r="MO555" s="2" t="s">
        <v>142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134</v>
      </c>
      <c r="MY555" s="2" t="s">
        <v>134</v>
      </c>
      <c r="MZ555" s="2" t="s">
        <v>134</v>
      </c>
      <c r="NA555" s="2" t="s">
        <v>134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184</v>
      </c>
      <c r="NJ555" s="2" t="s">
        <v>144</v>
      </c>
      <c r="NK555" s="2" t="s">
        <v>134</v>
      </c>
      <c r="NL555" s="2" t="s">
        <v>134</v>
      </c>
      <c r="NM555" s="2" t="s">
        <v>142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134</v>
      </c>
      <c r="NW555" s="2" t="s">
        <v>134</v>
      </c>
      <c r="NX555" s="2" t="s">
        <v>134</v>
      </c>
      <c r="NY555" s="2" t="s">
        <v>134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140</v>
      </c>
      <c r="OH555" s="2" t="s">
        <v>144</v>
      </c>
      <c r="OI555" s="2" t="s">
        <v>1880</v>
      </c>
      <c r="OJ555" s="2" t="s">
        <v>3223</v>
      </c>
      <c r="OK555" s="2" t="s">
        <v>142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134</v>
      </c>
      <c r="OT555" s="2" t="s">
        <v>134</v>
      </c>
      <c r="OU555" s="2" t="s">
        <v>134</v>
      </c>
      <c r="OV555" s="2" t="s">
        <v>134</v>
      </c>
      <c r="OW555" s="2" t="s">
        <v>134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161</v>
      </c>
      <c r="PF555" s="2" t="s">
        <v>144</v>
      </c>
      <c r="PG555" s="2" t="s">
        <v>134</v>
      </c>
      <c r="PH555" s="2" t="s">
        <v>134</v>
      </c>
      <c r="PI555" s="2" t="s">
        <v>142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184</v>
      </c>
      <c r="QP555" s="2" t="s">
        <v>131</v>
      </c>
      <c r="QQ555" s="2" t="s">
        <v>134</v>
      </c>
      <c r="QR555" s="2" t="s">
        <v>134</v>
      </c>
      <c r="QS555" s="2" t="s">
        <v>142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134</v>
      </c>
      <c r="RN555" s="2" t="s">
        <v>134</v>
      </c>
      <c r="RO555" s="2" t="s">
        <v>134</v>
      </c>
      <c r="RP555" s="2" t="s">
        <v>134</v>
      </c>
      <c r="RQ555" s="2" t="s">
        <v>134</v>
      </c>
      <c r="RR555" s="2" t="s">
        <v>134</v>
      </c>
      <c r="RS555" s="4"/>
      <c r="RT555" s="8"/>
      <c r="RU555" s="4"/>
      <c r="RV555" s="8"/>
      <c r="RW555" s="7"/>
      <c r="RX555" s="7"/>
      <c r="RY555" s="2" t="s">
        <v>134</v>
      </c>
      <c r="RZ555" s="2" t="s">
        <v>134</v>
      </c>
      <c r="SA555" s="2" t="s">
        <v>134</v>
      </c>
      <c r="SB555" s="2" t="s">
        <v>134</v>
      </c>
      <c r="SC555" s="2" t="s">
        <v>134</v>
      </c>
      <c r="SD555" s="2" t="s">
        <v>134</v>
      </c>
      <c r="SE555" s="4"/>
      <c r="SF555" s="8"/>
      <c r="SG555" s="4"/>
      <c r="SH555" s="8"/>
      <c r="SI555" s="7"/>
      <c r="SJ555" s="7"/>
      <c r="SK555" s="2" t="s">
        <v>161</v>
      </c>
      <c r="SL555" s="2" t="s">
        <v>144</v>
      </c>
      <c r="SM555" s="2" t="s">
        <v>134</v>
      </c>
      <c r="SN555" s="2" t="s">
        <v>134</v>
      </c>
      <c r="SO555" s="2" t="s">
        <v>142</v>
      </c>
      <c r="SP555" s="2" t="s">
        <v>134</v>
      </c>
    </row>
    <row r="556">
      <c r="A556" s="2" t="s">
        <v>4113</v>
      </c>
      <c r="B556" s="2" t="s">
        <v>123</v>
      </c>
      <c r="C556" s="2" t="s">
        <v>4093</v>
      </c>
      <c r="D556" s="2" t="s">
        <v>125</v>
      </c>
      <c r="E556" s="2" t="s">
        <v>126</v>
      </c>
      <c r="F556" s="2" t="s">
        <v>1932</v>
      </c>
      <c r="G556" s="2" t="s">
        <v>4114</v>
      </c>
      <c r="H556" s="2" t="s">
        <v>4115</v>
      </c>
      <c r="I556" s="2" t="s">
        <v>4097</v>
      </c>
      <c r="J556" s="2" t="s">
        <v>234</v>
      </c>
      <c r="K556" s="2" t="s">
        <v>549</v>
      </c>
      <c r="L556" s="3">
        <v>9.99</v>
      </c>
      <c r="M556" s="3">
        <v>10.49</v>
      </c>
      <c r="N556" s="3">
        <v>19.99</v>
      </c>
      <c r="O556" s="2" t="s">
        <v>766</v>
      </c>
      <c r="P556" s="2" t="s">
        <v>275</v>
      </c>
      <c r="Q556" s="2" t="s">
        <v>133</v>
      </c>
      <c r="R556" s="2" t="s">
        <v>134</v>
      </c>
      <c r="S556" s="2" t="s">
        <v>134</v>
      </c>
      <c r="T556" s="2" t="s">
        <v>134</v>
      </c>
      <c r="U556" s="2" t="s">
        <v>134</v>
      </c>
      <c r="V556" s="2" t="s">
        <v>898</v>
      </c>
      <c r="W556" s="2" t="s">
        <v>835</v>
      </c>
      <c r="X556" s="2" t="s">
        <v>134</v>
      </c>
      <c r="Y556" s="2" t="s">
        <v>237</v>
      </c>
      <c r="Z556" s="4"/>
      <c r="AA556" s="4">
        <f>=ROUNDDOWN({0},0)</f>
      </c>
      <c r="AB556" s="5"/>
      <c r="AC556" s="2" t="s">
        <v>134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134</v>
      </c>
      <c r="BM556" s="7"/>
      <c r="BN556" s="7"/>
      <c r="BO556" s="4"/>
      <c r="BP556" s="8"/>
      <c r="BQ556" s="4"/>
      <c r="BR556" s="8"/>
      <c r="BS556" s="7"/>
      <c r="BT556" s="7"/>
      <c r="BU556" s="2" t="s">
        <v>140</v>
      </c>
      <c r="BV556" s="2" t="s">
        <v>144</v>
      </c>
      <c r="BW556" s="2" t="s">
        <v>134</v>
      </c>
      <c r="BX556" s="2" t="s">
        <v>1985</v>
      </c>
      <c r="BY556" s="2" t="s">
        <v>142</v>
      </c>
      <c r="BZ556" s="2" t="s">
        <v>134</v>
      </c>
      <c r="CA556" s="4"/>
      <c r="CB556" s="8"/>
      <c r="CC556" s="4"/>
      <c r="CD556" s="8"/>
      <c r="CE556" s="7"/>
      <c r="CF556" s="7"/>
      <c r="CG556" s="2" t="s">
        <v>161</v>
      </c>
      <c r="CH556" s="2" t="s">
        <v>144</v>
      </c>
      <c r="CI556" s="2" t="s">
        <v>134</v>
      </c>
      <c r="CJ556" s="2" t="s">
        <v>134</v>
      </c>
      <c r="CK556" s="2" t="s">
        <v>142</v>
      </c>
      <c r="CL556" s="2" t="s">
        <v>134</v>
      </c>
      <c r="CM556" s="4"/>
      <c r="CN556" s="8"/>
      <c r="CO556" s="4"/>
      <c r="CP556" s="8"/>
      <c r="CQ556" s="7"/>
      <c r="CR556" s="7"/>
      <c r="CS556" s="2" t="s">
        <v>140</v>
      </c>
      <c r="CT556" s="2" t="s">
        <v>144</v>
      </c>
      <c r="CU556" s="2" t="s">
        <v>242</v>
      </c>
      <c r="CV556" s="2" t="s">
        <v>1651</v>
      </c>
      <c r="CW556" s="2" t="s">
        <v>142</v>
      </c>
      <c r="CX556" s="2" t="s">
        <v>134</v>
      </c>
      <c r="CY556" s="4"/>
      <c r="CZ556" s="8"/>
      <c r="DA556" s="4"/>
      <c r="DB556" s="8"/>
      <c r="DC556" s="7"/>
      <c r="DD556" s="7"/>
      <c r="DE556" s="2" t="s">
        <v>140</v>
      </c>
      <c r="DF556" s="2" t="s">
        <v>144</v>
      </c>
      <c r="DG556" s="2" t="s">
        <v>242</v>
      </c>
      <c r="DH556" s="2" t="s">
        <v>431</v>
      </c>
      <c r="DI556" s="2" t="s">
        <v>142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140</v>
      </c>
      <c r="DR556" s="2" t="s">
        <v>144</v>
      </c>
      <c r="DS556" s="2" t="s">
        <v>533</v>
      </c>
      <c r="DT556" s="2" t="s">
        <v>1547</v>
      </c>
      <c r="DU556" s="2" t="s">
        <v>142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140</v>
      </c>
      <c r="ED556" s="2" t="s">
        <v>144</v>
      </c>
      <c r="EE556" s="2" t="s">
        <v>242</v>
      </c>
      <c r="EF556" s="2" t="s">
        <v>4116</v>
      </c>
      <c r="EG556" s="2" t="s">
        <v>142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140</v>
      </c>
      <c r="EP556" s="2" t="s">
        <v>144</v>
      </c>
      <c r="EQ556" s="2" t="s">
        <v>242</v>
      </c>
      <c r="ER556" s="2" t="s">
        <v>1651</v>
      </c>
      <c r="ES556" s="2" t="s">
        <v>142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140</v>
      </c>
      <c r="FB556" s="2" t="s">
        <v>144</v>
      </c>
      <c r="FC556" s="2" t="s">
        <v>1880</v>
      </c>
      <c r="FD556" s="2" t="s">
        <v>4111</v>
      </c>
      <c r="FE556" s="2" t="s">
        <v>142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134</v>
      </c>
      <c r="FN556" s="2" t="s">
        <v>134</v>
      </c>
      <c r="FO556" s="2" t="s">
        <v>134</v>
      </c>
      <c r="FP556" s="2" t="s">
        <v>134</v>
      </c>
      <c r="FQ556" s="2" t="s">
        <v>134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134</v>
      </c>
      <c r="GA556" s="2" t="s">
        <v>134</v>
      </c>
      <c r="GB556" s="2" t="s">
        <v>134</v>
      </c>
      <c r="GC556" s="2" t="s">
        <v>134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134</v>
      </c>
      <c r="GM556" s="2" t="s">
        <v>134</v>
      </c>
      <c r="GN556" s="2" t="s">
        <v>134</v>
      </c>
      <c r="GO556" s="2" t="s">
        <v>134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140</v>
      </c>
      <c r="GX556" s="2" t="s">
        <v>144</v>
      </c>
      <c r="GY556" s="2" t="s">
        <v>253</v>
      </c>
      <c r="GZ556" s="2" t="s">
        <v>904</v>
      </c>
      <c r="HA556" s="2" t="s">
        <v>142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140</v>
      </c>
      <c r="HJ556" s="2" t="s">
        <v>144</v>
      </c>
      <c r="HK556" s="2" t="s">
        <v>242</v>
      </c>
      <c r="HL556" s="2" t="s">
        <v>3338</v>
      </c>
      <c r="HM556" s="2" t="s">
        <v>142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134</v>
      </c>
      <c r="HV556" s="2" t="s">
        <v>134</v>
      </c>
      <c r="HW556" s="2" t="s">
        <v>134</v>
      </c>
      <c r="HX556" s="2" t="s">
        <v>134</v>
      </c>
      <c r="HY556" s="2" t="s">
        <v>134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140</v>
      </c>
      <c r="IH556" s="2" t="s">
        <v>144</v>
      </c>
      <c r="II556" s="2" t="s">
        <v>242</v>
      </c>
      <c r="IJ556" s="2" t="s">
        <v>4117</v>
      </c>
      <c r="IK556" s="2" t="s">
        <v>142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176</v>
      </c>
      <c r="IT556" s="2" t="s">
        <v>144</v>
      </c>
      <c r="IU556" s="2" t="s">
        <v>134</v>
      </c>
      <c r="IV556" s="2" t="s">
        <v>134</v>
      </c>
      <c r="IW556" s="2" t="s">
        <v>142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134</v>
      </c>
      <c r="JG556" s="2" t="s">
        <v>134</v>
      </c>
      <c r="JH556" s="2" t="s">
        <v>134</v>
      </c>
      <c r="JI556" s="2" t="s">
        <v>134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184</v>
      </c>
      <c r="JR556" s="2" t="s">
        <v>144</v>
      </c>
      <c r="JS556" s="2" t="s">
        <v>134</v>
      </c>
      <c r="JT556" s="2" t="s">
        <v>134</v>
      </c>
      <c r="JU556" s="2" t="s">
        <v>142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134</v>
      </c>
      <c r="KE556" s="2" t="s">
        <v>134</v>
      </c>
      <c r="KF556" s="2" t="s">
        <v>134</v>
      </c>
      <c r="KG556" s="2" t="s">
        <v>134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140</v>
      </c>
      <c r="KP556" s="2" t="s">
        <v>144</v>
      </c>
      <c r="KQ556" s="2" t="s">
        <v>261</v>
      </c>
      <c r="KR556" s="2" t="s">
        <v>425</v>
      </c>
      <c r="KS556" s="2" t="s">
        <v>142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161</v>
      </c>
      <c r="LB556" s="2" t="s">
        <v>144</v>
      </c>
      <c r="LC556" s="2" t="s">
        <v>134</v>
      </c>
      <c r="LD556" s="2" t="s">
        <v>134</v>
      </c>
      <c r="LE556" s="2" t="s">
        <v>142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134</v>
      </c>
      <c r="LN556" s="2" t="s">
        <v>134</v>
      </c>
      <c r="LO556" s="2" t="s">
        <v>134</v>
      </c>
      <c r="LP556" s="2" t="s">
        <v>134</v>
      </c>
      <c r="LQ556" s="2" t="s">
        <v>134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134</v>
      </c>
      <c r="LZ556" s="2" t="s">
        <v>134</v>
      </c>
      <c r="MA556" s="2" t="s">
        <v>134</v>
      </c>
      <c r="MB556" s="2" t="s">
        <v>134</v>
      </c>
      <c r="MC556" s="2" t="s">
        <v>134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161</v>
      </c>
      <c r="ML556" s="2" t="s">
        <v>144</v>
      </c>
      <c r="MM556" s="2" t="s">
        <v>134</v>
      </c>
      <c r="MN556" s="2" t="s">
        <v>134</v>
      </c>
      <c r="MO556" s="2" t="s">
        <v>142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184</v>
      </c>
      <c r="NJ556" s="2" t="s">
        <v>144</v>
      </c>
      <c r="NK556" s="2" t="s">
        <v>134</v>
      </c>
      <c r="NL556" s="2" t="s">
        <v>134</v>
      </c>
      <c r="NM556" s="2" t="s">
        <v>142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134</v>
      </c>
      <c r="NV556" s="2" t="s">
        <v>134</v>
      </c>
      <c r="NW556" s="2" t="s">
        <v>134</v>
      </c>
      <c r="NX556" s="2" t="s">
        <v>134</v>
      </c>
      <c r="NY556" s="2" t="s">
        <v>134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140</v>
      </c>
      <c r="OH556" s="2" t="s">
        <v>144</v>
      </c>
      <c r="OI556" s="2" t="s">
        <v>268</v>
      </c>
      <c r="OJ556" s="2" t="s">
        <v>612</v>
      </c>
      <c r="OK556" s="2" t="s">
        <v>142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134</v>
      </c>
      <c r="OT556" s="2" t="s">
        <v>134</v>
      </c>
      <c r="OU556" s="2" t="s">
        <v>134</v>
      </c>
      <c r="OV556" s="2" t="s">
        <v>134</v>
      </c>
      <c r="OW556" s="2" t="s">
        <v>134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161</v>
      </c>
      <c r="PF556" s="2" t="s">
        <v>144</v>
      </c>
      <c r="PG556" s="2" t="s">
        <v>134</v>
      </c>
      <c r="PH556" s="2" t="s">
        <v>134</v>
      </c>
      <c r="PI556" s="2" t="s">
        <v>142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184</v>
      </c>
      <c r="QP556" s="2" t="s">
        <v>131</v>
      </c>
      <c r="QQ556" s="2" t="s">
        <v>134</v>
      </c>
      <c r="QR556" s="2" t="s">
        <v>134</v>
      </c>
      <c r="QS556" s="2" t="s">
        <v>142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134</v>
      </c>
      <c r="RN556" s="2" t="s">
        <v>134</v>
      </c>
      <c r="RO556" s="2" t="s">
        <v>134</v>
      </c>
      <c r="RP556" s="2" t="s">
        <v>134</v>
      </c>
      <c r="RQ556" s="2" t="s">
        <v>134</v>
      </c>
      <c r="RR556" s="2" t="s">
        <v>134</v>
      </c>
      <c r="RS556" s="4"/>
      <c r="RT556" s="8"/>
      <c r="RU556" s="4"/>
      <c r="RV556" s="8"/>
      <c r="RW556" s="7"/>
      <c r="RX556" s="7"/>
      <c r="RY556" s="2" t="s">
        <v>134</v>
      </c>
      <c r="RZ556" s="2" t="s">
        <v>134</v>
      </c>
      <c r="SA556" s="2" t="s">
        <v>134</v>
      </c>
      <c r="SB556" s="2" t="s">
        <v>134</v>
      </c>
      <c r="SC556" s="2" t="s">
        <v>134</v>
      </c>
      <c r="SD556" s="2" t="s">
        <v>134</v>
      </c>
      <c r="SE556" s="4"/>
      <c r="SF556" s="8"/>
      <c r="SG556" s="4"/>
      <c r="SH556" s="8"/>
      <c r="SI556" s="7"/>
      <c r="SJ556" s="7"/>
      <c r="SK556" s="2" t="s">
        <v>161</v>
      </c>
      <c r="SL556" s="2" t="s">
        <v>144</v>
      </c>
      <c r="SM556" s="2" t="s">
        <v>134</v>
      </c>
      <c r="SN556" s="2" t="s">
        <v>134</v>
      </c>
      <c r="SO556" s="2" t="s">
        <v>142</v>
      </c>
      <c r="SP556" s="2" t="s">
        <v>134</v>
      </c>
    </row>
    <row r="557">
      <c r="A557" s="2" t="s">
        <v>4118</v>
      </c>
      <c r="B557" s="2" t="s">
        <v>123</v>
      </c>
      <c r="C557" s="2" t="s">
        <v>4119</v>
      </c>
      <c r="D557" s="2" t="s">
        <v>2038</v>
      </c>
      <c r="E557" s="2" t="s">
        <v>1660</v>
      </c>
      <c r="F557" s="2" t="s">
        <v>4120</v>
      </c>
      <c r="G557" s="2" t="s">
        <v>134</v>
      </c>
      <c r="H557" s="2" t="s">
        <v>134</v>
      </c>
      <c r="I557" s="2" t="s">
        <v>134</v>
      </c>
      <c r="J557" s="2" t="s">
        <v>2044</v>
      </c>
      <c r="K557" s="2" t="s">
        <v>4121</v>
      </c>
      <c r="L557" s="3"/>
      <c r="M557" s="3"/>
      <c r="N557" s="3"/>
      <c r="O557" s="2" t="s">
        <v>766</v>
      </c>
      <c r="P557" s="2" t="s">
        <v>134</v>
      </c>
      <c r="Q557" s="2" t="s">
        <v>134</v>
      </c>
      <c r="R557" s="2" t="s">
        <v>28</v>
      </c>
      <c r="S557" s="2" t="s">
        <v>134</v>
      </c>
      <c r="T557" s="2" t="s">
        <v>134</v>
      </c>
      <c r="U557" s="2" t="s">
        <v>134</v>
      </c>
      <c r="V557" s="2" t="s">
        <v>134</v>
      </c>
      <c r="W557" s="2" t="s">
        <v>134</v>
      </c>
      <c r="X557" s="2" t="s">
        <v>134</v>
      </c>
      <c r="Y557" s="2" t="s">
        <v>134</v>
      </c>
      <c r="Z557" s="4"/>
      <c r="AA557" s="4">
        <f>=ROUNDDOWN({0},0)</f>
      </c>
      <c r="AB557" s="5"/>
      <c r="AC557" s="2" t="s">
        <v>134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134</v>
      </c>
      <c r="BM557" s="7"/>
      <c r="BN557" s="7"/>
      <c r="BO557" s="4"/>
      <c r="BP557" s="8"/>
      <c r="BQ557" s="4"/>
      <c r="BR557" s="8"/>
      <c r="BS557" s="7"/>
      <c r="BT557" s="7"/>
      <c r="BU557" s="2" t="s">
        <v>134</v>
      </c>
      <c r="BV557" s="2" t="s">
        <v>134</v>
      </c>
      <c r="BW557" s="2" t="s">
        <v>134</v>
      </c>
      <c r="BX557" s="2" t="s">
        <v>134</v>
      </c>
      <c r="BY557" s="2" t="s">
        <v>134</v>
      </c>
      <c r="BZ557" s="2" t="s">
        <v>134</v>
      </c>
      <c r="CA557" s="4"/>
      <c r="CB557" s="8"/>
      <c r="CC557" s="4"/>
      <c r="CD557" s="8"/>
      <c r="CE557" s="7"/>
      <c r="CF557" s="7"/>
      <c r="CG557" s="2" t="s">
        <v>134</v>
      </c>
      <c r="CH557" s="2" t="s">
        <v>134</v>
      </c>
      <c r="CI557" s="2" t="s">
        <v>134</v>
      </c>
      <c r="CJ557" s="2" t="s">
        <v>134</v>
      </c>
      <c r="CK557" s="2" t="s">
        <v>134</v>
      </c>
      <c r="CL557" s="2" t="s">
        <v>134</v>
      </c>
      <c r="CM557" s="4"/>
      <c r="CN557" s="8"/>
      <c r="CO557" s="4"/>
      <c r="CP557" s="8"/>
      <c r="CQ557" s="7"/>
      <c r="CR557" s="7"/>
      <c r="CS557" s="2" t="s">
        <v>134</v>
      </c>
      <c r="CT557" s="2" t="s">
        <v>134</v>
      </c>
      <c r="CU557" s="2" t="s">
        <v>134</v>
      </c>
      <c r="CV557" s="2" t="s">
        <v>134</v>
      </c>
      <c r="CW557" s="2" t="s">
        <v>134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134</v>
      </c>
      <c r="DF557" s="2" t="s">
        <v>134</v>
      </c>
      <c r="DG557" s="2" t="s">
        <v>134</v>
      </c>
      <c r="DH557" s="2" t="s">
        <v>134</v>
      </c>
      <c r="DI557" s="2" t="s">
        <v>134</v>
      </c>
      <c r="DJ557" s="2" t="s">
        <v>134</v>
      </c>
      <c r="DK557" s="4"/>
      <c r="DL557" s="8"/>
      <c r="DM557" s="4"/>
      <c r="DN557" s="8"/>
      <c r="DO557" s="7"/>
      <c r="DP557" s="7"/>
      <c r="DQ557" s="2" t="s">
        <v>134</v>
      </c>
      <c r="DR557" s="2" t="s">
        <v>134</v>
      </c>
      <c r="DS557" s="2" t="s">
        <v>134</v>
      </c>
      <c r="DT557" s="2" t="s">
        <v>134</v>
      </c>
      <c r="DU557" s="2" t="s">
        <v>134</v>
      </c>
      <c r="DV557" s="2" t="s">
        <v>134</v>
      </c>
      <c r="DW557" s="4"/>
      <c r="DX557" s="8"/>
      <c r="DY557" s="4"/>
      <c r="DZ557" s="8"/>
      <c r="EA557" s="7"/>
      <c r="EB557" s="7"/>
      <c r="EC557" s="2" t="s">
        <v>134</v>
      </c>
      <c r="ED557" s="2" t="s">
        <v>134</v>
      </c>
      <c r="EE557" s="2" t="s">
        <v>134</v>
      </c>
      <c r="EF557" s="2" t="s">
        <v>134</v>
      </c>
      <c r="EG557" s="2" t="s">
        <v>134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134</v>
      </c>
      <c r="EP557" s="2" t="s">
        <v>134</v>
      </c>
      <c r="EQ557" s="2" t="s">
        <v>134</v>
      </c>
      <c r="ER557" s="2" t="s">
        <v>134</v>
      </c>
      <c r="ES557" s="2" t="s">
        <v>134</v>
      </c>
      <c r="ET557" s="2" t="s">
        <v>134</v>
      </c>
      <c r="EU557" s="4"/>
      <c r="EV557" s="8"/>
      <c r="EW557" s="4"/>
      <c r="EX557" s="8"/>
      <c r="EY557" s="7"/>
      <c r="EZ557" s="7"/>
      <c r="FA557" s="2" t="s">
        <v>134</v>
      </c>
      <c r="FB557" s="2" t="s">
        <v>134</v>
      </c>
      <c r="FC557" s="2" t="s">
        <v>134</v>
      </c>
      <c r="FD557" s="2" t="s">
        <v>134</v>
      </c>
      <c r="FE557" s="2" t="s">
        <v>134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134</v>
      </c>
      <c r="FN557" s="2" t="s">
        <v>134</v>
      </c>
      <c r="FO557" s="2" t="s">
        <v>134</v>
      </c>
      <c r="FP557" s="2" t="s">
        <v>134</v>
      </c>
      <c r="FQ557" s="2" t="s">
        <v>134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134</v>
      </c>
      <c r="GA557" s="2" t="s">
        <v>134</v>
      </c>
      <c r="GB557" s="2" t="s">
        <v>134</v>
      </c>
      <c r="GC557" s="2" t="s">
        <v>134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134</v>
      </c>
      <c r="GM557" s="2" t="s">
        <v>134</v>
      </c>
      <c r="GN557" s="2" t="s">
        <v>134</v>
      </c>
      <c r="GO557" s="2" t="s">
        <v>134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134</v>
      </c>
      <c r="GX557" s="2" t="s">
        <v>134</v>
      </c>
      <c r="GY557" s="2" t="s">
        <v>134</v>
      </c>
      <c r="GZ557" s="2" t="s">
        <v>134</v>
      </c>
      <c r="HA557" s="2" t="s">
        <v>134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134</v>
      </c>
      <c r="HJ557" s="2" t="s">
        <v>134</v>
      </c>
      <c r="HK557" s="2" t="s">
        <v>134</v>
      </c>
      <c r="HL557" s="2" t="s">
        <v>134</v>
      </c>
      <c r="HM557" s="2" t="s">
        <v>134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134</v>
      </c>
      <c r="HV557" s="2" t="s">
        <v>134</v>
      </c>
      <c r="HW557" s="2" t="s">
        <v>134</v>
      </c>
      <c r="HX557" s="2" t="s">
        <v>134</v>
      </c>
      <c r="HY557" s="2" t="s">
        <v>134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134</v>
      </c>
      <c r="II557" s="2" t="s">
        <v>134</v>
      </c>
      <c r="IJ557" s="2" t="s">
        <v>134</v>
      </c>
      <c r="IK557" s="2" t="s">
        <v>134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134</v>
      </c>
      <c r="IT557" s="2" t="s">
        <v>134</v>
      </c>
      <c r="IU557" s="2" t="s">
        <v>134</v>
      </c>
      <c r="IV557" s="2" t="s">
        <v>134</v>
      </c>
      <c r="IW557" s="2" t="s">
        <v>134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134</v>
      </c>
      <c r="JG557" s="2" t="s">
        <v>134</v>
      </c>
      <c r="JH557" s="2" t="s">
        <v>134</v>
      </c>
      <c r="JI557" s="2" t="s">
        <v>134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134</v>
      </c>
      <c r="JS557" s="2" t="s">
        <v>134</v>
      </c>
      <c r="JT557" s="2" t="s">
        <v>134</v>
      </c>
      <c r="JU557" s="2" t="s">
        <v>134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134</v>
      </c>
      <c r="KQ557" s="2" t="s">
        <v>134</v>
      </c>
      <c r="KR557" s="2" t="s">
        <v>134</v>
      </c>
      <c r="KS557" s="2" t="s">
        <v>134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134</v>
      </c>
      <c r="LC557" s="2" t="s">
        <v>134</v>
      </c>
      <c r="LD557" s="2" t="s">
        <v>134</v>
      </c>
      <c r="LE557" s="2" t="s">
        <v>134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134</v>
      </c>
      <c r="LO557" s="2" t="s">
        <v>134</v>
      </c>
      <c r="LP557" s="2" t="s">
        <v>134</v>
      </c>
      <c r="LQ557" s="2" t="s">
        <v>134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134</v>
      </c>
      <c r="LZ557" s="2" t="s">
        <v>134</v>
      </c>
      <c r="MA557" s="2" t="s">
        <v>134</v>
      </c>
      <c r="MB557" s="2" t="s">
        <v>134</v>
      </c>
      <c r="MC557" s="2" t="s">
        <v>134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134</v>
      </c>
      <c r="MY557" s="2" t="s">
        <v>134</v>
      </c>
      <c r="MZ557" s="2" t="s">
        <v>134</v>
      </c>
      <c r="NA557" s="2" t="s">
        <v>134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134</v>
      </c>
      <c r="NV557" s="2" t="s">
        <v>134</v>
      </c>
      <c r="NW557" s="2" t="s">
        <v>134</v>
      </c>
      <c r="NX557" s="2" t="s">
        <v>134</v>
      </c>
      <c r="NY557" s="2" t="s">
        <v>134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134</v>
      </c>
      <c r="OT557" s="2" t="s">
        <v>134</v>
      </c>
      <c r="OU557" s="2" t="s">
        <v>134</v>
      </c>
      <c r="OV557" s="2" t="s">
        <v>134</v>
      </c>
      <c r="OW557" s="2" t="s">
        <v>134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134</v>
      </c>
      <c r="RN557" s="2" t="s">
        <v>134</v>
      </c>
      <c r="RO557" s="2" t="s">
        <v>134</v>
      </c>
      <c r="RP557" s="2" t="s">
        <v>134</v>
      </c>
      <c r="RQ557" s="2" t="s">
        <v>134</v>
      </c>
      <c r="RR557" s="2" t="s">
        <v>134</v>
      </c>
      <c r="RS557" s="4"/>
      <c r="RT557" s="8"/>
      <c r="RU557" s="4"/>
      <c r="RV557" s="8"/>
      <c r="RW557" s="7"/>
      <c r="RX557" s="7"/>
      <c r="RY557" s="2" t="s">
        <v>134</v>
      </c>
      <c r="RZ557" s="2" t="s">
        <v>134</v>
      </c>
      <c r="SA557" s="2" t="s">
        <v>134</v>
      </c>
      <c r="SB557" s="2" t="s">
        <v>134</v>
      </c>
      <c r="SC557" s="2" t="s">
        <v>134</v>
      </c>
      <c r="SD557" s="2" t="s">
        <v>134</v>
      </c>
      <c r="SE557" s="4"/>
      <c r="SF557" s="8"/>
      <c r="SG557" s="4"/>
      <c r="SH557" s="8"/>
      <c r="SI557" s="7"/>
      <c r="SJ557" s="7"/>
      <c r="SK557" s="2" t="s">
        <v>134</v>
      </c>
      <c r="SL557" s="2" t="s">
        <v>134</v>
      </c>
      <c r="SM557" s="2" t="s">
        <v>134</v>
      </c>
      <c r="SN557" s="2" t="s">
        <v>134</v>
      </c>
      <c r="SO557" s="2" t="s">
        <v>134</v>
      </c>
      <c r="SP557" s="2" t="s">
        <v>134</v>
      </c>
    </row>
    <row r="558">
      <c r="A558" s="2" t="s">
        <v>4122</v>
      </c>
      <c r="B558" s="2" t="s">
        <v>123</v>
      </c>
      <c r="C558" s="2" t="s">
        <v>4123</v>
      </c>
      <c r="D558" s="2" t="s">
        <v>2765</v>
      </c>
      <c r="E558" s="2" t="s">
        <v>1660</v>
      </c>
      <c r="F558" s="2" t="s">
        <v>4124</v>
      </c>
      <c r="G558" s="2" t="s">
        <v>134</v>
      </c>
      <c r="H558" s="2" t="s">
        <v>134</v>
      </c>
      <c r="I558" s="2" t="s">
        <v>134</v>
      </c>
      <c r="J558" s="2" t="s">
        <v>4125</v>
      </c>
      <c r="K558" s="2" t="s">
        <v>4126</v>
      </c>
      <c r="L558" s="3">
        <v>1.81</v>
      </c>
      <c r="M558" s="3"/>
      <c r="N558" s="3"/>
      <c r="O558" s="2" t="s">
        <v>131</v>
      </c>
      <c r="P558" s="2" t="s">
        <v>134</v>
      </c>
      <c r="Q558" s="2" t="s">
        <v>134</v>
      </c>
      <c r="R558" s="2" t="s">
        <v>3132</v>
      </c>
      <c r="S558" s="2" t="s">
        <v>134</v>
      </c>
      <c r="T558" s="2" t="s">
        <v>134</v>
      </c>
      <c r="U558" s="2" t="s">
        <v>134</v>
      </c>
      <c r="V558" s="2" t="s">
        <v>134</v>
      </c>
      <c r="W558" s="2" t="s">
        <v>134</v>
      </c>
      <c r="X558" s="2" t="s">
        <v>134</v>
      </c>
      <c r="Y558" s="2" t="s">
        <v>134</v>
      </c>
      <c r="Z558" s="4"/>
      <c r="AA558" s="4">
        <f>=ROUNDDOWN({0},0)</f>
      </c>
      <c r="AB558" s="5"/>
      <c r="AC558" s="2" t="s">
        <v>134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/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/>
      <c r="BJ558" s="4"/>
      <c r="BK558" s="8"/>
      <c r="BL558" s="2" t="s">
        <v>134</v>
      </c>
      <c r="BM558" s="7"/>
      <c r="BN558" s="7"/>
      <c r="BO558" s="4"/>
      <c r="BP558" s="8"/>
      <c r="BQ558" s="4"/>
      <c r="BR558" s="8"/>
      <c r="BS558" s="7"/>
      <c r="BT558" s="7"/>
      <c r="BU558" s="2" t="s">
        <v>134</v>
      </c>
      <c r="BV558" s="2" t="s">
        <v>134</v>
      </c>
      <c r="BW558" s="2" t="s">
        <v>134</v>
      </c>
      <c r="BX558" s="2" t="s">
        <v>134</v>
      </c>
      <c r="BY558" s="2" t="s">
        <v>134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134</v>
      </c>
      <c r="CI558" s="2" t="s">
        <v>134</v>
      </c>
      <c r="CJ558" s="2" t="s">
        <v>134</v>
      </c>
      <c r="CK558" s="2" t="s">
        <v>134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134</v>
      </c>
      <c r="CT558" s="2" t="s">
        <v>134</v>
      </c>
      <c r="CU558" s="2" t="s">
        <v>134</v>
      </c>
      <c r="CV558" s="2" t="s">
        <v>134</v>
      </c>
      <c r="CW558" s="2" t="s">
        <v>134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134</v>
      </c>
      <c r="DF558" s="2" t="s">
        <v>134</v>
      </c>
      <c r="DG558" s="2" t="s">
        <v>134</v>
      </c>
      <c r="DH558" s="2" t="s">
        <v>134</v>
      </c>
      <c r="DI558" s="2" t="s">
        <v>134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134</v>
      </c>
      <c r="DR558" s="2" t="s">
        <v>134</v>
      </c>
      <c r="DS558" s="2" t="s">
        <v>134</v>
      </c>
      <c r="DT558" s="2" t="s">
        <v>134</v>
      </c>
      <c r="DU558" s="2" t="s">
        <v>134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134</v>
      </c>
      <c r="ED558" s="2" t="s">
        <v>134</v>
      </c>
      <c r="EE558" s="2" t="s">
        <v>134</v>
      </c>
      <c r="EF558" s="2" t="s">
        <v>134</v>
      </c>
      <c r="EG558" s="2" t="s">
        <v>134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134</v>
      </c>
      <c r="EQ558" s="2" t="s">
        <v>134</v>
      </c>
      <c r="ER558" s="2" t="s">
        <v>134</v>
      </c>
      <c r="ES558" s="2" t="s">
        <v>134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134</v>
      </c>
      <c r="FB558" s="2" t="s">
        <v>134</v>
      </c>
      <c r="FC558" s="2" t="s">
        <v>134</v>
      </c>
      <c r="FD558" s="2" t="s">
        <v>134</v>
      </c>
      <c r="FE558" s="2" t="s">
        <v>134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134</v>
      </c>
      <c r="FN558" s="2" t="s">
        <v>134</v>
      </c>
      <c r="FO558" s="2" t="s">
        <v>134</v>
      </c>
      <c r="FP558" s="2" t="s">
        <v>134</v>
      </c>
      <c r="FQ558" s="2" t="s">
        <v>134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134</v>
      </c>
      <c r="GA558" s="2" t="s">
        <v>134</v>
      </c>
      <c r="GB558" s="2" t="s">
        <v>134</v>
      </c>
      <c r="GC558" s="2" t="s">
        <v>134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134</v>
      </c>
      <c r="GL558" s="2" t="s">
        <v>134</v>
      </c>
      <c r="GM558" s="2" t="s">
        <v>134</v>
      </c>
      <c r="GN558" s="2" t="s">
        <v>134</v>
      </c>
      <c r="GO558" s="2" t="s">
        <v>134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134</v>
      </c>
      <c r="GX558" s="2" t="s">
        <v>134</v>
      </c>
      <c r="GY558" s="2" t="s">
        <v>134</v>
      </c>
      <c r="GZ558" s="2" t="s">
        <v>134</v>
      </c>
      <c r="HA558" s="2" t="s">
        <v>134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134</v>
      </c>
      <c r="HJ558" s="2" t="s">
        <v>134</v>
      </c>
      <c r="HK558" s="2" t="s">
        <v>134</v>
      </c>
      <c r="HL558" s="2" t="s">
        <v>134</v>
      </c>
      <c r="HM558" s="2" t="s">
        <v>134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134</v>
      </c>
      <c r="HW558" s="2" t="s">
        <v>134</v>
      </c>
      <c r="HX558" s="2" t="s">
        <v>134</v>
      </c>
      <c r="HY558" s="2" t="s">
        <v>134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134</v>
      </c>
      <c r="II558" s="2" t="s">
        <v>134</v>
      </c>
      <c r="IJ558" s="2" t="s">
        <v>134</v>
      </c>
      <c r="IK558" s="2" t="s">
        <v>134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134</v>
      </c>
      <c r="IT558" s="2" t="s">
        <v>134</v>
      </c>
      <c r="IU558" s="2" t="s">
        <v>134</v>
      </c>
      <c r="IV558" s="2" t="s">
        <v>134</v>
      </c>
      <c r="IW558" s="2" t="s">
        <v>134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134</v>
      </c>
      <c r="JG558" s="2" t="s">
        <v>134</v>
      </c>
      <c r="JH558" s="2" t="s">
        <v>134</v>
      </c>
      <c r="JI558" s="2" t="s">
        <v>134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134</v>
      </c>
      <c r="JR558" s="2" t="s">
        <v>134</v>
      </c>
      <c r="JS558" s="2" t="s">
        <v>134</v>
      </c>
      <c r="JT558" s="2" t="s">
        <v>134</v>
      </c>
      <c r="JU558" s="2" t="s">
        <v>134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134</v>
      </c>
      <c r="KP558" s="2" t="s">
        <v>134</v>
      </c>
      <c r="KQ558" s="2" t="s">
        <v>134</v>
      </c>
      <c r="KR558" s="2" t="s">
        <v>134</v>
      </c>
      <c r="KS558" s="2" t="s">
        <v>134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134</v>
      </c>
      <c r="LC558" s="2" t="s">
        <v>134</v>
      </c>
      <c r="LD558" s="2" t="s">
        <v>134</v>
      </c>
      <c r="LE558" s="2" t="s">
        <v>134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134</v>
      </c>
      <c r="LO558" s="2" t="s">
        <v>134</v>
      </c>
      <c r="LP558" s="2" t="s">
        <v>134</v>
      </c>
      <c r="LQ558" s="2" t="s">
        <v>134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134</v>
      </c>
      <c r="LZ558" s="2" t="s">
        <v>134</v>
      </c>
      <c r="MA558" s="2" t="s">
        <v>134</v>
      </c>
      <c r="MB558" s="2" t="s">
        <v>134</v>
      </c>
      <c r="MC558" s="2" t="s">
        <v>134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134</v>
      </c>
      <c r="MY558" s="2" t="s">
        <v>134</v>
      </c>
      <c r="MZ558" s="2" t="s">
        <v>134</v>
      </c>
      <c r="NA558" s="2" t="s">
        <v>134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134</v>
      </c>
      <c r="NW558" s="2" t="s">
        <v>134</v>
      </c>
      <c r="NX558" s="2" t="s">
        <v>134</v>
      </c>
      <c r="NY558" s="2" t="s">
        <v>134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134</v>
      </c>
      <c r="OT558" s="2" t="s">
        <v>134</v>
      </c>
      <c r="OU558" s="2" t="s">
        <v>134</v>
      </c>
      <c r="OV558" s="2" t="s">
        <v>134</v>
      </c>
      <c r="OW558" s="2" t="s">
        <v>134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134</v>
      </c>
      <c r="RN558" s="2" t="s">
        <v>134</v>
      </c>
      <c r="RO558" s="2" t="s">
        <v>134</v>
      </c>
      <c r="RP558" s="2" t="s">
        <v>134</v>
      </c>
      <c r="RQ558" s="2" t="s">
        <v>134</v>
      </c>
      <c r="RR558" s="2" t="s">
        <v>134</v>
      </c>
      <c r="RS558" s="4"/>
      <c r="RT558" s="8"/>
      <c r="RU558" s="4"/>
      <c r="RV558" s="8"/>
      <c r="RW558" s="7"/>
      <c r="RX558" s="7"/>
      <c r="RY558" s="2" t="s">
        <v>134</v>
      </c>
      <c r="RZ558" s="2" t="s">
        <v>134</v>
      </c>
      <c r="SA558" s="2" t="s">
        <v>134</v>
      </c>
      <c r="SB558" s="2" t="s">
        <v>134</v>
      </c>
      <c r="SC558" s="2" t="s">
        <v>134</v>
      </c>
      <c r="SD558" s="2" t="s">
        <v>134</v>
      </c>
      <c r="SE558" s="4"/>
      <c r="SF558" s="8"/>
      <c r="SG558" s="4"/>
      <c r="SH558" s="8"/>
      <c r="SI558" s="7"/>
      <c r="SJ558" s="7"/>
      <c r="SK558" s="2" t="s">
        <v>134</v>
      </c>
      <c r="SL558" s="2" t="s">
        <v>134</v>
      </c>
      <c r="SM558" s="2" t="s">
        <v>134</v>
      </c>
      <c r="SN558" s="2" t="s">
        <v>134</v>
      </c>
      <c r="SO558" s="2" t="s">
        <v>134</v>
      </c>
      <c r="SP558" s="2" t="s">
        <v>134</v>
      </c>
    </row>
    <row r="559">
      <c r="A559" s="2" t="s">
        <v>4127</v>
      </c>
      <c r="B559" s="2" t="s">
        <v>123</v>
      </c>
      <c r="C559" s="2" t="s">
        <v>4123</v>
      </c>
      <c r="D559" s="2" t="s">
        <v>2765</v>
      </c>
      <c r="E559" s="2" t="s">
        <v>1660</v>
      </c>
      <c r="F559" s="2" t="s">
        <v>4124</v>
      </c>
      <c r="G559" s="2" t="s">
        <v>134</v>
      </c>
      <c r="H559" s="2" t="s">
        <v>134</v>
      </c>
      <c r="I559" s="2" t="s">
        <v>134</v>
      </c>
      <c r="J559" s="2" t="s">
        <v>4128</v>
      </c>
      <c r="K559" s="2" t="s">
        <v>4126</v>
      </c>
      <c r="L559" s="3">
        <v>2.63</v>
      </c>
      <c r="M559" s="3"/>
      <c r="N559" s="3"/>
      <c r="O559" s="2" t="s">
        <v>131</v>
      </c>
      <c r="P559" s="2" t="s">
        <v>134</v>
      </c>
      <c r="Q559" s="2" t="s">
        <v>134</v>
      </c>
      <c r="R559" s="2" t="s">
        <v>3132</v>
      </c>
      <c r="S559" s="2" t="s">
        <v>134</v>
      </c>
      <c r="T559" s="2" t="s">
        <v>134</v>
      </c>
      <c r="U559" s="2" t="s">
        <v>134</v>
      </c>
      <c r="V559" s="2" t="s">
        <v>134</v>
      </c>
      <c r="W559" s="2" t="s">
        <v>134</v>
      </c>
      <c r="X559" s="2" t="s">
        <v>134</v>
      </c>
      <c r="Y559" s="2" t="s">
        <v>134</v>
      </c>
      <c r="Z559" s="4"/>
      <c r="AA559" s="4">
        <f>=ROUNDDOWN({0},0)</f>
      </c>
      <c r="AB559" s="5"/>
      <c r="AC559" s="2" t="s">
        <v>134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134</v>
      </c>
      <c r="AW559" s="8" t="s">
        <v>134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/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/>
      <c r="BJ559" s="4"/>
      <c r="BK559" s="8"/>
      <c r="BL559" s="2" t="s">
        <v>134</v>
      </c>
      <c r="BM559" s="7"/>
      <c r="BN559" s="7"/>
      <c r="BO559" s="4"/>
      <c r="BP559" s="8"/>
      <c r="BQ559" s="4"/>
      <c r="BR559" s="8"/>
      <c r="BS559" s="7"/>
      <c r="BT559" s="7"/>
      <c r="BU559" s="2" t="s">
        <v>134</v>
      </c>
      <c r="BV559" s="2" t="s">
        <v>134</v>
      </c>
      <c r="BW559" s="2" t="s">
        <v>134</v>
      </c>
      <c r="BX559" s="2" t="s">
        <v>134</v>
      </c>
      <c r="BY559" s="2" t="s">
        <v>134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134</v>
      </c>
      <c r="CH559" s="2" t="s">
        <v>134</v>
      </c>
      <c r="CI559" s="2" t="s">
        <v>134</v>
      </c>
      <c r="CJ559" s="2" t="s">
        <v>134</v>
      </c>
      <c r="CK559" s="2" t="s">
        <v>134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134</v>
      </c>
      <c r="CT559" s="2" t="s">
        <v>134</v>
      </c>
      <c r="CU559" s="2" t="s">
        <v>134</v>
      </c>
      <c r="CV559" s="2" t="s">
        <v>134</v>
      </c>
      <c r="CW559" s="2" t="s">
        <v>134</v>
      </c>
      <c r="CX559" s="2" t="s">
        <v>134</v>
      </c>
      <c r="CY559" s="4"/>
      <c r="CZ559" s="8"/>
      <c r="DA559" s="4"/>
      <c r="DB559" s="8"/>
      <c r="DC559" s="7"/>
      <c r="DD559" s="7"/>
      <c r="DE559" s="2" t="s">
        <v>134</v>
      </c>
      <c r="DF559" s="2" t="s">
        <v>134</v>
      </c>
      <c r="DG559" s="2" t="s">
        <v>134</v>
      </c>
      <c r="DH559" s="2" t="s">
        <v>134</v>
      </c>
      <c r="DI559" s="2" t="s">
        <v>134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134</v>
      </c>
      <c r="DR559" s="2" t="s">
        <v>134</v>
      </c>
      <c r="DS559" s="2" t="s">
        <v>134</v>
      </c>
      <c r="DT559" s="2" t="s">
        <v>134</v>
      </c>
      <c r="DU559" s="2" t="s">
        <v>134</v>
      </c>
      <c r="DV559" s="2" t="s">
        <v>134</v>
      </c>
      <c r="DW559" s="4"/>
      <c r="DX559" s="8"/>
      <c r="DY559" s="4"/>
      <c r="DZ559" s="8"/>
      <c r="EA559" s="7"/>
      <c r="EB559" s="7"/>
      <c r="EC559" s="2" t="s">
        <v>134</v>
      </c>
      <c r="ED559" s="2" t="s">
        <v>134</v>
      </c>
      <c r="EE559" s="2" t="s">
        <v>134</v>
      </c>
      <c r="EF559" s="2" t="s">
        <v>134</v>
      </c>
      <c r="EG559" s="2" t="s">
        <v>134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134</v>
      </c>
      <c r="EP559" s="2" t="s">
        <v>134</v>
      </c>
      <c r="EQ559" s="2" t="s">
        <v>134</v>
      </c>
      <c r="ER559" s="2" t="s">
        <v>134</v>
      </c>
      <c r="ES559" s="2" t="s">
        <v>134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134</v>
      </c>
      <c r="FB559" s="2" t="s">
        <v>134</v>
      </c>
      <c r="FC559" s="2" t="s">
        <v>134</v>
      </c>
      <c r="FD559" s="2" t="s">
        <v>134</v>
      </c>
      <c r="FE559" s="2" t="s">
        <v>134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134</v>
      </c>
      <c r="FN559" s="2" t="s">
        <v>134</v>
      </c>
      <c r="FO559" s="2" t="s">
        <v>134</v>
      </c>
      <c r="FP559" s="2" t="s">
        <v>134</v>
      </c>
      <c r="FQ559" s="2" t="s">
        <v>134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134</v>
      </c>
      <c r="FZ559" s="2" t="s">
        <v>134</v>
      </c>
      <c r="GA559" s="2" t="s">
        <v>134</v>
      </c>
      <c r="GB559" s="2" t="s">
        <v>134</v>
      </c>
      <c r="GC559" s="2" t="s">
        <v>134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134</v>
      </c>
      <c r="GL559" s="2" t="s">
        <v>134</v>
      </c>
      <c r="GM559" s="2" t="s">
        <v>134</v>
      </c>
      <c r="GN559" s="2" t="s">
        <v>134</v>
      </c>
      <c r="GO559" s="2" t="s">
        <v>134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134</v>
      </c>
      <c r="GX559" s="2" t="s">
        <v>134</v>
      </c>
      <c r="GY559" s="2" t="s">
        <v>134</v>
      </c>
      <c r="GZ559" s="2" t="s">
        <v>134</v>
      </c>
      <c r="HA559" s="2" t="s">
        <v>134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134</v>
      </c>
      <c r="HJ559" s="2" t="s">
        <v>134</v>
      </c>
      <c r="HK559" s="2" t="s">
        <v>134</v>
      </c>
      <c r="HL559" s="2" t="s">
        <v>134</v>
      </c>
      <c r="HM559" s="2" t="s">
        <v>134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134</v>
      </c>
      <c r="HV559" s="2" t="s">
        <v>134</v>
      </c>
      <c r="HW559" s="2" t="s">
        <v>134</v>
      </c>
      <c r="HX559" s="2" t="s">
        <v>134</v>
      </c>
      <c r="HY559" s="2" t="s">
        <v>134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134</v>
      </c>
      <c r="II559" s="2" t="s">
        <v>134</v>
      </c>
      <c r="IJ559" s="2" t="s">
        <v>134</v>
      </c>
      <c r="IK559" s="2" t="s">
        <v>134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134</v>
      </c>
      <c r="IT559" s="2" t="s">
        <v>134</v>
      </c>
      <c r="IU559" s="2" t="s">
        <v>134</v>
      </c>
      <c r="IV559" s="2" t="s">
        <v>134</v>
      </c>
      <c r="IW559" s="2" t="s">
        <v>134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134</v>
      </c>
      <c r="JF559" s="2" t="s">
        <v>134</v>
      </c>
      <c r="JG559" s="2" t="s">
        <v>134</v>
      </c>
      <c r="JH559" s="2" t="s">
        <v>134</v>
      </c>
      <c r="JI559" s="2" t="s">
        <v>134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134</v>
      </c>
      <c r="JS559" s="2" t="s">
        <v>134</v>
      </c>
      <c r="JT559" s="2" t="s">
        <v>134</v>
      </c>
      <c r="JU559" s="2" t="s">
        <v>134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134</v>
      </c>
      <c r="KQ559" s="2" t="s">
        <v>134</v>
      </c>
      <c r="KR559" s="2" t="s">
        <v>134</v>
      </c>
      <c r="KS559" s="2" t="s">
        <v>134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134</v>
      </c>
      <c r="LB559" s="2" t="s">
        <v>134</v>
      </c>
      <c r="LC559" s="2" t="s">
        <v>134</v>
      </c>
      <c r="LD559" s="2" t="s">
        <v>134</v>
      </c>
      <c r="LE559" s="2" t="s">
        <v>134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134</v>
      </c>
      <c r="LO559" s="2" t="s">
        <v>134</v>
      </c>
      <c r="LP559" s="2" t="s">
        <v>134</v>
      </c>
      <c r="LQ559" s="2" t="s">
        <v>134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134</v>
      </c>
      <c r="LZ559" s="2" t="s">
        <v>134</v>
      </c>
      <c r="MA559" s="2" t="s">
        <v>134</v>
      </c>
      <c r="MB559" s="2" t="s">
        <v>134</v>
      </c>
      <c r="MC559" s="2" t="s">
        <v>134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134</v>
      </c>
      <c r="MM559" s="2" t="s">
        <v>134</v>
      </c>
      <c r="MN559" s="2" t="s">
        <v>134</v>
      </c>
      <c r="MO559" s="2" t="s">
        <v>134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134</v>
      </c>
      <c r="MY559" s="2" t="s">
        <v>134</v>
      </c>
      <c r="MZ559" s="2" t="s">
        <v>134</v>
      </c>
      <c r="NA559" s="2" t="s">
        <v>134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134</v>
      </c>
      <c r="NW559" s="2" t="s">
        <v>134</v>
      </c>
      <c r="NX559" s="2" t="s">
        <v>134</v>
      </c>
      <c r="NY559" s="2" t="s">
        <v>134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134</v>
      </c>
      <c r="OT559" s="2" t="s">
        <v>134</v>
      </c>
      <c r="OU559" s="2" t="s">
        <v>134</v>
      </c>
      <c r="OV559" s="2" t="s">
        <v>134</v>
      </c>
      <c r="OW559" s="2" t="s">
        <v>134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134</v>
      </c>
      <c r="PS559" s="2" t="s">
        <v>134</v>
      </c>
      <c r="PT559" s="2" t="s">
        <v>134</v>
      </c>
      <c r="PU559" s="2" t="s">
        <v>134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134</v>
      </c>
      <c r="QP559" s="2" t="s">
        <v>134</v>
      </c>
      <c r="QQ559" s="2" t="s">
        <v>134</v>
      </c>
      <c r="QR559" s="2" t="s">
        <v>134</v>
      </c>
      <c r="QS559" s="2" t="s">
        <v>134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134</v>
      </c>
      <c r="RB559" s="2" t="s">
        <v>134</v>
      </c>
      <c r="RC559" s="2" t="s">
        <v>134</v>
      </c>
      <c r="RD559" s="2" t="s">
        <v>134</v>
      </c>
      <c r="RE559" s="2" t="s">
        <v>134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134</v>
      </c>
      <c r="RN559" s="2" t="s">
        <v>134</v>
      </c>
      <c r="RO559" s="2" t="s">
        <v>134</v>
      </c>
      <c r="RP559" s="2" t="s">
        <v>134</v>
      </c>
      <c r="RQ559" s="2" t="s">
        <v>134</v>
      </c>
      <c r="RR559" s="2" t="s">
        <v>134</v>
      </c>
      <c r="RS559" s="4"/>
      <c r="RT559" s="8"/>
      <c r="RU559" s="4"/>
      <c r="RV559" s="8"/>
      <c r="RW559" s="7"/>
      <c r="RX559" s="7"/>
      <c r="RY559" s="2" t="s">
        <v>134</v>
      </c>
      <c r="RZ559" s="2" t="s">
        <v>134</v>
      </c>
      <c r="SA559" s="2" t="s">
        <v>134</v>
      </c>
      <c r="SB559" s="2" t="s">
        <v>134</v>
      </c>
      <c r="SC559" s="2" t="s">
        <v>134</v>
      </c>
      <c r="SD559" s="2" t="s">
        <v>134</v>
      </c>
      <c r="SE559" s="4"/>
      <c r="SF559" s="8"/>
      <c r="SG559" s="4"/>
      <c r="SH559" s="8"/>
      <c r="SI559" s="7"/>
      <c r="SJ559" s="7"/>
      <c r="SK559" s="2" t="s">
        <v>134</v>
      </c>
      <c r="SL559" s="2" t="s">
        <v>134</v>
      </c>
      <c r="SM559" s="2" t="s">
        <v>134</v>
      </c>
      <c r="SN559" s="2" t="s">
        <v>134</v>
      </c>
      <c r="SO559" s="2" t="s">
        <v>134</v>
      </c>
      <c r="SP559" s="2" t="s">
        <v>134</v>
      </c>
    </row>
    <row r="560">
      <c r="A560" s="2" t="s">
        <v>4129</v>
      </c>
      <c r="B560" s="2" t="s">
        <v>123</v>
      </c>
      <c r="C560" s="2" t="s">
        <v>4123</v>
      </c>
      <c r="D560" s="2" t="s">
        <v>2765</v>
      </c>
      <c r="E560" s="2" t="s">
        <v>1660</v>
      </c>
      <c r="F560" s="2" t="s">
        <v>4124</v>
      </c>
      <c r="G560" s="2" t="s">
        <v>134</v>
      </c>
      <c r="H560" s="2" t="s">
        <v>134</v>
      </c>
      <c r="I560" s="2" t="s">
        <v>134</v>
      </c>
      <c r="J560" s="2" t="s">
        <v>4130</v>
      </c>
      <c r="K560" s="2" t="s">
        <v>4126</v>
      </c>
      <c r="L560" s="3">
        <v>4.84</v>
      </c>
      <c r="M560" s="3"/>
      <c r="N560" s="3"/>
      <c r="O560" s="2" t="s">
        <v>131</v>
      </c>
      <c r="P560" s="2" t="s">
        <v>134</v>
      </c>
      <c r="Q560" s="2" t="s">
        <v>134</v>
      </c>
      <c r="R560" s="2" t="s">
        <v>3132</v>
      </c>
      <c r="S560" s="2" t="s">
        <v>134</v>
      </c>
      <c r="T560" s="2" t="s">
        <v>134</v>
      </c>
      <c r="U560" s="2" t="s">
        <v>134</v>
      </c>
      <c r="V560" s="2" t="s">
        <v>134</v>
      </c>
      <c r="W560" s="2" t="s">
        <v>134</v>
      </c>
      <c r="X560" s="2" t="s">
        <v>134</v>
      </c>
      <c r="Y560" s="2" t="s">
        <v>134</v>
      </c>
      <c r="Z560" s="4"/>
      <c r="AA560" s="4">
        <f>=ROUNDDOWN({0},0)</f>
      </c>
      <c r="AB560" s="5"/>
      <c r="AC560" s="2" t="s">
        <v>134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/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/>
      <c r="BJ560" s="4"/>
      <c r="BK560" s="8"/>
      <c r="BL560" s="2" t="s">
        <v>134</v>
      </c>
      <c r="BM560" s="7"/>
      <c r="BN560" s="7"/>
      <c r="BO560" s="4"/>
      <c r="BP560" s="8"/>
      <c r="BQ560" s="4"/>
      <c r="BR560" s="8"/>
      <c r="BS560" s="7"/>
      <c r="BT560" s="7"/>
      <c r="BU560" s="2" t="s">
        <v>134</v>
      </c>
      <c r="BV560" s="2" t="s">
        <v>134</v>
      </c>
      <c r="BW560" s="2" t="s">
        <v>134</v>
      </c>
      <c r="BX560" s="2" t="s">
        <v>134</v>
      </c>
      <c r="BY560" s="2" t="s">
        <v>134</v>
      </c>
      <c r="BZ560" s="2" t="s">
        <v>134</v>
      </c>
      <c r="CA560" s="4"/>
      <c r="CB560" s="8"/>
      <c r="CC560" s="4"/>
      <c r="CD560" s="8"/>
      <c r="CE560" s="7"/>
      <c r="CF560" s="7"/>
      <c r="CG560" s="2" t="s">
        <v>134</v>
      </c>
      <c r="CH560" s="2" t="s">
        <v>134</v>
      </c>
      <c r="CI560" s="2" t="s">
        <v>134</v>
      </c>
      <c r="CJ560" s="2" t="s">
        <v>134</v>
      </c>
      <c r="CK560" s="2" t="s">
        <v>134</v>
      </c>
      <c r="CL560" s="2" t="s">
        <v>134</v>
      </c>
      <c r="CM560" s="4"/>
      <c r="CN560" s="8"/>
      <c r="CO560" s="4"/>
      <c r="CP560" s="8"/>
      <c r="CQ560" s="7"/>
      <c r="CR560" s="7"/>
      <c r="CS560" s="2" t="s">
        <v>134</v>
      </c>
      <c r="CT560" s="2" t="s">
        <v>134</v>
      </c>
      <c r="CU560" s="2" t="s">
        <v>134</v>
      </c>
      <c r="CV560" s="2" t="s">
        <v>134</v>
      </c>
      <c r="CW560" s="2" t="s">
        <v>134</v>
      </c>
      <c r="CX560" s="2" t="s">
        <v>134</v>
      </c>
      <c r="CY560" s="4"/>
      <c r="CZ560" s="8"/>
      <c r="DA560" s="4"/>
      <c r="DB560" s="8"/>
      <c r="DC560" s="7"/>
      <c r="DD560" s="7"/>
      <c r="DE560" s="2" t="s">
        <v>134</v>
      </c>
      <c r="DF560" s="2" t="s">
        <v>134</v>
      </c>
      <c r="DG560" s="2" t="s">
        <v>134</v>
      </c>
      <c r="DH560" s="2" t="s">
        <v>134</v>
      </c>
      <c r="DI560" s="2" t="s">
        <v>134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134</v>
      </c>
      <c r="DR560" s="2" t="s">
        <v>134</v>
      </c>
      <c r="DS560" s="2" t="s">
        <v>134</v>
      </c>
      <c r="DT560" s="2" t="s">
        <v>134</v>
      </c>
      <c r="DU560" s="2" t="s">
        <v>134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134</v>
      </c>
      <c r="ED560" s="2" t="s">
        <v>134</v>
      </c>
      <c r="EE560" s="2" t="s">
        <v>134</v>
      </c>
      <c r="EF560" s="2" t="s">
        <v>134</v>
      </c>
      <c r="EG560" s="2" t="s">
        <v>134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134</v>
      </c>
      <c r="EP560" s="2" t="s">
        <v>134</v>
      </c>
      <c r="EQ560" s="2" t="s">
        <v>134</v>
      </c>
      <c r="ER560" s="2" t="s">
        <v>134</v>
      </c>
      <c r="ES560" s="2" t="s">
        <v>134</v>
      </c>
      <c r="ET560" s="2" t="s">
        <v>134</v>
      </c>
      <c r="EU560" s="4"/>
      <c r="EV560" s="8"/>
      <c r="EW560" s="4"/>
      <c r="EX560" s="8"/>
      <c r="EY560" s="7"/>
      <c r="EZ560" s="7"/>
      <c r="FA560" s="2" t="s">
        <v>134</v>
      </c>
      <c r="FB560" s="2" t="s">
        <v>134</v>
      </c>
      <c r="FC560" s="2" t="s">
        <v>134</v>
      </c>
      <c r="FD560" s="2" t="s">
        <v>134</v>
      </c>
      <c r="FE560" s="2" t="s">
        <v>134</v>
      </c>
      <c r="FF560" s="2" t="s">
        <v>134</v>
      </c>
      <c r="FG560" s="4"/>
      <c r="FH560" s="8"/>
      <c r="FI560" s="4"/>
      <c r="FJ560" s="8"/>
      <c r="FK560" s="7"/>
      <c r="FL560" s="7"/>
      <c r="FM560" s="2" t="s">
        <v>134</v>
      </c>
      <c r="FN560" s="2" t="s">
        <v>134</v>
      </c>
      <c r="FO560" s="2" t="s">
        <v>134</v>
      </c>
      <c r="FP560" s="2" t="s">
        <v>134</v>
      </c>
      <c r="FQ560" s="2" t="s">
        <v>134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134</v>
      </c>
      <c r="FZ560" s="2" t="s">
        <v>134</v>
      </c>
      <c r="GA560" s="2" t="s">
        <v>134</v>
      </c>
      <c r="GB560" s="2" t="s">
        <v>134</v>
      </c>
      <c r="GC560" s="2" t="s">
        <v>134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134</v>
      </c>
      <c r="GL560" s="2" t="s">
        <v>134</v>
      </c>
      <c r="GM560" s="2" t="s">
        <v>134</v>
      </c>
      <c r="GN560" s="2" t="s">
        <v>134</v>
      </c>
      <c r="GO560" s="2" t="s">
        <v>134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134</v>
      </c>
      <c r="GX560" s="2" t="s">
        <v>134</v>
      </c>
      <c r="GY560" s="2" t="s">
        <v>134</v>
      </c>
      <c r="GZ560" s="2" t="s">
        <v>134</v>
      </c>
      <c r="HA560" s="2" t="s">
        <v>134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134</v>
      </c>
      <c r="HJ560" s="2" t="s">
        <v>134</v>
      </c>
      <c r="HK560" s="2" t="s">
        <v>134</v>
      </c>
      <c r="HL560" s="2" t="s">
        <v>134</v>
      </c>
      <c r="HM560" s="2" t="s">
        <v>134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134</v>
      </c>
      <c r="HV560" s="2" t="s">
        <v>134</v>
      </c>
      <c r="HW560" s="2" t="s">
        <v>134</v>
      </c>
      <c r="HX560" s="2" t="s">
        <v>134</v>
      </c>
      <c r="HY560" s="2" t="s">
        <v>134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134</v>
      </c>
      <c r="IH560" s="2" t="s">
        <v>134</v>
      </c>
      <c r="II560" s="2" t="s">
        <v>134</v>
      </c>
      <c r="IJ560" s="2" t="s">
        <v>134</v>
      </c>
      <c r="IK560" s="2" t="s">
        <v>134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134</v>
      </c>
      <c r="IT560" s="2" t="s">
        <v>134</v>
      </c>
      <c r="IU560" s="2" t="s">
        <v>134</v>
      </c>
      <c r="IV560" s="2" t="s">
        <v>134</v>
      </c>
      <c r="IW560" s="2" t="s">
        <v>134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134</v>
      </c>
      <c r="JF560" s="2" t="s">
        <v>134</v>
      </c>
      <c r="JG560" s="2" t="s">
        <v>134</v>
      </c>
      <c r="JH560" s="2" t="s">
        <v>134</v>
      </c>
      <c r="JI560" s="2" t="s">
        <v>134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134</v>
      </c>
      <c r="JR560" s="2" t="s">
        <v>134</v>
      </c>
      <c r="JS560" s="2" t="s">
        <v>134</v>
      </c>
      <c r="JT560" s="2" t="s">
        <v>134</v>
      </c>
      <c r="JU560" s="2" t="s">
        <v>134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134</v>
      </c>
      <c r="KE560" s="2" t="s">
        <v>134</v>
      </c>
      <c r="KF560" s="2" t="s">
        <v>134</v>
      </c>
      <c r="KG560" s="2" t="s">
        <v>134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134</v>
      </c>
      <c r="KQ560" s="2" t="s">
        <v>134</v>
      </c>
      <c r="KR560" s="2" t="s">
        <v>134</v>
      </c>
      <c r="KS560" s="2" t="s">
        <v>134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134</v>
      </c>
      <c r="LB560" s="2" t="s">
        <v>134</v>
      </c>
      <c r="LC560" s="2" t="s">
        <v>134</v>
      </c>
      <c r="LD560" s="2" t="s">
        <v>134</v>
      </c>
      <c r="LE560" s="2" t="s">
        <v>134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134</v>
      </c>
      <c r="LO560" s="2" t="s">
        <v>134</v>
      </c>
      <c r="LP560" s="2" t="s">
        <v>134</v>
      </c>
      <c r="LQ560" s="2" t="s">
        <v>134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134</v>
      </c>
      <c r="LZ560" s="2" t="s">
        <v>134</v>
      </c>
      <c r="MA560" s="2" t="s">
        <v>134</v>
      </c>
      <c r="MB560" s="2" t="s">
        <v>134</v>
      </c>
      <c r="MC560" s="2" t="s">
        <v>134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134</v>
      </c>
      <c r="MM560" s="2" t="s">
        <v>134</v>
      </c>
      <c r="MN560" s="2" t="s">
        <v>134</v>
      </c>
      <c r="MO560" s="2" t="s">
        <v>134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134</v>
      </c>
      <c r="MY560" s="2" t="s">
        <v>134</v>
      </c>
      <c r="MZ560" s="2" t="s">
        <v>134</v>
      </c>
      <c r="NA560" s="2" t="s">
        <v>134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134</v>
      </c>
      <c r="NK560" s="2" t="s">
        <v>134</v>
      </c>
      <c r="NL560" s="2" t="s">
        <v>134</v>
      </c>
      <c r="NM560" s="2" t="s">
        <v>134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134</v>
      </c>
      <c r="NW560" s="2" t="s">
        <v>134</v>
      </c>
      <c r="NX560" s="2" t="s">
        <v>134</v>
      </c>
      <c r="NY560" s="2" t="s">
        <v>134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134</v>
      </c>
      <c r="OT560" s="2" t="s">
        <v>134</v>
      </c>
      <c r="OU560" s="2" t="s">
        <v>134</v>
      </c>
      <c r="OV560" s="2" t="s">
        <v>134</v>
      </c>
      <c r="OW560" s="2" t="s">
        <v>134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134</v>
      </c>
      <c r="PS560" s="2" t="s">
        <v>134</v>
      </c>
      <c r="PT560" s="2" t="s">
        <v>134</v>
      </c>
      <c r="PU560" s="2" t="s">
        <v>134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134</v>
      </c>
      <c r="QP560" s="2" t="s">
        <v>134</v>
      </c>
      <c r="QQ560" s="2" t="s">
        <v>134</v>
      </c>
      <c r="QR560" s="2" t="s">
        <v>134</v>
      </c>
      <c r="QS560" s="2" t="s">
        <v>134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134</v>
      </c>
      <c r="RB560" s="2" t="s">
        <v>134</v>
      </c>
      <c r="RC560" s="2" t="s">
        <v>134</v>
      </c>
      <c r="RD560" s="2" t="s">
        <v>134</v>
      </c>
      <c r="RE560" s="2" t="s">
        <v>134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134</v>
      </c>
      <c r="RN560" s="2" t="s">
        <v>134</v>
      </c>
      <c r="RO560" s="2" t="s">
        <v>134</v>
      </c>
      <c r="RP560" s="2" t="s">
        <v>134</v>
      </c>
      <c r="RQ560" s="2" t="s">
        <v>134</v>
      </c>
      <c r="RR560" s="2" t="s">
        <v>134</v>
      </c>
      <c r="RS560" s="4"/>
      <c r="RT560" s="8"/>
      <c r="RU560" s="4"/>
      <c r="RV560" s="8"/>
      <c r="RW560" s="7"/>
      <c r="RX560" s="7"/>
      <c r="RY560" s="2" t="s">
        <v>134</v>
      </c>
      <c r="RZ560" s="2" t="s">
        <v>134</v>
      </c>
      <c r="SA560" s="2" t="s">
        <v>134</v>
      </c>
      <c r="SB560" s="2" t="s">
        <v>134</v>
      </c>
      <c r="SC560" s="2" t="s">
        <v>134</v>
      </c>
      <c r="SD560" s="2" t="s">
        <v>134</v>
      </c>
      <c r="SE560" s="4"/>
      <c r="SF560" s="8"/>
      <c r="SG560" s="4"/>
      <c r="SH560" s="8"/>
      <c r="SI560" s="7"/>
      <c r="SJ560" s="7"/>
      <c r="SK560" s="2" t="s">
        <v>134</v>
      </c>
      <c r="SL560" s="2" t="s">
        <v>134</v>
      </c>
      <c r="SM560" s="2" t="s">
        <v>134</v>
      </c>
      <c r="SN560" s="2" t="s">
        <v>134</v>
      </c>
      <c r="SO560" s="2" t="s">
        <v>134</v>
      </c>
      <c r="SP560" s="2" t="s">
        <v>134</v>
      </c>
    </row>
    <row r="561">
      <c r="A561" s="2" t="s">
        <v>4131</v>
      </c>
      <c r="B561" s="2" t="s">
        <v>123</v>
      </c>
      <c r="C561" s="2" t="s">
        <v>4123</v>
      </c>
      <c r="D561" s="2" t="s">
        <v>2765</v>
      </c>
      <c r="E561" s="2" t="s">
        <v>1660</v>
      </c>
      <c r="F561" s="2" t="s">
        <v>4132</v>
      </c>
      <c r="G561" s="2" t="s">
        <v>134</v>
      </c>
      <c r="H561" s="2" t="s">
        <v>134</v>
      </c>
      <c r="I561" s="2" t="s">
        <v>134</v>
      </c>
      <c r="J561" s="2" t="s">
        <v>4125</v>
      </c>
      <c r="K561" s="2" t="s">
        <v>4133</v>
      </c>
      <c r="L561" s="3">
        <v>1.81</v>
      </c>
      <c r="M561" s="3"/>
      <c r="N561" s="3"/>
      <c r="O561" s="2" t="s">
        <v>131</v>
      </c>
      <c r="P561" s="2" t="s">
        <v>134</v>
      </c>
      <c r="Q561" s="2" t="s">
        <v>134</v>
      </c>
      <c r="R561" s="2" t="s">
        <v>3132</v>
      </c>
      <c r="S561" s="2" t="s">
        <v>134</v>
      </c>
      <c r="T561" s="2" t="s">
        <v>134</v>
      </c>
      <c r="U561" s="2" t="s">
        <v>134</v>
      </c>
      <c r="V561" s="2" t="s">
        <v>134</v>
      </c>
      <c r="W561" s="2" t="s">
        <v>134</v>
      </c>
      <c r="X561" s="2" t="s">
        <v>134</v>
      </c>
      <c r="Y561" s="2" t="s">
        <v>134</v>
      </c>
      <c r="Z561" s="4"/>
      <c r="AA561" s="4">
        <f>=ROUNDDOWN({0},0)</f>
      </c>
      <c r="AB561" s="5"/>
      <c r="AC561" s="2" t="s">
        <v>134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134</v>
      </c>
      <c r="AW561" s="8" t="s">
        <v>134</v>
      </c>
      <c r="AX561" s="4" t="s">
        <v>134</v>
      </c>
      <c r="AY561" s="8" t="s">
        <v>134</v>
      </c>
      <c r="AZ561" s="7" t="s">
        <v>134</v>
      </c>
      <c r="BA561" s="7" t="s">
        <v>134</v>
      </c>
      <c r="BB561" s="7"/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/>
      <c r="BJ561" s="4"/>
      <c r="BK561" s="8"/>
      <c r="BL561" s="2" t="s">
        <v>134</v>
      </c>
      <c r="BM561" s="7"/>
      <c r="BN561" s="7"/>
      <c r="BO561" s="4"/>
      <c r="BP561" s="8"/>
      <c r="BQ561" s="4"/>
      <c r="BR561" s="8"/>
      <c r="BS561" s="7"/>
      <c r="BT561" s="7"/>
      <c r="BU561" s="2" t="s">
        <v>134</v>
      </c>
      <c r="BV561" s="2" t="s">
        <v>134</v>
      </c>
      <c r="BW561" s="2" t="s">
        <v>134</v>
      </c>
      <c r="BX561" s="2" t="s">
        <v>134</v>
      </c>
      <c r="BY561" s="2" t="s">
        <v>134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134</v>
      </c>
      <c r="CH561" s="2" t="s">
        <v>134</v>
      </c>
      <c r="CI561" s="2" t="s">
        <v>134</v>
      </c>
      <c r="CJ561" s="2" t="s">
        <v>134</v>
      </c>
      <c r="CK561" s="2" t="s">
        <v>134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134</v>
      </c>
      <c r="CT561" s="2" t="s">
        <v>134</v>
      </c>
      <c r="CU561" s="2" t="s">
        <v>134</v>
      </c>
      <c r="CV561" s="2" t="s">
        <v>134</v>
      </c>
      <c r="CW561" s="2" t="s">
        <v>134</v>
      </c>
      <c r="CX561" s="2" t="s">
        <v>134</v>
      </c>
      <c r="CY561" s="4"/>
      <c r="CZ561" s="8"/>
      <c r="DA561" s="4"/>
      <c r="DB561" s="8"/>
      <c r="DC561" s="7"/>
      <c r="DD561" s="7"/>
      <c r="DE561" s="2" t="s">
        <v>134</v>
      </c>
      <c r="DF561" s="2" t="s">
        <v>134</v>
      </c>
      <c r="DG561" s="2" t="s">
        <v>134</v>
      </c>
      <c r="DH561" s="2" t="s">
        <v>134</v>
      </c>
      <c r="DI561" s="2" t="s">
        <v>134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134</v>
      </c>
      <c r="DR561" s="2" t="s">
        <v>134</v>
      </c>
      <c r="DS561" s="2" t="s">
        <v>134</v>
      </c>
      <c r="DT561" s="2" t="s">
        <v>134</v>
      </c>
      <c r="DU561" s="2" t="s">
        <v>134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134</v>
      </c>
      <c r="ED561" s="2" t="s">
        <v>134</v>
      </c>
      <c r="EE561" s="2" t="s">
        <v>134</v>
      </c>
      <c r="EF561" s="2" t="s">
        <v>134</v>
      </c>
      <c r="EG561" s="2" t="s">
        <v>134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134</v>
      </c>
      <c r="EP561" s="2" t="s">
        <v>134</v>
      </c>
      <c r="EQ561" s="2" t="s">
        <v>134</v>
      </c>
      <c r="ER561" s="2" t="s">
        <v>134</v>
      </c>
      <c r="ES561" s="2" t="s">
        <v>134</v>
      </c>
      <c r="ET561" s="2" t="s">
        <v>134</v>
      </c>
      <c r="EU561" s="4"/>
      <c r="EV561" s="8"/>
      <c r="EW561" s="4"/>
      <c r="EX561" s="8"/>
      <c r="EY561" s="7"/>
      <c r="EZ561" s="7"/>
      <c r="FA561" s="2" t="s">
        <v>134</v>
      </c>
      <c r="FB561" s="2" t="s">
        <v>134</v>
      </c>
      <c r="FC561" s="2" t="s">
        <v>134</v>
      </c>
      <c r="FD561" s="2" t="s">
        <v>134</v>
      </c>
      <c r="FE561" s="2" t="s">
        <v>134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134</v>
      </c>
      <c r="FN561" s="2" t="s">
        <v>134</v>
      </c>
      <c r="FO561" s="2" t="s">
        <v>134</v>
      </c>
      <c r="FP561" s="2" t="s">
        <v>134</v>
      </c>
      <c r="FQ561" s="2" t="s">
        <v>134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134</v>
      </c>
      <c r="FZ561" s="2" t="s">
        <v>134</v>
      </c>
      <c r="GA561" s="2" t="s">
        <v>134</v>
      </c>
      <c r="GB561" s="2" t="s">
        <v>134</v>
      </c>
      <c r="GC561" s="2" t="s">
        <v>134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134</v>
      </c>
      <c r="GL561" s="2" t="s">
        <v>134</v>
      </c>
      <c r="GM561" s="2" t="s">
        <v>134</v>
      </c>
      <c r="GN561" s="2" t="s">
        <v>134</v>
      </c>
      <c r="GO561" s="2" t="s">
        <v>134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134</v>
      </c>
      <c r="GX561" s="2" t="s">
        <v>134</v>
      </c>
      <c r="GY561" s="2" t="s">
        <v>134</v>
      </c>
      <c r="GZ561" s="2" t="s">
        <v>134</v>
      </c>
      <c r="HA561" s="2" t="s">
        <v>134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134</v>
      </c>
      <c r="HJ561" s="2" t="s">
        <v>134</v>
      </c>
      <c r="HK561" s="2" t="s">
        <v>134</v>
      </c>
      <c r="HL561" s="2" t="s">
        <v>134</v>
      </c>
      <c r="HM561" s="2" t="s">
        <v>134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134</v>
      </c>
      <c r="HV561" s="2" t="s">
        <v>134</v>
      </c>
      <c r="HW561" s="2" t="s">
        <v>134</v>
      </c>
      <c r="HX561" s="2" t="s">
        <v>134</v>
      </c>
      <c r="HY561" s="2" t="s">
        <v>134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134</v>
      </c>
      <c r="IH561" s="2" t="s">
        <v>134</v>
      </c>
      <c r="II561" s="2" t="s">
        <v>134</v>
      </c>
      <c r="IJ561" s="2" t="s">
        <v>134</v>
      </c>
      <c r="IK561" s="2" t="s">
        <v>134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134</v>
      </c>
      <c r="IT561" s="2" t="s">
        <v>134</v>
      </c>
      <c r="IU561" s="2" t="s">
        <v>134</v>
      </c>
      <c r="IV561" s="2" t="s">
        <v>134</v>
      </c>
      <c r="IW561" s="2" t="s">
        <v>134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134</v>
      </c>
      <c r="JF561" s="2" t="s">
        <v>134</v>
      </c>
      <c r="JG561" s="2" t="s">
        <v>134</v>
      </c>
      <c r="JH561" s="2" t="s">
        <v>134</v>
      </c>
      <c r="JI561" s="2" t="s">
        <v>134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134</v>
      </c>
      <c r="JR561" s="2" t="s">
        <v>134</v>
      </c>
      <c r="JS561" s="2" t="s">
        <v>134</v>
      </c>
      <c r="JT561" s="2" t="s">
        <v>134</v>
      </c>
      <c r="JU561" s="2" t="s">
        <v>134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134</v>
      </c>
      <c r="KD561" s="2" t="s">
        <v>134</v>
      </c>
      <c r="KE561" s="2" t="s">
        <v>134</v>
      </c>
      <c r="KF561" s="2" t="s">
        <v>134</v>
      </c>
      <c r="KG561" s="2" t="s">
        <v>134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134</v>
      </c>
      <c r="KP561" s="2" t="s">
        <v>134</v>
      </c>
      <c r="KQ561" s="2" t="s">
        <v>134</v>
      </c>
      <c r="KR561" s="2" t="s">
        <v>134</v>
      </c>
      <c r="KS561" s="2" t="s">
        <v>134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134</v>
      </c>
      <c r="LB561" s="2" t="s">
        <v>134</v>
      </c>
      <c r="LC561" s="2" t="s">
        <v>134</v>
      </c>
      <c r="LD561" s="2" t="s">
        <v>134</v>
      </c>
      <c r="LE561" s="2" t="s">
        <v>134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134</v>
      </c>
      <c r="LN561" s="2" t="s">
        <v>134</v>
      </c>
      <c r="LO561" s="2" t="s">
        <v>134</v>
      </c>
      <c r="LP561" s="2" t="s">
        <v>134</v>
      </c>
      <c r="LQ561" s="2" t="s">
        <v>134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134</v>
      </c>
      <c r="LZ561" s="2" t="s">
        <v>134</v>
      </c>
      <c r="MA561" s="2" t="s">
        <v>134</v>
      </c>
      <c r="MB561" s="2" t="s">
        <v>134</v>
      </c>
      <c r="MC561" s="2" t="s">
        <v>134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134</v>
      </c>
      <c r="ML561" s="2" t="s">
        <v>134</v>
      </c>
      <c r="MM561" s="2" t="s">
        <v>134</v>
      </c>
      <c r="MN561" s="2" t="s">
        <v>134</v>
      </c>
      <c r="MO561" s="2" t="s">
        <v>134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134</v>
      </c>
      <c r="MX561" s="2" t="s">
        <v>134</v>
      </c>
      <c r="MY561" s="2" t="s">
        <v>134</v>
      </c>
      <c r="MZ561" s="2" t="s">
        <v>134</v>
      </c>
      <c r="NA561" s="2" t="s">
        <v>134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134</v>
      </c>
      <c r="NJ561" s="2" t="s">
        <v>134</v>
      </c>
      <c r="NK561" s="2" t="s">
        <v>134</v>
      </c>
      <c r="NL561" s="2" t="s">
        <v>134</v>
      </c>
      <c r="NM561" s="2" t="s">
        <v>134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134</v>
      </c>
      <c r="NV561" s="2" t="s">
        <v>134</v>
      </c>
      <c r="NW561" s="2" t="s">
        <v>134</v>
      </c>
      <c r="NX561" s="2" t="s">
        <v>134</v>
      </c>
      <c r="NY561" s="2" t="s">
        <v>134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134</v>
      </c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134</v>
      </c>
      <c r="OT561" s="2" t="s">
        <v>134</v>
      </c>
      <c r="OU561" s="2" t="s">
        <v>134</v>
      </c>
      <c r="OV561" s="2" t="s">
        <v>134</v>
      </c>
      <c r="OW561" s="2" t="s">
        <v>134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134</v>
      </c>
      <c r="PF561" s="2" t="s">
        <v>134</v>
      </c>
      <c r="PG561" s="2" t="s">
        <v>134</v>
      </c>
      <c r="PH561" s="2" t="s">
        <v>134</v>
      </c>
      <c r="PI561" s="2" t="s">
        <v>134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134</v>
      </c>
      <c r="PR561" s="2" t="s">
        <v>134</v>
      </c>
      <c r="PS561" s="2" t="s">
        <v>134</v>
      </c>
      <c r="PT561" s="2" t="s">
        <v>134</v>
      </c>
      <c r="PU561" s="2" t="s">
        <v>134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134</v>
      </c>
      <c r="QP561" s="2" t="s">
        <v>134</v>
      </c>
      <c r="QQ561" s="2" t="s">
        <v>134</v>
      </c>
      <c r="QR561" s="2" t="s">
        <v>134</v>
      </c>
      <c r="QS561" s="2" t="s">
        <v>134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134</v>
      </c>
      <c r="RB561" s="2" t="s">
        <v>134</v>
      </c>
      <c r="RC561" s="2" t="s">
        <v>134</v>
      </c>
      <c r="RD561" s="2" t="s">
        <v>134</v>
      </c>
      <c r="RE561" s="2" t="s">
        <v>134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134</v>
      </c>
      <c r="RN561" s="2" t="s">
        <v>134</v>
      </c>
      <c r="RO561" s="2" t="s">
        <v>134</v>
      </c>
      <c r="RP561" s="2" t="s">
        <v>134</v>
      </c>
      <c r="RQ561" s="2" t="s">
        <v>134</v>
      </c>
      <c r="RR561" s="2" t="s">
        <v>134</v>
      </c>
      <c r="RS561" s="4"/>
      <c r="RT561" s="8"/>
      <c r="RU561" s="4"/>
      <c r="RV561" s="8"/>
      <c r="RW561" s="7"/>
      <c r="RX561" s="7"/>
      <c r="RY561" s="2" t="s">
        <v>134</v>
      </c>
      <c r="RZ561" s="2" t="s">
        <v>134</v>
      </c>
      <c r="SA561" s="2" t="s">
        <v>134</v>
      </c>
      <c r="SB561" s="2" t="s">
        <v>134</v>
      </c>
      <c r="SC561" s="2" t="s">
        <v>134</v>
      </c>
      <c r="SD561" s="2" t="s">
        <v>134</v>
      </c>
      <c r="SE561" s="4"/>
      <c r="SF561" s="8"/>
      <c r="SG561" s="4"/>
      <c r="SH561" s="8"/>
      <c r="SI561" s="7"/>
      <c r="SJ561" s="7"/>
      <c r="SK561" s="2" t="s">
        <v>134</v>
      </c>
      <c r="SL561" s="2" t="s">
        <v>134</v>
      </c>
      <c r="SM561" s="2" t="s">
        <v>134</v>
      </c>
      <c r="SN561" s="2" t="s">
        <v>134</v>
      </c>
      <c r="SO561" s="2" t="s">
        <v>134</v>
      </c>
      <c r="SP561" s="2" t="s">
        <v>134</v>
      </c>
    </row>
    <row r="562">
      <c r="A562" s="2" t="s">
        <v>4134</v>
      </c>
      <c r="B562" s="2" t="s">
        <v>123</v>
      </c>
      <c r="C562" s="2" t="s">
        <v>4123</v>
      </c>
      <c r="D562" s="2" t="s">
        <v>2765</v>
      </c>
      <c r="E562" s="2" t="s">
        <v>1660</v>
      </c>
      <c r="F562" s="2" t="s">
        <v>4132</v>
      </c>
      <c r="G562" s="2" t="s">
        <v>134</v>
      </c>
      <c r="H562" s="2" t="s">
        <v>134</v>
      </c>
      <c r="I562" s="2" t="s">
        <v>134</v>
      </c>
      <c r="J562" s="2" t="s">
        <v>4128</v>
      </c>
      <c r="K562" s="2" t="s">
        <v>4133</v>
      </c>
      <c r="L562" s="3">
        <v>2.63</v>
      </c>
      <c r="M562" s="3"/>
      <c r="N562" s="3"/>
      <c r="O562" s="2" t="s">
        <v>131</v>
      </c>
      <c r="P562" s="2" t="s">
        <v>134</v>
      </c>
      <c r="Q562" s="2" t="s">
        <v>134</v>
      </c>
      <c r="R562" s="2" t="s">
        <v>3132</v>
      </c>
      <c r="S562" s="2" t="s">
        <v>134</v>
      </c>
      <c r="T562" s="2" t="s">
        <v>134</v>
      </c>
      <c r="U562" s="2" t="s">
        <v>134</v>
      </c>
      <c r="V562" s="2" t="s">
        <v>134</v>
      </c>
      <c r="W562" s="2" t="s">
        <v>134</v>
      </c>
      <c r="X562" s="2" t="s">
        <v>134</v>
      </c>
      <c r="Y562" s="2" t="s">
        <v>134</v>
      </c>
      <c r="Z562" s="4"/>
      <c r="AA562" s="4">
        <f>=ROUNDDOWN({0},0)</f>
      </c>
      <c r="AB562" s="5"/>
      <c r="AC562" s="2" t="s">
        <v>134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134</v>
      </c>
      <c r="AW562" s="8" t="s">
        <v>134</v>
      </c>
      <c r="AX562" s="4" t="s">
        <v>134</v>
      </c>
      <c r="AY562" s="8" t="s">
        <v>134</v>
      </c>
      <c r="AZ562" s="7" t="s">
        <v>134</v>
      </c>
      <c r="BA562" s="7" t="s">
        <v>134</v>
      </c>
      <c r="BB562" s="7"/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/>
      <c r="BJ562" s="4"/>
      <c r="BK562" s="8"/>
      <c r="BL562" s="2" t="s">
        <v>134</v>
      </c>
      <c r="BM562" s="7"/>
      <c r="BN562" s="7"/>
      <c r="BO562" s="4"/>
      <c r="BP562" s="8"/>
      <c r="BQ562" s="4"/>
      <c r="BR562" s="8"/>
      <c r="BS562" s="7"/>
      <c r="BT562" s="7"/>
      <c r="BU562" s="2" t="s">
        <v>134</v>
      </c>
      <c r="BV562" s="2" t="s">
        <v>134</v>
      </c>
      <c r="BW562" s="2" t="s">
        <v>134</v>
      </c>
      <c r="BX562" s="2" t="s">
        <v>134</v>
      </c>
      <c r="BY562" s="2" t="s">
        <v>134</v>
      </c>
      <c r="BZ562" s="2" t="s">
        <v>134</v>
      </c>
      <c r="CA562" s="4"/>
      <c r="CB562" s="8"/>
      <c r="CC562" s="4"/>
      <c r="CD562" s="8"/>
      <c r="CE562" s="7"/>
      <c r="CF562" s="7"/>
      <c r="CG562" s="2" t="s">
        <v>134</v>
      </c>
      <c r="CH562" s="2" t="s">
        <v>134</v>
      </c>
      <c r="CI562" s="2" t="s">
        <v>134</v>
      </c>
      <c r="CJ562" s="2" t="s">
        <v>134</v>
      </c>
      <c r="CK562" s="2" t="s">
        <v>134</v>
      </c>
      <c r="CL562" s="2" t="s">
        <v>134</v>
      </c>
      <c r="CM562" s="4"/>
      <c r="CN562" s="8"/>
      <c r="CO562" s="4"/>
      <c r="CP562" s="8"/>
      <c r="CQ562" s="7"/>
      <c r="CR562" s="7"/>
      <c r="CS562" s="2" t="s">
        <v>134</v>
      </c>
      <c r="CT562" s="2" t="s">
        <v>134</v>
      </c>
      <c r="CU562" s="2" t="s">
        <v>134</v>
      </c>
      <c r="CV562" s="2" t="s">
        <v>134</v>
      </c>
      <c r="CW562" s="2" t="s">
        <v>134</v>
      </c>
      <c r="CX562" s="2" t="s">
        <v>134</v>
      </c>
      <c r="CY562" s="4"/>
      <c r="CZ562" s="8"/>
      <c r="DA562" s="4"/>
      <c r="DB562" s="8"/>
      <c r="DC562" s="7"/>
      <c r="DD562" s="7"/>
      <c r="DE562" s="2" t="s">
        <v>134</v>
      </c>
      <c r="DF562" s="2" t="s">
        <v>134</v>
      </c>
      <c r="DG562" s="2" t="s">
        <v>134</v>
      </c>
      <c r="DH562" s="2" t="s">
        <v>134</v>
      </c>
      <c r="DI562" s="2" t="s">
        <v>134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134</v>
      </c>
      <c r="DR562" s="2" t="s">
        <v>134</v>
      </c>
      <c r="DS562" s="2" t="s">
        <v>134</v>
      </c>
      <c r="DT562" s="2" t="s">
        <v>134</v>
      </c>
      <c r="DU562" s="2" t="s">
        <v>134</v>
      </c>
      <c r="DV562" s="2" t="s">
        <v>134</v>
      </c>
      <c r="DW562" s="4"/>
      <c r="DX562" s="8"/>
      <c r="DY562" s="4"/>
      <c r="DZ562" s="8"/>
      <c r="EA562" s="7"/>
      <c r="EB562" s="7"/>
      <c r="EC562" s="2" t="s">
        <v>134</v>
      </c>
      <c r="ED562" s="2" t="s">
        <v>134</v>
      </c>
      <c r="EE562" s="2" t="s">
        <v>134</v>
      </c>
      <c r="EF562" s="2" t="s">
        <v>134</v>
      </c>
      <c r="EG562" s="2" t="s">
        <v>134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134</v>
      </c>
      <c r="EP562" s="2" t="s">
        <v>134</v>
      </c>
      <c r="EQ562" s="2" t="s">
        <v>134</v>
      </c>
      <c r="ER562" s="2" t="s">
        <v>134</v>
      </c>
      <c r="ES562" s="2" t="s">
        <v>134</v>
      </c>
      <c r="ET562" s="2" t="s">
        <v>134</v>
      </c>
      <c r="EU562" s="4"/>
      <c r="EV562" s="8"/>
      <c r="EW562" s="4"/>
      <c r="EX562" s="8"/>
      <c r="EY562" s="7"/>
      <c r="EZ562" s="7"/>
      <c r="FA562" s="2" t="s">
        <v>134</v>
      </c>
      <c r="FB562" s="2" t="s">
        <v>134</v>
      </c>
      <c r="FC562" s="2" t="s">
        <v>134</v>
      </c>
      <c r="FD562" s="2" t="s">
        <v>134</v>
      </c>
      <c r="FE562" s="2" t="s">
        <v>134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134</v>
      </c>
      <c r="FN562" s="2" t="s">
        <v>134</v>
      </c>
      <c r="FO562" s="2" t="s">
        <v>134</v>
      </c>
      <c r="FP562" s="2" t="s">
        <v>134</v>
      </c>
      <c r="FQ562" s="2" t="s">
        <v>134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134</v>
      </c>
      <c r="FZ562" s="2" t="s">
        <v>134</v>
      </c>
      <c r="GA562" s="2" t="s">
        <v>134</v>
      </c>
      <c r="GB562" s="2" t="s">
        <v>134</v>
      </c>
      <c r="GC562" s="2" t="s">
        <v>134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134</v>
      </c>
      <c r="GL562" s="2" t="s">
        <v>134</v>
      </c>
      <c r="GM562" s="2" t="s">
        <v>134</v>
      </c>
      <c r="GN562" s="2" t="s">
        <v>134</v>
      </c>
      <c r="GO562" s="2" t="s">
        <v>134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134</v>
      </c>
      <c r="GX562" s="2" t="s">
        <v>134</v>
      </c>
      <c r="GY562" s="2" t="s">
        <v>134</v>
      </c>
      <c r="GZ562" s="2" t="s">
        <v>134</v>
      </c>
      <c r="HA562" s="2" t="s">
        <v>134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134</v>
      </c>
      <c r="HJ562" s="2" t="s">
        <v>134</v>
      </c>
      <c r="HK562" s="2" t="s">
        <v>134</v>
      </c>
      <c r="HL562" s="2" t="s">
        <v>134</v>
      </c>
      <c r="HM562" s="2" t="s">
        <v>134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134</v>
      </c>
      <c r="HV562" s="2" t="s">
        <v>134</v>
      </c>
      <c r="HW562" s="2" t="s">
        <v>134</v>
      </c>
      <c r="HX562" s="2" t="s">
        <v>134</v>
      </c>
      <c r="HY562" s="2" t="s">
        <v>134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134</v>
      </c>
      <c r="IH562" s="2" t="s">
        <v>134</v>
      </c>
      <c r="II562" s="2" t="s">
        <v>134</v>
      </c>
      <c r="IJ562" s="2" t="s">
        <v>134</v>
      </c>
      <c r="IK562" s="2" t="s">
        <v>134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134</v>
      </c>
      <c r="IT562" s="2" t="s">
        <v>134</v>
      </c>
      <c r="IU562" s="2" t="s">
        <v>134</v>
      </c>
      <c r="IV562" s="2" t="s">
        <v>134</v>
      </c>
      <c r="IW562" s="2" t="s">
        <v>134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134</v>
      </c>
      <c r="JF562" s="2" t="s">
        <v>134</v>
      </c>
      <c r="JG562" s="2" t="s">
        <v>134</v>
      </c>
      <c r="JH562" s="2" t="s">
        <v>134</v>
      </c>
      <c r="JI562" s="2" t="s">
        <v>134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134</v>
      </c>
      <c r="JR562" s="2" t="s">
        <v>134</v>
      </c>
      <c r="JS562" s="2" t="s">
        <v>134</v>
      </c>
      <c r="JT562" s="2" t="s">
        <v>134</v>
      </c>
      <c r="JU562" s="2" t="s">
        <v>134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134</v>
      </c>
      <c r="KP562" s="2" t="s">
        <v>134</v>
      </c>
      <c r="KQ562" s="2" t="s">
        <v>134</v>
      </c>
      <c r="KR562" s="2" t="s">
        <v>134</v>
      </c>
      <c r="KS562" s="2" t="s">
        <v>134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134</v>
      </c>
      <c r="LB562" s="2" t="s">
        <v>134</v>
      </c>
      <c r="LC562" s="2" t="s">
        <v>134</v>
      </c>
      <c r="LD562" s="2" t="s">
        <v>134</v>
      </c>
      <c r="LE562" s="2" t="s">
        <v>134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134</v>
      </c>
      <c r="LN562" s="2" t="s">
        <v>134</v>
      </c>
      <c r="LO562" s="2" t="s">
        <v>134</v>
      </c>
      <c r="LP562" s="2" t="s">
        <v>134</v>
      </c>
      <c r="LQ562" s="2" t="s">
        <v>134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134</v>
      </c>
      <c r="LZ562" s="2" t="s">
        <v>134</v>
      </c>
      <c r="MA562" s="2" t="s">
        <v>134</v>
      </c>
      <c r="MB562" s="2" t="s">
        <v>134</v>
      </c>
      <c r="MC562" s="2" t="s">
        <v>134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134</v>
      </c>
      <c r="ML562" s="2" t="s">
        <v>134</v>
      </c>
      <c r="MM562" s="2" t="s">
        <v>134</v>
      </c>
      <c r="MN562" s="2" t="s">
        <v>134</v>
      </c>
      <c r="MO562" s="2" t="s">
        <v>134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134</v>
      </c>
      <c r="MX562" s="2" t="s">
        <v>134</v>
      </c>
      <c r="MY562" s="2" t="s">
        <v>134</v>
      </c>
      <c r="MZ562" s="2" t="s">
        <v>134</v>
      </c>
      <c r="NA562" s="2" t="s">
        <v>134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134</v>
      </c>
      <c r="NJ562" s="2" t="s">
        <v>134</v>
      </c>
      <c r="NK562" s="2" t="s">
        <v>134</v>
      </c>
      <c r="NL562" s="2" t="s">
        <v>134</v>
      </c>
      <c r="NM562" s="2" t="s">
        <v>134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134</v>
      </c>
      <c r="NV562" s="2" t="s">
        <v>134</v>
      </c>
      <c r="NW562" s="2" t="s">
        <v>134</v>
      </c>
      <c r="NX562" s="2" t="s">
        <v>134</v>
      </c>
      <c r="NY562" s="2" t="s">
        <v>134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134</v>
      </c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134</v>
      </c>
      <c r="OT562" s="2" t="s">
        <v>134</v>
      </c>
      <c r="OU562" s="2" t="s">
        <v>134</v>
      </c>
      <c r="OV562" s="2" t="s">
        <v>134</v>
      </c>
      <c r="OW562" s="2" t="s">
        <v>134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134</v>
      </c>
      <c r="PF562" s="2" t="s">
        <v>134</v>
      </c>
      <c r="PG562" s="2" t="s">
        <v>134</v>
      </c>
      <c r="PH562" s="2" t="s">
        <v>134</v>
      </c>
      <c r="PI562" s="2" t="s">
        <v>134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134</v>
      </c>
      <c r="PR562" s="2" t="s">
        <v>134</v>
      </c>
      <c r="PS562" s="2" t="s">
        <v>134</v>
      </c>
      <c r="PT562" s="2" t="s">
        <v>134</v>
      </c>
      <c r="PU562" s="2" t="s">
        <v>134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134</v>
      </c>
      <c r="QP562" s="2" t="s">
        <v>134</v>
      </c>
      <c r="QQ562" s="2" t="s">
        <v>134</v>
      </c>
      <c r="QR562" s="2" t="s">
        <v>134</v>
      </c>
      <c r="QS562" s="2" t="s">
        <v>134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134</v>
      </c>
      <c r="RB562" s="2" t="s">
        <v>134</v>
      </c>
      <c r="RC562" s="2" t="s">
        <v>134</v>
      </c>
      <c r="RD562" s="2" t="s">
        <v>134</v>
      </c>
      <c r="RE562" s="2" t="s">
        <v>134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134</v>
      </c>
      <c r="RN562" s="2" t="s">
        <v>134</v>
      </c>
      <c r="RO562" s="2" t="s">
        <v>134</v>
      </c>
      <c r="RP562" s="2" t="s">
        <v>134</v>
      </c>
      <c r="RQ562" s="2" t="s">
        <v>134</v>
      </c>
      <c r="RR562" s="2" t="s">
        <v>134</v>
      </c>
      <c r="RS562" s="4"/>
      <c r="RT562" s="8"/>
      <c r="RU562" s="4"/>
      <c r="RV562" s="8"/>
      <c r="RW562" s="7"/>
      <c r="RX562" s="7"/>
      <c r="RY562" s="2" t="s">
        <v>134</v>
      </c>
      <c r="RZ562" s="2" t="s">
        <v>134</v>
      </c>
      <c r="SA562" s="2" t="s">
        <v>134</v>
      </c>
      <c r="SB562" s="2" t="s">
        <v>134</v>
      </c>
      <c r="SC562" s="2" t="s">
        <v>134</v>
      </c>
      <c r="SD562" s="2" t="s">
        <v>134</v>
      </c>
      <c r="SE562" s="4"/>
      <c r="SF562" s="8"/>
      <c r="SG562" s="4"/>
      <c r="SH562" s="8"/>
      <c r="SI562" s="7"/>
      <c r="SJ562" s="7"/>
      <c r="SK562" s="2" t="s">
        <v>134</v>
      </c>
      <c r="SL562" s="2" t="s">
        <v>134</v>
      </c>
      <c r="SM562" s="2" t="s">
        <v>134</v>
      </c>
      <c r="SN562" s="2" t="s">
        <v>134</v>
      </c>
      <c r="SO562" s="2" t="s">
        <v>134</v>
      </c>
      <c r="SP562" s="2" t="s">
        <v>134</v>
      </c>
    </row>
    <row r="563">
      <c r="A563" s="2" t="s">
        <v>4135</v>
      </c>
      <c r="B563" s="2" t="s">
        <v>123</v>
      </c>
      <c r="C563" s="2" t="s">
        <v>4123</v>
      </c>
      <c r="D563" s="2" t="s">
        <v>2765</v>
      </c>
      <c r="E563" s="2" t="s">
        <v>1660</v>
      </c>
      <c r="F563" s="2" t="s">
        <v>4132</v>
      </c>
      <c r="G563" s="2" t="s">
        <v>134</v>
      </c>
      <c r="H563" s="2" t="s">
        <v>134</v>
      </c>
      <c r="I563" s="2" t="s">
        <v>134</v>
      </c>
      <c r="J563" s="2" t="s">
        <v>4130</v>
      </c>
      <c r="K563" s="2" t="s">
        <v>4133</v>
      </c>
      <c r="L563" s="3">
        <v>4.84</v>
      </c>
      <c r="M563" s="3"/>
      <c r="N563" s="3"/>
      <c r="O563" s="2" t="s">
        <v>131</v>
      </c>
      <c r="P563" s="2" t="s">
        <v>134</v>
      </c>
      <c r="Q563" s="2" t="s">
        <v>134</v>
      </c>
      <c r="R563" s="2" t="s">
        <v>3132</v>
      </c>
      <c r="S563" s="2" t="s">
        <v>134</v>
      </c>
      <c r="T563" s="2" t="s">
        <v>134</v>
      </c>
      <c r="U563" s="2" t="s">
        <v>134</v>
      </c>
      <c r="V563" s="2" t="s">
        <v>134</v>
      </c>
      <c r="W563" s="2" t="s">
        <v>134</v>
      </c>
      <c r="X563" s="2" t="s">
        <v>134</v>
      </c>
      <c r="Y563" s="2" t="s">
        <v>134</v>
      </c>
      <c r="Z563" s="4"/>
      <c r="AA563" s="4">
        <f>=ROUNDDOWN({0},0)</f>
      </c>
      <c r="AB563" s="5"/>
      <c r="AC563" s="2" t="s">
        <v>134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134</v>
      </c>
      <c r="AW563" s="8" t="s">
        <v>134</v>
      </c>
      <c r="AX563" s="4" t="s">
        <v>134</v>
      </c>
      <c r="AY563" s="8" t="s">
        <v>134</v>
      </c>
      <c r="AZ563" s="7" t="s">
        <v>134</v>
      </c>
      <c r="BA563" s="7" t="s">
        <v>134</v>
      </c>
      <c r="BB563" s="7"/>
      <c r="BC563" s="4" t="s">
        <v>134</v>
      </c>
      <c r="BD563" s="8" t="s">
        <v>134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/>
      <c r="BJ563" s="4"/>
      <c r="BK563" s="8"/>
      <c r="BL563" s="2" t="s">
        <v>134</v>
      </c>
      <c r="BM563" s="7"/>
      <c r="BN563" s="7"/>
      <c r="BO563" s="4"/>
      <c r="BP563" s="8"/>
      <c r="BQ563" s="4"/>
      <c r="BR563" s="8"/>
      <c r="BS563" s="7"/>
      <c r="BT563" s="7"/>
      <c r="BU563" s="2" t="s">
        <v>134</v>
      </c>
      <c r="BV563" s="2" t="s">
        <v>134</v>
      </c>
      <c r="BW563" s="2" t="s">
        <v>134</v>
      </c>
      <c r="BX563" s="2" t="s">
        <v>134</v>
      </c>
      <c r="BY563" s="2" t="s">
        <v>134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134</v>
      </c>
      <c r="CH563" s="2" t="s">
        <v>134</v>
      </c>
      <c r="CI563" s="2" t="s">
        <v>134</v>
      </c>
      <c r="CJ563" s="2" t="s">
        <v>134</v>
      </c>
      <c r="CK563" s="2" t="s">
        <v>134</v>
      </c>
      <c r="CL563" s="2" t="s">
        <v>134</v>
      </c>
      <c r="CM563" s="4"/>
      <c r="CN563" s="8"/>
      <c r="CO563" s="4"/>
      <c r="CP563" s="8"/>
      <c r="CQ563" s="7"/>
      <c r="CR563" s="7"/>
      <c r="CS563" s="2" t="s">
        <v>134</v>
      </c>
      <c r="CT563" s="2" t="s">
        <v>134</v>
      </c>
      <c r="CU563" s="2" t="s">
        <v>134</v>
      </c>
      <c r="CV563" s="2" t="s">
        <v>134</v>
      </c>
      <c r="CW563" s="2" t="s">
        <v>134</v>
      </c>
      <c r="CX563" s="2" t="s">
        <v>134</v>
      </c>
      <c r="CY563" s="4"/>
      <c r="CZ563" s="8"/>
      <c r="DA563" s="4"/>
      <c r="DB563" s="8"/>
      <c r="DC563" s="7"/>
      <c r="DD563" s="7"/>
      <c r="DE563" s="2" t="s">
        <v>134</v>
      </c>
      <c r="DF563" s="2" t="s">
        <v>134</v>
      </c>
      <c r="DG563" s="2" t="s">
        <v>134</v>
      </c>
      <c r="DH563" s="2" t="s">
        <v>134</v>
      </c>
      <c r="DI563" s="2" t="s">
        <v>134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134</v>
      </c>
      <c r="DR563" s="2" t="s">
        <v>134</v>
      </c>
      <c r="DS563" s="2" t="s">
        <v>134</v>
      </c>
      <c r="DT563" s="2" t="s">
        <v>134</v>
      </c>
      <c r="DU563" s="2" t="s">
        <v>134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134</v>
      </c>
      <c r="ED563" s="2" t="s">
        <v>134</v>
      </c>
      <c r="EE563" s="2" t="s">
        <v>134</v>
      </c>
      <c r="EF563" s="2" t="s">
        <v>134</v>
      </c>
      <c r="EG563" s="2" t="s">
        <v>134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134</v>
      </c>
      <c r="EP563" s="2" t="s">
        <v>134</v>
      </c>
      <c r="EQ563" s="2" t="s">
        <v>134</v>
      </c>
      <c r="ER563" s="2" t="s">
        <v>134</v>
      </c>
      <c r="ES563" s="2" t="s">
        <v>134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134</v>
      </c>
      <c r="FB563" s="2" t="s">
        <v>134</v>
      </c>
      <c r="FC563" s="2" t="s">
        <v>134</v>
      </c>
      <c r="FD563" s="2" t="s">
        <v>134</v>
      </c>
      <c r="FE563" s="2" t="s">
        <v>134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134</v>
      </c>
      <c r="FN563" s="2" t="s">
        <v>134</v>
      </c>
      <c r="FO563" s="2" t="s">
        <v>134</v>
      </c>
      <c r="FP563" s="2" t="s">
        <v>134</v>
      </c>
      <c r="FQ563" s="2" t="s">
        <v>134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134</v>
      </c>
      <c r="FZ563" s="2" t="s">
        <v>134</v>
      </c>
      <c r="GA563" s="2" t="s">
        <v>134</v>
      </c>
      <c r="GB563" s="2" t="s">
        <v>134</v>
      </c>
      <c r="GC563" s="2" t="s">
        <v>134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134</v>
      </c>
      <c r="GL563" s="2" t="s">
        <v>134</v>
      </c>
      <c r="GM563" s="2" t="s">
        <v>134</v>
      </c>
      <c r="GN563" s="2" t="s">
        <v>134</v>
      </c>
      <c r="GO563" s="2" t="s">
        <v>134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134</v>
      </c>
      <c r="GX563" s="2" t="s">
        <v>134</v>
      </c>
      <c r="GY563" s="2" t="s">
        <v>134</v>
      </c>
      <c r="GZ563" s="2" t="s">
        <v>134</v>
      </c>
      <c r="HA563" s="2" t="s">
        <v>134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134</v>
      </c>
      <c r="HJ563" s="2" t="s">
        <v>134</v>
      </c>
      <c r="HK563" s="2" t="s">
        <v>134</v>
      </c>
      <c r="HL563" s="2" t="s">
        <v>134</v>
      </c>
      <c r="HM563" s="2" t="s">
        <v>134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134</v>
      </c>
      <c r="HV563" s="2" t="s">
        <v>134</v>
      </c>
      <c r="HW563" s="2" t="s">
        <v>134</v>
      </c>
      <c r="HX563" s="2" t="s">
        <v>134</v>
      </c>
      <c r="HY563" s="2" t="s">
        <v>134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134</v>
      </c>
      <c r="IH563" s="2" t="s">
        <v>134</v>
      </c>
      <c r="II563" s="2" t="s">
        <v>134</v>
      </c>
      <c r="IJ563" s="2" t="s">
        <v>134</v>
      </c>
      <c r="IK563" s="2" t="s">
        <v>134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134</v>
      </c>
      <c r="IT563" s="2" t="s">
        <v>134</v>
      </c>
      <c r="IU563" s="2" t="s">
        <v>134</v>
      </c>
      <c r="IV563" s="2" t="s">
        <v>134</v>
      </c>
      <c r="IW563" s="2" t="s">
        <v>134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134</v>
      </c>
      <c r="JF563" s="2" t="s">
        <v>134</v>
      </c>
      <c r="JG563" s="2" t="s">
        <v>134</v>
      </c>
      <c r="JH563" s="2" t="s">
        <v>134</v>
      </c>
      <c r="JI563" s="2" t="s">
        <v>134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134</v>
      </c>
      <c r="JR563" s="2" t="s">
        <v>134</v>
      </c>
      <c r="JS563" s="2" t="s">
        <v>134</v>
      </c>
      <c r="JT563" s="2" t="s">
        <v>134</v>
      </c>
      <c r="JU563" s="2" t="s">
        <v>134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134</v>
      </c>
      <c r="KE563" s="2" t="s">
        <v>134</v>
      </c>
      <c r="KF563" s="2" t="s">
        <v>134</v>
      </c>
      <c r="KG563" s="2" t="s">
        <v>134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134</v>
      </c>
      <c r="LB563" s="2" t="s">
        <v>134</v>
      </c>
      <c r="LC563" s="2" t="s">
        <v>134</v>
      </c>
      <c r="LD563" s="2" t="s">
        <v>134</v>
      </c>
      <c r="LE563" s="2" t="s">
        <v>134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134</v>
      </c>
      <c r="LN563" s="2" t="s">
        <v>134</v>
      </c>
      <c r="LO563" s="2" t="s">
        <v>134</v>
      </c>
      <c r="LP563" s="2" t="s">
        <v>134</v>
      </c>
      <c r="LQ563" s="2" t="s">
        <v>134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134</v>
      </c>
      <c r="LZ563" s="2" t="s">
        <v>134</v>
      </c>
      <c r="MA563" s="2" t="s">
        <v>134</v>
      </c>
      <c r="MB563" s="2" t="s">
        <v>134</v>
      </c>
      <c r="MC563" s="2" t="s">
        <v>134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134</v>
      </c>
      <c r="MM563" s="2" t="s">
        <v>134</v>
      </c>
      <c r="MN563" s="2" t="s">
        <v>134</v>
      </c>
      <c r="MO563" s="2" t="s">
        <v>134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134</v>
      </c>
      <c r="MY563" s="2" t="s">
        <v>134</v>
      </c>
      <c r="MZ563" s="2" t="s">
        <v>134</v>
      </c>
      <c r="NA563" s="2" t="s">
        <v>134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134</v>
      </c>
      <c r="NJ563" s="2" t="s">
        <v>134</v>
      </c>
      <c r="NK563" s="2" t="s">
        <v>134</v>
      </c>
      <c r="NL563" s="2" t="s">
        <v>134</v>
      </c>
      <c r="NM563" s="2" t="s">
        <v>134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134</v>
      </c>
      <c r="NW563" s="2" t="s">
        <v>134</v>
      </c>
      <c r="NX563" s="2" t="s">
        <v>134</v>
      </c>
      <c r="NY563" s="2" t="s">
        <v>134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134</v>
      </c>
      <c r="OT563" s="2" t="s">
        <v>134</v>
      </c>
      <c r="OU563" s="2" t="s">
        <v>134</v>
      </c>
      <c r="OV563" s="2" t="s">
        <v>134</v>
      </c>
      <c r="OW563" s="2" t="s">
        <v>134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134</v>
      </c>
      <c r="PS563" s="2" t="s">
        <v>134</v>
      </c>
      <c r="PT563" s="2" t="s">
        <v>134</v>
      </c>
      <c r="PU563" s="2" t="s">
        <v>134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134</v>
      </c>
      <c r="QP563" s="2" t="s">
        <v>134</v>
      </c>
      <c r="QQ563" s="2" t="s">
        <v>134</v>
      </c>
      <c r="QR563" s="2" t="s">
        <v>134</v>
      </c>
      <c r="QS563" s="2" t="s">
        <v>134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134</v>
      </c>
      <c r="RB563" s="2" t="s">
        <v>134</v>
      </c>
      <c r="RC563" s="2" t="s">
        <v>134</v>
      </c>
      <c r="RD563" s="2" t="s">
        <v>134</v>
      </c>
      <c r="RE563" s="2" t="s">
        <v>134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134</v>
      </c>
      <c r="RN563" s="2" t="s">
        <v>134</v>
      </c>
      <c r="RO563" s="2" t="s">
        <v>134</v>
      </c>
      <c r="RP563" s="2" t="s">
        <v>134</v>
      </c>
      <c r="RQ563" s="2" t="s">
        <v>134</v>
      </c>
      <c r="RR563" s="2" t="s">
        <v>134</v>
      </c>
      <c r="RS563" s="4"/>
      <c r="RT563" s="8"/>
      <c r="RU563" s="4"/>
      <c r="RV563" s="8"/>
      <c r="RW563" s="7"/>
      <c r="RX563" s="7"/>
      <c r="RY563" s="2" t="s">
        <v>134</v>
      </c>
      <c r="RZ563" s="2" t="s">
        <v>134</v>
      </c>
      <c r="SA563" s="2" t="s">
        <v>134</v>
      </c>
      <c r="SB563" s="2" t="s">
        <v>134</v>
      </c>
      <c r="SC563" s="2" t="s">
        <v>134</v>
      </c>
      <c r="SD563" s="2" t="s">
        <v>134</v>
      </c>
      <c r="SE563" s="4"/>
      <c r="SF563" s="8"/>
      <c r="SG563" s="4"/>
      <c r="SH563" s="8"/>
      <c r="SI563" s="7"/>
      <c r="SJ563" s="7"/>
      <c r="SK563" s="2" t="s">
        <v>134</v>
      </c>
      <c r="SL563" s="2" t="s">
        <v>134</v>
      </c>
      <c r="SM563" s="2" t="s">
        <v>134</v>
      </c>
      <c r="SN563" s="2" t="s">
        <v>134</v>
      </c>
      <c r="SO563" s="2" t="s">
        <v>134</v>
      </c>
      <c r="SP563" s="2" t="s">
        <v>134</v>
      </c>
    </row>
    <row r="564">
      <c r="A564" s="2" t="s">
        <v>4136</v>
      </c>
      <c r="B564" s="2" t="s">
        <v>123</v>
      </c>
      <c r="C564" s="2" t="s">
        <v>4123</v>
      </c>
      <c r="D564" s="2" t="s">
        <v>2765</v>
      </c>
      <c r="E564" s="2" t="s">
        <v>1660</v>
      </c>
      <c r="F564" s="2" t="s">
        <v>4132</v>
      </c>
      <c r="G564" s="2" t="s">
        <v>134</v>
      </c>
      <c r="H564" s="2" t="s">
        <v>134</v>
      </c>
      <c r="I564" s="2" t="s">
        <v>134</v>
      </c>
      <c r="J564" s="2" t="s">
        <v>4125</v>
      </c>
      <c r="K564" s="2" t="s">
        <v>4137</v>
      </c>
      <c r="L564" s="3">
        <v>1.81</v>
      </c>
      <c r="M564" s="3"/>
      <c r="N564" s="3"/>
      <c r="O564" s="2" t="s">
        <v>131</v>
      </c>
      <c r="P564" s="2" t="s">
        <v>134</v>
      </c>
      <c r="Q564" s="2" t="s">
        <v>134</v>
      </c>
      <c r="R564" s="2" t="s">
        <v>3132</v>
      </c>
      <c r="S564" s="2" t="s">
        <v>134</v>
      </c>
      <c r="T564" s="2" t="s">
        <v>134</v>
      </c>
      <c r="U564" s="2" t="s">
        <v>134</v>
      </c>
      <c r="V564" s="2" t="s">
        <v>134</v>
      </c>
      <c r="W564" s="2" t="s">
        <v>134</v>
      </c>
      <c r="X564" s="2" t="s">
        <v>134</v>
      </c>
      <c r="Y564" s="2" t="s">
        <v>134</v>
      </c>
      <c r="Z564" s="4"/>
      <c r="AA564" s="4">
        <f>=ROUNDDOWN({0},0)</f>
      </c>
      <c r="AB564" s="5"/>
      <c r="AC564" s="2" t="s">
        <v>134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/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/>
      <c r="BJ564" s="4"/>
      <c r="BK564" s="8"/>
      <c r="BL564" s="2" t="s">
        <v>134</v>
      </c>
      <c r="BM564" s="7"/>
      <c r="BN564" s="7"/>
      <c r="BO564" s="4"/>
      <c r="BP564" s="8"/>
      <c r="BQ564" s="4"/>
      <c r="BR564" s="8"/>
      <c r="BS564" s="7"/>
      <c r="BT564" s="7"/>
      <c r="BU564" s="2" t="s">
        <v>134</v>
      </c>
      <c r="BV564" s="2" t="s">
        <v>134</v>
      </c>
      <c r="BW564" s="2" t="s">
        <v>134</v>
      </c>
      <c r="BX564" s="2" t="s">
        <v>134</v>
      </c>
      <c r="BY564" s="2" t="s">
        <v>134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134</v>
      </c>
      <c r="CH564" s="2" t="s">
        <v>134</v>
      </c>
      <c r="CI564" s="2" t="s">
        <v>134</v>
      </c>
      <c r="CJ564" s="2" t="s">
        <v>134</v>
      </c>
      <c r="CK564" s="2" t="s">
        <v>134</v>
      </c>
      <c r="CL564" s="2" t="s">
        <v>134</v>
      </c>
      <c r="CM564" s="4"/>
      <c r="CN564" s="8"/>
      <c r="CO564" s="4"/>
      <c r="CP564" s="8"/>
      <c r="CQ564" s="7"/>
      <c r="CR564" s="7"/>
      <c r="CS564" s="2" t="s">
        <v>134</v>
      </c>
      <c r="CT564" s="2" t="s">
        <v>134</v>
      </c>
      <c r="CU564" s="2" t="s">
        <v>134</v>
      </c>
      <c r="CV564" s="2" t="s">
        <v>134</v>
      </c>
      <c r="CW564" s="2" t="s">
        <v>134</v>
      </c>
      <c r="CX564" s="2" t="s">
        <v>134</v>
      </c>
      <c r="CY564" s="4"/>
      <c r="CZ564" s="8"/>
      <c r="DA564" s="4"/>
      <c r="DB564" s="8"/>
      <c r="DC564" s="7"/>
      <c r="DD564" s="7"/>
      <c r="DE564" s="2" t="s">
        <v>134</v>
      </c>
      <c r="DF564" s="2" t="s">
        <v>134</v>
      </c>
      <c r="DG564" s="2" t="s">
        <v>134</v>
      </c>
      <c r="DH564" s="2" t="s">
        <v>134</v>
      </c>
      <c r="DI564" s="2" t="s">
        <v>134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134</v>
      </c>
      <c r="DR564" s="2" t="s">
        <v>134</v>
      </c>
      <c r="DS564" s="2" t="s">
        <v>134</v>
      </c>
      <c r="DT564" s="2" t="s">
        <v>134</v>
      </c>
      <c r="DU564" s="2" t="s">
        <v>134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134</v>
      </c>
      <c r="ED564" s="2" t="s">
        <v>134</v>
      </c>
      <c r="EE564" s="2" t="s">
        <v>134</v>
      </c>
      <c r="EF564" s="2" t="s">
        <v>134</v>
      </c>
      <c r="EG564" s="2" t="s">
        <v>134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134</v>
      </c>
      <c r="EP564" s="2" t="s">
        <v>134</v>
      </c>
      <c r="EQ564" s="2" t="s">
        <v>134</v>
      </c>
      <c r="ER564" s="2" t="s">
        <v>134</v>
      </c>
      <c r="ES564" s="2" t="s">
        <v>134</v>
      </c>
      <c r="ET564" s="2" t="s">
        <v>134</v>
      </c>
      <c r="EU564" s="4"/>
      <c r="EV564" s="8"/>
      <c r="EW564" s="4"/>
      <c r="EX564" s="8"/>
      <c r="EY564" s="7"/>
      <c r="EZ564" s="7"/>
      <c r="FA564" s="2" t="s">
        <v>134</v>
      </c>
      <c r="FB564" s="2" t="s">
        <v>134</v>
      </c>
      <c r="FC564" s="2" t="s">
        <v>134</v>
      </c>
      <c r="FD564" s="2" t="s">
        <v>134</v>
      </c>
      <c r="FE564" s="2" t="s">
        <v>134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134</v>
      </c>
      <c r="FN564" s="2" t="s">
        <v>134</v>
      </c>
      <c r="FO564" s="2" t="s">
        <v>134</v>
      </c>
      <c r="FP564" s="2" t="s">
        <v>134</v>
      </c>
      <c r="FQ564" s="2" t="s">
        <v>134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134</v>
      </c>
      <c r="FZ564" s="2" t="s">
        <v>134</v>
      </c>
      <c r="GA564" s="2" t="s">
        <v>134</v>
      </c>
      <c r="GB564" s="2" t="s">
        <v>134</v>
      </c>
      <c r="GC564" s="2" t="s">
        <v>134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134</v>
      </c>
      <c r="GL564" s="2" t="s">
        <v>134</v>
      </c>
      <c r="GM564" s="2" t="s">
        <v>134</v>
      </c>
      <c r="GN564" s="2" t="s">
        <v>134</v>
      </c>
      <c r="GO564" s="2" t="s">
        <v>134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134</v>
      </c>
      <c r="GX564" s="2" t="s">
        <v>134</v>
      </c>
      <c r="GY564" s="2" t="s">
        <v>134</v>
      </c>
      <c r="GZ564" s="2" t="s">
        <v>134</v>
      </c>
      <c r="HA564" s="2" t="s">
        <v>134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134</v>
      </c>
      <c r="HJ564" s="2" t="s">
        <v>134</v>
      </c>
      <c r="HK564" s="2" t="s">
        <v>134</v>
      </c>
      <c r="HL564" s="2" t="s">
        <v>134</v>
      </c>
      <c r="HM564" s="2" t="s">
        <v>134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134</v>
      </c>
      <c r="HV564" s="2" t="s">
        <v>134</v>
      </c>
      <c r="HW564" s="2" t="s">
        <v>134</v>
      </c>
      <c r="HX564" s="2" t="s">
        <v>134</v>
      </c>
      <c r="HY564" s="2" t="s">
        <v>134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134</v>
      </c>
      <c r="IH564" s="2" t="s">
        <v>134</v>
      </c>
      <c r="II564" s="2" t="s">
        <v>134</v>
      </c>
      <c r="IJ564" s="2" t="s">
        <v>134</v>
      </c>
      <c r="IK564" s="2" t="s">
        <v>134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134</v>
      </c>
      <c r="IT564" s="2" t="s">
        <v>134</v>
      </c>
      <c r="IU564" s="2" t="s">
        <v>134</v>
      </c>
      <c r="IV564" s="2" t="s">
        <v>134</v>
      </c>
      <c r="IW564" s="2" t="s">
        <v>134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134</v>
      </c>
      <c r="JF564" s="2" t="s">
        <v>134</v>
      </c>
      <c r="JG564" s="2" t="s">
        <v>134</v>
      </c>
      <c r="JH564" s="2" t="s">
        <v>134</v>
      </c>
      <c r="JI564" s="2" t="s">
        <v>134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134</v>
      </c>
      <c r="JR564" s="2" t="s">
        <v>134</v>
      </c>
      <c r="JS564" s="2" t="s">
        <v>134</v>
      </c>
      <c r="JT564" s="2" t="s">
        <v>134</v>
      </c>
      <c r="JU564" s="2" t="s">
        <v>134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134</v>
      </c>
      <c r="KD564" s="2" t="s">
        <v>134</v>
      </c>
      <c r="KE564" s="2" t="s">
        <v>134</v>
      </c>
      <c r="KF564" s="2" t="s">
        <v>134</v>
      </c>
      <c r="KG564" s="2" t="s">
        <v>134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134</v>
      </c>
      <c r="KP564" s="2" t="s">
        <v>134</v>
      </c>
      <c r="KQ564" s="2" t="s">
        <v>134</v>
      </c>
      <c r="KR564" s="2" t="s">
        <v>134</v>
      </c>
      <c r="KS564" s="2" t="s">
        <v>134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134</v>
      </c>
      <c r="LB564" s="2" t="s">
        <v>134</v>
      </c>
      <c r="LC564" s="2" t="s">
        <v>134</v>
      </c>
      <c r="LD564" s="2" t="s">
        <v>134</v>
      </c>
      <c r="LE564" s="2" t="s">
        <v>134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134</v>
      </c>
      <c r="LN564" s="2" t="s">
        <v>134</v>
      </c>
      <c r="LO564" s="2" t="s">
        <v>134</v>
      </c>
      <c r="LP564" s="2" t="s">
        <v>134</v>
      </c>
      <c r="LQ564" s="2" t="s">
        <v>134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134</v>
      </c>
      <c r="LZ564" s="2" t="s">
        <v>134</v>
      </c>
      <c r="MA564" s="2" t="s">
        <v>134</v>
      </c>
      <c r="MB564" s="2" t="s">
        <v>134</v>
      </c>
      <c r="MC564" s="2" t="s">
        <v>134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134</v>
      </c>
      <c r="ML564" s="2" t="s">
        <v>134</v>
      </c>
      <c r="MM564" s="2" t="s">
        <v>134</v>
      </c>
      <c r="MN564" s="2" t="s">
        <v>134</v>
      </c>
      <c r="MO564" s="2" t="s">
        <v>134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134</v>
      </c>
      <c r="MX564" s="2" t="s">
        <v>134</v>
      </c>
      <c r="MY564" s="2" t="s">
        <v>134</v>
      </c>
      <c r="MZ564" s="2" t="s">
        <v>134</v>
      </c>
      <c r="NA564" s="2" t="s">
        <v>134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134</v>
      </c>
      <c r="NJ564" s="2" t="s">
        <v>134</v>
      </c>
      <c r="NK564" s="2" t="s">
        <v>134</v>
      </c>
      <c r="NL564" s="2" t="s">
        <v>134</v>
      </c>
      <c r="NM564" s="2" t="s">
        <v>134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134</v>
      </c>
      <c r="NV564" s="2" t="s">
        <v>134</v>
      </c>
      <c r="NW564" s="2" t="s">
        <v>134</v>
      </c>
      <c r="NX564" s="2" t="s">
        <v>134</v>
      </c>
      <c r="NY564" s="2" t="s">
        <v>134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134</v>
      </c>
      <c r="OT564" s="2" t="s">
        <v>134</v>
      </c>
      <c r="OU564" s="2" t="s">
        <v>134</v>
      </c>
      <c r="OV564" s="2" t="s">
        <v>134</v>
      </c>
      <c r="OW564" s="2" t="s">
        <v>134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134</v>
      </c>
      <c r="PF564" s="2" t="s">
        <v>134</v>
      </c>
      <c r="PG564" s="2" t="s">
        <v>134</v>
      </c>
      <c r="PH564" s="2" t="s">
        <v>134</v>
      </c>
      <c r="PI564" s="2" t="s">
        <v>134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134</v>
      </c>
      <c r="PR564" s="2" t="s">
        <v>134</v>
      </c>
      <c r="PS564" s="2" t="s">
        <v>134</v>
      </c>
      <c r="PT564" s="2" t="s">
        <v>134</v>
      </c>
      <c r="PU564" s="2" t="s">
        <v>134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134</v>
      </c>
      <c r="RB564" s="2" t="s">
        <v>134</v>
      </c>
      <c r="RC564" s="2" t="s">
        <v>134</v>
      </c>
      <c r="RD564" s="2" t="s">
        <v>134</v>
      </c>
      <c r="RE564" s="2" t="s">
        <v>134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134</v>
      </c>
      <c r="RN564" s="2" t="s">
        <v>134</v>
      </c>
      <c r="RO564" s="2" t="s">
        <v>134</v>
      </c>
      <c r="RP564" s="2" t="s">
        <v>134</v>
      </c>
      <c r="RQ564" s="2" t="s">
        <v>134</v>
      </c>
      <c r="RR564" s="2" t="s">
        <v>134</v>
      </c>
      <c r="RS564" s="4"/>
      <c r="RT564" s="8"/>
      <c r="RU564" s="4"/>
      <c r="RV564" s="8"/>
      <c r="RW564" s="7"/>
      <c r="RX564" s="7"/>
      <c r="RY564" s="2" t="s">
        <v>134</v>
      </c>
      <c r="RZ564" s="2" t="s">
        <v>134</v>
      </c>
      <c r="SA564" s="2" t="s">
        <v>134</v>
      </c>
      <c r="SB564" s="2" t="s">
        <v>134</v>
      </c>
      <c r="SC564" s="2" t="s">
        <v>134</v>
      </c>
      <c r="SD564" s="2" t="s">
        <v>134</v>
      </c>
      <c r="SE564" s="4"/>
      <c r="SF564" s="8"/>
      <c r="SG564" s="4"/>
      <c r="SH564" s="8"/>
      <c r="SI564" s="7"/>
      <c r="SJ564" s="7"/>
      <c r="SK564" s="2" t="s">
        <v>134</v>
      </c>
      <c r="SL564" s="2" t="s">
        <v>134</v>
      </c>
      <c r="SM564" s="2" t="s">
        <v>134</v>
      </c>
      <c r="SN564" s="2" t="s">
        <v>134</v>
      </c>
      <c r="SO564" s="2" t="s">
        <v>134</v>
      </c>
      <c r="SP564" s="2" t="s">
        <v>134</v>
      </c>
    </row>
    <row r="565">
      <c r="A565" s="2" t="s">
        <v>4138</v>
      </c>
      <c r="B565" s="2" t="s">
        <v>123</v>
      </c>
      <c r="C565" s="2" t="s">
        <v>4123</v>
      </c>
      <c r="D565" s="2" t="s">
        <v>2765</v>
      </c>
      <c r="E565" s="2" t="s">
        <v>1660</v>
      </c>
      <c r="F565" s="2" t="s">
        <v>4132</v>
      </c>
      <c r="G565" s="2" t="s">
        <v>134</v>
      </c>
      <c r="H565" s="2" t="s">
        <v>134</v>
      </c>
      <c r="I565" s="2" t="s">
        <v>134</v>
      </c>
      <c r="J565" s="2" t="s">
        <v>4128</v>
      </c>
      <c r="K565" s="2" t="s">
        <v>4137</v>
      </c>
      <c r="L565" s="3">
        <v>2.63</v>
      </c>
      <c r="M565" s="3"/>
      <c r="N565" s="3"/>
      <c r="O565" s="2" t="s">
        <v>131</v>
      </c>
      <c r="P565" s="2" t="s">
        <v>134</v>
      </c>
      <c r="Q565" s="2" t="s">
        <v>134</v>
      </c>
      <c r="R565" s="2" t="s">
        <v>3132</v>
      </c>
      <c r="S565" s="2" t="s">
        <v>134</v>
      </c>
      <c r="T565" s="2" t="s">
        <v>134</v>
      </c>
      <c r="U565" s="2" t="s">
        <v>134</v>
      </c>
      <c r="V565" s="2" t="s">
        <v>134</v>
      </c>
      <c r="W565" s="2" t="s">
        <v>134</v>
      </c>
      <c r="X565" s="2" t="s">
        <v>134</v>
      </c>
      <c r="Y565" s="2" t="s">
        <v>134</v>
      </c>
      <c r="Z565" s="4"/>
      <c r="AA565" s="4">
        <f>=ROUNDDOWN({0},0)</f>
      </c>
      <c r="AB565" s="5"/>
      <c r="AC565" s="2" t="s">
        <v>134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134</v>
      </c>
      <c r="AW565" s="8" t="s">
        <v>134</v>
      </c>
      <c r="AX565" s="4" t="s">
        <v>134</v>
      </c>
      <c r="AY565" s="8" t="s">
        <v>134</v>
      </c>
      <c r="AZ565" s="7" t="s">
        <v>134</v>
      </c>
      <c r="BA565" s="7" t="s">
        <v>134</v>
      </c>
      <c r="BB565" s="7"/>
      <c r="BC565" s="4" t="s">
        <v>134</v>
      </c>
      <c r="BD565" s="8" t="s">
        <v>134</v>
      </c>
      <c r="BE565" s="4" t="s">
        <v>134</v>
      </c>
      <c r="BF565" s="8" t="s">
        <v>134</v>
      </c>
      <c r="BG565" s="7" t="s">
        <v>134</v>
      </c>
      <c r="BH565" s="7" t="s">
        <v>134</v>
      </c>
      <c r="BI565" s="7"/>
      <c r="BJ565" s="4"/>
      <c r="BK565" s="8"/>
      <c r="BL565" s="2" t="s">
        <v>134</v>
      </c>
      <c r="BM565" s="7"/>
      <c r="BN565" s="7"/>
      <c r="BO565" s="4"/>
      <c r="BP565" s="8"/>
      <c r="BQ565" s="4"/>
      <c r="BR565" s="8"/>
      <c r="BS565" s="7"/>
      <c r="BT565" s="7"/>
      <c r="BU565" s="2" t="s">
        <v>134</v>
      </c>
      <c r="BV565" s="2" t="s">
        <v>134</v>
      </c>
      <c r="BW565" s="2" t="s">
        <v>134</v>
      </c>
      <c r="BX565" s="2" t="s">
        <v>134</v>
      </c>
      <c r="BY565" s="2" t="s">
        <v>134</v>
      </c>
      <c r="BZ565" s="2" t="s">
        <v>134</v>
      </c>
      <c r="CA565" s="4"/>
      <c r="CB565" s="8"/>
      <c r="CC565" s="4"/>
      <c r="CD565" s="8"/>
      <c r="CE565" s="7"/>
      <c r="CF565" s="7"/>
      <c r="CG565" s="2" t="s">
        <v>134</v>
      </c>
      <c r="CH565" s="2" t="s">
        <v>134</v>
      </c>
      <c r="CI565" s="2" t="s">
        <v>134</v>
      </c>
      <c r="CJ565" s="2" t="s">
        <v>134</v>
      </c>
      <c r="CK565" s="2" t="s">
        <v>134</v>
      </c>
      <c r="CL565" s="2" t="s">
        <v>134</v>
      </c>
      <c r="CM565" s="4"/>
      <c r="CN565" s="8"/>
      <c r="CO565" s="4"/>
      <c r="CP565" s="8"/>
      <c r="CQ565" s="7"/>
      <c r="CR565" s="7"/>
      <c r="CS565" s="2" t="s">
        <v>134</v>
      </c>
      <c r="CT565" s="2" t="s">
        <v>134</v>
      </c>
      <c r="CU565" s="2" t="s">
        <v>134</v>
      </c>
      <c r="CV565" s="2" t="s">
        <v>134</v>
      </c>
      <c r="CW565" s="2" t="s">
        <v>134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134</v>
      </c>
      <c r="DF565" s="2" t="s">
        <v>134</v>
      </c>
      <c r="DG565" s="2" t="s">
        <v>134</v>
      </c>
      <c r="DH565" s="2" t="s">
        <v>134</v>
      </c>
      <c r="DI565" s="2" t="s">
        <v>134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134</v>
      </c>
      <c r="DR565" s="2" t="s">
        <v>134</v>
      </c>
      <c r="DS565" s="2" t="s">
        <v>134</v>
      </c>
      <c r="DT565" s="2" t="s">
        <v>134</v>
      </c>
      <c r="DU565" s="2" t="s">
        <v>134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134</v>
      </c>
      <c r="ED565" s="2" t="s">
        <v>134</v>
      </c>
      <c r="EE565" s="2" t="s">
        <v>134</v>
      </c>
      <c r="EF565" s="2" t="s">
        <v>134</v>
      </c>
      <c r="EG565" s="2" t="s">
        <v>134</v>
      </c>
      <c r="EH565" s="2" t="s">
        <v>134</v>
      </c>
      <c r="EI565" s="4"/>
      <c r="EJ565" s="8"/>
      <c r="EK565" s="4"/>
      <c r="EL565" s="8"/>
      <c r="EM565" s="7"/>
      <c r="EN565" s="7"/>
      <c r="EO565" s="2" t="s">
        <v>134</v>
      </c>
      <c r="EP565" s="2" t="s">
        <v>134</v>
      </c>
      <c r="EQ565" s="2" t="s">
        <v>134</v>
      </c>
      <c r="ER565" s="2" t="s">
        <v>134</v>
      </c>
      <c r="ES565" s="2" t="s">
        <v>134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134</v>
      </c>
      <c r="FB565" s="2" t="s">
        <v>134</v>
      </c>
      <c r="FC565" s="2" t="s">
        <v>134</v>
      </c>
      <c r="FD565" s="2" t="s">
        <v>134</v>
      </c>
      <c r="FE565" s="2" t="s">
        <v>134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134</v>
      </c>
      <c r="FN565" s="2" t="s">
        <v>134</v>
      </c>
      <c r="FO565" s="2" t="s">
        <v>134</v>
      </c>
      <c r="FP565" s="2" t="s">
        <v>134</v>
      </c>
      <c r="FQ565" s="2" t="s">
        <v>134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134</v>
      </c>
      <c r="FZ565" s="2" t="s">
        <v>134</v>
      </c>
      <c r="GA565" s="2" t="s">
        <v>134</v>
      </c>
      <c r="GB565" s="2" t="s">
        <v>134</v>
      </c>
      <c r="GC565" s="2" t="s">
        <v>134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134</v>
      </c>
      <c r="GL565" s="2" t="s">
        <v>134</v>
      </c>
      <c r="GM565" s="2" t="s">
        <v>134</v>
      </c>
      <c r="GN565" s="2" t="s">
        <v>134</v>
      </c>
      <c r="GO565" s="2" t="s">
        <v>134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134</v>
      </c>
      <c r="GX565" s="2" t="s">
        <v>134</v>
      </c>
      <c r="GY565" s="2" t="s">
        <v>134</v>
      </c>
      <c r="GZ565" s="2" t="s">
        <v>134</v>
      </c>
      <c r="HA565" s="2" t="s">
        <v>134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134</v>
      </c>
      <c r="HJ565" s="2" t="s">
        <v>134</v>
      </c>
      <c r="HK565" s="2" t="s">
        <v>134</v>
      </c>
      <c r="HL565" s="2" t="s">
        <v>134</v>
      </c>
      <c r="HM565" s="2" t="s">
        <v>134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134</v>
      </c>
      <c r="HV565" s="2" t="s">
        <v>134</v>
      </c>
      <c r="HW565" s="2" t="s">
        <v>134</v>
      </c>
      <c r="HX565" s="2" t="s">
        <v>134</v>
      </c>
      <c r="HY565" s="2" t="s">
        <v>134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134</v>
      </c>
      <c r="IH565" s="2" t="s">
        <v>134</v>
      </c>
      <c r="II565" s="2" t="s">
        <v>134</v>
      </c>
      <c r="IJ565" s="2" t="s">
        <v>134</v>
      </c>
      <c r="IK565" s="2" t="s">
        <v>134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134</v>
      </c>
      <c r="IT565" s="2" t="s">
        <v>134</v>
      </c>
      <c r="IU565" s="2" t="s">
        <v>134</v>
      </c>
      <c r="IV565" s="2" t="s">
        <v>134</v>
      </c>
      <c r="IW565" s="2" t="s">
        <v>134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134</v>
      </c>
      <c r="JF565" s="2" t="s">
        <v>134</v>
      </c>
      <c r="JG565" s="2" t="s">
        <v>134</v>
      </c>
      <c r="JH565" s="2" t="s">
        <v>134</v>
      </c>
      <c r="JI565" s="2" t="s">
        <v>134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134</v>
      </c>
      <c r="JR565" s="2" t="s">
        <v>134</v>
      </c>
      <c r="JS565" s="2" t="s">
        <v>134</v>
      </c>
      <c r="JT565" s="2" t="s">
        <v>134</v>
      </c>
      <c r="JU565" s="2" t="s">
        <v>134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134</v>
      </c>
      <c r="KD565" s="2" t="s">
        <v>134</v>
      </c>
      <c r="KE565" s="2" t="s">
        <v>134</v>
      </c>
      <c r="KF565" s="2" t="s">
        <v>134</v>
      </c>
      <c r="KG565" s="2" t="s">
        <v>134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134</v>
      </c>
      <c r="KP565" s="2" t="s">
        <v>134</v>
      </c>
      <c r="KQ565" s="2" t="s">
        <v>134</v>
      </c>
      <c r="KR565" s="2" t="s">
        <v>134</v>
      </c>
      <c r="KS565" s="2" t="s">
        <v>134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134</v>
      </c>
      <c r="LB565" s="2" t="s">
        <v>134</v>
      </c>
      <c r="LC565" s="2" t="s">
        <v>134</v>
      </c>
      <c r="LD565" s="2" t="s">
        <v>134</v>
      </c>
      <c r="LE565" s="2" t="s">
        <v>134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134</v>
      </c>
      <c r="LN565" s="2" t="s">
        <v>134</v>
      </c>
      <c r="LO565" s="2" t="s">
        <v>134</v>
      </c>
      <c r="LP565" s="2" t="s">
        <v>134</v>
      </c>
      <c r="LQ565" s="2" t="s">
        <v>134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134</v>
      </c>
      <c r="LZ565" s="2" t="s">
        <v>134</v>
      </c>
      <c r="MA565" s="2" t="s">
        <v>134</v>
      </c>
      <c r="MB565" s="2" t="s">
        <v>134</v>
      </c>
      <c r="MC565" s="2" t="s">
        <v>134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134</v>
      </c>
      <c r="ML565" s="2" t="s">
        <v>134</v>
      </c>
      <c r="MM565" s="2" t="s">
        <v>134</v>
      </c>
      <c r="MN565" s="2" t="s">
        <v>134</v>
      </c>
      <c r="MO565" s="2" t="s">
        <v>134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134</v>
      </c>
      <c r="MX565" s="2" t="s">
        <v>134</v>
      </c>
      <c r="MY565" s="2" t="s">
        <v>134</v>
      </c>
      <c r="MZ565" s="2" t="s">
        <v>134</v>
      </c>
      <c r="NA565" s="2" t="s">
        <v>134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134</v>
      </c>
      <c r="NV565" s="2" t="s">
        <v>134</v>
      </c>
      <c r="NW565" s="2" t="s">
        <v>134</v>
      </c>
      <c r="NX565" s="2" t="s">
        <v>134</v>
      </c>
      <c r="NY565" s="2" t="s">
        <v>134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134</v>
      </c>
      <c r="OT565" s="2" t="s">
        <v>134</v>
      </c>
      <c r="OU565" s="2" t="s">
        <v>134</v>
      </c>
      <c r="OV565" s="2" t="s">
        <v>134</v>
      </c>
      <c r="OW565" s="2" t="s">
        <v>134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134</v>
      </c>
      <c r="PF565" s="2" t="s">
        <v>134</v>
      </c>
      <c r="PG565" s="2" t="s">
        <v>134</v>
      </c>
      <c r="PH565" s="2" t="s">
        <v>134</v>
      </c>
      <c r="PI565" s="2" t="s">
        <v>134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134</v>
      </c>
      <c r="QD565" s="2" t="s">
        <v>134</v>
      </c>
      <c r="QE565" s="2" t="s">
        <v>134</v>
      </c>
      <c r="QF565" s="2" t="s">
        <v>134</v>
      </c>
      <c r="QG565" s="2" t="s">
        <v>134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134</v>
      </c>
      <c r="RB565" s="2" t="s">
        <v>134</v>
      </c>
      <c r="RC565" s="2" t="s">
        <v>134</v>
      </c>
      <c r="RD565" s="2" t="s">
        <v>134</v>
      </c>
      <c r="RE565" s="2" t="s">
        <v>134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134</v>
      </c>
      <c r="RN565" s="2" t="s">
        <v>134</v>
      </c>
      <c r="RO565" s="2" t="s">
        <v>134</v>
      </c>
      <c r="RP565" s="2" t="s">
        <v>134</v>
      </c>
      <c r="RQ565" s="2" t="s">
        <v>134</v>
      </c>
      <c r="RR565" s="2" t="s">
        <v>134</v>
      </c>
      <c r="RS565" s="4"/>
      <c r="RT565" s="8"/>
      <c r="RU565" s="4"/>
      <c r="RV565" s="8"/>
      <c r="RW565" s="7"/>
      <c r="RX565" s="7"/>
      <c r="RY565" s="2" t="s">
        <v>134</v>
      </c>
      <c r="RZ565" s="2" t="s">
        <v>134</v>
      </c>
      <c r="SA565" s="2" t="s">
        <v>134</v>
      </c>
      <c r="SB565" s="2" t="s">
        <v>134</v>
      </c>
      <c r="SC565" s="2" t="s">
        <v>134</v>
      </c>
      <c r="SD565" s="2" t="s">
        <v>134</v>
      </c>
      <c r="SE565" s="4"/>
      <c r="SF565" s="8"/>
      <c r="SG565" s="4"/>
      <c r="SH565" s="8"/>
      <c r="SI565" s="7"/>
      <c r="SJ565" s="7"/>
      <c r="SK565" s="2" t="s">
        <v>134</v>
      </c>
      <c r="SL565" s="2" t="s">
        <v>134</v>
      </c>
      <c r="SM565" s="2" t="s">
        <v>134</v>
      </c>
      <c r="SN565" s="2" t="s">
        <v>134</v>
      </c>
      <c r="SO565" s="2" t="s">
        <v>134</v>
      </c>
      <c r="SP565" s="2" t="s">
        <v>134</v>
      </c>
    </row>
    <row r="566">
      <c r="A566" s="2" t="s">
        <v>4139</v>
      </c>
      <c r="B566" s="2" t="s">
        <v>123</v>
      </c>
      <c r="C566" s="2" t="s">
        <v>4123</v>
      </c>
      <c r="D566" s="2" t="s">
        <v>2765</v>
      </c>
      <c r="E566" s="2" t="s">
        <v>1660</v>
      </c>
      <c r="F566" s="2" t="s">
        <v>4132</v>
      </c>
      <c r="G566" s="2" t="s">
        <v>134</v>
      </c>
      <c r="H566" s="2" t="s">
        <v>134</v>
      </c>
      <c r="I566" s="2" t="s">
        <v>134</v>
      </c>
      <c r="J566" s="2" t="s">
        <v>4130</v>
      </c>
      <c r="K566" s="2" t="s">
        <v>4137</v>
      </c>
      <c r="L566" s="3">
        <v>4.84</v>
      </c>
      <c r="M566" s="3"/>
      <c r="N566" s="3"/>
      <c r="O566" s="2" t="s">
        <v>131</v>
      </c>
      <c r="P566" s="2" t="s">
        <v>134</v>
      </c>
      <c r="Q566" s="2" t="s">
        <v>134</v>
      </c>
      <c r="R566" s="2" t="s">
        <v>3132</v>
      </c>
      <c r="S566" s="2" t="s">
        <v>134</v>
      </c>
      <c r="T566" s="2" t="s">
        <v>134</v>
      </c>
      <c r="U566" s="2" t="s">
        <v>134</v>
      </c>
      <c r="V566" s="2" t="s">
        <v>134</v>
      </c>
      <c r="W566" s="2" t="s">
        <v>134</v>
      </c>
      <c r="X566" s="2" t="s">
        <v>134</v>
      </c>
      <c r="Y566" s="2" t="s">
        <v>134</v>
      </c>
      <c r="Z566" s="4"/>
      <c r="AA566" s="4">
        <f>=ROUNDDOWN({0},0)</f>
      </c>
      <c r="AB566" s="5"/>
      <c r="AC566" s="2" t="s">
        <v>134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134</v>
      </c>
      <c r="AW566" s="8" t="s">
        <v>134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/>
      <c r="BC566" s="4" t="s">
        <v>134</v>
      </c>
      <c r="BD566" s="8" t="s">
        <v>134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/>
      <c r="BJ566" s="4"/>
      <c r="BK566" s="8"/>
      <c r="BL566" s="2" t="s">
        <v>134</v>
      </c>
      <c r="BM566" s="7"/>
      <c r="BN566" s="7"/>
      <c r="BO566" s="4"/>
      <c r="BP566" s="8"/>
      <c r="BQ566" s="4"/>
      <c r="BR566" s="8"/>
      <c r="BS566" s="7"/>
      <c r="BT566" s="7"/>
      <c r="BU566" s="2" t="s">
        <v>134</v>
      </c>
      <c r="BV566" s="2" t="s">
        <v>134</v>
      </c>
      <c r="BW566" s="2" t="s">
        <v>134</v>
      </c>
      <c r="BX566" s="2" t="s">
        <v>134</v>
      </c>
      <c r="BY566" s="2" t="s">
        <v>134</v>
      </c>
      <c r="BZ566" s="2" t="s">
        <v>134</v>
      </c>
      <c r="CA566" s="4"/>
      <c r="CB566" s="8"/>
      <c r="CC566" s="4"/>
      <c r="CD566" s="8"/>
      <c r="CE566" s="7"/>
      <c r="CF566" s="7"/>
      <c r="CG566" s="2" t="s">
        <v>134</v>
      </c>
      <c r="CH566" s="2" t="s">
        <v>134</v>
      </c>
      <c r="CI566" s="2" t="s">
        <v>134</v>
      </c>
      <c r="CJ566" s="2" t="s">
        <v>134</v>
      </c>
      <c r="CK566" s="2" t="s">
        <v>134</v>
      </c>
      <c r="CL566" s="2" t="s">
        <v>134</v>
      </c>
      <c r="CM566" s="4"/>
      <c r="CN566" s="8"/>
      <c r="CO566" s="4"/>
      <c r="CP566" s="8"/>
      <c r="CQ566" s="7"/>
      <c r="CR566" s="7"/>
      <c r="CS566" s="2" t="s">
        <v>134</v>
      </c>
      <c r="CT566" s="2" t="s">
        <v>134</v>
      </c>
      <c r="CU566" s="2" t="s">
        <v>134</v>
      </c>
      <c r="CV566" s="2" t="s">
        <v>134</v>
      </c>
      <c r="CW566" s="2" t="s">
        <v>134</v>
      </c>
      <c r="CX566" s="2" t="s">
        <v>134</v>
      </c>
      <c r="CY566" s="4"/>
      <c r="CZ566" s="8"/>
      <c r="DA566" s="4"/>
      <c r="DB566" s="8"/>
      <c r="DC566" s="7"/>
      <c r="DD566" s="7"/>
      <c r="DE566" s="2" t="s">
        <v>134</v>
      </c>
      <c r="DF566" s="2" t="s">
        <v>134</v>
      </c>
      <c r="DG566" s="2" t="s">
        <v>134</v>
      </c>
      <c r="DH566" s="2" t="s">
        <v>134</v>
      </c>
      <c r="DI566" s="2" t="s">
        <v>134</v>
      </c>
      <c r="DJ566" s="2" t="s">
        <v>134</v>
      </c>
      <c r="DK566" s="4"/>
      <c r="DL566" s="8"/>
      <c r="DM566" s="4"/>
      <c r="DN566" s="8"/>
      <c r="DO566" s="7"/>
      <c r="DP566" s="7"/>
      <c r="DQ566" s="2" t="s">
        <v>134</v>
      </c>
      <c r="DR566" s="2" t="s">
        <v>134</v>
      </c>
      <c r="DS566" s="2" t="s">
        <v>134</v>
      </c>
      <c r="DT566" s="2" t="s">
        <v>134</v>
      </c>
      <c r="DU566" s="2" t="s">
        <v>134</v>
      </c>
      <c r="DV566" s="2" t="s">
        <v>134</v>
      </c>
      <c r="DW566" s="4"/>
      <c r="DX566" s="8"/>
      <c r="DY566" s="4"/>
      <c r="DZ566" s="8"/>
      <c r="EA566" s="7"/>
      <c r="EB566" s="7"/>
      <c r="EC566" s="2" t="s">
        <v>134</v>
      </c>
      <c r="ED566" s="2" t="s">
        <v>134</v>
      </c>
      <c r="EE566" s="2" t="s">
        <v>134</v>
      </c>
      <c r="EF566" s="2" t="s">
        <v>134</v>
      </c>
      <c r="EG566" s="2" t="s">
        <v>134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134</v>
      </c>
      <c r="EP566" s="2" t="s">
        <v>134</v>
      </c>
      <c r="EQ566" s="2" t="s">
        <v>134</v>
      </c>
      <c r="ER566" s="2" t="s">
        <v>134</v>
      </c>
      <c r="ES566" s="2" t="s">
        <v>134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134</v>
      </c>
      <c r="FB566" s="2" t="s">
        <v>134</v>
      </c>
      <c r="FC566" s="2" t="s">
        <v>134</v>
      </c>
      <c r="FD566" s="2" t="s">
        <v>134</v>
      </c>
      <c r="FE566" s="2" t="s">
        <v>134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134</v>
      </c>
      <c r="FN566" s="2" t="s">
        <v>134</v>
      </c>
      <c r="FO566" s="2" t="s">
        <v>134</v>
      </c>
      <c r="FP566" s="2" t="s">
        <v>134</v>
      </c>
      <c r="FQ566" s="2" t="s">
        <v>134</v>
      </c>
      <c r="FR566" s="2" t="s">
        <v>134</v>
      </c>
      <c r="FS566" s="4"/>
      <c r="FT566" s="8"/>
      <c r="FU566" s="4"/>
      <c r="FV566" s="8"/>
      <c r="FW566" s="7"/>
      <c r="FX566" s="7"/>
      <c r="FY566" s="2" t="s">
        <v>134</v>
      </c>
      <c r="FZ566" s="2" t="s">
        <v>134</v>
      </c>
      <c r="GA566" s="2" t="s">
        <v>134</v>
      </c>
      <c r="GB566" s="2" t="s">
        <v>134</v>
      </c>
      <c r="GC566" s="2" t="s">
        <v>134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134</v>
      </c>
      <c r="GL566" s="2" t="s">
        <v>134</v>
      </c>
      <c r="GM566" s="2" t="s">
        <v>134</v>
      </c>
      <c r="GN566" s="2" t="s">
        <v>134</v>
      </c>
      <c r="GO566" s="2" t="s">
        <v>134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134</v>
      </c>
      <c r="GX566" s="2" t="s">
        <v>134</v>
      </c>
      <c r="GY566" s="2" t="s">
        <v>134</v>
      </c>
      <c r="GZ566" s="2" t="s">
        <v>134</v>
      </c>
      <c r="HA566" s="2" t="s">
        <v>134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134</v>
      </c>
      <c r="HJ566" s="2" t="s">
        <v>134</v>
      </c>
      <c r="HK566" s="2" t="s">
        <v>134</v>
      </c>
      <c r="HL566" s="2" t="s">
        <v>134</v>
      </c>
      <c r="HM566" s="2" t="s">
        <v>134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134</v>
      </c>
      <c r="HV566" s="2" t="s">
        <v>134</v>
      </c>
      <c r="HW566" s="2" t="s">
        <v>134</v>
      </c>
      <c r="HX566" s="2" t="s">
        <v>134</v>
      </c>
      <c r="HY566" s="2" t="s">
        <v>134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134</v>
      </c>
      <c r="IH566" s="2" t="s">
        <v>134</v>
      </c>
      <c r="II566" s="2" t="s">
        <v>134</v>
      </c>
      <c r="IJ566" s="2" t="s">
        <v>134</v>
      </c>
      <c r="IK566" s="2" t="s">
        <v>134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134</v>
      </c>
      <c r="IT566" s="2" t="s">
        <v>134</v>
      </c>
      <c r="IU566" s="2" t="s">
        <v>134</v>
      </c>
      <c r="IV566" s="2" t="s">
        <v>134</v>
      </c>
      <c r="IW566" s="2" t="s">
        <v>134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134</v>
      </c>
      <c r="JF566" s="2" t="s">
        <v>134</v>
      </c>
      <c r="JG566" s="2" t="s">
        <v>134</v>
      </c>
      <c r="JH566" s="2" t="s">
        <v>134</v>
      </c>
      <c r="JI566" s="2" t="s">
        <v>134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134</v>
      </c>
      <c r="JR566" s="2" t="s">
        <v>134</v>
      </c>
      <c r="JS566" s="2" t="s">
        <v>134</v>
      </c>
      <c r="JT566" s="2" t="s">
        <v>134</v>
      </c>
      <c r="JU566" s="2" t="s">
        <v>134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134</v>
      </c>
      <c r="KD566" s="2" t="s">
        <v>134</v>
      </c>
      <c r="KE566" s="2" t="s">
        <v>134</v>
      </c>
      <c r="KF566" s="2" t="s">
        <v>134</v>
      </c>
      <c r="KG566" s="2" t="s">
        <v>134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134</v>
      </c>
      <c r="KP566" s="2" t="s">
        <v>134</v>
      </c>
      <c r="KQ566" s="2" t="s">
        <v>134</v>
      </c>
      <c r="KR566" s="2" t="s">
        <v>134</v>
      </c>
      <c r="KS566" s="2" t="s">
        <v>134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134</v>
      </c>
      <c r="LB566" s="2" t="s">
        <v>134</v>
      </c>
      <c r="LC566" s="2" t="s">
        <v>134</v>
      </c>
      <c r="LD566" s="2" t="s">
        <v>134</v>
      </c>
      <c r="LE566" s="2" t="s">
        <v>134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134</v>
      </c>
      <c r="LN566" s="2" t="s">
        <v>134</v>
      </c>
      <c r="LO566" s="2" t="s">
        <v>134</v>
      </c>
      <c r="LP566" s="2" t="s">
        <v>134</v>
      </c>
      <c r="LQ566" s="2" t="s">
        <v>134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134</v>
      </c>
      <c r="LZ566" s="2" t="s">
        <v>134</v>
      </c>
      <c r="MA566" s="2" t="s">
        <v>134</v>
      </c>
      <c r="MB566" s="2" t="s">
        <v>134</v>
      </c>
      <c r="MC566" s="2" t="s">
        <v>134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134</v>
      </c>
      <c r="ML566" s="2" t="s">
        <v>134</v>
      </c>
      <c r="MM566" s="2" t="s">
        <v>134</v>
      </c>
      <c r="MN566" s="2" t="s">
        <v>134</v>
      </c>
      <c r="MO566" s="2" t="s">
        <v>134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134</v>
      </c>
      <c r="MX566" s="2" t="s">
        <v>134</v>
      </c>
      <c r="MY566" s="2" t="s">
        <v>134</v>
      </c>
      <c r="MZ566" s="2" t="s">
        <v>134</v>
      </c>
      <c r="NA566" s="2" t="s">
        <v>134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134</v>
      </c>
      <c r="NJ566" s="2" t="s">
        <v>134</v>
      </c>
      <c r="NK566" s="2" t="s">
        <v>134</v>
      </c>
      <c r="NL566" s="2" t="s">
        <v>134</v>
      </c>
      <c r="NM566" s="2" t="s">
        <v>134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134</v>
      </c>
      <c r="NV566" s="2" t="s">
        <v>134</v>
      </c>
      <c r="NW566" s="2" t="s">
        <v>134</v>
      </c>
      <c r="NX566" s="2" t="s">
        <v>134</v>
      </c>
      <c r="NY566" s="2" t="s">
        <v>134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134</v>
      </c>
      <c r="OT566" s="2" t="s">
        <v>134</v>
      </c>
      <c r="OU566" s="2" t="s">
        <v>134</v>
      </c>
      <c r="OV566" s="2" t="s">
        <v>134</v>
      </c>
      <c r="OW566" s="2" t="s">
        <v>134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134</v>
      </c>
      <c r="PS566" s="2" t="s">
        <v>134</v>
      </c>
      <c r="PT566" s="2" t="s">
        <v>134</v>
      </c>
      <c r="PU566" s="2" t="s">
        <v>134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134</v>
      </c>
      <c r="QD566" s="2" t="s">
        <v>134</v>
      </c>
      <c r="QE566" s="2" t="s">
        <v>134</v>
      </c>
      <c r="QF566" s="2" t="s">
        <v>134</v>
      </c>
      <c r="QG566" s="2" t="s">
        <v>134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134</v>
      </c>
      <c r="QP566" s="2" t="s">
        <v>134</v>
      </c>
      <c r="QQ566" s="2" t="s">
        <v>134</v>
      </c>
      <c r="QR566" s="2" t="s">
        <v>134</v>
      </c>
      <c r="QS566" s="2" t="s">
        <v>134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134</v>
      </c>
      <c r="RB566" s="2" t="s">
        <v>134</v>
      </c>
      <c r="RC566" s="2" t="s">
        <v>134</v>
      </c>
      <c r="RD566" s="2" t="s">
        <v>134</v>
      </c>
      <c r="RE566" s="2" t="s">
        <v>134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134</v>
      </c>
      <c r="RN566" s="2" t="s">
        <v>134</v>
      </c>
      <c r="RO566" s="2" t="s">
        <v>134</v>
      </c>
      <c r="RP566" s="2" t="s">
        <v>134</v>
      </c>
      <c r="RQ566" s="2" t="s">
        <v>134</v>
      </c>
      <c r="RR566" s="2" t="s">
        <v>134</v>
      </c>
      <c r="RS566" s="4"/>
      <c r="RT566" s="8"/>
      <c r="RU566" s="4"/>
      <c r="RV566" s="8"/>
      <c r="RW566" s="7"/>
      <c r="RX566" s="7"/>
      <c r="RY566" s="2" t="s">
        <v>134</v>
      </c>
      <c r="RZ566" s="2" t="s">
        <v>134</v>
      </c>
      <c r="SA566" s="2" t="s">
        <v>134</v>
      </c>
      <c r="SB566" s="2" t="s">
        <v>134</v>
      </c>
      <c r="SC566" s="2" t="s">
        <v>134</v>
      </c>
      <c r="SD566" s="2" t="s">
        <v>134</v>
      </c>
      <c r="SE566" s="4"/>
      <c r="SF566" s="8"/>
      <c r="SG566" s="4"/>
      <c r="SH566" s="8"/>
      <c r="SI566" s="7"/>
      <c r="SJ566" s="7"/>
      <c r="SK566" s="2" t="s">
        <v>134</v>
      </c>
      <c r="SL566" s="2" t="s">
        <v>134</v>
      </c>
      <c r="SM566" s="2" t="s">
        <v>134</v>
      </c>
      <c r="SN566" s="2" t="s">
        <v>134</v>
      </c>
      <c r="SO566" s="2" t="s">
        <v>134</v>
      </c>
      <c r="SP566" s="2" t="s">
        <v>134</v>
      </c>
    </row>
    <row r="567">
      <c r="A567" s="2" t="s">
        <v>4140</v>
      </c>
      <c r="B567" s="2" t="s">
        <v>123</v>
      </c>
      <c r="C567" s="2" t="s">
        <v>4123</v>
      </c>
      <c r="D567" s="2" t="s">
        <v>2765</v>
      </c>
      <c r="E567" s="2" t="s">
        <v>1660</v>
      </c>
      <c r="F567" s="2" t="s">
        <v>4132</v>
      </c>
      <c r="G567" s="2" t="s">
        <v>134</v>
      </c>
      <c r="H567" s="2" t="s">
        <v>134</v>
      </c>
      <c r="I567" s="2" t="s">
        <v>134</v>
      </c>
      <c r="J567" s="2" t="s">
        <v>4125</v>
      </c>
      <c r="K567" s="2" t="s">
        <v>4141</v>
      </c>
      <c r="L567" s="3">
        <v>1.81</v>
      </c>
      <c r="M567" s="3"/>
      <c r="N567" s="3"/>
      <c r="O567" s="2" t="s">
        <v>131</v>
      </c>
      <c r="P567" s="2" t="s">
        <v>134</v>
      </c>
      <c r="Q567" s="2" t="s">
        <v>134</v>
      </c>
      <c r="R567" s="2" t="s">
        <v>3132</v>
      </c>
      <c r="S567" s="2" t="s">
        <v>134</v>
      </c>
      <c r="T567" s="2" t="s">
        <v>134</v>
      </c>
      <c r="U567" s="2" t="s">
        <v>134</v>
      </c>
      <c r="V567" s="2" t="s">
        <v>134</v>
      </c>
      <c r="W567" s="2" t="s">
        <v>134</v>
      </c>
      <c r="X567" s="2" t="s">
        <v>134</v>
      </c>
      <c r="Y567" s="2" t="s">
        <v>134</v>
      </c>
      <c r="Z567" s="4"/>
      <c r="AA567" s="4">
        <f>=ROUNDDOWN({0},0)</f>
      </c>
      <c r="AB567" s="5"/>
      <c r="AC567" s="2" t="s">
        <v>134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134</v>
      </c>
      <c r="AW567" s="8" t="s">
        <v>134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/>
      <c r="BC567" s="4" t="s">
        <v>134</v>
      </c>
      <c r="BD567" s="8" t="s">
        <v>134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/>
      <c r="BJ567" s="4"/>
      <c r="BK567" s="8"/>
      <c r="BL567" s="2" t="s">
        <v>134</v>
      </c>
      <c r="BM567" s="7"/>
      <c r="BN567" s="7"/>
      <c r="BO567" s="4"/>
      <c r="BP567" s="8"/>
      <c r="BQ567" s="4"/>
      <c r="BR567" s="8"/>
      <c r="BS567" s="7"/>
      <c r="BT567" s="7"/>
      <c r="BU567" s="2" t="s">
        <v>134</v>
      </c>
      <c r="BV567" s="2" t="s">
        <v>134</v>
      </c>
      <c r="BW567" s="2" t="s">
        <v>134</v>
      </c>
      <c r="BX567" s="2" t="s">
        <v>134</v>
      </c>
      <c r="BY567" s="2" t="s">
        <v>134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134</v>
      </c>
      <c r="CH567" s="2" t="s">
        <v>134</v>
      </c>
      <c r="CI567" s="2" t="s">
        <v>134</v>
      </c>
      <c r="CJ567" s="2" t="s">
        <v>134</v>
      </c>
      <c r="CK567" s="2" t="s">
        <v>134</v>
      </c>
      <c r="CL567" s="2" t="s">
        <v>134</v>
      </c>
      <c r="CM567" s="4"/>
      <c r="CN567" s="8"/>
      <c r="CO567" s="4"/>
      <c r="CP567" s="8"/>
      <c r="CQ567" s="7"/>
      <c r="CR567" s="7"/>
      <c r="CS567" s="2" t="s">
        <v>134</v>
      </c>
      <c r="CT567" s="2" t="s">
        <v>134</v>
      </c>
      <c r="CU567" s="2" t="s">
        <v>134</v>
      </c>
      <c r="CV567" s="2" t="s">
        <v>134</v>
      </c>
      <c r="CW567" s="2" t="s">
        <v>134</v>
      </c>
      <c r="CX567" s="2" t="s">
        <v>134</v>
      </c>
      <c r="CY567" s="4"/>
      <c r="CZ567" s="8"/>
      <c r="DA567" s="4"/>
      <c r="DB567" s="8"/>
      <c r="DC567" s="7"/>
      <c r="DD567" s="7"/>
      <c r="DE567" s="2" t="s">
        <v>134</v>
      </c>
      <c r="DF567" s="2" t="s">
        <v>134</v>
      </c>
      <c r="DG567" s="2" t="s">
        <v>134</v>
      </c>
      <c r="DH567" s="2" t="s">
        <v>134</v>
      </c>
      <c r="DI567" s="2" t="s">
        <v>134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134</v>
      </c>
      <c r="DR567" s="2" t="s">
        <v>134</v>
      </c>
      <c r="DS567" s="2" t="s">
        <v>134</v>
      </c>
      <c r="DT567" s="2" t="s">
        <v>134</v>
      </c>
      <c r="DU567" s="2" t="s">
        <v>134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134</v>
      </c>
      <c r="ED567" s="2" t="s">
        <v>134</v>
      </c>
      <c r="EE567" s="2" t="s">
        <v>134</v>
      </c>
      <c r="EF567" s="2" t="s">
        <v>134</v>
      </c>
      <c r="EG567" s="2" t="s">
        <v>134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134</v>
      </c>
      <c r="EP567" s="2" t="s">
        <v>134</v>
      </c>
      <c r="EQ567" s="2" t="s">
        <v>134</v>
      </c>
      <c r="ER567" s="2" t="s">
        <v>134</v>
      </c>
      <c r="ES567" s="2" t="s">
        <v>134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134</v>
      </c>
      <c r="FB567" s="2" t="s">
        <v>134</v>
      </c>
      <c r="FC567" s="2" t="s">
        <v>134</v>
      </c>
      <c r="FD567" s="2" t="s">
        <v>134</v>
      </c>
      <c r="FE567" s="2" t="s">
        <v>134</v>
      </c>
      <c r="FF567" s="2" t="s">
        <v>134</v>
      </c>
      <c r="FG567" s="4"/>
      <c r="FH567" s="8"/>
      <c r="FI567" s="4"/>
      <c r="FJ567" s="8"/>
      <c r="FK567" s="7"/>
      <c r="FL567" s="7"/>
      <c r="FM567" s="2" t="s">
        <v>134</v>
      </c>
      <c r="FN567" s="2" t="s">
        <v>134</v>
      </c>
      <c r="FO567" s="2" t="s">
        <v>134</v>
      </c>
      <c r="FP567" s="2" t="s">
        <v>134</v>
      </c>
      <c r="FQ567" s="2" t="s">
        <v>134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134</v>
      </c>
      <c r="FZ567" s="2" t="s">
        <v>134</v>
      </c>
      <c r="GA567" s="2" t="s">
        <v>134</v>
      </c>
      <c r="GB567" s="2" t="s">
        <v>134</v>
      </c>
      <c r="GC567" s="2" t="s">
        <v>134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134</v>
      </c>
      <c r="GL567" s="2" t="s">
        <v>134</v>
      </c>
      <c r="GM567" s="2" t="s">
        <v>134</v>
      </c>
      <c r="GN567" s="2" t="s">
        <v>134</v>
      </c>
      <c r="GO567" s="2" t="s">
        <v>134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134</v>
      </c>
      <c r="GX567" s="2" t="s">
        <v>134</v>
      </c>
      <c r="GY567" s="2" t="s">
        <v>134</v>
      </c>
      <c r="GZ567" s="2" t="s">
        <v>134</v>
      </c>
      <c r="HA567" s="2" t="s">
        <v>134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134</v>
      </c>
      <c r="HJ567" s="2" t="s">
        <v>134</v>
      </c>
      <c r="HK567" s="2" t="s">
        <v>134</v>
      </c>
      <c r="HL567" s="2" t="s">
        <v>134</v>
      </c>
      <c r="HM567" s="2" t="s">
        <v>134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134</v>
      </c>
      <c r="HV567" s="2" t="s">
        <v>134</v>
      </c>
      <c r="HW567" s="2" t="s">
        <v>134</v>
      </c>
      <c r="HX567" s="2" t="s">
        <v>134</v>
      </c>
      <c r="HY567" s="2" t="s">
        <v>134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134</v>
      </c>
      <c r="IH567" s="2" t="s">
        <v>134</v>
      </c>
      <c r="II567" s="2" t="s">
        <v>134</v>
      </c>
      <c r="IJ567" s="2" t="s">
        <v>134</v>
      </c>
      <c r="IK567" s="2" t="s">
        <v>134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134</v>
      </c>
      <c r="IT567" s="2" t="s">
        <v>134</v>
      </c>
      <c r="IU567" s="2" t="s">
        <v>134</v>
      </c>
      <c r="IV567" s="2" t="s">
        <v>134</v>
      </c>
      <c r="IW567" s="2" t="s">
        <v>134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134</v>
      </c>
      <c r="JF567" s="2" t="s">
        <v>134</v>
      </c>
      <c r="JG567" s="2" t="s">
        <v>134</v>
      </c>
      <c r="JH567" s="2" t="s">
        <v>134</v>
      </c>
      <c r="JI567" s="2" t="s">
        <v>134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134</v>
      </c>
      <c r="JR567" s="2" t="s">
        <v>134</v>
      </c>
      <c r="JS567" s="2" t="s">
        <v>134</v>
      </c>
      <c r="JT567" s="2" t="s">
        <v>134</v>
      </c>
      <c r="JU567" s="2" t="s">
        <v>134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134</v>
      </c>
      <c r="KE567" s="2" t="s">
        <v>134</v>
      </c>
      <c r="KF567" s="2" t="s">
        <v>134</v>
      </c>
      <c r="KG567" s="2" t="s">
        <v>134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134</v>
      </c>
      <c r="KP567" s="2" t="s">
        <v>134</v>
      </c>
      <c r="KQ567" s="2" t="s">
        <v>134</v>
      </c>
      <c r="KR567" s="2" t="s">
        <v>134</v>
      </c>
      <c r="KS567" s="2" t="s">
        <v>134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134</v>
      </c>
      <c r="LC567" s="2" t="s">
        <v>134</v>
      </c>
      <c r="LD567" s="2" t="s">
        <v>134</v>
      </c>
      <c r="LE567" s="2" t="s">
        <v>134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134</v>
      </c>
      <c r="LN567" s="2" t="s">
        <v>134</v>
      </c>
      <c r="LO567" s="2" t="s">
        <v>134</v>
      </c>
      <c r="LP567" s="2" t="s">
        <v>134</v>
      </c>
      <c r="LQ567" s="2" t="s">
        <v>134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134</v>
      </c>
      <c r="LZ567" s="2" t="s">
        <v>134</v>
      </c>
      <c r="MA567" s="2" t="s">
        <v>134</v>
      </c>
      <c r="MB567" s="2" t="s">
        <v>134</v>
      </c>
      <c r="MC567" s="2" t="s">
        <v>134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134</v>
      </c>
      <c r="MM567" s="2" t="s">
        <v>134</v>
      </c>
      <c r="MN567" s="2" t="s">
        <v>134</v>
      </c>
      <c r="MO567" s="2" t="s">
        <v>134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134</v>
      </c>
      <c r="MY567" s="2" t="s">
        <v>134</v>
      </c>
      <c r="MZ567" s="2" t="s">
        <v>134</v>
      </c>
      <c r="NA567" s="2" t="s">
        <v>134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134</v>
      </c>
      <c r="NV567" s="2" t="s">
        <v>134</v>
      </c>
      <c r="NW567" s="2" t="s">
        <v>134</v>
      </c>
      <c r="NX567" s="2" t="s">
        <v>134</v>
      </c>
      <c r="NY567" s="2" t="s">
        <v>134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134</v>
      </c>
      <c r="OT567" s="2" t="s">
        <v>134</v>
      </c>
      <c r="OU567" s="2" t="s">
        <v>134</v>
      </c>
      <c r="OV567" s="2" t="s">
        <v>134</v>
      </c>
      <c r="OW567" s="2" t="s">
        <v>134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134</v>
      </c>
      <c r="PF567" s="2" t="s">
        <v>134</v>
      </c>
      <c r="PG567" s="2" t="s">
        <v>134</v>
      </c>
      <c r="PH567" s="2" t="s">
        <v>134</v>
      </c>
      <c r="PI567" s="2" t="s">
        <v>134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134</v>
      </c>
      <c r="PS567" s="2" t="s">
        <v>134</v>
      </c>
      <c r="PT567" s="2" t="s">
        <v>134</v>
      </c>
      <c r="PU567" s="2" t="s">
        <v>134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134</v>
      </c>
      <c r="QD567" s="2" t="s">
        <v>134</v>
      </c>
      <c r="QE567" s="2" t="s">
        <v>134</v>
      </c>
      <c r="QF567" s="2" t="s">
        <v>134</v>
      </c>
      <c r="QG567" s="2" t="s">
        <v>134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134</v>
      </c>
      <c r="RB567" s="2" t="s">
        <v>134</v>
      </c>
      <c r="RC567" s="2" t="s">
        <v>134</v>
      </c>
      <c r="RD567" s="2" t="s">
        <v>134</v>
      </c>
      <c r="RE567" s="2" t="s">
        <v>134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134</v>
      </c>
      <c r="RN567" s="2" t="s">
        <v>134</v>
      </c>
      <c r="RO567" s="2" t="s">
        <v>134</v>
      </c>
      <c r="RP567" s="2" t="s">
        <v>134</v>
      </c>
      <c r="RQ567" s="2" t="s">
        <v>134</v>
      </c>
      <c r="RR567" s="2" t="s">
        <v>134</v>
      </c>
      <c r="RS567" s="4"/>
      <c r="RT567" s="8"/>
      <c r="RU567" s="4"/>
      <c r="RV567" s="8"/>
      <c r="RW567" s="7"/>
      <c r="RX567" s="7"/>
      <c r="RY567" s="2" t="s">
        <v>134</v>
      </c>
      <c r="RZ567" s="2" t="s">
        <v>134</v>
      </c>
      <c r="SA567" s="2" t="s">
        <v>134</v>
      </c>
      <c r="SB567" s="2" t="s">
        <v>134</v>
      </c>
      <c r="SC567" s="2" t="s">
        <v>134</v>
      </c>
      <c r="SD567" s="2" t="s">
        <v>134</v>
      </c>
      <c r="SE567" s="4"/>
      <c r="SF567" s="8"/>
      <c r="SG567" s="4"/>
      <c r="SH567" s="8"/>
      <c r="SI567" s="7"/>
      <c r="SJ567" s="7"/>
      <c r="SK567" s="2" t="s">
        <v>134</v>
      </c>
      <c r="SL567" s="2" t="s">
        <v>134</v>
      </c>
      <c r="SM567" s="2" t="s">
        <v>134</v>
      </c>
      <c r="SN567" s="2" t="s">
        <v>134</v>
      </c>
      <c r="SO567" s="2" t="s">
        <v>134</v>
      </c>
      <c r="SP567" s="2" t="s">
        <v>134</v>
      </c>
    </row>
    <row r="568">
      <c r="A568" s="2" t="s">
        <v>4142</v>
      </c>
      <c r="B568" s="2" t="s">
        <v>123</v>
      </c>
      <c r="C568" s="2" t="s">
        <v>4123</v>
      </c>
      <c r="D568" s="2" t="s">
        <v>2765</v>
      </c>
      <c r="E568" s="2" t="s">
        <v>1660</v>
      </c>
      <c r="F568" s="2" t="s">
        <v>4132</v>
      </c>
      <c r="G568" s="2" t="s">
        <v>134</v>
      </c>
      <c r="H568" s="2" t="s">
        <v>134</v>
      </c>
      <c r="I568" s="2" t="s">
        <v>134</v>
      </c>
      <c r="J568" s="2" t="s">
        <v>4128</v>
      </c>
      <c r="K568" s="2" t="s">
        <v>4141</v>
      </c>
      <c r="L568" s="3">
        <v>2.63</v>
      </c>
      <c r="M568" s="3"/>
      <c r="N568" s="3"/>
      <c r="O568" s="2" t="s">
        <v>131</v>
      </c>
      <c r="P568" s="2" t="s">
        <v>134</v>
      </c>
      <c r="Q568" s="2" t="s">
        <v>134</v>
      </c>
      <c r="R568" s="2" t="s">
        <v>3132</v>
      </c>
      <c r="S568" s="2" t="s">
        <v>134</v>
      </c>
      <c r="T568" s="2" t="s">
        <v>134</v>
      </c>
      <c r="U568" s="2" t="s">
        <v>134</v>
      </c>
      <c r="V568" s="2" t="s">
        <v>134</v>
      </c>
      <c r="W568" s="2" t="s">
        <v>134</v>
      </c>
      <c r="X568" s="2" t="s">
        <v>134</v>
      </c>
      <c r="Y568" s="2" t="s">
        <v>134</v>
      </c>
      <c r="Z568" s="4"/>
      <c r="AA568" s="4">
        <f>=ROUNDDOWN({0},0)</f>
      </c>
      <c r="AB568" s="5"/>
      <c r="AC568" s="2" t="s">
        <v>134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134</v>
      </c>
      <c r="AW568" s="8" t="s">
        <v>134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/>
      <c r="BC568" s="4" t="s">
        <v>134</v>
      </c>
      <c r="BD568" s="8" t="s">
        <v>134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/>
      <c r="BJ568" s="4"/>
      <c r="BK568" s="8"/>
      <c r="BL568" s="2" t="s">
        <v>134</v>
      </c>
      <c r="BM568" s="7"/>
      <c r="BN568" s="7"/>
      <c r="BO568" s="4"/>
      <c r="BP568" s="8"/>
      <c r="BQ568" s="4"/>
      <c r="BR568" s="8"/>
      <c r="BS568" s="7"/>
      <c r="BT568" s="7"/>
      <c r="BU568" s="2" t="s">
        <v>134</v>
      </c>
      <c r="BV568" s="2" t="s">
        <v>134</v>
      </c>
      <c r="BW568" s="2" t="s">
        <v>134</v>
      </c>
      <c r="BX568" s="2" t="s">
        <v>134</v>
      </c>
      <c r="BY568" s="2" t="s">
        <v>134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134</v>
      </c>
      <c r="CH568" s="2" t="s">
        <v>134</v>
      </c>
      <c r="CI568" s="2" t="s">
        <v>134</v>
      </c>
      <c r="CJ568" s="2" t="s">
        <v>134</v>
      </c>
      <c r="CK568" s="2" t="s">
        <v>134</v>
      </c>
      <c r="CL568" s="2" t="s">
        <v>134</v>
      </c>
      <c r="CM568" s="4"/>
      <c r="CN568" s="8"/>
      <c r="CO568" s="4"/>
      <c r="CP568" s="8"/>
      <c r="CQ568" s="7"/>
      <c r="CR568" s="7"/>
      <c r="CS568" s="2" t="s">
        <v>134</v>
      </c>
      <c r="CT568" s="2" t="s">
        <v>134</v>
      </c>
      <c r="CU568" s="2" t="s">
        <v>134</v>
      </c>
      <c r="CV568" s="2" t="s">
        <v>134</v>
      </c>
      <c r="CW568" s="2" t="s">
        <v>134</v>
      </c>
      <c r="CX568" s="2" t="s">
        <v>134</v>
      </c>
      <c r="CY568" s="4"/>
      <c r="CZ568" s="8"/>
      <c r="DA568" s="4"/>
      <c r="DB568" s="8"/>
      <c r="DC568" s="7"/>
      <c r="DD568" s="7"/>
      <c r="DE568" s="2" t="s">
        <v>134</v>
      </c>
      <c r="DF568" s="2" t="s">
        <v>134</v>
      </c>
      <c r="DG568" s="2" t="s">
        <v>134</v>
      </c>
      <c r="DH568" s="2" t="s">
        <v>134</v>
      </c>
      <c r="DI568" s="2" t="s">
        <v>134</v>
      </c>
      <c r="DJ568" s="2" t="s">
        <v>134</v>
      </c>
      <c r="DK568" s="4"/>
      <c r="DL568" s="8"/>
      <c r="DM568" s="4"/>
      <c r="DN568" s="8"/>
      <c r="DO568" s="7"/>
      <c r="DP568" s="7"/>
      <c r="DQ568" s="2" t="s">
        <v>134</v>
      </c>
      <c r="DR568" s="2" t="s">
        <v>134</v>
      </c>
      <c r="DS568" s="2" t="s">
        <v>134</v>
      </c>
      <c r="DT568" s="2" t="s">
        <v>134</v>
      </c>
      <c r="DU568" s="2" t="s">
        <v>134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134</v>
      </c>
      <c r="ED568" s="2" t="s">
        <v>134</v>
      </c>
      <c r="EE568" s="2" t="s">
        <v>134</v>
      </c>
      <c r="EF568" s="2" t="s">
        <v>134</v>
      </c>
      <c r="EG568" s="2" t="s">
        <v>134</v>
      </c>
      <c r="EH568" s="2" t="s">
        <v>134</v>
      </c>
      <c r="EI568" s="4"/>
      <c r="EJ568" s="8"/>
      <c r="EK568" s="4"/>
      <c r="EL568" s="8"/>
      <c r="EM568" s="7"/>
      <c r="EN568" s="7"/>
      <c r="EO568" s="2" t="s">
        <v>134</v>
      </c>
      <c r="EP568" s="2" t="s">
        <v>134</v>
      </c>
      <c r="EQ568" s="2" t="s">
        <v>134</v>
      </c>
      <c r="ER568" s="2" t="s">
        <v>134</v>
      </c>
      <c r="ES568" s="2" t="s">
        <v>134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134</v>
      </c>
      <c r="FB568" s="2" t="s">
        <v>134</v>
      </c>
      <c r="FC568" s="2" t="s">
        <v>134</v>
      </c>
      <c r="FD568" s="2" t="s">
        <v>134</v>
      </c>
      <c r="FE568" s="2" t="s">
        <v>134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134</v>
      </c>
      <c r="FN568" s="2" t="s">
        <v>134</v>
      </c>
      <c r="FO568" s="2" t="s">
        <v>134</v>
      </c>
      <c r="FP568" s="2" t="s">
        <v>134</v>
      </c>
      <c r="FQ568" s="2" t="s">
        <v>134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134</v>
      </c>
      <c r="FZ568" s="2" t="s">
        <v>134</v>
      </c>
      <c r="GA568" s="2" t="s">
        <v>134</v>
      </c>
      <c r="GB568" s="2" t="s">
        <v>134</v>
      </c>
      <c r="GC568" s="2" t="s">
        <v>134</v>
      </c>
      <c r="GD568" s="2" t="s">
        <v>134</v>
      </c>
      <c r="GE568" s="4"/>
      <c r="GF568" s="8"/>
      <c r="GG568" s="4"/>
      <c r="GH568" s="8"/>
      <c r="GI568" s="7"/>
      <c r="GJ568" s="7"/>
      <c r="GK568" s="2" t="s">
        <v>134</v>
      </c>
      <c r="GL568" s="2" t="s">
        <v>134</v>
      </c>
      <c r="GM568" s="2" t="s">
        <v>134</v>
      </c>
      <c r="GN568" s="2" t="s">
        <v>134</v>
      </c>
      <c r="GO568" s="2" t="s">
        <v>134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134</v>
      </c>
      <c r="GX568" s="2" t="s">
        <v>134</v>
      </c>
      <c r="GY568" s="2" t="s">
        <v>134</v>
      </c>
      <c r="GZ568" s="2" t="s">
        <v>134</v>
      </c>
      <c r="HA568" s="2" t="s">
        <v>134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134</v>
      </c>
      <c r="HJ568" s="2" t="s">
        <v>134</v>
      </c>
      <c r="HK568" s="2" t="s">
        <v>134</v>
      </c>
      <c r="HL568" s="2" t="s">
        <v>134</v>
      </c>
      <c r="HM568" s="2" t="s">
        <v>134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134</v>
      </c>
      <c r="HV568" s="2" t="s">
        <v>134</v>
      </c>
      <c r="HW568" s="2" t="s">
        <v>134</v>
      </c>
      <c r="HX568" s="2" t="s">
        <v>134</v>
      </c>
      <c r="HY568" s="2" t="s">
        <v>134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134</v>
      </c>
      <c r="IH568" s="2" t="s">
        <v>134</v>
      </c>
      <c r="II568" s="2" t="s">
        <v>134</v>
      </c>
      <c r="IJ568" s="2" t="s">
        <v>134</v>
      </c>
      <c r="IK568" s="2" t="s">
        <v>134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134</v>
      </c>
      <c r="IT568" s="2" t="s">
        <v>134</v>
      </c>
      <c r="IU568" s="2" t="s">
        <v>134</v>
      </c>
      <c r="IV568" s="2" t="s">
        <v>134</v>
      </c>
      <c r="IW568" s="2" t="s">
        <v>134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134</v>
      </c>
      <c r="JF568" s="2" t="s">
        <v>134</v>
      </c>
      <c r="JG568" s="2" t="s">
        <v>134</v>
      </c>
      <c r="JH568" s="2" t="s">
        <v>134</v>
      </c>
      <c r="JI568" s="2" t="s">
        <v>134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134</v>
      </c>
      <c r="JR568" s="2" t="s">
        <v>134</v>
      </c>
      <c r="JS568" s="2" t="s">
        <v>134</v>
      </c>
      <c r="JT568" s="2" t="s">
        <v>134</v>
      </c>
      <c r="JU568" s="2" t="s">
        <v>134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134</v>
      </c>
      <c r="KD568" s="2" t="s">
        <v>134</v>
      </c>
      <c r="KE568" s="2" t="s">
        <v>134</v>
      </c>
      <c r="KF568" s="2" t="s">
        <v>134</v>
      </c>
      <c r="KG568" s="2" t="s">
        <v>134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134</v>
      </c>
      <c r="LB568" s="2" t="s">
        <v>134</v>
      </c>
      <c r="LC568" s="2" t="s">
        <v>134</v>
      </c>
      <c r="LD568" s="2" t="s">
        <v>134</v>
      </c>
      <c r="LE568" s="2" t="s">
        <v>134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134</v>
      </c>
      <c r="LN568" s="2" t="s">
        <v>134</v>
      </c>
      <c r="LO568" s="2" t="s">
        <v>134</v>
      </c>
      <c r="LP568" s="2" t="s">
        <v>134</v>
      </c>
      <c r="LQ568" s="2" t="s">
        <v>134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134</v>
      </c>
      <c r="LZ568" s="2" t="s">
        <v>134</v>
      </c>
      <c r="MA568" s="2" t="s">
        <v>134</v>
      </c>
      <c r="MB568" s="2" t="s">
        <v>134</v>
      </c>
      <c r="MC568" s="2" t="s">
        <v>134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134</v>
      </c>
      <c r="MM568" s="2" t="s">
        <v>134</v>
      </c>
      <c r="MN568" s="2" t="s">
        <v>134</v>
      </c>
      <c r="MO568" s="2" t="s">
        <v>134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134</v>
      </c>
      <c r="MY568" s="2" t="s">
        <v>134</v>
      </c>
      <c r="MZ568" s="2" t="s">
        <v>134</v>
      </c>
      <c r="NA568" s="2" t="s">
        <v>134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134</v>
      </c>
      <c r="NJ568" s="2" t="s">
        <v>134</v>
      </c>
      <c r="NK568" s="2" t="s">
        <v>134</v>
      </c>
      <c r="NL568" s="2" t="s">
        <v>134</v>
      </c>
      <c r="NM568" s="2" t="s">
        <v>134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134</v>
      </c>
      <c r="NV568" s="2" t="s">
        <v>134</v>
      </c>
      <c r="NW568" s="2" t="s">
        <v>134</v>
      </c>
      <c r="NX568" s="2" t="s">
        <v>134</v>
      </c>
      <c r="NY568" s="2" t="s">
        <v>134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134</v>
      </c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134</v>
      </c>
      <c r="OT568" s="2" t="s">
        <v>134</v>
      </c>
      <c r="OU568" s="2" t="s">
        <v>134</v>
      </c>
      <c r="OV568" s="2" t="s">
        <v>134</v>
      </c>
      <c r="OW568" s="2" t="s">
        <v>134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134</v>
      </c>
      <c r="PR568" s="2" t="s">
        <v>134</v>
      </c>
      <c r="PS568" s="2" t="s">
        <v>134</v>
      </c>
      <c r="PT568" s="2" t="s">
        <v>134</v>
      </c>
      <c r="PU568" s="2" t="s">
        <v>134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134</v>
      </c>
      <c r="QP568" s="2" t="s">
        <v>134</v>
      </c>
      <c r="QQ568" s="2" t="s">
        <v>134</v>
      </c>
      <c r="QR568" s="2" t="s">
        <v>134</v>
      </c>
      <c r="QS568" s="2" t="s">
        <v>134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134</v>
      </c>
      <c r="RB568" s="2" t="s">
        <v>134</v>
      </c>
      <c r="RC568" s="2" t="s">
        <v>134</v>
      </c>
      <c r="RD568" s="2" t="s">
        <v>134</v>
      </c>
      <c r="RE568" s="2" t="s">
        <v>134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134</v>
      </c>
      <c r="RN568" s="2" t="s">
        <v>134</v>
      </c>
      <c r="RO568" s="2" t="s">
        <v>134</v>
      </c>
      <c r="RP568" s="2" t="s">
        <v>134</v>
      </c>
      <c r="RQ568" s="2" t="s">
        <v>134</v>
      </c>
      <c r="RR568" s="2" t="s">
        <v>134</v>
      </c>
      <c r="RS568" s="4"/>
      <c r="RT568" s="8"/>
      <c r="RU568" s="4"/>
      <c r="RV568" s="8"/>
      <c r="RW568" s="7"/>
      <c r="RX568" s="7"/>
      <c r="RY568" s="2" t="s">
        <v>134</v>
      </c>
      <c r="RZ568" s="2" t="s">
        <v>134</v>
      </c>
      <c r="SA568" s="2" t="s">
        <v>134</v>
      </c>
      <c r="SB568" s="2" t="s">
        <v>134</v>
      </c>
      <c r="SC568" s="2" t="s">
        <v>134</v>
      </c>
      <c r="SD568" s="2" t="s">
        <v>134</v>
      </c>
      <c r="SE568" s="4"/>
      <c r="SF568" s="8"/>
      <c r="SG568" s="4"/>
      <c r="SH568" s="8"/>
      <c r="SI568" s="7"/>
      <c r="SJ568" s="7"/>
      <c r="SK568" s="2" t="s">
        <v>134</v>
      </c>
      <c r="SL568" s="2" t="s">
        <v>134</v>
      </c>
      <c r="SM568" s="2" t="s">
        <v>134</v>
      </c>
      <c r="SN568" s="2" t="s">
        <v>134</v>
      </c>
      <c r="SO568" s="2" t="s">
        <v>134</v>
      </c>
      <c r="SP568" s="2" t="s">
        <v>134</v>
      </c>
    </row>
    <row r="569">
      <c r="A569" s="2" t="s">
        <v>4143</v>
      </c>
      <c r="B569" s="2" t="s">
        <v>123</v>
      </c>
      <c r="C569" s="2" t="s">
        <v>4123</v>
      </c>
      <c r="D569" s="2" t="s">
        <v>2765</v>
      </c>
      <c r="E569" s="2" t="s">
        <v>1660</v>
      </c>
      <c r="F569" s="2" t="s">
        <v>4132</v>
      </c>
      <c r="G569" s="2" t="s">
        <v>134</v>
      </c>
      <c r="H569" s="2" t="s">
        <v>134</v>
      </c>
      <c r="I569" s="2" t="s">
        <v>134</v>
      </c>
      <c r="J569" s="2" t="s">
        <v>4130</v>
      </c>
      <c r="K569" s="2" t="s">
        <v>4141</v>
      </c>
      <c r="L569" s="3">
        <v>4.84</v>
      </c>
      <c r="M569" s="3"/>
      <c r="N569" s="3"/>
      <c r="O569" s="2" t="s">
        <v>131</v>
      </c>
      <c r="P569" s="2" t="s">
        <v>134</v>
      </c>
      <c r="Q569" s="2" t="s">
        <v>134</v>
      </c>
      <c r="R569" s="2" t="s">
        <v>3132</v>
      </c>
      <c r="S569" s="2" t="s">
        <v>134</v>
      </c>
      <c r="T569" s="2" t="s">
        <v>134</v>
      </c>
      <c r="U569" s="2" t="s">
        <v>134</v>
      </c>
      <c r="V569" s="2" t="s">
        <v>134</v>
      </c>
      <c r="W569" s="2" t="s">
        <v>134</v>
      </c>
      <c r="X569" s="2" t="s">
        <v>134</v>
      </c>
      <c r="Y569" s="2" t="s">
        <v>134</v>
      </c>
      <c r="Z569" s="4"/>
      <c r="AA569" s="4">
        <f>=ROUNDDOWN({0},0)</f>
      </c>
      <c r="AB569" s="5"/>
      <c r="AC569" s="2" t="s">
        <v>134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134</v>
      </c>
      <c r="AW569" s="8" t="s">
        <v>134</v>
      </c>
      <c r="AX569" s="4" t="s">
        <v>134</v>
      </c>
      <c r="AY569" s="8" t="s">
        <v>134</v>
      </c>
      <c r="AZ569" s="7" t="s">
        <v>134</v>
      </c>
      <c r="BA569" s="7" t="s">
        <v>134</v>
      </c>
      <c r="BB569" s="7"/>
      <c r="BC569" s="4" t="s">
        <v>134</v>
      </c>
      <c r="BD569" s="8" t="s">
        <v>134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/>
      <c r="BJ569" s="4"/>
      <c r="BK569" s="8"/>
      <c r="BL569" s="2" t="s">
        <v>134</v>
      </c>
      <c r="BM569" s="7"/>
      <c r="BN569" s="7"/>
      <c r="BO569" s="4"/>
      <c r="BP569" s="8"/>
      <c r="BQ569" s="4"/>
      <c r="BR569" s="8"/>
      <c r="BS569" s="7"/>
      <c r="BT569" s="7"/>
      <c r="BU569" s="2" t="s">
        <v>134</v>
      </c>
      <c r="BV569" s="2" t="s">
        <v>134</v>
      </c>
      <c r="BW569" s="2" t="s">
        <v>134</v>
      </c>
      <c r="BX569" s="2" t="s">
        <v>134</v>
      </c>
      <c r="BY569" s="2" t="s">
        <v>134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134</v>
      </c>
      <c r="CH569" s="2" t="s">
        <v>134</v>
      </c>
      <c r="CI569" s="2" t="s">
        <v>134</v>
      </c>
      <c r="CJ569" s="2" t="s">
        <v>134</v>
      </c>
      <c r="CK569" s="2" t="s">
        <v>134</v>
      </c>
      <c r="CL569" s="2" t="s">
        <v>134</v>
      </c>
      <c r="CM569" s="4"/>
      <c r="CN569" s="8"/>
      <c r="CO569" s="4"/>
      <c r="CP569" s="8"/>
      <c r="CQ569" s="7"/>
      <c r="CR569" s="7"/>
      <c r="CS569" s="2" t="s">
        <v>134</v>
      </c>
      <c r="CT569" s="2" t="s">
        <v>134</v>
      </c>
      <c r="CU569" s="2" t="s">
        <v>134</v>
      </c>
      <c r="CV569" s="2" t="s">
        <v>134</v>
      </c>
      <c r="CW569" s="2" t="s">
        <v>134</v>
      </c>
      <c r="CX569" s="2" t="s">
        <v>134</v>
      </c>
      <c r="CY569" s="4"/>
      <c r="CZ569" s="8"/>
      <c r="DA569" s="4"/>
      <c r="DB569" s="8"/>
      <c r="DC569" s="7"/>
      <c r="DD569" s="7"/>
      <c r="DE569" s="2" t="s">
        <v>134</v>
      </c>
      <c r="DF569" s="2" t="s">
        <v>134</v>
      </c>
      <c r="DG569" s="2" t="s">
        <v>134</v>
      </c>
      <c r="DH569" s="2" t="s">
        <v>134</v>
      </c>
      <c r="DI569" s="2" t="s">
        <v>134</v>
      </c>
      <c r="DJ569" s="2" t="s">
        <v>134</v>
      </c>
      <c r="DK569" s="4"/>
      <c r="DL569" s="8"/>
      <c r="DM569" s="4"/>
      <c r="DN569" s="8"/>
      <c r="DO569" s="7"/>
      <c r="DP569" s="7"/>
      <c r="DQ569" s="2" t="s">
        <v>134</v>
      </c>
      <c r="DR569" s="2" t="s">
        <v>134</v>
      </c>
      <c r="DS569" s="2" t="s">
        <v>134</v>
      </c>
      <c r="DT569" s="2" t="s">
        <v>134</v>
      </c>
      <c r="DU569" s="2" t="s">
        <v>134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134</v>
      </c>
      <c r="ED569" s="2" t="s">
        <v>134</v>
      </c>
      <c r="EE569" s="2" t="s">
        <v>134</v>
      </c>
      <c r="EF569" s="2" t="s">
        <v>134</v>
      </c>
      <c r="EG569" s="2" t="s">
        <v>134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134</v>
      </c>
      <c r="EP569" s="2" t="s">
        <v>134</v>
      </c>
      <c r="EQ569" s="2" t="s">
        <v>134</v>
      </c>
      <c r="ER569" s="2" t="s">
        <v>134</v>
      </c>
      <c r="ES569" s="2" t="s">
        <v>134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134</v>
      </c>
      <c r="FB569" s="2" t="s">
        <v>134</v>
      </c>
      <c r="FC569" s="2" t="s">
        <v>134</v>
      </c>
      <c r="FD569" s="2" t="s">
        <v>134</v>
      </c>
      <c r="FE569" s="2" t="s">
        <v>134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134</v>
      </c>
      <c r="FN569" s="2" t="s">
        <v>134</v>
      </c>
      <c r="FO569" s="2" t="s">
        <v>134</v>
      </c>
      <c r="FP569" s="2" t="s">
        <v>134</v>
      </c>
      <c r="FQ569" s="2" t="s">
        <v>134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134</v>
      </c>
      <c r="FZ569" s="2" t="s">
        <v>134</v>
      </c>
      <c r="GA569" s="2" t="s">
        <v>134</v>
      </c>
      <c r="GB569" s="2" t="s">
        <v>134</v>
      </c>
      <c r="GC569" s="2" t="s">
        <v>134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134</v>
      </c>
      <c r="GL569" s="2" t="s">
        <v>134</v>
      </c>
      <c r="GM569" s="2" t="s">
        <v>134</v>
      </c>
      <c r="GN569" s="2" t="s">
        <v>134</v>
      </c>
      <c r="GO569" s="2" t="s">
        <v>134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134</v>
      </c>
      <c r="GX569" s="2" t="s">
        <v>134</v>
      </c>
      <c r="GY569" s="2" t="s">
        <v>134</v>
      </c>
      <c r="GZ569" s="2" t="s">
        <v>134</v>
      </c>
      <c r="HA569" s="2" t="s">
        <v>134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134</v>
      </c>
      <c r="HJ569" s="2" t="s">
        <v>134</v>
      </c>
      <c r="HK569" s="2" t="s">
        <v>134</v>
      </c>
      <c r="HL569" s="2" t="s">
        <v>134</v>
      </c>
      <c r="HM569" s="2" t="s">
        <v>134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134</v>
      </c>
      <c r="HV569" s="2" t="s">
        <v>134</v>
      </c>
      <c r="HW569" s="2" t="s">
        <v>134</v>
      </c>
      <c r="HX569" s="2" t="s">
        <v>134</v>
      </c>
      <c r="HY569" s="2" t="s">
        <v>134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134</v>
      </c>
      <c r="IH569" s="2" t="s">
        <v>134</v>
      </c>
      <c r="II569" s="2" t="s">
        <v>134</v>
      </c>
      <c r="IJ569" s="2" t="s">
        <v>134</v>
      </c>
      <c r="IK569" s="2" t="s">
        <v>134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134</v>
      </c>
      <c r="IT569" s="2" t="s">
        <v>134</v>
      </c>
      <c r="IU569" s="2" t="s">
        <v>134</v>
      </c>
      <c r="IV569" s="2" t="s">
        <v>134</v>
      </c>
      <c r="IW569" s="2" t="s">
        <v>134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134</v>
      </c>
      <c r="JF569" s="2" t="s">
        <v>134</v>
      </c>
      <c r="JG569" s="2" t="s">
        <v>134</v>
      </c>
      <c r="JH569" s="2" t="s">
        <v>134</v>
      </c>
      <c r="JI569" s="2" t="s">
        <v>134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134</v>
      </c>
      <c r="JR569" s="2" t="s">
        <v>134</v>
      </c>
      <c r="JS569" s="2" t="s">
        <v>134</v>
      </c>
      <c r="JT569" s="2" t="s">
        <v>134</v>
      </c>
      <c r="JU569" s="2" t="s">
        <v>134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134</v>
      </c>
      <c r="KD569" s="2" t="s">
        <v>134</v>
      </c>
      <c r="KE569" s="2" t="s">
        <v>134</v>
      </c>
      <c r="KF569" s="2" t="s">
        <v>134</v>
      </c>
      <c r="KG569" s="2" t="s">
        <v>134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134</v>
      </c>
      <c r="KP569" s="2" t="s">
        <v>134</v>
      </c>
      <c r="KQ569" s="2" t="s">
        <v>134</v>
      </c>
      <c r="KR569" s="2" t="s">
        <v>134</v>
      </c>
      <c r="KS569" s="2" t="s">
        <v>134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134</v>
      </c>
      <c r="LB569" s="2" t="s">
        <v>134</v>
      </c>
      <c r="LC569" s="2" t="s">
        <v>134</v>
      </c>
      <c r="LD569" s="2" t="s">
        <v>134</v>
      </c>
      <c r="LE569" s="2" t="s">
        <v>134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134</v>
      </c>
      <c r="LN569" s="2" t="s">
        <v>134</v>
      </c>
      <c r="LO569" s="2" t="s">
        <v>134</v>
      </c>
      <c r="LP569" s="2" t="s">
        <v>134</v>
      </c>
      <c r="LQ569" s="2" t="s">
        <v>134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134</v>
      </c>
      <c r="LZ569" s="2" t="s">
        <v>134</v>
      </c>
      <c r="MA569" s="2" t="s">
        <v>134</v>
      </c>
      <c r="MB569" s="2" t="s">
        <v>134</v>
      </c>
      <c r="MC569" s="2" t="s">
        <v>134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134</v>
      </c>
      <c r="ML569" s="2" t="s">
        <v>134</v>
      </c>
      <c r="MM569" s="2" t="s">
        <v>134</v>
      </c>
      <c r="MN569" s="2" t="s">
        <v>134</v>
      </c>
      <c r="MO569" s="2" t="s">
        <v>134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134</v>
      </c>
      <c r="MX569" s="2" t="s">
        <v>134</v>
      </c>
      <c r="MY569" s="2" t="s">
        <v>134</v>
      </c>
      <c r="MZ569" s="2" t="s">
        <v>134</v>
      </c>
      <c r="NA569" s="2" t="s">
        <v>134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134</v>
      </c>
      <c r="NJ569" s="2" t="s">
        <v>134</v>
      </c>
      <c r="NK569" s="2" t="s">
        <v>134</v>
      </c>
      <c r="NL569" s="2" t="s">
        <v>134</v>
      </c>
      <c r="NM569" s="2" t="s">
        <v>134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134</v>
      </c>
      <c r="NV569" s="2" t="s">
        <v>134</v>
      </c>
      <c r="NW569" s="2" t="s">
        <v>134</v>
      </c>
      <c r="NX569" s="2" t="s">
        <v>134</v>
      </c>
      <c r="NY569" s="2" t="s">
        <v>134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134</v>
      </c>
      <c r="OT569" s="2" t="s">
        <v>134</v>
      </c>
      <c r="OU569" s="2" t="s">
        <v>134</v>
      </c>
      <c r="OV569" s="2" t="s">
        <v>134</v>
      </c>
      <c r="OW569" s="2" t="s">
        <v>134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134</v>
      </c>
      <c r="PF569" s="2" t="s">
        <v>134</v>
      </c>
      <c r="PG569" s="2" t="s">
        <v>134</v>
      </c>
      <c r="PH569" s="2" t="s">
        <v>134</v>
      </c>
      <c r="PI569" s="2" t="s">
        <v>134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134</v>
      </c>
      <c r="PR569" s="2" t="s">
        <v>134</v>
      </c>
      <c r="PS569" s="2" t="s">
        <v>134</v>
      </c>
      <c r="PT569" s="2" t="s">
        <v>134</v>
      </c>
      <c r="PU569" s="2" t="s">
        <v>134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134</v>
      </c>
      <c r="QD569" s="2" t="s">
        <v>134</v>
      </c>
      <c r="QE569" s="2" t="s">
        <v>134</v>
      </c>
      <c r="QF569" s="2" t="s">
        <v>134</v>
      </c>
      <c r="QG569" s="2" t="s">
        <v>134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134</v>
      </c>
      <c r="RB569" s="2" t="s">
        <v>134</v>
      </c>
      <c r="RC569" s="2" t="s">
        <v>134</v>
      </c>
      <c r="RD569" s="2" t="s">
        <v>134</v>
      </c>
      <c r="RE569" s="2" t="s">
        <v>134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134</v>
      </c>
      <c r="RN569" s="2" t="s">
        <v>134</v>
      </c>
      <c r="RO569" s="2" t="s">
        <v>134</v>
      </c>
      <c r="RP569" s="2" t="s">
        <v>134</v>
      </c>
      <c r="RQ569" s="2" t="s">
        <v>134</v>
      </c>
      <c r="RR569" s="2" t="s">
        <v>134</v>
      </c>
      <c r="RS569" s="4"/>
      <c r="RT569" s="8"/>
      <c r="RU569" s="4"/>
      <c r="RV569" s="8"/>
      <c r="RW569" s="7"/>
      <c r="RX569" s="7"/>
      <c r="RY569" s="2" t="s">
        <v>134</v>
      </c>
      <c r="RZ569" s="2" t="s">
        <v>134</v>
      </c>
      <c r="SA569" s="2" t="s">
        <v>134</v>
      </c>
      <c r="SB569" s="2" t="s">
        <v>134</v>
      </c>
      <c r="SC569" s="2" t="s">
        <v>134</v>
      </c>
      <c r="SD569" s="2" t="s">
        <v>134</v>
      </c>
      <c r="SE569" s="4"/>
      <c r="SF569" s="8"/>
      <c r="SG569" s="4"/>
      <c r="SH569" s="8"/>
      <c r="SI569" s="7"/>
      <c r="SJ569" s="7"/>
      <c r="SK569" s="2" t="s">
        <v>134</v>
      </c>
      <c r="SL569" s="2" t="s">
        <v>134</v>
      </c>
      <c r="SM569" s="2" t="s">
        <v>134</v>
      </c>
      <c r="SN569" s="2" t="s">
        <v>134</v>
      </c>
      <c r="SO569" s="2" t="s">
        <v>134</v>
      </c>
      <c r="SP569" s="2" t="s">
        <v>134</v>
      </c>
    </row>
    <row r="570">
      <c r="A570" s="2" t="s">
        <v>4144</v>
      </c>
      <c r="B570" s="2" t="s">
        <v>123</v>
      </c>
      <c r="C570" s="2" t="s">
        <v>4123</v>
      </c>
      <c r="D570" s="2" t="s">
        <v>2765</v>
      </c>
      <c r="E570" s="2" t="s">
        <v>1660</v>
      </c>
      <c r="F570" s="2" t="s">
        <v>4132</v>
      </c>
      <c r="G570" s="2" t="s">
        <v>134</v>
      </c>
      <c r="H570" s="2" t="s">
        <v>134</v>
      </c>
      <c r="I570" s="2" t="s">
        <v>134</v>
      </c>
      <c r="J570" s="2" t="s">
        <v>4125</v>
      </c>
      <c r="K570" s="2" t="s">
        <v>4145</v>
      </c>
      <c r="L570" s="3">
        <v>1.81</v>
      </c>
      <c r="M570" s="3"/>
      <c r="N570" s="3"/>
      <c r="O570" s="2" t="s">
        <v>131</v>
      </c>
      <c r="P570" s="2" t="s">
        <v>134</v>
      </c>
      <c r="Q570" s="2" t="s">
        <v>134</v>
      </c>
      <c r="R570" s="2" t="s">
        <v>3132</v>
      </c>
      <c r="S570" s="2" t="s">
        <v>134</v>
      </c>
      <c r="T570" s="2" t="s">
        <v>134</v>
      </c>
      <c r="U570" s="2" t="s">
        <v>134</v>
      </c>
      <c r="V570" s="2" t="s">
        <v>134</v>
      </c>
      <c r="W570" s="2" t="s">
        <v>134</v>
      </c>
      <c r="X570" s="2" t="s">
        <v>134</v>
      </c>
      <c r="Y570" s="2" t="s">
        <v>134</v>
      </c>
      <c r="Z570" s="4"/>
      <c r="AA570" s="4">
        <f>=ROUNDDOWN({0},0)</f>
      </c>
      <c r="AB570" s="5"/>
      <c r="AC570" s="2" t="s">
        <v>134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134</v>
      </c>
      <c r="AW570" s="8" t="s">
        <v>134</v>
      </c>
      <c r="AX570" s="4" t="s">
        <v>134</v>
      </c>
      <c r="AY570" s="8" t="s">
        <v>134</v>
      </c>
      <c r="AZ570" s="7" t="s">
        <v>134</v>
      </c>
      <c r="BA570" s="7" t="s">
        <v>134</v>
      </c>
      <c r="BB570" s="7"/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/>
      <c r="BJ570" s="4"/>
      <c r="BK570" s="8"/>
      <c r="BL570" s="2" t="s">
        <v>134</v>
      </c>
      <c r="BM570" s="7"/>
      <c r="BN570" s="7"/>
      <c r="BO570" s="4"/>
      <c r="BP570" s="8"/>
      <c r="BQ570" s="4"/>
      <c r="BR570" s="8"/>
      <c r="BS570" s="7"/>
      <c r="BT570" s="7"/>
      <c r="BU570" s="2" t="s">
        <v>134</v>
      </c>
      <c r="BV570" s="2" t="s">
        <v>134</v>
      </c>
      <c r="BW570" s="2" t="s">
        <v>134</v>
      </c>
      <c r="BX570" s="2" t="s">
        <v>134</v>
      </c>
      <c r="BY570" s="2" t="s">
        <v>134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134</v>
      </c>
      <c r="CH570" s="2" t="s">
        <v>134</v>
      </c>
      <c r="CI570" s="2" t="s">
        <v>134</v>
      </c>
      <c r="CJ570" s="2" t="s">
        <v>134</v>
      </c>
      <c r="CK570" s="2" t="s">
        <v>134</v>
      </c>
      <c r="CL570" s="2" t="s">
        <v>134</v>
      </c>
      <c r="CM570" s="4"/>
      <c r="CN570" s="8"/>
      <c r="CO570" s="4"/>
      <c r="CP570" s="8"/>
      <c r="CQ570" s="7"/>
      <c r="CR570" s="7"/>
      <c r="CS570" s="2" t="s">
        <v>134</v>
      </c>
      <c r="CT570" s="2" t="s">
        <v>134</v>
      </c>
      <c r="CU570" s="2" t="s">
        <v>134</v>
      </c>
      <c r="CV570" s="2" t="s">
        <v>134</v>
      </c>
      <c r="CW570" s="2" t="s">
        <v>134</v>
      </c>
      <c r="CX570" s="2" t="s">
        <v>134</v>
      </c>
      <c r="CY570" s="4"/>
      <c r="CZ570" s="8"/>
      <c r="DA570" s="4"/>
      <c r="DB570" s="8"/>
      <c r="DC570" s="7"/>
      <c r="DD570" s="7"/>
      <c r="DE570" s="2" t="s">
        <v>134</v>
      </c>
      <c r="DF570" s="2" t="s">
        <v>134</v>
      </c>
      <c r="DG570" s="2" t="s">
        <v>134</v>
      </c>
      <c r="DH570" s="2" t="s">
        <v>134</v>
      </c>
      <c r="DI570" s="2" t="s">
        <v>134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134</v>
      </c>
      <c r="DR570" s="2" t="s">
        <v>134</v>
      </c>
      <c r="DS570" s="2" t="s">
        <v>134</v>
      </c>
      <c r="DT570" s="2" t="s">
        <v>134</v>
      </c>
      <c r="DU570" s="2" t="s">
        <v>134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134</v>
      </c>
      <c r="ED570" s="2" t="s">
        <v>134</v>
      </c>
      <c r="EE570" s="2" t="s">
        <v>134</v>
      </c>
      <c r="EF570" s="2" t="s">
        <v>134</v>
      </c>
      <c r="EG570" s="2" t="s">
        <v>134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134</v>
      </c>
      <c r="EP570" s="2" t="s">
        <v>134</v>
      </c>
      <c r="EQ570" s="2" t="s">
        <v>134</v>
      </c>
      <c r="ER570" s="2" t="s">
        <v>134</v>
      </c>
      <c r="ES570" s="2" t="s">
        <v>134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134</v>
      </c>
      <c r="FB570" s="2" t="s">
        <v>134</v>
      </c>
      <c r="FC570" s="2" t="s">
        <v>134</v>
      </c>
      <c r="FD570" s="2" t="s">
        <v>134</v>
      </c>
      <c r="FE570" s="2" t="s">
        <v>134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134</v>
      </c>
      <c r="FN570" s="2" t="s">
        <v>134</v>
      </c>
      <c r="FO570" s="2" t="s">
        <v>134</v>
      </c>
      <c r="FP570" s="2" t="s">
        <v>134</v>
      </c>
      <c r="FQ570" s="2" t="s">
        <v>134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134</v>
      </c>
      <c r="FZ570" s="2" t="s">
        <v>134</v>
      </c>
      <c r="GA570" s="2" t="s">
        <v>134</v>
      </c>
      <c r="GB570" s="2" t="s">
        <v>134</v>
      </c>
      <c r="GC570" s="2" t="s">
        <v>134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134</v>
      </c>
      <c r="GL570" s="2" t="s">
        <v>134</v>
      </c>
      <c r="GM570" s="2" t="s">
        <v>134</v>
      </c>
      <c r="GN570" s="2" t="s">
        <v>134</v>
      </c>
      <c r="GO570" s="2" t="s">
        <v>134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134</v>
      </c>
      <c r="GX570" s="2" t="s">
        <v>134</v>
      </c>
      <c r="GY570" s="2" t="s">
        <v>134</v>
      </c>
      <c r="GZ570" s="2" t="s">
        <v>134</v>
      </c>
      <c r="HA570" s="2" t="s">
        <v>134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134</v>
      </c>
      <c r="HJ570" s="2" t="s">
        <v>134</v>
      </c>
      <c r="HK570" s="2" t="s">
        <v>134</v>
      </c>
      <c r="HL570" s="2" t="s">
        <v>134</v>
      </c>
      <c r="HM570" s="2" t="s">
        <v>134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134</v>
      </c>
      <c r="HV570" s="2" t="s">
        <v>134</v>
      </c>
      <c r="HW570" s="2" t="s">
        <v>134</v>
      </c>
      <c r="HX570" s="2" t="s">
        <v>134</v>
      </c>
      <c r="HY570" s="2" t="s">
        <v>134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134</v>
      </c>
      <c r="IH570" s="2" t="s">
        <v>134</v>
      </c>
      <c r="II570" s="2" t="s">
        <v>134</v>
      </c>
      <c r="IJ570" s="2" t="s">
        <v>134</v>
      </c>
      <c r="IK570" s="2" t="s">
        <v>134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134</v>
      </c>
      <c r="IT570" s="2" t="s">
        <v>134</v>
      </c>
      <c r="IU570" s="2" t="s">
        <v>134</v>
      </c>
      <c r="IV570" s="2" t="s">
        <v>134</v>
      </c>
      <c r="IW570" s="2" t="s">
        <v>134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134</v>
      </c>
      <c r="JF570" s="2" t="s">
        <v>134</v>
      </c>
      <c r="JG570" s="2" t="s">
        <v>134</v>
      </c>
      <c r="JH570" s="2" t="s">
        <v>134</v>
      </c>
      <c r="JI570" s="2" t="s">
        <v>134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134</v>
      </c>
      <c r="JR570" s="2" t="s">
        <v>134</v>
      </c>
      <c r="JS570" s="2" t="s">
        <v>134</v>
      </c>
      <c r="JT570" s="2" t="s">
        <v>134</v>
      </c>
      <c r="JU570" s="2" t="s">
        <v>134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134</v>
      </c>
      <c r="KD570" s="2" t="s">
        <v>134</v>
      </c>
      <c r="KE570" s="2" t="s">
        <v>134</v>
      </c>
      <c r="KF570" s="2" t="s">
        <v>134</v>
      </c>
      <c r="KG570" s="2" t="s">
        <v>134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134</v>
      </c>
      <c r="KQ570" s="2" t="s">
        <v>134</v>
      </c>
      <c r="KR570" s="2" t="s">
        <v>134</v>
      </c>
      <c r="KS570" s="2" t="s">
        <v>134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134</v>
      </c>
      <c r="LB570" s="2" t="s">
        <v>134</v>
      </c>
      <c r="LC570" s="2" t="s">
        <v>134</v>
      </c>
      <c r="LD570" s="2" t="s">
        <v>134</v>
      </c>
      <c r="LE570" s="2" t="s">
        <v>134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134</v>
      </c>
      <c r="LN570" s="2" t="s">
        <v>134</v>
      </c>
      <c r="LO570" s="2" t="s">
        <v>134</v>
      </c>
      <c r="LP570" s="2" t="s">
        <v>134</v>
      </c>
      <c r="LQ570" s="2" t="s">
        <v>134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134</v>
      </c>
      <c r="LZ570" s="2" t="s">
        <v>134</v>
      </c>
      <c r="MA570" s="2" t="s">
        <v>134</v>
      </c>
      <c r="MB570" s="2" t="s">
        <v>134</v>
      </c>
      <c r="MC570" s="2" t="s">
        <v>134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134</v>
      </c>
      <c r="ML570" s="2" t="s">
        <v>134</v>
      </c>
      <c r="MM570" s="2" t="s">
        <v>134</v>
      </c>
      <c r="MN570" s="2" t="s">
        <v>134</v>
      </c>
      <c r="MO570" s="2" t="s">
        <v>134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134</v>
      </c>
      <c r="MY570" s="2" t="s">
        <v>134</v>
      </c>
      <c r="MZ570" s="2" t="s">
        <v>134</v>
      </c>
      <c r="NA570" s="2" t="s">
        <v>134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134</v>
      </c>
      <c r="NJ570" s="2" t="s">
        <v>134</v>
      </c>
      <c r="NK570" s="2" t="s">
        <v>134</v>
      </c>
      <c r="NL570" s="2" t="s">
        <v>134</v>
      </c>
      <c r="NM570" s="2" t="s">
        <v>134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134</v>
      </c>
      <c r="NV570" s="2" t="s">
        <v>134</v>
      </c>
      <c r="NW570" s="2" t="s">
        <v>134</v>
      </c>
      <c r="NX570" s="2" t="s">
        <v>134</v>
      </c>
      <c r="NY570" s="2" t="s">
        <v>134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134</v>
      </c>
      <c r="OI570" s="2" t="s">
        <v>134</v>
      </c>
      <c r="OJ570" s="2" t="s">
        <v>134</v>
      </c>
      <c r="OK570" s="2" t="s">
        <v>134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134</v>
      </c>
      <c r="OT570" s="2" t="s">
        <v>134</v>
      </c>
      <c r="OU570" s="2" t="s">
        <v>134</v>
      </c>
      <c r="OV570" s="2" t="s">
        <v>134</v>
      </c>
      <c r="OW570" s="2" t="s">
        <v>134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134</v>
      </c>
      <c r="PG570" s="2" t="s">
        <v>134</v>
      </c>
      <c r="PH570" s="2" t="s">
        <v>134</v>
      </c>
      <c r="PI570" s="2" t="s">
        <v>134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134</v>
      </c>
      <c r="PR570" s="2" t="s">
        <v>134</v>
      </c>
      <c r="PS570" s="2" t="s">
        <v>134</v>
      </c>
      <c r="PT570" s="2" t="s">
        <v>134</v>
      </c>
      <c r="PU570" s="2" t="s">
        <v>134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134</v>
      </c>
      <c r="QP570" s="2" t="s">
        <v>134</v>
      </c>
      <c r="QQ570" s="2" t="s">
        <v>134</v>
      </c>
      <c r="QR570" s="2" t="s">
        <v>134</v>
      </c>
      <c r="QS570" s="2" t="s">
        <v>134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134</v>
      </c>
      <c r="RB570" s="2" t="s">
        <v>134</v>
      </c>
      <c r="RC570" s="2" t="s">
        <v>134</v>
      </c>
      <c r="RD570" s="2" t="s">
        <v>134</v>
      </c>
      <c r="RE570" s="2" t="s">
        <v>134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134</v>
      </c>
      <c r="RN570" s="2" t="s">
        <v>134</v>
      </c>
      <c r="RO570" s="2" t="s">
        <v>134</v>
      </c>
      <c r="RP570" s="2" t="s">
        <v>134</v>
      </c>
      <c r="RQ570" s="2" t="s">
        <v>134</v>
      </c>
      <c r="RR570" s="2" t="s">
        <v>134</v>
      </c>
      <c r="RS570" s="4"/>
      <c r="RT570" s="8"/>
      <c r="RU570" s="4"/>
      <c r="RV570" s="8"/>
      <c r="RW570" s="7"/>
      <c r="RX570" s="7"/>
      <c r="RY570" s="2" t="s">
        <v>134</v>
      </c>
      <c r="RZ570" s="2" t="s">
        <v>134</v>
      </c>
      <c r="SA570" s="2" t="s">
        <v>134</v>
      </c>
      <c r="SB570" s="2" t="s">
        <v>134</v>
      </c>
      <c r="SC570" s="2" t="s">
        <v>134</v>
      </c>
      <c r="SD570" s="2" t="s">
        <v>134</v>
      </c>
      <c r="SE570" s="4"/>
      <c r="SF570" s="8"/>
      <c r="SG570" s="4"/>
      <c r="SH570" s="8"/>
      <c r="SI570" s="7"/>
      <c r="SJ570" s="7"/>
      <c r="SK570" s="2" t="s">
        <v>134</v>
      </c>
      <c r="SL570" s="2" t="s">
        <v>134</v>
      </c>
      <c r="SM570" s="2" t="s">
        <v>134</v>
      </c>
      <c r="SN570" s="2" t="s">
        <v>134</v>
      </c>
      <c r="SO570" s="2" t="s">
        <v>134</v>
      </c>
      <c r="SP570" s="2" t="s">
        <v>134</v>
      </c>
    </row>
    <row r="571">
      <c r="A571" s="2" t="s">
        <v>4146</v>
      </c>
      <c r="B571" s="2" t="s">
        <v>123</v>
      </c>
      <c r="C571" s="2" t="s">
        <v>4123</v>
      </c>
      <c r="D571" s="2" t="s">
        <v>2765</v>
      </c>
      <c r="E571" s="2" t="s">
        <v>1660</v>
      </c>
      <c r="F571" s="2" t="s">
        <v>4132</v>
      </c>
      <c r="G571" s="2" t="s">
        <v>134</v>
      </c>
      <c r="H571" s="2" t="s">
        <v>134</v>
      </c>
      <c r="I571" s="2" t="s">
        <v>134</v>
      </c>
      <c r="J571" s="2" t="s">
        <v>4128</v>
      </c>
      <c r="K571" s="2" t="s">
        <v>4145</v>
      </c>
      <c r="L571" s="3">
        <v>2.63</v>
      </c>
      <c r="M571" s="3"/>
      <c r="N571" s="3"/>
      <c r="O571" s="2" t="s">
        <v>131</v>
      </c>
      <c r="P571" s="2" t="s">
        <v>134</v>
      </c>
      <c r="Q571" s="2" t="s">
        <v>134</v>
      </c>
      <c r="R571" s="2" t="s">
        <v>3132</v>
      </c>
      <c r="S571" s="2" t="s">
        <v>134</v>
      </c>
      <c r="T571" s="2" t="s">
        <v>134</v>
      </c>
      <c r="U571" s="2" t="s">
        <v>134</v>
      </c>
      <c r="V571" s="2" t="s">
        <v>134</v>
      </c>
      <c r="W571" s="2" t="s">
        <v>134</v>
      </c>
      <c r="X571" s="2" t="s">
        <v>134</v>
      </c>
      <c r="Y571" s="2" t="s">
        <v>134</v>
      </c>
      <c r="Z571" s="4"/>
      <c r="AA571" s="4">
        <f>=ROUNDDOWN({0},0)</f>
      </c>
      <c r="AB571" s="5"/>
      <c r="AC571" s="2" t="s">
        <v>134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134</v>
      </c>
      <c r="AW571" s="8" t="s">
        <v>134</v>
      </c>
      <c r="AX571" s="4" t="s">
        <v>134</v>
      </c>
      <c r="AY571" s="8" t="s">
        <v>134</v>
      </c>
      <c r="AZ571" s="7" t="s">
        <v>134</v>
      </c>
      <c r="BA571" s="7" t="s">
        <v>134</v>
      </c>
      <c r="BB571" s="7"/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/>
      <c r="BJ571" s="4"/>
      <c r="BK571" s="8"/>
      <c r="BL571" s="2" t="s">
        <v>134</v>
      </c>
      <c r="BM571" s="7"/>
      <c r="BN571" s="7"/>
      <c r="BO571" s="4"/>
      <c r="BP571" s="8"/>
      <c r="BQ571" s="4"/>
      <c r="BR571" s="8"/>
      <c r="BS571" s="7"/>
      <c r="BT571" s="7"/>
      <c r="BU571" s="2" t="s">
        <v>134</v>
      </c>
      <c r="BV571" s="2" t="s">
        <v>134</v>
      </c>
      <c r="BW571" s="2" t="s">
        <v>134</v>
      </c>
      <c r="BX571" s="2" t="s">
        <v>134</v>
      </c>
      <c r="BY571" s="2" t="s">
        <v>134</v>
      </c>
      <c r="BZ571" s="2" t="s">
        <v>134</v>
      </c>
      <c r="CA571" s="4"/>
      <c r="CB571" s="8"/>
      <c r="CC571" s="4"/>
      <c r="CD571" s="8"/>
      <c r="CE571" s="7"/>
      <c r="CF571" s="7"/>
      <c r="CG571" s="2" t="s">
        <v>134</v>
      </c>
      <c r="CH571" s="2" t="s">
        <v>134</v>
      </c>
      <c r="CI571" s="2" t="s">
        <v>134</v>
      </c>
      <c r="CJ571" s="2" t="s">
        <v>134</v>
      </c>
      <c r="CK571" s="2" t="s">
        <v>134</v>
      </c>
      <c r="CL571" s="2" t="s">
        <v>134</v>
      </c>
      <c r="CM571" s="4"/>
      <c r="CN571" s="8"/>
      <c r="CO571" s="4"/>
      <c r="CP571" s="8"/>
      <c r="CQ571" s="7"/>
      <c r="CR571" s="7"/>
      <c r="CS571" s="2" t="s">
        <v>134</v>
      </c>
      <c r="CT571" s="2" t="s">
        <v>134</v>
      </c>
      <c r="CU571" s="2" t="s">
        <v>134</v>
      </c>
      <c r="CV571" s="2" t="s">
        <v>134</v>
      </c>
      <c r="CW571" s="2" t="s">
        <v>134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134</v>
      </c>
      <c r="DF571" s="2" t="s">
        <v>134</v>
      </c>
      <c r="DG571" s="2" t="s">
        <v>134</v>
      </c>
      <c r="DH571" s="2" t="s">
        <v>134</v>
      </c>
      <c r="DI571" s="2" t="s">
        <v>134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134</v>
      </c>
      <c r="DR571" s="2" t="s">
        <v>134</v>
      </c>
      <c r="DS571" s="2" t="s">
        <v>134</v>
      </c>
      <c r="DT571" s="2" t="s">
        <v>134</v>
      </c>
      <c r="DU571" s="2" t="s">
        <v>134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134</v>
      </c>
      <c r="ED571" s="2" t="s">
        <v>134</v>
      </c>
      <c r="EE571" s="2" t="s">
        <v>134</v>
      </c>
      <c r="EF571" s="2" t="s">
        <v>134</v>
      </c>
      <c r="EG571" s="2" t="s">
        <v>134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134</v>
      </c>
      <c r="EP571" s="2" t="s">
        <v>134</v>
      </c>
      <c r="EQ571" s="2" t="s">
        <v>134</v>
      </c>
      <c r="ER571" s="2" t="s">
        <v>134</v>
      </c>
      <c r="ES571" s="2" t="s">
        <v>134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134</v>
      </c>
      <c r="FB571" s="2" t="s">
        <v>134</v>
      </c>
      <c r="FC571" s="2" t="s">
        <v>134</v>
      </c>
      <c r="FD571" s="2" t="s">
        <v>134</v>
      </c>
      <c r="FE571" s="2" t="s">
        <v>134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134</v>
      </c>
      <c r="FN571" s="2" t="s">
        <v>134</v>
      </c>
      <c r="FO571" s="2" t="s">
        <v>134</v>
      </c>
      <c r="FP571" s="2" t="s">
        <v>134</v>
      </c>
      <c r="FQ571" s="2" t="s">
        <v>134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134</v>
      </c>
      <c r="FZ571" s="2" t="s">
        <v>134</v>
      </c>
      <c r="GA571" s="2" t="s">
        <v>134</v>
      </c>
      <c r="GB571" s="2" t="s">
        <v>134</v>
      </c>
      <c r="GC571" s="2" t="s">
        <v>134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134</v>
      </c>
      <c r="GL571" s="2" t="s">
        <v>134</v>
      </c>
      <c r="GM571" s="2" t="s">
        <v>134</v>
      </c>
      <c r="GN571" s="2" t="s">
        <v>134</v>
      </c>
      <c r="GO571" s="2" t="s">
        <v>134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134</v>
      </c>
      <c r="GX571" s="2" t="s">
        <v>134</v>
      </c>
      <c r="GY571" s="2" t="s">
        <v>134</v>
      </c>
      <c r="GZ571" s="2" t="s">
        <v>134</v>
      </c>
      <c r="HA571" s="2" t="s">
        <v>134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134</v>
      </c>
      <c r="HJ571" s="2" t="s">
        <v>134</v>
      </c>
      <c r="HK571" s="2" t="s">
        <v>134</v>
      </c>
      <c r="HL571" s="2" t="s">
        <v>134</v>
      </c>
      <c r="HM571" s="2" t="s">
        <v>134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134</v>
      </c>
      <c r="HV571" s="2" t="s">
        <v>134</v>
      </c>
      <c r="HW571" s="2" t="s">
        <v>134</v>
      </c>
      <c r="HX571" s="2" t="s">
        <v>134</v>
      </c>
      <c r="HY571" s="2" t="s">
        <v>134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134</v>
      </c>
      <c r="IH571" s="2" t="s">
        <v>134</v>
      </c>
      <c r="II571" s="2" t="s">
        <v>134</v>
      </c>
      <c r="IJ571" s="2" t="s">
        <v>134</v>
      </c>
      <c r="IK571" s="2" t="s">
        <v>134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134</v>
      </c>
      <c r="IT571" s="2" t="s">
        <v>134</v>
      </c>
      <c r="IU571" s="2" t="s">
        <v>134</v>
      </c>
      <c r="IV571" s="2" t="s">
        <v>134</v>
      </c>
      <c r="IW571" s="2" t="s">
        <v>134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134</v>
      </c>
      <c r="JF571" s="2" t="s">
        <v>134</v>
      </c>
      <c r="JG571" s="2" t="s">
        <v>134</v>
      </c>
      <c r="JH571" s="2" t="s">
        <v>134</v>
      </c>
      <c r="JI571" s="2" t="s">
        <v>134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134</v>
      </c>
      <c r="JR571" s="2" t="s">
        <v>134</v>
      </c>
      <c r="JS571" s="2" t="s">
        <v>134</v>
      </c>
      <c r="JT571" s="2" t="s">
        <v>134</v>
      </c>
      <c r="JU571" s="2" t="s">
        <v>134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134</v>
      </c>
      <c r="KD571" s="2" t="s">
        <v>134</v>
      </c>
      <c r="KE571" s="2" t="s">
        <v>134</v>
      </c>
      <c r="KF571" s="2" t="s">
        <v>134</v>
      </c>
      <c r="KG571" s="2" t="s">
        <v>134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134</v>
      </c>
      <c r="KP571" s="2" t="s">
        <v>134</v>
      </c>
      <c r="KQ571" s="2" t="s">
        <v>134</v>
      </c>
      <c r="KR571" s="2" t="s">
        <v>134</v>
      </c>
      <c r="KS571" s="2" t="s">
        <v>134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134</v>
      </c>
      <c r="LB571" s="2" t="s">
        <v>134</v>
      </c>
      <c r="LC571" s="2" t="s">
        <v>134</v>
      </c>
      <c r="LD571" s="2" t="s">
        <v>134</v>
      </c>
      <c r="LE571" s="2" t="s">
        <v>134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134</v>
      </c>
      <c r="LN571" s="2" t="s">
        <v>134</v>
      </c>
      <c r="LO571" s="2" t="s">
        <v>134</v>
      </c>
      <c r="LP571" s="2" t="s">
        <v>134</v>
      </c>
      <c r="LQ571" s="2" t="s">
        <v>134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134</v>
      </c>
      <c r="LZ571" s="2" t="s">
        <v>134</v>
      </c>
      <c r="MA571" s="2" t="s">
        <v>134</v>
      </c>
      <c r="MB571" s="2" t="s">
        <v>134</v>
      </c>
      <c r="MC571" s="2" t="s">
        <v>134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134</v>
      </c>
      <c r="ML571" s="2" t="s">
        <v>134</v>
      </c>
      <c r="MM571" s="2" t="s">
        <v>134</v>
      </c>
      <c r="MN571" s="2" t="s">
        <v>134</v>
      </c>
      <c r="MO571" s="2" t="s">
        <v>134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134</v>
      </c>
      <c r="MX571" s="2" t="s">
        <v>134</v>
      </c>
      <c r="MY571" s="2" t="s">
        <v>134</v>
      </c>
      <c r="MZ571" s="2" t="s">
        <v>134</v>
      </c>
      <c r="NA571" s="2" t="s">
        <v>134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134</v>
      </c>
      <c r="NJ571" s="2" t="s">
        <v>134</v>
      </c>
      <c r="NK571" s="2" t="s">
        <v>134</v>
      </c>
      <c r="NL571" s="2" t="s">
        <v>134</v>
      </c>
      <c r="NM571" s="2" t="s">
        <v>134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134</v>
      </c>
      <c r="NV571" s="2" t="s">
        <v>134</v>
      </c>
      <c r="NW571" s="2" t="s">
        <v>134</v>
      </c>
      <c r="NX571" s="2" t="s">
        <v>134</v>
      </c>
      <c r="NY571" s="2" t="s">
        <v>134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134</v>
      </c>
      <c r="OT571" s="2" t="s">
        <v>134</v>
      </c>
      <c r="OU571" s="2" t="s">
        <v>134</v>
      </c>
      <c r="OV571" s="2" t="s">
        <v>134</v>
      </c>
      <c r="OW571" s="2" t="s">
        <v>134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134</v>
      </c>
      <c r="PR571" s="2" t="s">
        <v>134</v>
      </c>
      <c r="PS571" s="2" t="s">
        <v>134</v>
      </c>
      <c r="PT571" s="2" t="s">
        <v>134</v>
      </c>
      <c r="PU571" s="2" t="s">
        <v>134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134</v>
      </c>
      <c r="RB571" s="2" t="s">
        <v>134</v>
      </c>
      <c r="RC571" s="2" t="s">
        <v>134</v>
      </c>
      <c r="RD571" s="2" t="s">
        <v>134</v>
      </c>
      <c r="RE571" s="2" t="s">
        <v>134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134</v>
      </c>
      <c r="RN571" s="2" t="s">
        <v>134</v>
      </c>
      <c r="RO571" s="2" t="s">
        <v>134</v>
      </c>
      <c r="RP571" s="2" t="s">
        <v>134</v>
      </c>
      <c r="RQ571" s="2" t="s">
        <v>134</v>
      </c>
      <c r="RR571" s="2" t="s">
        <v>134</v>
      </c>
      <c r="RS571" s="4"/>
      <c r="RT571" s="8"/>
      <c r="RU571" s="4"/>
      <c r="RV571" s="8"/>
      <c r="RW571" s="7"/>
      <c r="RX571" s="7"/>
      <c r="RY571" s="2" t="s">
        <v>134</v>
      </c>
      <c r="RZ571" s="2" t="s">
        <v>134</v>
      </c>
      <c r="SA571" s="2" t="s">
        <v>134</v>
      </c>
      <c r="SB571" s="2" t="s">
        <v>134</v>
      </c>
      <c r="SC571" s="2" t="s">
        <v>134</v>
      </c>
      <c r="SD571" s="2" t="s">
        <v>134</v>
      </c>
      <c r="SE571" s="4"/>
      <c r="SF571" s="8"/>
      <c r="SG571" s="4"/>
      <c r="SH571" s="8"/>
      <c r="SI571" s="7"/>
      <c r="SJ571" s="7"/>
      <c r="SK571" s="2" t="s">
        <v>134</v>
      </c>
      <c r="SL571" s="2" t="s">
        <v>134</v>
      </c>
      <c r="SM571" s="2" t="s">
        <v>134</v>
      </c>
      <c r="SN571" s="2" t="s">
        <v>134</v>
      </c>
      <c r="SO571" s="2" t="s">
        <v>134</v>
      </c>
      <c r="SP571" s="2" t="s">
        <v>134</v>
      </c>
    </row>
    <row r="572">
      <c r="A572" s="2" t="s">
        <v>4147</v>
      </c>
      <c r="B572" s="2" t="s">
        <v>123</v>
      </c>
      <c r="C572" s="2" t="s">
        <v>4123</v>
      </c>
      <c r="D572" s="2" t="s">
        <v>2765</v>
      </c>
      <c r="E572" s="2" t="s">
        <v>1660</v>
      </c>
      <c r="F572" s="2" t="s">
        <v>4132</v>
      </c>
      <c r="G572" s="2" t="s">
        <v>134</v>
      </c>
      <c r="H572" s="2" t="s">
        <v>134</v>
      </c>
      <c r="I572" s="2" t="s">
        <v>134</v>
      </c>
      <c r="J572" s="2" t="s">
        <v>4130</v>
      </c>
      <c r="K572" s="2" t="s">
        <v>4145</v>
      </c>
      <c r="L572" s="3">
        <v>4.84</v>
      </c>
      <c r="M572" s="3"/>
      <c r="N572" s="3"/>
      <c r="O572" s="2" t="s">
        <v>131</v>
      </c>
      <c r="P572" s="2" t="s">
        <v>134</v>
      </c>
      <c r="Q572" s="2" t="s">
        <v>134</v>
      </c>
      <c r="R572" s="2" t="s">
        <v>3132</v>
      </c>
      <c r="S572" s="2" t="s">
        <v>134</v>
      </c>
      <c r="T572" s="2" t="s">
        <v>134</v>
      </c>
      <c r="U572" s="2" t="s">
        <v>134</v>
      </c>
      <c r="V572" s="2" t="s">
        <v>134</v>
      </c>
      <c r="W572" s="2" t="s">
        <v>134</v>
      </c>
      <c r="X572" s="2" t="s">
        <v>134</v>
      </c>
      <c r="Y572" s="2" t="s">
        <v>134</v>
      </c>
      <c r="Z572" s="4"/>
      <c r="AA572" s="4">
        <f>=ROUNDDOWN({0},0)</f>
      </c>
      <c r="AB572" s="5"/>
      <c r="AC572" s="2" t="s">
        <v>134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134</v>
      </c>
      <c r="AW572" s="8" t="s">
        <v>134</v>
      </c>
      <c r="AX572" s="4" t="s">
        <v>134</v>
      </c>
      <c r="AY572" s="8" t="s">
        <v>134</v>
      </c>
      <c r="AZ572" s="7" t="s">
        <v>134</v>
      </c>
      <c r="BA572" s="7" t="s">
        <v>134</v>
      </c>
      <c r="BB572" s="7"/>
      <c r="BC572" s="4" t="s">
        <v>134</v>
      </c>
      <c r="BD572" s="8" t="s">
        <v>134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/>
      <c r="BJ572" s="4"/>
      <c r="BK572" s="8"/>
      <c r="BL572" s="2" t="s">
        <v>134</v>
      </c>
      <c r="BM572" s="7"/>
      <c r="BN572" s="7"/>
      <c r="BO572" s="4"/>
      <c r="BP572" s="8"/>
      <c r="BQ572" s="4"/>
      <c r="BR572" s="8"/>
      <c r="BS572" s="7"/>
      <c r="BT572" s="7"/>
      <c r="BU572" s="2" t="s">
        <v>134</v>
      </c>
      <c r="BV572" s="2" t="s">
        <v>134</v>
      </c>
      <c r="BW572" s="2" t="s">
        <v>134</v>
      </c>
      <c r="BX572" s="2" t="s">
        <v>134</v>
      </c>
      <c r="BY572" s="2" t="s">
        <v>134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134</v>
      </c>
      <c r="CH572" s="2" t="s">
        <v>134</v>
      </c>
      <c r="CI572" s="2" t="s">
        <v>134</v>
      </c>
      <c r="CJ572" s="2" t="s">
        <v>134</v>
      </c>
      <c r="CK572" s="2" t="s">
        <v>134</v>
      </c>
      <c r="CL572" s="2" t="s">
        <v>134</v>
      </c>
      <c r="CM572" s="4"/>
      <c r="CN572" s="8"/>
      <c r="CO572" s="4"/>
      <c r="CP572" s="8"/>
      <c r="CQ572" s="7"/>
      <c r="CR572" s="7"/>
      <c r="CS572" s="2" t="s">
        <v>134</v>
      </c>
      <c r="CT572" s="2" t="s">
        <v>134</v>
      </c>
      <c r="CU572" s="2" t="s">
        <v>134</v>
      </c>
      <c r="CV572" s="2" t="s">
        <v>134</v>
      </c>
      <c r="CW572" s="2" t="s">
        <v>134</v>
      </c>
      <c r="CX572" s="2" t="s">
        <v>134</v>
      </c>
      <c r="CY572" s="4"/>
      <c r="CZ572" s="8"/>
      <c r="DA572" s="4"/>
      <c r="DB572" s="8"/>
      <c r="DC572" s="7"/>
      <c r="DD572" s="7"/>
      <c r="DE572" s="2" t="s">
        <v>134</v>
      </c>
      <c r="DF572" s="2" t="s">
        <v>134</v>
      </c>
      <c r="DG572" s="2" t="s">
        <v>134</v>
      </c>
      <c r="DH572" s="2" t="s">
        <v>134</v>
      </c>
      <c r="DI572" s="2" t="s">
        <v>134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134</v>
      </c>
      <c r="DR572" s="2" t="s">
        <v>134</v>
      </c>
      <c r="DS572" s="2" t="s">
        <v>134</v>
      </c>
      <c r="DT572" s="2" t="s">
        <v>134</v>
      </c>
      <c r="DU572" s="2" t="s">
        <v>134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134</v>
      </c>
      <c r="ED572" s="2" t="s">
        <v>134</v>
      </c>
      <c r="EE572" s="2" t="s">
        <v>134</v>
      </c>
      <c r="EF572" s="2" t="s">
        <v>134</v>
      </c>
      <c r="EG572" s="2" t="s">
        <v>134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134</v>
      </c>
      <c r="EP572" s="2" t="s">
        <v>134</v>
      </c>
      <c r="EQ572" s="2" t="s">
        <v>134</v>
      </c>
      <c r="ER572" s="2" t="s">
        <v>134</v>
      </c>
      <c r="ES572" s="2" t="s">
        <v>134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134</v>
      </c>
      <c r="FB572" s="2" t="s">
        <v>134</v>
      </c>
      <c r="FC572" s="2" t="s">
        <v>134</v>
      </c>
      <c r="FD572" s="2" t="s">
        <v>134</v>
      </c>
      <c r="FE572" s="2" t="s">
        <v>134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134</v>
      </c>
      <c r="FN572" s="2" t="s">
        <v>134</v>
      </c>
      <c r="FO572" s="2" t="s">
        <v>134</v>
      </c>
      <c r="FP572" s="2" t="s">
        <v>134</v>
      </c>
      <c r="FQ572" s="2" t="s">
        <v>134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134</v>
      </c>
      <c r="FZ572" s="2" t="s">
        <v>134</v>
      </c>
      <c r="GA572" s="2" t="s">
        <v>134</v>
      </c>
      <c r="GB572" s="2" t="s">
        <v>134</v>
      </c>
      <c r="GC572" s="2" t="s">
        <v>134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134</v>
      </c>
      <c r="GL572" s="2" t="s">
        <v>134</v>
      </c>
      <c r="GM572" s="2" t="s">
        <v>134</v>
      </c>
      <c r="GN572" s="2" t="s">
        <v>134</v>
      </c>
      <c r="GO572" s="2" t="s">
        <v>134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134</v>
      </c>
      <c r="GX572" s="2" t="s">
        <v>134</v>
      </c>
      <c r="GY572" s="2" t="s">
        <v>134</v>
      </c>
      <c r="GZ572" s="2" t="s">
        <v>134</v>
      </c>
      <c r="HA572" s="2" t="s">
        <v>134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134</v>
      </c>
      <c r="HJ572" s="2" t="s">
        <v>134</v>
      </c>
      <c r="HK572" s="2" t="s">
        <v>134</v>
      </c>
      <c r="HL572" s="2" t="s">
        <v>134</v>
      </c>
      <c r="HM572" s="2" t="s">
        <v>134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134</v>
      </c>
      <c r="HV572" s="2" t="s">
        <v>134</v>
      </c>
      <c r="HW572" s="2" t="s">
        <v>134</v>
      </c>
      <c r="HX572" s="2" t="s">
        <v>134</v>
      </c>
      <c r="HY572" s="2" t="s">
        <v>134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134</v>
      </c>
      <c r="IH572" s="2" t="s">
        <v>134</v>
      </c>
      <c r="II572" s="2" t="s">
        <v>134</v>
      </c>
      <c r="IJ572" s="2" t="s">
        <v>134</v>
      </c>
      <c r="IK572" s="2" t="s">
        <v>134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134</v>
      </c>
      <c r="IT572" s="2" t="s">
        <v>134</v>
      </c>
      <c r="IU572" s="2" t="s">
        <v>134</v>
      </c>
      <c r="IV572" s="2" t="s">
        <v>134</v>
      </c>
      <c r="IW572" s="2" t="s">
        <v>134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134</v>
      </c>
      <c r="JF572" s="2" t="s">
        <v>134</v>
      </c>
      <c r="JG572" s="2" t="s">
        <v>134</v>
      </c>
      <c r="JH572" s="2" t="s">
        <v>134</v>
      </c>
      <c r="JI572" s="2" t="s">
        <v>134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134</v>
      </c>
      <c r="JR572" s="2" t="s">
        <v>134</v>
      </c>
      <c r="JS572" s="2" t="s">
        <v>134</v>
      </c>
      <c r="JT572" s="2" t="s">
        <v>134</v>
      </c>
      <c r="JU572" s="2" t="s">
        <v>134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134</v>
      </c>
      <c r="KD572" s="2" t="s">
        <v>134</v>
      </c>
      <c r="KE572" s="2" t="s">
        <v>134</v>
      </c>
      <c r="KF572" s="2" t="s">
        <v>134</v>
      </c>
      <c r="KG572" s="2" t="s">
        <v>134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134</v>
      </c>
      <c r="KP572" s="2" t="s">
        <v>134</v>
      </c>
      <c r="KQ572" s="2" t="s">
        <v>134</v>
      </c>
      <c r="KR572" s="2" t="s">
        <v>134</v>
      </c>
      <c r="KS572" s="2" t="s">
        <v>134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134</v>
      </c>
      <c r="LB572" s="2" t="s">
        <v>134</v>
      </c>
      <c r="LC572" s="2" t="s">
        <v>134</v>
      </c>
      <c r="LD572" s="2" t="s">
        <v>134</v>
      </c>
      <c r="LE572" s="2" t="s">
        <v>134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134</v>
      </c>
      <c r="LN572" s="2" t="s">
        <v>134</v>
      </c>
      <c r="LO572" s="2" t="s">
        <v>134</v>
      </c>
      <c r="LP572" s="2" t="s">
        <v>134</v>
      </c>
      <c r="LQ572" s="2" t="s">
        <v>134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134</v>
      </c>
      <c r="LZ572" s="2" t="s">
        <v>134</v>
      </c>
      <c r="MA572" s="2" t="s">
        <v>134</v>
      </c>
      <c r="MB572" s="2" t="s">
        <v>134</v>
      </c>
      <c r="MC572" s="2" t="s">
        <v>134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134</v>
      </c>
      <c r="ML572" s="2" t="s">
        <v>134</v>
      </c>
      <c r="MM572" s="2" t="s">
        <v>134</v>
      </c>
      <c r="MN572" s="2" t="s">
        <v>134</v>
      </c>
      <c r="MO572" s="2" t="s">
        <v>134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134</v>
      </c>
      <c r="MX572" s="2" t="s">
        <v>134</v>
      </c>
      <c r="MY572" s="2" t="s">
        <v>134</v>
      </c>
      <c r="MZ572" s="2" t="s">
        <v>134</v>
      </c>
      <c r="NA572" s="2" t="s">
        <v>134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134</v>
      </c>
      <c r="NJ572" s="2" t="s">
        <v>134</v>
      </c>
      <c r="NK572" s="2" t="s">
        <v>134</v>
      </c>
      <c r="NL572" s="2" t="s">
        <v>134</v>
      </c>
      <c r="NM572" s="2" t="s">
        <v>134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134</v>
      </c>
      <c r="NV572" s="2" t="s">
        <v>134</v>
      </c>
      <c r="NW572" s="2" t="s">
        <v>134</v>
      </c>
      <c r="NX572" s="2" t="s">
        <v>134</v>
      </c>
      <c r="NY572" s="2" t="s">
        <v>134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134</v>
      </c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134</v>
      </c>
      <c r="OT572" s="2" t="s">
        <v>134</v>
      </c>
      <c r="OU572" s="2" t="s">
        <v>134</v>
      </c>
      <c r="OV572" s="2" t="s">
        <v>134</v>
      </c>
      <c r="OW572" s="2" t="s">
        <v>134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134</v>
      </c>
      <c r="PF572" s="2" t="s">
        <v>134</v>
      </c>
      <c r="PG572" s="2" t="s">
        <v>134</v>
      </c>
      <c r="PH572" s="2" t="s">
        <v>134</v>
      </c>
      <c r="PI572" s="2" t="s">
        <v>134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134</v>
      </c>
      <c r="QD572" s="2" t="s">
        <v>134</v>
      </c>
      <c r="QE572" s="2" t="s">
        <v>134</v>
      </c>
      <c r="QF572" s="2" t="s">
        <v>134</v>
      </c>
      <c r="QG572" s="2" t="s">
        <v>134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134</v>
      </c>
      <c r="RB572" s="2" t="s">
        <v>134</v>
      </c>
      <c r="RC572" s="2" t="s">
        <v>134</v>
      </c>
      <c r="RD572" s="2" t="s">
        <v>134</v>
      </c>
      <c r="RE572" s="2" t="s">
        <v>134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134</v>
      </c>
      <c r="RN572" s="2" t="s">
        <v>134</v>
      </c>
      <c r="RO572" s="2" t="s">
        <v>134</v>
      </c>
      <c r="RP572" s="2" t="s">
        <v>134</v>
      </c>
      <c r="RQ572" s="2" t="s">
        <v>134</v>
      </c>
      <c r="RR572" s="2" t="s">
        <v>134</v>
      </c>
      <c r="RS572" s="4"/>
      <c r="RT572" s="8"/>
      <c r="RU572" s="4"/>
      <c r="RV572" s="8"/>
      <c r="RW572" s="7"/>
      <c r="RX572" s="7"/>
      <c r="RY572" s="2" t="s">
        <v>134</v>
      </c>
      <c r="RZ572" s="2" t="s">
        <v>134</v>
      </c>
      <c r="SA572" s="2" t="s">
        <v>134</v>
      </c>
      <c r="SB572" s="2" t="s">
        <v>134</v>
      </c>
      <c r="SC572" s="2" t="s">
        <v>134</v>
      </c>
      <c r="SD572" s="2" t="s">
        <v>134</v>
      </c>
      <c r="SE572" s="4"/>
      <c r="SF572" s="8"/>
      <c r="SG572" s="4"/>
      <c r="SH572" s="8"/>
      <c r="SI572" s="7"/>
      <c r="SJ572" s="7"/>
      <c r="SK572" s="2" t="s">
        <v>134</v>
      </c>
      <c r="SL572" s="2" t="s">
        <v>134</v>
      </c>
      <c r="SM572" s="2" t="s">
        <v>134</v>
      </c>
      <c r="SN572" s="2" t="s">
        <v>134</v>
      </c>
      <c r="SO572" s="2" t="s">
        <v>134</v>
      </c>
      <c r="SP572" s="2" t="s">
        <v>134</v>
      </c>
    </row>
    <row r="573">
      <c r="A573" s="2" t="s">
        <v>4148</v>
      </c>
      <c r="B573" s="2" t="s">
        <v>123</v>
      </c>
      <c r="C573" s="2" t="s">
        <v>4123</v>
      </c>
      <c r="D573" s="2" t="s">
        <v>2765</v>
      </c>
      <c r="E573" s="2" t="s">
        <v>1660</v>
      </c>
      <c r="F573" s="2" t="s">
        <v>4132</v>
      </c>
      <c r="G573" s="2" t="s">
        <v>134</v>
      </c>
      <c r="H573" s="2" t="s">
        <v>134</v>
      </c>
      <c r="I573" s="2" t="s">
        <v>134</v>
      </c>
      <c r="J573" s="2" t="s">
        <v>4125</v>
      </c>
      <c r="K573" s="2" t="s">
        <v>4149</v>
      </c>
      <c r="L573" s="3">
        <v>1.81</v>
      </c>
      <c r="M573" s="3"/>
      <c r="N573" s="3"/>
      <c r="O573" s="2" t="s">
        <v>131</v>
      </c>
      <c r="P573" s="2" t="s">
        <v>134</v>
      </c>
      <c r="Q573" s="2" t="s">
        <v>134</v>
      </c>
      <c r="R573" s="2" t="s">
        <v>3132</v>
      </c>
      <c r="S573" s="2" t="s">
        <v>134</v>
      </c>
      <c r="T573" s="2" t="s">
        <v>134</v>
      </c>
      <c r="U573" s="2" t="s">
        <v>134</v>
      </c>
      <c r="V573" s="2" t="s">
        <v>134</v>
      </c>
      <c r="W573" s="2" t="s">
        <v>134</v>
      </c>
      <c r="X573" s="2" t="s">
        <v>134</v>
      </c>
      <c r="Y573" s="2" t="s">
        <v>134</v>
      </c>
      <c r="Z573" s="4"/>
      <c r="AA573" s="4">
        <f>=ROUNDDOWN({0},0)</f>
      </c>
      <c r="AB573" s="5"/>
      <c r="AC573" s="2" t="s">
        <v>134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134</v>
      </c>
      <c r="AW573" s="8" t="s">
        <v>134</v>
      </c>
      <c r="AX573" s="4" t="s">
        <v>134</v>
      </c>
      <c r="AY573" s="8" t="s">
        <v>134</v>
      </c>
      <c r="AZ573" s="7" t="s">
        <v>134</v>
      </c>
      <c r="BA573" s="7" t="s">
        <v>134</v>
      </c>
      <c r="BB573" s="7"/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/>
      <c r="BJ573" s="4"/>
      <c r="BK573" s="8"/>
      <c r="BL573" s="2" t="s">
        <v>134</v>
      </c>
      <c r="BM573" s="7"/>
      <c r="BN573" s="7"/>
      <c r="BO573" s="4"/>
      <c r="BP573" s="8"/>
      <c r="BQ573" s="4"/>
      <c r="BR573" s="8"/>
      <c r="BS573" s="7"/>
      <c r="BT573" s="7"/>
      <c r="BU573" s="2" t="s">
        <v>134</v>
      </c>
      <c r="BV573" s="2" t="s">
        <v>134</v>
      </c>
      <c r="BW573" s="2" t="s">
        <v>134</v>
      </c>
      <c r="BX573" s="2" t="s">
        <v>134</v>
      </c>
      <c r="BY573" s="2" t="s">
        <v>134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134</v>
      </c>
      <c r="CH573" s="2" t="s">
        <v>134</v>
      </c>
      <c r="CI573" s="2" t="s">
        <v>134</v>
      </c>
      <c r="CJ573" s="2" t="s">
        <v>134</v>
      </c>
      <c r="CK573" s="2" t="s">
        <v>134</v>
      </c>
      <c r="CL573" s="2" t="s">
        <v>134</v>
      </c>
      <c r="CM573" s="4"/>
      <c r="CN573" s="8"/>
      <c r="CO573" s="4"/>
      <c r="CP573" s="8"/>
      <c r="CQ573" s="7"/>
      <c r="CR573" s="7"/>
      <c r="CS573" s="2" t="s">
        <v>134</v>
      </c>
      <c r="CT573" s="2" t="s">
        <v>134</v>
      </c>
      <c r="CU573" s="2" t="s">
        <v>134</v>
      </c>
      <c r="CV573" s="2" t="s">
        <v>134</v>
      </c>
      <c r="CW573" s="2" t="s">
        <v>134</v>
      </c>
      <c r="CX573" s="2" t="s">
        <v>134</v>
      </c>
      <c r="CY573" s="4"/>
      <c r="CZ573" s="8"/>
      <c r="DA573" s="4"/>
      <c r="DB573" s="8"/>
      <c r="DC573" s="7"/>
      <c r="DD573" s="7"/>
      <c r="DE573" s="2" t="s">
        <v>134</v>
      </c>
      <c r="DF573" s="2" t="s">
        <v>134</v>
      </c>
      <c r="DG573" s="2" t="s">
        <v>134</v>
      </c>
      <c r="DH573" s="2" t="s">
        <v>134</v>
      </c>
      <c r="DI573" s="2" t="s">
        <v>134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134</v>
      </c>
      <c r="DR573" s="2" t="s">
        <v>134</v>
      </c>
      <c r="DS573" s="2" t="s">
        <v>134</v>
      </c>
      <c r="DT573" s="2" t="s">
        <v>134</v>
      </c>
      <c r="DU573" s="2" t="s">
        <v>134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134</v>
      </c>
      <c r="ED573" s="2" t="s">
        <v>134</v>
      </c>
      <c r="EE573" s="2" t="s">
        <v>134</v>
      </c>
      <c r="EF573" s="2" t="s">
        <v>134</v>
      </c>
      <c r="EG573" s="2" t="s">
        <v>134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134</v>
      </c>
      <c r="EP573" s="2" t="s">
        <v>134</v>
      </c>
      <c r="EQ573" s="2" t="s">
        <v>134</v>
      </c>
      <c r="ER573" s="2" t="s">
        <v>134</v>
      </c>
      <c r="ES573" s="2" t="s">
        <v>134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134</v>
      </c>
      <c r="FB573" s="2" t="s">
        <v>134</v>
      </c>
      <c r="FC573" s="2" t="s">
        <v>134</v>
      </c>
      <c r="FD573" s="2" t="s">
        <v>134</v>
      </c>
      <c r="FE573" s="2" t="s">
        <v>134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134</v>
      </c>
      <c r="FN573" s="2" t="s">
        <v>134</v>
      </c>
      <c r="FO573" s="2" t="s">
        <v>134</v>
      </c>
      <c r="FP573" s="2" t="s">
        <v>134</v>
      </c>
      <c r="FQ573" s="2" t="s">
        <v>134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134</v>
      </c>
      <c r="FZ573" s="2" t="s">
        <v>134</v>
      </c>
      <c r="GA573" s="2" t="s">
        <v>134</v>
      </c>
      <c r="GB573" s="2" t="s">
        <v>134</v>
      </c>
      <c r="GC573" s="2" t="s">
        <v>134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134</v>
      </c>
      <c r="GM573" s="2" t="s">
        <v>134</v>
      </c>
      <c r="GN573" s="2" t="s">
        <v>134</v>
      </c>
      <c r="GO573" s="2" t="s">
        <v>134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134</v>
      </c>
      <c r="GX573" s="2" t="s">
        <v>134</v>
      </c>
      <c r="GY573" s="2" t="s">
        <v>134</v>
      </c>
      <c r="GZ573" s="2" t="s">
        <v>134</v>
      </c>
      <c r="HA573" s="2" t="s">
        <v>134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134</v>
      </c>
      <c r="HJ573" s="2" t="s">
        <v>134</v>
      </c>
      <c r="HK573" s="2" t="s">
        <v>134</v>
      </c>
      <c r="HL573" s="2" t="s">
        <v>134</v>
      </c>
      <c r="HM573" s="2" t="s">
        <v>134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134</v>
      </c>
      <c r="HV573" s="2" t="s">
        <v>134</v>
      </c>
      <c r="HW573" s="2" t="s">
        <v>134</v>
      </c>
      <c r="HX573" s="2" t="s">
        <v>134</v>
      </c>
      <c r="HY573" s="2" t="s">
        <v>134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134</v>
      </c>
      <c r="IH573" s="2" t="s">
        <v>134</v>
      </c>
      <c r="II573" s="2" t="s">
        <v>134</v>
      </c>
      <c r="IJ573" s="2" t="s">
        <v>134</v>
      </c>
      <c r="IK573" s="2" t="s">
        <v>134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134</v>
      </c>
      <c r="IT573" s="2" t="s">
        <v>134</v>
      </c>
      <c r="IU573" s="2" t="s">
        <v>134</v>
      </c>
      <c r="IV573" s="2" t="s">
        <v>134</v>
      </c>
      <c r="IW573" s="2" t="s">
        <v>134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134</v>
      </c>
      <c r="JF573" s="2" t="s">
        <v>134</v>
      </c>
      <c r="JG573" s="2" t="s">
        <v>134</v>
      </c>
      <c r="JH573" s="2" t="s">
        <v>134</v>
      </c>
      <c r="JI573" s="2" t="s">
        <v>134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134</v>
      </c>
      <c r="JR573" s="2" t="s">
        <v>134</v>
      </c>
      <c r="JS573" s="2" t="s">
        <v>134</v>
      </c>
      <c r="JT573" s="2" t="s">
        <v>134</v>
      </c>
      <c r="JU573" s="2" t="s">
        <v>134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134</v>
      </c>
      <c r="KQ573" s="2" t="s">
        <v>134</v>
      </c>
      <c r="KR573" s="2" t="s">
        <v>134</v>
      </c>
      <c r="KS573" s="2" t="s">
        <v>134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134</v>
      </c>
      <c r="LB573" s="2" t="s">
        <v>134</v>
      </c>
      <c r="LC573" s="2" t="s">
        <v>134</v>
      </c>
      <c r="LD573" s="2" t="s">
        <v>134</v>
      </c>
      <c r="LE573" s="2" t="s">
        <v>134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134</v>
      </c>
      <c r="LN573" s="2" t="s">
        <v>134</v>
      </c>
      <c r="LO573" s="2" t="s">
        <v>134</v>
      </c>
      <c r="LP573" s="2" t="s">
        <v>134</v>
      </c>
      <c r="LQ573" s="2" t="s">
        <v>134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134</v>
      </c>
      <c r="LZ573" s="2" t="s">
        <v>134</v>
      </c>
      <c r="MA573" s="2" t="s">
        <v>134</v>
      </c>
      <c r="MB573" s="2" t="s">
        <v>134</v>
      </c>
      <c r="MC573" s="2" t="s">
        <v>134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134</v>
      </c>
      <c r="MM573" s="2" t="s">
        <v>134</v>
      </c>
      <c r="MN573" s="2" t="s">
        <v>134</v>
      </c>
      <c r="MO573" s="2" t="s">
        <v>134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134</v>
      </c>
      <c r="MY573" s="2" t="s">
        <v>134</v>
      </c>
      <c r="MZ573" s="2" t="s">
        <v>134</v>
      </c>
      <c r="NA573" s="2" t="s">
        <v>134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134</v>
      </c>
      <c r="NJ573" s="2" t="s">
        <v>134</v>
      </c>
      <c r="NK573" s="2" t="s">
        <v>134</v>
      </c>
      <c r="NL573" s="2" t="s">
        <v>134</v>
      </c>
      <c r="NM573" s="2" t="s">
        <v>134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134</v>
      </c>
      <c r="NV573" s="2" t="s">
        <v>134</v>
      </c>
      <c r="NW573" s="2" t="s">
        <v>134</v>
      </c>
      <c r="NX573" s="2" t="s">
        <v>134</v>
      </c>
      <c r="NY573" s="2" t="s">
        <v>134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134</v>
      </c>
      <c r="OT573" s="2" t="s">
        <v>134</v>
      </c>
      <c r="OU573" s="2" t="s">
        <v>134</v>
      </c>
      <c r="OV573" s="2" t="s">
        <v>134</v>
      </c>
      <c r="OW573" s="2" t="s">
        <v>134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134</v>
      </c>
      <c r="PS573" s="2" t="s">
        <v>134</v>
      </c>
      <c r="PT573" s="2" t="s">
        <v>134</v>
      </c>
      <c r="PU573" s="2" t="s">
        <v>134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134</v>
      </c>
      <c r="QP573" s="2" t="s">
        <v>134</v>
      </c>
      <c r="QQ573" s="2" t="s">
        <v>134</v>
      </c>
      <c r="QR573" s="2" t="s">
        <v>134</v>
      </c>
      <c r="QS573" s="2" t="s">
        <v>134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134</v>
      </c>
      <c r="RB573" s="2" t="s">
        <v>134</v>
      </c>
      <c r="RC573" s="2" t="s">
        <v>134</v>
      </c>
      <c r="RD573" s="2" t="s">
        <v>134</v>
      </c>
      <c r="RE573" s="2" t="s">
        <v>134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134</v>
      </c>
      <c r="RN573" s="2" t="s">
        <v>134</v>
      </c>
      <c r="RO573" s="2" t="s">
        <v>134</v>
      </c>
      <c r="RP573" s="2" t="s">
        <v>134</v>
      </c>
      <c r="RQ573" s="2" t="s">
        <v>134</v>
      </c>
      <c r="RR573" s="2" t="s">
        <v>134</v>
      </c>
      <c r="RS573" s="4"/>
      <c r="RT573" s="8"/>
      <c r="RU573" s="4"/>
      <c r="RV573" s="8"/>
      <c r="RW573" s="7"/>
      <c r="RX573" s="7"/>
      <c r="RY573" s="2" t="s">
        <v>134</v>
      </c>
      <c r="RZ573" s="2" t="s">
        <v>134</v>
      </c>
      <c r="SA573" s="2" t="s">
        <v>134</v>
      </c>
      <c r="SB573" s="2" t="s">
        <v>134</v>
      </c>
      <c r="SC573" s="2" t="s">
        <v>134</v>
      </c>
      <c r="SD573" s="2" t="s">
        <v>134</v>
      </c>
      <c r="SE573" s="4"/>
      <c r="SF573" s="8"/>
      <c r="SG573" s="4"/>
      <c r="SH573" s="8"/>
      <c r="SI573" s="7"/>
      <c r="SJ573" s="7"/>
      <c r="SK573" s="2" t="s">
        <v>134</v>
      </c>
      <c r="SL573" s="2" t="s">
        <v>134</v>
      </c>
      <c r="SM573" s="2" t="s">
        <v>134</v>
      </c>
      <c r="SN573" s="2" t="s">
        <v>134</v>
      </c>
      <c r="SO573" s="2" t="s">
        <v>134</v>
      </c>
      <c r="SP573" s="2" t="s">
        <v>134</v>
      </c>
    </row>
    <row r="574">
      <c r="A574" s="2" t="s">
        <v>4150</v>
      </c>
      <c r="B574" s="2" t="s">
        <v>123</v>
      </c>
      <c r="C574" s="2" t="s">
        <v>4123</v>
      </c>
      <c r="D574" s="2" t="s">
        <v>2765</v>
      </c>
      <c r="E574" s="2" t="s">
        <v>1660</v>
      </c>
      <c r="F574" s="2" t="s">
        <v>4132</v>
      </c>
      <c r="G574" s="2" t="s">
        <v>134</v>
      </c>
      <c r="H574" s="2" t="s">
        <v>134</v>
      </c>
      <c r="I574" s="2" t="s">
        <v>134</v>
      </c>
      <c r="J574" s="2" t="s">
        <v>4128</v>
      </c>
      <c r="K574" s="2" t="s">
        <v>4149</v>
      </c>
      <c r="L574" s="3">
        <v>2.63</v>
      </c>
      <c r="M574" s="3"/>
      <c r="N574" s="3"/>
      <c r="O574" s="2" t="s">
        <v>131</v>
      </c>
      <c r="P574" s="2" t="s">
        <v>134</v>
      </c>
      <c r="Q574" s="2" t="s">
        <v>134</v>
      </c>
      <c r="R574" s="2" t="s">
        <v>3132</v>
      </c>
      <c r="S574" s="2" t="s">
        <v>134</v>
      </c>
      <c r="T574" s="2" t="s">
        <v>134</v>
      </c>
      <c r="U574" s="2" t="s">
        <v>134</v>
      </c>
      <c r="V574" s="2" t="s">
        <v>134</v>
      </c>
      <c r="W574" s="2" t="s">
        <v>134</v>
      </c>
      <c r="X574" s="2" t="s">
        <v>134</v>
      </c>
      <c r="Y574" s="2" t="s">
        <v>134</v>
      </c>
      <c r="Z574" s="4"/>
      <c r="AA574" s="4">
        <f>=ROUNDDOWN({0},0)</f>
      </c>
      <c r="AB574" s="5"/>
      <c r="AC574" s="2" t="s">
        <v>134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134</v>
      </c>
      <c r="AW574" s="8" t="s">
        <v>134</v>
      </c>
      <c r="AX574" s="4" t="s">
        <v>134</v>
      </c>
      <c r="AY574" s="8" t="s">
        <v>134</v>
      </c>
      <c r="AZ574" s="7" t="s">
        <v>134</v>
      </c>
      <c r="BA574" s="7" t="s">
        <v>134</v>
      </c>
      <c r="BB574" s="7"/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/>
      <c r="BJ574" s="4"/>
      <c r="BK574" s="8"/>
      <c r="BL574" s="2" t="s">
        <v>134</v>
      </c>
      <c r="BM574" s="7"/>
      <c r="BN574" s="7"/>
      <c r="BO574" s="4"/>
      <c r="BP574" s="8"/>
      <c r="BQ574" s="4"/>
      <c r="BR574" s="8"/>
      <c r="BS574" s="7"/>
      <c r="BT574" s="7"/>
      <c r="BU574" s="2" t="s">
        <v>134</v>
      </c>
      <c r="BV574" s="2" t="s">
        <v>134</v>
      </c>
      <c r="BW574" s="2" t="s">
        <v>134</v>
      </c>
      <c r="BX574" s="2" t="s">
        <v>134</v>
      </c>
      <c r="BY574" s="2" t="s">
        <v>134</v>
      </c>
      <c r="BZ574" s="2" t="s">
        <v>134</v>
      </c>
      <c r="CA574" s="4"/>
      <c r="CB574" s="8"/>
      <c r="CC574" s="4"/>
      <c r="CD574" s="8"/>
      <c r="CE574" s="7"/>
      <c r="CF574" s="7"/>
      <c r="CG574" s="2" t="s">
        <v>134</v>
      </c>
      <c r="CH574" s="2" t="s">
        <v>134</v>
      </c>
      <c r="CI574" s="2" t="s">
        <v>134</v>
      </c>
      <c r="CJ574" s="2" t="s">
        <v>134</v>
      </c>
      <c r="CK574" s="2" t="s">
        <v>134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134</v>
      </c>
      <c r="CT574" s="2" t="s">
        <v>134</v>
      </c>
      <c r="CU574" s="2" t="s">
        <v>134</v>
      </c>
      <c r="CV574" s="2" t="s">
        <v>134</v>
      </c>
      <c r="CW574" s="2" t="s">
        <v>134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134</v>
      </c>
      <c r="DF574" s="2" t="s">
        <v>134</v>
      </c>
      <c r="DG574" s="2" t="s">
        <v>134</v>
      </c>
      <c r="DH574" s="2" t="s">
        <v>134</v>
      </c>
      <c r="DI574" s="2" t="s">
        <v>134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134</v>
      </c>
      <c r="DR574" s="2" t="s">
        <v>134</v>
      </c>
      <c r="DS574" s="2" t="s">
        <v>134</v>
      </c>
      <c r="DT574" s="2" t="s">
        <v>134</v>
      </c>
      <c r="DU574" s="2" t="s">
        <v>134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134</v>
      </c>
      <c r="ED574" s="2" t="s">
        <v>134</v>
      </c>
      <c r="EE574" s="2" t="s">
        <v>134</v>
      </c>
      <c r="EF574" s="2" t="s">
        <v>134</v>
      </c>
      <c r="EG574" s="2" t="s">
        <v>134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134</v>
      </c>
      <c r="EP574" s="2" t="s">
        <v>134</v>
      </c>
      <c r="EQ574" s="2" t="s">
        <v>134</v>
      </c>
      <c r="ER574" s="2" t="s">
        <v>134</v>
      </c>
      <c r="ES574" s="2" t="s">
        <v>134</v>
      </c>
      <c r="ET574" s="2" t="s">
        <v>134</v>
      </c>
      <c r="EU574" s="4"/>
      <c r="EV574" s="8"/>
      <c r="EW574" s="4"/>
      <c r="EX574" s="8"/>
      <c r="EY574" s="7"/>
      <c r="EZ574" s="7"/>
      <c r="FA574" s="2" t="s">
        <v>134</v>
      </c>
      <c r="FB574" s="2" t="s">
        <v>134</v>
      </c>
      <c r="FC574" s="2" t="s">
        <v>134</v>
      </c>
      <c r="FD574" s="2" t="s">
        <v>134</v>
      </c>
      <c r="FE574" s="2" t="s">
        <v>134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134</v>
      </c>
      <c r="FN574" s="2" t="s">
        <v>134</v>
      </c>
      <c r="FO574" s="2" t="s">
        <v>134</v>
      </c>
      <c r="FP574" s="2" t="s">
        <v>134</v>
      </c>
      <c r="FQ574" s="2" t="s">
        <v>134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134</v>
      </c>
      <c r="FZ574" s="2" t="s">
        <v>134</v>
      </c>
      <c r="GA574" s="2" t="s">
        <v>134</v>
      </c>
      <c r="GB574" s="2" t="s">
        <v>134</v>
      </c>
      <c r="GC574" s="2" t="s">
        <v>134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134</v>
      </c>
      <c r="GL574" s="2" t="s">
        <v>134</v>
      </c>
      <c r="GM574" s="2" t="s">
        <v>134</v>
      </c>
      <c r="GN574" s="2" t="s">
        <v>134</v>
      </c>
      <c r="GO574" s="2" t="s">
        <v>134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134</v>
      </c>
      <c r="GX574" s="2" t="s">
        <v>134</v>
      </c>
      <c r="GY574" s="2" t="s">
        <v>134</v>
      </c>
      <c r="GZ574" s="2" t="s">
        <v>134</v>
      </c>
      <c r="HA574" s="2" t="s">
        <v>134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134</v>
      </c>
      <c r="HJ574" s="2" t="s">
        <v>134</v>
      </c>
      <c r="HK574" s="2" t="s">
        <v>134</v>
      </c>
      <c r="HL574" s="2" t="s">
        <v>134</v>
      </c>
      <c r="HM574" s="2" t="s">
        <v>134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134</v>
      </c>
      <c r="HV574" s="2" t="s">
        <v>134</v>
      </c>
      <c r="HW574" s="2" t="s">
        <v>134</v>
      </c>
      <c r="HX574" s="2" t="s">
        <v>134</v>
      </c>
      <c r="HY574" s="2" t="s">
        <v>134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134</v>
      </c>
      <c r="IH574" s="2" t="s">
        <v>134</v>
      </c>
      <c r="II574" s="2" t="s">
        <v>134</v>
      </c>
      <c r="IJ574" s="2" t="s">
        <v>134</v>
      </c>
      <c r="IK574" s="2" t="s">
        <v>134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134</v>
      </c>
      <c r="IT574" s="2" t="s">
        <v>134</v>
      </c>
      <c r="IU574" s="2" t="s">
        <v>134</v>
      </c>
      <c r="IV574" s="2" t="s">
        <v>134</v>
      </c>
      <c r="IW574" s="2" t="s">
        <v>134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134</v>
      </c>
      <c r="JF574" s="2" t="s">
        <v>134</v>
      </c>
      <c r="JG574" s="2" t="s">
        <v>134</v>
      </c>
      <c r="JH574" s="2" t="s">
        <v>134</v>
      </c>
      <c r="JI574" s="2" t="s">
        <v>134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134</v>
      </c>
      <c r="JR574" s="2" t="s">
        <v>134</v>
      </c>
      <c r="JS574" s="2" t="s">
        <v>134</v>
      </c>
      <c r="JT574" s="2" t="s">
        <v>134</v>
      </c>
      <c r="JU574" s="2" t="s">
        <v>134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134</v>
      </c>
      <c r="KP574" s="2" t="s">
        <v>134</v>
      </c>
      <c r="KQ574" s="2" t="s">
        <v>134</v>
      </c>
      <c r="KR574" s="2" t="s">
        <v>134</v>
      </c>
      <c r="KS574" s="2" t="s">
        <v>134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134</v>
      </c>
      <c r="LB574" s="2" t="s">
        <v>134</v>
      </c>
      <c r="LC574" s="2" t="s">
        <v>134</v>
      </c>
      <c r="LD574" s="2" t="s">
        <v>134</v>
      </c>
      <c r="LE574" s="2" t="s">
        <v>134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134</v>
      </c>
      <c r="LN574" s="2" t="s">
        <v>134</v>
      </c>
      <c r="LO574" s="2" t="s">
        <v>134</v>
      </c>
      <c r="LP574" s="2" t="s">
        <v>134</v>
      </c>
      <c r="LQ574" s="2" t="s">
        <v>134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134</v>
      </c>
      <c r="LZ574" s="2" t="s">
        <v>134</v>
      </c>
      <c r="MA574" s="2" t="s">
        <v>134</v>
      </c>
      <c r="MB574" s="2" t="s">
        <v>134</v>
      </c>
      <c r="MC574" s="2" t="s">
        <v>134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134</v>
      </c>
      <c r="MM574" s="2" t="s">
        <v>134</v>
      </c>
      <c r="MN574" s="2" t="s">
        <v>134</v>
      </c>
      <c r="MO574" s="2" t="s">
        <v>134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134</v>
      </c>
      <c r="NJ574" s="2" t="s">
        <v>134</v>
      </c>
      <c r="NK574" s="2" t="s">
        <v>134</v>
      </c>
      <c r="NL574" s="2" t="s">
        <v>134</v>
      </c>
      <c r="NM574" s="2" t="s">
        <v>134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134</v>
      </c>
      <c r="NV574" s="2" t="s">
        <v>134</v>
      </c>
      <c r="NW574" s="2" t="s">
        <v>134</v>
      </c>
      <c r="NX574" s="2" t="s">
        <v>134</v>
      </c>
      <c r="NY574" s="2" t="s">
        <v>134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134</v>
      </c>
      <c r="OT574" s="2" t="s">
        <v>134</v>
      </c>
      <c r="OU574" s="2" t="s">
        <v>134</v>
      </c>
      <c r="OV574" s="2" t="s">
        <v>134</v>
      </c>
      <c r="OW574" s="2" t="s">
        <v>134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134</v>
      </c>
      <c r="PR574" s="2" t="s">
        <v>134</v>
      </c>
      <c r="PS574" s="2" t="s">
        <v>134</v>
      </c>
      <c r="PT574" s="2" t="s">
        <v>134</v>
      </c>
      <c r="PU574" s="2" t="s">
        <v>134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134</v>
      </c>
      <c r="RB574" s="2" t="s">
        <v>134</v>
      </c>
      <c r="RC574" s="2" t="s">
        <v>134</v>
      </c>
      <c r="RD574" s="2" t="s">
        <v>134</v>
      </c>
      <c r="RE574" s="2" t="s">
        <v>134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134</v>
      </c>
      <c r="RN574" s="2" t="s">
        <v>134</v>
      </c>
      <c r="RO574" s="2" t="s">
        <v>134</v>
      </c>
      <c r="RP574" s="2" t="s">
        <v>134</v>
      </c>
      <c r="RQ574" s="2" t="s">
        <v>134</v>
      </c>
      <c r="RR574" s="2" t="s">
        <v>134</v>
      </c>
      <c r="RS574" s="4"/>
      <c r="RT574" s="8"/>
      <c r="RU574" s="4"/>
      <c r="RV574" s="8"/>
      <c r="RW574" s="7"/>
      <c r="RX574" s="7"/>
      <c r="RY574" s="2" t="s">
        <v>134</v>
      </c>
      <c r="RZ574" s="2" t="s">
        <v>134</v>
      </c>
      <c r="SA574" s="2" t="s">
        <v>134</v>
      </c>
      <c r="SB574" s="2" t="s">
        <v>134</v>
      </c>
      <c r="SC574" s="2" t="s">
        <v>134</v>
      </c>
      <c r="SD574" s="2" t="s">
        <v>134</v>
      </c>
      <c r="SE574" s="4"/>
      <c r="SF574" s="8"/>
      <c r="SG574" s="4"/>
      <c r="SH574" s="8"/>
      <c r="SI574" s="7"/>
      <c r="SJ574" s="7"/>
      <c r="SK574" s="2" t="s">
        <v>134</v>
      </c>
      <c r="SL574" s="2" t="s">
        <v>134</v>
      </c>
      <c r="SM574" s="2" t="s">
        <v>134</v>
      </c>
      <c r="SN574" s="2" t="s">
        <v>134</v>
      </c>
      <c r="SO574" s="2" t="s">
        <v>134</v>
      </c>
      <c r="SP574" s="2" t="s">
        <v>134</v>
      </c>
    </row>
    <row r="575">
      <c r="A575" s="2" t="s">
        <v>4151</v>
      </c>
      <c r="B575" s="2" t="s">
        <v>123</v>
      </c>
      <c r="C575" s="2" t="s">
        <v>4123</v>
      </c>
      <c r="D575" s="2" t="s">
        <v>2765</v>
      </c>
      <c r="E575" s="2" t="s">
        <v>1660</v>
      </c>
      <c r="F575" s="2" t="s">
        <v>4132</v>
      </c>
      <c r="G575" s="2" t="s">
        <v>134</v>
      </c>
      <c r="H575" s="2" t="s">
        <v>134</v>
      </c>
      <c r="I575" s="2" t="s">
        <v>134</v>
      </c>
      <c r="J575" s="2" t="s">
        <v>4130</v>
      </c>
      <c r="K575" s="2" t="s">
        <v>4149</v>
      </c>
      <c r="L575" s="3">
        <v>4.84</v>
      </c>
      <c r="M575" s="3"/>
      <c r="N575" s="3"/>
      <c r="O575" s="2" t="s">
        <v>131</v>
      </c>
      <c r="P575" s="2" t="s">
        <v>134</v>
      </c>
      <c r="Q575" s="2" t="s">
        <v>134</v>
      </c>
      <c r="R575" s="2" t="s">
        <v>3132</v>
      </c>
      <c r="S575" s="2" t="s">
        <v>134</v>
      </c>
      <c r="T575" s="2" t="s">
        <v>134</v>
      </c>
      <c r="U575" s="2" t="s">
        <v>134</v>
      </c>
      <c r="V575" s="2" t="s">
        <v>134</v>
      </c>
      <c r="W575" s="2" t="s">
        <v>134</v>
      </c>
      <c r="X575" s="2" t="s">
        <v>134</v>
      </c>
      <c r="Y575" s="2" t="s">
        <v>134</v>
      </c>
      <c r="Z575" s="4"/>
      <c r="AA575" s="4">
        <f>=ROUNDDOWN({0},0)</f>
      </c>
      <c r="AB575" s="5"/>
      <c r="AC575" s="2" t="s">
        <v>134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134</v>
      </c>
      <c r="AW575" s="8" t="s">
        <v>134</v>
      </c>
      <c r="AX575" s="4" t="s">
        <v>134</v>
      </c>
      <c r="AY575" s="8" t="s">
        <v>134</v>
      </c>
      <c r="AZ575" s="7" t="s">
        <v>134</v>
      </c>
      <c r="BA575" s="7" t="s">
        <v>134</v>
      </c>
      <c r="BB575" s="7"/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/>
      <c r="BJ575" s="4"/>
      <c r="BK575" s="8"/>
      <c r="BL575" s="2" t="s">
        <v>134</v>
      </c>
      <c r="BM575" s="7"/>
      <c r="BN575" s="7"/>
      <c r="BO575" s="4"/>
      <c r="BP575" s="8"/>
      <c r="BQ575" s="4"/>
      <c r="BR575" s="8"/>
      <c r="BS575" s="7"/>
      <c r="BT575" s="7"/>
      <c r="BU575" s="2" t="s">
        <v>134</v>
      </c>
      <c r="BV575" s="2" t="s">
        <v>134</v>
      </c>
      <c r="BW575" s="2" t="s">
        <v>134</v>
      </c>
      <c r="BX575" s="2" t="s">
        <v>134</v>
      </c>
      <c r="BY575" s="2" t="s">
        <v>134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134</v>
      </c>
      <c r="CH575" s="2" t="s">
        <v>134</v>
      </c>
      <c r="CI575" s="2" t="s">
        <v>134</v>
      </c>
      <c r="CJ575" s="2" t="s">
        <v>134</v>
      </c>
      <c r="CK575" s="2" t="s">
        <v>134</v>
      </c>
      <c r="CL575" s="2" t="s">
        <v>134</v>
      </c>
      <c r="CM575" s="4"/>
      <c r="CN575" s="8"/>
      <c r="CO575" s="4"/>
      <c r="CP575" s="8"/>
      <c r="CQ575" s="7"/>
      <c r="CR575" s="7"/>
      <c r="CS575" s="2" t="s">
        <v>134</v>
      </c>
      <c r="CT575" s="2" t="s">
        <v>134</v>
      </c>
      <c r="CU575" s="2" t="s">
        <v>134</v>
      </c>
      <c r="CV575" s="2" t="s">
        <v>134</v>
      </c>
      <c r="CW575" s="2" t="s">
        <v>134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134</v>
      </c>
      <c r="DG575" s="2" t="s">
        <v>134</v>
      </c>
      <c r="DH575" s="2" t="s">
        <v>134</v>
      </c>
      <c r="DI575" s="2" t="s">
        <v>134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134</v>
      </c>
      <c r="DR575" s="2" t="s">
        <v>134</v>
      </c>
      <c r="DS575" s="2" t="s">
        <v>134</v>
      </c>
      <c r="DT575" s="2" t="s">
        <v>134</v>
      </c>
      <c r="DU575" s="2" t="s">
        <v>134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134</v>
      </c>
      <c r="ED575" s="2" t="s">
        <v>134</v>
      </c>
      <c r="EE575" s="2" t="s">
        <v>134</v>
      </c>
      <c r="EF575" s="2" t="s">
        <v>134</v>
      </c>
      <c r="EG575" s="2" t="s">
        <v>134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134</v>
      </c>
      <c r="EP575" s="2" t="s">
        <v>134</v>
      </c>
      <c r="EQ575" s="2" t="s">
        <v>134</v>
      </c>
      <c r="ER575" s="2" t="s">
        <v>134</v>
      </c>
      <c r="ES575" s="2" t="s">
        <v>134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134</v>
      </c>
      <c r="FB575" s="2" t="s">
        <v>134</v>
      </c>
      <c r="FC575" s="2" t="s">
        <v>134</v>
      </c>
      <c r="FD575" s="2" t="s">
        <v>134</v>
      </c>
      <c r="FE575" s="2" t="s">
        <v>134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134</v>
      </c>
      <c r="FN575" s="2" t="s">
        <v>134</v>
      </c>
      <c r="FO575" s="2" t="s">
        <v>134</v>
      </c>
      <c r="FP575" s="2" t="s">
        <v>134</v>
      </c>
      <c r="FQ575" s="2" t="s">
        <v>134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134</v>
      </c>
      <c r="GA575" s="2" t="s">
        <v>134</v>
      </c>
      <c r="GB575" s="2" t="s">
        <v>134</v>
      </c>
      <c r="GC575" s="2" t="s">
        <v>134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134</v>
      </c>
      <c r="GL575" s="2" t="s">
        <v>134</v>
      </c>
      <c r="GM575" s="2" t="s">
        <v>134</v>
      </c>
      <c r="GN575" s="2" t="s">
        <v>134</v>
      </c>
      <c r="GO575" s="2" t="s">
        <v>134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134</v>
      </c>
      <c r="GX575" s="2" t="s">
        <v>134</v>
      </c>
      <c r="GY575" s="2" t="s">
        <v>134</v>
      </c>
      <c r="GZ575" s="2" t="s">
        <v>134</v>
      </c>
      <c r="HA575" s="2" t="s">
        <v>134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134</v>
      </c>
      <c r="HJ575" s="2" t="s">
        <v>134</v>
      </c>
      <c r="HK575" s="2" t="s">
        <v>134</v>
      </c>
      <c r="HL575" s="2" t="s">
        <v>134</v>
      </c>
      <c r="HM575" s="2" t="s">
        <v>134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134</v>
      </c>
      <c r="HV575" s="2" t="s">
        <v>134</v>
      </c>
      <c r="HW575" s="2" t="s">
        <v>134</v>
      </c>
      <c r="HX575" s="2" t="s">
        <v>134</v>
      </c>
      <c r="HY575" s="2" t="s">
        <v>134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134</v>
      </c>
      <c r="IH575" s="2" t="s">
        <v>134</v>
      </c>
      <c r="II575" s="2" t="s">
        <v>134</v>
      </c>
      <c r="IJ575" s="2" t="s">
        <v>134</v>
      </c>
      <c r="IK575" s="2" t="s">
        <v>134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134</v>
      </c>
      <c r="IT575" s="2" t="s">
        <v>134</v>
      </c>
      <c r="IU575" s="2" t="s">
        <v>134</v>
      </c>
      <c r="IV575" s="2" t="s">
        <v>134</v>
      </c>
      <c r="IW575" s="2" t="s">
        <v>134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134</v>
      </c>
      <c r="JG575" s="2" t="s">
        <v>134</v>
      </c>
      <c r="JH575" s="2" t="s">
        <v>134</v>
      </c>
      <c r="JI575" s="2" t="s">
        <v>134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134</v>
      </c>
      <c r="JR575" s="2" t="s">
        <v>134</v>
      </c>
      <c r="JS575" s="2" t="s">
        <v>134</v>
      </c>
      <c r="JT575" s="2" t="s">
        <v>134</v>
      </c>
      <c r="JU575" s="2" t="s">
        <v>134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134</v>
      </c>
      <c r="KE575" s="2" t="s">
        <v>134</v>
      </c>
      <c r="KF575" s="2" t="s">
        <v>134</v>
      </c>
      <c r="KG575" s="2" t="s">
        <v>134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134</v>
      </c>
      <c r="KP575" s="2" t="s">
        <v>134</v>
      </c>
      <c r="KQ575" s="2" t="s">
        <v>134</v>
      </c>
      <c r="KR575" s="2" t="s">
        <v>134</v>
      </c>
      <c r="KS575" s="2" t="s">
        <v>134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134</v>
      </c>
      <c r="LC575" s="2" t="s">
        <v>134</v>
      </c>
      <c r="LD575" s="2" t="s">
        <v>134</v>
      </c>
      <c r="LE575" s="2" t="s">
        <v>134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134</v>
      </c>
      <c r="LN575" s="2" t="s">
        <v>134</v>
      </c>
      <c r="LO575" s="2" t="s">
        <v>134</v>
      </c>
      <c r="LP575" s="2" t="s">
        <v>134</v>
      </c>
      <c r="LQ575" s="2" t="s">
        <v>134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134</v>
      </c>
      <c r="LZ575" s="2" t="s">
        <v>134</v>
      </c>
      <c r="MA575" s="2" t="s">
        <v>134</v>
      </c>
      <c r="MB575" s="2" t="s">
        <v>134</v>
      </c>
      <c r="MC575" s="2" t="s">
        <v>134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134</v>
      </c>
      <c r="MM575" s="2" t="s">
        <v>134</v>
      </c>
      <c r="MN575" s="2" t="s">
        <v>134</v>
      </c>
      <c r="MO575" s="2" t="s">
        <v>134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134</v>
      </c>
      <c r="NV575" s="2" t="s">
        <v>134</v>
      </c>
      <c r="NW575" s="2" t="s">
        <v>134</v>
      </c>
      <c r="NX575" s="2" t="s">
        <v>134</v>
      </c>
      <c r="NY575" s="2" t="s">
        <v>134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134</v>
      </c>
      <c r="OT575" s="2" t="s">
        <v>134</v>
      </c>
      <c r="OU575" s="2" t="s">
        <v>134</v>
      </c>
      <c r="OV575" s="2" t="s">
        <v>134</v>
      </c>
      <c r="OW575" s="2" t="s">
        <v>134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134</v>
      </c>
      <c r="PS575" s="2" t="s">
        <v>134</v>
      </c>
      <c r="PT575" s="2" t="s">
        <v>134</v>
      </c>
      <c r="PU575" s="2" t="s">
        <v>134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134</v>
      </c>
      <c r="RB575" s="2" t="s">
        <v>134</v>
      </c>
      <c r="RC575" s="2" t="s">
        <v>134</v>
      </c>
      <c r="RD575" s="2" t="s">
        <v>134</v>
      </c>
      <c r="RE575" s="2" t="s">
        <v>134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134</v>
      </c>
      <c r="RN575" s="2" t="s">
        <v>134</v>
      </c>
      <c r="RO575" s="2" t="s">
        <v>134</v>
      </c>
      <c r="RP575" s="2" t="s">
        <v>134</v>
      </c>
      <c r="RQ575" s="2" t="s">
        <v>134</v>
      </c>
      <c r="RR575" s="2" t="s">
        <v>134</v>
      </c>
      <c r="RS575" s="4"/>
      <c r="RT575" s="8"/>
      <c r="RU575" s="4"/>
      <c r="RV575" s="8"/>
      <c r="RW575" s="7"/>
      <c r="RX575" s="7"/>
      <c r="RY575" s="2" t="s">
        <v>134</v>
      </c>
      <c r="RZ575" s="2" t="s">
        <v>134</v>
      </c>
      <c r="SA575" s="2" t="s">
        <v>134</v>
      </c>
      <c r="SB575" s="2" t="s">
        <v>134</v>
      </c>
      <c r="SC575" s="2" t="s">
        <v>134</v>
      </c>
      <c r="SD575" s="2" t="s">
        <v>134</v>
      </c>
      <c r="SE575" s="4"/>
      <c r="SF575" s="8"/>
      <c r="SG575" s="4"/>
      <c r="SH575" s="8"/>
      <c r="SI575" s="7"/>
      <c r="SJ575" s="7"/>
      <c r="SK575" s="2" t="s">
        <v>134</v>
      </c>
      <c r="SL575" s="2" t="s">
        <v>134</v>
      </c>
      <c r="SM575" s="2" t="s">
        <v>134</v>
      </c>
      <c r="SN575" s="2" t="s">
        <v>134</v>
      </c>
      <c r="SO575" s="2" t="s">
        <v>134</v>
      </c>
      <c r="SP575" s="2" t="s">
        <v>134</v>
      </c>
    </row>
    <row r="576">
      <c r="A576" s="2" t="s">
        <v>4152</v>
      </c>
      <c r="B576" s="2" t="s">
        <v>123</v>
      </c>
      <c r="C576" s="2" t="s">
        <v>4123</v>
      </c>
      <c r="D576" s="2" t="s">
        <v>2765</v>
      </c>
      <c r="E576" s="2" t="s">
        <v>1660</v>
      </c>
      <c r="F576" s="2" t="s">
        <v>4132</v>
      </c>
      <c r="G576" s="2" t="s">
        <v>134</v>
      </c>
      <c r="H576" s="2" t="s">
        <v>134</v>
      </c>
      <c r="I576" s="2" t="s">
        <v>134</v>
      </c>
      <c r="J576" s="2" t="s">
        <v>4125</v>
      </c>
      <c r="K576" s="2" t="s">
        <v>4153</v>
      </c>
      <c r="L576" s="3">
        <v>1.81</v>
      </c>
      <c r="M576" s="3"/>
      <c r="N576" s="3"/>
      <c r="O576" s="2" t="s">
        <v>131</v>
      </c>
      <c r="P576" s="2" t="s">
        <v>134</v>
      </c>
      <c r="Q576" s="2" t="s">
        <v>134</v>
      </c>
      <c r="R576" s="2" t="s">
        <v>3132</v>
      </c>
      <c r="S576" s="2" t="s">
        <v>134</v>
      </c>
      <c r="T576" s="2" t="s">
        <v>134</v>
      </c>
      <c r="U576" s="2" t="s">
        <v>134</v>
      </c>
      <c r="V576" s="2" t="s">
        <v>134</v>
      </c>
      <c r="W576" s="2" t="s">
        <v>134</v>
      </c>
      <c r="X576" s="2" t="s">
        <v>134</v>
      </c>
      <c r="Y576" s="2" t="s">
        <v>134</v>
      </c>
      <c r="Z576" s="4"/>
      <c r="AA576" s="4">
        <f>=ROUNDDOWN({0},0)</f>
      </c>
      <c r="AB576" s="5"/>
      <c r="AC576" s="2" t="s">
        <v>134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134</v>
      </c>
      <c r="AW576" s="8" t="s">
        <v>134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/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/>
      <c r="BJ576" s="4"/>
      <c r="BK576" s="8"/>
      <c r="BL576" s="2" t="s">
        <v>134</v>
      </c>
      <c r="BM576" s="7"/>
      <c r="BN576" s="7"/>
      <c r="BO576" s="4"/>
      <c r="BP576" s="8"/>
      <c r="BQ576" s="4"/>
      <c r="BR576" s="8"/>
      <c r="BS576" s="7"/>
      <c r="BT576" s="7"/>
      <c r="BU576" s="2" t="s">
        <v>134</v>
      </c>
      <c r="BV576" s="2" t="s">
        <v>134</v>
      </c>
      <c r="BW576" s="2" t="s">
        <v>134</v>
      </c>
      <c r="BX576" s="2" t="s">
        <v>134</v>
      </c>
      <c r="BY576" s="2" t="s">
        <v>134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134</v>
      </c>
      <c r="CH576" s="2" t="s">
        <v>134</v>
      </c>
      <c r="CI576" s="2" t="s">
        <v>134</v>
      </c>
      <c r="CJ576" s="2" t="s">
        <v>134</v>
      </c>
      <c r="CK576" s="2" t="s">
        <v>134</v>
      </c>
      <c r="CL576" s="2" t="s">
        <v>134</v>
      </c>
      <c r="CM576" s="4"/>
      <c r="CN576" s="8"/>
      <c r="CO576" s="4"/>
      <c r="CP576" s="8"/>
      <c r="CQ576" s="7"/>
      <c r="CR576" s="7"/>
      <c r="CS576" s="2" t="s">
        <v>134</v>
      </c>
      <c r="CT576" s="2" t="s">
        <v>134</v>
      </c>
      <c r="CU576" s="2" t="s">
        <v>134</v>
      </c>
      <c r="CV576" s="2" t="s">
        <v>134</v>
      </c>
      <c r="CW576" s="2" t="s">
        <v>134</v>
      </c>
      <c r="CX576" s="2" t="s">
        <v>134</v>
      </c>
      <c r="CY576" s="4"/>
      <c r="CZ576" s="8"/>
      <c r="DA576" s="4"/>
      <c r="DB576" s="8"/>
      <c r="DC576" s="7"/>
      <c r="DD576" s="7"/>
      <c r="DE576" s="2" t="s">
        <v>134</v>
      </c>
      <c r="DF576" s="2" t="s">
        <v>134</v>
      </c>
      <c r="DG576" s="2" t="s">
        <v>134</v>
      </c>
      <c r="DH576" s="2" t="s">
        <v>134</v>
      </c>
      <c r="DI576" s="2" t="s">
        <v>134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134</v>
      </c>
      <c r="DR576" s="2" t="s">
        <v>134</v>
      </c>
      <c r="DS576" s="2" t="s">
        <v>134</v>
      </c>
      <c r="DT576" s="2" t="s">
        <v>134</v>
      </c>
      <c r="DU576" s="2" t="s">
        <v>134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134</v>
      </c>
      <c r="ED576" s="2" t="s">
        <v>134</v>
      </c>
      <c r="EE576" s="2" t="s">
        <v>134</v>
      </c>
      <c r="EF576" s="2" t="s">
        <v>134</v>
      </c>
      <c r="EG576" s="2" t="s">
        <v>134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134</v>
      </c>
      <c r="EP576" s="2" t="s">
        <v>134</v>
      </c>
      <c r="EQ576" s="2" t="s">
        <v>134</v>
      </c>
      <c r="ER576" s="2" t="s">
        <v>134</v>
      </c>
      <c r="ES576" s="2" t="s">
        <v>134</v>
      </c>
      <c r="ET576" s="2" t="s">
        <v>134</v>
      </c>
      <c r="EU576" s="4"/>
      <c r="EV576" s="8"/>
      <c r="EW576" s="4"/>
      <c r="EX576" s="8"/>
      <c r="EY576" s="7"/>
      <c r="EZ576" s="7"/>
      <c r="FA576" s="2" t="s">
        <v>134</v>
      </c>
      <c r="FB576" s="2" t="s">
        <v>134</v>
      </c>
      <c r="FC576" s="2" t="s">
        <v>134</v>
      </c>
      <c r="FD576" s="2" t="s">
        <v>134</v>
      </c>
      <c r="FE576" s="2" t="s">
        <v>134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134</v>
      </c>
      <c r="FN576" s="2" t="s">
        <v>134</v>
      </c>
      <c r="FO576" s="2" t="s">
        <v>134</v>
      </c>
      <c r="FP576" s="2" t="s">
        <v>134</v>
      </c>
      <c r="FQ576" s="2" t="s">
        <v>134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134</v>
      </c>
      <c r="FZ576" s="2" t="s">
        <v>134</v>
      </c>
      <c r="GA576" s="2" t="s">
        <v>134</v>
      </c>
      <c r="GB576" s="2" t="s">
        <v>134</v>
      </c>
      <c r="GC576" s="2" t="s">
        <v>134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134</v>
      </c>
      <c r="GL576" s="2" t="s">
        <v>134</v>
      </c>
      <c r="GM576" s="2" t="s">
        <v>134</v>
      </c>
      <c r="GN576" s="2" t="s">
        <v>134</v>
      </c>
      <c r="GO576" s="2" t="s">
        <v>134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134</v>
      </c>
      <c r="GX576" s="2" t="s">
        <v>134</v>
      </c>
      <c r="GY576" s="2" t="s">
        <v>134</v>
      </c>
      <c r="GZ576" s="2" t="s">
        <v>134</v>
      </c>
      <c r="HA576" s="2" t="s">
        <v>134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134</v>
      </c>
      <c r="HJ576" s="2" t="s">
        <v>134</v>
      </c>
      <c r="HK576" s="2" t="s">
        <v>134</v>
      </c>
      <c r="HL576" s="2" t="s">
        <v>134</v>
      </c>
      <c r="HM576" s="2" t="s">
        <v>134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134</v>
      </c>
      <c r="HV576" s="2" t="s">
        <v>134</v>
      </c>
      <c r="HW576" s="2" t="s">
        <v>134</v>
      </c>
      <c r="HX576" s="2" t="s">
        <v>134</v>
      </c>
      <c r="HY576" s="2" t="s">
        <v>134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134</v>
      </c>
      <c r="IH576" s="2" t="s">
        <v>134</v>
      </c>
      <c r="II576" s="2" t="s">
        <v>134</v>
      </c>
      <c r="IJ576" s="2" t="s">
        <v>134</v>
      </c>
      <c r="IK576" s="2" t="s">
        <v>134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134</v>
      </c>
      <c r="IT576" s="2" t="s">
        <v>134</v>
      </c>
      <c r="IU576" s="2" t="s">
        <v>134</v>
      </c>
      <c r="IV576" s="2" t="s">
        <v>134</v>
      </c>
      <c r="IW576" s="2" t="s">
        <v>134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134</v>
      </c>
      <c r="JF576" s="2" t="s">
        <v>134</v>
      </c>
      <c r="JG576" s="2" t="s">
        <v>134</v>
      </c>
      <c r="JH576" s="2" t="s">
        <v>134</v>
      </c>
      <c r="JI576" s="2" t="s">
        <v>134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134</v>
      </c>
      <c r="JR576" s="2" t="s">
        <v>134</v>
      </c>
      <c r="JS576" s="2" t="s">
        <v>134</v>
      </c>
      <c r="JT576" s="2" t="s">
        <v>134</v>
      </c>
      <c r="JU576" s="2" t="s">
        <v>134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134</v>
      </c>
      <c r="KD576" s="2" t="s">
        <v>134</v>
      </c>
      <c r="KE576" s="2" t="s">
        <v>134</v>
      </c>
      <c r="KF576" s="2" t="s">
        <v>134</v>
      </c>
      <c r="KG576" s="2" t="s">
        <v>134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134</v>
      </c>
      <c r="KP576" s="2" t="s">
        <v>134</v>
      </c>
      <c r="KQ576" s="2" t="s">
        <v>134</v>
      </c>
      <c r="KR576" s="2" t="s">
        <v>134</v>
      </c>
      <c r="KS576" s="2" t="s">
        <v>134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134</v>
      </c>
      <c r="LB576" s="2" t="s">
        <v>134</v>
      </c>
      <c r="LC576" s="2" t="s">
        <v>134</v>
      </c>
      <c r="LD576" s="2" t="s">
        <v>134</v>
      </c>
      <c r="LE576" s="2" t="s">
        <v>134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134</v>
      </c>
      <c r="LN576" s="2" t="s">
        <v>134</v>
      </c>
      <c r="LO576" s="2" t="s">
        <v>134</v>
      </c>
      <c r="LP576" s="2" t="s">
        <v>134</v>
      </c>
      <c r="LQ576" s="2" t="s">
        <v>134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134</v>
      </c>
      <c r="LZ576" s="2" t="s">
        <v>134</v>
      </c>
      <c r="MA576" s="2" t="s">
        <v>134</v>
      </c>
      <c r="MB576" s="2" t="s">
        <v>134</v>
      </c>
      <c r="MC576" s="2" t="s">
        <v>134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134</v>
      </c>
      <c r="ML576" s="2" t="s">
        <v>134</v>
      </c>
      <c r="MM576" s="2" t="s">
        <v>134</v>
      </c>
      <c r="MN576" s="2" t="s">
        <v>134</v>
      </c>
      <c r="MO576" s="2" t="s">
        <v>134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134</v>
      </c>
      <c r="MX576" s="2" t="s">
        <v>134</v>
      </c>
      <c r="MY576" s="2" t="s">
        <v>134</v>
      </c>
      <c r="MZ576" s="2" t="s">
        <v>134</v>
      </c>
      <c r="NA576" s="2" t="s">
        <v>134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134</v>
      </c>
      <c r="NJ576" s="2" t="s">
        <v>134</v>
      </c>
      <c r="NK576" s="2" t="s">
        <v>134</v>
      </c>
      <c r="NL576" s="2" t="s">
        <v>134</v>
      </c>
      <c r="NM576" s="2" t="s">
        <v>134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134</v>
      </c>
      <c r="NV576" s="2" t="s">
        <v>134</v>
      </c>
      <c r="NW576" s="2" t="s">
        <v>134</v>
      </c>
      <c r="NX576" s="2" t="s">
        <v>134</v>
      </c>
      <c r="NY576" s="2" t="s">
        <v>134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134</v>
      </c>
      <c r="OH576" s="2" t="s">
        <v>134</v>
      </c>
      <c r="OI576" s="2" t="s">
        <v>134</v>
      </c>
      <c r="OJ576" s="2" t="s">
        <v>134</v>
      </c>
      <c r="OK576" s="2" t="s">
        <v>134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134</v>
      </c>
      <c r="OT576" s="2" t="s">
        <v>134</v>
      </c>
      <c r="OU576" s="2" t="s">
        <v>134</v>
      </c>
      <c r="OV576" s="2" t="s">
        <v>134</v>
      </c>
      <c r="OW576" s="2" t="s">
        <v>134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134</v>
      </c>
      <c r="PF576" s="2" t="s">
        <v>134</v>
      </c>
      <c r="PG576" s="2" t="s">
        <v>134</v>
      </c>
      <c r="PH576" s="2" t="s">
        <v>134</v>
      </c>
      <c r="PI576" s="2" t="s">
        <v>134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134</v>
      </c>
      <c r="PR576" s="2" t="s">
        <v>134</v>
      </c>
      <c r="PS576" s="2" t="s">
        <v>134</v>
      </c>
      <c r="PT576" s="2" t="s">
        <v>134</v>
      </c>
      <c r="PU576" s="2" t="s">
        <v>134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134</v>
      </c>
      <c r="QD576" s="2" t="s">
        <v>134</v>
      </c>
      <c r="QE576" s="2" t="s">
        <v>134</v>
      </c>
      <c r="QF576" s="2" t="s">
        <v>134</v>
      </c>
      <c r="QG576" s="2" t="s">
        <v>134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134</v>
      </c>
      <c r="RB576" s="2" t="s">
        <v>134</v>
      </c>
      <c r="RC576" s="2" t="s">
        <v>134</v>
      </c>
      <c r="RD576" s="2" t="s">
        <v>134</v>
      </c>
      <c r="RE576" s="2" t="s">
        <v>134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134</v>
      </c>
      <c r="RN576" s="2" t="s">
        <v>134</v>
      </c>
      <c r="RO576" s="2" t="s">
        <v>134</v>
      </c>
      <c r="RP576" s="2" t="s">
        <v>134</v>
      </c>
      <c r="RQ576" s="2" t="s">
        <v>134</v>
      </c>
      <c r="RR576" s="2" t="s">
        <v>134</v>
      </c>
      <c r="RS576" s="4"/>
      <c r="RT576" s="8"/>
      <c r="RU576" s="4"/>
      <c r="RV576" s="8"/>
      <c r="RW576" s="7"/>
      <c r="RX576" s="7"/>
      <c r="RY576" s="2" t="s">
        <v>134</v>
      </c>
      <c r="RZ576" s="2" t="s">
        <v>134</v>
      </c>
      <c r="SA576" s="2" t="s">
        <v>134</v>
      </c>
      <c r="SB576" s="2" t="s">
        <v>134</v>
      </c>
      <c r="SC576" s="2" t="s">
        <v>134</v>
      </c>
      <c r="SD576" s="2" t="s">
        <v>134</v>
      </c>
      <c r="SE576" s="4"/>
      <c r="SF576" s="8"/>
      <c r="SG576" s="4"/>
      <c r="SH576" s="8"/>
      <c r="SI576" s="7"/>
      <c r="SJ576" s="7"/>
      <c r="SK576" s="2" t="s">
        <v>134</v>
      </c>
      <c r="SL576" s="2" t="s">
        <v>134</v>
      </c>
      <c r="SM576" s="2" t="s">
        <v>134</v>
      </c>
      <c r="SN576" s="2" t="s">
        <v>134</v>
      </c>
      <c r="SO576" s="2" t="s">
        <v>134</v>
      </c>
      <c r="SP576" s="2" t="s">
        <v>134</v>
      </c>
    </row>
    <row r="577">
      <c r="A577" s="2" t="s">
        <v>4154</v>
      </c>
      <c r="B577" s="2" t="s">
        <v>123</v>
      </c>
      <c r="C577" s="2" t="s">
        <v>4123</v>
      </c>
      <c r="D577" s="2" t="s">
        <v>2765</v>
      </c>
      <c r="E577" s="2" t="s">
        <v>1660</v>
      </c>
      <c r="F577" s="2" t="s">
        <v>4132</v>
      </c>
      <c r="G577" s="2" t="s">
        <v>134</v>
      </c>
      <c r="H577" s="2" t="s">
        <v>134</v>
      </c>
      <c r="I577" s="2" t="s">
        <v>134</v>
      </c>
      <c r="J577" s="2" t="s">
        <v>4128</v>
      </c>
      <c r="K577" s="2" t="s">
        <v>4153</v>
      </c>
      <c r="L577" s="3">
        <v>2.63</v>
      </c>
      <c r="M577" s="3"/>
      <c r="N577" s="3"/>
      <c r="O577" s="2" t="s">
        <v>131</v>
      </c>
      <c r="P577" s="2" t="s">
        <v>134</v>
      </c>
      <c r="Q577" s="2" t="s">
        <v>134</v>
      </c>
      <c r="R577" s="2" t="s">
        <v>3132</v>
      </c>
      <c r="S577" s="2" t="s">
        <v>134</v>
      </c>
      <c r="T577" s="2" t="s">
        <v>134</v>
      </c>
      <c r="U577" s="2" t="s">
        <v>134</v>
      </c>
      <c r="V577" s="2" t="s">
        <v>134</v>
      </c>
      <c r="W577" s="2" t="s">
        <v>134</v>
      </c>
      <c r="X577" s="2" t="s">
        <v>134</v>
      </c>
      <c r="Y577" s="2" t="s">
        <v>134</v>
      </c>
      <c r="Z577" s="4"/>
      <c r="AA577" s="4">
        <f>=ROUNDDOWN({0},0)</f>
      </c>
      <c r="AB577" s="5"/>
      <c r="AC577" s="2" t="s">
        <v>134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134</v>
      </c>
      <c r="AW577" s="8" t="s">
        <v>134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/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/>
      <c r="BJ577" s="4"/>
      <c r="BK577" s="8"/>
      <c r="BL577" s="2" t="s">
        <v>134</v>
      </c>
      <c r="BM577" s="7"/>
      <c r="BN577" s="7"/>
      <c r="BO577" s="4"/>
      <c r="BP577" s="8"/>
      <c r="BQ577" s="4"/>
      <c r="BR577" s="8"/>
      <c r="BS577" s="7"/>
      <c r="BT577" s="7"/>
      <c r="BU577" s="2" t="s">
        <v>134</v>
      </c>
      <c r="BV577" s="2" t="s">
        <v>134</v>
      </c>
      <c r="BW577" s="2" t="s">
        <v>134</v>
      </c>
      <c r="BX577" s="2" t="s">
        <v>134</v>
      </c>
      <c r="BY577" s="2" t="s">
        <v>134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134</v>
      </c>
      <c r="CH577" s="2" t="s">
        <v>134</v>
      </c>
      <c r="CI577" s="2" t="s">
        <v>134</v>
      </c>
      <c r="CJ577" s="2" t="s">
        <v>134</v>
      </c>
      <c r="CK577" s="2" t="s">
        <v>134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134</v>
      </c>
      <c r="CT577" s="2" t="s">
        <v>134</v>
      </c>
      <c r="CU577" s="2" t="s">
        <v>134</v>
      </c>
      <c r="CV577" s="2" t="s">
        <v>134</v>
      </c>
      <c r="CW577" s="2" t="s">
        <v>134</v>
      </c>
      <c r="CX577" s="2" t="s">
        <v>134</v>
      </c>
      <c r="CY577" s="4"/>
      <c r="CZ577" s="8"/>
      <c r="DA577" s="4"/>
      <c r="DB577" s="8"/>
      <c r="DC577" s="7"/>
      <c r="DD577" s="7"/>
      <c r="DE577" s="2" t="s">
        <v>134</v>
      </c>
      <c r="DF577" s="2" t="s">
        <v>134</v>
      </c>
      <c r="DG577" s="2" t="s">
        <v>134</v>
      </c>
      <c r="DH577" s="2" t="s">
        <v>134</v>
      </c>
      <c r="DI577" s="2" t="s">
        <v>134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134</v>
      </c>
      <c r="DR577" s="2" t="s">
        <v>134</v>
      </c>
      <c r="DS577" s="2" t="s">
        <v>134</v>
      </c>
      <c r="DT577" s="2" t="s">
        <v>134</v>
      </c>
      <c r="DU577" s="2" t="s">
        <v>134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134</v>
      </c>
      <c r="ED577" s="2" t="s">
        <v>134</v>
      </c>
      <c r="EE577" s="2" t="s">
        <v>134</v>
      </c>
      <c r="EF577" s="2" t="s">
        <v>134</v>
      </c>
      <c r="EG577" s="2" t="s">
        <v>134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134</v>
      </c>
      <c r="EP577" s="2" t="s">
        <v>134</v>
      </c>
      <c r="EQ577" s="2" t="s">
        <v>134</v>
      </c>
      <c r="ER577" s="2" t="s">
        <v>134</v>
      </c>
      <c r="ES577" s="2" t="s">
        <v>134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134</v>
      </c>
      <c r="FB577" s="2" t="s">
        <v>134</v>
      </c>
      <c r="FC577" s="2" t="s">
        <v>134</v>
      </c>
      <c r="FD577" s="2" t="s">
        <v>134</v>
      </c>
      <c r="FE577" s="2" t="s">
        <v>134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134</v>
      </c>
      <c r="FN577" s="2" t="s">
        <v>134</v>
      </c>
      <c r="FO577" s="2" t="s">
        <v>134</v>
      </c>
      <c r="FP577" s="2" t="s">
        <v>134</v>
      </c>
      <c r="FQ577" s="2" t="s">
        <v>134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134</v>
      </c>
      <c r="FZ577" s="2" t="s">
        <v>134</v>
      </c>
      <c r="GA577" s="2" t="s">
        <v>134</v>
      </c>
      <c r="GB577" s="2" t="s">
        <v>134</v>
      </c>
      <c r="GC577" s="2" t="s">
        <v>134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134</v>
      </c>
      <c r="GL577" s="2" t="s">
        <v>134</v>
      </c>
      <c r="GM577" s="2" t="s">
        <v>134</v>
      </c>
      <c r="GN577" s="2" t="s">
        <v>134</v>
      </c>
      <c r="GO577" s="2" t="s">
        <v>134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134</v>
      </c>
      <c r="GX577" s="2" t="s">
        <v>134</v>
      </c>
      <c r="GY577" s="2" t="s">
        <v>134</v>
      </c>
      <c r="GZ577" s="2" t="s">
        <v>134</v>
      </c>
      <c r="HA577" s="2" t="s">
        <v>134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134</v>
      </c>
      <c r="HJ577" s="2" t="s">
        <v>134</v>
      </c>
      <c r="HK577" s="2" t="s">
        <v>134</v>
      </c>
      <c r="HL577" s="2" t="s">
        <v>134</v>
      </c>
      <c r="HM577" s="2" t="s">
        <v>134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134</v>
      </c>
      <c r="HV577" s="2" t="s">
        <v>134</v>
      </c>
      <c r="HW577" s="2" t="s">
        <v>134</v>
      </c>
      <c r="HX577" s="2" t="s">
        <v>134</v>
      </c>
      <c r="HY577" s="2" t="s">
        <v>134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134</v>
      </c>
      <c r="IH577" s="2" t="s">
        <v>134</v>
      </c>
      <c r="II577" s="2" t="s">
        <v>134</v>
      </c>
      <c r="IJ577" s="2" t="s">
        <v>134</v>
      </c>
      <c r="IK577" s="2" t="s">
        <v>134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134</v>
      </c>
      <c r="IT577" s="2" t="s">
        <v>134</v>
      </c>
      <c r="IU577" s="2" t="s">
        <v>134</v>
      </c>
      <c r="IV577" s="2" t="s">
        <v>134</v>
      </c>
      <c r="IW577" s="2" t="s">
        <v>134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134</v>
      </c>
      <c r="JF577" s="2" t="s">
        <v>134</v>
      </c>
      <c r="JG577" s="2" t="s">
        <v>134</v>
      </c>
      <c r="JH577" s="2" t="s">
        <v>134</v>
      </c>
      <c r="JI577" s="2" t="s">
        <v>134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134</v>
      </c>
      <c r="JR577" s="2" t="s">
        <v>134</v>
      </c>
      <c r="JS577" s="2" t="s">
        <v>134</v>
      </c>
      <c r="JT577" s="2" t="s">
        <v>134</v>
      </c>
      <c r="JU577" s="2" t="s">
        <v>134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134</v>
      </c>
      <c r="KE577" s="2" t="s">
        <v>134</v>
      </c>
      <c r="KF577" s="2" t="s">
        <v>134</v>
      </c>
      <c r="KG577" s="2" t="s">
        <v>134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134</v>
      </c>
      <c r="KP577" s="2" t="s">
        <v>134</v>
      </c>
      <c r="KQ577" s="2" t="s">
        <v>134</v>
      </c>
      <c r="KR577" s="2" t="s">
        <v>134</v>
      </c>
      <c r="KS577" s="2" t="s">
        <v>134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134</v>
      </c>
      <c r="LB577" s="2" t="s">
        <v>134</v>
      </c>
      <c r="LC577" s="2" t="s">
        <v>134</v>
      </c>
      <c r="LD577" s="2" t="s">
        <v>134</v>
      </c>
      <c r="LE577" s="2" t="s">
        <v>134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134</v>
      </c>
      <c r="LN577" s="2" t="s">
        <v>134</v>
      </c>
      <c r="LO577" s="2" t="s">
        <v>134</v>
      </c>
      <c r="LP577" s="2" t="s">
        <v>134</v>
      </c>
      <c r="LQ577" s="2" t="s">
        <v>134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134</v>
      </c>
      <c r="LZ577" s="2" t="s">
        <v>134</v>
      </c>
      <c r="MA577" s="2" t="s">
        <v>134</v>
      </c>
      <c r="MB577" s="2" t="s">
        <v>134</v>
      </c>
      <c r="MC577" s="2" t="s">
        <v>134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134</v>
      </c>
      <c r="MM577" s="2" t="s">
        <v>134</v>
      </c>
      <c r="MN577" s="2" t="s">
        <v>134</v>
      </c>
      <c r="MO577" s="2" t="s">
        <v>134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134</v>
      </c>
      <c r="MY577" s="2" t="s">
        <v>134</v>
      </c>
      <c r="MZ577" s="2" t="s">
        <v>134</v>
      </c>
      <c r="NA577" s="2" t="s">
        <v>134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134</v>
      </c>
      <c r="NJ577" s="2" t="s">
        <v>134</v>
      </c>
      <c r="NK577" s="2" t="s">
        <v>134</v>
      </c>
      <c r="NL577" s="2" t="s">
        <v>134</v>
      </c>
      <c r="NM577" s="2" t="s">
        <v>134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134</v>
      </c>
      <c r="NV577" s="2" t="s">
        <v>134</v>
      </c>
      <c r="NW577" s="2" t="s">
        <v>134</v>
      </c>
      <c r="NX577" s="2" t="s">
        <v>134</v>
      </c>
      <c r="NY577" s="2" t="s">
        <v>134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134</v>
      </c>
      <c r="OH577" s="2" t="s">
        <v>134</v>
      </c>
      <c r="OI577" s="2" t="s">
        <v>134</v>
      </c>
      <c r="OJ577" s="2" t="s">
        <v>134</v>
      </c>
      <c r="OK577" s="2" t="s">
        <v>134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134</v>
      </c>
      <c r="OT577" s="2" t="s">
        <v>134</v>
      </c>
      <c r="OU577" s="2" t="s">
        <v>134</v>
      </c>
      <c r="OV577" s="2" t="s">
        <v>134</v>
      </c>
      <c r="OW577" s="2" t="s">
        <v>134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134</v>
      </c>
      <c r="PF577" s="2" t="s">
        <v>134</v>
      </c>
      <c r="PG577" s="2" t="s">
        <v>134</v>
      </c>
      <c r="PH577" s="2" t="s">
        <v>134</v>
      </c>
      <c r="PI577" s="2" t="s">
        <v>134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134</v>
      </c>
      <c r="QD577" s="2" t="s">
        <v>134</v>
      </c>
      <c r="QE577" s="2" t="s">
        <v>134</v>
      </c>
      <c r="QF577" s="2" t="s">
        <v>134</v>
      </c>
      <c r="QG577" s="2" t="s">
        <v>134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134</v>
      </c>
      <c r="RB577" s="2" t="s">
        <v>134</v>
      </c>
      <c r="RC577" s="2" t="s">
        <v>134</v>
      </c>
      <c r="RD577" s="2" t="s">
        <v>134</v>
      </c>
      <c r="RE577" s="2" t="s">
        <v>134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134</v>
      </c>
      <c r="RN577" s="2" t="s">
        <v>134</v>
      </c>
      <c r="RO577" s="2" t="s">
        <v>134</v>
      </c>
      <c r="RP577" s="2" t="s">
        <v>134</v>
      </c>
      <c r="RQ577" s="2" t="s">
        <v>134</v>
      </c>
      <c r="RR577" s="2" t="s">
        <v>134</v>
      </c>
      <c r="RS577" s="4"/>
      <c r="RT577" s="8"/>
      <c r="RU577" s="4"/>
      <c r="RV577" s="8"/>
      <c r="RW577" s="7"/>
      <c r="RX577" s="7"/>
      <c r="RY577" s="2" t="s">
        <v>134</v>
      </c>
      <c r="RZ577" s="2" t="s">
        <v>134</v>
      </c>
      <c r="SA577" s="2" t="s">
        <v>134</v>
      </c>
      <c r="SB577" s="2" t="s">
        <v>134</v>
      </c>
      <c r="SC577" s="2" t="s">
        <v>134</v>
      </c>
      <c r="SD577" s="2" t="s">
        <v>134</v>
      </c>
      <c r="SE577" s="4"/>
      <c r="SF577" s="8"/>
      <c r="SG577" s="4"/>
      <c r="SH577" s="8"/>
      <c r="SI577" s="7"/>
      <c r="SJ577" s="7"/>
      <c r="SK577" s="2" t="s">
        <v>134</v>
      </c>
      <c r="SL577" s="2" t="s">
        <v>134</v>
      </c>
      <c r="SM577" s="2" t="s">
        <v>134</v>
      </c>
      <c r="SN577" s="2" t="s">
        <v>134</v>
      </c>
      <c r="SO577" s="2" t="s">
        <v>134</v>
      </c>
      <c r="SP577" s="2" t="s">
        <v>134</v>
      </c>
    </row>
    <row r="578">
      <c r="A578" s="2" t="s">
        <v>4155</v>
      </c>
      <c r="B578" s="2" t="s">
        <v>123</v>
      </c>
      <c r="C578" s="2" t="s">
        <v>4123</v>
      </c>
      <c r="D578" s="2" t="s">
        <v>2765</v>
      </c>
      <c r="E578" s="2" t="s">
        <v>1660</v>
      </c>
      <c r="F578" s="2" t="s">
        <v>4132</v>
      </c>
      <c r="G578" s="2" t="s">
        <v>134</v>
      </c>
      <c r="H578" s="2" t="s">
        <v>134</v>
      </c>
      <c r="I578" s="2" t="s">
        <v>134</v>
      </c>
      <c r="J578" s="2" t="s">
        <v>4130</v>
      </c>
      <c r="K578" s="2" t="s">
        <v>4153</v>
      </c>
      <c r="L578" s="3">
        <v>4.84</v>
      </c>
      <c r="M578" s="3"/>
      <c r="N578" s="3"/>
      <c r="O578" s="2" t="s">
        <v>131</v>
      </c>
      <c r="P578" s="2" t="s">
        <v>134</v>
      </c>
      <c r="Q578" s="2" t="s">
        <v>134</v>
      </c>
      <c r="R578" s="2" t="s">
        <v>3132</v>
      </c>
      <c r="S578" s="2" t="s">
        <v>134</v>
      </c>
      <c r="T578" s="2" t="s">
        <v>134</v>
      </c>
      <c r="U578" s="2" t="s">
        <v>134</v>
      </c>
      <c r="V578" s="2" t="s">
        <v>134</v>
      </c>
      <c r="W578" s="2" t="s">
        <v>134</v>
      </c>
      <c r="X578" s="2" t="s">
        <v>134</v>
      </c>
      <c r="Y578" s="2" t="s">
        <v>134</v>
      </c>
      <c r="Z578" s="4"/>
      <c r="AA578" s="4">
        <f>=ROUNDDOWN({0},0)</f>
      </c>
      <c r="AB578" s="5"/>
      <c r="AC578" s="2" t="s">
        <v>134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/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/>
      <c r="BJ578" s="4"/>
      <c r="BK578" s="8"/>
      <c r="BL578" s="2" t="s">
        <v>134</v>
      </c>
      <c r="BM578" s="7"/>
      <c r="BN578" s="7"/>
      <c r="BO578" s="4"/>
      <c r="BP578" s="8"/>
      <c r="BQ578" s="4"/>
      <c r="BR578" s="8"/>
      <c r="BS578" s="7"/>
      <c r="BT578" s="7"/>
      <c r="BU578" s="2" t="s">
        <v>134</v>
      </c>
      <c r="BV578" s="2" t="s">
        <v>134</v>
      </c>
      <c r="BW578" s="2" t="s">
        <v>134</v>
      </c>
      <c r="BX578" s="2" t="s">
        <v>134</v>
      </c>
      <c r="BY578" s="2" t="s">
        <v>134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134</v>
      </c>
      <c r="CH578" s="2" t="s">
        <v>134</v>
      </c>
      <c r="CI578" s="2" t="s">
        <v>134</v>
      </c>
      <c r="CJ578" s="2" t="s">
        <v>134</v>
      </c>
      <c r="CK578" s="2" t="s">
        <v>134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134</v>
      </c>
      <c r="CT578" s="2" t="s">
        <v>134</v>
      </c>
      <c r="CU578" s="2" t="s">
        <v>134</v>
      </c>
      <c r="CV578" s="2" t="s">
        <v>134</v>
      </c>
      <c r="CW578" s="2" t="s">
        <v>134</v>
      </c>
      <c r="CX578" s="2" t="s">
        <v>134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134</v>
      </c>
      <c r="DG578" s="2" t="s">
        <v>134</v>
      </c>
      <c r="DH578" s="2" t="s">
        <v>134</v>
      </c>
      <c r="DI578" s="2" t="s">
        <v>134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134</v>
      </c>
      <c r="DR578" s="2" t="s">
        <v>134</v>
      </c>
      <c r="DS578" s="2" t="s">
        <v>134</v>
      </c>
      <c r="DT578" s="2" t="s">
        <v>134</v>
      </c>
      <c r="DU578" s="2" t="s">
        <v>134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134</v>
      </c>
      <c r="ED578" s="2" t="s">
        <v>134</v>
      </c>
      <c r="EE578" s="2" t="s">
        <v>134</v>
      </c>
      <c r="EF578" s="2" t="s">
        <v>134</v>
      </c>
      <c r="EG578" s="2" t="s">
        <v>134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134</v>
      </c>
      <c r="EP578" s="2" t="s">
        <v>134</v>
      </c>
      <c r="EQ578" s="2" t="s">
        <v>134</v>
      </c>
      <c r="ER578" s="2" t="s">
        <v>134</v>
      </c>
      <c r="ES578" s="2" t="s">
        <v>134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134</v>
      </c>
      <c r="FB578" s="2" t="s">
        <v>134</v>
      </c>
      <c r="FC578" s="2" t="s">
        <v>134</v>
      </c>
      <c r="FD578" s="2" t="s">
        <v>134</v>
      </c>
      <c r="FE578" s="2" t="s">
        <v>134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134</v>
      </c>
      <c r="FN578" s="2" t="s">
        <v>134</v>
      </c>
      <c r="FO578" s="2" t="s">
        <v>134</v>
      </c>
      <c r="FP578" s="2" t="s">
        <v>134</v>
      </c>
      <c r="FQ578" s="2" t="s">
        <v>134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134</v>
      </c>
      <c r="GA578" s="2" t="s">
        <v>134</v>
      </c>
      <c r="GB578" s="2" t="s">
        <v>134</v>
      </c>
      <c r="GC578" s="2" t="s">
        <v>134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134</v>
      </c>
      <c r="GL578" s="2" t="s">
        <v>134</v>
      </c>
      <c r="GM578" s="2" t="s">
        <v>134</v>
      </c>
      <c r="GN578" s="2" t="s">
        <v>134</v>
      </c>
      <c r="GO578" s="2" t="s">
        <v>134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134</v>
      </c>
      <c r="GX578" s="2" t="s">
        <v>134</v>
      </c>
      <c r="GY578" s="2" t="s">
        <v>134</v>
      </c>
      <c r="GZ578" s="2" t="s">
        <v>134</v>
      </c>
      <c r="HA578" s="2" t="s">
        <v>134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134</v>
      </c>
      <c r="HJ578" s="2" t="s">
        <v>134</v>
      </c>
      <c r="HK578" s="2" t="s">
        <v>134</v>
      </c>
      <c r="HL578" s="2" t="s">
        <v>134</v>
      </c>
      <c r="HM578" s="2" t="s">
        <v>134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134</v>
      </c>
      <c r="HV578" s="2" t="s">
        <v>134</v>
      </c>
      <c r="HW578" s="2" t="s">
        <v>134</v>
      </c>
      <c r="HX578" s="2" t="s">
        <v>134</v>
      </c>
      <c r="HY578" s="2" t="s">
        <v>134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134</v>
      </c>
      <c r="IH578" s="2" t="s">
        <v>134</v>
      </c>
      <c r="II578" s="2" t="s">
        <v>134</v>
      </c>
      <c r="IJ578" s="2" t="s">
        <v>134</v>
      </c>
      <c r="IK578" s="2" t="s">
        <v>134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134</v>
      </c>
      <c r="IT578" s="2" t="s">
        <v>134</v>
      </c>
      <c r="IU578" s="2" t="s">
        <v>134</v>
      </c>
      <c r="IV578" s="2" t="s">
        <v>134</v>
      </c>
      <c r="IW578" s="2" t="s">
        <v>134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134</v>
      </c>
      <c r="JF578" s="2" t="s">
        <v>134</v>
      </c>
      <c r="JG578" s="2" t="s">
        <v>134</v>
      </c>
      <c r="JH578" s="2" t="s">
        <v>134</v>
      </c>
      <c r="JI578" s="2" t="s">
        <v>134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134</v>
      </c>
      <c r="JR578" s="2" t="s">
        <v>134</v>
      </c>
      <c r="JS578" s="2" t="s">
        <v>134</v>
      </c>
      <c r="JT578" s="2" t="s">
        <v>134</v>
      </c>
      <c r="JU578" s="2" t="s">
        <v>134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134</v>
      </c>
      <c r="KP578" s="2" t="s">
        <v>134</v>
      </c>
      <c r="KQ578" s="2" t="s">
        <v>134</v>
      </c>
      <c r="KR578" s="2" t="s">
        <v>134</v>
      </c>
      <c r="KS578" s="2" t="s">
        <v>134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134</v>
      </c>
      <c r="LC578" s="2" t="s">
        <v>134</v>
      </c>
      <c r="LD578" s="2" t="s">
        <v>134</v>
      </c>
      <c r="LE578" s="2" t="s">
        <v>134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134</v>
      </c>
      <c r="LN578" s="2" t="s">
        <v>134</v>
      </c>
      <c r="LO578" s="2" t="s">
        <v>134</v>
      </c>
      <c r="LP578" s="2" t="s">
        <v>134</v>
      </c>
      <c r="LQ578" s="2" t="s">
        <v>134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134</v>
      </c>
      <c r="LZ578" s="2" t="s">
        <v>134</v>
      </c>
      <c r="MA578" s="2" t="s">
        <v>134</v>
      </c>
      <c r="MB578" s="2" t="s">
        <v>134</v>
      </c>
      <c r="MC578" s="2" t="s">
        <v>134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134</v>
      </c>
      <c r="MM578" s="2" t="s">
        <v>134</v>
      </c>
      <c r="MN578" s="2" t="s">
        <v>134</v>
      </c>
      <c r="MO578" s="2" t="s">
        <v>134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134</v>
      </c>
      <c r="MY578" s="2" t="s">
        <v>134</v>
      </c>
      <c r="MZ578" s="2" t="s">
        <v>134</v>
      </c>
      <c r="NA578" s="2" t="s">
        <v>134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134</v>
      </c>
      <c r="NJ578" s="2" t="s">
        <v>134</v>
      </c>
      <c r="NK578" s="2" t="s">
        <v>134</v>
      </c>
      <c r="NL578" s="2" t="s">
        <v>134</v>
      </c>
      <c r="NM578" s="2" t="s">
        <v>134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134</v>
      </c>
      <c r="NW578" s="2" t="s">
        <v>134</v>
      </c>
      <c r="NX578" s="2" t="s">
        <v>134</v>
      </c>
      <c r="NY578" s="2" t="s">
        <v>134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134</v>
      </c>
      <c r="OT578" s="2" t="s">
        <v>134</v>
      </c>
      <c r="OU578" s="2" t="s">
        <v>134</v>
      </c>
      <c r="OV578" s="2" t="s">
        <v>134</v>
      </c>
      <c r="OW578" s="2" t="s">
        <v>134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134</v>
      </c>
      <c r="QP578" s="2" t="s">
        <v>134</v>
      </c>
      <c r="QQ578" s="2" t="s">
        <v>134</v>
      </c>
      <c r="QR578" s="2" t="s">
        <v>134</v>
      </c>
      <c r="QS578" s="2" t="s">
        <v>134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134</v>
      </c>
      <c r="RB578" s="2" t="s">
        <v>134</v>
      </c>
      <c r="RC578" s="2" t="s">
        <v>134</v>
      </c>
      <c r="RD578" s="2" t="s">
        <v>134</v>
      </c>
      <c r="RE578" s="2" t="s">
        <v>134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134</v>
      </c>
      <c r="RN578" s="2" t="s">
        <v>134</v>
      </c>
      <c r="RO578" s="2" t="s">
        <v>134</v>
      </c>
      <c r="RP578" s="2" t="s">
        <v>134</v>
      </c>
      <c r="RQ578" s="2" t="s">
        <v>134</v>
      </c>
      <c r="RR578" s="2" t="s">
        <v>134</v>
      </c>
      <c r="RS578" s="4"/>
      <c r="RT578" s="8"/>
      <c r="RU578" s="4"/>
      <c r="RV578" s="8"/>
      <c r="RW578" s="7"/>
      <c r="RX578" s="7"/>
      <c r="RY578" s="2" t="s">
        <v>134</v>
      </c>
      <c r="RZ578" s="2" t="s">
        <v>134</v>
      </c>
      <c r="SA578" s="2" t="s">
        <v>134</v>
      </c>
      <c r="SB578" s="2" t="s">
        <v>134</v>
      </c>
      <c r="SC578" s="2" t="s">
        <v>134</v>
      </c>
      <c r="SD578" s="2" t="s">
        <v>134</v>
      </c>
      <c r="SE578" s="4"/>
      <c r="SF578" s="8"/>
      <c r="SG578" s="4"/>
      <c r="SH578" s="8"/>
      <c r="SI578" s="7"/>
      <c r="SJ578" s="7"/>
      <c r="SK578" s="2" t="s">
        <v>134</v>
      </c>
      <c r="SL578" s="2" t="s">
        <v>134</v>
      </c>
      <c r="SM578" s="2" t="s">
        <v>134</v>
      </c>
      <c r="SN578" s="2" t="s">
        <v>134</v>
      </c>
      <c r="SO578" s="2" t="s">
        <v>134</v>
      </c>
      <c r="SP578" s="2" t="s">
        <v>134</v>
      </c>
    </row>
    <row r="579">
      <c r="A579" s="2" t="s">
        <v>4156</v>
      </c>
      <c r="B579" s="2" t="s">
        <v>123</v>
      </c>
      <c r="C579" s="2" t="s">
        <v>4157</v>
      </c>
      <c r="D579" s="2" t="s">
        <v>2731</v>
      </c>
      <c r="E579" s="2" t="s">
        <v>1660</v>
      </c>
      <c r="F579" s="2" t="s">
        <v>3227</v>
      </c>
      <c r="G579" s="2" t="s">
        <v>134</v>
      </c>
      <c r="H579" s="2" t="s">
        <v>134</v>
      </c>
      <c r="I579" s="2" t="s">
        <v>134</v>
      </c>
      <c r="J579" s="2" t="s">
        <v>4158</v>
      </c>
      <c r="K579" s="2" t="s">
        <v>4159</v>
      </c>
      <c r="L579" s="3">
        <v>6.3</v>
      </c>
      <c r="M579" s="3"/>
      <c r="N579" s="3"/>
      <c r="O579" s="2" t="s">
        <v>766</v>
      </c>
      <c r="P579" s="2" t="s">
        <v>134</v>
      </c>
      <c r="Q579" s="2" t="s">
        <v>134</v>
      </c>
      <c r="R579" s="2" t="s">
        <v>28</v>
      </c>
      <c r="S579" s="2" t="s">
        <v>134</v>
      </c>
      <c r="T579" s="2" t="s">
        <v>134</v>
      </c>
      <c r="U579" s="2" t="s">
        <v>134</v>
      </c>
      <c r="V579" s="2" t="s">
        <v>134</v>
      </c>
      <c r="W579" s="2" t="s">
        <v>134</v>
      </c>
      <c r="X579" s="2" t="s">
        <v>134</v>
      </c>
      <c r="Y579" s="2" t="s">
        <v>134</v>
      </c>
      <c r="Z579" s="4"/>
      <c r="AA579" s="4">
        <f>=ROUNDDOWN({0},0)</f>
      </c>
      <c r="AB579" s="5"/>
      <c r="AC579" s="2" t="s">
        <v>134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134</v>
      </c>
      <c r="AW579" s="8" t="s">
        <v>134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/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/>
      <c r="BJ579" s="4"/>
      <c r="BK579" s="8"/>
      <c r="BL579" s="2" t="s">
        <v>134</v>
      </c>
      <c r="BM579" s="7"/>
      <c r="BN579" s="7"/>
      <c r="BO579" s="4"/>
      <c r="BP579" s="8"/>
      <c r="BQ579" s="4"/>
      <c r="BR579" s="8"/>
      <c r="BS579" s="7"/>
      <c r="BT579" s="7"/>
      <c r="BU579" s="2" t="s">
        <v>134</v>
      </c>
      <c r="BV579" s="2" t="s">
        <v>134</v>
      </c>
      <c r="BW579" s="2" t="s">
        <v>134</v>
      </c>
      <c r="BX579" s="2" t="s">
        <v>134</v>
      </c>
      <c r="BY579" s="2" t="s">
        <v>134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134</v>
      </c>
      <c r="CH579" s="2" t="s">
        <v>134</v>
      </c>
      <c r="CI579" s="2" t="s">
        <v>134</v>
      </c>
      <c r="CJ579" s="2" t="s">
        <v>134</v>
      </c>
      <c r="CK579" s="2" t="s">
        <v>134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134</v>
      </c>
      <c r="CT579" s="2" t="s">
        <v>134</v>
      </c>
      <c r="CU579" s="2" t="s">
        <v>134</v>
      </c>
      <c r="CV579" s="2" t="s">
        <v>134</v>
      </c>
      <c r="CW579" s="2" t="s">
        <v>134</v>
      </c>
      <c r="CX579" s="2" t="s">
        <v>134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134</v>
      </c>
      <c r="DG579" s="2" t="s">
        <v>134</v>
      </c>
      <c r="DH579" s="2" t="s">
        <v>134</v>
      </c>
      <c r="DI579" s="2" t="s">
        <v>134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134</v>
      </c>
      <c r="DR579" s="2" t="s">
        <v>134</v>
      </c>
      <c r="DS579" s="2" t="s">
        <v>134</v>
      </c>
      <c r="DT579" s="2" t="s">
        <v>134</v>
      </c>
      <c r="DU579" s="2" t="s">
        <v>134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134</v>
      </c>
      <c r="ED579" s="2" t="s">
        <v>134</v>
      </c>
      <c r="EE579" s="2" t="s">
        <v>134</v>
      </c>
      <c r="EF579" s="2" t="s">
        <v>134</v>
      </c>
      <c r="EG579" s="2" t="s">
        <v>134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134</v>
      </c>
      <c r="EP579" s="2" t="s">
        <v>134</v>
      </c>
      <c r="EQ579" s="2" t="s">
        <v>134</v>
      </c>
      <c r="ER579" s="2" t="s">
        <v>134</v>
      </c>
      <c r="ES579" s="2" t="s">
        <v>134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134</v>
      </c>
      <c r="FB579" s="2" t="s">
        <v>134</v>
      </c>
      <c r="FC579" s="2" t="s">
        <v>134</v>
      </c>
      <c r="FD579" s="2" t="s">
        <v>134</v>
      </c>
      <c r="FE579" s="2" t="s">
        <v>134</v>
      </c>
      <c r="FF579" s="2" t="s">
        <v>134</v>
      </c>
      <c r="FG579" s="4"/>
      <c r="FH579" s="8"/>
      <c r="FI579" s="4"/>
      <c r="FJ579" s="8"/>
      <c r="FK579" s="7"/>
      <c r="FL579" s="7"/>
      <c r="FM579" s="2" t="s">
        <v>134</v>
      </c>
      <c r="FN579" s="2" t="s">
        <v>134</v>
      </c>
      <c r="FO579" s="2" t="s">
        <v>134</v>
      </c>
      <c r="FP579" s="2" t="s">
        <v>134</v>
      </c>
      <c r="FQ579" s="2" t="s">
        <v>134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134</v>
      </c>
      <c r="FZ579" s="2" t="s">
        <v>134</v>
      </c>
      <c r="GA579" s="2" t="s">
        <v>134</v>
      </c>
      <c r="GB579" s="2" t="s">
        <v>134</v>
      </c>
      <c r="GC579" s="2" t="s">
        <v>134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134</v>
      </c>
      <c r="GM579" s="2" t="s">
        <v>134</v>
      </c>
      <c r="GN579" s="2" t="s">
        <v>134</v>
      </c>
      <c r="GO579" s="2" t="s">
        <v>134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134</v>
      </c>
      <c r="GX579" s="2" t="s">
        <v>134</v>
      </c>
      <c r="GY579" s="2" t="s">
        <v>134</v>
      </c>
      <c r="GZ579" s="2" t="s">
        <v>134</v>
      </c>
      <c r="HA579" s="2" t="s">
        <v>134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134</v>
      </c>
      <c r="HJ579" s="2" t="s">
        <v>134</v>
      </c>
      <c r="HK579" s="2" t="s">
        <v>134</v>
      </c>
      <c r="HL579" s="2" t="s">
        <v>134</v>
      </c>
      <c r="HM579" s="2" t="s">
        <v>134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134</v>
      </c>
      <c r="HV579" s="2" t="s">
        <v>134</v>
      </c>
      <c r="HW579" s="2" t="s">
        <v>134</v>
      </c>
      <c r="HX579" s="2" t="s">
        <v>134</v>
      </c>
      <c r="HY579" s="2" t="s">
        <v>134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134</v>
      </c>
      <c r="IH579" s="2" t="s">
        <v>134</v>
      </c>
      <c r="II579" s="2" t="s">
        <v>134</v>
      </c>
      <c r="IJ579" s="2" t="s">
        <v>134</v>
      </c>
      <c r="IK579" s="2" t="s">
        <v>134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134</v>
      </c>
      <c r="IT579" s="2" t="s">
        <v>134</v>
      </c>
      <c r="IU579" s="2" t="s">
        <v>134</v>
      </c>
      <c r="IV579" s="2" t="s">
        <v>134</v>
      </c>
      <c r="IW579" s="2" t="s">
        <v>134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134</v>
      </c>
      <c r="JF579" s="2" t="s">
        <v>134</v>
      </c>
      <c r="JG579" s="2" t="s">
        <v>134</v>
      </c>
      <c r="JH579" s="2" t="s">
        <v>134</v>
      </c>
      <c r="JI579" s="2" t="s">
        <v>134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134</v>
      </c>
      <c r="JR579" s="2" t="s">
        <v>134</v>
      </c>
      <c r="JS579" s="2" t="s">
        <v>134</v>
      </c>
      <c r="JT579" s="2" t="s">
        <v>134</v>
      </c>
      <c r="JU579" s="2" t="s">
        <v>134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134</v>
      </c>
      <c r="KP579" s="2" t="s">
        <v>134</v>
      </c>
      <c r="KQ579" s="2" t="s">
        <v>134</v>
      </c>
      <c r="KR579" s="2" t="s">
        <v>134</v>
      </c>
      <c r="KS579" s="2" t="s">
        <v>134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134</v>
      </c>
      <c r="LC579" s="2" t="s">
        <v>134</v>
      </c>
      <c r="LD579" s="2" t="s">
        <v>134</v>
      </c>
      <c r="LE579" s="2" t="s">
        <v>134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134</v>
      </c>
      <c r="LN579" s="2" t="s">
        <v>134</v>
      </c>
      <c r="LO579" s="2" t="s">
        <v>134</v>
      </c>
      <c r="LP579" s="2" t="s">
        <v>134</v>
      </c>
      <c r="LQ579" s="2" t="s">
        <v>134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134</v>
      </c>
      <c r="LZ579" s="2" t="s">
        <v>134</v>
      </c>
      <c r="MA579" s="2" t="s">
        <v>134</v>
      </c>
      <c r="MB579" s="2" t="s">
        <v>134</v>
      </c>
      <c r="MC579" s="2" t="s">
        <v>134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134</v>
      </c>
      <c r="MM579" s="2" t="s">
        <v>134</v>
      </c>
      <c r="MN579" s="2" t="s">
        <v>134</v>
      </c>
      <c r="MO579" s="2" t="s">
        <v>134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134</v>
      </c>
      <c r="OT579" s="2" t="s">
        <v>134</v>
      </c>
      <c r="OU579" s="2" t="s">
        <v>134</v>
      </c>
      <c r="OV579" s="2" t="s">
        <v>134</v>
      </c>
      <c r="OW579" s="2" t="s">
        <v>134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134</v>
      </c>
      <c r="PS579" s="2" t="s">
        <v>134</v>
      </c>
      <c r="PT579" s="2" t="s">
        <v>134</v>
      </c>
      <c r="PU579" s="2" t="s">
        <v>134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134</v>
      </c>
      <c r="QD579" s="2" t="s">
        <v>134</v>
      </c>
      <c r="QE579" s="2" t="s">
        <v>134</v>
      </c>
      <c r="QF579" s="2" t="s">
        <v>134</v>
      </c>
      <c r="QG579" s="2" t="s">
        <v>134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134</v>
      </c>
      <c r="RB579" s="2" t="s">
        <v>134</v>
      </c>
      <c r="RC579" s="2" t="s">
        <v>134</v>
      </c>
      <c r="RD579" s="2" t="s">
        <v>134</v>
      </c>
      <c r="RE579" s="2" t="s">
        <v>134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134</v>
      </c>
      <c r="RN579" s="2" t="s">
        <v>134</v>
      </c>
      <c r="RO579" s="2" t="s">
        <v>134</v>
      </c>
      <c r="RP579" s="2" t="s">
        <v>134</v>
      </c>
      <c r="RQ579" s="2" t="s">
        <v>134</v>
      </c>
      <c r="RR579" s="2" t="s">
        <v>134</v>
      </c>
      <c r="RS579" s="4"/>
      <c r="RT579" s="8"/>
      <c r="RU579" s="4"/>
      <c r="RV579" s="8"/>
      <c r="RW579" s="7"/>
      <c r="RX579" s="7"/>
      <c r="RY579" s="2" t="s">
        <v>134</v>
      </c>
      <c r="RZ579" s="2" t="s">
        <v>134</v>
      </c>
      <c r="SA579" s="2" t="s">
        <v>134</v>
      </c>
      <c r="SB579" s="2" t="s">
        <v>134</v>
      </c>
      <c r="SC579" s="2" t="s">
        <v>134</v>
      </c>
      <c r="SD579" s="2" t="s">
        <v>134</v>
      </c>
      <c r="SE579" s="4"/>
      <c r="SF579" s="8"/>
      <c r="SG579" s="4"/>
      <c r="SH579" s="8"/>
      <c r="SI579" s="7"/>
      <c r="SJ579" s="7"/>
      <c r="SK579" s="2" t="s">
        <v>134</v>
      </c>
      <c r="SL579" s="2" t="s">
        <v>134</v>
      </c>
      <c r="SM579" s="2" t="s">
        <v>134</v>
      </c>
      <c r="SN579" s="2" t="s">
        <v>134</v>
      </c>
      <c r="SO579" s="2" t="s">
        <v>134</v>
      </c>
      <c r="SP579" s="2" t="s">
        <v>134</v>
      </c>
    </row>
    <row r="580">
      <c r="A580" s="2" t="s">
        <v>4160</v>
      </c>
      <c r="B580" s="2" t="s">
        <v>123</v>
      </c>
      <c r="C580" s="2" t="s">
        <v>4157</v>
      </c>
      <c r="D580" s="2" t="s">
        <v>2731</v>
      </c>
      <c r="E580" s="2" t="s">
        <v>1660</v>
      </c>
      <c r="F580" s="2" t="s">
        <v>3227</v>
      </c>
      <c r="G580" s="2" t="s">
        <v>134</v>
      </c>
      <c r="H580" s="2" t="s">
        <v>134</v>
      </c>
      <c r="I580" s="2" t="s">
        <v>134</v>
      </c>
      <c r="J580" s="2" t="s">
        <v>4161</v>
      </c>
      <c r="K580" s="2" t="s">
        <v>4159</v>
      </c>
      <c r="L580" s="3"/>
      <c r="M580" s="3"/>
      <c r="N580" s="3"/>
      <c r="O580" s="2" t="s">
        <v>766</v>
      </c>
      <c r="P580" s="2" t="s">
        <v>134</v>
      </c>
      <c r="Q580" s="2" t="s">
        <v>134</v>
      </c>
      <c r="R580" s="2" t="s">
        <v>28</v>
      </c>
      <c r="S580" s="2" t="s">
        <v>134</v>
      </c>
      <c r="T580" s="2" t="s">
        <v>134</v>
      </c>
      <c r="U580" s="2" t="s">
        <v>134</v>
      </c>
      <c r="V580" s="2" t="s">
        <v>134</v>
      </c>
      <c r="W580" s="2" t="s">
        <v>134</v>
      </c>
      <c r="X580" s="2" t="s">
        <v>134</v>
      </c>
      <c r="Y580" s="2" t="s">
        <v>134</v>
      </c>
      <c r="Z580" s="4"/>
      <c r="AA580" s="4">
        <f>=ROUNDDOWN({0},0)</f>
      </c>
      <c r="AB580" s="5"/>
      <c r="AC580" s="2" t="s">
        <v>134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/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134</v>
      </c>
      <c r="BV580" s="2" t="s">
        <v>134</v>
      </c>
      <c r="BW580" s="2" t="s">
        <v>134</v>
      </c>
      <c r="BX580" s="2" t="s">
        <v>134</v>
      </c>
      <c r="BY580" s="2" t="s">
        <v>134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134</v>
      </c>
      <c r="CH580" s="2" t="s">
        <v>134</v>
      </c>
      <c r="CI580" s="2" t="s">
        <v>134</v>
      </c>
      <c r="CJ580" s="2" t="s">
        <v>134</v>
      </c>
      <c r="CK580" s="2" t="s">
        <v>134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134</v>
      </c>
      <c r="CT580" s="2" t="s">
        <v>134</v>
      </c>
      <c r="CU580" s="2" t="s">
        <v>134</v>
      </c>
      <c r="CV580" s="2" t="s">
        <v>134</v>
      </c>
      <c r="CW580" s="2" t="s">
        <v>134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134</v>
      </c>
      <c r="DF580" s="2" t="s">
        <v>134</v>
      </c>
      <c r="DG580" s="2" t="s">
        <v>134</v>
      </c>
      <c r="DH580" s="2" t="s">
        <v>134</v>
      </c>
      <c r="DI580" s="2" t="s">
        <v>134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134</v>
      </c>
      <c r="DR580" s="2" t="s">
        <v>134</v>
      </c>
      <c r="DS580" s="2" t="s">
        <v>134</v>
      </c>
      <c r="DT580" s="2" t="s">
        <v>134</v>
      </c>
      <c r="DU580" s="2" t="s">
        <v>134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134</v>
      </c>
      <c r="ED580" s="2" t="s">
        <v>134</v>
      </c>
      <c r="EE580" s="2" t="s">
        <v>134</v>
      </c>
      <c r="EF580" s="2" t="s">
        <v>134</v>
      </c>
      <c r="EG580" s="2" t="s">
        <v>134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134</v>
      </c>
      <c r="EP580" s="2" t="s">
        <v>134</v>
      </c>
      <c r="EQ580" s="2" t="s">
        <v>134</v>
      </c>
      <c r="ER580" s="2" t="s">
        <v>134</v>
      </c>
      <c r="ES580" s="2" t="s">
        <v>134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134</v>
      </c>
      <c r="FB580" s="2" t="s">
        <v>134</v>
      </c>
      <c r="FC580" s="2" t="s">
        <v>134</v>
      </c>
      <c r="FD580" s="2" t="s">
        <v>134</v>
      </c>
      <c r="FE580" s="2" t="s">
        <v>134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134</v>
      </c>
      <c r="FN580" s="2" t="s">
        <v>134</v>
      </c>
      <c r="FO580" s="2" t="s">
        <v>134</v>
      </c>
      <c r="FP580" s="2" t="s">
        <v>134</v>
      </c>
      <c r="FQ580" s="2" t="s">
        <v>134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134</v>
      </c>
      <c r="GA580" s="2" t="s">
        <v>134</v>
      </c>
      <c r="GB580" s="2" t="s">
        <v>134</v>
      </c>
      <c r="GC580" s="2" t="s">
        <v>134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134</v>
      </c>
      <c r="GL580" s="2" t="s">
        <v>134</v>
      </c>
      <c r="GM580" s="2" t="s">
        <v>134</v>
      </c>
      <c r="GN580" s="2" t="s">
        <v>134</v>
      </c>
      <c r="GO580" s="2" t="s">
        <v>134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134</v>
      </c>
      <c r="GX580" s="2" t="s">
        <v>134</v>
      </c>
      <c r="GY580" s="2" t="s">
        <v>134</v>
      </c>
      <c r="GZ580" s="2" t="s">
        <v>134</v>
      </c>
      <c r="HA580" s="2" t="s">
        <v>134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134</v>
      </c>
      <c r="HJ580" s="2" t="s">
        <v>134</v>
      </c>
      <c r="HK580" s="2" t="s">
        <v>134</v>
      </c>
      <c r="HL580" s="2" t="s">
        <v>134</v>
      </c>
      <c r="HM580" s="2" t="s">
        <v>134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134</v>
      </c>
      <c r="HV580" s="2" t="s">
        <v>134</v>
      </c>
      <c r="HW580" s="2" t="s">
        <v>134</v>
      </c>
      <c r="HX580" s="2" t="s">
        <v>134</v>
      </c>
      <c r="HY580" s="2" t="s">
        <v>134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134</v>
      </c>
      <c r="IH580" s="2" t="s">
        <v>134</v>
      </c>
      <c r="II580" s="2" t="s">
        <v>134</v>
      </c>
      <c r="IJ580" s="2" t="s">
        <v>134</v>
      </c>
      <c r="IK580" s="2" t="s">
        <v>134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134</v>
      </c>
      <c r="IT580" s="2" t="s">
        <v>134</v>
      </c>
      <c r="IU580" s="2" t="s">
        <v>134</v>
      </c>
      <c r="IV580" s="2" t="s">
        <v>134</v>
      </c>
      <c r="IW580" s="2" t="s">
        <v>134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134</v>
      </c>
      <c r="JF580" s="2" t="s">
        <v>134</v>
      </c>
      <c r="JG580" s="2" t="s">
        <v>134</v>
      </c>
      <c r="JH580" s="2" t="s">
        <v>134</v>
      </c>
      <c r="JI580" s="2" t="s">
        <v>134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134</v>
      </c>
      <c r="JR580" s="2" t="s">
        <v>134</v>
      </c>
      <c r="JS580" s="2" t="s">
        <v>134</v>
      </c>
      <c r="JT580" s="2" t="s">
        <v>134</v>
      </c>
      <c r="JU580" s="2" t="s">
        <v>134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134</v>
      </c>
      <c r="KP580" s="2" t="s">
        <v>134</v>
      </c>
      <c r="KQ580" s="2" t="s">
        <v>134</v>
      </c>
      <c r="KR580" s="2" t="s">
        <v>134</v>
      </c>
      <c r="KS580" s="2" t="s">
        <v>134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134</v>
      </c>
      <c r="LB580" s="2" t="s">
        <v>134</v>
      </c>
      <c r="LC580" s="2" t="s">
        <v>134</v>
      </c>
      <c r="LD580" s="2" t="s">
        <v>134</v>
      </c>
      <c r="LE580" s="2" t="s">
        <v>134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134</v>
      </c>
      <c r="LO580" s="2" t="s">
        <v>134</v>
      </c>
      <c r="LP580" s="2" t="s">
        <v>134</v>
      </c>
      <c r="LQ580" s="2" t="s">
        <v>134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134</v>
      </c>
      <c r="LZ580" s="2" t="s">
        <v>134</v>
      </c>
      <c r="MA580" s="2" t="s">
        <v>134</v>
      </c>
      <c r="MB580" s="2" t="s">
        <v>134</v>
      </c>
      <c r="MC580" s="2" t="s">
        <v>134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134</v>
      </c>
      <c r="MM580" s="2" t="s">
        <v>134</v>
      </c>
      <c r="MN580" s="2" t="s">
        <v>134</v>
      </c>
      <c r="MO580" s="2" t="s">
        <v>134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134</v>
      </c>
      <c r="MY580" s="2" t="s">
        <v>134</v>
      </c>
      <c r="MZ580" s="2" t="s">
        <v>134</v>
      </c>
      <c r="NA580" s="2" t="s">
        <v>134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134</v>
      </c>
      <c r="NV580" s="2" t="s">
        <v>134</v>
      </c>
      <c r="NW580" s="2" t="s">
        <v>134</v>
      </c>
      <c r="NX580" s="2" t="s">
        <v>134</v>
      </c>
      <c r="NY580" s="2" t="s">
        <v>134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134</v>
      </c>
      <c r="OI580" s="2" t="s">
        <v>134</v>
      </c>
      <c r="OJ580" s="2" t="s">
        <v>134</v>
      </c>
      <c r="OK580" s="2" t="s">
        <v>134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134</v>
      </c>
      <c r="OT580" s="2" t="s">
        <v>134</v>
      </c>
      <c r="OU580" s="2" t="s">
        <v>134</v>
      </c>
      <c r="OV580" s="2" t="s">
        <v>134</v>
      </c>
      <c r="OW580" s="2" t="s">
        <v>134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134</v>
      </c>
      <c r="PG580" s="2" t="s">
        <v>134</v>
      </c>
      <c r="PH580" s="2" t="s">
        <v>134</v>
      </c>
      <c r="PI580" s="2" t="s">
        <v>134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134</v>
      </c>
      <c r="QD580" s="2" t="s">
        <v>134</v>
      </c>
      <c r="QE580" s="2" t="s">
        <v>134</v>
      </c>
      <c r="QF580" s="2" t="s">
        <v>134</v>
      </c>
      <c r="QG580" s="2" t="s">
        <v>134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134</v>
      </c>
      <c r="RB580" s="2" t="s">
        <v>134</v>
      </c>
      <c r="RC580" s="2" t="s">
        <v>134</v>
      </c>
      <c r="RD580" s="2" t="s">
        <v>134</v>
      </c>
      <c r="RE580" s="2" t="s">
        <v>134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134</v>
      </c>
      <c r="RN580" s="2" t="s">
        <v>134</v>
      </c>
      <c r="RO580" s="2" t="s">
        <v>134</v>
      </c>
      <c r="RP580" s="2" t="s">
        <v>134</v>
      </c>
      <c r="RQ580" s="2" t="s">
        <v>134</v>
      </c>
      <c r="RR580" s="2" t="s">
        <v>134</v>
      </c>
      <c r="RS580" s="4"/>
      <c r="RT580" s="8"/>
      <c r="RU580" s="4"/>
      <c r="RV580" s="8"/>
      <c r="RW580" s="7"/>
      <c r="RX580" s="7"/>
      <c r="RY580" s="2" t="s">
        <v>134</v>
      </c>
      <c r="RZ580" s="2" t="s">
        <v>134</v>
      </c>
      <c r="SA580" s="2" t="s">
        <v>134</v>
      </c>
      <c r="SB580" s="2" t="s">
        <v>134</v>
      </c>
      <c r="SC580" s="2" t="s">
        <v>134</v>
      </c>
      <c r="SD580" s="2" t="s">
        <v>134</v>
      </c>
      <c r="SE580" s="4"/>
      <c r="SF580" s="8"/>
      <c r="SG580" s="4"/>
      <c r="SH580" s="8"/>
      <c r="SI580" s="7"/>
      <c r="SJ580" s="7"/>
      <c r="SK580" s="2" t="s">
        <v>134</v>
      </c>
      <c r="SL580" s="2" t="s">
        <v>134</v>
      </c>
      <c r="SM580" s="2" t="s">
        <v>134</v>
      </c>
      <c r="SN580" s="2" t="s">
        <v>134</v>
      </c>
      <c r="SO580" s="2" t="s">
        <v>134</v>
      </c>
      <c r="SP580" s="2" t="s">
        <v>134</v>
      </c>
    </row>
    <row r="581">
      <c r="A581" s="2" t="s">
        <v>4162</v>
      </c>
      <c r="B581" s="2" t="s">
        <v>123</v>
      </c>
      <c r="C581" s="2" t="s">
        <v>4157</v>
      </c>
      <c r="D581" s="2" t="s">
        <v>2731</v>
      </c>
      <c r="E581" s="2" t="s">
        <v>1660</v>
      </c>
      <c r="F581" s="2" t="s">
        <v>3227</v>
      </c>
      <c r="G581" s="2" t="s">
        <v>134</v>
      </c>
      <c r="H581" s="2" t="s">
        <v>134</v>
      </c>
      <c r="I581" s="2" t="s">
        <v>134</v>
      </c>
      <c r="J581" s="2" t="s">
        <v>4163</v>
      </c>
      <c r="K581" s="2" t="s">
        <v>4159</v>
      </c>
      <c r="L581" s="3"/>
      <c r="M581" s="3"/>
      <c r="N581" s="3"/>
      <c r="O581" s="2" t="s">
        <v>766</v>
      </c>
      <c r="P581" s="2" t="s">
        <v>134</v>
      </c>
      <c r="Q581" s="2" t="s">
        <v>134</v>
      </c>
      <c r="R581" s="2" t="s">
        <v>28</v>
      </c>
      <c r="S581" s="2" t="s">
        <v>134</v>
      </c>
      <c r="T581" s="2" t="s">
        <v>134</v>
      </c>
      <c r="U581" s="2" t="s">
        <v>134</v>
      </c>
      <c r="V581" s="2" t="s">
        <v>134</v>
      </c>
      <c r="W581" s="2" t="s">
        <v>134</v>
      </c>
      <c r="X581" s="2" t="s">
        <v>134</v>
      </c>
      <c r="Y581" s="2" t="s">
        <v>134</v>
      </c>
      <c r="Z581" s="4"/>
      <c r="AA581" s="4">
        <f>=ROUNDDOWN({0},0)</f>
      </c>
      <c r="AB581" s="5"/>
      <c r="AC581" s="2" t="s">
        <v>134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/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/>
      <c r="BJ581" s="4"/>
      <c r="BK581" s="8"/>
      <c r="BL581" s="2" t="s">
        <v>134</v>
      </c>
      <c r="BM581" s="7"/>
      <c r="BN581" s="7"/>
      <c r="BO581" s="4"/>
      <c r="BP581" s="8"/>
      <c r="BQ581" s="4"/>
      <c r="BR581" s="8"/>
      <c r="BS581" s="7"/>
      <c r="BT581" s="7"/>
      <c r="BU581" s="2" t="s">
        <v>134</v>
      </c>
      <c r="BV581" s="2" t="s">
        <v>134</v>
      </c>
      <c r="BW581" s="2" t="s">
        <v>134</v>
      </c>
      <c r="BX581" s="2" t="s">
        <v>134</v>
      </c>
      <c r="BY581" s="2" t="s">
        <v>134</v>
      </c>
      <c r="BZ581" s="2" t="s">
        <v>134</v>
      </c>
      <c r="CA581" s="4"/>
      <c r="CB581" s="8"/>
      <c r="CC581" s="4"/>
      <c r="CD581" s="8"/>
      <c r="CE581" s="7"/>
      <c r="CF581" s="7"/>
      <c r="CG581" s="2" t="s">
        <v>134</v>
      </c>
      <c r="CH581" s="2" t="s">
        <v>134</v>
      </c>
      <c r="CI581" s="2" t="s">
        <v>134</v>
      </c>
      <c r="CJ581" s="2" t="s">
        <v>134</v>
      </c>
      <c r="CK581" s="2" t="s">
        <v>134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134</v>
      </c>
      <c r="CT581" s="2" t="s">
        <v>134</v>
      </c>
      <c r="CU581" s="2" t="s">
        <v>134</v>
      </c>
      <c r="CV581" s="2" t="s">
        <v>134</v>
      </c>
      <c r="CW581" s="2" t="s">
        <v>134</v>
      </c>
      <c r="CX581" s="2" t="s">
        <v>134</v>
      </c>
      <c r="CY581" s="4"/>
      <c r="CZ581" s="8"/>
      <c r="DA581" s="4"/>
      <c r="DB581" s="8"/>
      <c r="DC581" s="7"/>
      <c r="DD581" s="7"/>
      <c r="DE581" s="2" t="s">
        <v>134</v>
      </c>
      <c r="DF581" s="2" t="s">
        <v>134</v>
      </c>
      <c r="DG581" s="2" t="s">
        <v>134</v>
      </c>
      <c r="DH581" s="2" t="s">
        <v>134</v>
      </c>
      <c r="DI581" s="2" t="s">
        <v>134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134</v>
      </c>
      <c r="DR581" s="2" t="s">
        <v>134</v>
      </c>
      <c r="DS581" s="2" t="s">
        <v>134</v>
      </c>
      <c r="DT581" s="2" t="s">
        <v>134</v>
      </c>
      <c r="DU581" s="2" t="s">
        <v>134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134</v>
      </c>
      <c r="ED581" s="2" t="s">
        <v>134</v>
      </c>
      <c r="EE581" s="2" t="s">
        <v>134</v>
      </c>
      <c r="EF581" s="2" t="s">
        <v>134</v>
      </c>
      <c r="EG581" s="2" t="s">
        <v>134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134</v>
      </c>
      <c r="EP581" s="2" t="s">
        <v>134</v>
      </c>
      <c r="EQ581" s="2" t="s">
        <v>134</v>
      </c>
      <c r="ER581" s="2" t="s">
        <v>134</v>
      </c>
      <c r="ES581" s="2" t="s">
        <v>134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134</v>
      </c>
      <c r="FB581" s="2" t="s">
        <v>134</v>
      </c>
      <c r="FC581" s="2" t="s">
        <v>134</v>
      </c>
      <c r="FD581" s="2" t="s">
        <v>134</v>
      </c>
      <c r="FE581" s="2" t="s">
        <v>134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134</v>
      </c>
      <c r="FN581" s="2" t="s">
        <v>134</v>
      </c>
      <c r="FO581" s="2" t="s">
        <v>134</v>
      </c>
      <c r="FP581" s="2" t="s">
        <v>134</v>
      </c>
      <c r="FQ581" s="2" t="s">
        <v>134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134</v>
      </c>
      <c r="FZ581" s="2" t="s">
        <v>134</v>
      </c>
      <c r="GA581" s="2" t="s">
        <v>134</v>
      </c>
      <c r="GB581" s="2" t="s">
        <v>134</v>
      </c>
      <c r="GC581" s="2" t="s">
        <v>134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134</v>
      </c>
      <c r="GM581" s="2" t="s">
        <v>134</v>
      </c>
      <c r="GN581" s="2" t="s">
        <v>134</v>
      </c>
      <c r="GO581" s="2" t="s">
        <v>134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134</v>
      </c>
      <c r="GX581" s="2" t="s">
        <v>134</v>
      </c>
      <c r="GY581" s="2" t="s">
        <v>134</v>
      </c>
      <c r="GZ581" s="2" t="s">
        <v>134</v>
      </c>
      <c r="HA581" s="2" t="s">
        <v>134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134</v>
      </c>
      <c r="HJ581" s="2" t="s">
        <v>134</v>
      </c>
      <c r="HK581" s="2" t="s">
        <v>134</v>
      </c>
      <c r="HL581" s="2" t="s">
        <v>134</v>
      </c>
      <c r="HM581" s="2" t="s">
        <v>134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134</v>
      </c>
      <c r="HV581" s="2" t="s">
        <v>134</v>
      </c>
      <c r="HW581" s="2" t="s">
        <v>134</v>
      </c>
      <c r="HX581" s="2" t="s">
        <v>134</v>
      </c>
      <c r="HY581" s="2" t="s">
        <v>134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134</v>
      </c>
      <c r="II581" s="2" t="s">
        <v>134</v>
      </c>
      <c r="IJ581" s="2" t="s">
        <v>134</v>
      </c>
      <c r="IK581" s="2" t="s">
        <v>134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134</v>
      </c>
      <c r="IT581" s="2" t="s">
        <v>134</v>
      </c>
      <c r="IU581" s="2" t="s">
        <v>134</v>
      </c>
      <c r="IV581" s="2" t="s">
        <v>134</v>
      </c>
      <c r="IW581" s="2" t="s">
        <v>134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134</v>
      </c>
      <c r="JF581" s="2" t="s">
        <v>134</v>
      </c>
      <c r="JG581" s="2" t="s">
        <v>134</v>
      </c>
      <c r="JH581" s="2" t="s">
        <v>134</v>
      </c>
      <c r="JI581" s="2" t="s">
        <v>134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134</v>
      </c>
      <c r="JR581" s="2" t="s">
        <v>134</v>
      </c>
      <c r="JS581" s="2" t="s">
        <v>134</v>
      </c>
      <c r="JT581" s="2" t="s">
        <v>134</v>
      </c>
      <c r="JU581" s="2" t="s">
        <v>134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134</v>
      </c>
      <c r="KQ581" s="2" t="s">
        <v>134</v>
      </c>
      <c r="KR581" s="2" t="s">
        <v>134</v>
      </c>
      <c r="KS581" s="2" t="s">
        <v>134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134</v>
      </c>
      <c r="LB581" s="2" t="s">
        <v>134</v>
      </c>
      <c r="LC581" s="2" t="s">
        <v>134</v>
      </c>
      <c r="LD581" s="2" t="s">
        <v>134</v>
      </c>
      <c r="LE581" s="2" t="s">
        <v>134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134</v>
      </c>
      <c r="LN581" s="2" t="s">
        <v>134</v>
      </c>
      <c r="LO581" s="2" t="s">
        <v>134</v>
      </c>
      <c r="LP581" s="2" t="s">
        <v>134</v>
      </c>
      <c r="LQ581" s="2" t="s">
        <v>134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134</v>
      </c>
      <c r="LZ581" s="2" t="s">
        <v>134</v>
      </c>
      <c r="MA581" s="2" t="s">
        <v>134</v>
      </c>
      <c r="MB581" s="2" t="s">
        <v>134</v>
      </c>
      <c r="MC581" s="2" t="s">
        <v>134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134</v>
      </c>
      <c r="MM581" s="2" t="s">
        <v>134</v>
      </c>
      <c r="MN581" s="2" t="s">
        <v>134</v>
      </c>
      <c r="MO581" s="2" t="s">
        <v>134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134</v>
      </c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134</v>
      </c>
      <c r="OT581" s="2" t="s">
        <v>134</v>
      </c>
      <c r="OU581" s="2" t="s">
        <v>134</v>
      </c>
      <c r="OV581" s="2" t="s">
        <v>134</v>
      </c>
      <c r="OW581" s="2" t="s">
        <v>134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134</v>
      </c>
      <c r="QP581" s="2" t="s">
        <v>134</v>
      </c>
      <c r="QQ581" s="2" t="s">
        <v>134</v>
      </c>
      <c r="QR581" s="2" t="s">
        <v>134</v>
      </c>
      <c r="QS581" s="2" t="s">
        <v>134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134</v>
      </c>
      <c r="RB581" s="2" t="s">
        <v>134</v>
      </c>
      <c r="RC581" s="2" t="s">
        <v>134</v>
      </c>
      <c r="RD581" s="2" t="s">
        <v>134</v>
      </c>
      <c r="RE581" s="2" t="s">
        <v>134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134</v>
      </c>
      <c r="RN581" s="2" t="s">
        <v>134</v>
      </c>
      <c r="RO581" s="2" t="s">
        <v>134</v>
      </c>
      <c r="RP581" s="2" t="s">
        <v>134</v>
      </c>
      <c r="RQ581" s="2" t="s">
        <v>134</v>
      </c>
      <c r="RR581" s="2" t="s">
        <v>134</v>
      </c>
      <c r="RS581" s="4"/>
      <c r="RT581" s="8"/>
      <c r="RU581" s="4"/>
      <c r="RV581" s="8"/>
      <c r="RW581" s="7"/>
      <c r="RX581" s="7"/>
      <c r="RY581" s="2" t="s">
        <v>134</v>
      </c>
      <c r="RZ581" s="2" t="s">
        <v>134</v>
      </c>
      <c r="SA581" s="2" t="s">
        <v>134</v>
      </c>
      <c r="SB581" s="2" t="s">
        <v>134</v>
      </c>
      <c r="SC581" s="2" t="s">
        <v>134</v>
      </c>
      <c r="SD581" s="2" t="s">
        <v>134</v>
      </c>
      <c r="SE581" s="4"/>
      <c r="SF581" s="8"/>
      <c r="SG581" s="4"/>
      <c r="SH581" s="8"/>
      <c r="SI581" s="7"/>
      <c r="SJ581" s="7"/>
      <c r="SK581" s="2" t="s">
        <v>134</v>
      </c>
      <c r="SL581" s="2" t="s">
        <v>134</v>
      </c>
      <c r="SM581" s="2" t="s">
        <v>134</v>
      </c>
      <c r="SN581" s="2" t="s">
        <v>134</v>
      </c>
      <c r="SO581" s="2" t="s">
        <v>134</v>
      </c>
      <c r="SP581" s="2" t="s">
        <v>134</v>
      </c>
    </row>
    <row r="582">
      <c r="A582" s="2" t="s">
        <v>4164</v>
      </c>
      <c r="B582" s="2" t="s">
        <v>123</v>
      </c>
      <c r="C582" s="2" t="s">
        <v>4157</v>
      </c>
      <c r="D582" s="2" t="s">
        <v>2731</v>
      </c>
      <c r="E582" s="2" t="s">
        <v>1660</v>
      </c>
      <c r="F582" s="2" t="s">
        <v>3227</v>
      </c>
      <c r="G582" s="2" t="s">
        <v>134</v>
      </c>
      <c r="H582" s="2" t="s">
        <v>134</v>
      </c>
      <c r="I582" s="2" t="s">
        <v>134</v>
      </c>
      <c r="J582" s="2" t="s">
        <v>4165</v>
      </c>
      <c r="K582" s="2" t="s">
        <v>4159</v>
      </c>
      <c r="L582" s="3">
        <v>6.3</v>
      </c>
      <c r="M582" s="3"/>
      <c r="N582" s="3"/>
      <c r="O582" s="2" t="s">
        <v>766</v>
      </c>
      <c r="P582" s="2" t="s">
        <v>134</v>
      </c>
      <c r="Q582" s="2" t="s">
        <v>134</v>
      </c>
      <c r="R582" s="2" t="s">
        <v>28</v>
      </c>
      <c r="S582" s="2" t="s">
        <v>134</v>
      </c>
      <c r="T582" s="2" t="s">
        <v>134</v>
      </c>
      <c r="U582" s="2" t="s">
        <v>134</v>
      </c>
      <c r="V582" s="2" t="s">
        <v>134</v>
      </c>
      <c r="W582" s="2" t="s">
        <v>134</v>
      </c>
      <c r="X582" s="2" t="s">
        <v>134</v>
      </c>
      <c r="Y582" s="2" t="s">
        <v>134</v>
      </c>
      <c r="Z582" s="4"/>
      <c r="AA582" s="4">
        <f>=ROUNDDOWN({0},0)</f>
      </c>
      <c r="AB582" s="5"/>
      <c r="AC582" s="2" t="s">
        <v>134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 t="s">
        <v>134</v>
      </c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134</v>
      </c>
      <c r="BV582" s="2" t="s">
        <v>134</v>
      </c>
      <c r="BW582" s="2" t="s">
        <v>134</v>
      </c>
      <c r="BX582" s="2" t="s">
        <v>134</v>
      </c>
      <c r="BY582" s="2" t="s">
        <v>134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134</v>
      </c>
      <c r="CI582" s="2" t="s">
        <v>134</v>
      </c>
      <c r="CJ582" s="2" t="s">
        <v>134</v>
      </c>
      <c r="CK582" s="2" t="s">
        <v>134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134</v>
      </c>
      <c r="CT582" s="2" t="s">
        <v>134</v>
      </c>
      <c r="CU582" s="2" t="s">
        <v>134</v>
      </c>
      <c r="CV582" s="2" t="s">
        <v>134</v>
      </c>
      <c r="CW582" s="2" t="s">
        <v>134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134</v>
      </c>
      <c r="DG582" s="2" t="s">
        <v>134</v>
      </c>
      <c r="DH582" s="2" t="s">
        <v>134</v>
      </c>
      <c r="DI582" s="2" t="s">
        <v>134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134</v>
      </c>
      <c r="DR582" s="2" t="s">
        <v>134</v>
      </c>
      <c r="DS582" s="2" t="s">
        <v>134</v>
      </c>
      <c r="DT582" s="2" t="s">
        <v>134</v>
      </c>
      <c r="DU582" s="2" t="s">
        <v>134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134</v>
      </c>
      <c r="ED582" s="2" t="s">
        <v>134</v>
      </c>
      <c r="EE582" s="2" t="s">
        <v>134</v>
      </c>
      <c r="EF582" s="2" t="s">
        <v>134</v>
      </c>
      <c r="EG582" s="2" t="s">
        <v>134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134</v>
      </c>
      <c r="EP582" s="2" t="s">
        <v>134</v>
      </c>
      <c r="EQ582" s="2" t="s">
        <v>134</v>
      </c>
      <c r="ER582" s="2" t="s">
        <v>134</v>
      </c>
      <c r="ES582" s="2" t="s">
        <v>134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134</v>
      </c>
      <c r="FB582" s="2" t="s">
        <v>134</v>
      </c>
      <c r="FC582" s="2" t="s">
        <v>134</v>
      </c>
      <c r="FD582" s="2" t="s">
        <v>134</v>
      </c>
      <c r="FE582" s="2" t="s">
        <v>134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134</v>
      </c>
      <c r="FN582" s="2" t="s">
        <v>134</v>
      </c>
      <c r="FO582" s="2" t="s">
        <v>134</v>
      </c>
      <c r="FP582" s="2" t="s">
        <v>134</v>
      </c>
      <c r="FQ582" s="2" t="s">
        <v>134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134</v>
      </c>
      <c r="FZ582" s="2" t="s">
        <v>134</v>
      </c>
      <c r="GA582" s="2" t="s">
        <v>134</v>
      </c>
      <c r="GB582" s="2" t="s">
        <v>134</v>
      </c>
      <c r="GC582" s="2" t="s">
        <v>134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134</v>
      </c>
      <c r="GL582" s="2" t="s">
        <v>134</v>
      </c>
      <c r="GM582" s="2" t="s">
        <v>134</v>
      </c>
      <c r="GN582" s="2" t="s">
        <v>134</v>
      </c>
      <c r="GO582" s="2" t="s">
        <v>134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134</v>
      </c>
      <c r="GX582" s="2" t="s">
        <v>134</v>
      </c>
      <c r="GY582" s="2" t="s">
        <v>134</v>
      </c>
      <c r="GZ582" s="2" t="s">
        <v>134</v>
      </c>
      <c r="HA582" s="2" t="s">
        <v>134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134</v>
      </c>
      <c r="HJ582" s="2" t="s">
        <v>134</v>
      </c>
      <c r="HK582" s="2" t="s">
        <v>134</v>
      </c>
      <c r="HL582" s="2" t="s">
        <v>134</v>
      </c>
      <c r="HM582" s="2" t="s">
        <v>134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134</v>
      </c>
      <c r="HV582" s="2" t="s">
        <v>134</v>
      </c>
      <c r="HW582" s="2" t="s">
        <v>134</v>
      </c>
      <c r="HX582" s="2" t="s">
        <v>134</v>
      </c>
      <c r="HY582" s="2" t="s">
        <v>134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134</v>
      </c>
      <c r="II582" s="2" t="s">
        <v>134</v>
      </c>
      <c r="IJ582" s="2" t="s">
        <v>134</v>
      </c>
      <c r="IK582" s="2" t="s">
        <v>134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134</v>
      </c>
      <c r="IT582" s="2" t="s">
        <v>134</v>
      </c>
      <c r="IU582" s="2" t="s">
        <v>134</v>
      </c>
      <c r="IV582" s="2" t="s">
        <v>134</v>
      </c>
      <c r="IW582" s="2" t="s">
        <v>134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134</v>
      </c>
      <c r="JF582" s="2" t="s">
        <v>134</v>
      </c>
      <c r="JG582" s="2" t="s">
        <v>134</v>
      </c>
      <c r="JH582" s="2" t="s">
        <v>134</v>
      </c>
      <c r="JI582" s="2" t="s">
        <v>134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134</v>
      </c>
      <c r="JR582" s="2" t="s">
        <v>134</v>
      </c>
      <c r="JS582" s="2" t="s">
        <v>134</v>
      </c>
      <c r="JT582" s="2" t="s">
        <v>134</v>
      </c>
      <c r="JU582" s="2" t="s">
        <v>134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134</v>
      </c>
      <c r="KQ582" s="2" t="s">
        <v>134</v>
      </c>
      <c r="KR582" s="2" t="s">
        <v>134</v>
      </c>
      <c r="KS582" s="2" t="s">
        <v>134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134</v>
      </c>
      <c r="LC582" s="2" t="s">
        <v>134</v>
      </c>
      <c r="LD582" s="2" t="s">
        <v>134</v>
      </c>
      <c r="LE582" s="2" t="s">
        <v>134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134</v>
      </c>
      <c r="LN582" s="2" t="s">
        <v>134</v>
      </c>
      <c r="LO582" s="2" t="s">
        <v>134</v>
      </c>
      <c r="LP582" s="2" t="s">
        <v>134</v>
      </c>
      <c r="LQ582" s="2" t="s">
        <v>134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134</v>
      </c>
      <c r="LZ582" s="2" t="s">
        <v>134</v>
      </c>
      <c r="MA582" s="2" t="s">
        <v>134</v>
      </c>
      <c r="MB582" s="2" t="s">
        <v>134</v>
      </c>
      <c r="MC582" s="2" t="s">
        <v>134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134</v>
      </c>
      <c r="MM582" s="2" t="s">
        <v>134</v>
      </c>
      <c r="MN582" s="2" t="s">
        <v>134</v>
      </c>
      <c r="MO582" s="2" t="s">
        <v>134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134</v>
      </c>
      <c r="MY582" s="2" t="s">
        <v>134</v>
      </c>
      <c r="MZ582" s="2" t="s">
        <v>134</v>
      </c>
      <c r="NA582" s="2" t="s">
        <v>134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134</v>
      </c>
      <c r="NJ582" s="2" t="s">
        <v>134</v>
      </c>
      <c r="NK582" s="2" t="s">
        <v>134</v>
      </c>
      <c r="NL582" s="2" t="s">
        <v>134</v>
      </c>
      <c r="NM582" s="2" t="s">
        <v>134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134</v>
      </c>
      <c r="OT582" s="2" t="s">
        <v>134</v>
      </c>
      <c r="OU582" s="2" t="s">
        <v>134</v>
      </c>
      <c r="OV582" s="2" t="s">
        <v>134</v>
      </c>
      <c r="OW582" s="2" t="s">
        <v>134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134</v>
      </c>
      <c r="QP582" s="2" t="s">
        <v>134</v>
      </c>
      <c r="QQ582" s="2" t="s">
        <v>134</v>
      </c>
      <c r="QR582" s="2" t="s">
        <v>134</v>
      </c>
      <c r="QS582" s="2" t="s">
        <v>134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134</v>
      </c>
      <c r="RB582" s="2" t="s">
        <v>134</v>
      </c>
      <c r="RC582" s="2" t="s">
        <v>134</v>
      </c>
      <c r="RD582" s="2" t="s">
        <v>134</v>
      </c>
      <c r="RE582" s="2" t="s">
        <v>134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134</v>
      </c>
      <c r="RN582" s="2" t="s">
        <v>134</v>
      </c>
      <c r="RO582" s="2" t="s">
        <v>134</v>
      </c>
      <c r="RP582" s="2" t="s">
        <v>134</v>
      </c>
      <c r="RQ582" s="2" t="s">
        <v>134</v>
      </c>
      <c r="RR582" s="2" t="s">
        <v>134</v>
      </c>
      <c r="RS582" s="4"/>
      <c r="RT582" s="8"/>
      <c r="RU582" s="4"/>
      <c r="RV582" s="8"/>
      <c r="RW582" s="7"/>
      <c r="RX582" s="7"/>
      <c r="RY582" s="2" t="s">
        <v>134</v>
      </c>
      <c r="RZ582" s="2" t="s">
        <v>134</v>
      </c>
      <c r="SA582" s="2" t="s">
        <v>134</v>
      </c>
      <c r="SB582" s="2" t="s">
        <v>134</v>
      </c>
      <c r="SC582" s="2" t="s">
        <v>134</v>
      </c>
      <c r="SD582" s="2" t="s">
        <v>134</v>
      </c>
      <c r="SE582" s="4"/>
      <c r="SF582" s="8"/>
      <c r="SG582" s="4"/>
      <c r="SH582" s="8"/>
      <c r="SI582" s="7"/>
      <c r="SJ582" s="7"/>
      <c r="SK582" s="2" t="s">
        <v>134</v>
      </c>
      <c r="SL582" s="2" t="s">
        <v>134</v>
      </c>
      <c r="SM582" s="2" t="s">
        <v>134</v>
      </c>
      <c r="SN582" s="2" t="s">
        <v>134</v>
      </c>
      <c r="SO582" s="2" t="s">
        <v>134</v>
      </c>
      <c r="SP582" s="2" t="s">
        <v>134</v>
      </c>
    </row>
    <row r="583">
      <c r="A583" s="2" t="s">
        <v>4166</v>
      </c>
      <c r="B583" s="2" t="s">
        <v>123</v>
      </c>
      <c r="C583" s="2" t="s">
        <v>4157</v>
      </c>
      <c r="D583" s="2" t="s">
        <v>2731</v>
      </c>
      <c r="E583" s="2" t="s">
        <v>1660</v>
      </c>
      <c r="F583" s="2" t="s">
        <v>3227</v>
      </c>
      <c r="G583" s="2" t="s">
        <v>134</v>
      </c>
      <c r="H583" s="2" t="s">
        <v>134</v>
      </c>
      <c r="I583" s="2" t="s">
        <v>134</v>
      </c>
      <c r="J583" s="2" t="s">
        <v>4165</v>
      </c>
      <c r="K583" s="2" t="s">
        <v>4159</v>
      </c>
      <c r="L583" s="3"/>
      <c r="M583" s="3"/>
      <c r="N583" s="3"/>
      <c r="O583" s="2" t="s">
        <v>766</v>
      </c>
      <c r="P583" s="2" t="s">
        <v>134</v>
      </c>
      <c r="Q583" s="2" t="s">
        <v>134</v>
      </c>
      <c r="R583" s="2" t="s">
        <v>28</v>
      </c>
      <c r="S583" s="2" t="s">
        <v>134</v>
      </c>
      <c r="T583" s="2" t="s">
        <v>134</v>
      </c>
      <c r="U583" s="2" t="s">
        <v>134</v>
      </c>
      <c r="V583" s="2" t="s">
        <v>134</v>
      </c>
      <c r="W583" s="2" t="s">
        <v>134</v>
      </c>
      <c r="X583" s="2" t="s">
        <v>134</v>
      </c>
      <c r="Y583" s="2" t="s">
        <v>134</v>
      </c>
      <c r="Z583" s="4"/>
      <c r="AA583" s="4">
        <f>=ROUNDDOWN({0},0)</f>
      </c>
      <c r="AB583" s="5"/>
      <c r="AC583" s="2" t="s">
        <v>134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134</v>
      </c>
      <c r="AW583" s="8" t="s">
        <v>134</v>
      </c>
      <c r="AX583" s="4" t="s">
        <v>134</v>
      </c>
      <c r="AY583" s="8" t="s">
        <v>134</v>
      </c>
      <c r="AZ583" s="7" t="s">
        <v>134</v>
      </c>
      <c r="BA583" s="7" t="s">
        <v>134</v>
      </c>
      <c r="BB583" s="7" t="s">
        <v>134</v>
      </c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/>
      <c r="BJ583" s="4"/>
      <c r="BK583" s="8"/>
      <c r="BL583" s="2" t="s">
        <v>134</v>
      </c>
      <c r="BM583" s="7"/>
      <c r="BN583" s="7"/>
      <c r="BO583" s="4"/>
      <c r="BP583" s="8"/>
      <c r="BQ583" s="4"/>
      <c r="BR583" s="8"/>
      <c r="BS583" s="7"/>
      <c r="BT583" s="7"/>
      <c r="BU583" s="2" t="s">
        <v>134</v>
      </c>
      <c r="BV583" s="2" t="s">
        <v>134</v>
      </c>
      <c r="BW583" s="2" t="s">
        <v>134</v>
      </c>
      <c r="BX583" s="2" t="s">
        <v>134</v>
      </c>
      <c r="BY583" s="2" t="s">
        <v>134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134</v>
      </c>
      <c r="CH583" s="2" t="s">
        <v>134</v>
      </c>
      <c r="CI583" s="2" t="s">
        <v>134</v>
      </c>
      <c r="CJ583" s="2" t="s">
        <v>134</v>
      </c>
      <c r="CK583" s="2" t="s">
        <v>134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134</v>
      </c>
      <c r="CT583" s="2" t="s">
        <v>134</v>
      </c>
      <c r="CU583" s="2" t="s">
        <v>134</v>
      </c>
      <c r="CV583" s="2" t="s">
        <v>134</v>
      </c>
      <c r="CW583" s="2" t="s">
        <v>134</v>
      </c>
      <c r="CX583" s="2" t="s">
        <v>134</v>
      </c>
      <c r="CY583" s="4"/>
      <c r="CZ583" s="8"/>
      <c r="DA583" s="4"/>
      <c r="DB583" s="8"/>
      <c r="DC583" s="7"/>
      <c r="DD583" s="7"/>
      <c r="DE583" s="2" t="s">
        <v>134</v>
      </c>
      <c r="DF583" s="2" t="s">
        <v>134</v>
      </c>
      <c r="DG583" s="2" t="s">
        <v>134</v>
      </c>
      <c r="DH583" s="2" t="s">
        <v>134</v>
      </c>
      <c r="DI583" s="2" t="s">
        <v>134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134</v>
      </c>
      <c r="DR583" s="2" t="s">
        <v>134</v>
      </c>
      <c r="DS583" s="2" t="s">
        <v>134</v>
      </c>
      <c r="DT583" s="2" t="s">
        <v>134</v>
      </c>
      <c r="DU583" s="2" t="s">
        <v>134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134</v>
      </c>
      <c r="ED583" s="2" t="s">
        <v>134</v>
      </c>
      <c r="EE583" s="2" t="s">
        <v>134</v>
      </c>
      <c r="EF583" s="2" t="s">
        <v>134</v>
      </c>
      <c r="EG583" s="2" t="s">
        <v>134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134</v>
      </c>
      <c r="EP583" s="2" t="s">
        <v>134</v>
      </c>
      <c r="EQ583" s="2" t="s">
        <v>134</v>
      </c>
      <c r="ER583" s="2" t="s">
        <v>134</v>
      </c>
      <c r="ES583" s="2" t="s">
        <v>134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134</v>
      </c>
      <c r="FB583" s="2" t="s">
        <v>134</v>
      </c>
      <c r="FC583" s="2" t="s">
        <v>134</v>
      </c>
      <c r="FD583" s="2" t="s">
        <v>134</v>
      </c>
      <c r="FE583" s="2" t="s">
        <v>134</v>
      </c>
      <c r="FF583" s="2" t="s">
        <v>134</v>
      </c>
      <c r="FG583" s="4"/>
      <c r="FH583" s="8"/>
      <c r="FI583" s="4"/>
      <c r="FJ583" s="8"/>
      <c r="FK583" s="7"/>
      <c r="FL583" s="7"/>
      <c r="FM583" s="2" t="s">
        <v>134</v>
      </c>
      <c r="FN583" s="2" t="s">
        <v>134</v>
      </c>
      <c r="FO583" s="2" t="s">
        <v>134</v>
      </c>
      <c r="FP583" s="2" t="s">
        <v>134</v>
      </c>
      <c r="FQ583" s="2" t="s">
        <v>134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134</v>
      </c>
      <c r="GA583" s="2" t="s">
        <v>134</v>
      </c>
      <c r="GB583" s="2" t="s">
        <v>134</v>
      </c>
      <c r="GC583" s="2" t="s">
        <v>134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134</v>
      </c>
      <c r="GL583" s="2" t="s">
        <v>134</v>
      </c>
      <c r="GM583" s="2" t="s">
        <v>134</v>
      </c>
      <c r="GN583" s="2" t="s">
        <v>134</v>
      </c>
      <c r="GO583" s="2" t="s">
        <v>134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134</v>
      </c>
      <c r="GX583" s="2" t="s">
        <v>134</v>
      </c>
      <c r="GY583" s="2" t="s">
        <v>134</v>
      </c>
      <c r="GZ583" s="2" t="s">
        <v>134</v>
      </c>
      <c r="HA583" s="2" t="s">
        <v>134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134</v>
      </c>
      <c r="HJ583" s="2" t="s">
        <v>134</v>
      </c>
      <c r="HK583" s="2" t="s">
        <v>134</v>
      </c>
      <c r="HL583" s="2" t="s">
        <v>134</v>
      </c>
      <c r="HM583" s="2" t="s">
        <v>134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134</v>
      </c>
      <c r="HV583" s="2" t="s">
        <v>134</v>
      </c>
      <c r="HW583" s="2" t="s">
        <v>134</v>
      </c>
      <c r="HX583" s="2" t="s">
        <v>134</v>
      </c>
      <c r="HY583" s="2" t="s">
        <v>134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134</v>
      </c>
      <c r="IH583" s="2" t="s">
        <v>134</v>
      </c>
      <c r="II583" s="2" t="s">
        <v>134</v>
      </c>
      <c r="IJ583" s="2" t="s">
        <v>134</v>
      </c>
      <c r="IK583" s="2" t="s">
        <v>134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134</v>
      </c>
      <c r="IT583" s="2" t="s">
        <v>134</v>
      </c>
      <c r="IU583" s="2" t="s">
        <v>134</v>
      </c>
      <c r="IV583" s="2" t="s">
        <v>134</v>
      </c>
      <c r="IW583" s="2" t="s">
        <v>134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134</v>
      </c>
      <c r="JF583" s="2" t="s">
        <v>134</v>
      </c>
      <c r="JG583" s="2" t="s">
        <v>134</v>
      </c>
      <c r="JH583" s="2" t="s">
        <v>134</v>
      </c>
      <c r="JI583" s="2" t="s">
        <v>134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134</v>
      </c>
      <c r="JR583" s="2" t="s">
        <v>134</v>
      </c>
      <c r="JS583" s="2" t="s">
        <v>134</v>
      </c>
      <c r="JT583" s="2" t="s">
        <v>134</v>
      </c>
      <c r="JU583" s="2" t="s">
        <v>134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134</v>
      </c>
      <c r="KE583" s="2" t="s">
        <v>134</v>
      </c>
      <c r="KF583" s="2" t="s">
        <v>134</v>
      </c>
      <c r="KG583" s="2" t="s">
        <v>134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134</v>
      </c>
      <c r="KQ583" s="2" t="s">
        <v>134</v>
      </c>
      <c r="KR583" s="2" t="s">
        <v>134</v>
      </c>
      <c r="KS583" s="2" t="s">
        <v>134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134</v>
      </c>
      <c r="LB583" s="2" t="s">
        <v>134</v>
      </c>
      <c r="LC583" s="2" t="s">
        <v>134</v>
      </c>
      <c r="LD583" s="2" t="s">
        <v>134</v>
      </c>
      <c r="LE583" s="2" t="s">
        <v>134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134</v>
      </c>
      <c r="LN583" s="2" t="s">
        <v>134</v>
      </c>
      <c r="LO583" s="2" t="s">
        <v>134</v>
      </c>
      <c r="LP583" s="2" t="s">
        <v>134</v>
      </c>
      <c r="LQ583" s="2" t="s">
        <v>134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134</v>
      </c>
      <c r="LZ583" s="2" t="s">
        <v>134</v>
      </c>
      <c r="MA583" s="2" t="s">
        <v>134</v>
      </c>
      <c r="MB583" s="2" t="s">
        <v>134</v>
      </c>
      <c r="MC583" s="2" t="s">
        <v>134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134</v>
      </c>
      <c r="MM583" s="2" t="s">
        <v>134</v>
      </c>
      <c r="MN583" s="2" t="s">
        <v>134</v>
      </c>
      <c r="MO583" s="2" t="s">
        <v>134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134</v>
      </c>
      <c r="MY583" s="2" t="s">
        <v>134</v>
      </c>
      <c r="MZ583" s="2" t="s">
        <v>134</v>
      </c>
      <c r="NA583" s="2" t="s">
        <v>134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134</v>
      </c>
      <c r="NJ583" s="2" t="s">
        <v>134</v>
      </c>
      <c r="NK583" s="2" t="s">
        <v>134</v>
      </c>
      <c r="NL583" s="2" t="s">
        <v>134</v>
      </c>
      <c r="NM583" s="2" t="s">
        <v>134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134</v>
      </c>
      <c r="NV583" s="2" t="s">
        <v>134</v>
      </c>
      <c r="NW583" s="2" t="s">
        <v>134</v>
      </c>
      <c r="NX583" s="2" t="s">
        <v>134</v>
      </c>
      <c r="NY583" s="2" t="s">
        <v>134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134</v>
      </c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134</v>
      </c>
      <c r="OT583" s="2" t="s">
        <v>134</v>
      </c>
      <c r="OU583" s="2" t="s">
        <v>134</v>
      </c>
      <c r="OV583" s="2" t="s">
        <v>134</v>
      </c>
      <c r="OW583" s="2" t="s">
        <v>134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134</v>
      </c>
      <c r="PG583" s="2" t="s">
        <v>134</v>
      </c>
      <c r="PH583" s="2" t="s">
        <v>134</v>
      </c>
      <c r="PI583" s="2" t="s">
        <v>134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134</v>
      </c>
      <c r="PS583" s="2" t="s">
        <v>134</v>
      </c>
      <c r="PT583" s="2" t="s">
        <v>134</v>
      </c>
      <c r="PU583" s="2" t="s">
        <v>134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134</v>
      </c>
      <c r="QD583" s="2" t="s">
        <v>134</v>
      </c>
      <c r="QE583" s="2" t="s">
        <v>134</v>
      </c>
      <c r="QF583" s="2" t="s">
        <v>134</v>
      </c>
      <c r="QG583" s="2" t="s">
        <v>134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134</v>
      </c>
      <c r="RB583" s="2" t="s">
        <v>134</v>
      </c>
      <c r="RC583" s="2" t="s">
        <v>134</v>
      </c>
      <c r="RD583" s="2" t="s">
        <v>134</v>
      </c>
      <c r="RE583" s="2" t="s">
        <v>134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134</v>
      </c>
      <c r="RN583" s="2" t="s">
        <v>134</v>
      </c>
      <c r="RO583" s="2" t="s">
        <v>134</v>
      </c>
      <c r="RP583" s="2" t="s">
        <v>134</v>
      </c>
      <c r="RQ583" s="2" t="s">
        <v>134</v>
      </c>
      <c r="RR583" s="2" t="s">
        <v>134</v>
      </c>
      <c r="RS583" s="4"/>
      <c r="RT583" s="8"/>
      <c r="RU583" s="4"/>
      <c r="RV583" s="8"/>
      <c r="RW583" s="7"/>
      <c r="RX583" s="7"/>
      <c r="RY583" s="2" t="s">
        <v>134</v>
      </c>
      <c r="RZ583" s="2" t="s">
        <v>134</v>
      </c>
      <c r="SA583" s="2" t="s">
        <v>134</v>
      </c>
      <c r="SB583" s="2" t="s">
        <v>134</v>
      </c>
      <c r="SC583" s="2" t="s">
        <v>134</v>
      </c>
      <c r="SD583" s="2" t="s">
        <v>134</v>
      </c>
      <c r="SE583" s="4"/>
      <c r="SF583" s="8"/>
      <c r="SG583" s="4"/>
      <c r="SH583" s="8"/>
      <c r="SI583" s="7"/>
      <c r="SJ583" s="7"/>
      <c r="SK583" s="2" t="s">
        <v>134</v>
      </c>
      <c r="SL583" s="2" t="s">
        <v>134</v>
      </c>
      <c r="SM583" s="2" t="s">
        <v>134</v>
      </c>
      <c r="SN583" s="2" t="s">
        <v>134</v>
      </c>
      <c r="SO583" s="2" t="s">
        <v>134</v>
      </c>
      <c r="SP583" s="2" t="s">
        <v>134</v>
      </c>
    </row>
    <row r="584">
      <c r="A584" s="2" t="s">
        <v>4167</v>
      </c>
      <c r="B584" s="2" t="s">
        <v>123</v>
      </c>
      <c r="C584" s="2" t="s">
        <v>4157</v>
      </c>
      <c r="D584" s="2" t="s">
        <v>2731</v>
      </c>
      <c r="E584" s="2" t="s">
        <v>1660</v>
      </c>
      <c r="F584" s="2" t="s">
        <v>3227</v>
      </c>
      <c r="G584" s="2" t="s">
        <v>134</v>
      </c>
      <c r="H584" s="2" t="s">
        <v>134</v>
      </c>
      <c r="I584" s="2" t="s">
        <v>134</v>
      </c>
      <c r="J584" s="2" t="s">
        <v>4168</v>
      </c>
      <c r="K584" s="2" t="s">
        <v>4159</v>
      </c>
      <c r="L584" s="3">
        <v>8.4</v>
      </c>
      <c r="M584" s="3"/>
      <c r="N584" s="3"/>
      <c r="O584" s="2" t="s">
        <v>766</v>
      </c>
      <c r="P584" s="2" t="s">
        <v>134</v>
      </c>
      <c r="Q584" s="2" t="s">
        <v>134</v>
      </c>
      <c r="R584" s="2" t="s">
        <v>28</v>
      </c>
      <c r="S584" s="2" t="s">
        <v>134</v>
      </c>
      <c r="T584" s="2" t="s">
        <v>134</v>
      </c>
      <c r="U584" s="2" t="s">
        <v>134</v>
      </c>
      <c r="V584" s="2" t="s">
        <v>134</v>
      </c>
      <c r="W584" s="2" t="s">
        <v>134</v>
      </c>
      <c r="X584" s="2" t="s">
        <v>134</v>
      </c>
      <c r="Y584" s="2" t="s">
        <v>134</v>
      </c>
      <c r="Z584" s="4"/>
      <c r="AA584" s="4">
        <f>=ROUNDDOWN({0},0)</f>
      </c>
      <c r="AB584" s="5"/>
      <c r="AC584" s="2" t="s">
        <v>134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/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/>
      <c r="BJ584" s="4"/>
      <c r="BK584" s="8"/>
      <c r="BL584" s="2" t="s">
        <v>134</v>
      </c>
      <c r="BM584" s="7"/>
      <c r="BN584" s="7"/>
      <c r="BO584" s="4"/>
      <c r="BP584" s="8"/>
      <c r="BQ584" s="4"/>
      <c r="BR584" s="8"/>
      <c r="BS584" s="7"/>
      <c r="BT584" s="7"/>
      <c r="BU584" s="2" t="s">
        <v>134</v>
      </c>
      <c r="BV584" s="2" t="s">
        <v>134</v>
      </c>
      <c r="BW584" s="2" t="s">
        <v>134</v>
      </c>
      <c r="BX584" s="2" t="s">
        <v>134</v>
      </c>
      <c r="BY584" s="2" t="s">
        <v>134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134</v>
      </c>
      <c r="CH584" s="2" t="s">
        <v>134</v>
      </c>
      <c r="CI584" s="2" t="s">
        <v>134</v>
      </c>
      <c r="CJ584" s="2" t="s">
        <v>134</v>
      </c>
      <c r="CK584" s="2" t="s">
        <v>134</v>
      </c>
      <c r="CL584" s="2" t="s">
        <v>134</v>
      </c>
      <c r="CM584" s="4"/>
      <c r="CN584" s="8"/>
      <c r="CO584" s="4"/>
      <c r="CP584" s="8"/>
      <c r="CQ584" s="7"/>
      <c r="CR584" s="7"/>
      <c r="CS584" s="2" t="s">
        <v>134</v>
      </c>
      <c r="CT584" s="2" t="s">
        <v>134</v>
      </c>
      <c r="CU584" s="2" t="s">
        <v>134</v>
      </c>
      <c r="CV584" s="2" t="s">
        <v>134</v>
      </c>
      <c r="CW584" s="2" t="s">
        <v>134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134</v>
      </c>
      <c r="DF584" s="2" t="s">
        <v>134</v>
      </c>
      <c r="DG584" s="2" t="s">
        <v>134</v>
      </c>
      <c r="DH584" s="2" t="s">
        <v>134</v>
      </c>
      <c r="DI584" s="2" t="s">
        <v>134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134</v>
      </c>
      <c r="DR584" s="2" t="s">
        <v>134</v>
      </c>
      <c r="DS584" s="2" t="s">
        <v>134</v>
      </c>
      <c r="DT584" s="2" t="s">
        <v>134</v>
      </c>
      <c r="DU584" s="2" t="s">
        <v>134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134</v>
      </c>
      <c r="ED584" s="2" t="s">
        <v>134</v>
      </c>
      <c r="EE584" s="2" t="s">
        <v>134</v>
      </c>
      <c r="EF584" s="2" t="s">
        <v>134</v>
      </c>
      <c r="EG584" s="2" t="s">
        <v>134</v>
      </c>
      <c r="EH584" s="2" t="s">
        <v>134</v>
      </c>
      <c r="EI584" s="4"/>
      <c r="EJ584" s="8"/>
      <c r="EK584" s="4"/>
      <c r="EL584" s="8"/>
      <c r="EM584" s="7"/>
      <c r="EN584" s="7"/>
      <c r="EO584" s="2" t="s">
        <v>134</v>
      </c>
      <c r="EP584" s="2" t="s">
        <v>134</v>
      </c>
      <c r="EQ584" s="2" t="s">
        <v>134</v>
      </c>
      <c r="ER584" s="2" t="s">
        <v>134</v>
      </c>
      <c r="ES584" s="2" t="s">
        <v>134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134</v>
      </c>
      <c r="FB584" s="2" t="s">
        <v>134</v>
      </c>
      <c r="FC584" s="2" t="s">
        <v>134</v>
      </c>
      <c r="FD584" s="2" t="s">
        <v>134</v>
      </c>
      <c r="FE584" s="2" t="s">
        <v>134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134</v>
      </c>
      <c r="FN584" s="2" t="s">
        <v>134</v>
      </c>
      <c r="FO584" s="2" t="s">
        <v>134</v>
      </c>
      <c r="FP584" s="2" t="s">
        <v>134</v>
      </c>
      <c r="FQ584" s="2" t="s">
        <v>134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134</v>
      </c>
      <c r="GA584" s="2" t="s">
        <v>134</v>
      </c>
      <c r="GB584" s="2" t="s">
        <v>134</v>
      </c>
      <c r="GC584" s="2" t="s">
        <v>134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134</v>
      </c>
      <c r="GL584" s="2" t="s">
        <v>134</v>
      </c>
      <c r="GM584" s="2" t="s">
        <v>134</v>
      </c>
      <c r="GN584" s="2" t="s">
        <v>134</v>
      </c>
      <c r="GO584" s="2" t="s">
        <v>134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134</v>
      </c>
      <c r="GX584" s="2" t="s">
        <v>134</v>
      </c>
      <c r="GY584" s="2" t="s">
        <v>134</v>
      </c>
      <c r="GZ584" s="2" t="s">
        <v>134</v>
      </c>
      <c r="HA584" s="2" t="s">
        <v>134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134</v>
      </c>
      <c r="HJ584" s="2" t="s">
        <v>134</v>
      </c>
      <c r="HK584" s="2" t="s">
        <v>134</v>
      </c>
      <c r="HL584" s="2" t="s">
        <v>134</v>
      </c>
      <c r="HM584" s="2" t="s">
        <v>134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134</v>
      </c>
      <c r="HV584" s="2" t="s">
        <v>134</v>
      </c>
      <c r="HW584" s="2" t="s">
        <v>134</v>
      </c>
      <c r="HX584" s="2" t="s">
        <v>134</v>
      </c>
      <c r="HY584" s="2" t="s">
        <v>134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134</v>
      </c>
      <c r="IH584" s="2" t="s">
        <v>134</v>
      </c>
      <c r="II584" s="2" t="s">
        <v>134</v>
      </c>
      <c r="IJ584" s="2" t="s">
        <v>134</v>
      </c>
      <c r="IK584" s="2" t="s">
        <v>134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134</v>
      </c>
      <c r="IT584" s="2" t="s">
        <v>134</v>
      </c>
      <c r="IU584" s="2" t="s">
        <v>134</v>
      </c>
      <c r="IV584" s="2" t="s">
        <v>134</v>
      </c>
      <c r="IW584" s="2" t="s">
        <v>134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134</v>
      </c>
      <c r="JF584" s="2" t="s">
        <v>134</v>
      </c>
      <c r="JG584" s="2" t="s">
        <v>134</v>
      </c>
      <c r="JH584" s="2" t="s">
        <v>134</v>
      </c>
      <c r="JI584" s="2" t="s">
        <v>134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134</v>
      </c>
      <c r="JR584" s="2" t="s">
        <v>134</v>
      </c>
      <c r="JS584" s="2" t="s">
        <v>134</v>
      </c>
      <c r="JT584" s="2" t="s">
        <v>134</v>
      </c>
      <c r="JU584" s="2" t="s">
        <v>134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134</v>
      </c>
      <c r="KE584" s="2" t="s">
        <v>134</v>
      </c>
      <c r="KF584" s="2" t="s">
        <v>134</v>
      </c>
      <c r="KG584" s="2" t="s">
        <v>134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134</v>
      </c>
      <c r="KQ584" s="2" t="s">
        <v>134</v>
      </c>
      <c r="KR584" s="2" t="s">
        <v>134</v>
      </c>
      <c r="KS584" s="2" t="s">
        <v>134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134</v>
      </c>
      <c r="LB584" s="2" t="s">
        <v>134</v>
      </c>
      <c r="LC584" s="2" t="s">
        <v>134</v>
      </c>
      <c r="LD584" s="2" t="s">
        <v>134</v>
      </c>
      <c r="LE584" s="2" t="s">
        <v>134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134</v>
      </c>
      <c r="LN584" s="2" t="s">
        <v>134</v>
      </c>
      <c r="LO584" s="2" t="s">
        <v>134</v>
      </c>
      <c r="LP584" s="2" t="s">
        <v>134</v>
      </c>
      <c r="LQ584" s="2" t="s">
        <v>134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134</v>
      </c>
      <c r="LZ584" s="2" t="s">
        <v>134</v>
      </c>
      <c r="MA584" s="2" t="s">
        <v>134</v>
      </c>
      <c r="MB584" s="2" t="s">
        <v>134</v>
      </c>
      <c r="MC584" s="2" t="s">
        <v>134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134</v>
      </c>
      <c r="MM584" s="2" t="s">
        <v>134</v>
      </c>
      <c r="MN584" s="2" t="s">
        <v>134</v>
      </c>
      <c r="MO584" s="2" t="s">
        <v>134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134</v>
      </c>
      <c r="MX584" s="2" t="s">
        <v>134</v>
      </c>
      <c r="MY584" s="2" t="s">
        <v>134</v>
      </c>
      <c r="MZ584" s="2" t="s">
        <v>134</v>
      </c>
      <c r="NA584" s="2" t="s">
        <v>134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134</v>
      </c>
      <c r="NK584" s="2" t="s">
        <v>134</v>
      </c>
      <c r="NL584" s="2" t="s">
        <v>134</v>
      </c>
      <c r="NM584" s="2" t="s">
        <v>134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134</v>
      </c>
      <c r="NV584" s="2" t="s">
        <v>134</v>
      </c>
      <c r="NW584" s="2" t="s">
        <v>134</v>
      </c>
      <c r="NX584" s="2" t="s">
        <v>134</v>
      </c>
      <c r="NY584" s="2" t="s">
        <v>134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134</v>
      </c>
      <c r="OI584" s="2" t="s">
        <v>134</v>
      </c>
      <c r="OJ584" s="2" t="s">
        <v>134</v>
      </c>
      <c r="OK584" s="2" t="s">
        <v>134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134</v>
      </c>
      <c r="OT584" s="2" t="s">
        <v>134</v>
      </c>
      <c r="OU584" s="2" t="s">
        <v>134</v>
      </c>
      <c r="OV584" s="2" t="s">
        <v>134</v>
      </c>
      <c r="OW584" s="2" t="s">
        <v>134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134</v>
      </c>
      <c r="PS584" s="2" t="s">
        <v>134</v>
      </c>
      <c r="PT584" s="2" t="s">
        <v>134</v>
      </c>
      <c r="PU584" s="2" t="s">
        <v>134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134</v>
      </c>
      <c r="QD584" s="2" t="s">
        <v>134</v>
      </c>
      <c r="QE584" s="2" t="s">
        <v>134</v>
      </c>
      <c r="QF584" s="2" t="s">
        <v>134</v>
      </c>
      <c r="QG584" s="2" t="s">
        <v>134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134</v>
      </c>
      <c r="RB584" s="2" t="s">
        <v>134</v>
      </c>
      <c r="RC584" s="2" t="s">
        <v>134</v>
      </c>
      <c r="RD584" s="2" t="s">
        <v>134</v>
      </c>
      <c r="RE584" s="2" t="s">
        <v>134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134</v>
      </c>
      <c r="RN584" s="2" t="s">
        <v>134</v>
      </c>
      <c r="RO584" s="2" t="s">
        <v>134</v>
      </c>
      <c r="RP584" s="2" t="s">
        <v>134</v>
      </c>
      <c r="RQ584" s="2" t="s">
        <v>134</v>
      </c>
      <c r="RR584" s="2" t="s">
        <v>134</v>
      </c>
      <c r="RS584" s="4"/>
      <c r="RT584" s="8"/>
      <c r="RU584" s="4"/>
      <c r="RV584" s="8"/>
      <c r="RW584" s="7"/>
      <c r="RX584" s="7"/>
      <c r="RY584" s="2" t="s">
        <v>134</v>
      </c>
      <c r="RZ584" s="2" t="s">
        <v>134</v>
      </c>
      <c r="SA584" s="2" t="s">
        <v>134</v>
      </c>
      <c r="SB584" s="2" t="s">
        <v>134</v>
      </c>
      <c r="SC584" s="2" t="s">
        <v>134</v>
      </c>
      <c r="SD584" s="2" t="s">
        <v>134</v>
      </c>
      <c r="SE584" s="4"/>
      <c r="SF584" s="8"/>
      <c r="SG584" s="4"/>
      <c r="SH584" s="8"/>
      <c r="SI584" s="7"/>
      <c r="SJ584" s="7"/>
      <c r="SK584" s="2" t="s">
        <v>134</v>
      </c>
      <c r="SL584" s="2" t="s">
        <v>134</v>
      </c>
      <c r="SM584" s="2" t="s">
        <v>134</v>
      </c>
      <c r="SN584" s="2" t="s">
        <v>134</v>
      </c>
      <c r="SO584" s="2" t="s">
        <v>134</v>
      </c>
      <c r="SP584" s="2" t="s">
        <v>134</v>
      </c>
    </row>
    <row r="585">
      <c r="A585" s="2" t="s">
        <v>4169</v>
      </c>
      <c r="B585" s="2" t="s">
        <v>123</v>
      </c>
      <c r="C585" s="2" t="s">
        <v>4157</v>
      </c>
      <c r="D585" s="2" t="s">
        <v>2038</v>
      </c>
      <c r="E585" s="2" t="s">
        <v>1660</v>
      </c>
      <c r="F585" s="2" t="s">
        <v>3227</v>
      </c>
      <c r="G585" s="2" t="s">
        <v>134</v>
      </c>
      <c r="H585" s="2" t="s">
        <v>134</v>
      </c>
      <c r="I585" s="2" t="s">
        <v>134</v>
      </c>
      <c r="J585" s="2" t="s">
        <v>2044</v>
      </c>
      <c r="K585" s="2" t="s">
        <v>4159</v>
      </c>
      <c r="L585" s="3"/>
      <c r="M585" s="3"/>
      <c r="N585" s="3"/>
      <c r="O585" s="2" t="s">
        <v>766</v>
      </c>
      <c r="P585" s="2" t="s">
        <v>134</v>
      </c>
      <c r="Q585" s="2" t="s">
        <v>134</v>
      </c>
      <c r="R585" s="2" t="s">
        <v>28</v>
      </c>
      <c r="S585" s="2" t="s">
        <v>134</v>
      </c>
      <c r="T585" s="2" t="s">
        <v>134</v>
      </c>
      <c r="U585" s="2" t="s">
        <v>134</v>
      </c>
      <c r="V585" s="2" t="s">
        <v>134</v>
      </c>
      <c r="W585" s="2" t="s">
        <v>134</v>
      </c>
      <c r="X585" s="2" t="s">
        <v>134</v>
      </c>
      <c r="Y585" s="2" t="s">
        <v>134</v>
      </c>
      <c r="Z585" s="4"/>
      <c r="AA585" s="4">
        <f>=ROUNDDOWN({0},0)</f>
      </c>
      <c r="AB585" s="5"/>
      <c r="AC585" s="2" t="s">
        <v>134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134</v>
      </c>
      <c r="BM585" s="7"/>
      <c r="BN585" s="7"/>
      <c r="BO585" s="4"/>
      <c r="BP585" s="8"/>
      <c r="BQ585" s="4"/>
      <c r="BR585" s="8"/>
      <c r="BS585" s="7"/>
      <c r="BT585" s="7"/>
      <c r="BU585" s="2" t="s">
        <v>134</v>
      </c>
      <c r="BV585" s="2" t="s">
        <v>134</v>
      </c>
      <c r="BW585" s="2" t="s">
        <v>134</v>
      </c>
      <c r="BX585" s="2" t="s">
        <v>134</v>
      </c>
      <c r="BY585" s="2" t="s">
        <v>134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134</v>
      </c>
      <c r="CH585" s="2" t="s">
        <v>134</v>
      </c>
      <c r="CI585" s="2" t="s">
        <v>134</v>
      </c>
      <c r="CJ585" s="2" t="s">
        <v>134</v>
      </c>
      <c r="CK585" s="2" t="s">
        <v>134</v>
      </c>
      <c r="CL585" s="2" t="s">
        <v>134</v>
      </c>
      <c r="CM585" s="4"/>
      <c r="CN585" s="8"/>
      <c r="CO585" s="4"/>
      <c r="CP585" s="8"/>
      <c r="CQ585" s="7"/>
      <c r="CR585" s="7"/>
      <c r="CS585" s="2" t="s">
        <v>134</v>
      </c>
      <c r="CT585" s="2" t="s">
        <v>134</v>
      </c>
      <c r="CU585" s="2" t="s">
        <v>134</v>
      </c>
      <c r="CV585" s="2" t="s">
        <v>134</v>
      </c>
      <c r="CW585" s="2" t="s">
        <v>134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134</v>
      </c>
      <c r="DF585" s="2" t="s">
        <v>134</v>
      </c>
      <c r="DG585" s="2" t="s">
        <v>134</v>
      </c>
      <c r="DH585" s="2" t="s">
        <v>134</v>
      </c>
      <c r="DI585" s="2" t="s">
        <v>134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134</v>
      </c>
      <c r="DR585" s="2" t="s">
        <v>134</v>
      </c>
      <c r="DS585" s="2" t="s">
        <v>134</v>
      </c>
      <c r="DT585" s="2" t="s">
        <v>134</v>
      </c>
      <c r="DU585" s="2" t="s">
        <v>134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134</v>
      </c>
      <c r="ED585" s="2" t="s">
        <v>134</v>
      </c>
      <c r="EE585" s="2" t="s">
        <v>134</v>
      </c>
      <c r="EF585" s="2" t="s">
        <v>134</v>
      </c>
      <c r="EG585" s="2" t="s">
        <v>134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134</v>
      </c>
      <c r="EP585" s="2" t="s">
        <v>134</v>
      </c>
      <c r="EQ585" s="2" t="s">
        <v>134</v>
      </c>
      <c r="ER585" s="2" t="s">
        <v>134</v>
      </c>
      <c r="ES585" s="2" t="s">
        <v>134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134</v>
      </c>
      <c r="FB585" s="2" t="s">
        <v>134</v>
      </c>
      <c r="FC585" s="2" t="s">
        <v>134</v>
      </c>
      <c r="FD585" s="2" t="s">
        <v>134</v>
      </c>
      <c r="FE585" s="2" t="s">
        <v>134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134</v>
      </c>
      <c r="FN585" s="2" t="s">
        <v>134</v>
      </c>
      <c r="FO585" s="2" t="s">
        <v>134</v>
      </c>
      <c r="FP585" s="2" t="s">
        <v>134</v>
      </c>
      <c r="FQ585" s="2" t="s">
        <v>134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134</v>
      </c>
      <c r="FZ585" s="2" t="s">
        <v>134</v>
      </c>
      <c r="GA585" s="2" t="s">
        <v>134</v>
      </c>
      <c r="GB585" s="2" t="s">
        <v>134</v>
      </c>
      <c r="GC585" s="2" t="s">
        <v>134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134</v>
      </c>
      <c r="GL585" s="2" t="s">
        <v>134</v>
      </c>
      <c r="GM585" s="2" t="s">
        <v>134</v>
      </c>
      <c r="GN585" s="2" t="s">
        <v>134</v>
      </c>
      <c r="GO585" s="2" t="s">
        <v>134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134</v>
      </c>
      <c r="GX585" s="2" t="s">
        <v>134</v>
      </c>
      <c r="GY585" s="2" t="s">
        <v>134</v>
      </c>
      <c r="GZ585" s="2" t="s">
        <v>134</v>
      </c>
      <c r="HA585" s="2" t="s">
        <v>134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134</v>
      </c>
      <c r="HJ585" s="2" t="s">
        <v>134</v>
      </c>
      <c r="HK585" s="2" t="s">
        <v>134</v>
      </c>
      <c r="HL585" s="2" t="s">
        <v>134</v>
      </c>
      <c r="HM585" s="2" t="s">
        <v>134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134</v>
      </c>
      <c r="HV585" s="2" t="s">
        <v>134</v>
      </c>
      <c r="HW585" s="2" t="s">
        <v>134</v>
      </c>
      <c r="HX585" s="2" t="s">
        <v>134</v>
      </c>
      <c r="HY585" s="2" t="s">
        <v>134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134</v>
      </c>
      <c r="IH585" s="2" t="s">
        <v>134</v>
      </c>
      <c r="II585" s="2" t="s">
        <v>134</v>
      </c>
      <c r="IJ585" s="2" t="s">
        <v>134</v>
      </c>
      <c r="IK585" s="2" t="s">
        <v>134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134</v>
      </c>
      <c r="IT585" s="2" t="s">
        <v>134</v>
      </c>
      <c r="IU585" s="2" t="s">
        <v>134</v>
      </c>
      <c r="IV585" s="2" t="s">
        <v>134</v>
      </c>
      <c r="IW585" s="2" t="s">
        <v>134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134</v>
      </c>
      <c r="JF585" s="2" t="s">
        <v>134</v>
      </c>
      <c r="JG585" s="2" t="s">
        <v>134</v>
      </c>
      <c r="JH585" s="2" t="s">
        <v>134</v>
      </c>
      <c r="JI585" s="2" t="s">
        <v>134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134</v>
      </c>
      <c r="JR585" s="2" t="s">
        <v>134</v>
      </c>
      <c r="JS585" s="2" t="s">
        <v>134</v>
      </c>
      <c r="JT585" s="2" t="s">
        <v>134</v>
      </c>
      <c r="JU585" s="2" t="s">
        <v>134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134</v>
      </c>
      <c r="KE585" s="2" t="s">
        <v>134</v>
      </c>
      <c r="KF585" s="2" t="s">
        <v>134</v>
      </c>
      <c r="KG585" s="2" t="s">
        <v>134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134</v>
      </c>
      <c r="KP585" s="2" t="s">
        <v>134</v>
      </c>
      <c r="KQ585" s="2" t="s">
        <v>134</v>
      </c>
      <c r="KR585" s="2" t="s">
        <v>134</v>
      </c>
      <c r="KS585" s="2" t="s">
        <v>134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134</v>
      </c>
      <c r="LB585" s="2" t="s">
        <v>134</v>
      </c>
      <c r="LC585" s="2" t="s">
        <v>134</v>
      </c>
      <c r="LD585" s="2" t="s">
        <v>134</v>
      </c>
      <c r="LE585" s="2" t="s">
        <v>134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134</v>
      </c>
      <c r="LN585" s="2" t="s">
        <v>134</v>
      </c>
      <c r="LO585" s="2" t="s">
        <v>134</v>
      </c>
      <c r="LP585" s="2" t="s">
        <v>134</v>
      </c>
      <c r="LQ585" s="2" t="s">
        <v>134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134</v>
      </c>
      <c r="LZ585" s="2" t="s">
        <v>134</v>
      </c>
      <c r="MA585" s="2" t="s">
        <v>134</v>
      </c>
      <c r="MB585" s="2" t="s">
        <v>134</v>
      </c>
      <c r="MC585" s="2" t="s">
        <v>134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134</v>
      </c>
      <c r="MM585" s="2" t="s">
        <v>134</v>
      </c>
      <c r="MN585" s="2" t="s">
        <v>134</v>
      </c>
      <c r="MO585" s="2" t="s">
        <v>134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134</v>
      </c>
      <c r="NK585" s="2" t="s">
        <v>134</v>
      </c>
      <c r="NL585" s="2" t="s">
        <v>134</v>
      </c>
      <c r="NM585" s="2" t="s">
        <v>134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134</v>
      </c>
      <c r="NV585" s="2" t="s">
        <v>134</v>
      </c>
      <c r="NW585" s="2" t="s">
        <v>134</v>
      </c>
      <c r="NX585" s="2" t="s">
        <v>134</v>
      </c>
      <c r="NY585" s="2" t="s">
        <v>134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134</v>
      </c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134</v>
      </c>
      <c r="OT585" s="2" t="s">
        <v>134</v>
      </c>
      <c r="OU585" s="2" t="s">
        <v>134</v>
      </c>
      <c r="OV585" s="2" t="s">
        <v>134</v>
      </c>
      <c r="OW585" s="2" t="s">
        <v>134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134</v>
      </c>
      <c r="PS585" s="2" t="s">
        <v>134</v>
      </c>
      <c r="PT585" s="2" t="s">
        <v>134</v>
      </c>
      <c r="PU585" s="2" t="s">
        <v>134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134</v>
      </c>
      <c r="QD585" s="2" t="s">
        <v>134</v>
      </c>
      <c r="QE585" s="2" t="s">
        <v>134</v>
      </c>
      <c r="QF585" s="2" t="s">
        <v>134</v>
      </c>
      <c r="QG585" s="2" t="s">
        <v>134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134</v>
      </c>
      <c r="RB585" s="2" t="s">
        <v>134</v>
      </c>
      <c r="RC585" s="2" t="s">
        <v>134</v>
      </c>
      <c r="RD585" s="2" t="s">
        <v>134</v>
      </c>
      <c r="RE585" s="2" t="s">
        <v>134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134</v>
      </c>
      <c r="RN585" s="2" t="s">
        <v>134</v>
      </c>
      <c r="RO585" s="2" t="s">
        <v>134</v>
      </c>
      <c r="RP585" s="2" t="s">
        <v>134</v>
      </c>
      <c r="RQ585" s="2" t="s">
        <v>134</v>
      </c>
      <c r="RR585" s="2" t="s">
        <v>134</v>
      </c>
      <c r="RS585" s="4"/>
      <c r="RT585" s="8"/>
      <c r="RU585" s="4"/>
      <c r="RV585" s="8"/>
      <c r="RW585" s="7"/>
      <c r="RX585" s="7"/>
      <c r="RY585" s="2" t="s">
        <v>134</v>
      </c>
      <c r="RZ585" s="2" t="s">
        <v>134</v>
      </c>
      <c r="SA585" s="2" t="s">
        <v>134</v>
      </c>
      <c r="SB585" s="2" t="s">
        <v>134</v>
      </c>
      <c r="SC585" s="2" t="s">
        <v>134</v>
      </c>
      <c r="SD585" s="2" t="s">
        <v>134</v>
      </c>
      <c r="SE585" s="4"/>
      <c r="SF585" s="8"/>
      <c r="SG585" s="4"/>
      <c r="SH585" s="8"/>
      <c r="SI585" s="7"/>
      <c r="SJ585" s="7"/>
      <c r="SK585" s="2" t="s">
        <v>134</v>
      </c>
      <c r="SL585" s="2" t="s">
        <v>134</v>
      </c>
      <c r="SM585" s="2" t="s">
        <v>134</v>
      </c>
      <c r="SN585" s="2" t="s">
        <v>134</v>
      </c>
      <c r="SO585" s="2" t="s">
        <v>134</v>
      </c>
      <c r="SP585" s="2" t="s">
        <v>134</v>
      </c>
    </row>
    <row r="586">
      <c r="A586" s="2" t="s">
        <v>4170</v>
      </c>
      <c r="B586" s="2" t="s">
        <v>123</v>
      </c>
      <c r="C586" s="2" t="s">
        <v>4157</v>
      </c>
      <c r="D586" s="2" t="s">
        <v>2765</v>
      </c>
      <c r="E586" s="2" t="s">
        <v>1660</v>
      </c>
      <c r="F586" s="2" t="s">
        <v>4171</v>
      </c>
      <c r="G586" s="2" t="s">
        <v>134</v>
      </c>
      <c r="H586" s="2" t="s">
        <v>134</v>
      </c>
      <c r="I586" s="2" t="s">
        <v>134</v>
      </c>
      <c r="J586" s="2" t="s">
        <v>4172</v>
      </c>
      <c r="K586" s="2" t="s">
        <v>4173</v>
      </c>
      <c r="L586" s="3">
        <v>10</v>
      </c>
      <c r="M586" s="3"/>
      <c r="N586" s="3"/>
      <c r="O586" s="2" t="s">
        <v>766</v>
      </c>
      <c r="P586" s="2" t="s">
        <v>134</v>
      </c>
      <c r="Q586" s="2" t="s">
        <v>134</v>
      </c>
      <c r="R586" s="2" t="s">
        <v>28</v>
      </c>
      <c r="S586" s="2" t="s">
        <v>134</v>
      </c>
      <c r="T586" s="2" t="s">
        <v>134</v>
      </c>
      <c r="U586" s="2" t="s">
        <v>134</v>
      </c>
      <c r="V586" s="2" t="s">
        <v>134</v>
      </c>
      <c r="W586" s="2" t="s">
        <v>134</v>
      </c>
      <c r="X586" s="2" t="s">
        <v>134</v>
      </c>
      <c r="Y586" s="2" t="s">
        <v>134</v>
      </c>
      <c r="Z586" s="4"/>
      <c r="AA586" s="4">
        <f>=ROUNDDOWN({0},0)</f>
      </c>
      <c r="AB586" s="5"/>
      <c r="AC586" s="2" t="s">
        <v>134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134</v>
      </c>
      <c r="BM586" s="7"/>
      <c r="BN586" s="7"/>
      <c r="BO586" s="4"/>
      <c r="BP586" s="8"/>
      <c r="BQ586" s="4"/>
      <c r="BR586" s="8"/>
      <c r="BS586" s="7"/>
      <c r="BT586" s="7"/>
      <c r="BU586" s="2" t="s">
        <v>134</v>
      </c>
      <c r="BV586" s="2" t="s">
        <v>134</v>
      </c>
      <c r="BW586" s="2" t="s">
        <v>134</v>
      </c>
      <c r="BX586" s="2" t="s">
        <v>134</v>
      </c>
      <c r="BY586" s="2" t="s">
        <v>134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134</v>
      </c>
      <c r="CH586" s="2" t="s">
        <v>134</v>
      </c>
      <c r="CI586" s="2" t="s">
        <v>134</v>
      </c>
      <c r="CJ586" s="2" t="s">
        <v>134</v>
      </c>
      <c r="CK586" s="2" t="s">
        <v>134</v>
      </c>
      <c r="CL586" s="2" t="s">
        <v>134</v>
      </c>
      <c r="CM586" s="4"/>
      <c r="CN586" s="8"/>
      <c r="CO586" s="4"/>
      <c r="CP586" s="8"/>
      <c r="CQ586" s="7"/>
      <c r="CR586" s="7"/>
      <c r="CS586" s="2" t="s">
        <v>134</v>
      </c>
      <c r="CT586" s="2" t="s">
        <v>134</v>
      </c>
      <c r="CU586" s="2" t="s">
        <v>134</v>
      </c>
      <c r="CV586" s="2" t="s">
        <v>134</v>
      </c>
      <c r="CW586" s="2" t="s">
        <v>134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134</v>
      </c>
      <c r="DF586" s="2" t="s">
        <v>134</v>
      </c>
      <c r="DG586" s="2" t="s">
        <v>134</v>
      </c>
      <c r="DH586" s="2" t="s">
        <v>134</v>
      </c>
      <c r="DI586" s="2" t="s">
        <v>134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134</v>
      </c>
      <c r="DR586" s="2" t="s">
        <v>134</v>
      </c>
      <c r="DS586" s="2" t="s">
        <v>134</v>
      </c>
      <c r="DT586" s="2" t="s">
        <v>134</v>
      </c>
      <c r="DU586" s="2" t="s">
        <v>134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134</v>
      </c>
      <c r="ED586" s="2" t="s">
        <v>134</v>
      </c>
      <c r="EE586" s="2" t="s">
        <v>134</v>
      </c>
      <c r="EF586" s="2" t="s">
        <v>134</v>
      </c>
      <c r="EG586" s="2" t="s">
        <v>134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134</v>
      </c>
      <c r="EP586" s="2" t="s">
        <v>134</v>
      </c>
      <c r="EQ586" s="2" t="s">
        <v>134</v>
      </c>
      <c r="ER586" s="2" t="s">
        <v>134</v>
      </c>
      <c r="ES586" s="2" t="s">
        <v>134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134</v>
      </c>
      <c r="FB586" s="2" t="s">
        <v>134</v>
      </c>
      <c r="FC586" s="2" t="s">
        <v>134</v>
      </c>
      <c r="FD586" s="2" t="s">
        <v>134</v>
      </c>
      <c r="FE586" s="2" t="s">
        <v>134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134</v>
      </c>
      <c r="FN586" s="2" t="s">
        <v>134</v>
      </c>
      <c r="FO586" s="2" t="s">
        <v>134</v>
      </c>
      <c r="FP586" s="2" t="s">
        <v>134</v>
      </c>
      <c r="FQ586" s="2" t="s">
        <v>134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134</v>
      </c>
      <c r="FZ586" s="2" t="s">
        <v>134</v>
      </c>
      <c r="GA586" s="2" t="s">
        <v>134</v>
      </c>
      <c r="GB586" s="2" t="s">
        <v>134</v>
      </c>
      <c r="GC586" s="2" t="s">
        <v>134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134</v>
      </c>
      <c r="GL586" s="2" t="s">
        <v>134</v>
      </c>
      <c r="GM586" s="2" t="s">
        <v>134</v>
      </c>
      <c r="GN586" s="2" t="s">
        <v>134</v>
      </c>
      <c r="GO586" s="2" t="s">
        <v>134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134</v>
      </c>
      <c r="GX586" s="2" t="s">
        <v>134</v>
      </c>
      <c r="GY586" s="2" t="s">
        <v>134</v>
      </c>
      <c r="GZ586" s="2" t="s">
        <v>134</v>
      </c>
      <c r="HA586" s="2" t="s">
        <v>134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134</v>
      </c>
      <c r="HJ586" s="2" t="s">
        <v>134</v>
      </c>
      <c r="HK586" s="2" t="s">
        <v>134</v>
      </c>
      <c r="HL586" s="2" t="s">
        <v>134</v>
      </c>
      <c r="HM586" s="2" t="s">
        <v>134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134</v>
      </c>
      <c r="HV586" s="2" t="s">
        <v>134</v>
      </c>
      <c r="HW586" s="2" t="s">
        <v>134</v>
      </c>
      <c r="HX586" s="2" t="s">
        <v>134</v>
      </c>
      <c r="HY586" s="2" t="s">
        <v>134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134</v>
      </c>
      <c r="IH586" s="2" t="s">
        <v>134</v>
      </c>
      <c r="II586" s="2" t="s">
        <v>134</v>
      </c>
      <c r="IJ586" s="2" t="s">
        <v>134</v>
      </c>
      <c r="IK586" s="2" t="s">
        <v>134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134</v>
      </c>
      <c r="IT586" s="2" t="s">
        <v>134</v>
      </c>
      <c r="IU586" s="2" t="s">
        <v>134</v>
      </c>
      <c r="IV586" s="2" t="s">
        <v>134</v>
      </c>
      <c r="IW586" s="2" t="s">
        <v>134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134</v>
      </c>
      <c r="JF586" s="2" t="s">
        <v>134</v>
      </c>
      <c r="JG586" s="2" t="s">
        <v>134</v>
      </c>
      <c r="JH586" s="2" t="s">
        <v>134</v>
      </c>
      <c r="JI586" s="2" t="s">
        <v>134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134</v>
      </c>
      <c r="JR586" s="2" t="s">
        <v>134</v>
      </c>
      <c r="JS586" s="2" t="s">
        <v>134</v>
      </c>
      <c r="JT586" s="2" t="s">
        <v>134</v>
      </c>
      <c r="JU586" s="2" t="s">
        <v>134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134</v>
      </c>
      <c r="KE586" s="2" t="s">
        <v>134</v>
      </c>
      <c r="KF586" s="2" t="s">
        <v>134</v>
      </c>
      <c r="KG586" s="2" t="s">
        <v>134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134</v>
      </c>
      <c r="KQ586" s="2" t="s">
        <v>134</v>
      </c>
      <c r="KR586" s="2" t="s">
        <v>134</v>
      </c>
      <c r="KS586" s="2" t="s">
        <v>134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134</v>
      </c>
      <c r="LB586" s="2" t="s">
        <v>134</v>
      </c>
      <c r="LC586" s="2" t="s">
        <v>134</v>
      </c>
      <c r="LD586" s="2" t="s">
        <v>134</v>
      </c>
      <c r="LE586" s="2" t="s">
        <v>134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134</v>
      </c>
      <c r="LN586" s="2" t="s">
        <v>134</v>
      </c>
      <c r="LO586" s="2" t="s">
        <v>134</v>
      </c>
      <c r="LP586" s="2" t="s">
        <v>134</v>
      </c>
      <c r="LQ586" s="2" t="s">
        <v>134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134</v>
      </c>
      <c r="LZ586" s="2" t="s">
        <v>134</v>
      </c>
      <c r="MA586" s="2" t="s">
        <v>134</v>
      </c>
      <c r="MB586" s="2" t="s">
        <v>134</v>
      </c>
      <c r="MC586" s="2" t="s">
        <v>134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134</v>
      </c>
      <c r="MM586" s="2" t="s">
        <v>134</v>
      </c>
      <c r="MN586" s="2" t="s">
        <v>134</v>
      </c>
      <c r="MO586" s="2" t="s">
        <v>134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134</v>
      </c>
      <c r="MY586" s="2" t="s">
        <v>134</v>
      </c>
      <c r="MZ586" s="2" t="s">
        <v>134</v>
      </c>
      <c r="NA586" s="2" t="s">
        <v>134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134</v>
      </c>
      <c r="NK586" s="2" t="s">
        <v>134</v>
      </c>
      <c r="NL586" s="2" t="s">
        <v>134</v>
      </c>
      <c r="NM586" s="2" t="s">
        <v>134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134</v>
      </c>
      <c r="NW586" s="2" t="s">
        <v>134</v>
      </c>
      <c r="NX586" s="2" t="s">
        <v>134</v>
      </c>
      <c r="NY586" s="2" t="s">
        <v>134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134</v>
      </c>
      <c r="OT586" s="2" t="s">
        <v>134</v>
      </c>
      <c r="OU586" s="2" t="s">
        <v>134</v>
      </c>
      <c r="OV586" s="2" t="s">
        <v>134</v>
      </c>
      <c r="OW586" s="2" t="s">
        <v>134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134</v>
      </c>
      <c r="PS586" s="2" t="s">
        <v>134</v>
      </c>
      <c r="PT586" s="2" t="s">
        <v>134</v>
      </c>
      <c r="PU586" s="2" t="s">
        <v>134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134</v>
      </c>
      <c r="QP586" s="2" t="s">
        <v>134</v>
      </c>
      <c r="QQ586" s="2" t="s">
        <v>134</v>
      </c>
      <c r="QR586" s="2" t="s">
        <v>134</v>
      </c>
      <c r="QS586" s="2" t="s">
        <v>134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134</v>
      </c>
      <c r="RB586" s="2" t="s">
        <v>134</v>
      </c>
      <c r="RC586" s="2" t="s">
        <v>134</v>
      </c>
      <c r="RD586" s="2" t="s">
        <v>134</v>
      </c>
      <c r="RE586" s="2" t="s">
        <v>134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134</v>
      </c>
      <c r="RN586" s="2" t="s">
        <v>134</v>
      </c>
      <c r="RO586" s="2" t="s">
        <v>134</v>
      </c>
      <c r="RP586" s="2" t="s">
        <v>134</v>
      </c>
      <c r="RQ586" s="2" t="s">
        <v>134</v>
      </c>
      <c r="RR586" s="2" t="s">
        <v>134</v>
      </c>
      <c r="RS586" s="4"/>
      <c r="RT586" s="8"/>
      <c r="RU586" s="4"/>
      <c r="RV586" s="8"/>
      <c r="RW586" s="7"/>
      <c r="RX586" s="7"/>
      <c r="RY586" s="2" t="s">
        <v>134</v>
      </c>
      <c r="RZ586" s="2" t="s">
        <v>134</v>
      </c>
      <c r="SA586" s="2" t="s">
        <v>134</v>
      </c>
      <c r="SB586" s="2" t="s">
        <v>134</v>
      </c>
      <c r="SC586" s="2" t="s">
        <v>134</v>
      </c>
      <c r="SD586" s="2" t="s">
        <v>134</v>
      </c>
      <c r="SE586" s="4"/>
      <c r="SF586" s="8"/>
      <c r="SG586" s="4"/>
      <c r="SH586" s="8"/>
      <c r="SI586" s="7"/>
      <c r="SJ586" s="7"/>
      <c r="SK586" s="2" t="s">
        <v>134</v>
      </c>
      <c r="SL586" s="2" t="s">
        <v>134</v>
      </c>
      <c r="SM586" s="2" t="s">
        <v>134</v>
      </c>
      <c r="SN586" s="2" t="s">
        <v>134</v>
      </c>
      <c r="SO586" s="2" t="s">
        <v>134</v>
      </c>
      <c r="SP586" s="2" t="s">
        <v>134</v>
      </c>
    </row>
    <row r="587">
      <c r="A587" s="2" t="s">
        <v>4174</v>
      </c>
      <c r="B587" s="2" t="s">
        <v>123</v>
      </c>
      <c r="C587" s="2" t="s">
        <v>4157</v>
      </c>
      <c r="D587" s="2" t="s">
        <v>2765</v>
      </c>
      <c r="E587" s="2" t="s">
        <v>1660</v>
      </c>
      <c r="F587" s="2" t="s">
        <v>3227</v>
      </c>
      <c r="G587" s="2" t="s">
        <v>134</v>
      </c>
      <c r="H587" s="2" t="s">
        <v>134</v>
      </c>
      <c r="I587" s="2" t="s">
        <v>134</v>
      </c>
      <c r="J587" s="2" t="s">
        <v>4175</v>
      </c>
      <c r="K587" s="2" t="s">
        <v>4159</v>
      </c>
      <c r="L587" s="3"/>
      <c r="M587" s="3"/>
      <c r="N587" s="3"/>
      <c r="O587" s="2" t="s">
        <v>766</v>
      </c>
      <c r="P587" s="2" t="s">
        <v>134</v>
      </c>
      <c r="Q587" s="2" t="s">
        <v>134</v>
      </c>
      <c r="R587" s="2" t="s">
        <v>28</v>
      </c>
      <c r="S587" s="2" t="s">
        <v>134</v>
      </c>
      <c r="T587" s="2" t="s">
        <v>134</v>
      </c>
      <c r="U587" s="2" t="s">
        <v>134</v>
      </c>
      <c r="V587" s="2" t="s">
        <v>134</v>
      </c>
      <c r="W587" s="2" t="s">
        <v>134</v>
      </c>
      <c r="X587" s="2" t="s">
        <v>134</v>
      </c>
      <c r="Y587" s="2" t="s">
        <v>134</v>
      </c>
      <c r="Z587" s="4"/>
      <c r="AA587" s="4">
        <f>=ROUNDDOWN({0},0)</f>
      </c>
      <c r="AB587" s="5"/>
      <c r="AC587" s="2" t="s">
        <v>134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134</v>
      </c>
      <c r="AW587" s="8" t="s">
        <v>134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/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/>
      <c r="BJ587" s="4"/>
      <c r="BK587" s="8"/>
      <c r="BL587" s="2" t="s">
        <v>134</v>
      </c>
      <c r="BM587" s="7"/>
      <c r="BN587" s="7"/>
      <c r="BO587" s="4"/>
      <c r="BP587" s="8"/>
      <c r="BQ587" s="4"/>
      <c r="BR587" s="8"/>
      <c r="BS587" s="7"/>
      <c r="BT587" s="7"/>
      <c r="BU587" s="2" t="s">
        <v>134</v>
      </c>
      <c r="BV587" s="2" t="s">
        <v>134</v>
      </c>
      <c r="BW587" s="2" t="s">
        <v>134</v>
      </c>
      <c r="BX587" s="2" t="s">
        <v>134</v>
      </c>
      <c r="BY587" s="2" t="s">
        <v>134</v>
      </c>
      <c r="BZ587" s="2" t="s">
        <v>134</v>
      </c>
      <c r="CA587" s="4"/>
      <c r="CB587" s="8"/>
      <c r="CC587" s="4"/>
      <c r="CD587" s="8"/>
      <c r="CE587" s="7"/>
      <c r="CF587" s="7"/>
      <c r="CG587" s="2" t="s">
        <v>134</v>
      </c>
      <c r="CH587" s="2" t="s">
        <v>134</v>
      </c>
      <c r="CI587" s="2" t="s">
        <v>134</v>
      </c>
      <c r="CJ587" s="2" t="s">
        <v>134</v>
      </c>
      <c r="CK587" s="2" t="s">
        <v>134</v>
      </c>
      <c r="CL587" s="2" t="s">
        <v>134</v>
      </c>
      <c r="CM587" s="4"/>
      <c r="CN587" s="8"/>
      <c r="CO587" s="4"/>
      <c r="CP587" s="8"/>
      <c r="CQ587" s="7"/>
      <c r="CR587" s="7"/>
      <c r="CS587" s="2" t="s">
        <v>134</v>
      </c>
      <c r="CT587" s="2" t="s">
        <v>134</v>
      </c>
      <c r="CU587" s="2" t="s">
        <v>134</v>
      </c>
      <c r="CV587" s="2" t="s">
        <v>134</v>
      </c>
      <c r="CW587" s="2" t="s">
        <v>134</v>
      </c>
      <c r="CX587" s="2" t="s">
        <v>134</v>
      </c>
      <c r="CY587" s="4"/>
      <c r="CZ587" s="8"/>
      <c r="DA587" s="4"/>
      <c r="DB587" s="8"/>
      <c r="DC587" s="7"/>
      <c r="DD587" s="7"/>
      <c r="DE587" s="2" t="s">
        <v>134</v>
      </c>
      <c r="DF587" s="2" t="s">
        <v>134</v>
      </c>
      <c r="DG587" s="2" t="s">
        <v>134</v>
      </c>
      <c r="DH587" s="2" t="s">
        <v>134</v>
      </c>
      <c r="DI587" s="2" t="s">
        <v>134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134</v>
      </c>
      <c r="DR587" s="2" t="s">
        <v>134</v>
      </c>
      <c r="DS587" s="2" t="s">
        <v>134</v>
      </c>
      <c r="DT587" s="2" t="s">
        <v>134</v>
      </c>
      <c r="DU587" s="2" t="s">
        <v>134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134</v>
      </c>
      <c r="ED587" s="2" t="s">
        <v>134</v>
      </c>
      <c r="EE587" s="2" t="s">
        <v>134</v>
      </c>
      <c r="EF587" s="2" t="s">
        <v>134</v>
      </c>
      <c r="EG587" s="2" t="s">
        <v>134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134</v>
      </c>
      <c r="EP587" s="2" t="s">
        <v>134</v>
      </c>
      <c r="EQ587" s="2" t="s">
        <v>134</v>
      </c>
      <c r="ER587" s="2" t="s">
        <v>134</v>
      </c>
      <c r="ES587" s="2" t="s">
        <v>134</v>
      </c>
      <c r="ET587" s="2" t="s">
        <v>134</v>
      </c>
      <c r="EU587" s="4"/>
      <c r="EV587" s="8"/>
      <c r="EW587" s="4"/>
      <c r="EX587" s="8"/>
      <c r="EY587" s="7"/>
      <c r="EZ587" s="7"/>
      <c r="FA587" s="2" t="s">
        <v>134</v>
      </c>
      <c r="FB587" s="2" t="s">
        <v>134</v>
      </c>
      <c r="FC587" s="2" t="s">
        <v>134</v>
      </c>
      <c r="FD587" s="2" t="s">
        <v>134</v>
      </c>
      <c r="FE587" s="2" t="s">
        <v>134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134</v>
      </c>
      <c r="FN587" s="2" t="s">
        <v>134</v>
      </c>
      <c r="FO587" s="2" t="s">
        <v>134</v>
      </c>
      <c r="FP587" s="2" t="s">
        <v>134</v>
      </c>
      <c r="FQ587" s="2" t="s">
        <v>134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134</v>
      </c>
      <c r="FZ587" s="2" t="s">
        <v>134</v>
      </c>
      <c r="GA587" s="2" t="s">
        <v>134</v>
      </c>
      <c r="GB587" s="2" t="s">
        <v>134</v>
      </c>
      <c r="GC587" s="2" t="s">
        <v>134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134</v>
      </c>
      <c r="GL587" s="2" t="s">
        <v>134</v>
      </c>
      <c r="GM587" s="2" t="s">
        <v>134</v>
      </c>
      <c r="GN587" s="2" t="s">
        <v>134</v>
      </c>
      <c r="GO587" s="2" t="s">
        <v>134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134</v>
      </c>
      <c r="GX587" s="2" t="s">
        <v>134</v>
      </c>
      <c r="GY587" s="2" t="s">
        <v>134</v>
      </c>
      <c r="GZ587" s="2" t="s">
        <v>134</v>
      </c>
      <c r="HA587" s="2" t="s">
        <v>134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134</v>
      </c>
      <c r="HJ587" s="2" t="s">
        <v>134</v>
      </c>
      <c r="HK587" s="2" t="s">
        <v>134</v>
      </c>
      <c r="HL587" s="2" t="s">
        <v>134</v>
      </c>
      <c r="HM587" s="2" t="s">
        <v>134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134</v>
      </c>
      <c r="HV587" s="2" t="s">
        <v>134</v>
      </c>
      <c r="HW587" s="2" t="s">
        <v>134</v>
      </c>
      <c r="HX587" s="2" t="s">
        <v>134</v>
      </c>
      <c r="HY587" s="2" t="s">
        <v>134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134</v>
      </c>
      <c r="IH587" s="2" t="s">
        <v>134</v>
      </c>
      <c r="II587" s="2" t="s">
        <v>134</v>
      </c>
      <c r="IJ587" s="2" t="s">
        <v>134</v>
      </c>
      <c r="IK587" s="2" t="s">
        <v>134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134</v>
      </c>
      <c r="IT587" s="2" t="s">
        <v>134</v>
      </c>
      <c r="IU587" s="2" t="s">
        <v>134</v>
      </c>
      <c r="IV587" s="2" t="s">
        <v>134</v>
      </c>
      <c r="IW587" s="2" t="s">
        <v>134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134</v>
      </c>
      <c r="JF587" s="2" t="s">
        <v>134</v>
      </c>
      <c r="JG587" s="2" t="s">
        <v>134</v>
      </c>
      <c r="JH587" s="2" t="s">
        <v>134</v>
      </c>
      <c r="JI587" s="2" t="s">
        <v>134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134</v>
      </c>
      <c r="JS587" s="2" t="s">
        <v>134</v>
      </c>
      <c r="JT587" s="2" t="s">
        <v>134</v>
      </c>
      <c r="JU587" s="2" t="s">
        <v>134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134</v>
      </c>
      <c r="KQ587" s="2" t="s">
        <v>134</v>
      </c>
      <c r="KR587" s="2" t="s">
        <v>134</v>
      </c>
      <c r="KS587" s="2" t="s">
        <v>134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134</v>
      </c>
      <c r="LB587" s="2" t="s">
        <v>134</v>
      </c>
      <c r="LC587" s="2" t="s">
        <v>134</v>
      </c>
      <c r="LD587" s="2" t="s">
        <v>134</v>
      </c>
      <c r="LE587" s="2" t="s">
        <v>134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134</v>
      </c>
      <c r="LO587" s="2" t="s">
        <v>134</v>
      </c>
      <c r="LP587" s="2" t="s">
        <v>134</v>
      </c>
      <c r="LQ587" s="2" t="s">
        <v>134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134</v>
      </c>
      <c r="LZ587" s="2" t="s">
        <v>134</v>
      </c>
      <c r="MA587" s="2" t="s">
        <v>134</v>
      </c>
      <c r="MB587" s="2" t="s">
        <v>134</v>
      </c>
      <c r="MC587" s="2" t="s">
        <v>134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134</v>
      </c>
      <c r="MM587" s="2" t="s">
        <v>134</v>
      </c>
      <c r="MN587" s="2" t="s">
        <v>134</v>
      </c>
      <c r="MO587" s="2" t="s">
        <v>134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134</v>
      </c>
      <c r="MY587" s="2" t="s">
        <v>134</v>
      </c>
      <c r="MZ587" s="2" t="s">
        <v>134</v>
      </c>
      <c r="NA587" s="2" t="s">
        <v>134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134</v>
      </c>
      <c r="NJ587" s="2" t="s">
        <v>134</v>
      </c>
      <c r="NK587" s="2" t="s">
        <v>134</v>
      </c>
      <c r="NL587" s="2" t="s">
        <v>134</v>
      </c>
      <c r="NM587" s="2" t="s">
        <v>134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134</v>
      </c>
      <c r="NV587" s="2" t="s">
        <v>134</v>
      </c>
      <c r="NW587" s="2" t="s">
        <v>134</v>
      </c>
      <c r="NX587" s="2" t="s">
        <v>134</v>
      </c>
      <c r="NY587" s="2" t="s">
        <v>134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134</v>
      </c>
      <c r="OT587" s="2" t="s">
        <v>134</v>
      </c>
      <c r="OU587" s="2" t="s">
        <v>134</v>
      </c>
      <c r="OV587" s="2" t="s">
        <v>134</v>
      </c>
      <c r="OW587" s="2" t="s">
        <v>134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134</v>
      </c>
      <c r="PG587" s="2" t="s">
        <v>134</v>
      </c>
      <c r="PH587" s="2" t="s">
        <v>134</v>
      </c>
      <c r="PI587" s="2" t="s">
        <v>134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134</v>
      </c>
      <c r="PS587" s="2" t="s">
        <v>134</v>
      </c>
      <c r="PT587" s="2" t="s">
        <v>134</v>
      </c>
      <c r="PU587" s="2" t="s">
        <v>134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134</v>
      </c>
      <c r="QD587" s="2" t="s">
        <v>134</v>
      </c>
      <c r="QE587" s="2" t="s">
        <v>134</v>
      </c>
      <c r="QF587" s="2" t="s">
        <v>134</v>
      </c>
      <c r="QG587" s="2" t="s">
        <v>134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134</v>
      </c>
      <c r="RB587" s="2" t="s">
        <v>134</v>
      </c>
      <c r="RC587" s="2" t="s">
        <v>134</v>
      </c>
      <c r="RD587" s="2" t="s">
        <v>134</v>
      </c>
      <c r="RE587" s="2" t="s">
        <v>134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134</v>
      </c>
      <c r="RN587" s="2" t="s">
        <v>134</v>
      </c>
      <c r="RO587" s="2" t="s">
        <v>134</v>
      </c>
      <c r="RP587" s="2" t="s">
        <v>134</v>
      </c>
      <c r="RQ587" s="2" t="s">
        <v>134</v>
      </c>
      <c r="RR587" s="2" t="s">
        <v>134</v>
      </c>
      <c r="RS587" s="4"/>
      <c r="RT587" s="8"/>
      <c r="RU587" s="4"/>
      <c r="RV587" s="8"/>
      <c r="RW587" s="7"/>
      <c r="RX587" s="7"/>
      <c r="RY587" s="2" t="s">
        <v>134</v>
      </c>
      <c r="RZ587" s="2" t="s">
        <v>134</v>
      </c>
      <c r="SA587" s="2" t="s">
        <v>134</v>
      </c>
      <c r="SB587" s="2" t="s">
        <v>134</v>
      </c>
      <c r="SC587" s="2" t="s">
        <v>134</v>
      </c>
      <c r="SD587" s="2" t="s">
        <v>134</v>
      </c>
      <c r="SE587" s="4"/>
      <c r="SF587" s="8"/>
      <c r="SG587" s="4"/>
      <c r="SH587" s="8"/>
      <c r="SI587" s="7"/>
      <c r="SJ587" s="7"/>
      <c r="SK587" s="2" t="s">
        <v>134</v>
      </c>
      <c r="SL587" s="2" t="s">
        <v>134</v>
      </c>
      <c r="SM587" s="2" t="s">
        <v>134</v>
      </c>
      <c r="SN587" s="2" t="s">
        <v>134</v>
      </c>
      <c r="SO587" s="2" t="s">
        <v>134</v>
      </c>
      <c r="SP587" s="2" t="s">
        <v>134</v>
      </c>
    </row>
    <row r="588">
      <c r="A588" s="2" t="s">
        <v>4176</v>
      </c>
      <c r="B588" s="2" t="s">
        <v>123</v>
      </c>
      <c r="C588" s="2" t="s">
        <v>4157</v>
      </c>
      <c r="D588" s="2" t="s">
        <v>2765</v>
      </c>
      <c r="E588" s="2" t="s">
        <v>1660</v>
      </c>
      <c r="F588" s="2" t="s">
        <v>3227</v>
      </c>
      <c r="G588" s="2" t="s">
        <v>134</v>
      </c>
      <c r="H588" s="2" t="s">
        <v>134</v>
      </c>
      <c r="I588" s="2" t="s">
        <v>134</v>
      </c>
      <c r="J588" s="2" t="s">
        <v>4177</v>
      </c>
      <c r="K588" s="2" t="s">
        <v>4159</v>
      </c>
      <c r="L588" s="3"/>
      <c r="M588" s="3"/>
      <c r="N588" s="3"/>
      <c r="O588" s="2" t="s">
        <v>766</v>
      </c>
      <c r="P588" s="2" t="s">
        <v>134</v>
      </c>
      <c r="Q588" s="2" t="s">
        <v>134</v>
      </c>
      <c r="R588" s="2" t="s">
        <v>28</v>
      </c>
      <c r="S588" s="2" t="s">
        <v>134</v>
      </c>
      <c r="T588" s="2" t="s">
        <v>134</v>
      </c>
      <c r="U588" s="2" t="s">
        <v>134</v>
      </c>
      <c r="V588" s="2" t="s">
        <v>134</v>
      </c>
      <c r="W588" s="2" t="s">
        <v>134</v>
      </c>
      <c r="X588" s="2" t="s">
        <v>134</v>
      </c>
      <c r="Y588" s="2" t="s">
        <v>134</v>
      </c>
      <c r="Z588" s="4"/>
      <c r="AA588" s="4">
        <f>=ROUNDDOWN({0},0)</f>
      </c>
      <c r="AB588" s="5"/>
      <c r="AC588" s="2" t="s">
        <v>134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/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/>
      <c r="BJ588" s="4"/>
      <c r="BK588" s="8"/>
      <c r="BL588" s="2" t="s">
        <v>134</v>
      </c>
      <c r="BM588" s="7"/>
      <c r="BN588" s="7"/>
      <c r="BO588" s="4"/>
      <c r="BP588" s="8"/>
      <c r="BQ588" s="4"/>
      <c r="BR588" s="8"/>
      <c r="BS588" s="7"/>
      <c r="BT588" s="7"/>
      <c r="BU588" s="2" t="s">
        <v>134</v>
      </c>
      <c r="BV588" s="2" t="s">
        <v>134</v>
      </c>
      <c r="BW588" s="2" t="s">
        <v>134</v>
      </c>
      <c r="BX588" s="2" t="s">
        <v>134</v>
      </c>
      <c r="BY588" s="2" t="s">
        <v>134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134</v>
      </c>
      <c r="CH588" s="2" t="s">
        <v>134</v>
      </c>
      <c r="CI588" s="2" t="s">
        <v>134</v>
      </c>
      <c r="CJ588" s="2" t="s">
        <v>134</v>
      </c>
      <c r="CK588" s="2" t="s">
        <v>134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134</v>
      </c>
      <c r="CT588" s="2" t="s">
        <v>134</v>
      </c>
      <c r="CU588" s="2" t="s">
        <v>134</v>
      </c>
      <c r="CV588" s="2" t="s">
        <v>134</v>
      </c>
      <c r="CW588" s="2" t="s">
        <v>134</v>
      </c>
      <c r="CX588" s="2" t="s">
        <v>134</v>
      </c>
      <c r="CY588" s="4"/>
      <c r="CZ588" s="8"/>
      <c r="DA588" s="4"/>
      <c r="DB588" s="8"/>
      <c r="DC588" s="7"/>
      <c r="DD588" s="7"/>
      <c r="DE588" s="2" t="s">
        <v>134</v>
      </c>
      <c r="DF588" s="2" t="s">
        <v>134</v>
      </c>
      <c r="DG588" s="2" t="s">
        <v>134</v>
      </c>
      <c r="DH588" s="2" t="s">
        <v>134</v>
      </c>
      <c r="DI588" s="2" t="s">
        <v>134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134</v>
      </c>
      <c r="DR588" s="2" t="s">
        <v>134</v>
      </c>
      <c r="DS588" s="2" t="s">
        <v>134</v>
      </c>
      <c r="DT588" s="2" t="s">
        <v>134</v>
      </c>
      <c r="DU588" s="2" t="s">
        <v>134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134</v>
      </c>
      <c r="ED588" s="2" t="s">
        <v>134</v>
      </c>
      <c r="EE588" s="2" t="s">
        <v>134</v>
      </c>
      <c r="EF588" s="2" t="s">
        <v>134</v>
      </c>
      <c r="EG588" s="2" t="s">
        <v>134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134</v>
      </c>
      <c r="EP588" s="2" t="s">
        <v>134</v>
      </c>
      <c r="EQ588" s="2" t="s">
        <v>134</v>
      </c>
      <c r="ER588" s="2" t="s">
        <v>134</v>
      </c>
      <c r="ES588" s="2" t="s">
        <v>134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134</v>
      </c>
      <c r="FB588" s="2" t="s">
        <v>134</v>
      </c>
      <c r="FC588" s="2" t="s">
        <v>134</v>
      </c>
      <c r="FD588" s="2" t="s">
        <v>134</v>
      </c>
      <c r="FE588" s="2" t="s">
        <v>134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134</v>
      </c>
      <c r="FN588" s="2" t="s">
        <v>134</v>
      </c>
      <c r="FO588" s="2" t="s">
        <v>134</v>
      </c>
      <c r="FP588" s="2" t="s">
        <v>134</v>
      </c>
      <c r="FQ588" s="2" t="s">
        <v>134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134</v>
      </c>
      <c r="FZ588" s="2" t="s">
        <v>134</v>
      </c>
      <c r="GA588" s="2" t="s">
        <v>134</v>
      </c>
      <c r="GB588" s="2" t="s">
        <v>134</v>
      </c>
      <c r="GC588" s="2" t="s">
        <v>134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134</v>
      </c>
      <c r="GL588" s="2" t="s">
        <v>134</v>
      </c>
      <c r="GM588" s="2" t="s">
        <v>134</v>
      </c>
      <c r="GN588" s="2" t="s">
        <v>134</v>
      </c>
      <c r="GO588" s="2" t="s">
        <v>134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134</v>
      </c>
      <c r="GX588" s="2" t="s">
        <v>134</v>
      </c>
      <c r="GY588" s="2" t="s">
        <v>134</v>
      </c>
      <c r="GZ588" s="2" t="s">
        <v>134</v>
      </c>
      <c r="HA588" s="2" t="s">
        <v>134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134</v>
      </c>
      <c r="HJ588" s="2" t="s">
        <v>134</v>
      </c>
      <c r="HK588" s="2" t="s">
        <v>134</v>
      </c>
      <c r="HL588" s="2" t="s">
        <v>134</v>
      </c>
      <c r="HM588" s="2" t="s">
        <v>134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134</v>
      </c>
      <c r="HV588" s="2" t="s">
        <v>134</v>
      </c>
      <c r="HW588" s="2" t="s">
        <v>134</v>
      </c>
      <c r="HX588" s="2" t="s">
        <v>134</v>
      </c>
      <c r="HY588" s="2" t="s">
        <v>134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134</v>
      </c>
      <c r="IH588" s="2" t="s">
        <v>134</v>
      </c>
      <c r="II588" s="2" t="s">
        <v>134</v>
      </c>
      <c r="IJ588" s="2" t="s">
        <v>134</v>
      </c>
      <c r="IK588" s="2" t="s">
        <v>134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134</v>
      </c>
      <c r="IT588" s="2" t="s">
        <v>134</v>
      </c>
      <c r="IU588" s="2" t="s">
        <v>134</v>
      </c>
      <c r="IV588" s="2" t="s">
        <v>134</v>
      </c>
      <c r="IW588" s="2" t="s">
        <v>134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134</v>
      </c>
      <c r="JF588" s="2" t="s">
        <v>134</v>
      </c>
      <c r="JG588" s="2" t="s">
        <v>134</v>
      </c>
      <c r="JH588" s="2" t="s">
        <v>134</v>
      </c>
      <c r="JI588" s="2" t="s">
        <v>134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134</v>
      </c>
      <c r="JS588" s="2" t="s">
        <v>134</v>
      </c>
      <c r="JT588" s="2" t="s">
        <v>134</v>
      </c>
      <c r="JU588" s="2" t="s">
        <v>134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134</v>
      </c>
      <c r="KQ588" s="2" t="s">
        <v>134</v>
      </c>
      <c r="KR588" s="2" t="s">
        <v>134</v>
      </c>
      <c r="KS588" s="2" t="s">
        <v>134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134</v>
      </c>
      <c r="LB588" s="2" t="s">
        <v>134</v>
      </c>
      <c r="LC588" s="2" t="s">
        <v>134</v>
      </c>
      <c r="LD588" s="2" t="s">
        <v>134</v>
      </c>
      <c r="LE588" s="2" t="s">
        <v>134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134</v>
      </c>
      <c r="LN588" s="2" t="s">
        <v>134</v>
      </c>
      <c r="LO588" s="2" t="s">
        <v>134</v>
      </c>
      <c r="LP588" s="2" t="s">
        <v>134</v>
      </c>
      <c r="LQ588" s="2" t="s">
        <v>134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134</v>
      </c>
      <c r="LZ588" s="2" t="s">
        <v>134</v>
      </c>
      <c r="MA588" s="2" t="s">
        <v>134</v>
      </c>
      <c r="MB588" s="2" t="s">
        <v>134</v>
      </c>
      <c r="MC588" s="2" t="s">
        <v>134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134</v>
      </c>
      <c r="ML588" s="2" t="s">
        <v>134</v>
      </c>
      <c r="MM588" s="2" t="s">
        <v>134</v>
      </c>
      <c r="MN588" s="2" t="s">
        <v>134</v>
      </c>
      <c r="MO588" s="2" t="s">
        <v>134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134</v>
      </c>
      <c r="MY588" s="2" t="s">
        <v>134</v>
      </c>
      <c r="MZ588" s="2" t="s">
        <v>134</v>
      </c>
      <c r="NA588" s="2" t="s">
        <v>134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134</v>
      </c>
      <c r="NJ588" s="2" t="s">
        <v>134</v>
      </c>
      <c r="NK588" s="2" t="s">
        <v>134</v>
      </c>
      <c r="NL588" s="2" t="s">
        <v>134</v>
      </c>
      <c r="NM588" s="2" t="s">
        <v>134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134</v>
      </c>
      <c r="OT588" s="2" t="s">
        <v>134</v>
      </c>
      <c r="OU588" s="2" t="s">
        <v>134</v>
      </c>
      <c r="OV588" s="2" t="s">
        <v>134</v>
      </c>
      <c r="OW588" s="2" t="s">
        <v>134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134</v>
      </c>
      <c r="PS588" s="2" t="s">
        <v>134</v>
      </c>
      <c r="PT588" s="2" t="s">
        <v>134</v>
      </c>
      <c r="PU588" s="2" t="s">
        <v>134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134</v>
      </c>
      <c r="QP588" s="2" t="s">
        <v>134</v>
      </c>
      <c r="QQ588" s="2" t="s">
        <v>134</v>
      </c>
      <c r="QR588" s="2" t="s">
        <v>134</v>
      </c>
      <c r="QS588" s="2" t="s">
        <v>134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134</v>
      </c>
      <c r="RB588" s="2" t="s">
        <v>134</v>
      </c>
      <c r="RC588" s="2" t="s">
        <v>134</v>
      </c>
      <c r="RD588" s="2" t="s">
        <v>134</v>
      </c>
      <c r="RE588" s="2" t="s">
        <v>134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134</v>
      </c>
      <c r="RN588" s="2" t="s">
        <v>134</v>
      </c>
      <c r="RO588" s="2" t="s">
        <v>134</v>
      </c>
      <c r="RP588" s="2" t="s">
        <v>134</v>
      </c>
      <c r="RQ588" s="2" t="s">
        <v>134</v>
      </c>
      <c r="RR588" s="2" t="s">
        <v>134</v>
      </c>
      <c r="RS588" s="4"/>
      <c r="RT588" s="8"/>
      <c r="RU588" s="4"/>
      <c r="RV588" s="8"/>
      <c r="RW588" s="7"/>
      <c r="RX588" s="7"/>
      <c r="RY588" s="2" t="s">
        <v>134</v>
      </c>
      <c r="RZ588" s="2" t="s">
        <v>134</v>
      </c>
      <c r="SA588" s="2" t="s">
        <v>134</v>
      </c>
      <c r="SB588" s="2" t="s">
        <v>134</v>
      </c>
      <c r="SC588" s="2" t="s">
        <v>134</v>
      </c>
      <c r="SD588" s="2" t="s">
        <v>134</v>
      </c>
      <c r="SE588" s="4"/>
      <c r="SF588" s="8"/>
      <c r="SG588" s="4"/>
      <c r="SH588" s="8"/>
      <c r="SI588" s="7"/>
      <c r="SJ588" s="7"/>
      <c r="SK588" s="2" t="s">
        <v>134</v>
      </c>
      <c r="SL588" s="2" t="s">
        <v>134</v>
      </c>
      <c r="SM588" s="2" t="s">
        <v>134</v>
      </c>
      <c r="SN588" s="2" t="s">
        <v>134</v>
      </c>
      <c r="SO588" s="2" t="s">
        <v>134</v>
      </c>
      <c r="SP588" s="2" t="s">
        <v>134</v>
      </c>
    </row>
    <row r="589">
      <c r="A589" s="2" t="s">
        <v>4178</v>
      </c>
      <c r="B589" s="2" t="s">
        <v>123</v>
      </c>
      <c r="C589" s="2" t="s">
        <v>4157</v>
      </c>
      <c r="D589" s="2" t="s">
        <v>2765</v>
      </c>
      <c r="E589" s="2" t="s">
        <v>1660</v>
      </c>
      <c r="F589" s="2" t="s">
        <v>3227</v>
      </c>
      <c r="G589" s="2" t="s">
        <v>134</v>
      </c>
      <c r="H589" s="2" t="s">
        <v>134</v>
      </c>
      <c r="I589" s="2" t="s">
        <v>134</v>
      </c>
      <c r="J589" s="2" t="s">
        <v>4179</v>
      </c>
      <c r="K589" s="2" t="s">
        <v>4159</v>
      </c>
      <c r="L589" s="3"/>
      <c r="M589" s="3"/>
      <c r="N589" s="3"/>
      <c r="O589" s="2" t="s">
        <v>766</v>
      </c>
      <c r="P589" s="2" t="s">
        <v>134</v>
      </c>
      <c r="Q589" s="2" t="s">
        <v>134</v>
      </c>
      <c r="R589" s="2" t="s">
        <v>28</v>
      </c>
      <c r="S589" s="2" t="s">
        <v>134</v>
      </c>
      <c r="T589" s="2" t="s">
        <v>134</v>
      </c>
      <c r="U589" s="2" t="s">
        <v>134</v>
      </c>
      <c r="V589" s="2" t="s">
        <v>134</v>
      </c>
      <c r="W589" s="2" t="s">
        <v>134</v>
      </c>
      <c r="X589" s="2" t="s">
        <v>134</v>
      </c>
      <c r="Y589" s="2" t="s">
        <v>134</v>
      </c>
      <c r="Z589" s="4"/>
      <c r="AA589" s="4">
        <f>=ROUNDDOWN({0},0)</f>
      </c>
      <c r="AB589" s="5"/>
      <c r="AC589" s="2" t="s">
        <v>134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134</v>
      </c>
      <c r="AW589" s="8" t="s">
        <v>134</v>
      </c>
      <c r="AX589" s="4" t="s">
        <v>134</v>
      </c>
      <c r="AY589" s="8" t="s">
        <v>134</v>
      </c>
      <c r="AZ589" s="7" t="s">
        <v>134</v>
      </c>
      <c r="BA589" s="7" t="s">
        <v>134</v>
      </c>
      <c r="BB589" s="7"/>
      <c r="BC589" s="4" t="s">
        <v>134</v>
      </c>
      <c r="BD589" s="8" t="s">
        <v>134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/>
      <c r="BJ589" s="4"/>
      <c r="BK589" s="8"/>
      <c r="BL589" s="2" t="s">
        <v>134</v>
      </c>
      <c r="BM589" s="7"/>
      <c r="BN589" s="7"/>
      <c r="BO589" s="4"/>
      <c r="BP589" s="8"/>
      <c r="BQ589" s="4"/>
      <c r="BR589" s="8"/>
      <c r="BS589" s="7"/>
      <c r="BT589" s="7"/>
      <c r="BU589" s="2" t="s">
        <v>134</v>
      </c>
      <c r="BV589" s="2" t="s">
        <v>134</v>
      </c>
      <c r="BW589" s="2" t="s">
        <v>134</v>
      </c>
      <c r="BX589" s="2" t="s">
        <v>134</v>
      </c>
      <c r="BY589" s="2" t="s">
        <v>134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134</v>
      </c>
      <c r="CH589" s="2" t="s">
        <v>134</v>
      </c>
      <c r="CI589" s="2" t="s">
        <v>134</v>
      </c>
      <c r="CJ589" s="2" t="s">
        <v>134</v>
      </c>
      <c r="CK589" s="2" t="s">
        <v>134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134</v>
      </c>
      <c r="CT589" s="2" t="s">
        <v>134</v>
      </c>
      <c r="CU589" s="2" t="s">
        <v>134</v>
      </c>
      <c r="CV589" s="2" t="s">
        <v>134</v>
      </c>
      <c r="CW589" s="2" t="s">
        <v>134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134</v>
      </c>
      <c r="DG589" s="2" t="s">
        <v>134</v>
      </c>
      <c r="DH589" s="2" t="s">
        <v>134</v>
      </c>
      <c r="DI589" s="2" t="s">
        <v>134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134</v>
      </c>
      <c r="DR589" s="2" t="s">
        <v>134</v>
      </c>
      <c r="DS589" s="2" t="s">
        <v>134</v>
      </c>
      <c r="DT589" s="2" t="s">
        <v>134</v>
      </c>
      <c r="DU589" s="2" t="s">
        <v>134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134</v>
      </c>
      <c r="ED589" s="2" t="s">
        <v>134</v>
      </c>
      <c r="EE589" s="2" t="s">
        <v>134</v>
      </c>
      <c r="EF589" s="2" t="s">
        <v>134</v>
      </c>
      <c r="EG589" s="2" t="s">
        <v>134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134</v>
      </c>
      <c r="EP589" s="2" t="s">
        <v>134</v>
      </c>
      <c r="EQ589" s="2" t="s">
        <v>134</v>
      </c>
      <c r="ER589" s="2" t="s">
        <v>134</v>
      </c>
      <c r="ES589" s="2" t="s">
        <v>134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134</v>
      </c>
      <c r="FB589" s="2" t="s">
        <v>134</v>
      </c>
      <c r="FC589" s="2" t="s">
        <v>134</v>
      </c>
      <c r="FD589" s="2" t="s">
        <v>134</v>
      </c>
      <c r="FE589" s="2" t="s">
        <v>134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134</v>
      </c>
      <c r="FN589" s="2" t="s">
        <v>134</v>
      </c>
      <c r="FO589" s="2" t="s">
        <v>134</v>
      </c>
      <c r="FP589" s="2" t="s">
        <v>134</v>
      </c>
      <c r="FQ589" s="2" t="s">
        <v>134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134</v>
      </c>
      <c r="GA589" s="2" t="s">
        <v>134</v>
      </c>
      <c r="GB589" s="2" t="s">
        <v>134</v>
      </c>
      <c r="GC589" s="2" t="s">
        <v>134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134</v>
      </c>
      <c r="GM589" s="2" t="s">
        <v>134</v>
      </c>
      <c r="GN589" s="2" t="s">
        <v>134</v>
      </c>
      <c r="GO589" s="2" t="s">
        <v>134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134</v>
      </c>
      <c r="GX589" s="2" t="s">
        <v>134</v>
      </c>
      <c r="GY589" s="2" t="s">
        <v>134</v>
      </c>
      <c r="GZ589" s="2" t="s">
        <v>134</v>
      </c>
      <c r="HA589" s="2" t="s">
        <v>134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134</v>
      </c>
      <c r="HJ589" s="2" t="s">
        <v>134</v>
      </c>
      <c r="HK589" s="2" t="s">
        <v>134</v>
      </c>
      <c r="HL589" s="2" t="s">
        <v>134</v>
      </c>
      <c r="HM589" s="2" t="s">
        <v>134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134</v>
      </c>
      <c r="HV589" s="2" t="s">
        <v>134</v>
      </c>
      <c r="HW589" s="2" t="s">
        <v>134</v>
      </c>
      <c r="HX589" s="2" t="s">
        <v>134</v>
      </c>
      <c r="HY589" s="2" t="s">
        <v>134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134</v>
      </c>
      <c r="II589" s="2" t="s">
        <v>134</v>
      </c>
      <c r="IJ589" s="2" t="s">
        <v>134</v>
      </c>
      <c r="IK589" s="2" t="s">
        <v>134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134</v>
      </c>
      <c r="IT589" s="2" t="s">
        <v>134</v>
      </c>
      <c r="IU589" s="2" t="s">
        <v>134</v>
      </c>
      <c r="IV589" s="2" t="s">
        <v>134</v>
      </c>
      <c r="IW589" s="2" t="s">
        <v>134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134</v>
      </c>
      <c r="JG589" s="2" t="s">
        <v>134</v>
      </c>
      <c r="JH589" s="2" t="s">
        <v>134</v>
      </c>
      <c r="JI589" s="2" t="s">
        <v>134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134</v>
      </c>
      <c r="JS589" s="2" t="s">
        <v>134</v>
      </c>
      <c r="JT589" s="2" t="s">
        <v>134</v>
      </c>
      <c r="JU589" s="2" t="s">
        <v>134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134</v>
      </c>
      <c r="KQ589" s="2" t="s">
        <v>134</v>
      </c>
      <c r="KR589" s="2" t="s">
        <v>134</v>
      </c>
      <c r="KS589" s="2" t="s">
        <v>134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134</v>
      </c>
      <c r="LC589" s="2" t="s">
        <v>134</v>
      </c>
      <c r="LD589" s="2" t="s">
        <v>134</v>
      </c>
      <c r="LE589" s="2" t="s">
        <v>134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134</v>
      </c>
      <c r="LN589" s="2" t="s">
        <v>134</v>
      </c>
      <c r="LO589" s="2" t="s">
        <v>134</v>
      </c>
      <c r="LP589" s="2" t="s">
        <v>134</v>
      </c>
      <c r="LQ589" s="2" t="s">
        <v>134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134</v>
      </c>
      <c r="LZ589" s="2" t="s">
        <v>134</v>
      </c>
      <c r="MA589" s="2" t="s">
        <v>134</v>
      </c>
      <c r="MB589" s="2" t="s">
        <v>134</v>
      </c>
      <c r="MC589" s="2" t="s">
        <v>134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134</v>
      </c>
      <c r="MM589" s="2" t="s">
        <v>134</v>
      </c>
      <c r="MN589" s="2" t="s">
        <v>134</v>
      </c>
      <c r="MO589" s="2" t="s">
        <v>134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134</v>
      </c>
      <c r="NK589" s="2" t="s">
        <v>134</v>
      </c>
      <c r="NL589" s="2" t="s">
        <v>134</v>
      </c>
      <c r="NM589" s="2" t="s">
        <v>134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134</v>
      </c>
      <c r="NW589" s="2" t="s">
        <v>134</v>
      </c>
      <c r="NX589" s="2" t="s">
        <v>134</v>
      </c>
      <c r="NY589" s="2" t="s">
        <v>134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134</v>
      </c>
      <c r="OT589" s="2" t="s">
        <v>134</v>
      </c>
      <c r="OU589" s="2" t="s">
        <v>134</v>
      </c>
      <c r="OV589" s="2" t="s">
        <v>134</v>
      </c>
      <c r="OW589" s="2" t="s">
        <v>134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134</v>
      </c>
      <c r="PG589" s="2" t="s">
        <v>134</v>
      </c>
      <c r="PH589" s="2" t="s">
        <v>134</v>
      </c>
      <c r="PI589" s="2" t="s">
        <v>134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134</v>
      </c>
      <c r="RB589" s="2" t="s">
        <v>134</v>
      </c>
      <c r="RC589" s="2" t="s">
        <v>134</v>
      </c>
      <c r="RD589" s="2" t="s">
        <v>134</v>
      </c>
      <c r="RE589" s="2" t="s">
        <v>134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134</v>
      </c>
      <c r="RN589" s="2" t="s">
        <v>134</v>
      </c>
      <c r="RO589" s="2" t="s">
        <v>134</v>
      </c>
      <c r="RP589" s="2" t="s">
        <v>134</v>
      </c>
      <c r="RQ589" s="2" t="s">
        <v>134</v>
      </c>
      <c r="RR589" s="2" t="s">
        <v>134</v>
      </c>
      <c r="RS589" s="4"/>
      <c r="RT589" s="8"/>
      <c r="RU589" s="4"/>
      <c r="RV589" s="8"/>
      <c r="RW589" s="7"/>
      <c r="RX589" s="7"/>
      <c r="RY589" s="2" t="s">
        <v>134</v>
      </c>
      <c r="RZ589" s="2" t="s">
        <v>134</v>
      </c>
      <c r="SA589" s="2" t="s">
        <v>134</v>
      </c>
      <c r="SB589" s="2" t="s">
        <v>134</v>
      </c>
      <c r="SC589" s="2" t="s">
        <v>134</v>
      </c>
      <c r="SD589" s="2" t="s">
        <v>134</v>
      </c>
      <c r="SE589" s="4"/>
      <c r="SF589" s="8"/>
      <c r="SG589" s="4"/>
      <c r="SH589" s="8"/>
      <c r="SI589" s="7"/>
      <c r="SJ589" s="7"/>
      <c r="SK589" s="2" t="s">
        <v>134</v>
      </c>
      <c r="SL589" s="2" t="s">
        <v>134</v>
      </c>
      <c r="SM589" s="2" t="s">
        <v>134</v>
      </c>
      <c r="SN589" s="2" t="s">
        <v>134</v>
      </c>
      <c r="SO589" s="2" t="s">
        <v>134</v>
      </c>
      <c r="SP589" s="2" t="s">
        <v>134</v>
      </c>
    </row>
    <row r="590">
      <c r="A590" s="2" t="s">
        <v>4180</v>
      </c>
      <c r="B590" s="2" t="s">
        <v>123</v>
      </c>
      <c r="C590" s="2" t="s">
        <v>4157</v>
      </c>
      <c r="D590" s="2" t="s">
        <v>4181</v>
      </c>
      <c r="E590" s="2" t="s">
        <v>1660</v>
      </c>
      <c r="F590" s="2" t="s">
        <v>4171</v>
      </c>
      <c r="G590" s="2" t="s">
        <v>134</v>
      </c>
      <c r="H590" s="2" t="s">
        <v>134</v>
      </c>
      <c r="I590" s="2" t="s">
        <v>134</v>
      </c>
      <c r="J590" s="2" t="s">
        <v>4172</v>
      </c>
      <c r="K590" s="2" t="s">
        <v>4182</v>
      </c>
      <c r="L590" s="3">
        <v>10</v>
      </c>
      <c r="M590" s="3"/>
      <c r="N590" s="3"/>
      <c r="O590" s="2" t="s">
        <v>766</v>
      </c>
      <c r="P590" s="2" t="s">
        <v>134</v>
      </c>
      <c r="Q590" s="2" t="s">
        <v>134</v>
      </c>
      <c r="R590" s="2" t="s">
        <v>3132</v>
      </c>
      <c r="S590" s="2" t="s">
        <v>134</v>
      </c>
      <c r="T590" s="2" t="s">
        <v>134</v>
      </c>
      <c r="U590" s="2" t="s">
        <v>134</v>
      </c>
      <c r="V590" s="2" t="s">
        <v>134</v>
      </c>
      <c r="W590" s="2" t="s">
        <v>134</v>
      </c>
      <c r="X590" s="2" t="s">
        <v>134</v>
      </c>
      <c r="Y590" s="2" t="s">
        <v>134</v>
      </c>
      <c r="Z590" s="4"/>
      <c r="AA590" s="4">
        <f>=ROUNDDOWN({0},0)</f>
      </c>
      <c r="AB590" s="5"/>
      <c r="AC590" s="2" t="s">
        <v>134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134</v>
      </c>
      <c r="BM590" s="7"/>
      <c r="BN590" s="7"/>
      <c r="BO590" s="4"/>
      <c r="BP590" s="8"/>
      <c r="BQ590" s="4"/>
      <c r="BR590" s="8"/>
      <c r="BS590" s="7"/>
      <c r="BT590" s="7"/>
      <c r="BU590" s="2" t="s">
        <v>134</v>
      </c>
      <c r="BV590" s="2" t="s">
        <v>134</v>
      </c>
      <c r="BW590" s="2" t="s">
        <v>134</v>
      </c>
      <c r="BX590" s="2" t="s">
        <v>134</v>
      </c>
      <c r="BY590" s="2" t="s">
        <v>134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134</v>
      </c>
      <c r="CH590" s="2" t="s">
        <v>134</v>
      </c>
      <c r="CI590" s="2" t="s">
        <v>134</v>
      </c>
      <c r="CJ590" s="2" t="s">
        <v>134</v>
      </c>
      <c r="CK590" s="2" t="s">
        <v>134</v>
      </c>
      <c r="CL590" s="2" t="s">
        <v>134</v>
      </c>
      <c r="CM590" s="4"/>
      <c r="CN590" s="8"/>
      <c r="CO590" s="4"/>
      <c r="CP590" s="8"/>
      <c r="CQ590" s="7"/>
      <c r="CR590" s="7"/>
      <c r="CS590" s="2" t="s">
        <v>134</v>
      </c>
      <c r="CT590" s="2" t="s">
        <v>134</v>
      </c>
      <c r="CU590" s="2" t="s">
        <v>134</v>
      </c>
      <c r="CV590" s="2" t="s">
        <v>134</v>
      </c>
      <c r="CW590" s="2" t="s">
        <v>134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134</v>
      </c>
      <c r="DF590" s="2" t="s">
        <v>134</v>
      </c>
      <c r="DG590" s="2" t="s">
        <v>134</v>
      </c>
      <c r="DH590" s="2" t="s">
        <v>134</v>
      </c>
      <c r="DI590" s="2" t="s">
        <v>134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134</v>
      </c>
      <c r="DR590" s="2" t="s">
        <v>134</v>
      </c>
      <c r="DS590" s="2" t="s">
        <v>134</v>
      </c>
      <c r="DT590" s="2" t="s">
        <v>134</v>
      </c>
      <c r="DU590" s="2" t="s">
        <v>134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134</v>
      </c>
      <c r="ED590" s="2" t="s">
        <v>134</v>
      </c>
      <c r="EE590" s="2" t="s">
        <v>134</v>
      </c>
      <c r="EF590" s="2" t="s">
        <v>134</v>
      </c>
      <c r="EG590" s="2" t="s">
        <v>134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134</v>
      </c>
      <c r="EP590" s="2" t="s">
        <v>134</v>
      </c>
      <c r="EQ590" s="2" t="s">
        <v>134</v>
      </c>
      <c r="ER590" s="2" t="s">
        <v>134</v>
      </c>
      <c r="ES590" s="2" t="s">
        <v>134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134</v>
      </c>
      <c r="FB590" s="2" t="s">
        <v>134</v>
      </c>
      <c r="FC590" s="2" t="s">
        <v>134</v>
      </c>
      <c r="FD590" s="2" t="s">
        <v>134</v>
      </c>
      <c r="FE590" s="2" t="s">
        <v>134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134</v>
      </c>
      <c r="FN590" s="2" t="s">
        <v>134</v>
      </c>
      <c r="FO590" s="2" t="s">
        <v>134</v>
      </c>
      <c r="FP590" s="2" t="s">
        <v>134</v>
      </c>
      <c r="FQ590" s="2" t="s">
        <v>134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134</v>
      </c>
      <c r="FZ590" s="2" t="s">
        <v>134</v>
      </c>
      <c r="GA590" s="2" t="s">
        <v>134</v>
      </c>
      <c r="GB590" s="2" t="s">
        <v>134</v>
      </c>
      <c r="GC590" s="2" t="s">
        <v>134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134</v>
      </c>
      <c r="GL590" s="2" t="s">
        <v>134</v>
      </c>
      <c r="GM590" s="2" t="s">
        <v>134</v>
      </c>
      <c r="GN590" s="2" t="s">
        <v>134</v>
      </c>
      <c r="GO590" s="2" t="s">
        <v>134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134</v>
      </c>
      <c r="GX590" s="2" t="s">
        <v>134</v>
      </c>
      <c r="GY590" s="2" t="s">
        <v>134</v>
      </c>
      <c r="GZ590" s="2" t="s">
        <v>134</v>
      </c>
      <c r="HA590" s="2" t="s">
        <v>134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134</v>
      </c>
      <c r="HJ590" s="2" t="s">
        <v>134</v>
      </c>
      <c r="HK590" s="2" t="s">
        <v>134</v>
      </c>
      <c r="HL590" s="2" t="s">
        <v>134</v>
      </c>
      <c r="HM590" s="2" t="s">
        <v>134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134</v>
      </c>
      <c r="HV590" s="2" t="s">
        <v>134</v>
      </c>
      <c r="HW590" s="2" t="s">
        <v>134</v>
      </c>
      <c r="HX590" s="2" t="s">
        <v>134</v>
      </c>
      <c r="HY590" s="2" t="s">
        <v>134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134</v>
      </c>
      <c r="IH590" s="2" t="s">
        <v>134</v>
      </c>
      <c r="II590" s="2" t="s">
        <v>134</v>
      </c>
      <c r="IJ590" s="2" t="s">
        <v>134</v>
      </c>
      <c r="IK590" s="2" t="s">
        <v>134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134</v>
      </c>
      <c r="IT590" s="2" t="s">
        <v>134</v>
      </c>
      <c r="IU590" s="2" t="s">
        <v>134</v>
      </c>
      <c r="IV590" s="2" t="s">
        <v>134</v>
      </c>
      <c r="IW590" s="2" t="s">
        <v>134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134</v>
      </c>
      <c r="JF590" s="2" t="s">
        <v>134</v>
      </c>
      <c r="JG590" s="2" t="s">
        <v>134</v>
      </c>
      <c r="JH590" s="2" t="s">
        <v>134</v>
      </c>
      <c r="JI590" s="2" t="s">
        <v>134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134</v>
      </c>
      <c r="JR590" s="2" t="s">
        <v>134</v>
      </c>
      <c r="JS590" s="2" t="s">
        <v>134</v>
      </c>
      <c r="JT590" s="2" t="s">
        <v>134</v>
      </c>
      <c r="JU590" s="2" t="s">
        <v>134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134</v>
      </c>
      <c r="KE590" s="2" t="s">
        <v>134</v>
      </c>
      <c r="KF590" s="2" t="s">
        <v>134</v>
      </c>
      <c r="KG590" s="2" t="s">
        <v>134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134</v>
      </c>
      <c r="KP590" s="2" t="s">
        <v>134</v>
      </c>
      <c r="KQ590" s="2" t="s">
        <v>134</v>
      </c>
      <c r="KR590" s="2" t="s">
        <v>134</v>
      </c>
      <c r="KS590" s="2" t="s">
        <v>134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134</v>
      </c>
      <c r="LB590" s="2" t="s">
        <v>134</v>
      </c>
      <c r="LC590" s="2" t="s">
        <v>134</v>
      </c>
      <c r="LD590" s="2" t="s">
        <v>134</v>
      </c>
      <c r="LE590" s="2" t="s">
        <v>134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134</v>
      </c>
      <c r="LN590" s="2" t="s">
        <v>134</v>
      </c>
      <c r="LO590" s="2" t="s">
        <v>134</v>
      </c>
      <c r="LP590" s="2" t="s">
        <v>134</v>
      </c>
      <c r="LQ590" s="2" t="s">
        <v>134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134</v>
      </c>
      <c r="LZ590" s="2" t="s">
        <v>134</v>
      </c>
      <c r="MA590" s="2" t="s">
        <v>134</v>
      </c>
      <c r="MB590" s="2" t="s">
        <v>134</v>
      </c>
      <c r="MC590" s="2" t="s">
        <v>134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134</v>
      </c>
      <c r="MM590" s="2" t="s">
        <v>134</v>
      </c>
      <c r="MN590" s="2" t="s">
        <v>134</v>
      </c>
      <c r="MO590" s="2" t="s">
        <v>134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134</v>
      </c>
      <c r="MY590" s="2" t="s">
        <v>134</v>
      </c>
      <c r="MZ590" s="2" t="s">
        <v>134</v>
      </c>
      <c r="NA590" s="2" t="s">
        <v>134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134</v>
      </c>
      <c r="NJ590" s="2" t="s">
        <v>134</v>
      </c>
      <c r="NK590" s="2" t="s">
        <v>134</v>
      </c>
      <c r="NL590" s="2" t="s">
        <v>134</v>
      </c>
      <c r="NM590" s="2" t="s">
        <v>134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134</v>
      </c>
      <c r="OT590" s="2" t="s">
        <v>134</v>
      </c>
      <c r="OU590" s="2" t="s">
        <v>134</v>
      </c>
      <c r="OV590" s="2" t="s">
        <v>134</v>
      </c>
      <c r="OW590" s="2" t="s">
        <v>134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134</v>
      </c>
      <c r="PS590" s="2" t="s">
        <v>134</v>
      </c>
      <c r="PT590" s="2" t="s">
        <v>134</v>
      </c>
      <c r="PU590" s="2" t="s">
        <v>134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134</v>
      </c>
      <c r="RB590" s="2" t="s">
        <v>134</v>
      </c>
      <c r="RC590" s="2" t="s">
        <v>134</v>
      </c>
      <c r="RD590" s="2" t="s">
        <v>134</v>
      </c>
      <c r="RE590" s="2" t="s">
        <v>134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134</v>
      </c>
      <c r="RN590" s="2" t="s">
        <v>134</v>
      </c>
      <c r="RO590" s="2" t="s">
        <v>134</v>
      </c>
      <c r="RP590" s="2" t="s">
        <v>134</v>
      </c>
      <c r="RQ590" s="2" t="s">
        <v>134</v>
      </c>
      <c r="RR590" s="2" t="s">
        <v>134</v>
      </c>
      <c r="RS590" s="4"/>
      <c r="RT590" s="8"/>
      <c r="RU590" s="4"/>
      <c r="RV590" s="8"/>
      <c r="RW590" s="7"/>
      <c r="RX590" s="7"/>
      <c r="RY590" s="2" t="s">
        <v>134</v>
      </c>
      <c r="RZ590" s="2" t="s">
        <v>134</v>
      </c>
      <c r="SA590" s="2" t="s">
        <v>134</v>
      </c>
      <c r="SB590" s="2" t="s">
        <v>134</v>
      </c>
      <c r="SC590" s="2" t="s">
        <v>134</v>
      </c>
      <c r="SD590" s="2" t="s">
        <v>134</v>
      </c>
      <c r="SE590" s="4"/>
      <c r="SF590" s="8"/>
      <c r="SG590" s="4"/>
      <c r="SH590" s="8"/>
      <c r="SI590" s="7"/>
      <c r="SJ590" s="7"/>
      <c r="SK590" s="2" t="s">
        <v>134</v>
      </c>
      <c r="SL590" s="2" t="s">
        <v>134</v>
      </c>
      <c r="SM590" s="2" t="s">
        <v>134</v>
      </c>
      <c r="SN590" s="2" t="s">
        <v>134</v>
      </c>
      <c r="SO590" s="2" t="s">
        <v>134</v>
      </c>
      <c r="SP590" s="2" t="s">
        <v>134</v>
      </c>
    </row>
    <row r="591">
      <c r="A591" s="2" t="s">
        <v>4183</v>
      </c>
      <c r="B591" s="2" t="s">
        <v>123</v>
      </c>
      <c r="C591" s="2" t="s">
        <v>4157</v>
      </c>
      <c r="D591" s="2" t="s">
        <v>125</v>
      </c>
      <c r="E591" s="2" t="s">
        <v>1660</v>
      </c>
      <c r="F591" s="2" t="s">
        <v>4184</v>
      </c>
      <c r="G591" s="2" t="s">
        <v>134</v>
      </c>
      <c r="H591" s="2" t="s">
        <v>134</v>
      </c>
      <c r="I591" s="2" t="s">
        <v>134</v>
      </c>
      <c r="J591" s="2" t="s">
        <v>234</v>
      </c>
      <c r="K591" s="2" t="s">
        <v>3125</v>
      </c>
      <c r="L591" s="3">
        <v>16</v>
      </c>
      <c r="M591" s="3"/>
      <c r="N591" s="3"/>
      <c r="O591" s="2" t="s">
        <v>766</v>
      </c>
      <c r="P591" s="2" t="s">
        <v>134</v>
      </c>
      <c r="Q591" s="2" t="s">
        <v>134</v>
      </c>
      <c r="R591" s="2" t="s">
        <v>3132</v>
      </c>
      <c r="S591" s="2" t="s">
        <v>134</v>
      </c>
      <c r="T591" s="2" t="s">
        <v>134</v>
      </c>
      <c r="U591" s="2" t="s">
        <v>134</v>
      </c>
      <c r="V591" s="2" t="s">
        <v>134</v>
      </c>
      <c r="W591" s="2" t="s">
        <v>134</v>
      </c>
      <c r="X591" s="2" t="s">
        <v>134</v>
      </c>
      <c r="Y591" s="2" t="s">
        <v>134</v>
      </c>
      <c r="Z591" s="4"/>
      <c r="AA591" s="4">
        <f>=ROUNDDOWN({0},0)</f>
      </c>
      <c r="AB591" s="5"/>
      <c r="AC591" s="2" t="s">
        <v>134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134</v>
      </c>
      <c r="BM591" s="7"/>
      <c r="BN591" s="7"/>
      <c r="BO591" s="4"/>
      <c r="BP591" s="8"/>
      <c r="BQ591" s="4"/>
      <c r="BR591" s="8"/>
      <c r="BS591" s="7"/>
      <c r="BT591" s="7"/>
      <c r="BU591" s="2" t="s">
        <v>134</v>
      </c>
      <c r="BV591" s="2" t="s">
        <v>134</v>
      </c>
      <c r="BW591" s="2" t="s">
        <v>134</v>
      </c>
      <c r="BX591" s="2" t="s">
        <v>134</v>
      </c>
      <c r="BY591" s="2" t="s">
        <v>134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134</v>
      </c>
      <c r="CH591" s="2" t="s">
        <v>134</v>
      </c>
      <c r="CI591" s="2" t="s">
        <v>134</v>
      </c>
      <c r="CJ591" s="2" t="s">
        <v>134</v>
      </c>
      <c r="CK591" s="2" t="s">
        <v>134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134</v>
      </c>
      <c r="CT591" s="2" t="s">
        <v>134</v>
      </c>
      <c r="CU591" s="2" t="s">
        <v>134</v>
      </c>
      <c r="CV591" s="2" t="s">
        <v>134</v>
      </c>
      <c r="CW591" s="2" t="s">
        <v>134</v>
      </c>
      <c r="CX591" s="2" t="s">
        <v>134</v>
      </c>
      <c r="CY591" s="4"/>
      <c r="CZ591" s="8"/>
      <c r="DA591" s="4"/>
      <c r="DB591" s="8"/>
      <c r="DC591" s="7"/>
      <c r="DD591" s="7"/>
      <c r="DE591" s="2" t="s">
        <v>134</v>
      </c>
      <c r="DF591" s="2" t="s">
        <v>134</v>
      </c>
      <c r="DG591" s="2" t="s">
        <v>134</v>
      </c>
      <c r="DH591" s="2" t="s">
        <v>134</v>
      </c>
      <c r="DI591" s="2" t="s">
        <v>134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134</v>
      </c>
      <c r="DR591" s="2" t="s">
        <v>134</v>
      </c>
      <c r="DS591" s="2" t="s">
        <v>134</v>
      </c>
      <c r="DT591" s="2" t="s">
        <v>134</v>
      </c>
      <c r="DU591" s="2" t="s">
        <v>134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134</v>
      </c>
      <c r="ED591" s="2" t="s">
        <v>134</v>
      </c>
      <c r="EE591" s="2" t="s">
        <v>134</v>
      </c>
      <c r="EF591" s="2" t="s">
        <v>134</v>
      </c>
      <c r="EG591" s="2" t="s">
        <v>134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134</v>
      </c>
      <c r="EP591" s="2" t="s">
        <v>134</v>
      </c>
      <c r="EQ591" s="2" t="s">
        <v>134</v>
      </c>
      <c r="ER591" s="2" t="s">
        <v>134</v>
      </c>
      <c r="ES591" s="2" t="s">
        <v>134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134</v>
      </c>
      <c r="FB591" s="2" t="s">
        <v>134</v>
      </c>
      <c r="FC591" s="2" t="s">
        <v>134</v>
      </c>
      <c r="FD591" s="2" t="s">
        <v>134</v>
      </c>
      <c r="FE591" s="2" t="s">
        <v>134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134</v>
      </c>
      <c r="FN591" s="2" t="s">
        <v>134</v>
      </c>
      <c r="FO591" s="2" t="s">
        <v>134</v>
      </c>
      <c r="FP591" s="2" t="s">
        <v>134</v>
      </c>
      <c r="FQ591" s="2" t="s">
        <v>134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134</v>
      </c>
      <c r="FZ591" s="2" t="s">
        <v>134</v>
      </c>
      <c r="GA591" s="2" t="s">
        <v>134</v>
      </c>
      <c r="GB591" s="2" t="s">
        <v>134</v>
      </c>
      <c r="GC591" s="2" t="s">
        <v>134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134</v>
      </c>
      <c r="GL591" s="2" t="s">
        <v>134</v>
      </c>
      <c r="GM591" s="2" t="s">
        <v>134</v>
      </c>
      <c r="GN591" s="2" t="s">
        <v>134</v>
      </c>
      <c r="GO591" s="2" t="s">
        <v>134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134</v>
      </c>
      <c r="GX591" s="2" t="s">
        <v>134</v>
      </c>
      <c r="GY591" s="2" t="s">
        <v>134</v>
      </c>
      <c r="GZ591" s="2" t="s">
        <v>134</v>
      </c>
      <c r="HA591" s="2" t="s">
        <v>134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134</v>
      </c>
      <c r="HJ591" s="2" t="s">
        <v>134</v>
      </c>
      <c r="HK591" s="2" t="s">
        <v>134</v>
      </c>
      <c r="HL591" s="2" t="s">
        <v>134</v>
      </c>
      <c r="HM591" s="2" t="s">
        <v>134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134</v>
      </c>
      <c r="HV591" s="2" t="s">
        <v>134</v>
      </c>
      <c r="HW591" s="2" t="s">
        <v>134</v>
      </c>
      <c r="HX591" s="2" t="s">
        <v>134</v>
      </c>
      <c r="HY591" s="2" t="s">
        <v>134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134</v>
      </c>
      <c r="IH591" s="2" t="s">
        <v>134</v>
      </c>
      <c r="II591" s="2" t="s">
        <v>134</v>
      </c>
      <c r="IJ591" s="2" t="s">
        <v>134</v>
      </c>
      <c r="IK591" s="2" t="s">
        <v>134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134</v>
      </c>
      <c r="IT591" s="2" t="s">
        <v>134</v>
      </c>
      <c r="IU591" s="2" t="s">
        <v>134</v>
      </c>
      <c r="IV591" s="2" t="s">
        <v>134</v>
      </c>
      <c r="IW591" s="2" t="s">
        <v>134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134</v>
      </c>
      <c r="JF591" s="2" t="s">
        <v>134</v>
      </c>
      <c r="JG591" s="2" t="s">
        <v>134</v>
      </c>
      <c r="JH591" s="2" t="s">
        <v>134</v>
      </c>
      <c r="JI591" s="2" t="s">
        <v>134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134</v>
      </c>
      <c r="JR591" s="2" t="s">
        <v>134</v>
      </c>
      <c r="JS591" s="2" t="s">
        <v>134</v>
      </c>
      <c r="JT591" s="2" t="s">
        <v>134</v>
      </c>
      <c r="JU591" s="2" t="s">
        <v>134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134</v>
      </c>
      <c r="KE591" s="2" t="s">
        <v>134</v>
      </c>
      <c r="KF591" s="2" t="s">
        <v>134</v>
      </c>
      <c r="KG591" s="2" t="s">
        <v>134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134</v>
      </c>
      <c r="KP591" s="2" t="s">
        <v>134</v>
      </c>
      <c r="KQ591" s="2" t="s">
        <v>134</v>
      </c>
      <c r="KR591" s="2" t="s">
        <v>134</v>
      </c>
      <c r="KS591" s="2" t="s">
        <v>134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134</v>
      </c>
      <c r="LB591" s="2" t="s">
        <v>134</v>
      </c>
      <c r="LC591" s="2" t="s">
        <v>134</v>
      </c>
      <c r="LD591" s="2" t="s">
        <v>134</v>
      </c>
      <c r="LE591" s="2" t="s">
        <v>134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134</v>
      </c>
      <c r="LN591" s="2" t="s">
        <v>134</v>
      </c>
      <c r="LO591" s="2" t="s">
        <v>134</v>
      </c>
      <c r="LP591" s="2" t="s">
        <v>134</v>
      </c>
      <c r="LQ591" s="2" t="s">
        <v>134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134</v>
      </c>
      <c r="LZ591" s="2" t="s">
        <v>134</v>
      </c>
      <c r="MA591" s="2" t="s">
        <v>134</v>
      </c>
      <c r="MB591" s="2" t="s">
        <v>134</v>
      </c>
      <c r="MC591" s="2" t="s">
        <v>134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134</v>
      </c>
      <c r="MM591" s="2" t="s">
        <v>134</v>
      </c>
      <c r="MN591" s="2" t="s">
        <v>134</v>
      </c>
      <c r="MO591" s="2" t="s">
        <v>134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134</v>
      </c>
      <c r="MY591" s="2" t="s">
        <v>134</v>
      </c>
      <c r="MZ591" s="2" t="s">
        <v>134</v>
      </c>
      <c r="NA591" s="2" t="s">
        <v>134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134</v>
      </c>
      <c r="NJ591" s="2" t="s">
        <v>134</v>
      </c>
      <c r="NK591" s="2" t="s">
        <v>134</v>
      </c>
      <c r="NL591" s="2" t="s">
        <v>134</v>
      </c>
      <c r="NM591" s="2" t="s">
        <v>134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134</v>
      </c>
      <c r="OT591" s="2" t="s">
        <v>134</v>
      </c>
      <c r="OU591" s="2" t="s">
        <v>134</v>
      </c>
      <c r="OV591" s="2" t="s">
        <v>134</v>
      </c>
      <c r="OW591" s="2" t="s">
        <v>134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134</v>
      </c>
      <c r="PR591" s="2" t="s">
        <v>134</v>
      </c>
      <c r="PS591" s="2" t="s">
        <v>134</v>
      </c>
      <c r="PT591" s="2" t="s">
        <v>134</v>
      </c>
      <c r="PU591" s="2" t="s">
        <v>134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134</v>
      </c>
      <c r="RB591" s="2" t="s">
        <v>134</v>
      </c>
      <c r="RC591" s="2" t="s">
        <v>134</v>
      </c>
      <c r="RD591" s="2" t="s">
        <v>134</v>
      </c>
      <c r="RE591" s="2" t="s">
        <v>134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134</v>
      </c>
      <c r="RN591" s="2" t="s">
        <v>134</v>
      </c>
      <c r="RO591" s="2" t="s">
        <v>134</v>
      </c>
      <c r="RP591" s="2" t="s">
        <v>134</v>
      </c>
      <c r="RQ591" s="2" t="s">
        <v>134</v>
      </c>
      <c r="RR591" s="2" t="s">
        <v>134</v>
      </c>
      <c r="RS591" s="4"/>
      <c r="RT591" s="8"/>
      <c r="RU591" s="4"/>
      <c r="RV591" s="8"/>
      <c r="RW591" s="7"/>
      <c r="RX591" s="7"/>
      <c r="RY591" s="2" t="s">
        <v>134</v>
      </c>
      <c r="RZ591" s="2" t="s">
        <v>134</v>
      </c>
      <c r="SA591" s="2" t="s">
        <v>134</v>
      </c>
      <c r="SB591" s="2" t="s">
        <v>134</v>
      </c>
      <c r="SC591" s="2" t="s">
        <v>134</v>
      </c>
      <c r="SD591" s="2" t="s">
        <v>134</v>
      </c>
      <c r="SE591" s="4"/>
      <c r="SF591" s="8"/>
      <c r="SG591" s="4"/>
      <c r="SH591" s="8"/>
      <c r="SI591" s="7"/>
      <c r="SJ591" s="7"/>
      <c r="SK591" s="2" t="s">
        <v>134</v>
      </c>
      <c r="SL591" s="2" t="s">
        <v>134</v>
      </c>
      <c r="SM591" s="2" t="s">
        <v>134</v>
      </c>
      <c r="SN591" s="2" t="s">
        <v>134</v>
      </c>
      <c r="SO591" s="2" t="s">
        <v>134</v>
      </c>
      <c r="SP591" s="2" t="s">
        <v>134</v>
      </c>
    </row>
    <row r="592">
      <c r="A592" s="2" t="s">
        <v>4185</v>
      </c>
      <c r="B592" s="2" t="s">
        <v>123</v>
      </c>
      <c r="C592" s="2" t="s">
        <v>4157</v>
      </c>
      <c r="D592" s="2" t="s">
        <v>125</v>
      </c>
      <c r="E592" s="2" t="s">
        <v>1660</v>
      </c>
      <c r="F592" s="2" t="s">
        <v>3227</v>
      </c>
      <c r="G592" s="2" t="s">
        <v>134</v>
      </c>
      <c r="H592" s="2" t="s">
        <v>134</v>
      </c>
      <c r="I592" s="2" t="s">
        <v>134</v>
      </c>
      <c r="J592" s="2" t="s">
        <v>234</v>
      </c>
      <c r="K592" s="2" t="s">
        <v>3125</v>
      </c>
      <c r="L592" s="3">
        <v>16.8</v>
      </c>
      <c r="M592" s="3"/>
      <c r="N592" s="3"/>
      <c r="O592" s="2" t="s">
        <v>766</v>
      </c>
      <c r="P592" s="2" t="s">
        <v>134</v>
      </c>
      <c r="Q592" s="2" t="s">
        <v>134</v>
      </c>
      <c r="R592" s="2" t="s">
        <v>3132</v>
      </c>
      <c r="S592" s="2" t="s">
        <v>134</v>
      </c>
      <c r="T592" s="2" t="s">
        <v>134</v>
      </c>
      <c r="U592" s="2" t="s">
        <v>134</v>
      </c>
      <c r="V592" s="2" t="s">
        <v>134</v>
      </c>
      <c r="W592" s="2" t="s">
        <v>134</v>
      </c>
      <c r="X592" s="2" t="s">
        <v>134</v>
      </c>
      <c r="Y592" s="2" t="s">
        <v>134</v>
      </c>
      <c r="Z592" s="4"/>
      <c r="AA592" s="4">
        <f>=ROUNDDOWN({0},0)</f>
      </c>
      <c r="AB592" s="5"/>
      <c r="AC592" s="2" t="s">
        <v>134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134</v>
      </c>
      <c r="BM592" s="7"/>
      <c r="BN592" s="7"/>
      <c r="BO592" s="4"/>
      <c r="BP592" s="8"/>
      <c r="BQ592" s="4"/>
      <c r="BR592" s="8"/>
      <c r="BS592" s="7"/>
      <c r="BT592" s="7"/>
      <c r="BU592" s="2" t="s">
        <v>134</v>
      </c>
      <c r="BV592" s="2" t="s">
        <v>134</v>
      </c>
      <c r="BW592" s="2" t="s">
        <v>134</v>
      </c>
      <c r="BX592" s="2" t="s">
        <v>134</v>
      </c>
      <c r="BY592" s="2" t="s">
        <v>134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134</v>
      </c>
      <c r="CH592" s="2" t="s">
        <v>134</v>
      </c>
      <c r="CI592" s="2" t="s">
        <v>134</v>
      </c>
      <c r="CJ592" s="2" t="s">
        <v>134</v>
      </c>
      <c r="CK592" s="2" t="s">
        <v>134</v>
      </c>
      <c r="CL592" s="2" t="s">
        <v>134</v>
      </c>
      <c r="CM592" s="4"/>
      <c r="CN592" s="8"/>
      <c r="CO592" s="4"/>
      <c r="CP592" s="8"/>
      <c r="CQ592" s="7"/>
      <c r="CR592" s="7"/>
      <c r="CS592" s="2" t="s">
        <v>134</v>
      </c>
      <c r="CT592" s="2" t="s">
        <v>134</v>
      </c>
      <c r="CU592" s="2" t="s">
        <v>134</v>
      </c>
      <c r="CV592" s="2" t="s">
        <v>134</v>
      </c>
      <c r="CW592" s="2" t="s">
        <v>134</v>
      </c>
      <c r="CX592" s="2" t="s">
        <v>134</v>
      </c>
      <c r="CY592" s="4"/>
      <c r="CZ592" s="8"/>
      <c r="DA592" s="4"/>
      <c r="DB592" s="8"/>
      <c r="DC592" s="7"/>
      <c r="DD592" s="7"/>
      <c r="DE592" s="2" t="s">
        <v>134</v>
      </c>
      <c r="DF592" s="2" t="s">
        <v>134</v>
      </c>
      <c r="DG592" s="2" t="s">
        <v>134</v>
      </c>
      <c r="DH592" s="2" t="s">
        <v>134</v>
      </c>
      <c r="DI592" s="2" t="s">
        <v>134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134</v>
      </c>
      <c r="DR592" s="2" t="s">
        <v>134</v>
      </c>
      <c r="DS592" s="2" t="s">
        <v>134</v>
      </c>
      <c r="DT592" s="2" t="s">
        <v>134</v>
      </c>
      <c r="DU592" s="2" t="s">
        <v>134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134</v>
      </c>
      <c r="ED592" s="2" t="s">
        <v>134</v>
      </c>
      <c r="EE592" s="2" t="s">
        <v>134</v>
      </c>
      <c r="EF592" s="2" t="s">
        <v>134</v>
      </c>
      <c r="EG592" s="2" t="s">
        <v>134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134</v>
      </c>
      <c r="EP592" s="2" t="s">
        <v>134</v>
      </c>
      <c r="EQ592" s="2" t="s">
        <v>134</v>
      </c>
      <c r="ER592" s="2" t="s">
        <v>134</v>
      </c>
      <c r="ES592" s="2" t="s">
        <v>134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134</v>
      </c>
      <c r="FB592" s="2" t="s">
        <v>134</v>
      </c>
      <c r="FC592" s="2" t="s">
        <v>134</v>
      </c>
      <c r="FD592" s="2" t="s">
        <v>134</v>
      </c>
      <c r="FE592" s="2" t="s">
        <v>134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134</v>
      </c>
      <c r="FN592" s="2" t="s">
        <v>134</v>
      </c>
      <c r="FO592" s="2" t="s">
        <v>134</v>
      </c>
      <c r="FP592" s="2" t="s">
        <v>134</v>
      </c>
      <c r="FQ592" s="2" t="s">
        <v>134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134</v>
      </c>
      <c r="FZ592" s="2" t="s">
        <v>134</v>
      </c>
      <c r="GA592" s="2" t="s">
        <v>134</v>
      </c>
      <c r="GB592" s="2" t="s">
        <v>134</v>
      </c>
      <c r="GC592" s="2" t="s">
        <v>134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134</v>
      </c>
      <c r="GL592" s="2" t="s">
        <v>134</v>
      </c>
      <c r="GM592" s="2" t="s">
        <v>134</v>
      </c>
      <c r="GN592" s="2" t="s">
        <v>134</v>
      </c>
      <c r="GO592" s="2" t="s">
        <v>134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134</v>
      </c>
      <c r="GX592" s="2" t="s">
        <v>134</v>
      </c>
      <c r="GY592" s="2" t="s">
        <v>134</v>
      </c>
      <c r="GZ592" s="2" t="s">
        <v>134</v>
      </c>
      <c r="HA592" s="2" t="s">
        <v>134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134</v>
      </c>
      <c r="HJ592" s="2" t="s">
        <v>134</v>
      </c>
      <c r="HK592" s="2" t="s">
        <v>134</v>
      </c>
      <c r="HL592" s="2" t="s">
        <v>134</v>
      </c>
      <c r="HM592" s="2" t="s">
        <v>134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134</v>
      </c>
      <c r="HV592" s="2" t="s">
        <v>134</v>
      </c>
      <c r="HW592" s="2" t="s">
        <v>134</v>
      </c>
      <c r="HX592" s="2" t="s">
        <v>134</v>
      </c>
      <c r="HY592" s="2" t="s">
        <v>134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134</v>
      </c>
      <c r="IH592" s="2" t="s">
        <v>134</v>
      </c>
      <c r="II592" s="2" t="s">
        <v>134</v>
      </c>
      <c r="IJ592" s="2" t="s">
        <v>134</v>
      </c>
      <c r="IK592" s="2" t="s">
        <v>134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134</v>
      </c>
      <c r="IT592" s="2" t="s">
        <v>134</v>
      </c>
      <c r="IU592" s="2" t="s">
        <v>134</v>
      </c>
      <c r="IV592" s="2" t="s">
        <v>134</v>
      </c>
      <c r="IW592" s="2" t="s">
        <v>134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134</v>
      </c>
      <c r="JF592" s="2" t="s">
        <v>134</v>
      </c>
      <c r="JG592" s="2" t="s">
        <v>134</v>
      </c>
      <c r="JH592" s="2" t="s">
        <v>134</v>
      </c>
      <c r="JI592" s="2" t="s">
        <v>134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134</v>
      </c>
      <c r="JR592" s="2" t="s">
        <v>134</v>
      </c>
      <c r="JS592" s="2" t="s">
        <v>134</v>
      </c>
      <c r="JT592" s="2" t="s">
        <v>134</v>
      </c>
      <c r="JU592" s="2" t="s">
        <v>134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134</v>
      </c>
      <c r="KE592" s="2" t="s">
        <v>134</v>
      </c>
      <c r="KF592" s="2" t="s">
        <v>134</v>
      </c>
      <c r="KG592" s="2" t="s">
        <v>134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134</v>
      </c>
      <c r="KQ592" s="2" t="s">
        <v>134</v>
      </c>
      <c r="KR592" s="2" t="s">
        <v>134</v>
      </c>
      <c r="KS592" s="2" t="s">
        <v>134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134</v>
      </c>
      <c r="LB592" s="2" t="s">
        <v>134</v>
      </c>
      <c r="LC592" s="2" t="s">
        <v>134</v>
      </c>
      <c r="LD592" s="2" t="s">
        <v>134</v>
      </c>
      <c r="LE592" s="2" t="s">
        <v>134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134</v>
      </c>
      <c r="LN592" s="2" t="s">
        <v>134</v>
      </c>
      <c r="LO592" s="2" t="s">
        <v>134</v>
      </c>
      <c r="LP592" s="2" t="s">
        <v>134</v>
      </c>
      <c r="LQ592" s="2" t="s">
        <v>134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134</v>
      </c>
      <c r="LZ592" s="2" t="s">
        <v>134</v>
      </c>
      <c r="MA592" s="2" t="s">
        <v>134</v>
      </c>
      <c r="MB592" s="2" t="s">
        <v>134</v>
      </c>
      <c r="MC592" s="2" t="s">
        <v>134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134</v>
      </c>
      <c r="ML592" s="2" t="s">
        <v>134</v>
      </c>
      <c r="MM592" s="2" t="s">
        <v>134</v>
      </c>
      <c r="MN592" s="2" t="s">
        <v>134</v>
      </c>
      <c r="MO592" s="2" t="s">
        <v>134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134</v>
      </c>
      <c r="MY592" s="2" t="s">
        <v>134</v>
      </c>
      <c r="MZ592" s="2" t="s">
        <v>134</v>
      </c>
      <c r="NA592" s="2" t="s">
        <v>134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134</v>
      </c>
      <c r="NJ592" s="2" t="s">
        <v>134</v>
      </c>
      <c r="NK592" s="2" t="s">
        <v>134</v>
      </c>
      <c r="NL592" s="2" t="s">
        <v>134</v>
      </c>
      <c r="NM592" s="2" t="s">
        <v>134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134</v>
      </c>
      <c r="NV592" s="2" t="s">
        <v>134</v>
      </c>
      <c r="NW592" s="2" t="s">
        <v>134</v>
      </c>
      <c r="NX592" s="2" t="s">
        <v>134</v>
      </c>
      <c r="NY592" s="2" t="s">
        <v>134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134</v>
      </c>
      <c r="OT592" s="2" t="s">
        <v>134</v>
      </c>
      <c r="OU592" s="2" t="s">
        <v>134</v>
      </c>
      <c r="OV592" s="2" t="s">
        <v>134</v>
      </c>
      <c r="OW592" s="2" t="s">
        <v>134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134</v>
      </c>
      <c r="PR592" s="2" t="s">
        <v>134</v>
      </c>
      <c r="PS592" s="2" t="s">
        <v>134</v>
      </c>
      <c r="PT592" s="2" t="s">
        <v>134</v>
      </c>
      <c r="PU592" s="2" t="s">
        <v>134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134</v>
      </c>
      <c r="RB592" s="2" t="s">
        <v>134</v>
      </c>
      <c r="RC592" s="2" t="s">
        <v>134</v>
      </c>
      <c r="RD592" s="2" t="s">
        <v>134</v>
      </c>
      <c r="RE592" s="2" t="s">
        <v>134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134</v>
      </c>
      <c r="RN592" s="2" t="s">
        <v>134</v>
      </c>
      <c r="RO592" s="2" t="s">
        <v>134</v>
      </c>
      <c r="RP592" s="2" t="s">
        <v>134</v>
      </c>
      <c r="RQ592" s="2" t="s">
        <v>134</v>
      </c>
      <c r="RR592" s="2" t="s">
        <v>134</v>
      </c>
      <c r="RS592" s="4"/>
      <c r="RT592" s="8"/>
      <c r="RU592" s="4"/>
      <c r="RV592" s="8"/>
      <c r="RW592" s="7"/>
      <c r="RX592" s="7"/>
      <c r="RY592" s="2" t="s">
        <v>134</v>
      </c>
      <c r="RZ592" s="2" t="s">
        <v>134</v>
      </c>
      <c r="SA592" s="2" t="s">
        <v>134</v>
      </c>
      <c r="SB592" s="2" t="s">
        <v>134</v>
      </c>
      <c r="SC592" s="2" t="s">
        <v>134</v>
      </c>
      <c r="SD592" s="2" t="s">
        <v>134</v>
      </c>
      <c r="SE592" s="4"/>
      <c r="SF592" s="8"/>
      <c r="SG592" s="4"/>
      <c r="SH592" s="8"/>
      <c r="SI592" s="7"/>
      <c r="SJ592" s="7"/>
      <c r="SK592" s="2" t="s">
        <v>134</v>
      </c>
      <c r="SL592" s="2" t="s">
        <v>134</v>
      </c>
      <c r="SM592" s="2" t="s">
        <v>134</v>
      </c>
      <c r="SN592" s="2" t="s">
        <v>134</v>
      </c>
      <c r="SO592" s="2" t="s">
        <v>134</v>
      </c>
      <c r="SP592" s="2" t="s">
        <v>134</v>
      </c>
    </row>
    <row r="593">
      <c r="A593" s="2" t="s">
        <v>4186</v>
      </c>
      <c r="B593" s="2" t="s">
        <v>123</v>
      </c>
      <c r="C593" s="2" t="s">
        <v>4187</v>
      </c>
      <c r="D593" s="2" t="s">
        <v>2731</v>
      </c>
      <c r="E593" s="2" t="s">
        <v>1660</v>
      </c>
      <c r="F593" s="2" t="s">
        <v>4188</v>
      </c>
      <c r="G593" s="2" t="s">
        <v>134</v>
      </c>
      <c r="H593" s="2" t="s">
        <v>134</v>
      </c>
      <c r="I593" s="2" t="s">
        <v>134</v>
      </c>
      <c r="J593" s="2" t="s">
        <v>4189</v>
      </c>
      <c r="K593" s="2" t="s">
        <v>329</v>
      </c>
      <c r="L593" s="3"/>
      <c r="M593" s="3"/>
      <c r="N593" s="3"/>
      <c r="O593" s="2" t="s">
        <v>766</v>
      </c>
      <c r="P593" s="2" t="s">
        <v>134</v>
      </c>
      <c r="Q593" s="2" t="s">
        <v>134</v>
      </c>
      <c r="R593" s="2" t="s">
        <v>28</v>
      </c>
      <c r="S593" s="2" t="s">
        <v>134</v>
      </c>
      <c r="T593" s="2" t="s">
        <v>134</v>
      </c>
      <c r="U593" s="2" t="s">
        <v>134</v>
      </c>
      <c r="V593" s="2" t="s">
        <v>134</v>
      </c>
      <c r="W593" s="2" t="s">
        <v>134</v>
      </c>
      <c r="X593" s="2" t="s">
        <v>134</v>
      </c>
      <c r="Y593" s="2" t="s">
        <v>134</v>
      </c>
      <c r="Z593" s="4"/>
      <c r="AA593" s="4">
        <f>=ROUNDDOWN({0},0)</f>
      </c>
      <c r="AB593" s="5"/>
      <c r="AC593" s="2" t="s">
        <v>134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134</v>
      </c>
      <c r="BM593" s="7"/>
      <c r="BN593" s="7"/>
      <c r="BO593" s="4"/>
      <c r="BP593" s="8"/>
      <c r="BQ593" s="4"/>
      <c r="BR593" s="8"/>
      <c r="BS593" s="7"/>
      <c r="BT593" s="7"/>
      <c r="BU593" s="2" t="s">
        <v>134</v>
      </c>
      <c r="BV593" s="2" t="s">
        <v>134</v>
      </c>
      <c r="BW593" s="2" t="s">
        <v>134</v>
      </c>
      <c r="BX593" s="2" t="s">
        <v>134</v>
      </c>
      <c r="BY593" s="2" t="s">
        <v>134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134</v>
      </c>
      <c r="CH593" s="2" t="s">
        <v>134</v>
      </c>
      <c r="CI593" s="2" t="s">
        <v>134</v>
      </c>
      <c r="CJ593" s="2" t="s">
        <v>134</v>
      </c>
      <c r="CK593" s="2" t="s">
        <v>134</v>
      </c>
      <c r="CL593" s="2" t="s">
        <v>134</v>
      </c>
      <c r="CM593" s="4"/>
      <c r="CN593" s="8"/>
      <c r="CO593" s="4"/>
      <c r="CP593" s="8"/>
      <c r="CQ593" s="7"/>
      <c r="CR593" s="7"/>
      <c r="CS593" s="2" t="s">
        <v>134</v>
      </c>
      <c r="CT593" s="2" t="s">
        <v>134</v>
      </c>
      <c r="CU593" s="2" t="s">
        <v>134</v>
      </c>
      <c r="CV593" s="2" t="s">
        <v>134</v>
      </c>
      <c r="CW593" s="2" t="s">
        <v>134</v>
      </c>
      <c r="CX593" s="2" t="s">
        <v>134</v>
      </c>
      <c r="CY593" s="4"/>
      <c r="CZ593" s="8"/>
      <c r="DA593" s="4"/>
      <c r="DB593" s="8"/>
      <c r="DC593" s="7"/>
      <c r="DD593" s="7"/>
      <c r="DE593" s="2" t="s">
        <v>134</v>
      </c>
      <c r="DF593" s="2" t="s">
        <v>134</v>
      </c>
      <c r="DG593" s="2" t="s">
        <v>134</v>
      </c>
      <c r="DH593" s="2" t="s">
        <v>134</v>
      </c>
      <c r="DI593" s="2" t="s">
        <v>134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134</v>
      </c>
      <c r="DR593" s="2" t="s">
        <v>134</v>
      </c>
      <c r="DS593" s="2" t="s">
        <v>134</v>
      </c>
      <c r="DT593" s="2" t="s">
        <v>134</v>
      </c>
      <c r="DU593" s="2" t="s">
        <v>134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134</v>
      </c>
      <c r="ED593" s="2" t="s">
        <v>134</v>
      </c>
      <c r="EE593" s="2" t="s">
        <v>134</v>
      </c>
      <c r="EF593" s="2" t="s">
        <v>134</v>
      </c>
      <c r="EG593" s="2" t="s">
        <v>134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134</v>
      </c>
      <c r="EP593" s="2" t="s">
        <v>134</v>
      </c>
      <c r="EQ593" s="2" t="s">
        <v>134</v>
      </c>
      <c r="ER593" s="2" t="s">
        <v>134</v>
      </c>
      <c r="ES593" s="2" t="s">
        <v>134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134</v>
      </c>
      <c r="FB593" s="2" t="s">
        <v>134</v>
      </c>
      <c r="FC593" s="2" t="s">
        <v>134</v>
      </c>
      <c r="FD593" s="2" t="s">
        <v>134</v>
      </c>
      <c r="FE593" s="2" t="s">
        <v>134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134</v>
      </c>
      <c r="FN593" s="2" t="s">
        <v>134</v>
      </c>
      <c r="FO593" s="2" t="s">
        <v>134</v>
      </c>
      <c r="FP593" s="2" t="s">
        <v>134</v>
      </c>
      <c r="FQ593" s="2" t="s">
        <v>134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134</v>
      </c>
      <c r="FZ593" s="2" t="s">
        <v>134</v>
      </c>
      <c r="GA593" s="2" t="s">
        <v>134</v>
      </c>
      <c r="GB593" s="2" t="s">
        <v>134</v>
      </c>
      <c r="GC593" s="2" t="s">
        <v>134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134</v>
      </c>
      <c r="GL593" s="2" t="s">
        <v>134</v>
      </c>
      <c r="GM593" s="2" t="s">
        <v>134</v>
      </c>
      <c r="GN593" s="2" t="s">
        <v>134</v>
      </c>
      <c r="GO593" s="2" t="s">
        <v>134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134</v>
      </c>
      <c r="GX593" s="2" t="s">
        <v>134</v>
      </c>
      <c r="GY593" s="2" t="s">
        <v>134</v>
      </c>
      <c r="GZ593" s="2" t="s">
        <v>134</v>
      </c>
      <c r="HA593" s="2" t="s">
        <v>134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134</v>
      </c>
      <c r="HJ593" s="2" t="s">
        <v>134</v>
      </c>
      <c r="HK593" s="2" t="s">
        <v>134</v>
      </c>
      <c r="HL593" s="2" t="s">
        <v>134</v>
      </c>
      <c r="HM593" s="2" t="s">
        <v>134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134</v>
      </c>
      <c r="HV593" s="2" t="s">
        <v>134</v>
      </c>
      <c r="HW593" s="2" t="s">
        <v>134</v>
      </c>
      <c r="HX593" s="2" t="s">
        <v>134</v>
      </c>
      <c r="HY593" s="2" t="s">
        <v>134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134</v>
      </c>
      <c r="IH593" s="2" t="s">
        <v>134</v>
      </c>
      <c r="II593" s="2" t="s">
        <v>134</v>
      </c>
      <c r="IJ593" s="2" t="s">
        <v>134</v>
      </c>
      <c r="IK593" s="2" t="s">
        <v>134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134</v>
      </c>
      <c r="IT593" s="2" t="s">
        <v>134</v>
      </c>
      <c r="IU593" s="2" t="s">
        <v>134</v>
      </c>
      <c r="IV593" s="2" t="s">
        <v>134</v>
      </c>
      <c r="IW593" s="2" t="s">
        <v>134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134</v>
      </c>
      <c r="JF593" s="2" t="s">
        <v>134</v>
      </c>
      <c r="JG593" s="2" t="s">
        <v>134</v>
      </c>
      <c r="JH593" s="2" t="s">
        <v>134</v>
      </c>
      <c r="JI593" s="2" t="s">
        <v>134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134</v>
      </c>
      <c r="JR593" s="2" t="s">
        <v>134</v>
      </c>
      <c r="JS593" s="2" t="s">
        <v>134</v>
      </c>
      <c r="JT593" s="2" t="s">
        <v>134</v>
      </c>
      <c r="JU593" s="2" t="s">
        <v>134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134</v>
      </c>
      <c r="KE593" s="2" t="s">
        <v>134</v>
      </c>
      <c r="KF593" s="2" t="s">
        <v>134</v>
      </c>
      <c r="KG593" s="2" t="s">
        <v>134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134</v>
      </c>
      <c r="KQ593" s="2" t="s">
        <v>134</v>
      </c>
      <c r="KR593" s="2" t="s">
        <v>134</v>
      </c>
      <c r="KS593" s="2" t="s">
        <v>134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134</v>
      </c>
      <c r="LB593" s="2" t="s">
        <v>134</v>
      </c>
      <c r="LC593" s="2" t="s">
        <v>134</v>
      </c>
      <c r="LD593" s="2" t="s">
        <v>134</v>
      </c>
      <c r="LE593" s="2" t="s">
        <v>134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134</v>
      </c>
      <c r="LO593" s="2" t="s">
        <v>134</v>
      </c>
      <c r="LP593" s="2" t="s">
        <v>134</v>
      </c>
      <c r="LQ593" s="2" t="s">
        <v>134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134</v>
      </c>
      <c r="LZ593" s="2" t="s">
        <v>134</v>
      </c>
      <c r="MA593" s="2" t="s">
        <v>134</v>
      </c>
      <c r="MB593" s="2" t="s">
        <v>134</v>
      </c>
      <c r="MC593" s="2" t="s">
        <v>134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134</v>
      </c>
      <c r="MM593" s="2" t="s">
        <v>134</v>
      </c>
      <c r="MN593" s="2" t="s">
        <v>134</v>
      </c>
      <c r="MO593" s="2" t="s">
        <v>134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134</v>
      </c>
      <c r="MY593" s="2" t="s">
        <v>134</v>
      </c>
      <c r="MZ593" s="2" t="s">
        <v>134</v>
      </c>
      <c r="NA593" s="2" t="s">
        <v>134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134</v>
      </c>
      <c r="NJ593" s="2" t="s">
        <v>134</v>
      </c>
      <c r="NK593" s="2" t="s">
        <v>134</v>
      </c>
      <c r="NL593" s="2" t="s">
        <v>134</v>
      </c>
      <c r="NM593" s="2" t="s">
        <v>134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134</v>
      </c>
      <c r="NV593" s="2" t="s">
        <v>134</v>
      </c>
      <c r="NW593" s="2" t="s">
        <v>134</v>
      </c>
      <c r="NX593" s="2" t="s">
        <v>134</v>
      </c>
      <c r="NY593" s="2" t="s">
        <v>134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134</v>
      </c>
      <c r="OI593" s="2" t="s">
        <v>134</v>
      </c>
      <c r="OJ593" s="2" t="s">
        <v>134</v>
      </c>
      <c r="OK593" s="2" t="s">
        <v>134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134</v>
      </c>
      <c r="OT593" s="2" t="s">
        <v>134</v>
      </c>
      <c r="OU593" s="2" t="s">
        <v>134</v>
      </c>
      <c r="OV593" s="2" t="s">
        <v>134</v>
      </c>
      <c r="OW593" s="2" t="s">
        <v>134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134</v>
      </c>
      <c r="PF593" s="2" t="s">
        <v>134</v>
      </c>
      <c r="PG593" s="2" t="s">
        <v>134</v>
      </c>
      <c r="PH593" s="2" t="s">
        <v>134</v>
      </c>
      <c r="PI593" s="2" t="s">
        <v>134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134</v>
      </c>
      <c r="PR593" s="2" t="s">
        <v>134</v>
      </c>
      <c r="PS593" s="2" t="s">
        <v>134</v>
      </c>
      <c r="PT593" s="2" t="s">
        <v>134</v>
      </c>
      <c r="PU593" s="2" t="s">
        <v>134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134</v>
      </c>
      <c r="QP593" s="2" t="s">
        <v>134</v>
      </c>
      <c r="QQ593" s="2" t="s">
        <v>134</v>
      </c>
      <c r="QR593" s="2" t="s">
        <v>134</v>
      </c>
      <c r="QS593" s="2" t="s">
        <v>134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134</v>
      </c>
      <c r="RB593" s="2" t="s">
        <v>134</v>
      </c>
      <c r="RC593" s="2" t="s">
        <v>134</v>
      </c>
      <c r="RD593" s="2" t="s">
        <v>134</v>
      </c>
      <c r="RE593" s="2" t="s">
        <v>134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134</v>
      </c>
      <c r="RN593" s="2" t="s">
        <v>134</v>
      </c>
      <c r="RO593" s="2" t="s">
        <v>134</v>
      </c>
      <c r="RP593" s="2" t="s">
        <v>134</v>
      </c>
      <c r="RQ593" s="2" t="s">
        <v>134</v>
      </c>
      <c r="RR593" s="2" t="s">
        <v>134</v>
      </c>
      <c r="RS593" s="4"/>
      <c r="RT593" s="8"/>
      <c r="RU593" s="4"/>
      <c r="RV593" s="8"/>
      <c r="RW593" s="7"/>
      <c r="RX593" s="7"/>
      <c r="RY593" s="2" t="s">
        <v>134</v>
      </c>
      <c r="RZ593" s="2" t="s">
        <v>134</v>
      </c>
      <c r="SA593" s="2" t="s">
        <v>134</v>
      </c>
      <c r="SB593" s="2" t="s">
        <v>134</v>
      </c>
      <c r="SC593" s="2" t="s">
        <v>134</v>
      </c>
      <c r="SD593" s="2" t="s">
        <v>134</v>
      </c>
      <c r="SE593" s="4"/>
      <c r="SF593" s="8"/>
      <c r="SG593" s="4"/>
      <c r="SH593" s="8"/>
      <c r="SI593" s="7"/>
      <c r="SJ593" s="7"/>
      <c r="SK593" s="2" t="s">
        <v>134</v>
      </c>
      <c r="SL593" s="2" t="s">
        <v>134</v>
      </c>
      <c r="SM593" s="2" t="s">
        <v>134</v>
      </c>
      <c r="SN593" s="2" t="s">
        <v>134</v>
      </c>
      <c r="SO593" s="2" t="s">
        <v>134</v>
      </c>
      <c r="SP593" s="2" t="s">
        <v>134</v>
      </c>
    </row>
    <row r="594">
      <c r="A594" s="2" t="s">
        <v>4190</v>
      </c>
      <c r="B594" s="2" t="s">
        <v>123</v>
      </c>
      <c r="C594" s="2" t="s">
        <v>4187</v>
      </c>
      <c r="D594" s="2" t="s">
        <v>2765</v>
      </c>
      <c r="E594" s="2" t="s">
        <v>1660</v>
      </c>
      <c r="F594" s="2" t="s">
        <v>4188</v>
      </c>
      <c r="G594" s="2" t="s">
        <v>134</v>
      </c>
      <c r="H594" s="2" t="s">
        <v>134</v>
      </c>
      <c r="I594" s="2" t="s">
        <v>134</v>
      </c>
      <c r="J594" s="2" t="s">
        <v>4179</v>
      </c>
      <c r="K594" s="2" t="s">
        <v>803</v>
      </c>
      <c r="L594" s="3">
        <v>6.89</v>
      </c>
      <c r="M594" s="3"/>
      <c r="N594" s="3"/>
      <c r="O594" s="2" t="s">
        <v>766</v>
      </c>
      <c r="P594" s="2" t="s">
        <v>134</v>
      </c>
      <c r="Q594" s="2" t="s">
        <v>134</v>
      </c>
      <c r="R594" s="2" t="s">
        <v>28</v>
      </c>
      <c r="S594" s="2" t="s">
        <v>134</v>
      </c>
      <c r="T594" s="2" t="s">
        <v>134</v>
      </c>
      <c r="U594" s="2" t="s">
        <v>134</v>
      </c>
      <c r="V594" s="2" t="s">
        <v>134</v>
      </c>
      <c r="W594" s="2" t="s">
        <v>134</v>
      </c>
      <c r="X594" s="2" t="s">
        <v>134</v>
      </c>
      <c r="Y594" s="2" t="s">
        <v>134</v>
      </c>
      <c r="Z594" s="4"/>
      <c r="AA594" s="4">
        <f>=ROUNDDOWN({0},0)</f>
      </c>
      <c r="AB594" s="5"/>
      <c r="AC594" s="2" t="s">
        <v>134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134</v>
      </c>
      <c r="BM594" s="7"/>
      <c r="BN594" s="7"/>
      <c r="BO594" s="4"/>
      <c r="BP594" s="8"/>
      <c r="BQ594" s="4"/>
      <c r="BR594" s="8"/>
      <c r="BS594" s="7"/>
      <c r="BT594" s="7"/>
      <c r="BU594" s="2" t="s">
        <v>134</v>
      </c>
      <c r="BV594" s="2" t="s">
        <v>134</v>
      </c>
      <c r="BW594" s="2" t="s">
        <v>134</v>
      </c>
      <c r="BX594" s="2" t="s">
        <v>134</v>
      </c>
      <c r="BY594" s="2" t="s">
        <v>134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134</v>
      </c>
      <c r="CH594" s="2" t="s">
        <v>134</v>
      </c>
      <c r="CI594" s="2" t="s">
        <v>134</v>
      </c>
      <c r="CJ594" s="2" t="s">
        <v>134</v>
      </c>
      <c r="CK594" s="2" t="s">
        <v>134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134</v>
      </c>
      <c r="CT594" s="2" t="s">
        <v>134</v>
      </c>
      <c r="CU594" s="2" t="s">
        <v>134</v>
      </c>
      <c r="CV594" s="2" t="s">
        <v>134</v>
      </c>
      <c r="CW594" s="2" t="s">
        <v>134</v>
      </c>
      <c r="CX594" s="2" t="s">
        <v>134</v>
      </c>
      <c r="CY594" s="4"/>
      <c r="CZ594" s="8"/>
      <c r="DA594" s="4"/>
      <c r="DB594" s="8"/>
      <c r="DC594" s="7"/>
      <c r="DD594" s="7"/>
      <c r="DE594" s="2" t="s">
        <v>134</v>
      </c>
      <c r="DF594" s="2" t="s">
        <v>134</v>
      </c>
      <c r="DG594" s="2" t="s">
        <v>134</v>
      </c>
      <c r="DH594" s="2" t="s">
        <v>134</v>
      </c>
      <c r="DI594" s="2" t="s">
        <v>134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134</v>
      </c>
      <c r="DR594" s="2" t="s">
        <v>134</v>
      </c>
      <c r="DS594" s="2" t="s">
        <v>134</v>
      </c>
      <c r="DT594" s="2" t="s">
        <v>134</v>
      </c>
      <c r="DU594" s="2" t="s">
        <v>134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134</v>
      </c>
      <c r="ED594" s="2" t="s">
        <v>134</v>
      </c>
      <c r="EE594" s="2" t="s">
        <v>134</v>
      </c>
      <c r="EF594" s="2" t="s">
        <v>134</v>
      </c>
      <c r="EG594" s="2" t="s">
        <v>134</v>
      </c>
      <c r="EH594" s="2" t="s">
        <v>134</v>
      </c>
      <c r="EI594" s="4"/>
      <c r="EJ594" s="8"/>
      <c r="EK594" s="4"/>
      <c r="EL594" s="8"/>
      <c r="EM594" s="7"/>
      <c r="EN594" s="7"/>
      <c r="EO594" s="2" t="s">
        <v>134</v>
      </c>
      <c r="EP594" s="2" t="s">
        <v>134</v>
      </c>
      <c r="EQ594" s="2" t="s">
        <v>134</v>
      </c>
      <c r="ER594" s="2" t="s">
        <v>134</v>
      </c>
      <c r="ES594" s="2" t="s">
        <v>134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134</v>
      </c>
      <c r="FB594" s="2" t="s">
        <v>134</v>
      </c>
      <c r="FC594" s="2" t="s">
        <v>134</v>
      </c>
      <c r="FD594" s="2" t="s">
        <v>134</v>
      </c>
      <c r="FE594" s="2" t="s">
        <v>134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134</v>
      </c>
      <c r="FN594" s="2" t="s">
        <v>134</v>
      </c>
      <c r="FO594" s="2" t="s">
        <v>134</v>
      </c>
      <c r="FP594" s="2" t="s">
        <v>134</v>
      </c>
      <c r="FQ594" s="2" t="s">
        <v>134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134</v>
      </c>
      <c r="FZ594" s="2" t="s">
        <v>134</v>
      </c>
      <c r="GA594" s="2" t="s">
        <v>134</v>
      </c>
      <c r="GB594" s="2" t="s">
        <v>134</v>
      </c>
      <c r="GC594" s="2" t="s">
        <v>134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134</v>
      </c>
      <c r="GL594" s="2" t="s">
        <v>134</v>
      </c>
      <c r="GM594" s="2" t="s">
        <v>134</v>
      </c>
      <c r="GN594" s="2" t="s">
        <v>134</v>
      </c>
      <c r="GO594" s="2" t="s">
        <v>134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134</v>
      </c>
      <c r="GX594" s="2" t="s">
        <v>134</v>
      </c>
      <c r="GY594" s="2" t="s">
        <v>134</v>
      </c>
      <c r="GZ594" s="2" t="s">
        <v>134</v>
      </c>
      <c r="HA594" s="2" t="s">
        <v>134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134</v>
      </c>
      <c r="HJ594" s="2" t="s">
        <v>134</v>
      </c>
      <c r="HK594" s="2" t="s">
        <v>134</v>
      </c>
      <c r="HL594" s="2" t="s">
        <v>134</v>
      </c>
      <c r="HM594" s="2" t="s">
        <v>134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134</v>
      </c>
      <c r="HV594" s="2" t="s">
        <v>134</v>
      </c>
      <c r="HW594" s="2" t="s">
        <v>134</v>
      </c>
      <c r="HX594" s="2" t="s">
        <v>134</v>
      </c>
      <c r="HY594" s="2" t="s">
        <v>134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134</v>
      </c>
      <c r="IH594" s="2" t="s">
        <v>134</v>
      </c>
      <c r="II594" s="2" t="s">
        <v>134</v>
      </c>
      <c r="IJ594" s="2" t="s">
        <v>134</v>
      </c>
      <c r="IK594" s="2" t="s">
        <v>134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134</v>
      </c>
      <c r="IT594" s="2" t="s">
        <v>134</v>
      </c>
      <c r="IU594" s="2" t="s">
        <v>134</v>
      </c>
      <c r="IV594" s="2" t="s">
        <v>134</v>
      </c>
      <c r="IW594" s="2" t="s">
        <v>134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134</v>
      </c>
      <c r="JF594" s="2" t="s">
        <v>134</v>
      </c>
      <c r="JG594" s="2" t="s">
        <v>134</v>
      </c>
      <c r="JH594" s="2" t="s">
        <v>134</v>
      </c>
      <c r="JI594" s="2" t="s">
        <v>134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134</v>
      </c>
      <c r="JR594" s="2" t="s">
        <v>134</v>
      </c>
      <c r="JS594" s="2" t="s">
        <v>134</v>
      </c>
      <c r="JT594" s="2" t="s">
        <v>134</v>
      </c>
      <c r="JU594" s="2" t="s">
        <v>134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134</v>
      </c>
      <c r="KD594" s="2" t="s">
        <v>134</v>
      </c>
      <c r="KE594" s="2" t="s">
        <v>134</v>
      </c>
      <c r="KF594" s="2" t="s">
        <v>134</v>
      </c>
      <c r="KG594" s="2" t="s">
        <v>134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134</v>
      </c>
      <c r="KP594" s="2" t="s">
        <v>134</v>
      </c>
      <c r="KQ594" s="2" t="s">
        <v>134</v>
      </c>
      <c r="KR594" s="2" t="s">
        <v>134</v>
      </c>
      <c r="KS594" s="2" t="s">
        <v>134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134</v>
      </c>
      <c r="LB594" s="2" t="s">
        <v>134</v>
      </c>
      <c r="LC594" s="2" t="s">
        <v>134</v>
      </c>
      <c r="LD594" s="2" t="s">
        <v>134</v>
      </c>
      <c r="LE594" s="2" t="s">
        <v>134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134</v>
      </c>
      <c r="LN594" s="2" t="s">
        <v>134</v>
      </c>
      <c r="LO594" s="2" t="s">
        <v>134</v>
      </c>
      <c r="LP594" s="2" t="s">
        <v>134</v>
      </c>
      <c r="LQ594" s="2" t="s">
        <v>134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134</v>
      </c>
      <c r="LZ594" s="2" t="s">
        <v>134</v>
      </c>
      <c r="MA594" s="2" t="s">
        <v>134</v>
      </c>
      <c r="MB594" s="2" t="s">
        <v>134</v>
      </c>
      <c r="MC594" s="2" t="s">
        <v>134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134</v>
      </c>
      <c r="MM594" s="2" t="s">
        <v>134</v>
      </c>
      <c r="MN594" s="2" t="s">
        <v>134</v>
      </c>
      <c r="MO594" s="2" t="s">
        <v>134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134</v>
      </c>
      <c r="MX594" s="2" t="s">
        <v>134</v>
      </c>
      <c r="MY594" s="2" t="s">
        <v>134</v>
      </c>
      <c r="MZ594" s="2" t="s">
        <v>134</v>
      </c>
      <c r="NA594" s="2" t="s">
        <v>134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134</v>
      </c>
      <c r="NJ594" s="2" t="s">
        <v>134</v>
      </c>
      <c r="NK594" s="2" t="s">
        <v>134</v>
      </c>
      <c r="NL594" s="2" t="s">
        <v>134</v>
      </c>
      <c r="NM594" s="2" t="s">
        <v>134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134</v>
      </c>
      <c r="NV594" s="2" t="s">
        <v>134</v>
      </c>
      <c r="NW594" s="2" t="s">
        <v>134</v>
      </c>
      <c r="NX594" s="2" t="s">
        <v>134</v>
      </c>
      <c r="NY594" s="2" t="s">
        <v>134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134</v>
      </c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134</v>
      </c>
      <c r="OT594" s="2" t="s">
        <v>134</v>
      </c>
      <c r="OU594" s="2" t="s">
        <v>134</v>
      </c>
      <c r="OV594" s="2" t="s">
        <v>134</v>
      </c>
      <c r="OW594" s="2" t="s">
        <v>134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134</v>
      </c>
      <c r="PF594" s="2" t="s">
        <v>134</v>
      </c>
      <c r="PG594" s="2" t="s">
        <v>134</v>
      </c>
      <c r="PH594" s="2" t="s">
        <v>134</v>
      </c>
      <c r="PI594" s="2" t="s">
        <v>134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134</v>
      </c>
      <c r="PR594" s="2" t="s">
        <v>134</v>
      </c>
      <c r="PS594" s="2" t="s">
        <v>134</v>
      </c>
      <c r="PT594" s="2" t="s">
        <v>134</v>
      </c>
      <c r="PU594" s="2" t="s">
        <v>134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134</v>
      </c>
      <c r="QD594" s="2" t="s">
        <v>134</v>
      </c>
      <c r="QE594" s="2" t="s">
        <v>134</v>
      </c>
      <c r="QF594" s="2" t="s">
        <v>134</v>
      </c>
      <c r="QG594" s="2" t="s">
        <v>134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134</v>
      </c>
      <c r="RB594" s="2" t="s">
        <v>134</v>
      </c>
      <c r="RC594" s="2" t="s">
        <v>134</v>
      </c>
      <c r="RD594" s="2" t="s">
        <v>134</v>
      </c>
      <c r="RE594" s="2" t="s">
        <v>134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134</v>
      </c>
      <c r="RN594" s="2" t="s">
        <v>134</v>
      </c>
      <c r="RO594" s="2" t="s">
        <v>134</v>
      </c>
      <c r="RP594" s="2" t="s">
        <v>134</v>
      </c>
      <c r="RQ594" s="2" t="s">
        <v>134</v>
      </c>
      <c r="RR594" s="2" t="s">
        <v>134</v>
      </c>
      <c r="RS594" s="4"/>
      <c r="RT594" s="8"/>
      <c r="RU594" s="4"/>
      <c r="RV594" s="8"/>
      <c r="RW594" s="7"/>
      <c r="RX594" s="7"/>
      <c r="RY594" s="2" t="s">
        <v>134</v>
      </c>
      <c r="RZ594" s="2" t="s">
        <v>134</v>
      </c>
      <c r="SA594" s="2" t="s">
        <v>134</v>
      </c>
      <c r="SB594" s="2" t="s">
        <v>134</v>
      </c>
      <c r="SC594" s="2" t="s">
        <v>134</v>
      </c>
      <c r="SD594" s="2" t="s">
        <v>134</v>
      </c>
      <c r="SE594" s="4"/>
      <c r="SF594" s="8"/>
      <c r="SG594" s="4"/>
      <c r="SH594" s="8"/>
      <c r="SI594" s="7"/>
      <c r="SJ594" s="7"/>
      <c r="SK594" s="2" t="s">
        <v>134</v>
      </c>
      <c r="SL594" s="2" t="s">
        <v>134</v>
      </c>
      <c r="SM594" s="2" t="s">
        <v>134</v>
      </c>
      <c r="SN594" s="2" t="s">
        <v>134</v>
      </c>
      <c r="SO594" s="2" t="s">
        <v>134</v>
      </c>
      <c r="SP594" s="2" t="s">
        <v>134</v>
      </c>
    </row>
    <row r="595">
      <c r="A595" s="2" t="s">
        <v>4191</v>
      </c>
      <c r="B595" s="2" t="s">
        <v>123</v>
      </c>
      <c r="C595" s="2" t="s">
        <v>4187</v>
      </c>
      <c r="D595" s="2" t="s">
        <v>125</v>
      </c>
      <c r="E595" s="2" t="s">
        <v>1660</v>
      </c>
      <c r="F595" s="2" t="s">
        <v>4192</v>
      </c>
      <c r="G595" s="2" t="s">
        <v>134</v>
      </c>
      <c r="H595" s="2" t="s">
        <v>134</v>
      </c>
      <c r="I595" s="2" t="s">
        <v>134</v>
      </c>
      <c r="J595" s="2" t="s">
        <v>4193</v>
      </c>
      <c r="K595" s="2" t="s">
        <v>4194</v>
      </c>
      <c r="L595" s="3"/>
      <c r="M595" s="3"/>
      <c r="N595" s="3"/>
      <c r="O595" s="2" t="s">
        <v>766</v>
      </c>
      <c r="P595" s="2" t="s">
        <v>134</v>
      </c>
      <c r="Q595" s="2" t="s">
        <v>134</v>
      </c>
      <c r="R595" s="2" t="s">
        <v>28</v>
      </c>
      <c r="S595" s="2" t="s">
        <v>134</v>
      </c>
      <c r="T595" s="2" t="s">
        <v>134</v>
      </c>
      <c r="U595" s="2" t="s">
        <v>134</v>
      </c>
      <c r="V595" s="2" t="s">
        <v>134</v>
      </c>
      <c r="W595" s="2" t="s">
        <v>134</v>
      </c>
      <c r="X595" s="2" t="s">
        <v>134</v>
      </c>
      <c r="Y595" s="2" t="s">
        <v>134</v>
      </c>
      <c r="Z595" s="4"/>
      <c r="AA595" s="4">
        <f>=ROUNDDOWN({0},0)</f>
      </c>
      <c r="AB595" s="5"/>
      <c r="AC595" s="2" t="s">
        <v>134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134</v>
      </c>
      <c r="BM595" s="7"/>
      <c r="BN595" s="7"/>
      <c r="BO595" s="4"/>
      <c r="BP595" s="8"/>
      <c r="BQ595" s="4"/>
      <c r="BR595" s="8"/>
      <c r="BS595" s="7"/>
      <c r="BT595" s="7"/>
      <c r="BU595" s="2" t="s">
        <v>134</v>
      </c>
      <c r="BV595" s="2" t="s">
        <v>134</v>
      </c>
      <c r="BW595" s="2" t="s">
        <v>134</v>
      </c>
      <c r="BX595" s="2" t="s">
        <v>134</v>
      </c>
      <c r="BY595" s="2" t="s">
        <v>134</v>
      </c>
      <c r="BZ595" s="2" t="s">
        <v>134</v>
      </c>
      <c r="CA595" s="4"/>
      <c r="CB595" s="8"/>
      <c r="CC595" s="4"/>
      <c r="CD595" s="8"/>
      <c r="CE595" s="7"/>
      <c r="CF595" s="7"/>
      <c r="CG595" s="2" t="s">
        <v>134</v>
      </c>
      <c r="CH595" s="2" t="s">
        <v>134</v>
      </c>
      <c r="CI595" s="2" t="s">
        <v>134</v>
      </c>
      <c r="CJ595" s="2" t="s">
        <v>134</v>
      </c>
      <c r="CK595" s="2" t="s">
        <v>134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134</v>
      </c>
      <c r="CT595" s="2" t="s">
        <v>134</v>
      </c>
      <c r="CU595" s="2" t="s">
        <v>134</v>
      </c>
      <c r="CV595" s="2" t="s">
        <v>134</v>
      </c>
      <c r="CW595" s="2" t="s">
        <v>134</v>
      </c>
      <c r="CX595" s="2" t="s">
        <v>134</v>
      </c>
      <c r="CY595" s="4"/>
      <c r="CZ595" s="8"/>
      <c r="DA595" s="4"/>
      <c r="DB595" s="8"/>
      <c r="DC595" s="7"/>
      <c r="DD595" s="7"/>
      <c r="DE595" s="2" t="s">
        <v>134</v>
      </c>
      <c r="DF595" s="2" t="s">
        <v>134</v>
      </c>
      <c r="DG595" s="2" t="s">
        <v>134</v>
      </c>
      <c r="DH595" s="2" t="s">
        <v>134</v>
      </c>
      <c r="DI595" s="2" t="s">
        <v>134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134</v>
      </c>
      <c r="DR595" s="2" t="s">
        <v>134</v>
      </c>
      <c r="DS595" s="2" t="s">
        <v>134</v>
      </c>
      <c r="DT595" s="2" t="s">
        <v>134</v>
      </c>
      <c r="DU595" s="2" t="s">
        <v>134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134</v>
      </c>
      <c r="ED595" s="2" t="s">
        <v>134</v>
      </c>
      <c r="EE595" s="2" t="s">
        <v>134</v>
      </c>
      <c r="EF595" s="2" t="s">
        <v>134</v>
      </c>
      <c r="EG595" s="2" t="s">
        <v>134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134</v>
      </c>
      <c r="EP595" s="2" t="s">
        <v>134</v>
      </c>
      <c r="EQ595" s="2" t="s">
        <v>134</v>
      </c>
      <c r="ER595" s="2" t="s">
        <v>134</v>
      </c>
      <c r="ES595" s="2" t="s">
        <v>134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134</v>
      </c>
      <c r="FB595" s="2" t="s">
        <v>134</v>
      </c>
      <c r="FC595" s="2" t="s">
        <v>134</v>
      </c>
      <c r="FD595" s="2" t="s">
        <v>134</v>
      </c>
      <c r="FE595" s="2" t="s">
        <v>134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134</v>
      </c>
      <c r="FN595" s="2" t="s">
        <v>134</v>
      </c>
      <c r="FO595" s="2" t="s">
        <v>134</v>
      </c>
      <c r="FP595" s="2" t="s">
        <v>134</v>
      </c>
      <c r="FQ595" s="2" t="s">
        <v>134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134</v>
      </c>
      <c r="GA595" s="2" t="s">
        <v>134</v>
      </c>
      <c r="GB595" s="2" t="s">
        <v>134</v>
      </c>
      <c r="GC595" s="2" t="s">
        <v>134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134</v>
      </c>
      <c r="GM595" s="2" t="s">
        <v>134</v>
      </c>
      <c r="GN595" s="2" t="s">
        <v>134</v>
      </c>
      <c r="GO595" s="2" t="s">
        <v>134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134</v>
      </c>
      <c r="GX595" s="2" t="s">
        <v>134</v>
      </c>
      <c r="GY595" s="2" t="s">
        <v>134</v>
      </c>
      <c r="GZ595" s="2" t="s">
        <v>134</v>
      </c>
      <c r="HA595" s="2" t="s">
        <v>134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134</v>
      </c>
      <c r="HJ595" s="2" t="s">
        <v>134</v>
      </c>
      <c r="HK595" s="2" t="s">
        <v>134</v>
      </c>
      <c r="HL595" s="2" t="s">
        <v>134</v>
      </c>
      <c r="HM595" s="2" t="s">
        <v>134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134</v>
      </c>
      <c r="HV595" s="2" t="s">
        <v>134</v>
      </c>
      <c r="HW595" s="2" t="s">
        <v>134</v>
      </c>
      <c r="HX595" s="2" t="s">
        <v>134</v>
      </c>
      <c r="HY595" s="2" t="s">
        <v>134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134</v>
      </c>
      <c r="II595" s="2" t="s">
        <v>134</v>
      </c>
      <c r="IJ595" s="2" t="s">
        <v>134</v>
      </c>
      <c r="IK595" s="2" t="s">
        <v>134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134</v>
      </c>
      <c r="IT595" s="2" t="s">
        <v>134</v>
      </c>
      <c r="IU595" s="2" t="s">
        <v>134</v>
      </c>
      <c r="IV595" s="2" t="s">
        <v>134</v>
      </c>
      <c r="IW595" s="2" t="s">
        <v>134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134</v>
      </c>
      <c r="JF595" s="2" t="s">
        <v>134</v>
      </c>
      <c r="JG595" s="2" t="s">
        <v>134</v>
      </c>
      <c r="JH595" s="2" t="s">
        <v>134</v>
      </c>
      <c r="JI595" s="2" t="s">
        <v>134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134</v>
      </c>
      <c r="JR595" s="2" t="s">
        <v>134</v>
      </c>
      <c r="JS595" s="2" t="s">
        <v>134</v>
      </c>
      <c r="JT595" s="2" t="s">
        <v>134</v>
      </c>
      <c r="JU595" s="2" t="s">
        <v>134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134</v>
      </c>
      <c r="KE595" s="2" t="s">
        <v>134</v>
      </c>
      <c r="KF595" s="2" t="s">
        <v>134</v>
      </c>
      <c r="KG595" s="2" t="s">
        <v>134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134</v>
      </c>
      <c r="KQ595" s="2" t="s">
        <v>134</v>
      </c>
      <c r="KR595" s="2" t="s">
        <v>134</v>
      </c>
      <c r="KS595" s="2" t="s">
        <v>134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134</v>
      </c>
      <c r="LB595" s="2" t="s">
        <v>134</v>
      </c>
      <c r="LC595" s="2" t="s">
        <v>134</v>
      </c>
      <c r="LD595" s="2" t="s">
        <v>134</v>
      </c>
      <c r="LE595" s="2" t="s">
        <v>134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134</v>
      </c>
      <c r="LN595" s="2" t="s">
        <v>134</v>
      </c>
      <c r="LO595" s="2" t="s">
        <v>134</v>
      </c>
      <c r="LP595" s="2" t="s">
        <v>134</v>
      </c>
      <c r="LQ595" s="2" t="s">
        <v>134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134</v>
      </c>
      <c r="LZ595" s="2" t="s">
        <v>134</v>
      </c>
      <c r="MA595" s="2" t="s">
        <v>134</v>
      </c>
      <c r="MB595" s="2" t="s">
        <v>134</v>
      </c>
      <c r="MC595" s="2" t="s">
        <v>134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134</v>
      </c>
      <c r="MM595" s="2" t="s">
        <v>134</v>
      </c>
      <c r="MN595" s="2" t="s">
        <v>134</v>
      </c>
      <c r="MO595" s="2" t="s">
        <v>134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134</v>
      </c>
      <c r="NJ595" s="2" t="s">
        <v>134</v>
      </c>
      <c r="NK595" s="2" t="s">
        <v>134</v>
      </c>
      <c r="NL595" s="2" t="s">
        <v>134</v>
      </c>
      <c r="NM595" s="2" t="s">
        <v>134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134</v>
      </c>
      <c r="NV595" s="2" t="s">
        <v>134</v>
      </c>
      <c r="NW595" s="2" t="s">
        <v>134</v>
      </c>
      <c r="NX595" s="2" t="s">
        <v>134</v>
      </c>
      <c r="NY595" s="2" t="s">
        <v>134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134</v>
      </c>
      <c r="OT595" s="2" t="s">
        <v>134</v>
      </c>
      <c r="OU595" s="2" t="s">
        <v>134</v>
      </c>
      <c r="OV595" s="2" t="s">
        <v>134</v>
      </c>
      <c r="OW595" s="2" t="s">
        <v>134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134</v>
      </c>
      <c r="PR595" s="2" t="s">
        <v>134</v>
      </c>
      <c r="PS595" s="2" t="s">
        <v>134</v>
      </c>
      <c r="PT595" s="2" t="s">
        <v>134</v>
      </c>
      <c r="PU595" s="2" t="s">
        <v>134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134</v>
      </c>
      <c r="QD595" s="2" t="s">
        <v>134</v>
      </c>
      <c r="QE595" s="2" t="s">
        <v>134</v>
      </c>
      <c r="QF595" s="2" t="s">
        <v>134</v>
      </c>
      <c r="QG595" s="2" t="s">
        <v>134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134</v>
      </c>
      <c r="RB595" s="2" t="s">
        <v>134</v>
      </c>
      <c r="RC595" s="2" t="s">
        <v>134</v>
      </c>
      <c r="RD595" s="2" t="s">
        <v>134</v>
      </c>
      <c r="RE595" s="2" t="s">
        <v>134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134</v>
      </c>
      <c r="RN595" s="2" t="s">
        <v>134</v>
      </c>
      <c r="RO595" s="2" t="s">
        <v>134</v>
      </c>
      <c r="RP595" s="2" t="s">
        <v>134</v>
      </c>
      <c r="RQ595" s="2" t="s">
        <v>134</v>
      </c>
      <c r="RR595" s="2" t="s">
        <v>134</v>
      </c>
      <c r="RS595" s="4"/>
      <c r="RT595" s="8"/>
      <c r="RU595" s="4"/>
      <c r="RV595" s="8"/>
      <c r="RW595" s="7"/>
      <c r="RX595" s="7"/>
      <c r="RY595" s="2" t="s">
        <v>134</v>
      </c>
      <c r="RZ595" s="2" t="s">
        <v>134</v>
      </c>
      <c r="SA595" s="2" t="s">
        <v>134</v>
      </c>
      <c r="SB595" s="2" t="s">
        <v>134</v>
      </c>
      <c r="SC595" s="2" t="s">
        <v>134</v>
      </c>
      <c r="SD595" s="2" t="s">
        <v>134</v>
      </c>
      <c r="SE595" s="4"/>
      <c r="SF595" s="8"/>
      <c r="SG595" s="4"/>
      <c r="SH595" s="8"/>
      <c r="SI595" s="7"/>
      <c r="SJ595" s="7"/>
      <c r="SK595" s="2" t="s">
        <v>134</v>
      </c>
      <c r="SL595" s="2" t="s">
        <v>134</v>
      </c>
      <c r="SM595" s="2" t="s">
        <v>134</v>
      </c>
      <c r="SN595" s="2" t="s">
        <v>134</v>
      </c>
      <c r="SO595" s="2" t="s">
        <v>134</v>
      </c>
      <c r="SP595" s="2" t="s">
        <v>134</v>
      </c>
    </row>
    <row r="596">
      <c r="A596" s="2" t="s">
        <v>4195</v>
      </c>
      <c r="B596" s="2" t="s">
        <v>123</v>
      </c>
      <c r="C596" s="2" t="s">
        <v>4187</v>
      </c>
      <c r="D596" s="2" t="s">
        <v>125</v>
      </c>
      <c r="E596" s="2" t="s">
        <v>1660</v>
      </c>
      <c r="F596" s="2" t="s">
        <v>1272</v>
      </c>
      <c r="G596" s="2" t="s">
        <v>134</v>
      </c>
      <c r="H596" s="2" t="s">
        <v>134</v>
      </c>
      <c r="I596" s="2" t="s">
        <v>134</v>
      </c>
      <c r="J596" s="2" t="s">
        <v>4193</v>
      </c>
      <c r="K596" s="2" t="s">
        <v>654</v>
      </c>
      <c r="L596" s="3"/>
      <c r="M596" s="3"/>
      <c r="N596" s="3"/>
      <c r="O596" s="2" t="s">
        <v>766</v>
      </c>
      <c r="P596" s="2" t="s">
        <v>134</v>
      </c>
      <c r="Q596" s="2" t="s">
        <v>134</v>
      </c>
      <c r="R596" s="2" t="s">
        <v>28</v>
      </c>
      <c r="S596" s="2" t="s">
        <v>134</v>
      </c>
      <c r="T596" s="2" t="s">
        <v>134</v>
      </c>
      <c r="U596" s="2" t="s">
        <v>134</v>
      </c>
      <c r="V596" s="2" t="s">
        <v>134</v>
      </c>
      <c r="W596" s="2" t="s">
        <v>134</v>
      </c>
      <c r="X596" s="2" t="s">
        <v>134</v>
      </c>
      <c r="Y596" s="2" t="s">
        <v>134</v>
      </c>
      <c r="Z596" s="4"/>
      <c r="AA596" s="4">
        <f>=ROUNDDOWN({0},0)</f>
      </c>
      <c r="AB596" s="5"/>
      <c r="AC596" s="2" t="s">
        <v>134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134</v>
      </c>
      <c r="BM596" s="7"/>
      <c r="BN596" s="7"/>
      <c r="BO596" s="4"/>
      <c r="BP596" s="8"/>
      <c r="BQ596" s="4"/>
      <c r="BR596" s="8"/>
      <c r="BS596" s="7"/>
      <c r="BT596" s="7"/>
      <c r="BU596" s="2" t="s">
        <v>134</v>
      </c>
      <c r="BV596" s="2" t="s">
        <v>134</v>
      </c>
      <c r="BW596" s="2" t="s">
        <v>134</v>
      </c>
      <c r="BX596" s="2" t="s">
        <v>134</v>
      </c>
      <c r="BY596" s="2" t="s">
        <v>134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134</v>
      </c>
      <c r="CI596" s="2" t="s">
        <v>134</v>
      </c>
      <c r="CJ596" s="2" t="s">
        <v>134</v>
      </c>
      <c r="CK596" s="2" t="s">
        <v>134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134</v>
      </c>
      <c r="CT596" s="2" t="s">
        <v>134</v>
      </c>
      <c r="CU596" s="2" t="s">
        <v>134</v>
      </c>
      <c r="CV596" s="2" t="s">
        <v>134</v>
      </c>
      <c r="CW596" s="2" t="s">
        <v>134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134</v>
      </c>
      <c r="DG596" s="2" t="s">
        <v>134</v>
      </c>
      <c r="DH596" s="2" t="s">
        <v>134</v>
      </c>
      <c r="DI596" s="2" t="s">
        <v>134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134</v>
      </c>
      <c r="DR596" s="2" t="s">
        <v>134</v>
      </c>
      <c r="DS596" s="2" t="s">
        <v>134</v>
      </c>
      <c r="DT596" s="2" t="s">
        <v>134</v>
      </c>
      <c r="DU596" s="2" t="s">
        <v>134</v>
      </c>
      <c r="DV596" s="2" t="s">
        <v>134</v>
      </c>
      <c r="DW596" s="4"/>
      <c r="DX596" s="8"/>
      <c r="DY596" s="4"/>
      <c r="DZ596" s="8"/>
      <c r="EA596" s="7"/>
      <c r="EB596" s="7"/>
      <c r="EC596" s="2" t="s">
        <v>134</v>
      </c>
      <c r="ED596" s="2" t="s">
        <v>134</v>
      </c>
      <c r="EE596" s="2" t="s">
        <v>134</v>
      </c>
      <c r="EF596" s="2" t="s">
        <v>134</v>
      </c>
      <c r="EG596" s="2" t="s">
        <v>134</v>
      </c>
      <c r="EH596" s="2" t="s">
        <v>134</v>
      </c>
      <c r="EI596" s="4"/>
      <c r="EJ596" s="8"/>
      <c r="EK596" s="4"/>
      <c r="EL596" s="8"/>
      <c r="EM596" s="7"/>
      <c r="EN596" s="7"/>
      <c r="EO596" s="2" t="s">
        <v>134</v>
      </c>
      <c r="EP596" s="2" t="s">
        <v>134</v>
      </c>
      <c r="EQ596" s="2" t="s">
        <v>134</v>
      </c>
      <c r="ER596" s="2" t="s">
        <v>134</v>
      </c>
      <c r="ES596" s="2" t="s">
        <v>134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134</v>
      </c>
      <c r="FB596" s="2" t="s">
        <v>134</v>
      </c>
      <c r="FC596" s="2" t="s">
        <v>134</v>
      </c>
      <c r="FD596" s="2" t="s">
        <v>134</v>
      </c>
      <c r="FE596" s="2" t="s">
        <v>134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134</v>
      </c>
      <c r="FN596" s="2" t="s">
        <v>134</v>
      </c>
      <c r="FO596" s="2" t="s">
        <v>134</v>
      </c>
      <c r="FP596" s="2" t="s">
        <v>134</v>
      </c>
      <c r="FQ596" s="2" t="s">
        <v>134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134</v>
      </c>
      <c r="GA596" s="2" t="s">
        <v>134</v>
      </c>
      <c r="GB596" s="2" t="s">
        <v>134</v>
      </c>
      <c r="GC596" s="2" t="s">
        <v>134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134</v>
      </c>
      <c r="GM596" s="2" t="s">
        <v>134</v>
      </c>
      <c r="GN596" s="2" t="s">
        <v>134</v>
      </c>
      <c r="GO596" s="2" t="s">
        <v>134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134</v>
      </c>
      <c r="GX596" s="2" t="s">
        <v>134</v>
      </c>
      <c r="GY596" s="2" t="s">
        <v>134</v>
      </c>
      <c r="GZ596" s="2" t="s">
        <v>134</v>
      </c>
      <c r="HA596" s="2" t="s">
        <v>134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134</v>
      </c>
      <c r="HJ596" s="2" t="s">
        <v>134</v>
      </c>
      <c r="HK596" s="2" t="s">
        <v>134</v>
      </c>
      <c r="HL596" s="2" t="s">
        <v>134</v>
      </c>
      <c r="HM596" s="2" t="s">
        <v>134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134</v>
      </c>
      <c r="HV596" s="2" t="s">
        <v>134</v>
      </c>
      <c r="HW596" s="2" t="s">
        <v>134</v>
      </c>
      <c r="HX596" s="2" t="s">
        <v>134</v>
      </c>
      <c r="HY596" s="2" t="s">
        <v>134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134</v>
      </c>
      <c r="II596" s="2" t="s">
        <v>134</v>
      </c>
      <c r="IJ596" s="2" t="s">
        <v>134</v>
      </c>
      <c r="IK596" s="2" t="s">
        <v>134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134</v>
      </c>
      <c r="IT596" s="2" t="s">
        <v>134</v>
      </c>
      <c r="IU596" s="2" t="s">
        <v>134</v>
      </c>
      <c r="IV596" s="2" t="s">
        <v>134</v>
      </c>
      <c r="IW596" s="2" t="s">
        <v>134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134</v>
      </c>
      <c r="JG596" s="2" t="s">
        <v>134</v>
      </c>
      <c r="JH596" s="2" t="s">
        <v>134</v>
      </c>
      <c r="JI596" s="2" t="s">
        <v>134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134</v>
      </c>
      <c r="JR596" s="2" t="s">
        <v>134</v>
      </c>
      <c r="JS596" s="2" t="s">
        <v>134</v>
      </c>
      <c r="JT596" s="2" t="s">
        <v>134</v>
      </c>
      <c r="JU596" s="2" t="s">
        <v>134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134</v>
      </c>
      <c r="KE596" s="2" t="s">
        <v>134</v>
      </c>
      <c r="KF596" s="2" t="s">
        <v>134</v>
      </c>
      <c r="KG596" s="2" t="s">
        <v>134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134</v>
      </c>
      <c r="LC596" s="2" t="s">
        <v>134</v>
      </c>
      <c r="LD596" s="2" t="s">
        <v>134</v>
      </c>
      <c r="LE596" s="2" t="s">
        <v>134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134</v>
      </c>
      <c r="LN596" s="2" t="s">
        <v>134</v>
      </c>
      <c r="LO596" s="2" t="s">
        <v>134</v>
      </c>
      <c r="LP596" s="2" t="s">
        <v>134</v>
      </c>
      <c r="LQ596" s="2" t="s">
        <v>134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134</v>
      </c>
      <c r="LZ596" s="2" t="s">
        <v>134</v>
      </c>
      <c r="MA596" s="2" t="s">
        <v>134</v>
      </c>
      <c r="MB596" s="2" t="s">
        <v>134</v>
      </c>
      <c r="MC596" s="2" t="s">
        <v>134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134</v>
      </c>
      <c r="MM596" s="2" t="s">
        <v>134</v>
      </c>
      <c r="MN596" s="2" t="s">
        <v>134</v>
      </c>
      <c r="MO596" s="2" t="s">
        <v>134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134</v>
      </c>
      <c r="NV596" s="2" t="s">
        <v>134</v>
      </c>
      <c r="NW596" s="2" t="s">
        <v>134</v>
      </c>
      <c r="NX596" s="2" t="s">
        <v>134</v>
      </c>
      <c r="NY596" s="2" t="s">
        <v>134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134</v>
      </c>
      <c r="OT596" s="2" t="s">
        <v>134</v>
      </c>
      <c r="OU596" s="2" t="s">
        <v>134</v>
      </c>
      <c r="OV596" s="2" t="s">
        <v>134</v>
      </c>
      <c r="OW596" s="2" t="s">
        <v>134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134</v>
      </c>
      <c r="PS596" s="2" t="s">
        <v>134</v>
      </c>
      <c r="PT596" s="2" t="s">
        <v>134</v>
      </c>
      <c r="PU596" s="2" t="s">
        <v>134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134</v>
      </c>
      <c r="RB596" s="2" t="s">
        <v>134</v>
      </c>
      <c r="RC596" s="2" t="s">
        <v>134</v>
      </c>
      <c r="RD596" s="2" t="s">
        <v>134</v>
      </c>
      <c r="RE596" s="2" t="s">
        <v>134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134</v>
      </c>
      <c r="RN596" s="2" t="s">
        <v>134</v>
      </c>
      <c r="RO596" s="2" t="s">
        <v>134</v>
      </c>
      <c r="RP596" s="2" t="s">
        <v>134</v>
      </c>
      <c r="RQ596" s="2" t="s">
        <v>134</v>
      </c>
      <c r="RR596" s="2" t="s">
        <v>134</v>
      </c>
      <c r="RS596" s="4"/>
      <c r="RT596" s="8"/>
      <c r="RU596" s="4"/>
      <c r="RV596" s="8"/>
      <c r="RW596" s="7"/>
      <c r="RX596" s="7"/>
      <c r="RY596" s="2" t="s">
        <v>134</v>
      </c>
      <c r="RZ596" s="2" t="s">
        <v>134</v>
      </c>
      <c r="SA596" s="2" t="s">
        <v>134</v>
      </c>
      <c r="SB596" s="2" t="s">
        <v>134</v>
      </c>
      <c r="SC596" s="2" t="s">
        <v>134</v>
      </c>
      <c r="SD596" s="2" t="s">
        <v>134</v>
      </c>
      <c r="SE596" s="4"/>
      <c r="SF596" s="8"/>
      <c r="SG596" s="4"/>
      <c r="SH596" s="8"/>
      <c r="SI596" s="7"/>
      <c r="SJ596" s="7"/>
      <c r="SK596" s="2" t="s">
        <v>134</v>
      </c>
      <c r="SL596" s="2" t="s">
        <v>134</v>
      </c>
      <c r="SM596" s="2" t="s">
        <v>134</v>
      </c>
      <c r="SN596" s="2" t="s">
        <v>134</v>
      </c>
      <c r="SO596" s="2" t="s">
        <v>134</v>
      </c>
      <c r="SP596" s="2" t="s">
        <v>134</v>
      </c>
    </row>
    <row r="597">
      <c r="A597" s="2" t="s">
        <v>4196</v>
      </c>
      <c r="B597" s="2" t="s">
        <v>123</v>
      </c>
      <c r="C597" s="2" t="s">
        <v>4187</v>
      </c>
      <c r="D597" s="2" t="s">
        <v>125</v>
      </c>
      <c r="E597" s="2" t="s">
        <v>1660</v>
      </c>
      <c r="F597" s="2" t="s">
        <v>4197</v>
      </c>
      <c r="G597" s="2" t="s">
        <v>134</v>
      </c>
      <c r="H597" s="2" t="s">
        <v>134</v>
      </c>
      <c r="I597" s="2" t="s">
        <v>134</v>
      </c>
      <c r="J597" s="2" t="s">
        <v>4193</v>
      </c>
      <c r="K597" s="2" t="s">
        <v>394</v>
      </c>
      <c r="L597" s="3"/>
      <c r="M597" s="3"/>
      <c r="N597" s="3"/>
      <c r="O597" s="2" t="s">
        <v>766</v>
      </c>
      <c r="P597" s="2" t="s">
        <v>134</v>
      </c>
      <c r="Q597" s="2" t="s">
        <v>134</v>
      </c>
      <c r="R597" s="2" t="s">
        <v>28</v>
      </c>
      <c r="S597" s="2" t="s">
        <v>134</v>
      </c>
      <c r="T597" s="2" t="s">
        <v>134</v>
      </c>
      <c r="U597" s="2" t="s">
        <v>134</v>
      </c>
      <c r="V597" s="2" t="s">
        <v>134</v>
      </c>
      <c r="W597" s="2" t="s">
        <v>134</v>
      </c>
      <c r="X597" s="2" t="s">
        <v>134</v>
      </c>
      <c r="Y597" s="2" t="s">
        <v>134</v>
      </c>
      <c r="Z597" s="4"/>
      <c r="AA597" s="4">
        <f>=ROUNDDOWN({0},0)</f>
      </c>
      <c r="AB597" s="5"/>
      <c r="AC597" s="2" t="s">
        <v>134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134</v>
      </c>
      <c r="BM597" s="7"/>
      <c r="BN597" s="7"/>
      <c r="BO597" s="4"/>
      <c r="BP597" s="8"/>
      <c r="BQ597" s="4"/>
      <c r="BR597" s="8"/>
      <c r="BS597" s="7"/>
      <c r="BT597" s="7"/>
      <c r="BU597" s="2" t="s">
        <v>134</v>
      </c>
      <c r="BV597" s="2" t="s">
        <v>134</v>
      </c>
      <c r="BW597" s="2" t="s">
        <v>134</v>
      </c>
      <c r="BX597" s="2" t="s">
        <v>134</v>
      </c>
      <c r="BY597" s="2" t="s">
        <v>134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134</v>
      </c>
      <c r="CH597" s="2" t="s">
        <v>134</v>
      </c>
      <c r="CI597" s="2" t="s">
        <v>134</v>
      </c>
      <c r="CJ597" s="2" t="s">
        <v>134</v>
      </c>
      <c r="CK597" s="2" t="s">
        <v>134</v>
      </c>
      <c r="CL597" s="2" t="s">
        <v>134</v>
      </c>
      <c r="CM597" s="4"/>
      <c r="CN597" s="8"/>
      <c r="CO597" s="4"/>
      <c r="CP597" s="8"/>
      <c r="CQ597" s="7"/>
      <c r="CR597" s="7"/>
      <c r="CS597" s="2" t="s">
        <v>134</v>
      </c>
      <c r="CT597" s="2" t="s">
        <v>134</v>
      </c>
      <c r="CU597" s="2" t="s">
        <v>134</v>
      </c>
      <c r="CV597" s="2" t="s">
        <v>134</v>
      </c>
      <c r="CW597" s="2" t="s">
        <v>134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134</v>
      </c>
      <c r="DF597" s="2" t="s">
        <v>134</v>
      </c>
      <c r="DG597" s="2" t="s">
        <v>134</v>
      </c>
      <c r="DH597" s="2" t="s">
        <v>134</v>
      </c>
      <c r="DI597" s="2" t="s">
        <v>134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134</v>
      </c>
      <c r="DR597" s="2" t="s">
        <v>134</v>
      </c>
      <c r="DS597" s="2" t="s">
        <v>134</v>
      </c>
      <c r="DT597" s="2" t="s">
        <v>134</v>
      </c>
      <c r="DU597" s="2" t="s">
        <v>134</v>
      </c>
      <c r="DV597" s="2" t="s">
        <v>134</v>
      </c>
      <c r="DW597" s="4"/>
      <c r="DX597" s="8"/>
      <c r="DY597" s="4"/>
      <c r="DZ597" s="8"/>
      <c r="EA597" s="7"/>
      <c r="EB597" s="7"/>
      <c r="EC597" s="2" t="s">
        <v>134</v>
      </c>
      <c r="ED597" s="2" t="s">
        <v>134</v>
      </c>
      <c r="EE597" s="2" t="s">
        <v>134</v>
      </c>
      <c r="EF597" s="2" t="s">
        <v>134</v>
      </c>
      <c r="EG597" s="2" t="s">
        <v>134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134</v>
      </c>
      <c r="EP597" s="2" t="s">
        <v>134</v>
      </c>
      <c r="EQ597" s="2" t="s">
        <v>134</v>
      </c>
      <c r="ER597" s="2" t="s">
        <v>134</v>
      </c>
      <c r="ES597" s="2" t="s">
        <v>134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134</v>
      </c>
      <c r="FB597" s="2" t="s">
        <v>134</v>
      </c>
      <c r="FC597" s="2" t="s">
        <v>134</v>
      </c>
      <c r="FD597" s="2" t="s">
        <v>134</v>
      </c>
      <c r="FE597" s="2" t="s">
        <v>134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134</v>
      </c>
      <c r="FN597" s="2" t="s">
        <v>134</v>
      </c>
      <c r="FO597" s="2" t="s">
        <v>134</v>
      </c>
      <c r="FP597" s="2" t="s">
        <v>134</v>
      </c>
      <c r="FQ597" s="2" t="s">
        <v>134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134</v>
      </c>
      <c r="GA597" s="2" t="s">
        <v>134</v>
      </c>
      <c r="GB597" s="2" t="s">
        <v>134</v>
      </c>
      <c r="GC597" s="2" t="s">
        <v>134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134</v>
      </c>
      <c r="GM597" s="2" t="s">
        <v>134</v>
      </c>
      <c r="GN597" s="2" t="s">
        <v>134</v>
      </c>
      <c r="GO597" s="2" t="s">
        <v>134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134</v>
      </c>
      <c r="GX597" s="2" t="s">
        <v>134</v>
      </c>
      <c r="GY597" s="2" t="s">
        <v>134</v>
      </c>
      <c r="GZ597" s="2" t="s">
        <v>134</v>
      </c>
      <c r="HA597" s="2" t="s">
        <v>134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134</v>
      </c>
      <c r="HJ597" s="2" t="s">
        <v>134</v>
      </c>
      <c r="HK597" s="2" t="s">
        <v>134</v>
      </c>
      <c r="HL597" s="2" t="s">
        <v>134</v>
      </c>
      <c r="HM597" s="2" t="s">
        <v>134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134</v>
      </c>
      <c r="HV597" s="2" t="s">
        <v>134</v>
      </c>
      <c r="HW597" s="2" t="s">
        <v>134</v>
      </c>
      <c r="HX597" s="2" t="s">
        <v>134</v>
      </c>
      <c r="HY597" s="2" t="s">
        <v>134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134</v>
      </c>
      <c r="II597" s="2" t="s">
        <v>134</v>
      </c>
      <c r="IJ597" s="2" t="s">
        <v>134</v>
      </c>
      <c r="IK597" s="2" t="s">
        <v>134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134</v>
      </c>
      <c r="IT597" s="2" t="s">
        <v>134</v>
      </c>
      <c r="IU597" s="2" t="s">
        <v>134</v>
      </c>
      <c r="IV597" s="2" t="s">
        <v>134</v>
      </c>
      <c r="IW597" s="2" t="s">
        <v>134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134</v>
      </c>
      <c r="JF597" s="2" t="s">
        <v>134</v>
      </c>
      <c r="JG597" s="2" t="s">
        <v>134</v>
      </c>
      <c r="JH597" s="2" t="s">
        <v>134</v>
      </c>
      <c r="JI597" s="2" t="s">
        <v>134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134</v>
      </c>
      <c r="JR597" s="2" t="s">
        <v>134</v>
      </c>
      <c r="JS597" s="2" t="s">
        <v>134</v>
      </c>
      <c r="JT597" s="2" t="s">
        <v>134</v>
      </c>
      <c r="JU597" s="2" t="s">
        <v>134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134</v>
      </c>
      <c r="KE597" s="2" t="s">
        <v>134</v>
      </c>
      <c r="KF597" s="2" t="s">
        <v>134</v>
      </c>
      <c r="KG597" s="2" t="s">
        <v>134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134</v>
      </c>
      <c r="LB597" s="2" t="s">
        <v>134</v>
      </c>
      <c r="LC597" s="2" t="s">
        <v>134</v>
      </c>
      <c r="LD597" s="2" t="s">
        <v>134</v>
      </c>
      <c r="LE597" s="2" t="s">
        <v>134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134</v>
      </c>
      <c r="LO597" s="2" t="s">
        <v>134</v>
      </c>
      <c r="LP597" s="2" t="s">
        <v>134</v>
      </c>
      <c r="LQ597" s="2" t="s">
        <v>134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134</v>
      </c>
      <c r="LZ597" s="2" t="s">
        <v>134</v>
      </c>
      <c r="MA597" s="2" t="s">
        <v>134</v>
      </c>
      <c r="MB597" s="2" t="s">
        <v>134</v>
      </c>
      <c r="MC597" s="2" t="s">
        <v>134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134</v>
      </c>
      <c r="MM597" s="2" t="s">
        <v>134</v>
      </c>
      <c r="MN597" s="2" t="s">
        <v>134</v>
      </c>
      <c r="MO597" s="2" t="s">
        <v>134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134</v>
      </c>
      <c r="NJ597" s="2" t="s">
        <v>134</v>
      </c>
      <c r="NK597" s="2" t="s">
        <v>134</v>
      </c>
      <c r="NL597" s="2" t="s">
        <v>134</v>
      </c>
      <c r="NM597" s="2" t="s">
        <v>134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134</v>
      </c>
      <c r="NV597" s="2" t="s">
        <v>134</v>
      </c>
      <c r="NW597" s="2" t="s">
        <v>134</v>
      </c>
      <c r="NX597" s="2" t="s">
        <v>134</v>
      </c>
      <c r="NY597" s="2" t="s">
        <v>134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134</v>
      </c>
      <c r="OT597" s="2" t="s">
        <v>134</v>
      </c>
      <c r="OU597" s="2" t="s">
        <v>134</v>
      </c>
      <c r="OV597" s="2" t="s">
        <v>134</v>
      </c>
      <c r="OW597" s="2" t="s">
        <v>134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134</v>
      </c>
      <c r="PS597" s="2" t="s">
        <v>134</v>
      </c>
      <c r="PT597" s="2" t="s">
        <v>134</v>
      </c>
      <c r="PU597" s="2" t="s">
        <v>134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134</v>
      </c>
      <c r="RB597" s="2" t="s">
        <v>134</v>
      </c>
      <c r="RC597" s="2" t="s">
        <v>134</v>
      </c>
      <c r="RD597" s="2" t="s">
        <v>134</v>
      </c>
      <c r="RE597" s="2" t="s">
        <v>134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  <c r="RS597" s="4"/>
      <c r="RT597" s="8"/>
      <c r="RU597" s="4"/>
      <c r="RV597" s="8"/>
      <c r="RW597" s="7"/>
      <c r="RX597" s="7"/>
      <c r="RY597" s="2" t="s">
        <v>134</v>
      </c>
      <c r="RZ597" s="2" t="s">
        <v>134</v>
      </c>
      <c r="SA597" s="2" t="s">
        <v>134</v>
      </c>
      <c r="SB597" s="2" t="s">
        <v>134</v>
      </c>
      <c r="SC597" s="2" t="s">
        <v>134</v>
      </c>
      <c r="SD597" s="2" t="s">
        <v>134</v>
      </c>
      <c r="SE597" s="4"/>
      <c r="SF597" s="8"/>
      <c r="SG597" s="4"/>
      <c r="SH597" s="8"/>
      <c r="SI597" s="7"/>
      <c r="SJ597" s="7"/>
      <c r="SK597" s="2" t="s">
        <v>134</v>
      </c>
      <c r="SL597" s="2" t="s">
        <v>134</v>
      </c>
      <c r="SM597" s="2" t="s">
        <v>134</v>
      </c>
      <c r="SN597" s="2" t="s">
        <v>134</v>
      </c>
      <c r="SO597" s="2" t="s">
        <v>134</v>
      </c>
      <c r="SP597" s="2" t="s">
        <v>134</v>
      </c>
    </row>
    <row r="598">
      <c r="A598" s="2" t="s">
        <v>4198</v>
      </c>
      <c r="B598" s="2" t="s">
        <v>123</v>
      </c>
      <c r="C598" s="2" t="s">
        <v>4187</v>
      </c>
      <c r="D598" s="2" t="s">
        <v>125</v>
      </c>
      <c r="E598" s="2" t="s">
        <v>1660</v>
      </c>
      <c r="F598" s="2" t="s">
        <v>4199</v>
      </c>
      <c r="G598" s="2" t="s">
        <v>134</v>
      </c>
      <c r="H598" s="2" t="s">
        <v>134</v>
      </c>
      <c r="I598" s="2" t="s">
        <v>134</v>
      </c>
      <c r="J598" s="2" t="s">
        <v>4193</v>
      </c>
      <c r="K598" s="2" t="s">
        <v>329</v>
      </c>
      <c r="L598" s="3"/>
      <c r="M598" s="3"/>
      <c r="N598" s="3"/>
      <c r="O598" s="2" t="s">
        <v>766</v>
      </c>
      <c r="P598" s="2" t="s">
        <v>134</v>
      </c>
      <c r="Q598" s="2" t="s">
        <v>134</v>
      </c>
      <c r="R598" s="2" t="s">
        <v>28</v>
      </c>
      <c r="S598" s="2" t="s">
        <v>134</v>
      </c>
      <c r="T598" s="2" t="s">
        <v>134</v>
      </c>
      <c r="U598" s="2" t="s">
        <v>134</v>
      </c>
      <c r="V598" s="2" t="s">
        <v>134</v>
      </c>
      <c r="W598" s="2" t="s">
        <v>134</v>
      </c>
      <c r="X598" s="2" t="s">
        <v>134</v>
      </c>
      <c r="Y598" s="2" t="s">
        <v>134</v>
      </c>
      <c r="Z598" s="4"/>
      <c r="AA598" s="4">
        <f>=ROUNDDOWN({0},0)</f>
      </c>
      <c r="AB598" s="5"/>
      <c r="AC598" s="2" t="s">
        <v>134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/>
      <c r="BJ598" s="4"/>
      <c r="BK598" s="8"/>
      <c r="BL598" s="2" t="s">
        <v>134</v>
      </c>
      <c r="BM598" s="7"/>
      <c r="BN598" s="7"/>
      <c r="BO598" s="4"/>
      <c r="BP598" s="8"/>
      <c r="BQ598" s="4"/>
      <c r="BR598" s="8"/>
      <c r="BS598" s="7"/>
      <c r="BT598" s="7"/>
      <c r="BU598" s="2" t="s">
        <v>134</v>
      </c>
      <c r="BV598" s="2" t="s">
        <v>134</v>
      </c>
      <c r="BW598" s="2" t="s">
        <v>134</v>
      </c>
      <c r="BX598" s="2" t="s">
        <v>134</v>
      </c>
      <c r="BY598" s="2" t="s">
        <v>134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134</v>
      </c>
      <c r="CH598" s="2" t="s">
        <v>134</v>
      </c>
      <c r="CI598" s="2" t="s">
        <v>134</v>
      </c>
      <c r="CJ598" s="2" t="s">
        <v>134</v>
      </c>
      <c r="CK598" s="2" t="s">
        <v>134</v>
      </c>
      <c r="CL598" s="2" t="s">
        <v>134</v>
      </c>
      <c r="CM598" s="4"/>
      <c r="CN598" s="8"/>
      <c r="CO598" s="4"/>
      <c r="CP598" s="8"/>
      <c r="CQ598" s="7"/>
      <c r="CR598" s="7"/>
      <c r="CS598" s="2" t="s">
        <v>134</v>
      </c>
      <c r="CT598" s="2" t="s">
        <v>134</v>
      </c>
      <c r="CU598" s="2" t="s">
        <v>134</v>
      </c>
      <c r="CV598" s="2" t="s">
        <v>134</v>
      </c>
      <c r="CW598" s="2" t="s">
        <v>134</v>
      </c>
      <c r="CX598" s="2" t="s">
        <v>134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134</v>
      </c>
      <c r="DG598" s="2" t="s">
        <v>134</v>
      </c>
      <c r="DH598" s="2" t="s">
        <v>134</v>
      </c>
      <c r="DI598" s="2" t="s">
        <v>134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134</v>
      </c>
      <c r="DR598" s="2" t="s">
        <v>134</v>
      </c>
      <c r="DS598" s="2" t="s">
        <v>134</v>
      </c>
      <c r="DT598" s="2" t="s">
        <v>134</v>
      </c>
      <c r="DU598" s="2" t="s">
        <v>134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134</v>
      </c>
      <c r="ED598" s="2" t="s">
        <v>134</v>
      </c>
      <c r="EE598" s="2" t="s">
        <v>134</v>
      </c>
      <c r="EF598" s="2" t="s">
        <v>134</v>
      </c>
      <c r="EG598" s="2" t="s">
        <v>134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134</v>
      </c>
      <c r="EP598" s="2" t="s">
        <v>134</v>
      </c>
      <c r="EQ598" s="2" t="s">
        <v>134</v>
      </c>
      <c r="ER598" s="2" t="s">
        <v>134</v>
      </c>
      <c r="ES598" s="2" t="s">
        <v>134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134</v>
      </c>
      <c r="FB598" s="2" t="s">
        <v>134</v>
      </c>
      <c r="FC598" s="2" t="s">
        <v>134</v>
      </c>
      <c r="FD598" s="2" t="s">
        <v>134</v>
      </c>
      <c r="FE598" s="2" t="s">
        <v>134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134</v>
      </c>
      <c r="FN598" s="2" t="s">
        <v>134</v>
      </c>
      <c r="FO598" s="2" t="s">
        <v>134</v>
      </c>
      <c r="FP598" s="2" t="s">
        <v>134</v>
      </c>
      <c r="FQ598" s="2" t="s">
        <v>134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134</v>
      </c>
      <c r="GA598" s="2" t="s">
        <v>134</v>
      </c>
      <c r="GB598" s="2" t="s">
        <v>134</v>
      </c>
      <c r="GC598" s="2" t="s">
        <v>134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134</v>
      </c>
      <c r="GM598" s="2" t="s">
        <v>134</v>
      </c>
      <c r="GN598" s="2" t="s">
        <v>134</v>
      </c>
      <c r="GO598" s="2" t="s">
        <v>134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134</v>
      </c>
      <c r="GX598" s="2" t="s">
        <v>134</v>
      </c>
      <c r="GY598" s="2" t="s">
        <v>134</v>
      </c>
      <c r="GZ598" s="2" t="s">
        <v>134</v>
      </c>
      <c r="HA598" s="2" t="s">
        <v>134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134</v>
      </c>
      <c r="HJ598" s="2" t="s">
        <v>134</v>
      </c>
      <c r="HK598" s="2" t="s">
        <v>134</v>
      </c>
      <c r="HL598" s="2" t="s">
        <v>134</v>
      </c>
      <c r="HM598" s="2" t="s">
        <v>134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134</v>
      </c>
      <c r="HV598" s="2" t="s">
        <v>134</v>
      </c>
      <c r="HW598" s="2" t="s">
        <v>134</v>
      </c>
      <c r="HX598" s="2" t="s">
        <v>134</v>
      </c>
      <c r="HY598" s="2" t="s">
        <v>134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134</v>
      </c>
      <c r="II598" s="2" t="s">
        <v>134</v>
      </c>
      <c r="IJ598" s="2" t="s">
        <v>134</v>
      </c>
      <c r="IK598" s="2" t="s">
        <v>134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134</v>
      </c>
      <c r="IT598" s="2" t="s">
        <v>134</v>
      </c>
      <c r="IU598" s="2" t="s">
        <v>134</v>
      </c>
      <c r="IV598" s="2" t="s">
        <v>134</v>
      </c>
      <c r="IW598" s="2" t="s">
        <v>134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134</v>
      </c>
      <c r="JG598" s="2" t="s">
        <v>134</v>
      </c>
      <c r="JH598" s="2" t="s">
        <v>134</v>
      </c>
      <c r="JI598" s="2" t="s">
        <v>134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134</v>
      </c>
      <c r="JS598" s="2" t="s">
        <v>134</v>
      </c>
      <c r="JT598" s="2" t="s">
        <v>134</v>
      </c>
      <c r="JU598" s="2" t="s">
        <v>134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134</v>
      </c>
      <c r="KE598" s="2" t="s">
        <v>134</v>
      </c>
      <c r="KF598" s="2" t="s">
        <v>134</v>
      </c>
      <c r="KG598" s="2" t="s">
        <v>134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134</v>
      </c>
      <c r="LC598" s="2" t="s">
        <v>134</v>
      </c>
      <c r="LD598" s="2" t="s">
        <v>134</v>
      </c>
      <c r="LE598" s="2" t="s">
        <v>134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134</v>
      </c>
      <c r="LO598" s="2" t="s">
        <v>134</v>
      </c>
      <c r="LP598" s="2" t="s">
        <v>134</v>
      </c>
      <c r="LQ598" s="2" t="s">
        <v>134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134</v>
      </c>
      <c r="LZ598" s="2" t="s">
        <v>134</v>
      </c>
      <c r="MA598" s="2" t="s">
        <v>134</v>
      </c>
      <c r="MB598" s="2" t="s">
        <v>134</v>
      </c>
      <c r="MC598" s="2" t="s">
        <v>134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134</v>
      </c>
      <c r="NW598" s="2" t="s">
        <v>134</v>
      </c>
      <c r="NX598" s="2" t="s">
        <v>134</v>
      </c>
      <c r="NY598" s="2" t="s">
        <v>134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134</v>
      </c>
      <c r="OT598" s="2" t="s">
        <v>134</v>
      </c>
      <c r="OU598" s="2" t="s">
        <v>134</v>
      </c>
      <c r="OV598" s="2" t="s">
        <v>134</v>
      </c>
      <c r="OW598" s="2" t="s">
        <v>134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134</v>
      </c>
      <c r="RB598" s="2" t="s">
        <v>134</v>
      </c>
      <c r="RC598" s="2" t="s">
        <v>134</v>
      </c>
      <c r="RD598" s="2" t="s">
        <v>134</v>
      </c>
      <c r="RE598" s="2" t="s">
        <v>134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  <c r="RS598" s="4"/>
      <c r="RT598" s="8"/>
      <c r="RU598" s="4"/>
      <c r="RV598" s="8"/>
      <c r="RW598" s="7"/>
      <c r="RX598" s="7"/>
      <c r="RY598" s="2" t="s">
        <v>134</v>
      </c>
      <c r="RZ598" s="2" t="s">
        <v>134</v>
      </c>
      <c r="SA598" s="2" t="s">
        <v>134</v>
      </c>
      <c r="SB598" s="2" t="s">
        <v>134</v>
      </c>
      <c r="SC598" s="2" t="s">
        <v>134</v>
      </c>
      <c r="SD598" s="2" t="s">
        <v>134</v>
      </c>
      <c r="SE598" s="4"/>
      <c r="SF598" s="8"/>
      <c r="SG598" s="4"/>
      <c r="SH598" s="8"/>
      <c r="SI598" s="7"/>
      <c r="SJ598" s="7"/>
      <c r="SK598" s="2" t="s">
        <v>134</v>
      </c>
      <c r="SL598" s="2" t="s">
        <v>134</v>
      </c>
      <c r="SM598" s="2" t="s">
        <v>134</v>
      </c>
      <c r="SN598" s="2" t="s">
        <v>134</v>
      </c>
      <c r="SO598" s="2" t="s">
        <v>134</v>
      </c>
      <c r="SP598" s="2" t="s">
        <v>134</v>
      </c>
    </row>
    <row r="599">
      <c r="A599" s="2" t="s">
        <v>4200</v>
      </c>
      <c r="B599" s="2" t="s">
        <v>123</v>
      </c>
      <c r="C599" s="2" t="s">
        <v>4187</v>
      </c>
      <c r="D599" s="2" t="s">
        <v>125</v>
      </c>
      <c r="E599" s="2" t="s">
        <v>1660</v>
      </c>
      <c r="F599" s="2" t="s">
        <v>4199</v>
      </c>
      <c r="G599" s="2" t="s">
        <v>134</v>
      </c>
      <c r="H599" s="2" t="s">
        <v>134</v>
      </c>
      <c r="I599" s="2" t="s">
        <v>134</v>
      </c>
      <c r="J599" s="2" t="s">
        <v>4193</v>
      </c>
      <c r="K599" s="2" t="s">
        <v>3494</v>
      </c>
      <c r="L599" s="3"/>
      <c r="M599" s="3"/>
      <c r="N599" s="3"/>
      <c r="O599" s="2" t="s">
        <v>766</v>
      </c>
      <c r="P599" s="2" t="s">
        <v>134</v>
      </c>
      <c r="Q599" s="2" t="s">
        <v>134</v>
      </c>
      <c r="R599" s="2" t="s">
        <v>28</v>
      </c>
      <c r="S599" s="2" t="s">
        <v>134</v>
      </c>
      <c r="T599" s="2" t="s">
        <v>134</v>
      </c>
      <c r="U599" s="2" t="s">
        <v>134</v>
      </c>
      <c r="V599" s="2" t="s">
        <v>134</v>
      </c>
      <c r="W599" s="2" t="s">
        <v>134</v>
      </c>
      <c r="X599" s="2" t="s">
        <v>134</v>
      </c>
      <c r="Y599" s="2" t="s">
        <v>134</v>
      </c>
      <c r="Z599" s="4"/>
      <c r="AA599" s="4">
        <f>=ROUNDDOWN({0},0)</f>
      </c>
      <c r="AB599" s="5"/>
      <c r="AC599" s="2" t="s">
        <v>134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134</v>
      </c>
      <c r="BD599" s="8" t="s">
        <v>134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/>
      <c r="BJ599" s="4"/>
      <c r="BK599" s="8"/>
      <c r="BL599" s="2" t="s">
        <v>134</v>
      </c>
      <c r="BM599" s="7"/>
      <c r="BN599" s="7"/>
      <c r="BO599" s="4"/>
      <c r="BP599" s="8"/>
      <c r="BQ599" s="4"/>
      <c r="BR599" s="8"/>
      <c r="BS599" s="7"/>
      <c r="BT599" s="7"/>
      <c r="BU599" s="2" t="s">
        <v>134</v>
      </c>
      <c r="BV599" s="2" t="s">
        <v>134</v>
      </c>
      <c r="BW599" s="2" t="s">
        <v>134</v>
      </c>
      <c r="BX599" s="2" t="s">
        <v>134</v>
      </c>
      <c r="BY599" s="2" t="s">
        <v>134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134</v>
      </c>
      <c r="CH599" s="2" t="s">
        <v>134</v>
      </c>
      <c r="CI599" s="2" t="s">
        <v>134</v>
      </c>
      <c r="CJ599" s="2" t="s">
        <v>134</v>
      </c>
      <c r="CK599" s="2" t="s">
        <v>134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134</v>
      </c>
      <c r="CT599" s="2" t="s">
        <v>134</v>
      </c>
      <c r="CU599" s="2" t="s">
        <v>134</v>
      </c>
      <c r="CV599" s="2" t="s">
        <v>134</v>
      </c>
      <c r="CW599" s="2" t="s">
        <v>134</v>
      </c>
      <c r="CX599" s="2" t="s">
        <v>134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134</v>
      </c>
      <c r="DG599" s="2" t="s">
        <v>134</v>
      </c>
      <c r="DH599" s="2" t="s">
        <v>134</v>
      </c>
      <c r="DI599" s="2" t="s">
        <v>134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134</v>
      </c>
      <c r="DR599" s="2" t="s">
        <v>134</v>
      </c>
      <c r="DS599" s="2" t="s">
        <v>134</v>
      </c>
      <c r="DT599" s="2" t="s">
        <v>134</v>
      </c>
      <c r="DU599" s="2" t="s">
        <v>134</v>
      </c>
      <c r="DV599" s="2" t="s">
        <v>134</v>
      </c>
      <c r="DW599" s="4"/>
      <c r="DX599" s="8"/>
      <c r="DY599" s="4"/>
      <c r="DZ599" s="8"/>
      <c r="EA599" s="7"/>
      <c r="EB599" s="7"/>
      <c r="EC599" s="2" t="s">
        <v>134</v>
      </c>
      <c r="ED599" s="2" t="s">
        <v>134</v>
      </c>
      <c r="EE599" s="2" t="s">
        <v>134</v>
      </c>
      <c r="EF599" s="2" t="s">
        <v>134</v>
      </c>
      <c r="EG599" s="2" t="s">
        <v>134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134</v>
      </c>
      <c r="EP599" s="2" t="s">
        <v>134</v>
      </c>
      <c r="EQ599" s="2" t="s">
        <v>134</v>
      </c>
      <c r="ER599" s="2" t="s">
        <v>134</v>
      </c>
      <c r="ES599" s="2" t="s">
        <v>134</v>
      </c>
      <c r="ET599" s="2" t="s">
        <v>134</v>
      </c>
      <c r="EU599" s="4"/>
      <c r="EV599" s="8"/>
      <c r="EW599" s="4"/>
      <c r="EX599" s="8"/>
      <c r="EY599" s="7"/>
      <c r="EZ599" s="7"/>
      <c r="FA599" s="2" t="s">
        <v>134</v>
      </c>
      <c r="FB599" s="2" t="s">
        <v>134</v>
      </c>
      <c r="FC599" s="2" t="s">
        <v>134</v>
      </c>
      <c r="FD599" s="2" t="s">
        <v>134</v>
      </c>
      <c r="FE599" s="2" t="s">
        <v>134</v>
      </c>
      <c r="FF599" s="2" t="s">
        <v>134</v>
      </c>
      <c r="FG599" s="4"/>
      <c r="FH599" s="8"/>
      <c r="FI599" s="4"/>
      <c r="FJ599" s="8"/>
      <c r="FK599" s="7"/>
      <c r="FL599" s="7"/>
      <c r="FM599" s="2" t="s">
        <v>134</v>
      </c>
      <c r="FN599" s="2" t="s">
        <v>134</v>
      </c>
      <c r="FO599" s="2" t="s">
        <v>134</v>
      </c>
      <c r="FP599" s="2" t="s">
        <v>134</v>
      </c>
      <c r="FQ599" s="2" t="s">
        <v>134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134</v>
      </c>
      <c r="GA599" s="2" t="s">
        <v>134</v>
      </c>
      <c r="GB599" s="2" t="s">
        <v>134</v>
      </c>
      <c r="GC599" s="2" t="s">
        <v>134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134</v>
      </c>
      <c r="GL599" s="2" t="s">
        <v>134</v>
      </c>
      <c r="GM599" s="2" t="s">
        <v>134</v>
      </c>
      <c r="GN599" s="2" t="s">
        <v>134</v>
      </c>
      <c r="GO599" s="2" t="s">
        <v>134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134</v>
      </c>
      <c r="GX599" s="2" t="s">
        <v>134</v>
      </c>
      <c r="GY599" s="2" t="s">
        <v>134</v>
      </c>
      <c r="GZ599" s="2" t="s">
        <v>134</v>
      </c>
      <c r="HA599" s="2" t="s">
        <v>134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134</v>
      </c>
      <c r="HJ599" s="2" t="s">
        <v>134</v>
      </c>
      <c r="HK599" s="2" t="s">
        <v>134</v>
      </c>
      <c r="HL599" s="2" t="s">
        <v>134</v>
      </c>
      <c r="HM599" s="2" t="s">
        <v>134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134</v>
      </c>
      <c r="HV599" s="2" t="s">
        <v>134</v>
      </c>
      <c r="HW599" s="2" t="s">
        <v>134</v>
      </c>
      <c r="HX599" s="2" t="s">
        <v>134</v>
      </c>
      <c r="HY599" s="2" t="s">
        <v>134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134</v>
      </c>
      <c r="II599" s="2" t="s">
        <v>134</v>
      </c>
      <c r="IJ599" s="2" t="s">
        <v>134</v>
      </c>
      <c r="IK599" s="2" t="s">
        <v>134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134</v>
      </c>
      <c r="IT599" s="2" t="s">
        <v>134</v>
      </c>
      <c r="IU599" s="2" t="s">
        <v>134</v>
      </c>
      <c r="IV599" s="2" t="s">
        <v>134</v>
      </c>
      <c r="IW599" s="2" t="s">
        <v>134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134</v>
      </c>
      <c r="JF599" s="2" t="s">
        <v>134</v>
      </c>
      <c r="JG599" s="2" t="s">
        <v>134</v>
      </c>
      <c r="JH599" s="2" t="s">
        <v>134</v>
      </c>
      <c r="JI599" s="2" t="s">
        <v>134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134</v>
      </c>
      <c r="JS599" s="2" t="s">
        <v>134</v>
      </c>
      <c r="JT599" s="2" t="s">
        <v>134</v>
      </c>
      <c r="JU599" s="2" t="s">
        <v>134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134</v>
      </c>
      <c r="KE599" s="2" t="s">
        <v>134</v>
      </c>
      <c r="KF599" s="2" t="s">
        <v>134</v>
      </c>
      <c r="KG599" s="2" t="s">
        <v>134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134</v>
      </c>
      <c r="LC599" s="2" t="s">
        <v>134</v>
      </c>
      <c r="LD599" s="2" t="s">
        <v>134</v>
      </c>
      <c r="LE599" s="2" t="s">
        <v>134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134</v>
      </c>
      <c r="LO599" s="2" t="s">
        <v>134</v>
      </c>
      <c r="LP599" s="2" t="s">
        <v>134</v>
      </c>
      <c r="LQ599" s="2" t="s">
        <v>134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134</v>
      </c>
      <c r="LZ599" s="2" t="s">
        <v>134</v>
      </c>
      <c r="MA599" s="2" t="s">
        <v>134</v>
      </c>
      <c r="MB599" s="2" t="s">
        <v>134</v>
      </c>
      <c r="MC599" s="2" t="s">
        <v>134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134</v>
      </c>
      <c r="MM599" s="2" t="s">
        <v>134</v>
      </c>
      <c r="MN599" s="2" t="s">
        <v>134</v>
      </c>
      <c r="MO599" s="2" t="s">
        <v>134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134</v>
      </c>
      <c r="MY599" s="2" t="s">
        <v>134</v>
      </c>
      <c r="MZ599" s="2" t="s">
        <v>134</v>
      </c>
      <c r="NA599" s="2" t="s">
        <v>134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134</v>
      </c>
      <c r="NK599" s="2" t="s">
        <v>134</v>
      </c>
      <c r="NL599" s="2" t="s">
        <v>134</v>
      </c>
      <c r="NM599" s="2" t="s">
        <v>134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134</v>
      </c>
      <c r="NW599" s="2" t="s">
        <v>134</v>
      </c>
      <c r="NX599" s="2" t="s">
        <v>134</v>
      </c>
      <c r="NY599" s="2" t="s">
        <v>134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134</v>
      </c>
      <c r="OT599" s="2" t="s">
        <v>134</v>
      </c>
      <c r="OU599" s="2" t="s">
        <v>134</v>
      </c>
      <c r="OV599" s="2" t="s">
        <v>134</v>
      </c>
      <c r="OW599" s="2" t="s">
        <v>134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134</v>
      </c>
      <c r="PS599" s="2" t="s">
        <v>134</v>
      </c>
      <c r="PT599" s="2" t="s">
        <v>134</v>
      </c>
      <c r="PU599" s="2" t="s">
        <v>134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134</v>
      </c>
      <c r="QP599" s="2" t="s">
        <v>134</v>
      </c>
      <c r="QQ599" s="2" t="s">
        <v>134</v>
      </c>
      <c r="QR599" s="2" t="s">
        <v>134</v>
      </c>
      <c r="QS599" s="2" t="s">
        <v>134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134</v>
      </c>
      <c r="RB599" s="2" t="s">
        <v>134</v>
      </c>
      <c r="RC599" s="2" t="s">
        <v>134</v>
      </c>
      <c r="RD599" s="2" t="s">
        <v>134</v>
      </c>
      <c r="RE599" s="2" t="s">
        <v>134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134</v>
      </c>
      <c r="RN599" s="2" t="s">
        <v>134</v>
      </c>
      <c r="RO599" s="2" t="s">
        <v>134</v>
      </c>
      <c r="RP599" s="2" t="s">
        <v>134</v>
      </c>
      <c r="RQ599" s="2" t="s">
        <v>134</v>
      </c>
      <c r="RR599" s="2" t="s">
        <v>134</v>
      </c>
      <c r="RS599" s="4"/>
      <c r="RT599" s="8"/>
      <c r="RU599" s="4"/>
      <c r="RV599" s="8"/>
      <c r="RW599" s="7"/>
      <c r="RX599" s="7"/>
      <c r="RY599" s="2" t="s">
        <v>134</v>
      </c>
      <c r="RZ599" s="2" t="s">
        <v>134</v>
      </c>
      <c r="SA599" s="2" t="s">
        <v>134</v>
      </c>
      <c r="SB599" s="2" t="s">
        <v>134</v>
      </c>
      <c r="SC599" s="2" t="s">
        <v>134</v>
      </c>
      <c r="SD599" s="2" t="s">
        <v>134</v>
      </c>
      <c r="SE599" s="4"/>
      <c r="SF599" s="8"/>
      <c r="SG599" s="4"/>
      <c r="SH599" s="8"/>
      <c r="SI599" s="7"/>
      <c r="SJ599" s="7"/>
      <c r="SK599" s="2" t="s">
        <v>134</v>
      </c>
      <c r="SL599" s="2" t="s">
        <v>134</v>
      </c>
      <c r="SM599" s="2" t="s">
        <v>134</v>
      </c>
      <c r="SN599" s="2" t="s">
        <v>134</v>
      </c>
      <c r="SO599" s="2" t="s">
        <v>134</v>
      </c>
      <c r="SP599" s="2" t="s">
        <v>134</v>
      </c>
    </row>
    <row r="600">
      <c r="A600" s="2" t="s">
        <v>4201</v>
      </c>
      <c r="B600" s="2" t="s">
        <v>123</v>
      </c>
      <c r="C600" s="2" t="s">
        <v>4187</v>
      </c>
      <c r="D600" s="2" t="s">
        <v>125</v>
      </c>
      <c r="E600" s="2" t="s">
        <v>1660</v>
      </c>
      <c r="F600" s="2" t="s">
        <v>4199</v>
      </c>
      <c r="G600" s="2" t="s">
        <v>134</v>
      </c>
      <c r="H600" s="2" t="s">
        <v>134</v>
      </c>
      <c r="I600" s="2" t="s">
        <v>134</v>
      </c>
      <c r="J600" s="2" t="s">
        <v>4193</v>
      </c>
      <c r="K600" s="2" t="s">
        <v>654</v>
      </c>
      <c r="L600" s="3"/>
      <c r="M600" s="3"/>
      <c r="N600" s="3"/>
      <c r="O600" s="2" t="s">
        <v>766</v>
      </c>
      <c r="P600" s="2" t="s">
        <v>134</v>
      </c>
      <c r="Q600" s="2" t="s">
        <v>134</v>
      </c>
      <c r="R600" s="2" t="s">
        <v>28</v>
      </c>
      <c r="S600" s="2" t="s">
        <v>134</v>
      </c>
      <c r="T600" s="2" t="s">
        <v>134</v>
      </c>
      <c r="U600" s="2" t="s">
        <v>134</v>
      </c>
      <c r="V600" s="2" t="s">
        <v>134</v>
      </c>
      <c r="W600" s="2" t="s">
        <v>134</v>
      </c>
      <c r="X600" s="2" t="s">
        <v>134</v>
      </c>
      <c r="Y600" s="2" t="s">
        <v>134</v>
      </c>
      <c r="Z600" s="4"/>
      <c r="AA600" s="4">
        <f>=ROUNDDOWN({0},0)</f>
      </c>
      <c r="AB600" s="5"/>
      <c r="AC600" s="2" t="s">
        <v>134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/>
      <c r="BJ600" s="4"/>
      <c r="BK600" s="8"/>
      <c r="BL600" s="2" t="s">
        <v>134</v>
      </c>
      <c r="BM600" s="7"/>
      <c r="BN600" s="7"/>
      <c r="BO600" s="4"/>
      <c r="BP600" s="8"/>
      <c r="BQ600" s="4"/>
      <c r="BR600" s="8"/>
      <c r="BS600" s="7"/>
      <c r="BT600" s="7"/>
      <c r="BU600" s="2" t="s">
        <v>134</v>
      </c>
      <c r="BV600" s="2" t="s">
        <v>134</v>
      </c>
      <c r="BW600" s="2" t="s">
        <v>134</v>
      </c>
      <c r="BX600" s="2" t="s">
        <v>134</v>
      </c>
      <c r="BY600" s="2" t="s">
        <v>134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134</v>
      </c>
      <c r="CI600" s="2" t="s">
        <v>134</v>
      </c>
      <c r="CJ600" s="2" t="s">
        <v>134</v>
      </c>
      <c r="CK600" s="2" t="s">
        <v>134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134</v>
      </c>
      <c r="CT600" s="2" t="s">
        <v>134</v>
      </c>
      <c r="CU600" s="2" t="s">
        <v>134</v>
      </c>
      <c r="CV600" s="2" t="s">
        <v>134</v>
      </c>
      <c r="CW600" s="2" t="s">
        <v>134</v>
      </c>
      <c r="CX600" s="2" t="s">
        <v>134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134</v>
      </c>
      <c r="DG600" s="2" t="s">
        <v>134</v>
      </c>
      <c r="DH600" s="2" t="s">
        <v>134</v>
      </c>
      <c r="DI600" s="2" t="s">
        <v>134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134</v>
      </c>
      <c r="DR600" s="2" t="s">
        <v>134</v>
      </c>
      <c r="DS600" s="2" t="s">
        <v>134</v>
      </c>
      <c r="DT600" s="2" t="s">
        <v>134</v>
      </c>
      <c r="DU600" s="2" t="s">
        <v>134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134</v>
      </c>
      <c r="ED600" s="2" t="s">
        <v>134</v>
      </c>
      <c r="EE600" s="2" t="s">
        <v>134</v>
      </c>
      <c r="EF600" s="2" t="s">
        <v>134</v>
      </c>
      <c r="EG600" s="2" t="s">
        <v>134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134</v>
      </c>
      <c r="EP600" s="2" t="s">
        <v>134</v>
      </c>
      <c r="EQ600" s="2" t="s">
        <v>134</v>
      </c>
      <c r="ER600" s="2" t="s">
        <v>134</v>
      </c>
      <c r="ES600" s="2" t="s">
        <v>134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134</v>
      </c>
      <c r="FB600" s="2" t="s">
        <v>134</v>
      </c>
      <c r="FC600" s="2" t="s">
        <v>134</v>
      </c>
      <c r="FD600" s="2" t="s">
        <v>134</v>
      </c>
      <c r="FE600" s="2" t="s">
        <v>134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134</v>
      </c>
      <c r="FN600" s="2" t="s">
        <v>134</v>
      </c>
      <c r="FO600" s="2" t="s">
        <v>134</v>
      </c>
      <c r="FP600" s="2" t="s">
        <v>134</v>
      </c>
      <c r="FQ600" s="2" t="s">
        <v>134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134</v>
      </c>
      <c r="GA600" s="2" t="s">
        <v>134</v>
      </c>
      <c r="GB600" s="2" t="s">
        <v>134</v>
      </c>
      <c r="GC600" s="2" t="s">
        <v>134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134</v>
      </c>
      <c r="GM600" s="2" t="s">
        <v>134</v>
      </c>
      <c r="GN600" s="2" t="s">
        <v>134</v>
      </c>
      <c r="GO600" s="2" t="s">
        <v>134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134</v>
      </c>
      <c r="GX600" s="2" t="s">
        <v>134</v>
      </c>
      <c r="GY600" s="2" t="s">
        <v>134</v>
      </c>
      <c r="GZ600" s="2" t="s">
        <v>134</v>
      </c>
      <c r="HA600" s="2" t="s">
        <v>134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134</v>
      </c>
      <c r="HJ600" s="2" t="s">
        <v>134</v>
      </c>
      <c r="HK600" s="2" t="s">
        <v>134</v>
      </c>
      <c r="HL600" s="2" t="s">
        <v>134</v>
      </c>
      <c r="HM600" s="2" t="s">
        <v>134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134</v>
      </c>
      <c r="HV600" s="2" t="s">
        <v>134</v>
      </c>
      <c r="HW600" s="2" t="s">
        <v>134</v>
      </c>
      <c r="HX600" s="2" t="s">
        <v>134</v>
      </c>
      <c r="HY600" s="2" t="s">
        <v>134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134</v>
      </c>
      <c r="II600" s="2" t="s">
        <v>134</v>
      </c>
      <c r="IJ600" s="2" t="s">
        <v>134</v>
      </c>
      <c r="IK600" s="2" t="s">
        <v>134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134</v>
      </c>
      <c r="IT600" s="2" t="s">
        <v>134</v>
      </c>
      <c r="IU600" s="2" t="s">
        <v>134</v>
      </c>
      <c r="IV600" s="2" t="s">
        <v>134</v>
      </c>
      <c r="IW600" s="2" t="s">
        <v>134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134</v>
      </c>
      <c r="JG600" s="2" t="s">
        <v>134</v>
      </c>
      <c r="JH600" s="2" t="s">
        <v>134</v>
      </c>
      <c r="JI600" s="2" t="s">
        <v>134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134</v>
      </c>
      <c r="JR600" s="2" t="s">
        <v>134</v>
      </c>
      <c r="JS600" s="2" t="s">
        <v>134</v>
      </c>
      <c r="JT600" s="2" t="s">
        <v>134</v>
      </c>
      <c r="JU600" s="2" t="s">
        <v>134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134</v>
      </c>
      <c r="KE600" s="2" t="s">
        <v>134</v>
      </c>
      <c r="KF600" s="2" t="s">
        <v>134</v>
      </c>
      <c r="KG600" s="2" t="s">
        <v>134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134</v>
      </c>
      <c r="LC600" s="2" t="s">
        <v>134</v>
      </c>
      <c r="LD600" s="2" t="s">
        <v>134</v>
      </c>
      <c r="LE600" s="2" t="s">
        <v>134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134</v>
      </c>
      <c r="LO600" s="2" t="s">
        <v>134</v>
      </c>
      <c r="LP600" s="2" t="s">
        <v>134</v>
      </c>
      <c r="LQ600" s="2" t="s">
        <v>134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134</v>
      </c>
      <c r="LZ600" s="2" t="s">
        <v>134</v>
      </c>
      <c r="MA600" s="2" t="s">
        <v>134</v>
      </c>
      <c r="MB600" s="2" t="s">
        <v>134</v>
      </c>
      <c r="MC600" s="2" t="s">
        <v>134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134</v>
      </c>
      <c r="MM600" s="2" t="s">
        <v>134</v>
      </c>
      <c r="MN600" s="2" t="s">
        <v>134</v>
      </c>
      <c r="MO600" s="2" t="s">
        <v>134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134</v>
      </c>
      <c r="NK600" s="2" t="s">
        <v>134</v>
      </c>
      <c r="NL600" s="2" t="s">
        <v>134</v>
      </c>
      <c r="NM600" s="2" t="s">
        <v>134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134</v>
      </c>
      <c r="OT600" s="2" t="s">
        <v>134</v>
      </c>
      <c r="OU600" s="2" t="s">
        <v>134</v>
      </c>
      <c r="OV600" s="2" t="s">
        <v>134</v>
      </c>
      <c r="OW600" s="2" t="s">
        <v>134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134</v>
      </c>
      <c r="PS600" s="2" t="s">
        <v>134</v>
      </c>
      <c r="PT600" s="2" t="s">
        <v>134</v>
      </c>
      <c r="PU600" s="2" t="s">
        <v>134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134</v>
      </c>
      <c r="RB600" s="2" t="s">
        <v>134</v>
      </c>
      <c r="RC600" s="2" t="s">
        <v>134</v>
      </c>
      <c r="RD600" s="2" t="s">
        <v>134</v>
      </c>
      <c r="RE600" s="2" t="s">
        <v>134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134</v>
      </c>
      <c r="RN600" s="2" t="s">
        <v>134</v>
      </c>
      <c r="RO600" s="2" t="s">
        <v>134</v>
      </c>
      <c r="RP600" s="2" t="s">
        <v>134</v>
      </c>
      <c r="RQ600" s="2" t="s">
        <v>134</v>
      </c>
      <c r="RR600" s="2" t="s">
        <v>134</v>
      </c>
      <c r="RS600" s="4"/>
      <c r="RT600" s="8"/>
      <c r="RU600" s="4"/>
      <c r="RV600" s="8"/>
      <c r="RW600" s="7"/>
      <c r="RX600" s="7"/>
      <c r="RY600" s="2" t="s">
        <v>134</v>
      </c>
      <c r="RZ600" s="2" t="s">
        <v>134</v>
      </c>
      <c r="SA600" s="2" t="s">
        <v>134</v>
      </c>
      <c r="SB600" s="2" t="s">
        <v>134</v>
      </c>
      <c r="SC600" s="2" t="s">
        <v>134</v>
      </c>
      <c r="SD600" s="2" t="s">
        <v>134</v>
      </c>
      <c r="SE600" s="4"/>
      <c r="SF600" s="8"/>
      <c r="SG600" s="4"/>
      <c r="SH600" s="8"/>
      <c r="SI600" s="7"/>
      <c r="SJ600" s="7"/>
      <c r="SK600" s="2" t="s">
        <v>134</v>
      </c>
      <c r="SL600" s="2" t="s">
        <v>134</v>
      </c>
      <c r="SM600" s="2" t="s">
        <v>134</v>
      </c>
      <c r="SN600" s="2" t="s">
        <v>134</v>
      </c>
      <c r="SO600" s="2" t="s">
        <v>134</v>
      </c>
      <c r="SP600" s="2" t="s">
        <v>134</v>
      </c>
    </row>
    <row r="601">
      <c r="A601" s="2" t="s">
        <v>4202</v>
      </c>
      <c r="B601" s="2" t="s">
        <v>123</v>
      </c>
      <c r="C601" s="2" t="s">
        <v>4187</v>
      </c>
      <c r="D601" s="2" t="s">
        <v>125</v>
      </c>
      <c r="E601" s="2" t="s">
        <v>1660</v>
      </c>
      <c r="F601" s="2" t="s">
        <v>4203</v>
      </c>
      <c r="G601" s="2" t="s">
        <v>134</v>
      </c>
      <c r="H601" s="2" t="s">
        <v>134</v>
      </c>
      <c r="I601" s="2" t="s">
        <v>134</v>
      </c>
      <c r="J601" s="2" t="s">
        <v>4193</v>
      </c>
      <c r="K601" s="2" t="s">
        <v>3494</v>
      </c>
      <c r="L601" s="3"/>
      <c r="M601" s="3"/>
      <c r="N601" s="3"/>
      <c r="O601" s="2" t="s">
        <v>766</v>
      </c>
      <c r="P601" s="2" t="s">
        <v>134</v>
      </c>
      <c r="Q601" s="2" t="s">
        <v>134</v>
      </c>
      <c r="R601" s="2" t="s">
        <v>28</v>
      </c>
      <c r="S601" s="2" t="s">
        <v>134</v>
      </c>
      <c r="T601" s="2" t="s">
        <v>134</v>
      </c>
      <c r="U601" s="2" t="s">
        <v>134</v>
      </c>
      <c r="V601" s="2" t="s">
        <v>134</v>
      </c>
      <c r="W601" s="2" t="s">
        <v>134</v>
      </c>
      <c r="X601" s="2" t="s">
        <v>134</v>
      </c>
      <c r="Y601" s="2" t="s">
        <v>134</v>
      </c>
      <c r="Z601" s="4"/>
      <c r="AA601" s="4">
        <f>=ROUNDDOWN({0},0)</f>
      </c>
      <c r="AB601" s="5"/>
      <c r="AC601" s="2" t="s">
        <v>134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134</v>
      </c>
      <c r="BM601" s="7"/>
      <c r="BN601" s="7"/>
      <c r="BO601" s="4"/>
      <c r="BP601" s="8"/>
      <c r="BQ601" s="4"/>
      <c r="BR601" s="8"/>
      <c r="BS601" s="7"/>
      <c r="BT601" s="7"/>
      <c r="BU601" s="2" t="s">
        <v>134</v>
      </c>
      <c r="BV601" s="2" t="s">
        <v>134</v>
      </c>
      <c r="BW601" s="2" t="s">
        <v>134</v>
      </c>
      <c r="BX601" s="2" t="s">
        <v>134</v>
      </c>
      <c r="BY601" s="2" t="s">
        <v>134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134</v>
      </c>
      <c r="CI601" s="2" t="s">
        <v>134</v>
      </c>
      <c r="CJ601" s="2" t="s">
        <v>134</v>
      </c>
      <c r="CK601" s="2" t="s">
        <v>134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134</v>
      </c>
      <c r="CT601" s="2" t="s">
        <v>134</v>
      </c>
      <c r="CU601" s="2" t="s">
        <v>134</v>
      </c>
      <c r="CV601" s="2" t="s">
        <v>134</v>
      </c>
      <c r="CW601" s="2" t="s">
        <v>134</v>
      </c>
      <c r="CX601" s="2" t="s">
        <v>134</v>
      </c>
      <c r="CY601" s="4"/>
      <c r="CZ601" s="8"/>
      <c r="DA601" s="4"/>
      <c r="DB601" s="8"/>
      <c r="DC601" s="7"/>
      <c r="DD601" s="7"/>
      <c r="DE601" s="2" t="s">
        <v>134</v>
      </c>
      <c r="DF601" s="2" t="s">
        <v>134</v>
      </c>
      <c r="DG601" s="2" t="s">
        <v>134</v>
      </c>
      <c r="DH601" s="2" t="s">
        <v>134</v>
      </c>
      <c r="DI601" s="2" t="s">
        <v>134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134</v>
      </c>
      <c r="DR601" s="2" t="s">
        <v>134</v>
      </c>
      <c r="DS601" s="2" t="s">
        <v>134</v>
      </c>
      <c r="DT601" s="2" t="s">
        <v>134</v>
      </c>
      <c r="DU601" s="2" t="s">
        <v>134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134</v>
      </c>
      <c r="ED601" s="2" t="s">
        <v>134</v>
      </c>
      <c r="EE601" s="2" t="s">
        <v>134</v>
      </c>
      <c r="EF601" s="2" t="s">
        <v>134</v>
      </c>
      <c r="EG601" s="2" t="s">
        <v>134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134</v>
      </c>
      <c r="EP601" s="2" t="s">
        <v>134</v>
      </c>
      <c r="EQ601" s="2" t="s">
        <v>134</v>
      </c>
      <c r="ER601" s="2" t="s">
        <v>134</v>
      </c>
      <c r="ES601" s="2" t="s">
        <v>134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134</v>
      </c>
      <c r="FB601" s="2" t="s">
        <v>134</v>
      </c>
      <c r="FC601" s="2" t="s">
        <v>134</v>
      </c>
      <c r="FD601" s="2" t="s">
        <v>134</v>
      </c>
      <c r="FE601" s="2" t="s">
        <v>134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134</v>
      </c>
      <c r="FN601" s="2" t="s">
        <v>134</v>
      </c>
      <c r="FO601" s="2" t="s">
        <v>134</v>
      </c>
      <c r="FP601" s="2" t="s">
        <v>134</v>
      </c>
      <c r="FQ601" s="2" t="s">
        <v>134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134</v>
      </c>
      <c r="GA601" s="2" t="s">
        <v>134</v>
      </c>
      <c r="GB601" s="2" t="s">
        <v>134</v>
      </c>
      <c r="GC601" s="2" t="s">
        <v>134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134</v>
      </c>
      <c r="GM601" s="2" t="s">
        <v>134</v>
      </c>
      <c r="GN601" s="2" t="s">
        <v>134</v>
      </c>
      <c r="GO601" s="2" t="s">
        <v>134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134</v>
      </c>
      <c r="GX601" s="2" t="s">
        <v>134</v>
      </c>
      <c r="GY601" s="2" t="s">
        <v>134</v>
      </c>
      <c r="GZ601" s="2" t="s">
        <v>134</v>
      </c>
      <c r="HA601" s="2" t="s">
        <v>134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134</v>
      </c>
      <c r="HJ601" s="2" t="s">
        <v>134</v>
      </c>
      <c r="HK601" s="2" t="s">
        <v>134</v>
      </c>
      <c r="HL601" s="2" t="s">
        <v>134</v>
      </c>
      <c r="HM601" s="2" t="s">
        <v>134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134</v>
      </c>
      <c r="HV601" s="2" t="s">
        <v>134</v>
      </c>
      <c r="HW601" s="2" t="s">
        <v>134</v>
      </c>
      <c r="HX601" s="2" t="s">
        <v>134</v>
      </c>
      <c r="HY601" s="2" t="s">
        <v>134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134</v>
      </c>
      <c r="II601" s="2" t="s">
        <v>134</v>
      </c>
      <c r="IJ601" s="2" t="s">
        <v>134</v>
      </c>
      <c r="IK601" s="2" t="s">
        <v>134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134</v>
      </c>
      <c r="IT601" s="2" t="s">
        <v>134</v>
      </c>
      <c r="IU601" s="2" t="s">
        <v>134</v>
      </c>
      <c r="IV601" s="2" t="s">
        <v>134</v>
      </c>
      <c r="IW601" s="2" t="s">
        <v>134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134</v>
      </c>
      <c r="JF601" s="2" t="s">
        <v>134</v>
      </c>
      <c r="JG601" s="2" t="s">
        <v>134</v>
      </c>
      <c r="JH601" s="2" t="s">
        <v>134</v>
      </c>
      <c r="JI601" s="2" t="s">
        <v>134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134</v>
      </c>
      <c r="JS601" s="2" t="s">
        <v>134</v>
      </c>
      <c r="JT601" s="2" t="s">
        <v>134</v>
      </c>
      <c r="JU601" s="2" t="s">
        <v>134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134</v>
      </c>
      <c r="KE601" s="2" t="s">
        <v>134</v>
      </c>
      <c r="KF601" s="2" t="s">
        <v>134</v>
      </c>
      <c r="KG601" s="2" t="s">
        <v>134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134</v>
      </c>
      <c r="KQ601" s="2" t="s">
        <v>134</v>
      </c>
      <c r="KR601" s="2" t="s">
        <v>134</v>
      </c>
      <c r="KS601" s="2" t="s">
        <v>134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134</v>
      </c>
      <c r="LB601" s="2" t="s">
        <v>134</v>
      </c>
      <c r="LC601" s="2" t="s">
        <v>134</v>
      </c>
      <c r="LD601" s="2" t="s">
        <v>134</v>
      </c>
      <c r="LE601" s="2" t="s">
        <v>134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134</v>
      </c>
      <c r="LO601" s="2" t="s">
        <v>134</v>
      </c>
      <c r="LP601" s="2" t="s">
        <v>134</v>
      </c>
      <c r="LQ601" s="2" t="s">
        <v>134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134</v>
      </c>
      <c r="LZ601" s="2" t="s">
        <v>134</v>
      </c>
      <c r="MA601" s="2" t="s">
        <v>134</v>
      </c>
      <c r="MB601" s="2" t="s">
        <v>134</v>
      </c>
      <c r="MC601" s="2" t="s">
        <v>134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134</v>
      </c>
      <c r="MM601" s="2" t="s">
        <v>134</v>
      </c>
      <c r="MN601" s="2" t="s">
        <v>134</v>
      </c>
      <c r="MO601" s="2" t="s">
        <v>134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134</v>
      </c>
      <c r="NJ601" s="2" t="s">
        <v>134</v>
      </c>
      <c r="NK601" s="2" t="s">
        <v>134</v>
      </c>
      <c r="NL601" s="2" t="s">
        <v>134</v>
      </c>
      <c r="NM601" s="2" t="s">
        <v>134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134</v>
      </c>
      <c r="NV601" s="2" t="s">
        <v>134</v>
      </c>
      <c r="NW601" s="2" t="s">
        <v>134</v>
      </c>
      <c r="NX601" s="2" t="s">
        <v>134</v>
      </c>
      <c r="NY601" s="2" t="s">
        <v>134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134</v>
      </c>
      <c r="OT601" s="2" t="s">
        <v>134</v>
      </c>
      <c r="OU601" s="2" t="s">
        <v>134</v>
      </c>
      <c r="OV601" s="2" t="s">
        <v>134</v>
      </c>
      <c r="OW601" s="2" t="s">
        <v>134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134</v>
      </c>
      <c r="RB601" s="2" t="s">
        <v>134</v>
      </c>
      <c r="RC601" s="2" t="s">
        <v>134</v>
      </c>
      <c r="RD601" s="2" t="s">
        <v>134</v>
      </c>
      <c r="RE601" s="2" t="s">
        <v>134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134</v>
      </c>
      <c r="RN601" s="2" t="s">
        <v>134</v>
      </c>
      <c r="RO601" s="2" t="s">
        <v>134</v>
      </c>
      <c r="RP601" s="2" t="s">
        <v>134</v>
      </c>
      <c r="RQ601" s="2" t="s">
        <v>134</v>
      </c>
      <c r="RR601" s="2" t="s">
        <v>134</v>
      </c>
      <c r="RS601" s="4"/>
      <c r="RT601" s="8"/>
      <c r="RU601" s="4"/>
      <c r="RV601" s="8"/>
      <c r="RW601" s="7"/>
      <c r="RX601" s="7"/>
      <c r="RY601" s="2" t="s">
        <v>134</v>
      </c>
      <c r="RZ601" s="2" t="s">
        <v>134</v>
      </c>
      <c r="SA601" s="2" t="s">
        <v>134</v>
      </c>
      <c r="SB601" s="2" t="s">
        <v>134</v>
      </c>
      <c r="SC601" s="2" t="s">
        <v>134</v>
      </c>
      <c r="SD601" s="2" t="s">
        <v>134</v>
      </c>
      <c r="SE601" s="4"/>
      <c r="SF601" s="8"/>
      <c r="SG601" s="4"/>
      <c r="SH601" s="8"/>
      <c r="SI601" s="7"/>
      <c r="SJ601" s="7"/>
      <c r="SK601" s="2" t="s">
        <v>134</v>
      </c>
      <c r="SL601" s="2" t="s">
        <v>134</v>
      </c>
      <c r="SM601" s="2" t="s">
        <v>134</v>
      </c>
      <c r="SN601" s="2" t="s">
        <v>134</v>
      </c>
      <c r="SO601" s="2" t="s">
        <v>134</v>
      </c>
      <c r="SP601" s="2" t="s">
        <v>134</v>
      </c>
    </row>
    <row r="602">
      <c r="A602" s="2" t="s">
        <v>4204</v>
      </c>
      <c r="B602" s="2" t="s">
        <v>123</v>
      </c>
      <c r="C602" s="2" t="s">
        <v>4205</v>
      </c>
      <c r="D602" s="2" t="s">
        <v>125</v>
      </c>
      <c r="E602" s="2" t="s">
        <v>126</v>
      </c>
      <c r="F602" s="2" t="s">
        <v>4206</v>
      </c>
      <c r="G602" s="2" t="s">
        <v>4207</v>
      </c>
      <c r="H602" s="2" t="s">
        <v>4208</v>
      </c>
      <c r="I602" s="2" t="s">
        <v>126</v>
      </c>
      <c r="J602" s="2" t="s">
        <v>234</v>
      </c>
      <c r="K602" s="2" t="s">
        <v>130</v>
      </c>
      <c r="L602" s="3">
        <v>15.4</v>
      </c>
      <c r="M602" s="3">
        <v>16.17</v>
      </c>
      <c r="N602" s="3">
        <v>34.99</v>
      </c>
      <c r="O602" s="2" t="s">
        <v>131</v>
      </c>
      <c r="P602" s="2" t="s">
        <v>275</v>
      </c>
      <c r="Q602" s="2" t="s">
        <v>133</v>
      </c>
      <c r="R602" s="2" t="s">
        <v>134</v>
      </c>
      <c r="S602" s="2" t="s">
        <v>4209</v>
      </c>
      <c r="T602" s="2" t="s">
        <v>134</v>
      </c>
      <c r="U602" s="2" t="s">
        <v>134</v>
      </c>
      <c r="V602" s="2" t="s">
        <v>1361</v>
      </c>
      <c r="W602" s="2" t="s">
        <v>834</v>
      </c>
      <c r="X602" s="2" t="s">
        <v>134</v>
      </c>
      <c r="Y602" s="2" t="s">
        <v>237</v>
      </c>
      <c r="Z602" s="4"/>
      <c r="AA602" s="4">
        <f>=ROUNDDOWN({0},0)</f>
      </c>
      <c r="AB602" s="5"/>
      <c r="AC602" s="2" t="s">
        <v>134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134</v>
      </c>
      <c r="BM602" s="7"/>
      <c r="BN602" s="7"/>
      <c r="BO602" s="4"/>
      <c r="BP602" s="8"/>
      <c r="BQ602" s="4"/>
      <c r="BR602" s="8"/>
      <c r="BS602" s="7"/>
      <c r="BT602" s="7"/>
      <c r="BU602" s="2" t="s">
        <v>140</v>
      </c>
      <c r="BV602" s="2" t="s">
        <v>144</v>
      </c>
      <c r="BW602" s="2" t="s">
        <v>134</v>
      </c>
      <c r="BX602" s="2" t="s">
        <v>239</v>
      </c>
      <c r="BY602" s="2" t="s">
        <v>142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161</v>
      </c>
      <c r="CH602" s="2" t="s">
        <v>144</v>
      </c>
      <c r="CI602" s="2" t="s">
        <v>134</v>
      </c>
      <c r="CJ602" s="2" t="s">
        <v>134</v>
      </c>
      <c r="CK602" s="2" t="s">
        <v>142</v>
      </c>
      <c r="CL602" s="2" t="s">
        <v>134</v>
      </c>
      <c r="CM602" s="4"/>
      <c r="CN602" s="8"/>
      <c r="CO602" s="4"/>
      <c r="CP602" s="8"/>
      <c r="CQ602" s="7"/>
      <c r="CR602" s="7"/>
      <c r="CS602" s="2" t="s">
        <v>140</v>
      </c>
      <c r="CT602" s="2" t="s">
        <v>144</v>
      </c>
      <c r="CU602" s="2" t="s">
        <v>242</v>
      </c>
      <c r="CV602" s="2" t="s">
        <v>1941</v>
      </c>
      <c r="CW602" s="2" t="s">
        <v>142</v>
      </c>
      <c r="CX602" s="2" t="s">
        <v>134</v>
      </c>
      <c r="CY602" s="4"/>
      <c r="CZ602" s="8"/>
      <c r="DA602" s="4"/>
      <c r="DB602" s="8"/>
      <c r="DC602" s="7"/>
      <c r="DD602" s="7"/>
      <c r="DE602" s="2" t="s">
        <v>140</v>
      </c>
      <c r="DF602" s="2" t="s">
        <v>144</v>
      </c>
      <c r="DG602" s="2" t="s">
        <v>242</v>
      </c>
      <c r="DH602" s="2" t="s">
        <v>3719</v>
      </c>
      <c r="DI602" s="2" t="s">
        <v>142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140</v>
      </c>
      <c r="DR602" s="2" t="s">
        <v>144</v>
      </c>
      <c r="DS602" s="2" t="s">
        <v>533</v>
      </c>
      <c r="DT602" s="2" t="s">
        <v>534</v>
      </c>
      <c r="DU602" s="2" t="s">
        <v>142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140</v>
      </c>
      <c r="ED602" s="2" t="s">
        <v>144</v>
      </c>
      <c r="EE602" s="2" t="s">
        <v>242</v>
      </c>
      <c r="EF602" s="2" t="s">
        <v>4210</v>
      </c>
      <c r="EG602" s="2" t="s">
        <v>142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140</v>
      </c>
      <c r="EP602" s="2" t="s">
        <v>144</v>
      </c>
      <c r="EQ602" s="2" t="s">
        <v>242</v>
      </c>
      <c r="ER602" s="2" t="s">
        <v>636</v>
      </c>
      <c r="ES602" s="2" t="s">
        <v>142</v>
      </c>
      <c r="ET602" s="2" t="s">
        <v>134</v>
      </c>
      <c r="EU602" s="4"/>
      <c r="EV602" s="8"/>
      <c r="EW602" s="4"/>
      <c r="EX602" s="8"/>
      <c r="EY602" s="7"/>
      <c r="EZ602" s="7"/>
      <c r="FA602" s="2" t="s">
        <v>140</v>
      </c>
      <c r="FB602" s="2" t="s">
        <v>144</v>
      </c>
      <c r="FC602" s="2" t="s">
        <v>242</v>
      </c>
      <c r="FD602" s="2" t="s">
        <v>694</v>
      </c>
      <c r="FE602" s="2" t="s">
        <v>142</v>
      </c>
      <c r="FF602" s="2" t="s">
        <v>134</v>
      </c>
      <c r="FG602" s="4"/>
      <c r="FH602" s="8"/>
      <c r="FI602" s="4"/>
      <c r="FJ602" s="8"/>
      <c r="FK602" s="7"/>
      <c r="FL602" s="7"/>
      <c r="FM602" s="2" t="s">
        <v>161</v>
      </c>
      <c r="FN602" s="2" t="s">
        <v>144</v>
      </c>
      <c r="FO602" s="2" t="s">
        <v>134</v>
      </c>
      <c r="FP602" s="2" t="s">
        <v>134</v>
      </c>
      <c r="FQ602" s="2" t="s">
        <v>142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161</v>
      </c>
      <c r="FZ602" s="2" t="s">
        <v>144</v>
      </c>
      <c r="GA602" s="2" t="s">
        <v>134</v>
      </c>
      <c r="GB602" s="2" t="s">
        <v>134</v>
      </c>
      <c r="GC602" s="2" t="s">
        <v>142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134</v>
      </c>
      <c r="GM602" s="2" t="s">
        <v>134</v>
      </c>
      <c r="GN602" s="2" t="s">
        <v>134</v>
      </c>
      <c r="GO602" s="2" t="s">
        <v>134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184</v>
      </c>
      <c r="GX602" s="2" t="s">
        <v>144</v>
      </c>
      <c r="GY602" s="2" t="s">
        <v>134</v>
      </c>
      <c r="GZ602" s="2" t="s">
        <v>134</v>
      </c>
      <c r="HA602" s="2" t="s">
        <v>142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140</v>
      </c>
      <c r="HJ602" s="2" t="s">
        <v>144</v>
      </c>
      <c r="HK602" s="2" t="s">
        <v>242</v>
      </c>
      <c r="HL602" s="2" t="s">
        <v>3721</v>
      </c>
      <c r="HM602" s="2" t="s">
        <v>142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161</v>
      </c>
      <c r="HV602" s="2" t="s">
        <v>131</v>
      </c>
      <c r="HW602" s="2" t="s">
        <v>134</v>
      </c>
      <c r="HX602" s="2" t="s">
        <v>134</v>
      </c>
      <c r="HY602" s="2" t="s">
        <v>142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140</v>
      </c>
      <c r="IH602" s="2" t="s">
        <v>144</v>
      </c>
      <c r="II602" s="2" t="s">
        <v>242</v>
      </c>
      <c r="IJ602" s="2" t="s">
        <v>820</v>
      </c>
      <c r="IK602" s="2" t="s">
        <v>142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140</v>
      </c>
      <c r="IT602" s="2" t="s">
        <v>144</v>
      </c>
      <c r="IU602" s="2" t="s">
        <v>382</v>
      </c>
      <c r="IV602" s="2" t="s">
        <v>134</v>
      </c>
      <c r="IW602" s="2" t="s">
        <v>142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134</v>
      </c>
      <c r="JF602" s="2" t="s">
        <v>134</v>
      </c>
      <c r="JG602" s="2" t="s">
        <v>134</v>
      </c>
      <c r="JH602" s="2" t="s">
        <v>134</v>
      </c>
      <c r="JI602" s="2" t="s">
        <v>134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184</v>
      </c>
      <c r="JR602" s="2" t="s">
        <v>144</v>
      </c>
      <c r="JS602" s="2" t="s">
        <v>134</v>
      </c>
      <c r="JT602" s="2" t="s">
        <v>134</v>
      </c>
      <c r="JU602" s="2" t="s">
        <v>142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161</v>
      </c>
      <c r="KD602" s="2" t="s">
        <v>144</v>
      </c>
      <c r="KE602" s="2" t="s">
        <v>134</v>
      </c>
      <c r="KF602" s="2" t="s">
        <v>134</v>
      </c>
      <c r="KG602" s="2" t="s">
        <v>142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176</v>
      </c>
      <c r="KP602" s="2" t="s">
        <v>144</v>
      </c>
      <c r="KQ602" s="2" t="s">
        <v>134</v>
      </c>
      <c r="KR602" s="2" t="s">
        <v>134</v>
      </c>
      <c r="KS602" s="2" t="s">
        <v>142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140</v>
      </c>
      <c r="LB602" s="2" t="s">
        <v>144</v>
      </c>
      <c r="LC602" s="2" t="s">
        <v>510</v>
      </c>
      <c r="LD602" s="2" t="s">
        <v>264</v>
      </c>
      <c r="LE602" s="2" t="s">
        <v>142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134</v>
      </c>
      <c r="LN602" s="2" t="s">
        <v>134</v>
      </c>
      <c r="LO602" s="2" t="s">
        <v>134</v>
      </c>
      <c r="LP602" s="2" t="s">
        <v>134</v>
      </c>
      <c r="LQ602" s="2" t="s">
        <v>134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134</v>
      </c>
      <c r="LZ602" s="2" t="s">
        <v>134</v>
      </c>
      <c r="MA602" s="2" t="s">
        <v>134</v>
      </c>
      <c r="MB602" s="2" t="s">
        <v>134</v>
      </c>
      <c r="MC602" s="2" t="s">
        <v>134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161</v>
      </c>
      <c r="ML602" s="2" t="s">
        <v>144</v>
      </c>
      <c r="MM602" s="2" t="s">
        <v>134</v>
      </c>
      <c r="MN602" s="2" t="s">
        <v>134</v>
      </c>
      <c r="MO602" s="2" t="s">
        <v>142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134</v>
      </c>
      <c r="MY602" s="2" t="s">
        <v>134</v>
      </c>
      <c r="MZ602" s="2" t="s">
        <v>134</v>
      </c>
      <c r="NA602" s="2" t="s">
        <v>134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184</v>
      </c>
      <c r="NJ602" s="2" t="s">
        <v>144</v>
      </c>
      <c r="NK602" s="2" t="s">
        <v>134</v>
      </c>
      <c r="NL602" s="2" t="s">
        <v>134</v>
      </c>
      <c r="NM602" s="2" t="s">
        <v>142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161</v>
      </c>
      <c r="NV602" s="2" t="s">
        <v>131</v>
      </c>
      <c r="NW602" s="2" t="s">
        <v>134</v>
      </c>
      <c r="NX602" s="2" t="s">
        <v>134</v>
      </c>
      <c r="NY602" s="2" t="s">
        <v>142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140</v>
      </c>
      <c r="OH602" s="2" t="s">
        <v>144</v>
      </c>
      <c r="OI602" s="2" t="s">
        <v>268</v>
      </c>
      <c r="OJ602" s="2" t="s">
        <v>944</v>
      </c>
      <c r="OK602" s="2" t="s">
        <v>142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134</v>
      </c>
      <c r="OT602" s="2" t="s">
        <v>134</v>
      </c>
      <c r="OU602" s="2" t="s">
        <v>134</v>
      </c>
      <c r="OV602" s="2" t="s">
        <v>134</v>
      </c>
      <c r="OW602" s="2" t="s">
        <v>134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161</v>
      </c>
      <c r="PF602" s="2" t="s">
        <v>144</v>
      </c>
      <c r="PG602" s="2" t="s">
        <v>134</v>
      </c>
      <c r="PH602" s="2" t="s">
        <v>134</v>
      </c>
      <c r="PI602" s="2" t="s">
        <v>142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134</v>
      </c>
      <c r="PS602" s="2" t="s">
        <v>134</v>
      </c>
      <c r="PT602" s="2" t="s">
        <v>134</v>
      </c>
      <c r="PU602" s="2" t="s">
        <v>134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140</v>
      </c>
      <c r="QD602" s="2" t="s">
        <v>144</v>
      </c>
      <c r="QE602" s="2" t="s">
        <v>149</v>
      </c>
      <c r="QF602" s="2" t="s">
        <v>618</v>
      </c>
      <c r="QG602" s="2" t="s">
        <v>142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184</v>
      </c>
      <c r="QP602" s="2" t="s">
        <v>144</v>
      </c>
      <c r="QQ602" s="2" t="s">
        <v>134</v>
      </c>
      <c r="QR602" s="2" t="s">
        <v>134</v>
      </c>
      <c r="QS602" s="2" t="s">
        <v>142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134</v>
      </c>
      <c r="RB602" s="2" t="s">
        <v>134</v>
      </c>
      <c r="RC602" s="2" t="s">
        <v>134</v>
      </c>
      <c r="RD602" s="2" t="s">
        <v>134</v>
      </c>
      <c r="RE602" s="2" t="s">
        <v>134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134</v>
      </c>
      <c r="RN602" s="2" t="s">
        <v>134</v>
      </c>
      <c r="RO602" s="2" t="s">
        <v>134</v>
      </c>
      <c r="RP602" s="2" t="s">
        <v>134</v>
      </c>
      <c r="RQ602" s="2" t="s">
        <v>134</v>
      </c>
      <c r="RR602" s="2" t="s">
        <v>134</v>
      </c>
      <c r="RS602" s="4"/>
      <c r="RT602" s="8"/>
      <c r="RU602" s="4"/>
      <c r="RV602" s="8"/>
      <c r="RW602" s="7"/>
      <c r="RX602" s="7"/>
      <c r="RY602" s="2" t="s">
        <v>161</v>
      </c>
      <c r="RZ602" s="2" t="s">
        <v>144</v>
      </c>
      <c r="SA602" s="2" t="s">
        <v>134</v>
      </c>
      <c r="SB602" s="2" t="s">
        <v>134</v>
      </c>
      <c r="SC602" s="2" t="s">
        <v>142</v>
      </c>
      <c r="SD602" s="2" t="s">
        <v>134</v>
      </c>
      <c r="SE602" s="4"/>
      <c r="SF602" s="8"/>
      <c r="SG602" s="4"/>
      <c r="SH602" s="8"/>
      <c r="SI602" s="7"/>
      <c r="SJ602" s="7"/>
      <c r="SK602" s="2" t="s">
        <v>140</v>
      </c>
      <c r="SL602" s="2" t="s">
        <v>144</v>
      </c>
      <c r="SM602" s="2" t="s">
        <v>411</v>
      </c>
      <c r="SN602" s="2" t="s">
        <v>134</v>
      </c>
      <c r="SO602" s="2" t="s">
        <v>142</v>
      </c>
      <c r="SP602" s="2" t="s">
        <v>134</v>
      </c>
    </row>
    <row r="603">
      <c r="A603" s="2" t="s">
        <v>4211</v>
      </c>
      <c r="B603" s="2" t="s">
        <v>123</v>
      </c>
      <c r="C603" s="2" t="s">
        <v>4212</v>
      </c>
      <c r="D603" s="2" t="s">
        <v>125</v>
      </c>
      <c r="E603" s="2" t="s">
        <v>1660</v>
      </c>
      <c r="F603" s="2" t="s">
        <v>4213</v>
      </c>
      <c r="G603" s="2" t="s">
        <v>134</v>
      </c>
      <c r="H603" s="2" t="s">
        <v>134</v>
      </c>
      <c r="I603" s="2" t="s">
        <v>134</v>
      </c>
      <c r="J603" s="2" t="s">
        <v>4214</v>
      </c>
      <c r="K603" s="2" t="s">
        <v>4215</v>
      </c>
      <c r="L603" s="3">
        <v>4.5</v>
      </c>
      <c r="M603" s="3"/>
      <c r="N603" s="3"/>
      <c r="O603" s="2" t="s">
        <v>131</v>
      </c>
      <c r="P603" s="2" t="s">
        <v>134</v>
      </c>
      <c r="Q603" s="2" t="s">
        <v>134</v>
      </c>
      <c r="R603" s="2" t="s">
        <v>40</v>
      </c>
      <c r="S603" s="2" t="s">
        <v>134</v>
      </c>
      <c r="T603" s="2" t="s">
        <v>134</v>
      </c>
      <c r="U603" s="2" t="s">
        <v>134</v>
      </c>
      <c r="V603" s="2" t="s">
        <v>134</v>
      </c>
      <c r="W603" s="2" t="s">
        <v>134</v>
      </c>
      <c r="X603" s="2" t="s">
        <v>134</v>
      </c>
      <c r="Y603" s="2" t="s">
        <v>134</v>
      </c>
      <c r="Z603" s="4"/>
      <c r="AA603" s="4">
        <f>=ROUNDDOWN({0},0)</f>
      </c>
      <c r="AB603" s="5"/>
      <c r="AC603" s="2" t="s">
        <v>134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/>
      <c r="BJ603" s="4"/>
      <c r="BK603" s="8"/>
      <c r="BL603" s="2" t="s">
        <v>134</v>
      </c>
      <c r="BM603" s="7"/>
      <c r="BN603" s="7"/>
      <c r="BO603" s="4"/>
      <c r="BP603" s="8"/>
      <c r="BQ603" s="4"/>
      <c r="BR603" s="8"/>
      <c r="BS603" s="7"/>
      <c r="BT603" s="7"/>
      <c r="BU603" s="2" t="s">
        <v>134</v>
      </c>
      <c r="BV603" s="2" t="s">
        <v>134</v>
      </c>
      <c r="BW603" s="2" t="s">
        <v>134</v>
      </c>
      <c r="BX603" s="2" t="s">
        <v>134</v>
      </c>
      <c r="BY603" s="2" t="s">
        <v>134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134</v>
      </c>
      <c r="CH603" s="2" t="s">
        <v>134</v>
      </c>
      <c r="CI603" s="2" t="s">
        <v>134</v>
      </c>
      <c r="CJ603" s="2" t="s">
        <v>134</v>
      </c>
      <c r="CK603" s="2" t="s">
        <v>134</v>
      </c>
      <c r="CL603" s="2" t="s">
        <v>134</v>
      </c>
      <c r="CM603" s="4"/>
      <c r="CN603" s="8"/>
      <c r="CO603" s="4"/>
      <c r="CP603" s="8"/>
      <c r="CQ603" s="7"/>
      <c r="CR603" s="7"/>
      <c r="CS603" s="2" t="s">
        <v>134</v>
      </c>
      <c r="CT603" s="2" t="s">
        <v>134</v>
      </c>
      <c r="CU603" s="2" t="s">
        <v>134</v>
      </c>
      <c r="CV603" s="2" t="s">
        <v>134</v>
      </c>
      <c r="CW603" s="2" t="s">
        <v>134</v>
      </c>
      <c r="CX603" s="2" t="s">
        <v>134</v>
      </c>
      <c r="CY603" s="4"/>
      <c r="CZ603" s="8"/>
      <c r="DA603" s="4"/>
      <c r="DB603" s="8"/>
      <c r="DC603" s="7"/>
      <c r="DD603" s="7"/>
      <c r="DE603" s="2" t="s">
        <v>134</v>
      </c>
      <c r="DF603" s="2" t="s">
        <v>134</v>
      </c>
      <c r="DG603" s="2" t="s">
        <v>134</v>
      </c>
      <c r="DH603" s="2" t="s">
        <v>134</v>
      </c>
      <c r="DI603" s="2" t="s">
        <v>134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134</v>
      </c>
      <c r="DR603" s="2" t="s">
        <v>134</v>
      </c>
      <c r="DS603" s="2" t="s">
        <v>134</v>
      </c>
      <c r="DT603" s="2" t="s">
        <v>134</v>
      </c>
      <c r="DU603" s="2" t="s">
        <v>134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134</v>
      </c>
      <c r="ED603" s="2" t="s">
        <v>134</v>
      </c>
      <c r="EE603" s="2" t="s">
        <v>134</v>
      </c>
      <c r="EF603" s="2" t="s">
        <v>134</v>
      </c>
      <c r="EG603" s="2" t="s">
        <v>134</v>
      </c>
      <c r="EH603" s="2" t="s">
        <v>134</v>
      </c>
      <c r="EI603" s="4"/>
      <c r="EJ603" s="8"/>
      <c r="EK603" s="4"/>
      <c r="EL603" s="8"/>
      <c r="EM603" s="7"/>
      <c r="EN603" s="7"/>
      <c r="EO603" s="2" t="s">
        <v>134</v>
      </c>
      <c r="EP603" s="2" t="s">
        <v>134</v>
      </c>
      <c r="EQ603" s="2" t="s">
        <v>134</v>
      </c>
      <c r="ER603" s="2" t="s">
        <v>134</v>
      </c>
      <c r="ES603" s="2" t="s">
        <v>134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134</v>
      </c>
      <c r="FB603" s="2" t="s">
        <v>134</v>
      </c>
      <c r="FC603" s="2" t="s">
        <v>134</v>
      </c>
      <c r="FD603" s="2" t="s">
        <v>134</v>
      </c>
      <c r="FE603" s="2" t="s">
        <v>134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134</v>
      </c>
      <c r="FN603" s="2" t="s">
        <v>134</v>
      </c>
      <c r="FO603" s="2" t="s">
        <v>134</v>
      </c>
      <c r="FP603" s="2" t="s">
        <v>134</v>
      </c>
      <c r="FQ603" s="2" t="s">
        <v>134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134</v>
      </c>
      <c r="FZ603" s="2" t="s">
        <v>134</v>
      </c>
      <c r="GA603" s="2" t="s">
        <v>134</v>
      </c>
      <c r="GB603" s="2" t="s">
        <v>134</v>
      </c>
      <c r="GC603" s="2" t="s">
        <v>134</v>
      </c>
      <c r="GD603" s="2" t="s">
        <v>134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134</v>
      </c>
      <c r="GM603" s="2" t="s">
        <v>134</v>
      </c>
      <c r="GN603" s="2" t="s">
        <v>134</v>
      </c>
      <c r="GO603" s="2" t="s">
        <v>134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134</v>
      </c>
      <c r="GX603" s="2" t="s">
        <v>134</v>
      </c>
      <c r="GY603" s="2" t="s">
        <v>134</v>
      </c>
      <c r="GZ603" s="2" t="s">
        <v>134</v>
      </c>
      <c r="HA603" s="2" t="s">
        <v>134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134</v>
      </c>
      <c r="HJ603" s="2" t="s">
        <v>134</v>
      </c>
      <c r="HK603" s="2" t="s">
        <v>134</v>
      </c>
      <c r="HL603" s="2" t="s">
        <v>134</v>
      </c>
      <c r="HM603" s="2" t="s">
        <v>134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134</v>
      </c>
      <c r="HV603" s="2" t="s">
        <v>134</v>
      </c>
      <c r="HW603" s="2" t="s">
        <v>134</v>
      </c>
      <c r="HX603" s="2" t="s">
        <v>134</v>
      </c>
      <c r="HY603" s="2" t="s">
        <v>134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134</v>
      </c>
      <c r="IH603" s="2" t="s">
        <v>134</v>
      </c>
      <c r="II603" s="2" t="s">
        <v>134</v>
      </c>
      <c r="IJ603" s="2" t="s">
        <v>134</v>
      </c>
      <c r="IK603" s="2" t="s">
        <v>134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134</v>
      </c>
      <c r="IT603" s="2" t="s">
        <v>134</v>
      </c>
      <c r="IU603" s="2" t="s">
        <v>134</v>
      </c>
      <c r="IV603" s="2" t="s">
        <v>134</v>
      </c>
      <c r="IW603" s="2" t="s">
        <v>134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134</v>
      </c>
      <c r="JF603" s="2" t="s">
        <v>134</v>
      </c>
      <c r="JG603" s="2" t="s">
        <v>134</v>
      </c>
      <c r="JH603" s="2" t="s">
        <v>134</v>
      </c>
      <c r="JI603" s="2" t="s">
        <v>134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134</v>
      </c>
      <c r="JR603" s="2" t="s">
        <v>134</v>
      </c>
      <c r="JS603" s="2" t="s">
        <v>134</v>
      </c>
      <c r="JT603" s="2" t="s">
        <v>134</v>
      </c>
      <c r="JU603" s="2" t="s">
        <v>134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134</v>
      </c>
      <c r="KD603" s="2" t="s">
        <v>134</v>
      </c>
      <c r="KE603" s="2" t="s">
        <v>134</v>
      </c>
      <c r="KF603" s="2" t="s">
        <v>134</v>
      </c>
      <c r="KG603" s="2" t="s">
        <v>134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134</v>
      </c>
      <c r="KQ603" s="2" t="s">
        <v>134</v>
      </c>
      <c r="KR603" s="2" t="s">
        <v>134</v>
      </c>
      <c r="KS603" s="2" t="s">
        <v>134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134</v>
      </c>
      <c r="LC603" s="2" t="s">
        <v>134</v>
      </c>
      <c r="LD603" s="2" t="s">
        <v>134</v>
      </c>
      <c r="LE603" s="2" t="s">
        <v>134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134</v>
      </c>
      <c r="LN603" s="2" t="s">
        <v>134</v>
      </c>
      <c r="LO603" s="2" t="s">
        <v>134</v>
      </c>
      <c r="LP603" s="2" t="s">
        <v>134</v>
      </c>
      <c r="LQ603" s="2" t="s">
        <v>134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134</v>
      </c>
      <c r="LZ603" s="2" t="s">
        <v>134</v>
      </c>
      <c r="MA603" s="2" t="s">
        <v>134</v>
      </c>
      <c r="MB603" s="2" t="s">
        <v>134</v>
      </c>
      <c r="MC603" s="2" t="s">
        <v>134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134</v>
      </c>
      <c r="MM603" s="2" t="s">
        <v>134</v>
      </c>
      <c r="MN603" s="2" t="s">
        <v>134</v>
      </c>
      <c r="MO603" s="2" t="s">
        <v>134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134</v>
      </c>
      <c r="MY603" s="2" t="s">
        <v>134</v>
      </c>
      <c r="MZ603" s="2" t="s">
        <v>134</v>
      </c>
      <c r="NA603" s="2" t="s">
        <v>134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134</v>
      </c>
      <c r="NK603" s="2" t="s">
        <v>134</v>
      </c>
      <c r="NL603" s="2" t="s">
        <v>134</v>
      </c>
      <c r="NM603" s="2" t="s">
        <v>134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134</v>
      </c>
      <c r="NW603" s="2" t="s">
        <v>134</v>
      </c>
      <c r="NX603" s="2" t="s">
        <v>134</v>
      </c>
      <c r="NY603" s="2" t="s">
        <v>134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134</v>
      </c>
      <c r="OT603" s="2" t="s">
        <v>134</v>
      </c>
      <c r="OU603" s="2" t="s">
        <v>134</v>
      </c>
      <c r="OV603" s="2" t="s">
        <v>134</v>
      </c>
      <c r="OW603" s="2" t="s">
        <v>134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134</v>
      </c>
      <c r="PS603" s="2" t="s">
        <v>134</v>
      </c>
      <c r="PT603" s="2" t="s">
        <v>134</v>
      </c>
      <c r="PU603" s="2" t="s">
        <v>134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134</v>
      </c>
      <c r="QP603" s="2" t="s">
        <v>134</v>
      </c>
      <c r="QQ603" s="2" t="s">
        <v>134</v>
      </c>
      <c r="QR603" s="2" t="s">
        <v>134</v>
      </c>
      <c r="QS603" s="2" t="s">
        <v>134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134</v>
      </c>
      <c r="RB603" s="2" t="s">
        <v>134</v>
      </c>
      <c r="RC603" s="2" t="s">
        <v>134</v>
      </c>
      <c r="RD603" s="2" t="s">
        <v>134</v>
      </c>
      <c r="RE603" s="2" t="s">
        <v>134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134</v>
      </c>
      <c r="RN603" s="2" t="s">
        <v>134</v>
      </c>
      <c r="RO603" s="2" t="s">
        <v>134</v>
      </c>
      <c r="RP603" s="2" t="s">
        <v>134</v>
      </c>
      <c r="RQ603" s="2" t="s">
        <v>134</v>
      </c>
      <c r="RR603" s="2" t="s">
        <v>134</v>
      </c>
      <c r="RS603" s="4"/>
      <c r="RT603" s="8"/>
      <c r="RU603" s="4"/>
      <c r="RV603" s="8"/>
      <c r="RW603" s="7"/>
      <c r="RX603" s="7"/>
      <c r="RY603" s="2" t="s">
        <v>134</v>
      </c>
      <c r="RZ603" s="2" t="s">
        <v>134</v>
      </c>
      <c r="SA603" s="2" t="s">
        <v>134</v>
      </c>
      <c r="SB603" s="2" t="s">
        <v>134</v>
      </c>
      <c r="SC603" s="2" t="s">
        <v>134</v>
      </c>
      <c r="SD603" s="2" t="s">
        <v>134</v>
      </c>
      <c r="SE603" s="4"/>
      <c r="SF603" s="8"/>
      <c r="SG603" s="4"/>
      <c r="SH603" s="8"/>
      <c r="SI603" s="7"/>
      <c r="SJ603" s="7"/>
      <c r="SK603" s="2" t="s">
        <v>134</v>
      </c>
      <c r="SL603" s="2" t="s">
        <v>134</v>
      </c>
      <c r="SM603" s="2" t="s">
        <v>134</v>
      </c>
      <c r="SN603" s="2" t="s">
        <v>134</v>
      </c>
      <c r="SO603" s="2" t="s">
        <v>134</v>
      </c>
      <c r="SP603" s="2" t="s">
        <v>134</v>
      </c>
    </row>
    <row r="604">
      <c r="A604" s="2" t="s">
        <v>4216</v>
      </c>
      <c r="B604" s="2" t="s">
        <v>123</v>
      </c>
      <c r="C604" s="2" t="s">
        <v>4212</v>
      </c>
      <c r="D604" s="2" t="s">
        <v>125</v>
      </c>
      <c r="E604" s="2" t="s">
        <v>1660</v>
      </c>
      <c r="F604" s="2" t="s">
        <v>4213</v>
      </c>
      <c r="G604" s="2" t="s">
        <v>134</v>
      </c>
      <c r="H604" s="2" t="s">
        <v>134</v>
      </c>
      <c r="I604" s="2" t="s">
        <v>134</v>
      </c>
      <c r="J604" s="2" t="s">
        <v>4214</v>
      </c>
      <c r="K604" s="2" t="s">
        <v>4217</v>
      </c>
      <c r="L604" s="3">
        <v>4.5</v>
      </c>
      <c r="M604" s="3"/>
      <c r="N604" s="3"/>
      <c r="O604" s="2" t="s">
        <v>131</v>
      </c>
      <c r="P604" s="2" t="s">
        <v>134</v>
      </c>
      <c r="Q604" s="2" t="s">
        <v>134</v>
      </c>
      <c r="R604" s="2" t="s">
        <v>40</v>
      </c>
      <c r="S604" s="2" t="s">
        <v>134</v>
      </c>
      <c r="T604" s="2" t="s">
        <v>134</v>
      </c>
      <c r="U604" s="2" t="s">
        <v>134</v>
      </c>
      <c r="V604" s="2" t="s">
        <v>134</v>
      </c>
      <c r="W604" s="2" t="s">
        <v>134</v>
      </c>
      <c r="X604" s="2" t="s">
        <v>134</v>
      </c>
      <c r="Y604" s="2" t="s">
        <v>134</v>
      </c>
      <c r="Z604" s="4"/>
      <c r="AA604" s="4">
        <f>=ROUNDDOWN({0},0)</f>
      </c>
      <c r="AB604" s="5"/>
      <c r="AC604" s="2" t="s">
        <v>134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/>
      <c r="BJ604" s="4"/>
      <c r="BK604" s="8"/>
      <c r="BL604" s="2" t="s">
        <v>134</v>
      </c>
      <c r="BM604" s="7"/>
      <c r="BN604" s="7"/>
      <c r="BO604" s="4"/>
      <c r="BP604" s="8"/>
      <c r="BQ604" s="4"/>
      <c r="BR604" s="8"/>
      <c r="BS604" s="7"/>
      <c r="BT604" s="7"/>
      <c r="BU604" s="2" t="s">
        <v>134</v>
      </c>
      <c r="BV604" s="2" t="s">
        <v>134</v>
      </c>
      <c r="BW604" s="2" t="s">
        <v>134</v>
      </c>
      <c r="BX604" s="2" t="s">
        <v>134</v>
      </c>
      <c r="BY604" s="2" t="s">
        <v>134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134</v>
      </c>
      <c r="CH604" s="2" t="s">
        <v>134</v>
      </c>
      <c r="CI604" s="2" t="s">
        <v>134</v>
      </c>
      <c r="CJ604" s="2" t="s">
        <v>134</v>
      </c>
      <c r="CK604" s="2" t="s">
        <v>134</v>
      </c>
      <c r="CL604" s="2" t="s">
        <v>134</v>
      </c>
      <c r="CM604" s="4"/>
      <c r="CN604" s="8"/>
      <c r="CO604" s="4"/>
      <c r="CP604" s="8"/>
      <c r="CQ604" s="7"/>
      <c r="CR604" s="7"/>
      <c r="CS604" s="2" t="s">
        <v>134</v>
      </c>
      <c r="CT604" s="2" t="s">
        <v>134</v>
      </c>
      <c r="CU604" s="2" t="s">
        <v>134</v>
      </c>
      <c r="CV604" s="2" t="s">
        <v>134</v>
      </c>
      <c r="CW604" s="2" t="s">
        <v>134</v>
      </c>
      <c r="CX604" s="2" t="s">
        <v>134</v>
      </c>
      <c r="CY604" s="4"/>
      <c r="CZ604" s="8"/>
      <c r="DA604" s="4"/>
      <c r="DB604" s="8"/>
      <c r="DC604" s="7"/>
      <c r="DD604" s="7"/>
      <c r="DE604" s="2" t="s">
        <v>134</v>
      </c>
      <c r="DF604" s="2" t="s">
        <v>134</v>
      </c>
      <c r="DG604" s="2" t="s">
        <v>134</v>
      </c>
      <c r="DH604" s="2" t="s">
        <v>134</v>
      </c>
      <c r="DI604" s="2" t="s">
        <v>134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134</v>
      </c>
      <c r="DR604" s="2" t="s">
        <v>134</v>
      </c>
      <c r="DS604" s="2" t="s">
        <v>134</v>
      </c>
      <c r="DT604" s="2" t="s">
        <v>134</v>
      </c>
      <c r="DU604" s="2" t="s">
        <v>134</v>
      </c>
      <c r="DV604" s="2" t="s">
        <v>134</v>
      </c>
      <c r="DW604" s="4"/>
      <c r="DX604" s="8"/>
      <c r="DY604" s="4"/>
      <c r="DZ604" s="8"/>
      <c r="EA604" s="7"/>
      <c r="EB604" s="7"/>
      <c r="EC604" s="2" t="s">
        <v>134</v>
      </c>
      <c r="ED604" s="2" t="s">
        <v>134</v>
      </c>
      <c r="EE604" s="2" t="s">
        <v>134</v>
      </c>
      <c r="EF604" s="2" t="s">
        <v>134</v>
      </c>
      <c r="EG604" s="2" t="s">
        <v>134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134</v>
      </c>
      <c r="EP604" s="2" t="s">
        <v>134</v>
      </c>
      <c r="EQ604" s="2" t="s">
        <v>134</v>
      </c>
      <c r="ER604" s="2" t="s">
        <v>134</v>
      </c>
      <c r="ES604" s="2" t="s">
        <v>134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134</v>
      </c>
      <c r="FB604" s="2" t="s">
        <v>134</v>
      </c>
      <c r="FC604" s="2" t="s">
        <v>134</v>
      </c>
      <c r="FD604" s="2" t="s">
        <v>134</v>
      </c>
      <c r="FE604" s="2" t="s">
        <v>134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134</v>
      </c>
      <c r="FN604" s="2" t="s">
        <v>134</v>
      </c>
      <c r="FO604" s="2" t="s">
        <v>134</v>
      </c>
      <c r="FP604" s="2" t="s">
        <v>134</v>
      </c>
      <c r="FQ604" s="2" t="s">
        <v>134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134</v>
      </c>
      <c r="FZ604" s="2" t="s">
        <v>134</v>
      </c>
      <c r="GA604" s="2" t="s">
        <v>134</v>
      </c>
      <c r="GB604" s="2" t="s">
        <v>134</v>
      </c>
      <c r="GC604" s="2" t="s">
        <v>134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134</v>
      </c>
      <c r="GM604" s="2" t="s">
        <v>134</v>
      </c>
      <c r="GN604" s="2" t="s">
        <v>134</v>
      </c>
      <c r="GO604" s="2" t="s">
        <v>134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134</v>
      </c>
      <c r="GX604" s="2" t="s">
        <v>134</v>
      </c>
      <c r="GY604" s="2" t="s">
        <v>134</v>
      </c>
      <c r="GZ604" s="2" t="s">
        <v>134</v>
      </c>
      <c r="HA604" s="2" t="s">
        <v>134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134</v>
      </c>
      <c r="HJ604" s="2" t="s">
        <v>134</v>
      </c>
      <c r="HK604" s="2" t="s">
        <v>134</v>
      </c>
      <c r="HL604" s="2" t="s">
        <v>134</v>
      </c>
      <c r="HM604" s="2" t="s">
        <v>134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134</v>
      </c>
      <c r="HV604" s="2" t="s">
        <v>134</v>
      </c>
      <c r="HW604" s="2" t="s">
        <v>134</v>
      </c>
      <c r="HX604" s="2" t="s">
        <v>134</v>
      </c>
      <c r="HY604" s="2" t="s">
        <v>134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134</v>
      </c>
      <c r="IH604" s="2" t="s">
        <v>134</v>
      </c>
      <c r="II604" s="2" t="s">
        <v>134</v>
      </c>
      <c r="IJ604" s="2" t="s">
        <v>134</v>
      </c>
      <c r="IK604" s="2" t="s">
        <v>134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134</v>
      </c>
      <c r="IT604" s="2" t="s">
        <v>134</v>
      </c>
      <c r="IU604" s="2" t="s">
        <v>134</v>
      </c>
      <c r="IV604" s="2" t="s">
        <v>134</v>
      </c>
      <c r="IW604" s="2" t="s">
        <v>134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134</v>
      </c>
      <c r="JF604" s="2" t="s">
        <v>134</v>
      </c>
      <c r="JG604" s="2" t="s">
        <v>134</v>
      </c>
      <c r="JH604" s="2" t="s">
        <v>134</v>
      </c>
      <c r="JI604" s="2" t="s">
        <v>134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134</v>
      </c>
      <c r="JR604" s="2" t="s">
        <v>134</v>
      </c>
      <c r="JS604" s="2" t="s">
        <v>134</v>
      </c>
      <c r="JT604" s="2" t="s">
        <v>134</v>
      </c>
      <c r="JU604" s="2" t="s">
        <v>134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134</v>
      </c>
      <c r="KD604" s="2" t="s">
        <v>134</v>
      </c>
      <c r="KE604" s="2" t="s">
        <v>134</v>
      </c>
      <c r="KF604" s="2" t="s">
        <v>134</v>
      </c>
      <c r="KG604" s="2" t="s">
        <v>134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134</v>
      </c>
      <c r="KQ604" s="2" t="s">
        <v>134</v>
      </c>
      <c r="KR604" s="2" t="s">
        <v>134</v>
      </c>
      <c r="KS604" s="2" t="s">
        <v>134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134</v>
      </c>
      <c r="LC604" s="2" t="s">
        <v>134</v>
      </c>
      <c r="LD604" s="2" t="s">
        <v>134</v>
      </c>
      <c r="LE604" s="2" t="s">
        <v>134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134</v>
      </c>
      <c r="LN604" s="2" t="s">
        <v>134</v>
      </c>
      <c r="LO604" s="2" t="s">
        <v>134</v>
      </c>
      <c r="LP604" s="2" t="s">
        <v>134</v>
      </c>
      <c r="LQ604" s="2" t="s">
        <v>134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134</v>
      </c>
      <c r="LZ604" s="2" t="s">
        <v>134</v>
      </c>
      <c r="MA604" s="2" t="s">
        <v>134</v>
      </c>
      <c r="MB604" s="2" t="s">
        <v>134</v>
      </c>
      <c r="MC604" s="2" t="s">
        <v>134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134</v>
      </c>
      <c r="MM604" s="2" t="s">
        <v>134</v>
      </c>
      <c r="MN604" s="2" t="s">
        <v>134</v>
      </c>
      <c r="MO604" s="2" t="s">
        <v>134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134</v>
      </c>
      <c r="MY604" s="2" t="s">
        <v>134</v>
      </c>
      <c r="MZ604" s="2" t="s">
        <v>134</v>
      </c>
      <c r="NA604" s="2" t="s">
        <v>134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134</v>
      </c>
      <c r="NK604" s="2" t="s">
        <v>134</v>
      </c>
      <c r="NL604" s="2" t="s">
        <v>134</v>
      </c>
      <c r="NM604" s="2" t="s">
        <v>134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134</v>
      </c>
      <c r="NW604" s="2" t="s">
        <v>134</v>
      </c>
      <c r="NX604" s="2" t="s">
        <v>134</v>
      </c>
      <c r="NY604" s="2" t="s">
        <v>134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134</v>
      </c>
      <c r="OI604" s="2" t="s">
        <v>134</v>
      </c>
      <c r="OJ604" s="2" t="s">
        <v>134</v>
      </c>
      <c r="OK604" s="2" t="s">
        <v>134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134</v>
      </c>
      <c r="OT604" s="2" t="s">
        <v>134</v>
      </c>
      <c r="OU604" s="2" t="s">
        <v>134</v>
      </c>
      <c r="OV604" s="2" t="s">
        <v>134</v>
      </c>
      <c r="OW604" s="2" t="s">
        <v>134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134</v>
      </c>
      <c r="PS604" s="2" t="s">
        <v>134</v>
      </c>
      <c r="PT604" s="2" t="s">
        <v>134</v>
      </c>
      <c r="PU604" s="2" t="s">
        <v>134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134</v>
      </c>
      <c r="QD604" s="2" t="s">
        <v>134</v>
      </c>
      <c r="QE604" s="2" t="s">
        <v>134</v>
      </c>
      <c r="QF604" s="2" t="s">
        <v>134</v>
      </c>
      <c r="QG604" s="2" t="s">
        <v>134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134</v>
      </c>
      <c r="QP604" s="2" t="s">
        <v>134</v>
      </c>
      <c r="QQ604" s="2" t="s">
        <v>134</v>
      </c>
      <c r="QR604" s="2" t="s">
        <v>134</v>
      </c>
      <c r="QS604" s="2" t="s">
        <v>134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134</v>
      </c>
      <c r="RB604" s="2" t="s">
        <v>134</v>
      </c>
      <c r="RC604" s="2" t="s">
        <v>134</v>
      </c>
      <c r="RD604" s="2" t="s">
        <v>134</v>
      </c>
      <c r="RE604" s="2" t="s">
        <v>134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134</v>
      </c>
      <c r="RN604" s="2" t="s">
        <v>134</v>
      </c>
      <c r="RO604" s="2" t="s">
        <v>134</v>
      </c>
      <c r="RP604" s="2" t="s">
        <v>134</v>
      </c>
      <c r="RQ604" s="2" t="s">
        <v>134</v>
      </c>
      <c r="RR604" s="2" t="s">
        <v>134</v>
      </c>
      <c r="RS604" s="4"/>
      <c r="RT604" s="8"/>
      <c r="RU604" s="4"/>
      <c r="RV604" s="8"/>
      <c r="RW604" s="7"/>
      <c r="RX604" s="7"/>
      <c r="RY604" s="2" t="s">
        <v>134</v>
      </c>
      <c r="RZ604" s="2" t="s">
        <v>134</v>
      </c>
      <c r="SA604" s="2" t="s">
        <v>134</v>
      </c>
      <c r="SB604" s="2" t="s">
        <v>134</v>
      </c>
      <c r="SC604" s="2" t="s">
        <v>134</v>
      </c>
      <c r="SD604" s="2" t="s">
        <v>134</v>
      </c>
      <c r="SE604" s="4"/>
      <c r="SF604" s="8"/>
      <c r="SG604" s="4"/>
      <c r="SH604" s="8"/>
      <c r="SI604" s="7"/>
      <c r="SJ604" s="7"/>
      <c r="SK604" s="2" t="s">
        <v>134</v>
      </c>
      <c r="SL604" s="2" t="s">
        <v>134</v>
      </c>
      <c r="SM604" s="2" t="s">
        <v>134</v>
      </c>
      <c r="SN604" s="2" t="s">
        <v>134</v>
      </c>
      <c r="SO604" s="2" t="s">
        <v>134</v>
      </c>
      <c r="SP604" s="2" t="s">
        <v>134</v>
      </c>
    </row>
    <row r="605">
      <c r="A605" s="2" t="s">
        <v>4218</v>
      </c>
      <c r="B605" s="2" t="s">
        <v>123</v>
      </c>
      <c r="C605" s="2" t="s">
        <v>4212</v>
      </c>
      <c r="D605" s="2" t="s">
        <v>125</v>
      </c>
      <c r="E605" s="2" t="s">
        <v>1660</v>
      </c>
      <c r="F605" s="2" t="s">
        <v>4219</v>
      </c>
      <c r="G605" s="2" t="s">
        <v>134</v>
      </c>
      <c r="H605" s="2" t="s">
        <v>134</v>
      </c>
      <c r="I605" s="2" t="s">
        <v>134</v>
      </c>
      <c r="J605" s="2" t="s">
        <v>3822</v>
      </c>
      <c r="K605" s="2" t="s">
        <v>448</v>
      </c>
      <c r="L605" s="3">
        <v>4.8</v>
      </c>
      <c r="M605" s="3"/>
      <c r="N605" s="3"/>
      <c r="O605" s="2" t="s">
        <v>274</v>
      </c>
      <c r="P605" s="2" t="s">
        <v>134</v>
      </c>
      <c r="Q605" s="2" t="s">
        <v>134</v>
      </c>
      <c r="R605" s="2" t="s">
        <v>40</v>
      </c>
      <c r="S605" s="2" t="s">
        <v>134</v>
      </c>
      <c r="T605" s="2" t="s">
        <v>134</v>
      </c>
      <c r="U605" s="2" t="s">
        <v>134</v>
      </c>
      <c r="V605" s="2" t="s">
        <v>134</v>
      </c>
      <c r="W605" s="2" t="s">
        <v>134</v>
      </c>
      <c r="X605" s="2" t="s">
        <v>134</v>
      </c>
      <c r="Y605" s="2" t="s">
        <v>134</v>
      </c>
      <c r="Z605" s="4"/>
      <c r="AA605" s="4">
        <f>=ROUNDDOWN({0},0)</f>
      </c>
      <c r="AB605" s="5"/>
      <c r="AC605" s="2" t="s">
        <v>134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134</v>
      </c>
      <c r="BM605" s="7"/>
      <c r="BN605" s="7"/>
      <c r="BO605" s="4"/>
      <c r="BP605" s="8"/>
      <c r="BQ605" s="4"/>
      <c r="BR605" s="8"/>
      <c r="BS605" s="7"/>
      <c r="BT605" s="7"/>
      <c r="BU605" s="2" t="s">
        <v>134</v>
      </c>
      <c r="BV605" s="2" t="s">
        <v>134</v>
      </c>
      <c r="BW605" s="2" t="s">
        <v>134</v>
      </c>
      <c r="BX605" s="2" t="s">
        <v>134</v>
      </c>
      <c r="BY605" s="2" t="s">
        <v>134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134</v>
      </c>
      <c r="CH605" s="2" t="s">
        <v>134</v>
      </c>
      <c r="CI605" s="2" t="s">
        <v>134</v>
      </c>
      <c r="CJ605" s="2" t="s">
        <v>134</v>
      </c>
      <c r="CK605" s="2" t="s">
        <v>134</v>
      </c>
      <c r="CL605" s="2" t="s">
        <v>134</v>
      </c>
      <c r="CM605" s="4"/>
      <c r="CN605" s="8"/>
      <c r="CO605" s="4"/>
      <c r="CP605" s="8"/>
      <c r="CQ605" s="7"/>
      <c r="CR605" s="7"/>
      <c r="CS605" s="2" t="s">
        <v>134</v>
      </c>
      <c r="CT605" s="2" t="s">
        <v>134</v>
      </c>
      <c r="CU605" s="2" t="s">
        <v>134</v>
      </c>
      <c r="CV605" s="2" t="s">
        <v>134</v>
      </c>
      <c r="CW605" s="2" t="s">
        <v>134</v>
      </c>
      <c r="CX605" s="2" t="s">
        <v>134</v>
      </c>
      <c r="CY605" s="4"/>
      <c r="CZ605" s="8"/>
      <c r="DA605" s="4"/>
      <c r="DB605" s="8"/>
      <c r="DC605" s="7"/>
      <c r="DD605" s="7"/>
      <c r="DE605" s="2" t="s">
        <v>134</v>
      </c>
      <c r="DF605" s="2" t="s">
        <v>134</v>
      </c>
      <c r="DG605" s="2" t="s">
        <v>134</v>
      </c>
      <c r="DH605" s="2" t="s">
        <v>134</v>
      </c>
      <c r="DI605" s="2" t="s">
        <v>134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134</v>
      </c>
      <c r="DR605" s="2" t="s">
        <v>134</v>
      </c>
      <c r="DS605" s="2" t="s">
        <v>134</v>
      </c>
      <c r="DT605" s="2" t="s">
        <v>134</v>
      </c>
      <c r="DU605" s="2" t="s">
        <v>134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134</v>
      </c>
      <c r="ED605" s="2" t="s">
        <v>134</v>
      </c>
      <c r="EE605" s="2" t="s">
        <v>134</v>
      </c>
      <c r="EF605" s="2" t="s">
        <v>134</v>
      </c>
      <c r="EG605" s="2" t="s">
        <v>134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134</v>
      </c>
      <c r="EP605" s="2" t="s">
        <v>134</v>
      </c>
      <c r="EQ605" s="2" t="s">
        <v>134</v>
      </c>
      <c r="ER605" s="2" t="s">
        <v>134</v>
      </c>
      <c r="ES605" s="2" t="s">
        <v>134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134</v>
      </c>
      <c r="FB605" s="2" t="s">
        <v>134</v>
      </c>
      <c r="FC605" s="2" t="s">
        <v>134</v>
      </c>
      <c r="FD605" s="2" t="s">
        <v>134</v>
      </c>
      <c r="FE605" s="2" t="s">
        <v>134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134</v>
      </c>
      <c r="FN605" s="2" t="s">
        <v>134</v>
      </c>
      <c r="FO605" s="2" t="s">
        <v>134</v>
      </c>
      <c r="FP605" s="2" t="s">
        <v>134</v>
      </c>
      <c r="FQ605" s="2" t="s">
        <v>134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134</v>
      </c>
      <c r="GA605" s="2" t="s">
        <v>134</v>
      </c>
      <c r="GB605" s="2" t="s">
        <v>134</v>
      </c>
      <c r="GC605" s="2" t="s">
        <v>134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134</v>
      </c>
      <c r="GM605" s="2" t="s">
        <v>134</v>
      </c>
      <c r="GN605" s="2" t="s">
        <v>134</v>
      </c>
      <c r="GO605" s="2" t="s">
        <v>134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134</v>
      </c>
      <c r="GX605" s="2" t="s">
        <v>134</v>
      </c>
      <c r="GY605" s="2" t="s">
        <v>134</v>
      </c>
      <c r="GZ605" s="2" t="s">
        <v>134</v>
      </c>
      <c r="HA605" s="2" t="s">
        <v>134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134</v>
      </c>
      <c r="HJ605" s="2" t="s">
        <v>134</v>
      </c>
      <c r="HK605" s="2" t="s">
        <v>134</v>
      </c>
      <c r="HL605" s="2" t="s">
        <v>134</v>
      </c>
      <c r="HM605" s="2" t="s">
        <v>134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134</v>
      </c>
      <c r="HV605" s="2" t="s">
        <v>134</v>
      </c>
      <c r="HW605" s="2" t="s">
        <v>134</v>
      </c>
      <c r="HX605" s="2" t="s">
        <v>134</v>
      </c>
      <c r="HY605" s="2" t="s">
        <v>134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134</v>
      </c>
      <c r="IH605" s="2" t="s">
        <v>134</v>
      </c>
      <c r="II605" s="2" t="s">
        <v>134</v>
      </c>
      <c r="IJ605" s="2" t="s">
        <v>134</v>
      </c>
      <c r="IK605" s="2" t="s">
        <v>134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134</v>
      </c>
      <c r="IT605" s="2" t="s">
        <v>134</v>
      </c>
      <c r="IU605" s="2" t="s">
        <v>134</v>
      </c>
      <c r="IV605" s="2" t="s">
        <v>134</v>
      </c>
      <c r="IW605" s="2" t="s">
        <v>134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134</v>
      </c>
      <c r="JF605" s="2" t="s">
        <v>134</v>
      </c>
      <c r="JG605" s="2" t="s">
        <v>134</v>
      </c>
      <c r="JH605" s="2" t="s">
        <v>134</v>
      </c>
      <c r="JI605" s="2" t="s">
        <v>134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134</v>
      </c>
      <c r="JR605" s="2" t="s">
        <v>134</v>
      </c>
      <c r="JS605" s="2" t="s">
        <v>134</v>
      </c>
      <c r="JT605" s="2" t="s">
        <v>134</v>
      </c>
      <c r="JU605" s="2" t="s">
        <v>134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134</v>
      </c>
      <c r="KE605" s="2" t="s">
        <v>134</v>
      </c>
      <c r="KF605" s="2" t="s">
        <v>134</v>
      </c>
      <c r="KG605" s="2" t="s">
        <v>134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134</v>
      </c>
      <c r="KQ605" s="2" t="s">
        <v>134</v>
      </c>
      <c r="KR605" s="2" t="s">
        <v>134</v>
      </c>
      <c r="KS605" s="2" t="s">
        <v>134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134</v>
      </c>
      <c r="LC605" s="2" t="s">
        <v>134</v>
      </c>
      <c r="LD605" s="2" t="s">
        <v>134</v>
      </c>
      <c r="LE605" s="2" t="s">
        <v>134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134</v>
      </c>
      <c r="LO605" s="2" t="s">
        <v>134</v>
      </c>
      <c r="LP605" s="2" t="s">
        <v>134</v>
      </c>
      <c r="LQ605" s="2" t="s">
        <v>134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134</v>
      </c>
      <c r="LZ605" s="2" t="s">
        <v>134</v>
      </c>
      <c r="MA605" s="2" t="s">
        <v>134</v>
      </c>
      <c r="MB605" s="2" t="s">
        <v>134</v>
      </c>
      <c r="MC605" s="2" t="s">
        <v>134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134</v>
      </c>
      <c r="MY605" s="2" t="s">
        <v>134</v>
      </c>
      <c r="MZ605" s="2" t="s">
        <v>134</v>
      </c>
      <c r="NA605" s="2" t="s">
        <v>134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134</v>
      </c>
      <c r="NK605" s="2" t="s">
        <v>134</v>
      </c>
      <c r="NL605" s="2" t="s">
        <v>134</v>
      </c>
      <c r="NM605" s="2" t="s">
        <v>134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134</v>
      </c>
      <c r="NV605" s="2" t="s">
        <v>134</v>
      </c>
      <c r="NW605" s="2" t="s">
        <v>134</v>
      </c>
      <c r="NX605" s="2" t="s">
        <v>134</v>
      </c>
      <c r="NY605" s="2" t="s">
        <v>134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134</v>
      </c>
      <c r="OT605" s="2" t="s">
        <v>134</v>
      </c>
      <c r="OU605" s="2" t="s">
        <v>134</v>
      </c>
      <c r="OV605" s="2" t="s">
        <v>134</v>
      </c>
      <c r="OW605" s="2" t="s">
        <v>134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134</v>
      </c>
      <c r="QD605" s="2" t="s">
        <v>134</v>
      </c>
      <c r="QE605" s="2" t="s">
        <v>134</v>
      </c>
      <c r="QF605" s="2" t="s">
        <v>134</v>
      </c>
      <c r="QG605" s="2" t="s">
        <v>134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134</v>
      </c>
      <c r="RB605" s="2" t="s">
        <v>134</v>
      </c>
      <c r="RC605" s="2" t="s">
        <v>134</v>
      </c>
      <c r="RD605" s="2" t="s">
        <v>134</v>
      </c>
      <c r="RE605" s="2" t="s">
        <v>134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134</v>
      </c>
      <c r="RN605" s="2" t="s">
        <v>134</v>
      </c>
      <c r="RO605" s="2" t="s">
        <v>134</v>
      </c>
      <c r="RP605" s="2" t="s">
        <v>134</v>
      </c>
      <c r="RQ605" s="2" t="s">
        <v>134</v>
      </c>
      <c r="RR605" s="2" t="s">
        <v>134</v>
      </c>
      <c r="RS605" s="4"/>
      <c r="RT605" s="8"/>
      <c r="RU605" s="4"/>
      <c r="RV605" s="8"/>
      <c r="RW605" s="7"/>
      <c r="RX605" s="7"/>
      <c r="RY605" s="2" t="s">
        <v>134</v>
      </c>
      <c r="RZ605" s="2" t="s">
        <v>134</v>
      </c>
      <c r="SA605" s="2" t="s">
        <v>134</v>
      </c>
      <c r="SB605" s="2" t="s">
        <v>134</v>
      </c>
      <c r="SC605" s="2" t="s">
        <v>134</v>
      </c>
      <c r="SD605" s="2" t="s">
        <v>134</v>
      </c>
      <c r="SE605" s="4"/>
      <c r="SF605" s="8"/>
      <c r="SG605" s="4"/>
      <c r="SH605" s="8"/>
      <c r="SI605" s="7"/>
      <c r="SJ605" s="7"/>
      <c r="SK605" s="2" t="s">
        <v>134</v>
      </c>
      <c r="SL605" s="2" t="s">
        <v>134</v>
      </c>
      <c r="SM605" s="2" t="s">
        <v>134</v>
      </c>
      <c r="SN605" s="2" t="s">
        <v>134</v>
      </c>
      <c r="SO605" s="2" t="s">
        <v>134</v>
      </c>
      <c r="SP605" s="2" t="s">
        <v>134</v>
      </c>
    </row>
    <row r="606">
      <c r="A606" s="2" t="s">
        <v>4220</v>
      </c>
      <c r="B606" s="2" t="s">
        <v>123</v>
      </c>
      <c r="C606" s="2" t="s">
        <v>4212</v>
      </c>
      <c r="D606" s="2" t="s">
        <v>125</v>
      </c>
      <c r="E606" s="2" t="s">
        <v>1660</v>
      </c>
      <c r="F606" s="2" t="s">
        <v>4221</v>
      </c>
      <c r="G606" s="2" t="s">
        <v>134</v>
      </c>
      <c r="H606" s="2" t="s">
        <v>134</v>
      </c>
      <c r="I606" s="2" t="s">
        <v>134</v>
      </c>
      <c r="J606" s="2" t="s">
        <v>234</v>
      </c>
      <c r="K606" s="2" t="s">
        <v>394</v>
      </c>
      <c r="L606" s="3">
        <v>6.5</v>
      </c>
      <c r="M606" s="3"/>
      <c r="N606" s="3"/>
      <c r="O606" s="2" t="s">
        <v>274</v>
      </c>
      <c r="P606" s="2" t="s">
        <v>134</v>
      </c>
      <c r="Q606" s="2" t="s">
        <v>134</v>
      </c>
      <c r="R606" s="2" t="s">
        <v>134</v>
      </c>
      <c r="S606" s="2" t="s">
        <v>134</v>
      </c>
      <c r="T606" s="2" t="s">
        <v>134</v>
      </c>
      <c r="U606" s="2" t="s">
        <v>134</v>
      </c>
      <c r="V606" s="2" t="s">
        <v>134</v>
      </c>
      <c r="W606" s="2" t="s">
        <v>134</v>
      </c>
      <c r="X606" s="2" t="s">
        <v>134</v>
      </c>
      <c r="Y606" s="2" t="s">
        <v>134</v>
      </c>
      <c r="Z606" s="4"/>
      <c r="AA606" s="4">
        <f>=ROUNDDOWN({0},0)</f>
      </c>
      <c r="AB606" s="5">
        <v>6.1</v>
      </c>
      <c r="AC606" s="2" t="s">
        <v>134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134</v>
      </c>
      <c r="BM606" s="7"/>
      <c r="BN606" s="7"/>
      <c r="BO606" s="4"/>
      <c r="BP606" s="8"/>
      <c r="BQ606" s="4"/>
      <c r="BR606" s="8"/>
      <c r="BS606" s="7"/>
      <c r="BT606" s="7"/>
      <c r="BU606" s="2" t="s">
        <v>134</v>
      </c>
      <c r="BV606" s="2" t="s">
        <v>134</v>
      </c>
      <c r="BW606" s="2" t="s">
        <v>134</v>
      </c>
      <c r="BX606" s="2" t="s">
        <v>134</v>
      </c>
      <c r="BY606" s="2" t="s">
        <v>134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134</v>
      </c>
      <c r="CH606" s="2" t="s">
        <v>134</v>
      </c>
      <c r="CI606" s="2" t="s">
        <v>134</v>
      </c>
      <c r="CJ606" s="2" t="s">
        <v>134</v>
      </c>
      <c r="CK606" s="2" t="s">
        <v>134</v>
      </c>
      <c r="CL606" s="2" t="s">
        <v>134</v>
      </c>
      <c r="CM606" s="4"/>
      <c r="CN606" s="8"/>
      <c r="CO606" s="4"/>
      <c r="CP606" s="8"/>
      <c r="CQ606" s="7"/>
      <c r="CR606" s="7"/>
      <c r="CS606" s="2" t="s">
        <v>134</v>
      </c>
      <c r="CT606" s="2" t="s">
        <v>134</v>
      </c>
      <c r="CU606" s="2" t="s">
        <v>134</v>
      </c>
      <c r="CV606" s="2" t="s">
        <v>134</v>
      </c>
      <c r="CW606" s="2" t="s">
        <v>134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134</v>
      </c>
      <c r="DF606" s="2" t="s">
        <v>134</v>
      </c>
      <c r="DG606" s="2" t="s">
        <v>134</v>
      </c>
      <c r="DH606" s="2" t="s">
        <v>134</v>
      </c>
      <c r="DI606" s="2" t="s">
        <v>134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134</v>
      </c>
      <c r="DR606" s="2" t="s">
        <v>134</v>
      </c>
      <c r="DS606" s="2" t="s">
        <v>134</v>
      </c>
      <c r="DT606" s="2" t="s">
        <v>134</v>
      </c>
      <c r="DU606" s="2" t="s">
        <v>134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134</v>
      </c>
      <c r="ED606" s="2" t="s">
        <v>134</v>
      </c>
      <c r="EE606" s="2" t="s">
        <v>134</v>
      </c>
      <c r="EF606" s="2" t="s">
        <v>134</v>
      </c>
      <c r="EG606" s="2" t="s">
        <v>134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134</v>
      </c>
      <c r="EP606" s="2" t="s">
        <v>134</v>
      </c>
      <c r="EQ606" s="2" t="s">
        <v>134</v>
      </c>
      <c r="ER606" s="2" t="s">
        <v>134</v>
      </c>
      <c r="ES606" s="2" t="s">
        <v>134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134</v>
      </c>
      <c r="FB606" s="2" t="s">
        <v>134</v>
      </c>
      <c r="FC606" s="2" t="s">
        <v>134</v>
      </c>
      <c r="FD606" s="2" t="s">
        <v>134</v>
      </c>
      <c r="FE606" s="2" t="s">
        <v>134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134</v>
      </c>
      <c r="FN606" s="2" t="s">
        <v>134</v>
      </c>
      <c r="FO606" s="2" t="s">
        <v>134</v>
      </c>
      <c r="FP606" s="2" t="s">
        <v>134</v>
      </c>
      <c r="FQ606" s="2" t="s">
        <v>134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134</v>
      </c>
      <c r="GA606" s="2" t="s">
        <v>134</v>
      </c>
      <c r="GB606" s="2" t="s">
        <v>134</v>
      </c>
      <c r="GC606" s="2" t="s">
        <v>134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134</v>
      </c>
      <c r="GL606" s="2" t="s">
        <v>134</v>
      </c>
      <c r="GM606" s="2" t="s">
        <v>134</v>
      </c>
      <c r="GN606" s="2" t="s">
        <v>134</v>
      </c>
      <c r="GO606" s="2" t="s">
        <v>134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134</v>
      </c>
      <c r="GX606" s="2" t="s">
        <v>134</v>
      </c>
      <c r="GY606" s="2" t="s">
        <v>134</v>
      </c>
      <c r="GZ606" s="2" t="s">
        <v>134</v>
      </c>
      <c r="HA606" s="2" t="s">
        <v>134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134</v>
      </c>
      <c r="HJ606" s="2" t="s">
        <v>134</v>
      </c>
      <c r="HK606" s="2" t="s">
        <v>134</v>
      </c>
      <c r="HL606" s="2" t="s">
        <v>134</v>
      </c>
      <c r="HM606" s="2" t="s">
        <v>134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134</v>
      </c>
      <c r="HV606" s="2" t="s">
        <v>134</v>
      </c>
      <c r="HW606" s="2" t="s">
        <v>134</v>
      </c>
      <c r="HX606" s="2" t="s">
        <v>134</v>
      </c>
      <c r="HY606" s="2" t="s">
        <v>134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134</v>
      </c>
      <c r="IH606" s="2" t="s">
        <v>134</v>
      </c>
      <c r="II606" s="2" t="s">
        <v>134</v>
      </c>
      <c r="IJ606" s="2" t="s">
        <v>134</v>
      </c>
      <c r="IK606" s="2" t="s">
        <v>134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134</v>
      </c>
      <c r="IT606" s="2" t="s">
        <v>134</v>
      </c>
      <c r="IU606" s="2" t="s">
        <v>134</v>
      </c>
      <c r="IV606" s="2" t="s">
        <v>134</v>
      </c>
      <c r="IW606" s="2" t="s">
        <v>134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134</v>
      </c>
      <c r="JF606" s="2" t="s">
        <v>134</v>
      </c>
      <c r="JG606" s="2" t="s">
        <v>134</v>
      </c>
      <c r="JH606" s="2" t="s">
        <v>134</v>
      </c>
      <c r="JI606" s="2" t="s">
        <v>134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134</v>
      </c>
      <c r="JR606" s="2" t="s">
        <v>134</v>
      </c>
      <c r="JS606" s="2" t="s">
        <v>134</v>
      </c>
      <c r="JT606" s="2" t="s">
        <v>134</v>
      </c>
      <c r="JU606" s="2" t="s">
        <v>134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134</v>
      </c>
      <c r="KE606" s="2" t="s">
        <v>134</v>
      </c>
      <c r="KF606" s="2" t="s">
        <v>134</v>
      </c>
      <c r="KG606" s="2" t="s">
        <v>134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134</v>
      </c>
      <c r="LB606" s="2" t="s">
        <v>134</v>
      </c>
      <c r="LC606" s="2" t="s">
        <v>134</v>
      </c>
      <c r="LD606" s="2" t="s">
        <v>134</v>
      </c>
      <c r="LE606" s="2" t="s">
        <v>134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134</v>
      </c>
      <c r="LO606" s="2" t="s">
        <v>134</v>
      </c>
      <c r="LP606" s="2" t="s">
        <v>134</v>
      </c>
      <c r="LQ606" s="2" t="s">
        <v>134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134</v>
      </c>
      <c r="LZ606" s="2" t="s">
        <v>134</v>
      </c>
      <c r="MA606" s="2" t="s">
        <v>134</v>
      </c>
      <c r="MB606" s="2" t="s">
        <v>134</v>
      </c>
      <c r="MC606" s="2" t="s">
        <v>134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134</v>
      </c>
      <c r="MY606" s="2" t="s">
        <v>134</v>
      </c>
      <c r="MZ606" s="2" t="s">
        <v>134</v>
      </c>
      <c r="NA606" s="2" t="s">
        <v>134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134</v>
      </c>
      <c r="NK606" s="2" t="s">
        <v>134</v>
      </c>
      <c r="NL606" s="2" t="s">
        <v>134</v>
      </c>
      <c r="NM606" s="2" t="s">
        <v>134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134</v>
      </c>
      <c r="NW606" s="2" t="s">
        <v>134</v>
      </c>
      <c r="NX606" s="2" t="s">
        <v>134</v>
      </c>
      <c r="NY606" s="2" t="s">
        <v>134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134</v>
      </c>
      <c r="OI606" s="2" t="s">
        <v>134</v>
      </c>
      <c r="OJ606" s="2" t="s">
        <v>134</v>
      </c>
      <c r="OK606" s="2" t="s">
        <v>134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134</v>
      </c>
      <c r="OT606" s="2" t="s">
        <v>134</v>
      </c>
      <c r="OU606" s="2" t="s">
        <v>134</v>
      </c>
      <c r="OV606" s="2" t="s">
        <v>134</v>
      </c>
      <c r="OW606" s="2" t="s">
        <v>134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134</v>
      </c>
      <c r="PS606" s="2" t="s">
        <v>134</v>
      </c>
      <c r="PT606" s="2" t="s">
        <v>134</v>
      </c>
      <c r="PU606" s="2" t="s">
        <v>134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134</v>
      </c>
      <c r="QP606" s="2" t="s">
        <v>134</v>
      </c>
      <c r="QQ606" s="2" t="s">
        <v>134</v>
      </c>
      <c r="QR606" s="2" t="s">
        <v>134</v>
      </c>
      <c r="QS606" s="2" t="s">
        <v>134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134</v>
      </c>
      <c r="RB606" s="2" t="s">
        <v>134</v>
      </c>
      <c r="RC606" s="2" t="s">
        <v>134</v>
      </c>
      <c r="RD606" s="2" t="s">
        <v>134</v>
      </c>
      <c r="RE606" s="2" t="s">
        <v>134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134</v>
      </c>
      <c r="RN606" s="2" t="s">
        <v>134</v>
      </c>
      <c r="RO606" s="2" t="s">
        <v>134</v>
      </c>
      <c r="RP606" s="2" t="s">
        <v>134</v>
      </c>
      <c r="RQ606" s="2" t="s">
        <v>134</v>
      </c>
      <c r="RR606" s="2" t="s">
        <v>134</v>
      </c>
      <c r="RS606" s="4"/>
      <c r="RT606" s="8"/>
      <c r="RU606" s="4"/>
      <c r="RV606" s="8"/>
      <c r="RW606" s="7"/>
      <c r="RX606" s="7"/>
      <c r="RY606" s="2" t="s">
        <v>134</v>
      </c>
      <c r="RZ606" s="2" t="s">
        <v>134</v>
      </c>
      <c r="SA606" s="2" t="s">
        <v>134</v>
      </c>
      <c r="SB606" s="2" t="s">
        <v>134</v>
      </c>
      <c r="SC606" s="2" t="s">
        <v>134</v>
      </c>
      <c r="SD606" s="2" t="s">
        <v>134</v>
      </c>
      <c r="SE606" s="4"/>
      <c r="SF606" s="8"/>
      <c r="SG606" s="4"/>
      <c r="SH606" s="8"/>
      <c r="SI606" s="7"/>
      <c r="SJ606" s="7"/>
      <c r="SK606" s="2" t="s">
        <v>134</v>
      </c>
      <c r="SL606" s="2" t="s">
        <v>134</v>
      </c>
      <c r="SM606" s="2" t="s">
        <v>134</v>
      </c>
      <c r="SN606" s="2" t="s">
        <v>134</v>
      </c>
      <c r="SO606" s="2" t="s">
        <v>134</v>
      </c>
      <c r="SP606" s="2" t="s">
        <v>134</v>
      </c>
    </row>
    <row r="607">
      <c r="A607" s="2" t="s">
        <v>4222</v>
      </c>
      <c r="B607" s="2" t="s">
        <v>123</v>
      </c>
      <c r="C607" s="2" t="s">
        <v>4212</v>
      </c>
      <c r="D607" s="2" t="s">
        <v>125</v>
      </c>
      <c r="E607" s="2" t="s">
        <v>1660</v>
      </c>
      <c r="F607" s="2" t="s">
        <v>4223</v>
      </c>
      <c r="G607" s="2" t="s">
        <v>134</v>
      </c>
      <c r="H607" s="2" t="s">
        <v>134</v>
      </c>
      <c r="I607" s="2" t="s">
        <v>134</v>
      </c>
      <c r="J607" s="2" t="s">
        <v>4224</v>
      </c>
      <c r="K607" s="2" t="s">
        <v>3606</v>
      </c>
      <c r="L607" s="3">
        <v>4.8</v>
      </c>
      <c r="M607" s="3"/>
      <c r="N607" s="3"/>
      <c r="O607" s="2" t="s">
        <v>725</v>
      </c>
      <c r="P607" s="2" t="s">
        <v>134</v>
      </c>
      <c r="Q607" s="2" t="s">
        <v>134</v>
      </c>
      <c r="R607" s="2" t="s">
        <v>40</v>
      </c>
      <c r="S607" s="2" t="s">
        <v>134</v>
      </c>
      <c r="T607" s="2" t="s">
        <v>134</v>
      </c>
      <c r="U607" s="2" t="s">
        <v>134</v>
      </c>
      <c r="V607" s="2" t="s">
        <v>134</v>
      </c>
      <c r="W607" s="2" t="s">
        <v>134</v>
      </c>
      <c r="X607" s="2" t="s">
        <v>134</v>
      </c>
      <c r="Y607" s="2" t="s">
        <v>134</v>
      </c>
      <c r="Z607" s="4"/>
      <c r="AA607" s="4">
        <f>=ROUNDDOWN({0},0)</f>
      </c>
      <c r="AB607" s="5"/>
      <c r="AC607" s="2" t="s">
        <v>134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134</v>
      </c>
      <c r="BM607" s="7"/>
      <c r="BN607" s="7"/>
      <c r="BO607" s="4"/>
      <c r="BP607" s="8"/>
      <c r="BQ607" s="4"/>
      <c r="BR607" s="8"/>
      <c r="BS607" s="7"/>
      <c r="BT607" s="7"/>
      <c r="BU607" s="2" t="s">
        <v>134</v>
      </c>
      <c r="BV607" s="2" t="s">
        <v>134</v>
      </c>
      <c r="BW607" s="2" t="s">
        <v>134</v>
      </c>
      <c r="BX607" s="2" t="s">
        <v>134</v>
      </c>
      <c r="BY607" s="2" t="s">
        <v>134</v>
      </c>
      <c r="BZ607" s="2" t="s">
        <v>134</v>
      </c>
      <c r="CA607" s="4"/>
      <c r="CB607" s="8"/>
      <c r="CC607" s="4"/>
      <c r="CD607" s="8"/>
      <c r="CE607" s="7"/>
      <c r="CF607" s="7"/>
      <c r="CG607" s="2" t="s">
        <v>134</v>
      </c>
      <c r="CH607" s="2" t="s">
        <v>134</v>
      </c>
      <c r="CI607" s="2" t="s">
        <v>134</v>
      </c>
      <c r="CJ607" s="2" t="s">
        <v>134</v>
      </c>
      <c r="CK607" s="2" t="s">
        <v>134</v>
      </c>
      <c r="CL607" s="2" t="s">
        <v>134</v>
      </c>
      <c r="CM607" s="4"/>
      <c r="CN607" s="8"/>
      <c r="CO607" s="4"/>
      <c r="CP607" s="8"/>
      <c r="CQ607" s="7"/>
      <c r="CR607" s="7"/>
      <c r="CS607" s="2" t="s">
        <v>134</v>
      </c>
      <c r="CT607" s="2" t="s">
        <v>134</v>
      </c>
      <c r="CU607" s="2" t="s">
        <v>134</v>
      </c>
      <c r="CV607" s="2" t="s">
        <v>134</v>
      </c>
      <c r="CW607" s="2" t="s">
        <v>134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134</v>
      </c>
      <c r="DF607" s="2" t="s">
        <v>134</v>
      </c>
      <c r="DG607" s="2" t="s">
        <v>134</v>
      </c>
      <c r="DH607" s="2" t="s">
        <v>134</v>
      </c>
      <c r="DI607" s="2" t="s">
        <v>134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134</v>
      </c>
      <c r="DR607" s="2" t="s">
        <v>134</v>
      </c>
      <c r="DS607" s="2" t="s">
        <v>134</v>
      </c>
      <c r="DT607" s="2" t="s">
        <v>134</v>
      </c>
      <c r="DU607" s="2" t="s">
        <v>134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134</v>
      </c>
      <c r="ED607" s="2" t="s">
        <v>134</v>
      </c>
      <c r="EE607" s="2" t="s">
        <v>134</v>
      </c>
      <c r="EF607" s="2" t="s">
        <v>134</v>
      </c>
      <c r="EG607" s="2" t="s">
        <v>134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134</v>
      </c>
      <c r="EP607" s="2" t="s">
        <v>134</v>
      </c>
      <c r="EQ607" s="2" t="s">
        <v>134</v>
      </c>
      <c r="ER607" s="2" t="s">
        <v>134</v>
      </c>
      <c r="ES607" s="2" t="s">
        <v>134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134</v>
      </c>
      <c r="FB607" s="2" t="s">
        <v>134</v>
      </c>
      <c r="FC607" s="2" t="s">
        <v>134</v>
      </c>
      <c r="FD607" s="2" t="s">
        <v>134</v>
      </c>
      <c r="FE607" s="2" t="s">
        <v>134</v>
      </c>
      <c r="FF607" s="2" t="s">
        <v>134</v>
      </c>
      <c r="FG607" s="4"/>
      <c r="FH607" s="8"/>
      <c r="FI607" s="4"/>
      <c r="FJ607" s="8"/>
      <c r="FK607" s="7"/>
      <c r="FL607" s="7"/>
      <c r="FM607" s="2" t="s">
        <v>134</v>
      </c>
      <c r="FN607" s="2" t="s">
        <v>134</v>
      </c>
      <c r="FO607" s="2" t="s">
        <v>134</v>
      </c>
      <c r="FP607" s="2" t="s">
        <v>134</v>
      </c>
      <c r="FQ607" s="2" t="s">
        <v>134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134</v>
      </c>
      <c r="GA607" s="2" t="s">
        <v>134</v>
      </c>
      <c r="GB607" s="2" t="s">
        <v>134</v>
      </c>
      <c r="GC607" s="2" t="s">
        <v>134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134</v>
      </c>
      <c r="GL607" s="2" t="s">
        <v>134</v>
      </c>
      <c r="GM607" s="2" t="s">
        <v>134</v>
      </c>
      <c r="GN607" s="2" t="s">
        <v>134</v>
      </c>
      <c r="GO607" s="2" t="s">
        <v>134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134</v>
      </c>
      <c r="GX607" s="2" t="s">
        <v>134</v>
      </c>
      <c r="GY607" s="2" t="s">
        <v>134</v>
      </c>
      <c r="GZ607" s="2" t="s">
        <v>134</v>
      </c>
      <c r="HA607" s="2" t="s">
        <v>134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134</v>
      </c>
      <c r="HJ607" s="2" t="s">
        <v>134</v>
      </c>
      <c r="HK607" s="2" t="s">
        <v>134</v>
      </c>
      <c r="HL607" s="2" t="s">
        <v>134</v>
      </c>
      <c r="HM607" s="2" t="s">
        <v>134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134</v>
      </c>
      <c r="HV607" s="2" t="s">
        <v>134</v>
      </c>
      <c r="HW607" s="2" t="s">
        <v>134</v>
      </c>
      <c r="HX607" s="2" t="s">
        <v>134</v>
      </c>
      <c r="HY607" s="2" t="s">
        <v>134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134</v>
      </c>
      <c r="IH607" s="2" t="s">
        <v>134</v>
      </c>
      <c r="II607" s="2" t="s">
        <v>134</v>
      </c>
      <c r="IJ607" s="2" t="s">
        <v>134</v>
      </c>
      <c r="IK607" s="2" t="s">
        <v>134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134</v>
      </c>
      <c r="IT607" s="2" t="s">
        <v>134</v>
      </c>
      <c r="IU607" s="2" t="s">
        <v>134</v>
      </c>
      <c r="IV607" s="2" t="s">
        <v>134</v>
      </c>
      <c r="IW607" s="2" t="s">
        <v>134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134</v>
      </c>
      <c r="JF607" s="2" t="s">
        <v>134</v>
      </c>
      <c r="JG607" s="2" t="s">
        <v>134</v>
      </c>
      <c r="JH607" s="2" t="s">
        <v>134</v>
      </c>
      <c r="JI607" s="2" t="s">
        <v>134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134</v>
      </c>
      <c r="JR607" s="2" t="s">
        <v>134</v>
      </c>
      <c r="JS607" s="2" t="s">
        <v>134</v>
      </c>
      <c r="JT607" s="2" t="s">
        <v>134</v>
      </c>
      <c r="JU607" s="2" t="s">
        <v>134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134</v>
      </c>
      <c r="KE607" s="2" t="s">
        <v>134</v>
      </c>
      <c r="KF607" s="2" t="s">
        <v>134</v>
      </c>
      <c r="KG607" s="2" t="s">
        <v>134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134</v>
      </c>
      <c r="LC607" s="2" t="s">
        <v>134</v>
      </c>
      <c r="LD607" s="2" t="s">
        <v>134</v>
      </c>
      <c r="LE607" s="2" t="s">
        <v>134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134</v>
      </c>
      <c r="LN607" s="2" t="s">
        <v>134</v>
      </c>
      <c r="LO607" s="2" t="s">
        <v>134</v>
      </c>
      <c r="LP607" s="2" t="s">
        <v>134</v>
      </c>
      <c r="LQ607" s="2" t="s">
        <v>134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134</v>
      </c>
      <c r="LZ607" s="2" t="s">
        <v>134</v>
      </c>
      <c r="MA607" s="2" t="s">
        <v>134</v>
      </c>
      <c r="MB607" s="2" t="s">
        <v>134</v>
      </c>
      <c r="MC607" s="2" t="s">
        <v>134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134</v>
      </c>
      <c r="MM607" s="2" t="s">
        <v>134</v>
      </c>
      <c r="MN607" s="2" t="s">
        <v>134</v>
      </c>
      <c r="MO607" s="2" t="s">
        <v>134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134</v>
      </c>
      <c r="MY607" s="2" t="s">
        <v>134</v>
      </c>
      <c r="MZ607" s="2" t="s">
        <v>134</v>
      </c>
      <c r="NA607" s="2" t="s">
        <v>134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134</v>
      </c>
      <c r="NK607" s="2" t="s">
        <v>134</v>
      </c>
      <c r="NL607" s="2" t="s">
        <v>134</v>
      </c>
      <c r="NM607" s="2" t="s">
        <v>134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134</v>
      </c>
      <c r="NW607" s="2" t="s">
        <v>134</v>
      </c>
      <c r="NX607" s="2" t="s">
        <v>134</v>
      </c>
      <c r="NY607" s="2" t="s">
        <v>134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134</v>
      </c>
      <c r="OI607" s="2" t="s">
        <v>134</v>
      </c>
      <c r="OJ607" s="2" t="s">
        <v>134</v>
      </c>
      <c r="OK607" s="2" t="s">
        <v>134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134</v>
      </c>
      <c r="OT607" s="2" t="s">
        <v>134</v>
      </c>
      <c r="OU607" s="2" t="s">
        <v>134</v>
      </c>
      <c r="OV607" s="2" t="s">
        <v>134</v>
      </c>
      <c r="OW607" s="2" t="s">
        <v>134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134</v>
      </c>
      <c r="PS607" s="2" t="s">
        <v>134</v>
      </c>
      <c r="PT607" s="2" t="s">
        <v>134</v>
      </c>
      <c r="PU607" s="2" t="s">
        <v>134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134</v>
      </c>
      <c r="RB607" s="2" t="s">
        <v>134</v>
      </c>
      <c r="RC607" s="2" t="s">
        <v>134</v>
      </c>
      <c r="RD607" s="2" t="s">
        <v>134</v>
      </c>
      <c r="RE607" s="2" t="s">
        <v>134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134</v>
      </c>
      <c r="RN607" s="2" t="s">
        <v>134</v>
      </c>
      <c r="RO607" s="2" t="s">
        <v>134</v>
      </c>
      <c r="RP607" s="2" t="s">
        <v>134</v>
      </c>
      <c r="RQ607" s="2" t="s">
        <v>134</v>
      </c>
      <c r="RR607" s="2" t="s">
        <v>134</v>
      </c>
      <c r="RS607" s="4"/>
      <c r="RT607" s="8"/>
      <c r="RU607" s="4"/>
      <c r="RV607" s="8"/>
      <c r="RW607" s="7"/>
      <c r="RX607" s="7"/>
      <c r="RY607" s="2" t="s">
        <v>134</v>
      </c>
      <c r="RZ607" s="2" t="s">
        <v>134</v>
      </c>
      <c r="SA607" s="2" t="s">
        <v>134</v>
      </c>
      <c r="SB607" s="2" t="s">
        <v>134</v>
      </c>
      <c r="SC607" s="2" t="s">
        <v>134</v>
      </c>
      <c r="SD607" s="2" t="s">
        <v>134</v>
      </c>
      <c r="SE607" s="4"/>
      <c r="SF607" s="8"/>
      <c r="SG607" s="4"/>
      <c r="SH607" s="8"/>
      <c r="SI607" s="7"/>
      <c r="SJ607" s="7"/>
      <c r="SK607" s="2" t="s">
        <v>134</v>
      </c>
      <c r="SL607" s="2" t="s">
        <v>134</v>
      </c>
      <c r="SM607" s="2" t="s">
        <v>134</v>
      </c>
      <c r="SN607" s="2" t="s">
        <v>134</v>
      </c>
      <c r="SO607" s="2" t="s">
        <v>134</v>
      </c>
      <c r="SP607" s="2" t="s">
        <v>134</v>
      </c>
    </row>
    <row r="608">
      <c r="A608" s="2" t="s">
        <v>4225</v>
      </c>
      <c r="B608" s="2" t="s">
        <v>123</v>
      </c>
      <c r="C608" s="2" t="s">
        <v>4212</v>
      </c>
      <c r="D608" s="2" t="s">
        <v>125</v>
      </c>
      <c r="E608" s="2" t="s">
        <v>1660</v>
      </c>
      <c r="F608" s="2" t="s">
        <v>4226</v>
      </c>
      <c r="G608" s="2" t="s">
        <v>134</v>
      </c>
      <c r="H608" s="2" t="s">
        <v>134</v>
      </c>
      <c r="I608" s="2" t="s">
        <v>134</v>
      </c>
      <c r="J608" s="2" t="s">
        <v>234</v>
      </c>
      <c r="K608" s="2" t="s">
        <v>3125</v>
      </c>
      <c r="L608" s="3">
        <v>4.89</v>
      </c>
      <c r="M608" s="3"/>
      <c r="N608" s="3"/>
      <c r="O608" s="2" t="s">
        <v>725</v>
      </c>
      <c r="P608" s="2" t="s">
        <v>134</v>
      </c>
      <c r="Q608" s="2" t="s">
        <v>134</v>
      </c>
      <c r="R608" s="2" t="s">
        <v>40</v>
      </c>
      <c r="S608" s="2" t="s">
        <v>134</v>
      </c>
      <c r="T608" s="2" t="s">
        <v>134</v>
      </c>
      <c r="U608" s="2" t="s">
        <v>134</v>
      </c>
      <c r="V608" s="2" t="s">
        <v>134</v>
      </c>
      <c r="W608" s="2" t="s">
        <v>134</v>
      </c>
      <c r="X608" s="2" t="s">
        <v>134</v>
      </c>
      <c r="Y608" s="2" t="s">
        <v>134</v>
      </c>
      <c r="Z608" s="4"/>
      <c r="AA608" s="4">
        <f>=ROUNDDOWN({0},0)</f>
      </c>
      <c r="AB608" s="5">
        <v>872.4</v>
      </c>
      <c r="AC608" s="2" t="s">
        <v>134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134</v>
      </c>
      <c r="BM608" s="7"/>
      <c r="BN608" s="7"/>
      <c r="BO608" s="4"/>
      <c r="BP608" s="8"/>
      <c r="BQ608" s="4"/>
      <c r="BR608" s="8"/>
      <c r="BS608" s="7"/>
      <c r="BT608" s="7"/>
      <c r="BU608" s="2" t="s">
        <v>134</v>
      </c>
      <c r="BV608" s="2" t="s">
        <v>134</v>
      </c>
      <c r="BW608" s="2" t="s">
        <v>134</v>
      </c>
      <c r="BX608" s="2" t="s">
        <v>134</v>
      </c>
      <c r="BY608" s="2" t="s">
        <v>134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134</v>
      </c>
      <c r="CI608" s="2" t="s">
        <v>134</v>
      </c>
      <c r="CJ608" s="2" t="s">
        <v>134</v>
      </c>
      <c r="CK608" s="2" t="s">
        <v>134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134</v>
      </c>
      <c r="CT608" s="2" t="s">
        <v>134</v>
      </c>
      <c r="CU608" s="2" t="s">
        <v>134</v>
      </c>
      <c r="CV608" s="2" t="s">
        <v>134</v>
      </c>
      <c r="CW608" s="2" t="s">
        <v>134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134</v>
      </c>
      <c r="DG608" s="2" t="s">
        <v>134</v>
      </c>
      <c r="DH608" s="2" t="s">
        <v>134</v>
      </c>
      <c r="DI608" s="2" t="s">
        <v>134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134</v>
      </c>
      <c r="DR608" s="2" t="s">
        <v>134</v>
      </c>
      <c r="DS608" s="2" t="s">
        <v>134</v>
      </c>
      <c r="DT608" s="2" t="s">
        <v>134</v>
      </c>
      <c r="DU608" s="2" t="s">
        <v>134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134</v>
      </c>
      <c r="ED608" s="2" t="s">
        <v>134</v>
      </c>
      <c r="EE608" s="2" t="s">
        <v>134</v>
      </c>
      <c r="EF608" s="2" t="s">
        <v>134</v>
      </c>
      <c r="EG608" s="2" t="s">
        <v>134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134</v>
      </c>
      <c r="EQ608" s="2" t="s">
        <v>134</v>
      </c>
      <c r="ER608" s="2" t="s">
        <v>134</v>
      </c>
      <c r="ES608" s="2" t="s">
        <v>134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134</v>
      </c>
      <c r="FB608" s="2" t="s">
        <v>134</v>
      </c>
      <c r="FC608" s="2" t="s">
        <v>134</v>
      </c>
      <c r="FD608" s="2" t="s">
        <v>134</v>
      </c>
      <c r="FE608" s="2" t="s">
        <v>134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134</v>
      </c>
      <c r="FN608" s="2" t="s">
        <v>134</v>
      </c>
      <c r="FO608" s="2" t="s">
        <v>134</v>
      </c>
      <c r="FP608" s="2" t="s">
        <v>134</v>
      </c>
      <c r="FQ608" s="2" t="s">
        <v>134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134</v>
      </c>
      <c r="GA608" s="2" t="s">
        <v>134</v>
      </c>
      <c r="GB608" s="2" t="s">
        <v>134</v>
      </c>
      <c r="GC608" s="2" t="s">
        <v>134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134</v>
      </c>
      <c r="GM608" s="2" t="s">
        <v>134</v>
      </c>
      <c r="GN608" s="2" t="s">
        <v>134</v>
      </c>
      <c r="GO608" s="2" t="s">
        <v>134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134</v>
      </c>
      <c r="GX608" s="2" t="s">
        <v>134</v>
      </c>
      <c r="GY608" s="2" t="s">
        <v>134</v>
      </c>
      <c r="GZ608" s="2" t="s">
        <v>134</v>
      </c>
      <c r="HA608" s="2" t="s">
        <v>134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134</v>
      </c>
      <c r="HJ608" s="2" t="s">
        <v>134</v>
      </c>
      <c r="HK608" s="2" t="s">
        <v>134</v>
      </c>
      <c r="HL608" s="2" t="s">
        <v>134</v>
      </c>
      <c r="HM608" s="2" t="s">
        <v>134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134</v>
      </c>
      <c r="HW608" s="2" t="s">
        <v>134</v>
      </c>
      <c r="HX608" s="2" t="s">
        <v>134</v>
      </c>
      <c r="HY608" s="2" t="s">
        <v>134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134</v>
      </c>
      <c r="II608" s="2" t="s">
        <v>134</v>
      </c>
      <c r="IJ608" s="2" t="s">
        <v>134</v>
      </c>
      <c r="IK608" s="2" t="s">
        <v>134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134</v>
      </c>
      <c r="IT608" s="2" t="s">
        <v>134</v>
      </c>
      <c r="IU608" s="2" t="s">
        <v>134</v>
      </c>
      <c r="IV608" s="2" t="s">
        <v>134</v>
      </c>
      <c r="IW608" s="2" t="s">
        <v>134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134</v>
      </c>
      <c r="JG608" s="2" t="s">
        <v>134</v>
      </c>
      <c r="JH608" s="2" t="s">
        <v>134</v>
      </c>
      <c r="JI608" s="2" t="s">
        <v>134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134</v>
      </c>
      <c r="JS608" s="2" t="s">
        <v>134</v>
      </c>
      <c r="JT608" s="2" t="s">
        <v>134</v>
      </c>
      <c r="JU608" s="2" t="s">
        <v>134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134</v>
      </c>
      <c r="KE608" s="2" t="s">
        <v>134</v>
      </c>
      <c r="KF608" s="2" t="s">
        <v>134</v>
      </c>
      <c r="KG608" s="2" t="s">
        <v>134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134</v>
      </c>
      <c r="LC608" s="2" t="s">
        <v>134</v>
      </c>
      <c r="LD608" s="2" t="s">
        <v>134</v>
      </c>
      <c r="LE608" s="2" t="s">
        <v>134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134</v>
      </c>
      <c r="LO608" s="2" t="s">
        <v>134</v>
      </c>
      <c r="LP608" s="2" t="s">
        <v>134</v>
      </c>
      <c r="LQ608" s="2" t="s">
        <v>134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134</v>
      </c>
      <c r="LZ608" s="2" t="s">
        <v>134</v>
      </c>
      <c r="MA608" s="2" t="s">
        <v>134</v>
      </c>
      <c r="MB608" s="2" t="s">
        <v>134</v>
      </c>
      <c r="MC608" s="2" t="s">
        <v>134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134</v>
      </c>
      <c r="MM608" s="2" t="s">
        <v>134</v>
      </c>
      <c r="MN608" s="2" t="s">
        <v>134</v>
      </c>
      <c r="MO608" s="2" t="s">
        <v>134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134</v>
      </c>
      <c r="MY608" s="2" t="s">
        <v>134</v>
      </c>
      <c r="MZ608" s="2" t="s">
        <v>134</v>
      </c>
      <c r="NA608" s="2" t="s">
        <v>134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134</v>
      </c>
      <c r="NK608" s="2" t="s">
        <v>134</v>
      </c>
      <c r="NL608" s="2" t="s">
        <v>134</v>
      </c>
      <c r="NM608" s="2" t="s">
        <v>134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134</v>
      </c>
      <c r="NW608" s="2" t="s">
        <v>134</v>
      </c>
      <c r="NX608" s="2" t="s">
        <v>134</v>
      </c>
      <c r="NY608" s="2" t="s">
        <v>134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134</v>
      </c>
      <c r="OT608" s="2" t="s">
        <v>134</v>
      </c>
      <c r="OU608" s="2" t="s">
        <v>134</v>
      </c>
      <c r="OV608" s="2" t="s">
        <v>134</v>
      </c>
      <c r="OW608" s="2" t="s">
        <v>134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134</v>
      </c>
      <c r="RB608" s="2" t="s">
        <v>134</v>
      </c>
      <c r="RC608" s="2" t="s">
        <v>134</v>
      </c>
      <c r="RD608" s="2" t="s">
        <v>134</v>
      </c>
      <c r="RE608" s="2" t="s">
        <v>134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134</v>
      </c>
      <c r="RN608" s="2" t="s">
        <v>134</v>
      </c>
      <c r="RO608" s="2" t="s">
        <v>134</v>
      </c>
      <c r="RP608" s="2" t="s">
        <v>134</v>
      </c>
      <c r="RQ608" s="2" t="s">
        <v>134</v>
      </c>
      <c r="RR608" s="2" t="s">
        <v>134</v>
      </c>
      <c r="RS608" s="4"/>
      <c r="RT608" s="8"/>
      <c r="RU608" s="4"/>
      <c r="RV608" s="8"/>
      <c r="RW608" s="7"/>
      <c r="RX608" s="7"/>
      <c r="RY608" s="2" t="s">
        <v>134</v>
      </c>
      <c r="RZ608" s="2" t="s">
        <v>134</v>
      </c>
      <c r="SA608" s="2" t="s">
        <v>134</v>
      </c>
      <c r="SB608" s="2" t="s">
        <v>134</v>
      </c>
      <c r="SC608" s="2" t="s">
        <v>134</v>
      </c>
      <c r="SD608" s="2" t="s">
        <v>134</v>
      </c>
      <c r="SE608" s="4"/>
      <c r="SF608" s="8"/>
      <c r="SG608" s="4"/>
      <c r="SH608" s="8"/>
      <c r="SI608" s="7"/>
      <c r="SJ608" s="7"/>
      <c r="SK608" s="2" t="s">
        <v>134</v>
      </c>
      <c r="SL608" s="2" t="s">
        <v>134</v>
      </c>
      <c r="SM608" s="2" t="s">
        <v>134</v>
      </c>
      <c r="SN608" s="2" t="s">
        <v>134</v>
      </c>
      <c r="SO608" s="2" t="s">
        <v>134</v>
      </c>
      <c r="SP608" s="2" t="s">
        <v>134</v>
      </c>
    </row>
    <row r="609">
      <c r="A609" s="2" t="s">
        <v>4227</v>
      </c>
      <c r="B609" s="2" t="s">
        <v>123</v>
      </c>
      <c r="C609" s="2" t="s">
        <v>4212</v>
      </c>
      <c r="D609" s="2" t="s">
        <v>125</v>
      </c>
      <c r="E609" s="2" t="s">
        <v>1660</v>
      </c>
      <c r="F609" s="2" t="s">
        <v>4228</v>
      </c>
      <c r="G609" s="2" t="s">
        <v>134</v>
      </c>
      <c r="H609" s="2" t="s">
        <v>134</v>
      </c>
      <c r="I609" s="2" t="s">
        <v>134</v>
      </c>
      <c r="J609" s="2" t="s">
        <v>4229</v>
      </c>
      <c r="K609" s="2" t="s">
        <v>4230</v>
      </c>
      <c r="L609" s="3">
        <v>5.02</v>
      </c>
      <c r="M609" s="3"/>
      <c r="N609" s="3"/>
      <c r="O609" s="2" t="s">
        <v>131</v>
      </c>
      <c r="P609" s="2" t="s">
        <v>134</v>
      </c>
      <c r="Q609" s="2" t="s">
        <v>134</v>
      </c>
      <c r="R609" s="2" t="s">
        <v>40</v>
      </c>
      <c r="S609" s="2" t="s">
        <v>134</v>
      </c>
      <c r="T609" s="2" t="s">
        <v>134</v>
      </c>
      <c r="U609" s="2" t="s">
        <v>134</v>
      </c>
      <c r="V609" s="2" t="s">
        <v>134</v>
      </c>
      <c r="W609" s="2" t="s">
        <v>134</v>
      </c>
      <c r="X609" s="2" t="s">
        <v>134</v>
      </c>
      <c r="Y609" s="2" t="s">
        <v>134</v>
      </c>
      <c r="Z609" s="4"/>
      <c r="AA609" s="4">
        <f>=ROUNDDOWN({0},0)</f>
      </c>
      <c r="AB609" s="5"/>
      <c r="AC609" s="2" t="s">
        <v>134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134</v>
      </c>
      <c r="BM609" s="7"/>
      <c r="BN609" s="7"/>
      <c r="BO609" s="4"/>
      <c r="BP609" s="8"/>
      <c r="BQ609" s="4"/>
      <c r="BR609" s="8"/>
      <c r="BS609" s="7"/>
      <c r="BT609" s="7"/>
      <c r="BU609" s="2" t="s">
        <v>134</v>
      </c>
      <c r="BV609" s="2" t="s">
        <v>134</v>
      </c>
      <c r="BW609" s="2" t="s">
        <v>134</v>
      </c>
      <c r="BX609" s="2" t="s">
        <v>134</v>
      </c>
      <c r="BY609" s="2" t="s">
        <v>134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134</v>
      </c>
      <c r="CH609" s="2" t="s">
        <v>134</v>
      </c>
      <c r="CI609" s="2" t="s">
        <v>134</v>
      </c>
      <c r="CJ609" s="2" t="s">
        <v>134</v>
      </c>
      <c r="CK609" s="2" t="s">
        <v>134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134</v>
      </c>
      <c r="CT609" s="2" t="s">
        <v>134</v>
      </c>
      <c r="CU609" s="2" t="s">
        <v>134</v>
      </c>
      <c r="CV609" s="2" t="s">
        <v>134</v>
      </c>
      <c r="CW609" s="2" t="s">
        <v>134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134</v>
      </c>
      <c r="DF609" s="2" t="s">
        <v>134</v>
      </c>
      <c r="DG609" s="2" t="s">
        <v>134</v>
      </c>
      <c r="DH609" s="2" t="s">
        <v>134</v>
      </c>
      <c r="DI609" s="2" t="s">
        <v>134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134</v>
      </c>
      <c r="DR609" s="2" t="s">
        <v>134</v>
      </c>
      <c r="DS609" s="2" t="s">
        <v>134</v>
      </c>
      <c r="DT609" s="2" t="s">
        <v>134</v>
      </c>
      <c r="DU609" s="2" t="s">
        <v>134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134</v>
      </c>
      <c r="ED609" s="2" t="s">
        <v>134</v>
      </c>
      <c r="EE609" s="2" t="s">
        <v>134</v>
      </c>
      <c r="EF609" s="2" t="s">
        <v>134</v>
      </c>
      <c r="EG609" s="2" t="s">
        <v>134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134</v>
      </c>
      <c r="EP609" s="2" t="s">
        <v>134</v>
      </c>
      <c r="EQ609" s="2" t="s">
        <v>134</v>
      </c>
      <c r="ER609" s="2" t="s">
        <v>134</v>
      </c>
      <c r="ES609" s="2" t="s">
        <v>134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134</v>
      </c>
      <c r="FB609" s="2" t="s">
        <v>134</v>
      </c>
      <c r="FC609" s="2" t="s">
        <v>134</v>
      </c>
      <c r="FD609" s="2" t="s">
        <v>134</v>
      </c>
      <c r="FE609" s="2" t="s">
        <v>134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134</v>
      </c>
      <c r="FN609" s="2" t="s">
        <v>134</v>
      </c>
      <c r="FO609" s="2" t="s">
        <v>134</v>
      </c>
      <c r="FP609" s="2" t="s">
        <v>134</v>
      </c>
      <c r="FQ609" s="2" t="s">
        <v>134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134</v>
      </c>
      <c r="GA609" s="2" t="s">
        <v>134</v>
      </c>
      <c r="GB609" s="2" t="s">
        <v>134</v>
      </c>
      <c r="GC609" s="2" t="s">
        <v>134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134</v>
      </c>
      <c r="GL609" s="2" t="s">
        <v>134</v>
      </c>
      <c r="GM609" s="2" t="s">
        <v>134</v>
      </c>
      <c r="GN609" s="2" t="s">
        <v>134</v>
      </c>
      <c r="GO609" s="2" t="s">
        <v>134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134</v>
      </c>
      <c r="GX609" s="2" t="s">
        <v>134</v>
      </c>
      <c r="GY609" s="2" t="s">
        <v>134</v>
      </c>
      <c r="GZ609" s="2" t="s">
        <v>134</v>
      </c>
      <c r="HA609" s="2" t="s">
        <v>134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134</v>
      </c>
      <c r="HJ609" s="2" t="s">
        <v>134</v>
      </c>
      <c r="HK609" s="2" t="s">
        <v>134</v>
      </c>
      <c r="HL609" s="2" t="s">
        <v>134</v>
      </c>
      <c r="HM609" s="2" t="s">
        <v>134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134</v>
      </c>
      <c r="HV609" s="2" t="s">
        <v>134</v>
      </c>
      <c r="HW609" s="2" t="s">
        <v>134</v>
      </c>
      <c r="HX609" s="2" t="s">
        <v>134</v>
      </c>
      <c r="HY609" s="2" t="s">
        <v>134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134</v>
      </c>
      <c r="IH609" s="2" t="s">
        <v>134</v>
      </c>
      <c r="II609" s="2" t="s">
        <v>134</v>
      </c>
      <c r="IJ609" s="2" t="s">
        <v>134</v>
      </c>
      <c r="IK609" s="2" t="s">
        <v>134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134</v>
      </c>
      <c r="IT609" s="2" t="s">
        <v>134</v>
      </c>
      <c r="IU609" s="2" t="s">
        <v>134</v>
      </c>
      <c r="IV609" s="2" t="s">
        <v>134</v>
      </c>
      <c r="IW609" s="2" t="s">
        <v>134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134</v>
      </c>
      <c r="JG609" s="2" t="s">
        <v>134</v>
      </c>
      <c r="JH609" s="2" t="s">
        <v>134</v>
      </c>
      <c r="JI609" s="2" t="s">
        <v>134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134</v>
      </c>
      <c r="JR609" s="2" t="s">
        <v>134</v>
      </c>
      <c r="JS609" s="2" t="s">
        <v>134</v>
      </c>
      <c r="JT609" s="2" t="s">
        <v>134</v>
      </c>
      <c r="JU609" s="2" t="s">
        <v>134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134</v>
      </c>
      <c r="KE609" s="2" t="s">
        <v>134</v>
      </c>
      <c r="KF609" s="2" t="s">
        <v>134</v>
      </c>
      <c r="KG609" s="2" t="s">
        <v>134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134</v>
      </c>
      <c r="LB609" s="2" t="s">
        <v>134</v>
      </c>
      <c r="LC609" s="2" t="s">
        <v>134</v>
      </c>
      <c r="LD609" s="2" t="s">
        <v>134</v>
      </c>
      <c r="LE609" s="2" t="s">
        <v>134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134</v>
      </c>
      <c r="LO609" s="2" t="s">
        <v>134</v>
      </c>
      <c r="LP609" s="2" t="s">
        <v>134</v>
      </c>
      <c r="LQ609" s="2" t="s">
        <v>134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134</v>
      </c>
      <c r="LZ609" s="2" t="s">
        <v>134</v>
      </c>
      <c r="MA609" s="2" t="s">
        <v>134</v>
      </c>
      <c r="MB609" s="2" t="s">
        <v>134</v>
      </c>
      <c r="MC609" s="2" t="s">
        <v>134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134</v>
      </c>
      <c r="MM609" s="2" t="s">
        <v>134</v>
      </c>
      <c r="MN609" s="2" t="s">
        <v>134</v>
      </c>
      <c r="MO609" s="2" t="s">
        <v>134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134</v>
      </c>
      <c r="MY609" s="2" t="s">
        <v>134</v>
      </c>
      <c r="MZ609" s="2" t="s">
        <v>134</v>
      </c>
      <c r="NA609" s="2" t="s">
        <v>134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134</v>
      </c>
      <c r="NK609" s="2" t="s">
        <v>134</v>
      </c>
      <c r="NL609" s="2" t="s">
        <v>134</v>
      </c>
      <c r="NM609" s="2" t="s">
        <v>134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134</v>
      </c>
      <c r="NV609" s="2" t="s">
        <v>134</v>
      </c>
      <c r="NW609" s="2" t="s">
        <v>134</v>
      </c>
      <c r="NX609" s="2" t="s">
        <v>134</v>
      </c>
      <c r="NY609" s="2" t="s">
        <v>134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134</v>
      </c>
      <c r="OI609" s="2" t="s">
        <v>134</v>
      </c>
      <c r="OJ609" s="2" t="s">
        <v>134</v>
      </c>
      <c r="OK609" s="2" t="s">
        <v>134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134</v>
      </c>
      <c r="OT609" s="2" t="s">
        <v>134</v>
      </c>
      <c r="OU609" s="2" t="s">
        <v>134</v>
      </c>
      <c r="OV609" s="2" t="s">
        <v>134</v>
      </c>
      <c r="OW609" s="2" t="s">
        <v>134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134</v>
      </c>
      <c r="PS609" s="2" t="s">
        <v>134</v>
      </c>
      <c r="PT609" s="2" t="s">
        <v>134</v>
      </c>
      <c r="PU609" s="2" t="s">
        <v>134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134</v>
      </c>
      <c r="QP609" s="2" t="s">
        <v>134</v>
      </c>
      <c r="QQ609" s="2" t="s">
        <v>134</v>
      </c>
      <c r="QR609" s="2" t="s">
        <v>134</v>
      </c>
      <c r="QS609" s="2" t="s">
        <v>134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134</v>
      </c>
      <c r="RB609" s="2" t="s">
        <v>134</v>
      </c>
      <c r="RC609" s="2" t="s">
        <v>134</v>
      </c>
      <c r="RD609" s="2" t="s">
        <v>134</v>
      </c>
      <c r="RE609" s="2" t="s">
        <v>134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134</v>
      </c>
      <c r="RN609" s="2" t="s">
        <v>134</v>
      </c>
      <c r="RO609" s="2" t="s">
        <v>134</v>
      </c>
      <c r="RP609" s="2" t="s">
        <v>134</v>
      </c>
      <c r="RQ609" s="2" t="s">
        <v>134</v>
      </c>
      <c r="RR609" s="2" t="s">
        <v>134</v>
      </c>
      <c r="RS609" s="4"/>
      <c r="RT609" s="8"/>
      <c r="RU609" s="4"/>
      <c r="RV609" s="8"/>
      <c r="RW609" s="7"/>
      <c r="RX609" s="7"/>
      <c r="RY609" s="2" t="s">
        <v>134</v>
      </c>
      <c r="RZ609" s="2" t="s">
        <v>134</v>
      </c>
      <c r="SA609" s="2" t="s">
        <v>134</v>
      </c>
      <c r="SB609" s="2" t="s">
        <v>134</v>
      </c>
      <c r="SC609" s="2" t="s">
        <v>134</v>
      </c>
      <c r="SD609" s="2" t="s">
        <v>134</v>
      </c>
      <c r="SE609" s="4"/>
      <c r="SF609" s="8"/>
      <c r="SG609" s="4"/>
      <c r="SH609" s="8"/>
      <c r="SI609" s="7"/>
      <c r="SJ609" s="7"/>
      <c r="SK609" s="2" t="s">
        <v>134</v>
      </c>
      <c r="SL609" s="2" t="s">
        <v>134</v>
      </c>
      <c r="SM609" s="2" t="s">
        <v>134</v>
      </c>
      <c r="SN609" s="2" t="s">
        <v>134</v>
      </c>
      <c r="SO609" s="2" t="s">
        <v>134</v>
      </c>
      <c r="SP609" s="2" t="s">
        <v>134</v>
      </c>
    </row>
    <row r="610">
      <c r="A610" s="2" t="s">
        <v>4231</v>
      </c>
      <c r="B610" s="2" t="s">
        <v>123</v>
      </c>
      <c r="C610" s="2" t="s">
        <v>4232</v>
      </c>
      <c r="D610" s="2" t="s">
        <v>125</v>
      </c>
      <c r="E610" s="2" t="s">
        <v>1660</v>
      </c>
      <c r="F610" s="2" t="s">
        <v>4233</v>
      </c>
      <c r="G610" s="2" t="s">
        <v>134</v>
      </c>
      <c r="H610" s="2" t="s">
        <v>134</v>
      </c>
      <c r="I610" s="2" t="s">
        <v>134</v>
      </c>
      <c r="J610" s="2" t="s">
        <v>234</v>
      </c>
      <c r="K610" s="2" t="s">
        <v>4234</v>
      </c>
      <c r="L610" s="3"/>
      <c r="M610" s="3"/>
      <c r="N610" s="3"/>
      <c r="O610" s="2" t="s">
        <v>766</v>
      </c>
      <c r="P610" s="2" t="s">
        <v>134</v>
      </c>
      <c r="Q610" s="2" t="s">
        <v>134</v>
      </c>
      <c r="R610" s="2" t="s">
        <v>28</v>
      </c>
      <c r="S610" s="2" t="s">
        <v>134</v>
      </c>
      <c r="T610" s="2" t="s">
        <v>134</v>
      </c>
      <c r="U610" s="2" t="s">
        <v>134</v>
      </c>
      <c r="V610" s="2" t="s">
        <v>134</v>
      </c>
      <c r="W610" s="2" t="s">
        <v>134</v>
      </c>
      <c r="X610" s="2" t="s">
        <v>134</v>
      </c>
      <c r="Y610" s="2" t="s">
        <v>134</v>
      </c>
      <c r="Z610" s="4"/>
      <c r="AA610" s="4">
        <f>=ROUNDDOWN({0},0)</f>
      </c>
      <c r="AB610" s="5"/>
      <c r="AC610" s="2" t="s">
        <v>134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134</v>
      </c>
      <c r="BM610" s="7"/>
      <c r="BN610" s="7"/>
      <c r="BO610" s="4"/>
      <c r="BP610" s="8"/>
      <c r="BQ610" s="4"/>
      <c r="BR610" s="8"/>
      <c r="BS610" s="7"/>
      <c r="BT610" s="7"/>
      <c r="BU610" s="2" t="s">
        <v>134</v>
      </c>
      <c r="BV610" s="2" t="s">
        <v>134</v>
      </c>
      <c r="BW610" s="2" t="s">
        <v>134</v>
      </c>
      <c r="BX610" s="2" t="s">
        <v>134</v>
      </c>
      <c r="BY610" s="2" t="s">
        <v>134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134</v>
      </c>
      <c r="CH610" s="2" t="s">
        <v>134</v>
      </c>
      <c r="CI610" s="2" t="s">
        <v>134</v>
      </c>
      <c r="CJ610" s="2" t="s">
        <v>134</v>
      </c>
      <c r="CK610" s="2" t="s">
        <v>134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134</v>
      </c>
      <c r="CT610" s="2" t="s">
        <v>134</v>
      </c>
      <c r="CU610" s="2" t="s">
        <v>134</v>
      </c>
      <c r="CV610" s="2" t="s">
        <v>134</v>
      </c>
      <c r="CW610" s="2" t="s">
        <v>134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134</v>
      </c>
      <c r="DF610" s="2" t="s">
        <v>134</v>
      </c>
      <c r="DG610" s="2" t="s">
        <v>134</v>
      </c>
      <c r="DH610" s="2" t="s">
        <v>134</v>
      </c>
      <c r="DI610" s="2" t="s">
        <v>134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134</v>
      </c>
      <c r="DR610" s="2" t="s">
        <v>134</v>
      </c>
      <c r="DS610" s="2" t="s">
        <v>134</v>
      </c>
      <c r="DT610" s="2" t="s">
        <v>134</v>
      </c>
      <c r="DU610" s="2" t="s">
        <v>134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134</v>
      </c>
      <c r="ED610" s="2" t="s">
        <v>134</v>
      </c>
      <c r="EE610" s="2" t="s">
        <v>134</v>
      </c>
      <c r="EF610" s="2" t="s">
        <v>134</v>
      </c>
      <c r="EG610" s="2" t="s">
        <v>134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134</v>
      </c>
      <c r="EP610" s="2" t="s">
        <v>134</v>
      </c>
      <c r="EQ610" s="2" t="s">
        <v>134</v>
      </c>
      <c r="ER610" s="2" t="s">
        <v>134</v>
      </c>
      <c r="ES610" s="2" t="s">
        <v>134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134</v>
      </c>
      <c r="FB610" s="2" t="s">
        <v>134</v>
      </c>
      <c r="FC610" s="2" t="s">
        <v>134</v>
      </c>
      <c r="FD610" s="2" t="s">
        <v>134</v>
      </c>
      <c r="FE610" s="2" t="s">
        <v>134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134</v>
      </c>
      <c r="FN610" s="2" t="s">
        <v>134</v>
      </c>
      <c r="FO610" s="2" t="s">
        <v>134</v>
      </c>
      <c r="FP610" s="2" t="s">
        <v>134</v>
      </c>
      <c r="FQ610" s="2" t="s">
        <v>134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134</v>
      </c>
      <c r="GA610" s="2" t="s">
        <v>134</v>
      </c>
      <c r="GB610" s="2" t="s">
        <v>134</v>
      </c>
      <c r="GC610" s="2" t="s">
        <v>134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134</v>
      </c>
      <c r="GL610" s="2" t="s">
        <v>134</v>
      </c>
      <c r="GM610" s="2" t="s">
        <v>134</v>
      </c>
      <c r="GN610" s="2" t="s">
        <v>134</v>
      </c>
      <c r="GO610" s="2" t="s">
        <v>134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134</v>
      </c>
      <c r="GX610" s="2" t="s">
        <v>134</v>
      </c>
      <c r="GY610" s="2" t="s">
        <v>134</v>
      </c>
      <c r="GZ610" s="2" t="s">
        <v>134</v>
      </c>
      <c r="HA610" s="2" t="s">
        <v>134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134</v>
      </c>
      <c r="HJ610" s="2" t="s">
        <v>134</v>
      </c>
      <c r="HK610" s="2" t="s">
        <v>134</v>
      </c>
      <c r="HL610" s="2" t="s">
        <v>134</v>
      </c>
      <c r="HM610" s="2" t="s">
        <v>134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134</v>
      </c>
      <c r="HV610" s="2" t="s">
        <v>134</v>
      </c>
      <c r="HW610" s="2" t="s">
        <v>134</v>
      </c>
      <c r="HX610" s="2" t="s">
        <v>134</v>
      </c>
      <c r="HY610" s="2" t="s">
        <v>134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134</v>
      </c>
      <c r="IH610" s="2" t="s">
        <v>134</v>
      </c>
      <c r="II610" s="2" t="s">
        <v>134</v>
      </c>
      <c r="IJ610" s="2" t="s">
        <v>134</v>
      </c>
      <c r="IK610" s="2" t="s">
        <v>134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134</v>
      </c>
      <c r="IT610" s="2" t="s">
        <v>134</v>
      </c>
      <c r="IU610" s="2" t="s">
        <v>134</v>
      </c>
      <c r="IV610" s="2" t="s">
        <v>134</v>
      </c>
      <c r="IW610" s="2" t="s">
        <v>134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134</v>
      </c>
      <c r="JF610" s="2" t="s">
        <v>134</v>
      </c>
      <c r="JG610" s="2" t="s">
        <v>134</v>
      </c>
      <c r="JH610" s="2" t="s">
        <v>134</v>
      </c>
      <c r="JI610" s="2" t="s">
        <v>134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134</v>
      </c>
      <c r="JR610" s="2" t="s">
        <v>134</v>
      </c>
      <c r="JS610" s="2" t="s">
        <v>134</v>
      </c>
      <c r="JT610" s="2" t="s">
        <v>134</v>
      </c>
      <c r="JU610" s="2" t="s">
        <v>134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134</v>
      </c>
      <c r="KD610" s="2" t="s">
        <v>134</v>
      </c>
      <c r="KE610" s="2" t="s">
        <v>134</v>
      </c>
      <c r="KF610" s="2" t="s">
        <v>134</v>
      </c>
      <c r="KG610" s="2" t="s">
        <v>134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134</v>
      </c>
      <c r="KQ610" s="2" t="s">
        <v>134</v>
      </c>
      <c r="KR610" s="2" t="s">
        <v>134</v>
      </c>
      <c r="KS610" s="2" t="s">
        <v>134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134</v>
      </c>
      <c r="LC610" s="2" t="s">
        <v>134</v>
      </c>
      <c r="LD610" s="2" t="s">
        <v>134</v>
      </c>
      <c r="LE610" s="2" t="s">
        <v>134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134</v>
      </c>
      <c r="LN610" s="2" t="s">
        <v>134</v>
      </c>
      <c r="LO610" s="2" t="s">
        <v>134</v>
      </c>
      <c r="LP610" s="2" t="s">
        <v>134</v>
      </c>
      <c r="LQ610" s="2" t="s">
        <v>134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134</v>
      </c>
      <c r="LZ610" s="2" t="s">
        <v>134</v>
      </c>
      <c r="MA610" s="2" t="s">
        <v>134</v>
      </c>
      <c r="MB610" s="2" t="s">
        <v>134</v>
      </c>
      <c r="MC610" s="2" t="s">
        <v>134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134</v>
      </c>
      <c r="MM610" s="2" t="s">
        <v>134</v>
      </c>
      <c r="MN610" s="2" t="s">
        <v>134</v>
      </c>
      <c r="MO610" s="2" t="s">
        <v>134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134</v>
      </c>
      <c r="MY610" s="2" t="s">
        <v>134</v>
      </c>
      <c r="MZ610" s="2" t="s">
        <v>134</v>
      </c>
      <c r="NA610" s="2" t="s">
        <v>134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134</v>
      </c>
      <c r="NK610" s="2" t="s">
        <v>134</v>
      </c>
      <c r="NL610" s="2" t="s">
        <v>134</v>
      </c>
      <c r="NM610" s="2" t="s">
        <v>134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134</v>
      </c>
      <c r="NW610" s="2" t="s">
        <v>134</v>
      </c>
      <c r="NX610" s="2" t="s">
        <v>134</v>
      </c>
      <c r="NY610" s="2" t="s">
        <v>134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134</v>
      </c>
      <c r="OT610" s="2" t="s">
        <v>134</v>
      </c>
      <c r="OU610" s="2" t="s">
        <v>134</v>
      </c>
      <c r="OV610" s="2" t="s">
        <v>134</v>
      </c>
      <c r="OW610" s="2" t="s">
        <v>134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134</v>
      </c>
      <c r="PG610" s="2" t="s">
        <v>134</v>
      </c>
      <c r="PH610" s="2" t="s">
        <v>134</v>
      </c>
      <c r="PI610" s="2" t="s">
        <v>134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134</v>
      </c>
      <c r="PS610" s="2" t="s">
        <v>134</v>
      </c>
      <c r="PT610" s="2" t="s">
        <v>134</v>
      </c>
      <c r="PU610" s="2" t="s">
        <v>134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134</v>
      </c>
      <c r="QD610" s="2" t="s">
        <v>134</v>
      </c>
      <c r="QE610" s="2" t="s">
        <v>134</v>
      </c>
      <c r="QF610" s="2" t="s">
        <v>134</v>
      </c>
      <c r="QG610" s="2" t="s">
        <v>134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134</v>
      </c>
      <c r="RB610" s="2" t="s">
        <v>134</v>
      </c>
      <c r="RC610" s="2" t="s">
        <v>134</v>
      </c>
      <c r="RD610" s="2" t="s">
        <v>134</v>
      </c>
      <c r="RE610" s="2" t="s">
        <v>134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134</v>
      </c>
      <c r="RN610" s="2" t="s">
        <v>134</v>
      </c>
      <c r="RO610" s="2" t="s">
        <v>134</v>
      </c>
      <c r="RP610" s="2" t="s">
        <v>134</v>
      </c>
      <c r="RQ610" s="2" t="s">
        <v>134</v>
      </c>
      <c r="RR610" s="2" t="s">
        <v>134</v>
      </c>
      <c r="RS610" s="4"/>
      <c r="RT610" s="8"/>
      <c r="RU610" s="4"/>
      <c r="RV610" s="8"/>
      <c r="RW610" s="7"/>
      <c r="RX610" s="7"/>
      <c r="RY610" s="2" t="s">
        <v>134</v>
      </c>
      <c r="RZ610" s="2" t="s">
        <v>134</v>
      </c>
      <c r="SA610" s="2" t="s">
        <v>134</v>
      </c>
      <c r="SB610" s="2" t="s">
        <v>134</v>
      </c>
      <c r="SC610" s="2" t="s">
        <v>134</v>
      </c>
      <c r="SD610" s="2" t="s">
        <v>134</v>
      </c>
      <c r="SE610" s="4"/>
      <c r="SF610" s="8"/>
      <c r="SG610" s="4"/>
      <c r="SH610" s="8"/>
      <c r="SI610" s="7"/>
      <c r="SJ610" s="7"/>
      <c r="SK610" s="2" t="s">
        <v>134</v>
      </c>
      <c r="SL610" s="2" t="s">
        <v>134</v>
      </c>
      <c r="SM610" s="2" t="s">
        <v>134</v>
      </c>
      <c r="SN610" s="2" t="s">
        <v>134</v>
      </c>
      <c r="SO610" s="2" t="s">
        <v>134</v>
      </c>
      <c r="SP610" s="2" t="s">
        <v>134</v>
      </c>
    </row>
    <row r="611">
      <c r="A611" s="2" t="s">
        <v>4235</v>
      </c>
      <c r="B611" s="2" t="s">
        <v>123</v>
      </c>
      <c r="C611" s="2" t="s">
        <v>4232</v>
      </c>
      <c r="D611" s="2" t="s">
        <v>125</v>
      </c>
      <c r="E611" s="2" t="s">
        <v>1660</v>
      </c>
      <c r="F611" s="2" t="s">
        <v>4236</v>
      </c>
      <c r="G611" s="2" t="s">
        <v>134</v>
      </c>
      <c r="H611" s="2" t="s">
        <v>134</v>
      </c>
      <c r="I611" s="2" t="s">
        <v>134</v>
      </c>
      <c r="J611" s="2" t="s">
        <v>234</v>
      </c>
      <c r="K611" s="2" t="s">
        <v>587</v>
      </c>
      <c r="L611" s="3"/>
      <c r="M611" s="3"/>
      <c r="N611" s="3"/>
      <c r="O611" s="2" t="s">
        <v>766</v>
      </c>
      <c r="P611" s="2" t="s">
        <v>134</v>
      </c>
      <c r="Q611" s="2" t="s">
        <v>134</v>
      </c>
      <c r="R611" s="2" t="s">
        <v>28</v>
      </c>
      <c r="S611" s="2" t="s">
        <v>134</v>
      </c>
      <c r="T611" s="2" t="s">
        <v>134</v>
      </c>
      <c r="U611" s="2" t="s">
        <v>134</v>
      </c>
      <c r="V611" s="2" t="s">
        <v>134</v>
      </c>
      <c r="W611" s="2" t="s">
        <v>134</v>
      </c>
      <c r="X611" s="2" t="s">
        <v>134</v>
      </c>
      <c r="Y611" s="2" t="s">
        <v>134</v>
      </c>
      <c r="Z611" s="4"/>
      <c r="AA611" s="4">
        <f>=ROUNDDOWN({0},0)</f>
      </c>
      <c r="AB611" s="5"/>
      <c r="AC611" s="2" t="s">
        <v>134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/>
      <c r="BJ611" s="4"/>
      <c r="BK611" s="8"/>
      <c r="BL611" s="2" t="s">
        <v>134</v>
      </c>
      <c r="BM611" s="7"/>
      <c r="BN611" s="7"/>
      <c r="BO611" s="4"/>
      <c r="BP611" s="8"/>
      <c r="BQ611" s="4"/>
      <c r="BR611" s="8"/>
      <c r="BS611" s="7"/>
      <c r="BT611" s="7"/>
      <c r="BU611" s="2" t="s">
        <v>134</v>
      </c>
      <c r="BV611" s="2" t="s">
        <v>134</v>
      </c>
      <c r="BW611" s="2" t="s">
        <v>134</v>
      </c>
      <c r="BX611" s="2" t="s">
        <v>134</v>
      </c>
      <c r="BY611" s="2" t="s">
        <v>134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134</v>
      </c>
      <c r="CI611" s="2" t="s">
        <v>134</v>
      </c>
      <c r="CJ611" s="2" t="s">
        <v>134</v>
      </c>
      <c r="CK611" s="2" t="s">
        <v>134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134</v>
      </c>
      <c r="CT611" s="2" t="s">
        <v>134</v>
      </c>
      <c r="CU611" s="2" t="s">
        <v>134</v>
      </c>
      <c r="CV611" s="2" t="s">
        <v>134</v>
      </c>
      <c r="CW611" s="2" t="s">
        <v>134</v>
      </c>
      <c r="CX611" s="2" t="s">
        <v>134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134</v>
      </c>
      <c r="DG611" s="2" t="s">
        <v>134</v>
      </c>
      <c r="DH611" s="2" t="s">
        <v>134</v>
      </c>
      <c r="DI611" s="2" t="s">
        <v>134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134</v>
      </c>
      <c r="DR611" s="2" t="s">
        <v>134</v>
      </c>
      <c r="DS611" s="2" t="s">
        <v>134</v>
      </c>
      <c r="DT611" s="2" t="s">
        <v>134</v>
      </c>
      <c r="DU611" s="2" t="s">
        <v>134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134</v>
      </c>
      <c r="ED611" s="2" t="s">
        <v>134</v>
      </c>
      <c r="EE611" s="2" t="s">
        <v>134</v>
      </c>
      <c r="EF611" s="2" t="s">
        <v>134</v>
      </c>
      <c r="EG611" s="2" t="s">
        <v>134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134</v>
      </c>
      <c r="EQ611" s="2" t="s">
        <v>134</v>
      </c>
      <c r="ER611" s="2" t="s">
        <v>134</v>
      </c>
      <c r="ES611" s="2" t="s">
        <v>134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134</v>
      </c>
      <c r="FB611" s="2" t="s">
        <v>134</v>
      </c>
      <c r="FC611" s="2" t="s">
        <v>134</v>
      </c>
      <c r="FD611" s="2" t="s">
        <v>134</v>
      </c>
      <c r="FE611" s="2" t="s">
        <v>134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134</v>
      </c>
      <c r="FN611" s="2" t="s">
        <v>134</v>
      </c>
      <c r="FO611" s="2" t="s">
        <v>134</v>
      </c>
      <c r="FP611" s="2" t="s">
        <v>134</v>
      </c>
      <c r="FQ611" s="2" t="s">
        <v>134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134</v>
      </c>
      <c r="GA611" s="2" t="s">
        <v>134</v>
      </c>
      <c r="GB611" s="2" t="s">
        <v>134</v>
      </c>
      <c r="GC611" s="2" t="s">
        <v>134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134</v>
      </c>
      <c r="GM611" s="2" t="s">
        <v>134</v>
      </c>
      <c r="GN611" s="2" t="s">
        <v>134</v>
      </c>
      <c r="GO611" s="2" t="s">
        <v>134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134</v>
      </c>
      <c r="GX611" s="2" t="s">
        <v>134</v>
      </c>
      <c r="GY611" s="2" t="s">
        <v>134</v>
      </c>
      <c r="GZ611" s="2" t="s">
        <v>134</v>
      </c>
      <c r="HA611" s="2" t="s">
        <v>134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134</v>
      </c>
      <c r="HJ611" s="2" t="s">
        <v>134</v>
      </c>
      <c r="HK611" s="2" t="s">
        <v>134</v>
      </c>
      <c r="HL611" s="2" t="s">
        <v>134</v>
      </c>
      <c r="HM611" s="2" t="s">
        <v>134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134</v>
      </c>
      <c r="HV611" s="2" t="s">
        <v>134</v>
      </c>
      <c r="HW611" s="2" t="s">
        <v>134</v>
      </c>
      <c r="HX611" s="2" t="s">
        <v>134</v>
      </c>
      <c r="HY611" s="2" t="s">
        <v>134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134</v>
      </c>
      <c r="II611" s="2" t="s">
        <v>134</v>
      </c>
      <c r="IJ611" s="2" t="s">
        <v>134</v>
      </c>
      <c r="IK611" s="2" t="s">
        <v>134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134</v>
      </c>
      <c r="IT611" s="2" t="s">
        <v>134</v>
      </c>
      <c r="IU611" s="2" t="s">
        <v>134</v>
      </c>
      <c r="IV611" s="2" t="s">
        <v>134</v>
      </c>
      <c r="IW611" s="2" t="s">
        <v>134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134</v>
      </c>
      <c r="JG611" s="2" t="s">
        <v>134</v>
      </c>
      <c r="JH611" s="2" t="s">
        <v>134</v>
      </c>
      <c r="JI611" s="2" t="s">
        <v>134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134</v>
      </c>
      <c r="JR611" s="2" t="s">
        <v>134</v>
      </c>
      <c r="JS611" s="2" t="s">
        <v>134</v>
      </c>
      <c r="JT611" s="2" t="s">
        <v>134</v>
      </c>
      <c r="JU611" s="2" t="s">
        <v>134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134</v>
      </c>
      <c r="LC611" s="2" t="s">
        <v>134</v>
      </c>
      <c r="LD611" s="2" t="s">
        <v>134</v>
      </c>
      <c r="LE611" s="2" t="s">
        <v>134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134</v>
      </c>
      <c r="LO611" s="2" t="s">
        <v>134</v>
      </c>
      <c r="LP611" s="2" t="s">
        <v>134</v>
      </c>
      <c r="LQ611" s="2" t="s">
        <v>134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134</v>
      </c>
      <c r="LZ611" s="2" t="s">
        <v>134</v>
      </c>
      <c r="MA611" s="2" t="s">
        <v>134</v>
      </c>
      <c r="MB611" s="2" t="s">
        <v>134</v>
      </c>
      <c r="MC611" s="2" t="s">
        <v>134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134</v>
      </c>
      <c r="MM611" s="2" t="s">
        <v>134</v>
      </c>
      <c r="MN611" s="2" t="s">
        <v>134</v>
      </c>
      <c r="MO611" s="2" t="s">
        <v>134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134</v>
      </c>
      <c r="MY611" s="2" t="s">
        <v>134</v>
      </c>
      <c r="MZ611" s="2" t="s">
        <v>134</v>
      </c>
      <c r="NA611" s="2" t="s">
        <v>134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134</v>
      </c>
      <c r="NK611" s="2" t="s">
        <v>134</v>
      </c>
      <c r="NL611" s="2" t="s">
        <v>134</v>
      </c>
      <c r="NM611" s="2" t="s">
        <v>134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134</v>
      </c>
      <c r="OT611" s="2" t="s">
        <v>134</v>
      </c>
      <c r="OU611" s="2" t="s">
        <v>134</v>
      </c>
      <c r="OV611" s="2" t="s">
        <v>134</v>
      </c>
      <c r="OW611" s="2" t="s">
        <v>134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134</v>
      </c>
      <c r="RB611" s="2" t="s">
        <v>134</v>
      </c>
      <c r="RC611" s="2" t="s">
        <v>134</v>
      </c>
      <c r="RD611" s="2" t="s">
        <v>134</v>
      </c>
      <c r="RE611" s="2" t="s">
        <v>134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134</v>
      </c>
      <c r="RN611" s="2" t="s">
        <v>134</v>
      </c>
      <c r="RO611" s="2" t="s">
        <v>134</v>
      </c>
      <c r="RP611" s="2" t="s">
        <v>134</v>
      </c>
      <c r="RQ611" s="2" t="s">
        <v>134</v>
      </c>
      <c r="RR611" s="2" t="s">
        <v>134</v>
      </c>
      <c r="RS611" s="4"/>
      <c r="RT611" s="8"/>
      <c r="RU611" s="4"/>
      <c r="RV611" s="8"/>
      <c r="RW611" s="7"/>
      <c r="RX611" s="7"/>
      <c r="RY611" s="2" t="s">
        <v>134</v>
      </c>
      <c r="RZ611" s="2" t="s">
        <v>134</v>
      </c>
      <c r="SA611" s="2" t="s">
        <v>134</v>
      </c>
      <c r="SB611" s="2" t="s">
        <v>134</v>
      </c>
      <c r="SC611" s="2" t="s">
        <v>134</v>
      </c>
      <c r="SD611" s="2" t="s">
        <v>134</v>
      </c>
      <c r="SE611" s="4"/>
      <c r="SF611" s="8"/>
      <c r="SG611" s="4"/>
      <c r="SH611" s="8"/>
      <c r="SI611" s="7"/>
      <c r="SJ611" s="7"/>
      <c r="SK611" s="2" t="s">
        <v>134</v>
      </c>
      <c r="SL611" s="2" t="s">
        <v>134</v>
      </c>
      <c r="SM611" s="2" t="s">
        <v>134</v>
      </c>
      <c r="SN611" s="2" t="s">
        <v>134</v>
      </c>
      <c r="SO611" s="2" t="s">
        <v>134</v>
      </c>
      <c r="SP611" s="2" t="s">
        <v>134</v>
      </c>
    </row>
    <row r="612">
      <c r="A612" s="2" t="s">
        <v>4237</v>
      </c>
      <c r="B612" s="2" t="s">
        <v>123</v>
      </c>
      <c r="C612" s="2" t="s">
        <v>4232</v>
      </c>
      <c r="D612" s="2" t="s">
        <v>125</v>
      </c>
      <c r="E612" s="2" t="s">
        <v>1660</v>
      </c>
      <c r="F612" s="2" t="s">
        <v>4236</v>
      </c>
      <c r="G612" s="2" t="s">
        <v>134</v>
      </c>
      <c r="H612" s="2" t="s">
        <v>134</v>
      </c>
      <c r="I612" s="2" t="s">
        <v>134</v>
      </c>
      <c r="J612" s="2" t="s">
        <v>234</v>
      </c>
      <c r="K612" s="2" t="s">
        <v>130</v>
      </c>
      <c r="L612" s="3"/>
      <c r="M612" s="3"/>
      <c r="N612" s="3"/>
      <c r="O612" s="2" t="s">
        <v>766</v>
      </c>
      <c r="P612" s="2" t="s">
        <v>134</v>
      </c>
      <c r="Q612" s="2" t="s">
        <v>134</v>
      </c>
      <c r="R612" s="2" t="s">
        <v>28</v>
      </c>
      <c r="S612" s="2" t="s">
        <v>134</v>
      </c>
      <c r="T612" s="2" t="s">
        <v>134</v>
      </c>
      <c r="U612" s="2" t="s">
        <v>134</v>
      </c>
      <c r="V612" s="2" t="s">
        <v>134</v>
      </c>
      <c r="W612" s="2" t="s">
        <v>134</v>
      </c>
      <c r="X612" s="2" t="s">
        <v>134</v>
      </c>
      <c r="Y612" s="2" t="s">
        <v>134</v>
      </c>
      <c r="Z612" s="4"/>
      <c r="AA612" s="4">
        <f>=ROUNDDOWN({0},0)</f>
      </c>
      <c r="AB612" s="5"/>
      <c r="AC612" s="2" t="s">
        <v>134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/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134</v>
      </c>
      <c r="BW612" s="2" t="s">
        <v>134</v>
      </c>
      <c r="BX612" s="2" t="s">
        <v>134</v>
      </c>
      <c r="BY612" s="2" t="s">
        <v>134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134</v>
      </c>
      <c r="CI612" s="2" t="s">
        <v>134</v>
      </c>
      <c r="CJ612" s="2" t="s">
        <v>134</v>
      </c>
      <c r="CK612" s="2" t="s">
        <v>134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134</v>
      </c>
      <c r="CT612" s="2" t="s">
        <v>134</v>
      </c>
      <c r="CU612" s="2" t="s">
        <v>134</v>
      </c>
      <c r="CV612" s="2" t="s">
        <v>134</v>
      </c>
      <c r="CW612" s="2" t="s">
        <v>134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134</v>
      </c>
      <c r="DG612" s="2" t="s">
        <v>134</v>
      </c>
      <c r="DH612" s="2" t="s">
        <v>134</v>
      </c>
      <c r="DI612" s="2" t="s">
        <v>134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134</v>
      </c>
      <c r="DS612" s="2" t="s">
        <v>134</v>
      </c>
      <c r="DT612" s="2" t="s">
        <v>134</v>
      </c>
      <c r="DU612" s="2" t="s">
        <v>134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134</v>
      </c>
      <c r="ED612" s="2" t="s">
        <v>134</v>
      </c>
      <c r="EE612" s="2" t="s">
        <v>134</v>
      </c>
      <c r="EF612" s="2" t="s">
        <v>134</v>
      </c>
      <c r="EG612" s="2" t="s">
        <v>134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134</v>
      </c>
      <c r="EQ612" s="2" t="s">
        <v>134</v>
      </c>
      <c r="ER612" s="2" t="s">
        <v>134</v>
      </c>
      <c r="ES612" s="2" t="s">
        <v>134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134</v>
      </c>
      <c r="FB612" s="2" t="s">
        <v>134</v>
      </c>
      <c r="FC612" s="2" t="s">
        <v>134</v>
      </c>
      <c r="FD612" s="2" t="s">
        <v>134</v>
      </c>
      <c r="FE612" s="2" t="s">
        <v>134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134</v>
      </c>
      <c r="FN612" s="2" t="s">
        <v>134</v>
      </c>
      <c r="FO612" s="2" t="s">
        <v>134</v>
      </c>
      <c r="FP612" s="2" t="s">
        <v>134</v>
      </c>
      <c r="FQ612" s="2" t="s">
        <v>134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134</v>
      </c>
      <c r="GA612" s="2" t="s">
        <v>134</v>
      </c>
      <c r="GB612" s="2" t="s">
        <v>134</v>
      </c>
      <c r="GC612" s="2" t="s">
        <v>134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134</v>
      </c>
      <c r="GM612" s="2" t="s">
        <v>134</v>
      </c>
      <c r="GN612" s="2" t="s">
        <v>134</v>
      </c>
      <c r="GO612" s="2" t="s">
        <v>134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134</v>
      </c>
      <c r="GX612" s="2" t="s">
        <v>134</v>
      </c>
      <c r="GY612" s="2" t="s">
        <v>134</v>
      </c>
      <c r="GZ612" s="2" t="s">
        <v>134</v>
      </c>
      <c r="HA612" s="2" t="s">
        <v>134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134</v>
      </c>
      <c r="HJ612" s="2" t="s">
        <v>134</v>
      </c>
      <c r="HK612" s="2" t="s">
        <v>134</v>
      </c>
      <c r="HL612" s="2" t="s">
        <v>134</v>
      </c>
      <c r="HM612" s="2" t="s">
        <v>134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134</v>
      </c>
      <c r="HV612" s="2" t="s">
        <v>134</v>
      </c>
      <c r="HW612" s="2" t="s">
        <v>134</v>
      </c>
      <c r="HX612" s="2" t="s">
        <v>134</v>
      </c>
      <c r="HY612" s="2" t="s">
        <v>134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134</v>
      </c>
      <c r="II612" s="2" t="s">
        <v>134</v>
      </c>
      <c r="IJ612" s="2" t="s">
        <v>134</v>
      </c>
      <c r="IK612" s="2" t="s">
        <v>134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134</v>
      </c>
      <c r="IT612" s="2" t="s">
        <v>134</v>
      </c>
      <c r="IU612" s="2" t="s">
        <v>134</v>
      </c>
      <c r="IV612" s="2" t="s">
        <v>134</v>
      </c>
      <c r="IW612" s="2" t="s">
        <v>134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134</v>
      </c>
      <c r="JG612" s="2" t="s">
        <v>134</v>
      </c>
      <c r="JH612" s="2" t="s">
        <v>134</v>
      </c>
      <c r="JI612" s="2" t="s">
        <v>134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134</v>
      </c>
      <c r="JR612" s="2" t="s">
        <v>134</v>
      </c>
      <c r="JS612" s="2" t="s">
        <v>134</v>
      </c>
      <c r="JT612" s="2" t="s">
        <v>134</v>
      </c>
      <c r="JU612" s="2" t="s">
        <v>134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134</v>
      </c>
      <c r="KE612" s="2" t="s">
        <v>134</v>
      </c>
      <c r="KF612" s="2" t="s">
        <v>134</v>
      </c>
      <c r="KG612" s="2" t="s">
        <v>134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134</v>
      </c>
      <c r="LO612" s="2" t="s">
        <v>134</v>
      </c>
      <c r="LP612" s="2" t="s">
        <v>134</v>
      </c>
      <c r="LQ612" s="2" t="s">
        <v>134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134</v>
      </c>
      <c r="LZ612" s="2" t="s">
        <v>134</v>
      </c>
      <c r="MA612" s="2" t="s">
        <v>134</v>
      </c>
      <c r="MB612" s="2" t="s">
        <v>134</v>
      </c>
      <c r="MC612" s="2" t="s">
        <v>134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134</v>
      </c>
      <c r="MM612" s="2" t="s">
        <v>134</v>
      </c>
      <c r="MN612" s="2" t="s">
        <v>134</v>
      </c>
      <c r="MO612" s="2" t="s">
        <v>134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134</v>
      </c>
      <c r="NW612" s="2" t="s">
        <v>134</v>
      </c>
      <c r="NX612" s="2" t="s">
        <v>134</v>
      </c>
      <c r="NY612" s="2" t="s">
        <v>134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134</v>
      </c>
      <c r="OT612" s="2" t="s">
        <v>134</v>
      </c>
      <c r="OU612" s="2" t="s">
        <v>134</v>
      </c>
      <c r="OV612" s="2" t="s">
        <v>134</v>
      </c>
      <c r="OW612" s="2" t="s">
        <v>134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134</v>
      </c>
      <c r="RN612" s="2" t="s">
        <v>134</v>
      </c>
      <c r="RO612" s="2" t="s">
        <v>134</v>
      </c>
      <c r="RP612" s="2" t="s">
        <v>134</v>
      </c>
      <c r="RQ612" s="2" t="s">
        <v>134</v>
      </c>
      <c r="RR612" s="2" t="s">
        <v>134</v>
      </c>
      <c r="RS612" s="4"/>
      <c r="RT612" s="8"/>
      <c r="RU612" s="4"/>
      <c r="RV612" s="8"/>
      <c r="RW612" s="7"/>
      <c r="RX612" s="7"/>
      <c r="RY612" s="2" t="s">
        <v>134</v>
      </c>
      <c r="RZ612" s="2" t="s">
        <v>134</v>
      </c>
      <c r="SA612" s="2" t="s">
        <v>134</v>
      </c>
      <c r="SB612" s="2" t="s">
        <v>134</v>
      </c>
      <c r="SC612" s="2" t="s">
        <v>134</v>
      </c>
      <c r="SD612" s="2" t="s">
        <v>134</v>
      </c>
      <c r="SE612" s="4"/>
      <c r="SF612" s="8"/>
      <c r="SG612" s="4"/>
      <c r="SH612" s="8"/>
      <c r="SI612" s="7"/>
      <c r="SJ612" s="7"/>
      <c r="SK612" s="2" t="s">
        <v>134</v>
      </c>
      <c r="SL612" s="2" t="s">
        <v>134</v>
      </c>
      <c r="SM612" s="2" t="s">
        <v>134</v>
      </c>
      <c r="SN612" s="2" t="s">
        <v>134</v>
      </c>
      <c r="SO612" s="2" t="s">
        <v>134</v>
      </c>
      <c r="SP612" s="2" t="s">
        <v>134</v>
      </c>
    </row>
    <row r="613">
      <c r="A613" s="2" t="s">
        <v>4238</v>
      </c>
      <c r="B613" s="2" t="s">
        <v>123</v>
      </c>
      <c r="C613" s="2" t="s">
        <v>4232</v>
      </c>
      <c r="D613" s="2" t="s">
        <v>125</v>
      </c>
      <c r="E613" s="2" t="s">
        <v>1660</v>
      </c>
      <c r="F613" s="2" t="s">
        <v>4239</v>
      </c>
      <c r="G613" s="2" t="s">
        <v>134</v>
      </c>
      <c r="H613" s="2" t="s">
        <v>134</v>
      </c>
      <c r="I613" s="2" t="s">
        <v>134</v>
      </c>
      <c r="J613" s="2" t="s">
        <v>234</v>
      </c>
      <c r="K613" s="2" t="s">
        <v>329</v>
      </c>
      <c r="L613" s="3"/>
      <c r="M613" s="3"/>
      <c r="N613" s="3"/>
      <c r="O613" s="2" t="s">
        <v>766</v>
      </c>
      <c r="P613" s="2" t="s">
        <v>134</v>
      </c>
      <c r="Q613" s="2" t="s">
        <v>134</v>
      </c>
      <c r="R613" s="2" t="s">
        <v>28</v>
      </c>
      <c r="S613" s="2" t="s">
        <v>134</v>
      </c>
      <c r="T613" s="2" t="s">
        <v>134</v>
      </c>
      <c r="U613" s="2" t="s">
        <v>134</v>
      </c>
      <c r="V613" s="2" t="s">
        <v>134</v>
      </c>
      <c r="W613" s="2" t="s">
        <v>134</v>
      </c>
      <c r="X613" s="2" t="s">
        <v>134</v>
      </c>
      <c r="Y613" s="2" t="s">
        <v>134</v>
      </c>
      <c r="Z613" s="4"/>
      <c r="AA613" s="4">
        <f>=ROUNDDOWN({0},0)</f>
      </c>
      <c r="AB613" s="5"/>
      <c r="AC613" s="2" t="s">
        <v>134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134</v>
      </c>
      <c r="BM613" s="7"/>
      <c r="BN613" s="7"/>
      <c r="BO613" s="4"/>
      <c r="BP613" s="8"/>
      <c r="BQ613" s="4"/>
      <c r="BR613" s="8"/>
      <c r="BS613" s="7"/>
      <c r="BT613" s="7"/>
      <c r="BU613" s="2" t="s">
        <v>134</v>
      </c>
      <c r="BV613" s="2" t="s">
        <v>134</v>
      </c>
      <c r="BW613" s="2" t="s">
        <v>134</v>
      </c>
      <c r="BX613" s="2" t="s">
        <v>134</v>
      </c>
      <c r="BY613" s="2" t="s">
        <v>134</v>
      </c>
      <c r="BZ613" s="2" t="s">
        <v>134</v>
      </c>
      <c r="CA613" s="4"/>
      <c r="CB613" s="8"/>
      <c r="CC613" s="4"/>
      <c r="CD613" s="8"/>
      <c r="CE613" s="7"/>
      <c r="CF613" s="7"/>
      <c r="CG613" s="2" t="s">
        <v>134</v>
      </c>
      <c r="CH613" s="2" t="s">
        <v>134</v>
      </c>
      <c r="CI613" s="2" t="s">
        <v>134</v>
      </c>
      <c r="CJ613" s="2" t="s">
        <v>134</v>
      </c>
      <c r="CK613" s="2" t="s">
        <v>134</v>
      </c>
      <c r="CL613" s="2" t="s">
        <v>134</v>
      </c>
      <c r="CM613" s="4"/>
      <c r="CN613" s="8"/>
      <c r="CO613" s="4"/>
      <c r="CP613" s="8"/>
      <c r="CQ613" s="7"/>
      <c r="CR613" s="7"/>
      <c r="CS613" s="2" t="s">
        <v>134</v>
      </c>
      <c r="CT613" s="2" t="s">
        <v>134</v>
      </c>
      <c r="CU613" s="2" t="s">
        <v>134</v>
      </c>
      <c r="CV613" s="2" t="s">
        <v>134</v>
      </c>
      <c r="CW613" s="2" t="s">
        <v>134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134</v>
      </c>
      <c r="DF613" s="2" t="s">
        <v>134</v>
      </c>
      <c r="DG613" s="2" t="s">
        <v>134</v>
      </c>
      <c r="DH613" s="2" t="s">
        <v>134</v>
      </c>
      <c r="DI613" s="2" t="s">
        <v>134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134</v>
      </c>
      <c r="DR613" s="2" t="s">
        <v>134</v>
      </c>
      <c r="DS613" s="2" t="s">
        <v>134</v>
      </c>
      <c r="DT613" s="2" t="s">
        <v>134</v>
      </c>
      <c r="DU613" s="2" t="s">
        <v>134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134</v>
      </c>
      <c r="ED613" s="2" t="s">
        <v>134</v>
      </c>
      <c r="EE613" s="2" t="s">
        <v>134</v>
      </c>
      <c r="EF613" s="2" t="s">
        <v>134</v>
      </c>
      <c r="EG613" s="2" t="s">
        <v>134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134</v>
      </c>
      <c r="EP613" s="2" t="s">
        <v>134</v>
      </c>
      <c r="EQ613" s="2" t="s">
        <v>134</v>
      </c>
      <c r="ER613" s="2" t="s">
        <v>134</v>
      </c>
      <c r="ES613" s="2" t="s">
        <v>134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134</v>
      </c>
      <c r="FB613" s="2" t="s">
        <v>134</v>
      </c>
      <c r="FC613" s="2" t="s">
        <v>134</v>
      </c>
      <c r="FD613" s="2" t="s">
        <v>134</v>
      </c>
      <c r="FE613" s="2" t="s">
        <v>134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134</v>
      </c>
      <c r="FN613" s="2" t="s">
        <v>134</v>
      </c>
      <c r="FO613" s="2" t="s">
        <v>134</v>
      </c>
      <c r="FP613" s="2" t="s">
        <v>134</v>
      </c>
      <c r="FQ613" s="2" t="s">
        <v>134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134</v>
      </c>
      <c r="FZ613" s="2" t="s">
        <v>134</v>
      </c>
      <c r="GA613" s="2" t="s">
        <v>134</v>
      </c>
      <c r="GB613" s="2" t="s">
        <v>134</v>
      </c>
      <c r="GC613" s="2" t="s">
        <v>134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134</v>
      </c>
      <c r="GL613" s="2" t="s">
        <v>134</v>
      </c>
      <c r="GM613" s="2" t="s">
        <v>134</v>
      </c>
      <c r="GN613" s="2" t="s">
        <v>134</v>
      </c>
      <c r="GO613" s="2" t="s">
        <v>134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134</v>
      </c>
      <c r="GX613" s="2" t="s">
        <v>134</v>
      </c>
      <c r="GY613" s="2" t="s">
        <v>134</v>
      </c>
      <c r="GZ613" s="2" t="s">
        <v>134</v>
      </c>
      <c r="HA613" s="2" t="s">
        <v>134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134</v>
      </c>
      <c r="HJ613" s="2" t="s">
        <v>134</v>
      </c>
      <c r="HK613" s="2" t="s">
        <v>134</v>
      </c>
      <c r="HL613" s="2" t="s">
        <v>134</v>
      </c>
      <c r="HM613" s="2" t="s">
        <v>134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134</v>
      </c>
      <c r="HV613" s="2" t="s">
        <v>134</v>
      </c>
      <c r="HW613" s="2" t="s">
        <v>134</v>
      </c>
      <c r="HX613" s="2" t="s">
        <v>134</v>
      </c>
      <c r="HY613" s="2" t="s">
        <v>134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134</v>
      </c>
      <c r="IH613" s="2" t="s">
        <v>134</v>
      </c>
      <c r="II613" s="2" t="s">
        <v>134</v>
      </c>
      <c r="IJ613" s="2" t="s">
        <v>134</v>
      </c>
      <c r="IK613" s="2" t="s">
        <v>134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134</v>
      </c>
      <c r="IT613" s="2" t="s">
        <v>134</v>
      </c>
      <c r="IU613" s="2" t="s">
        <v>134</v>
      </c>
      <c r="IV613" s="2" t="s">
        <v>134</v>
      </c>
      <c r="IW613" s="2" t="s">
        <v>134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134</v>
      </c>
      <c r="JG613" s="2" t="s">
        <v>134</v>
      </c>
      <c r="JH613" s="2" t="s">
        <v>134</v>
      </c>
      <c r="JI613" s="2" t="s">
        <v>134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134</v>
      </c>
      <c r="JR613" s="2" t="s">
        <v>134</v>
      </c>
      <c r="JS613" s="2" t="s">
        <v>134</v>
      </c>
      <c r="JT613" s="2" t="s">
        <v>134</v>
      </c>
      <c r="JU613" s="2" t="s">
        <v>134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134</v>
      </c>
      <c r="KE613" s="2" t="s">
        <v>134</v>
      </c>
      <c r="KF613" s="2" t="s">
        <v>134</v>
      </c>
      <c r="KG613" s="2" t="s">
        <v>134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134</v>
      </c>
      <c r="LB613" s="2" t="s">
        <v>134</v>
      </c>
      <c r="LC613" s="2" t="s">
        <v>134</v>
      </c>
      <c r="LD613" s="2" t="s">
        <v>134</v>
      </c>
      <c r="LE613" s="2" t="s">
        <v>134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134</v>
      </c>
      <c r="LN613" s="2" t="s">
        <v>134</v>
      </c>
      <c r="LO613" s="2" t="s">
        <v>134</v>
      </c>
      <c r="LP613" s="2" t="s">
        <v>134</v>
      </c>
      <c r="LQ613" s="2" t="s">
        <v>134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134</v>
      </c>
      <c r="LZ613" s="2" t="s">
        <v>134</v>
      </c>
      <c r="MA613" s="2" t="s">
        <v>134</v>
      </c>
      <c r="MB613" s="2" t="s">
        <v>134</v>
      </c>
      <c r="MC613" s="2" t="s">
        <v>134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134</v>
      </c>
      <c r="ML613" s="2" t="s">
        <v>134</v>
      </c>
      <c r="MM613" s="2" t="s">
        <v>134</v>
      </c>
      <c r="MN613" s="2" t="s">
        <v>134</v>
      </c>
      <c r="MO613" s="2" t="s">
        <v>134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134</v>
      </c>
      <c r="MY613" s="2" t="s">
        <v>134</v>
      </c>
      <c r="MZ613" s="2" t="s">
        <v>134</v>
      </c>
      <c r="NA613" s="2" t="s">
        <v>134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134</v>
      </c>
      <c r="NJ613" s="2" t="s">
        <v>134</v>
      </c>
      <c r="NK613" s="2" t="s">
        <v>134</v>
      </c>
      <c r="NL613" s="2" t="s">
        <v>134</v>
      </c>
      <c r="NM613" s="2" t="s">
        <v>134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134</v>
      </c>
      <c r="NV613" s="2" t="s">
        <v>134</v>
      </c>
      <c r="NW613" s="2" t="s">
        <v>134</v>
      </c>
      <c r="NX613" s="2" t="s">
        <v>134</v>
      </c>
      <c r="NY613" s="2" t="s">
        <v>134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134</v>
      </c>
      <c r="OT613" s="2" t="s">
        <v>134</v>
      </c>
      <c r="OU613" s="2" t="s">
        <v>134</v>
      </c>
      <c r="OV613" s="2" t="s">
        <v>134</v>
      </c>
      <c r="OW613" s="2" t="s">
        <v>134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134</v>
      </c>
      <c r="PS613" s="2" t="s">
        <v>134</v>
      </c>
      <c r="PT613" s="2" t="s">
        <v>134</v>
      </c>
      <c r="PU613" s="2" t="s">
        <v>134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134</v>
      </c>
      <c r="QP613" s="2" t="s">
        <v>134</v>
      </c>
      <c r="QQ613" s="2" t="s">
        <v>134</v>
      </c>
      <c r="QR613" s="2" t="s">
        <v>134</v>
      </c>
      <c r="QS613" s="2" t="s">
        <v>134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134</v>
      </c>
      <c r="RB613" s="2" t="s">
        <v>134</v>
      </c>
      <c r="RC613" s="2" t="s">
        <v>134</v>
      </c>
      <c r="RD613" s="2" t="s">
        <v>134</v>
      </c>
      <c r="RE613" s="2" t="s">
        <v>134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134</v>
      </c>
      <c r="RN613" s="2" t="s">
        <v>134</v>
      </c>
      <c r="RO613" s="2" t="s">
        <v>134</v>
      </c>
      <c r="RP613" s="2" t="s">
        <v>134</v>
      </c>
      <c r="RQ613" s="2" t="s">
        <v>134</v>
      </c>
      <c r="RR613" s="2" t="s">
        <v>134</v>
      </c>
      <c r="RS613" s="4"/>
      <c r="RT613" s="8"/>
      <c r="RU613" s="4"/>
      <c r="RV613" s="8"/>
      <c r="RW613" s="7"/>
      <c r="RX613" s="7"/>
      <c r="RY613" s="2" t="s">
        <v>134</v>
      </c>
      <c r="RZ613" s="2" t="s">
        <v>134</v>
      </c>
      <c r="SA613" s="2" t="s">
        <v>134</v>
      </c>
      <c r="SB613" s="2" t="s">
        <v>134</v>
      </c>
      <c r="SC613" s="2" t="s">
        <v>134</v>
      </c>
      <c r="SD613" s="2" t="s">
        <v>134</v>
      </c>
      <c r="SE613" s="4"/>
      <c r="SF613" s="8"/>
      <c r="SG613" s="4"/>
      <c r="SH613" s="8"/>
      <c r="SI613" s="7"/>
      <c r="SJ613" s="7"/>
      <c r="SK613" s="2" t="s">
        <v>134</v>
      </c>
      <c r="SL613" s="2" t="s">
        <v>134</v>
      </c>
      <c r="SM613" s="2" t="s">
        <v>134</v>
      </c>
      <c r="SN613" s="2" t="s">
        <v>134</v>
      </c>
      <c r="SO613" s="2" t="s">
        <v>134</v>
      </c>
      <c r="SP613" s="2" t="s">
        <v>134</v>
      </c>
    </row>
    <row r="614">
      <c r="A614" s="2" t="s">
        <v>4240</v>
      </c>
      <c r="B614" s="2" t="s">
        <v>123</v>
      </c>
      <c r="C614" s="2" t="s">
        <v>4232</v>
      </c>
      <c r="D614" s="2" t="s">
        <v>125</v>
      </c>
      <c r="E614" s="2" t="s">
        <v>126</v>
      </c>
      <c r="F614" s="2" t="s">
        <v>4241</v>
      </c>
      <c r="G614" s="2" t="s">
        <v>4242</v>
      </c>
      <c r="H614" s="2" t="s">
        <v>4243</v>
      </c>
      <c r="I614" s="2" t="s">
        <v>4244</v>
      </c>
      <c r="J614" s="2" t="s">
        <v>234</v>
      </c>
      <c r="K614" s="2" t="s">
        <v>962</v>
      </c>
      <c r="L614" s="3">
        <v>12.5</v>
      </c>
      <c r="M614" s="3">
        <v>13.13</v>
      </c>
      <c r="N614" s="3">
        <v>29.99</v>
      </c>
      <c r="O614" s="2" t="s">
        <v>766</v>
      </c>
      <c r="P614" s="2" t="s">
        <v>275</v>
      </c>
      <c r="Q614" s="2" t="s">
        <v>133</v>
      </c>
      <c r="R614" s="2" t="s">
        <v>134</v>
      </c>
      <c r="S614" s="2" t="s">
        <v>4245</v>
      </c>
      <c r="T614" s="2" t="s">
        <v>134</v>
      </c>
      <c r="U614" s="2" t="s">
        <v>134</v>
      </c>
      <c r="V614" s="2" t="s">
        <v>420</v>
      </c>
      <c r="W614" s="2" t="s">
        <v>4246</v>
      </c>
      <c r="X614" s="2" t="s">
        <v>134</v>
      </c>
      <c r="Y614" s="2" t="s">
        <v>237</v>
      </c>
      <c r="Z614" s="4"/>
      <c r="AA614" s="4">
        <f>=ROUNDDOWN({0},0)</f>
      </c>
      <c r="AB614" s="5"/>
      <c r="AC614" s="2" t="s">
        <v>134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134</v>
      </c>
      <c r="BM614" s="7"/>
      <c r="BN614" s="7"/>
      <c r="BO614" s="4"/>
      <c r="BP614" s="8"/>
      <c r="BQ614" s="4"/>
      <c r="BR614" s="8"/>
      <c r="BS614" s="7"/>
      <c r="BT614" s="7"/>
      <c r="BU614" s="2" t="s">
        <v>140</v>
      </c>
      <c r="BV614" s="2" t="s">
        <v>144</v>
      </c>
      <c r="BW614" s="2" t="s">
        <v>134</v>
      </c>
      <c r="BX614" s="2" t="s">
        <v>2277</v>
      </c>
      <c r="BY614" s="2" t="s">
        <v>142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140</v>
      </c>
      <c r="CH614" s="2" t="s">
        <v>144</v>
      </c>
      <c r="CI614" s="2" t="s">
        <v>145</v>
      </c>
      <c r="CJ614" s="2" t="s">
        <v>146</v>
      </c>
      <c r="CK614" s="2" t="s">
        <v>142</v>
      </c>
      <c r="CL614" s="2" t="s">
        <v>134</v>
      </c>
      <c r="CM614" s="4"/>
      <c r="CN614" s="8"/>
      <c r="CO614" s="4"/>
      <c r="CP614" s="8"/>
      <c r="CQ614" s="7"/>
      <c r="CR614" s="7"/>
      <c r="CS614" s="2" t="s">
        <v>140</v>
      </c>
      <c r="CT614" s="2" t="s">
        <v>144</v>
      </c>
      <c r="CU614" s="2" t="s">
        <v>729</v>
      </c>
      <c r="CV614" s="2" t="s">
        <v>680</v>
      </c>
      <c r="CW614" s="2" t="s">
        <v>142</v>
      </c>
      <c r="CX614" s="2" t="s">
        <v>134</v>
      </c>
      <c r="CY614" s="4"/>
      <c r="CZ614" s="8"/>
      <c r="DA614" s="4"/>
      <c r="DB614" s="8"/>
      <c r="DC614" s="7"/>
      <c r="DD614" s="7"/>
      <c r="DE614" s="2" t="s">
        <v>140</v>
      </c>
      <c r="DF614" s="2" t="s">
        <v>144</v>
      </c>
      <c r="DG614" s="2" t="s">
        <v>242</v>
      </c>
      <c r="DH614" s="2" t="s">
        <v>3699</v>
      </c>
      <c r="DI614" s="2" t="s">
        <v>142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140</v>
      </c>
      <c r="DR614" s="2" t="s">
        <v>144</v>
      </c>
      <c r="DS614" s="2" t="s">
        <v>533</v>
      </c>
      <c r="DT614" s="2" t="s">
        <v>2068</v>
      </c>
      <c r="DU614" s="2" t="s">
        <v>142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140</v>
      </c>
      <c r="ED614" s="2" t="s">
        <v>144</v>
      </c>
      <c r="EE614" s="2" t="s">
        <v>535</v>
      </c>
      <c r="EF614" s="2" t="s">
        <v>590</v>
      </c>
      <c r="EG614" s="2" t="s">
        <v>142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140</v>
      </c>
      <c r="EP614" s="2" t="s">
        <v>144</v>
      </c>
      <c r="EQ614" s="2" t="s">
        <v>242</v>
      </c>
      <c r="ER614" s="2" t="s">
        <v>570</v>
      </c>
      <c r="ES614" s="2" t="s">
        <v>142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140</v>
      </c>
      <c r="FB614" s="2" t="s">
        <v>144</v>
      </c>
      <c r="FC614" s="2" t="s">
        <v>1939</v>
      </c>
      <c r="FD614" s="2" t="s">
        <v>2136</v>
      </c>
      <c r="FE614" s="2" t="s">
        <v>142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161</v>
      </c>
      <c r="FN614" s="2" t="s">
        <v>144</v>
      </c>
      <c r="FO614" s="2" t="s">
        <v>134</v>
      </c>
      <c r="FP614" s="2" t="s">
        <v>134</v>
      </c>
      <c r="FQ614" s="2" t="s">
        <v>142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161</v>
      </c>
      <c r="FZ614" s="2" t="s">
        <v>144</v>
      </c>
      <c r="GA614" s="2" t="s">
        <v>134</v>
      </c>
      <c r="GB614" s="2" t="s">
        <v>134</v>
      </c>
      <c r="GC614" s="2" t="s">
        <v>142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134</v>
      </c>
      <c r="GL614" s="2" t="s">
        <v>134</v>
      </c>
      <c r="GM614" s="2" t="s">
        <v>134</v>
      </c>
      <c r="GN614" s="2" t="s">
        <v>134</v>
      </c>
      <c r="GO614" s="2" t="s">
        <v>134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140</v>
      </c>
      <c r="GX614" s="2" t="s">
        <v>144</v>
      </c>
      <c r="GY614" s="2" t="s">
        <v>151</v>
      </c>
      <c r="GZ614" s="2" t="s">
        <v>134</v>
      </c>
      <c r="HA614" s="2" t="s">
        <v>142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140</v>
      </c>
      <c r="HJ614" s="2" t="s">
        <v>144</v>
      </c>
      <c r="HK614" s="2" t="s">
        <v>242</v>
      </c>
      <c r="HL614" s="2" t="s">
        <v>3311</v>
      </c>
      <c r="HM614" s="2" t="s">
        <v>142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134</v>
      </c>
      <c r="HV614" s="2" t="s">
        <v>134</v>
      </c>
      <c r="HW614" s="2" t="s">
        <v>134</v>
      </c>
      <c r="HX614" s="2" t="s">
        <v>134</v>
      </c>
      <c r="HY614" s="2" t="s">
        <v>134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140</v>
      </c>
      <c r="IH614" s="2" t="s">
        <v>144</v>
      </c>
      <c r="II614" s="2" t="s">
        <v>486</v>
      </c>
      <c r="IJ614" s="2" t="s">
        <v>4247</v>
      </c>
      <c r="IK614" s="2" t="s">
        <v>142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140</v>
      </c>
      <c r="IT614" s="2" t="s">
        <v>144</v>
      </c>
      <c r="IU614" s="2" t="s">
        <v>382</v>
      </c>
      <c r="IV614" s="2" t="s">
        <v>134</v>
      </c>
      <c r="IW614" s="2" t="s">
        <v>142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134</v>
      </c>
      <c r="JF614" s="2" t="s">
        <v>134</v>
      </c>
      <c r="JG614" s="2" t="s">
        <v>134</v>
      </c>
      <c r="JH614" s="2" t="s">
        <v>134</v>
      </c>
      <c r="JI614" s="2" t="s">
        <v>134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184</v>
      </c>
      <c r="JR614" s="2" t="s">
        <v>144</v>
      </c>
      <c r="JS614" s="2" t="s">
        <v>134</v>
      </c>
      <c r="JT614" s="2" t="s">
        <v>134</v>
      </c>
      <c r="JU614" s="2" t="s">
        <v>142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161</v>
      </c>
      <c r="KD614" s="2" t="s">
        <v>131</v>
      </c>
      <c r="KE614" s="2" t="s">
        <v>134</v>
      </c>
      <c r="KF614" s="2" t="s">
        <v>134</v>
      </c>
      <c r="KG614" s="2" t="s">
        <v>142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176</v>
      </c>
      <c r="KP614" s="2" t="s">
        <v>144</v>
      </c>
      <c r="KQ614" s="2" t="s">
        <v>134</v>
      </c>
      <c r="KR614" s="2" t="s">
        <v>134</v>
      </c>
      <c r="KS614" s="2" t="s">
        <v>142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140</v>
      </c>
      <c r="LB614" s="2" t="s">
        <v>144</v>
      </c>
      <c r="LC614" s="2" t="s">
        <v>713</v>
      </c>
      <c r="LD614" s="2" t="s">
        <v>134</v>
      </c>
      <c r="LE614" s="2" t="s">
        <v>142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134</v>
      </c>
      <c r="LN614" s="2" t="s">
        <v>134</v>
      </c>
      <c r="LO614" s="2" t="s">
        <v>134</v>
      </c>
      <c r="LP614" s="2" t="s">
        <v>134</v>
      </c>
      <c r="LQ614" s="2" t="s">
        <v>134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134</v>
      </c>
      <c r="LZ614" s="2" t="s">
        <v>134</v>
      </c>
      <c r="MA614" s="2" t="s">
        <v>134</v>
      </c>
      <c r="MB614" s="2" t="s">
        <v>134</v>
      </c>
      <c r="MC614" s="2" t="s">
        <v>134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161</v>
      </c>
      <c r="ML614" s="2" t="s">
        <v>144</v>
      </c>
      <c r="MM614" s="2" t="s">
        <v>134</v>
      </c>
      <c r="MN614" s="2" t="s">
        <v>134</v>
      </c>
      <c r="MO614" s="2" t="s">
        <v>142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134</v>
      </c>
      <c r="MY614" s="2" t="s">
        <v>134</v>
      </c>
      <c r="MZ614" s="2" t="s">
        <v>134</v>
      </c>
      <c r="NA614" s="2" t="s">
        <v>134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184</v>
      </c>
      <c r="NJ614" s="2" t="s">
        <v>144</v>
      </c>
      <c r="NK614" s="2" t="s">
        <v>134</v>
      </c>
      <c r="NL614" s="2" t="s">
        <v>134</v>
      </c>
      <c r="NM614" s="2" t="s">
        <v>142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134</v>
      </c>
      <c r="NV614" s="2" t="s">
        <v>134</v>
      </c>
      <c r="NW614" s="2" t="s">
        <v>134</v>
      </c>
      <c r="NX614" s="2" t="s">
        <v>134</v>
      </c>
      <c r="NY614" s="2" t="s">
        <v>134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140</v>
      </c>
      <c r="OH614" s="2" t="s">
        <v>144</v>
      </c>
      <c r="OI614" s="2" t="s">
        <v>1880</v>
      </c>
      <c r="OJ614" s="2" t="s">
        <v>2440</v>
      </c>
      <c r="OK614" s="2" t="s">
        <v>142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134</v>
      </c>
      <c r="OT614" s="2" t="s">
        <v>134</v>
      </c>
      <c r="OU614" s="2" t="s">
        <v>134</v>
      </c>
      <c r="OV614" s="2" t="s">
        <v>134</v>
      </c>
      <c r="OW614" s="2" t="s">
        <v>134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161</v>
      </c>
      <c r="PF614" s="2" t="s">
        <v>144</v>
      </c>
      <c r="PG614" s="2" t="s">
        <v>134</v>
      </c>
      <c r="PH614" s="2" t="s">
        <v>134</v>
      </c>
      <c r="PI614" s="2" t="s">
        <v>142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134</v>
      </c>
      <c r="PR614" s="2" t="s">
        <v>134</v>
      </c>
      <c r="PS614" s="2" t="s">
        <v>134</v>
      </c>
      <c r="PT614" s="2" t="s">
        <v>134</v>
      </c>
      <c r="PU614" s="2" t="s">
        <v>134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134</v>
      </c>
      <c r="QD614" s="2" t="s">
        <v>134</v>
      </c>
      <c r="QE614" s="2" t="s">
        <v>134</v>
      </c>
      <c r="QF614" s="2" t="s">
        <v>134</v>
      </c>
      <c r="QG614" s="2" t="s">
        <v>134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184</v>
      </c>
      <c r="QP614" s="2" t="s">
        <v>144</v>
      </c>
      <c r="QQ614" s="2" t="s">
        <v>134</v>
      </c>
      <c r="QR614" s="2" t="s">
        <v>134</v>
      </c>
      <c r="QS614" s="2" t="s">
        <v>142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134</v>
      </c>
      <c r="RB614" s="2" t="s">
        <v>134</v>
      </c>
      <c r="RC614" s="2" t="s">
        <v>134</v>
      </c>
      <c r="RD614" s="2" t="s">
        <v>134</v>
      </c>
      <c r="RE614" s="2" t="s">
        <v>134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134</v>
      </c>
      <c r="RN614" s="2" t="s">
        <v>134</v>
      </c>
      <c r="RO614" s="2" t="s">
        <v>134</v>
      </c>
      <c r="RP614" s="2" t="s">
        <v>134</v>
      </c>
      <c r="RQ614" s="2" t="s">
        <v>134</v>
      </c>
      <c r="RR614" s="2" t="s">
        <v>134</v>
      </c>
      <c r="RS614" s="4"/>
      <c r="RT614" s="8"/>
      <c r="RU614" s="4"/>
      <c r="RV614" s="8"/>
      <c r="RW614" s="7"/>
      <c r="RX614" s="7"/>
      <c r="RY614" s="2" t="s">
        <v>161</v>
      </c>
      <c r="RZ614" s="2" t="s">
        <v>144</v>
      </c>
      <c r="SA614" s="2" t="s">
        <v>134</v>
      </c>
      <c r="SB614" s="2" t="s">
        <v>134</v>
      </c>
      <c r="SC614" s="2" t="s">
        <v>142</v>
      </c>
      <c r="SD614" s="2" t="s">
        <v>134</v>
      </c>
      <c r="SE614" s="4"/>
      <c r="SF614" s="8"/>
      <c r="SG614" s="4"/>
      <c r="SH614" s="8"/>
      <c r="SI614" s="7"/>
      <c r="SJ614" s="7"/>
      <c r="SK614" s="2" t="s">
        <v>140</v>
      </c>
      <c r="SL614" s="2" t="s">
        <v>144</v>
      </c>
      <c r="SM614" s="2" t="s">
        <v>411</v>
      </c>
      <c r="SN614" s="2" t="s">
        <v>200</v>
      </c>
      <c r="SO614" s="2" t="s">
        <v>142</v>
      </c>
      <c r="SP614" s="2" t="s">
        <v>134</v>
      </c>
    </row>
    <row r="615">
      <c r="A615" s="2" t="s">
        <v>4248</v>
      </c>
      <c r="B615" s="2" t="s">
        <v>123</v>
      </c>
      <c r="C615" s="2" t="s">
        <v>4232</v>
      </c>
      <c r="D615" s="2" t="s">
        <v>125</v>
      </c>
      <c r="E615" s="2" t="s">
        <v>126</v>
      </c>
      <c r="F615" s="2" t="s">
        <v>4249</v>
      </c>
      <c r="G615" s="2" t="s">
        <v>4250</v>
      </c>
      <c r="H615" s="2" t="s">
        <v>4251</v>
      </c>
      <c r="I615" s="2" t="s">
        <v>126</v>
      </c>
      <c r="J615" s="2" t="s">
        <v>234</v>
      </c>
      <c r="K615" s="2" t="s">
        <v>329</v>
      </c>
      <c r="L615" s="3">
        <v>12.5</v>
      </c>
      <c r="M615" s="3"/>
      <c r="N615" s="3">
        <v>19.99</v>
      </c>
      <c r="O615" s="2" t="s">
        <v>766</v>
      </c>
      <c r="P615" s="2" t="s">
        <v>1879</v>
      </c>
      <c r="Q615" s="2" t="s">
        <v>133</v>
      </c>
      <c r="R615" s="2" t="s">
        <v>134</v>
      </c>
      <c r="S615" s="2" t="s">
        <v>134</v>
      </c>
      <c r="T615" s="2" t="s">
        <v>134</v>
      </c>
      <c r="U615" s="2" t="s">
        <v>134</v>
      </c>
      <c r="V615" s="2" t="s">
        <v>1583</v>
      </c>
      <c r="W615" s="2" t="s">
        <v>134</v>
      </c>
      <c r="X615" s="2" t="s">
        <v>134</v>
      </c>
      <c r="Y615" s="2" t="s">
        <v>565</v>
      </c>
      <c r="Z615" s="4"/>
      <c r="AA615" s="4">
        <f>=ROUNDDOWN({0},0)</f>
      </c>
      <c r="AB615" s="5"/>
      <c r="AC615" s="2" t="s">
        <v>134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134</v>
      </c>
      <c r="BM615" s="7"/>
      <c r="BN615" s="7"/>
      <c r="BO615" s="4"/>
      <c r="BP615" s="8"/>
      <c r="BQ615" s="4"/>
      <c r="BR615" s="8"/>
      <c r="BS615" s="7"/>
      <c r="BT615" s="7"/>
      <c r="BU615" s="2" t="s">
        <v>140</v>
      </c>
      <c r="BV615" s="2" t="s">
        <v>144</v>
      </c>
      <c r="BW615" s="2" t="s">
        <v>134</v>
      </c>
      <c r="BX615" s="2" t="s">
        <v>134</v>
      </c>
      <c r="BY615" s="2" t="s">
        <v>142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134</v>
      </c>
      <c r="CH615" s="2" t="s">
        <v>134</v>
      </c>
      <c r="CI615" s="2" t="s">
        <v>134</v>
      </c>
      <c r="CJ615" s="2" t="s">
        <v>134</v>
      </c>
      <c r="CK615" s="2" t="s">
        <v>134</v>
      </c>
      <c r="CL615" s="2" t="s">
        <v>134</v>
      </c>
      <c r="CM615" s="4"/>
      <c r="CN615" s="8"/>
      <c r="CO615" s="4"/>
      <c r="CP615" s="8"/>
      <c r="CQ615" s="7"/>
      <c r="CR615" s="7"/>
      <c r="CS615" s="2" t="s">
        <v>134</v>
      </c>
      <c r="CT615" s="2" t="s">
        <v>134</v>
      </c>
      <c r="CU615" s="2" t="s">
        <v>134</v>
      </c>
      <c r="CV615" s="2" t="s">
        <v>134</v>
      </c>
      <c r="CW615" s="2" t="s">
        <v>134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140</v>
      </c>
      <c r="DF615" s="2" t="s">
        <v>144</v>
      </c>
      <c r="DG615" s="2" t="s">
        <v>1880</v>
      </c>
      <c r="DH615" s="2" t="s">
        <v>423</v>
      </c>
      <c r="DI615" s="2" t="s">
        <v>142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134</v>
      </c>
      <c r="DR615" s="2" t="s">
        <v>134</v>
      </c>
      <c r="DS615" s="2" t="s">
        <v>134</v>
      </c>
      <c r="DT615" s="2" t="s">
        <v>134</v>
      </c>
      <c r="DU615" s="2" t="s">
        <v>134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134</v>
      </c>
      <c r="ED615" s="2" t="s">
        <v>134</v>
      </c>
      <c r="EE615" s="2" t="s">
        <v>134</v>
      </c>
      <c r="EF615" s="2" t="s">
        <v>134</v>
      </c>
      <c r="EG615" s="2" t="s">
        <v>134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140</v>
      </c>
      <c r="EP615" s="2" t="s">
        <v>144</v>
      </c>
      <c r="EQ615" s="2" t="s">
        <v>1880</v>
      </c>
      <c r="ER615" s="2" t="s">
        <v>1651</v>
      </c>
      <c r="ES615" s="2" t="s">
        <v>142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140</v>
      </c>
      <c r="FB615" s="2" t="s">
        <v>144</v>
      </c>
      <c r="FC615" s="2" t="s">
        <v>481</v>
      </c>
      <c r="FD615" s="2" t="s">
        <v>134</v>
      </c>
      <c r="FE615" s="2" t="s">
        <v>142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134</v>
      </c>
      <c r="FN615" s="2" t="s">
        <v>134</v>
      </c>
      <c r="FO615" s="2" t="s">
        <v>134</v>
      </c>
      <c r="FP615" s="2" t="s">
        <v>134</v>
      </c>
      <c r="FQ615" s="2" t="s">
        <v>134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134</v>
      </c>
      <c r="FZ615" s="2" t="s">
        <v>134</v>
      </c>
      <c r="GA615" s="2" t="s">
        <v>134</v>
      </c>
      <c r="GB615" s="2" t="s">
        <v>134</v>
      </c>
      <c r="GC615" s="2" t="s">
        <v>134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134</v>
      </c>
      <c r="GM615" s="2" t="s">
        <v>134</v>
      </c>
      <c r="GN615" s="2" t="s">
        <v>134</v>
      </c>
      <c r="GO615" s="2" t="s">
        <v>134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184</v>
      </c>
      <c r="GX615" s="2" t="s">
        <v>131</v>
      </c>
      <c r="GY615" s="2" t="s">
        <v>134</v>
      </c>
      <c r="GZ615" s="2" t="s">
        <v>134</v>
      </c>
      <c r="HA615" s="2" t="s">
        <v>142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140</v>
      </c>
      <c r="HJ615" s="2" t="s">
        <v>144</v>
      </c>
      <c r="HK615" s="2" t="s">
        <v>1880</v>
      </c>
      <c r="HL615" s="2" t="s">
        <v>423</v>
      </c>
      <c r="HM615" s="2" t="s">
        <v>142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134</v>
      </c>
      <c r="HV615" s="2" t="s">
        <v>134</v>
      </c>
      <c r="HW615" s="2" t="s">
        <v>134</v>
      </c>
      <c r="HX615" s="2" t="s">
        <v>134</v>
      </c>
      <c r="HY615" s="2" t="s">
        <v>134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134</v>
      </c>
      <c r="IH615" s="2" t="s">
        <v>134</v>
      </c>
      <c r="II615" s="2" t="s">
        <v>134</v>
      </c>
      <c r="IJ615" s="2" t="s">
        <v>134</v>
      </c>
      <c r="IK615" s="2" t="s">
        <v>134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134</v>
      </c>
      <c r="IT615" s="2" t="s">
        <v>134</v>
      </c>
      <c r="IU615" s="2" t="s">
        <v>134</v>
      </c>
      <c r="IV615" s="2" t="s">
        <v>134</v>
      </c>
      <c r="IW615" s="2" t="s">
        <v>134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134</v>
      </c>
      <c r="JF615" s="2" t="s">
        <v>134</v>
      </c>
      <c r="JG615" s="2" t="s">
        <v>134</v>
      </c>
      <c r="JH615" s="2" t="s">
        <v>134</v>
      </c>
      <c r="JI615" s="2" t="s">
        <v>134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161</v>
      </c>
      <c r="JR615" s="2" t="s">
        <v>131</v>
      </c>
      <c r="JS615" s="2" t="s">
        <v>134</v>
      </c>
      <c r="JT615" s="2" t="s">
        <v>134</v>
      </c>
      <c r="JU615" s="2" t="s">
        <v>142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134</v>
      </c>
      <c r="KD615" s="2" t="s">
        <v>134</v>
      </c>
      <c r="KE615" s="2" t="s">
        <v>134</v>
      </c>
      <c r="KF615" s="2" t="s">
        <v>134</v>
      </c>
      <c r="KG615" s="2" t="s">
        <v>134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134</v>
      </c>
      <c r="KP615" s="2" t="s">
        <v>134</v>
      </c>
      <c r="KQ615" s="2" t="s">
        <v>134</v>
      </c>
      <c r="KR615" s="2" t="s">
        <v>134</v>
      </c>
      <c r="KS615" s="2" t="s">
        <v>134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134</v>
      </c>
      <c r="LN615" s="2" t="s">
        <v>134</v>
      </c>
      <c r="LO615" s="2" t="s">
        <v>134</v>
      </c>
      <c r="LP615" s="2" t="s">
        <v>134</v>
      </c>
      <c r="LQ615" s="2" t="s">
        <v>134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134</v>
      </c>
      <c r="LZ615" s="2" t="s">
        <v>134</v>
      </c>
      <c r="MA615" s="2" t="s">
        <v>134</v>
      </c>
      <c r="MB615" s="2" t="s">
        <v>134</v>
      </c>
      <c r="MC615" s="2" t="s">
        <v>134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134</v>
      </c>
      <c r="MM615" s="2" t="s">
        <v>134</v>
      </c>
      <c r="MN615" s="2" t="s">
        <v>134</v>
      </c>
      <c r="MO615" s="2" t="s">
        <v>134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134</v>
      </c>
      <c r="MY615" s="2" t="s">
        <v>134</v>
      </c>
      <c r="MZ615" s="2" t="s">
        <v>134</v>
      </c>
      <c r="NA615" s="2" t="s">
        <v>134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184</v>
      </c>
      <c r="NJ615" s="2" t="s">
        <v>131</v>
      </c>
      <c r="NK615" s="2" t="s">
        <v>134</v>
      </c>
      <c r="NL615" s="2" t="s">
        <v>134</v>
      </c>
      <c r="NM615" s="2" t="s">
        <v>142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134</v>
      </c>
      <c r="NV615" s="2" t="s">
        <v>134</v>
      </c>
      <c r="NW615" s="2" t="s">
        <v>134</v>
      </c>
      <c r="NX615" s="2" t="s">
        <v>134</v>
      </c>
      <c r="NY615" s="2" t="s">
        <v>134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134</v>
      </c>
      <c r="OT615" s="2" t="s">
        <v>134</v>
      </c>
      <c r="OU615" s="2" t="s">
        <v>134</v>
      </c>
      <c r="OV615" s="2" t="s">
        <v>134</v>
      </c>
      <c r="OW615" s="2" t="s">
        <v>134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134</v>
      </c>
      <c r="PS615" s="2" t="s">
        <v>134</v>
      </c>
      <c r="PT615" s="2" t="s">
        <v>134</v>
      </c>
      <c r="PU615" s="2" t="s">
        <v>134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134</v>
      </c>
      <c r="RB615" s="2" t="s">
        <v>134</v>
      </c>
      <c r="RC615" s="2" t="s">
        <v>134</v>
      </c>
      <c r="RD615" s="2" t="s">
        <v>134</v>
      </c>
      <c r="RE615" s="2" t="s">
        <v>134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134</v>
      </c>
      <c r="RN615" s="2" t="s">
        <v>134</v>
      </c>
      <c r="RO615" s="2" t="s">
        <v>134</v>
      </c>
      <c r="RP615" s="2" t="s">
        <v>134</v>
      </c>
      <c r="RQ615" s="2" t="s">
        <v>134</v>
      </c>
      <c r="RR615" s="2" t="s">
        <v>134</v>
      </c>
      <c r="RS615" s="4"/>
      <c r="RT615" s="8"/>
      <c r="RU615" s="4"/>
      <c r="RV615" s="8"/>
      <c r="RW615" s="7"/>
      <c r="RX615" s="7"/>
      <c r="RY615" s="2" t="s">
        <v>134</v>
      </c>
      <c r="RZ615" s="2" t="s">
        <v>134</v>
      </c>
      <c r="SA615" s="2" t="s">
        <v>134</v>
      </c>
      <c r="SB615" s="2" t="s">
        <v>134</v>
      </c>
      <c r="SC615" s="2" t="s">
        <v>134</v>
      </c>
      <c r="SD615" s="2" t="s">
        <v>134</v>
      </c>
      <c r="SE615" s="4"/>
      <c r="SF615" s="8"/>
      <c r="SG615" s="4"/>
      <c r="SH615" s="8"/>
      <c r="SI615" s="7"/>
      <c r="SJ615" s="7"/>
      <c r="SK615" s="2" t="s">
        <v>134</v>
      </c>
      <c r="SL615" s="2" t="s">
        <v>134</v>
      </c>
      <c r="SM615" s="2" t="s">
        <v>134</v>
      </c>
      <c r="SN615" s="2" t="s">
        <v>134</v>
      </c>
      <c r="SO615" s="2" t="s">
        <v>134</v>
      </c>
      <c r="SP615" s="2" t="s">
        <v>134</v>
      </c>
    </row>
    <row r="616">
      <c r="A616" s="2" t="s">
        <v>4252</v>
      </c>
      <c r="B616" s="2" t="s">
        <v>123</v>
      </c>
      <c r="C616" s="2" t="s">
        <v>1660</v>
      </c>
      <c r="D616" s="2" t="s">
        <v>2731</v>
      </c>
      <c r="E616" s="2" t="s">
        <v>1660</v>
      </c>
      <c r="F616" s="2" t="s">
        <v>4253</v>
      </c>
      <c r="G616" s="2" t="s">
        <v>134</v>
      </c>
      <c r="H616" s="2" t="s">
        <v>134</v>
      </c>
      <c r="I616" s="2" t="s">
        <v>134</v>
      </c>
      <c r="J616" s="2" t="s">
        <v>4254</v>
      </c>
      <c r="K616" s="2" t="s">
        <v>4255</v>
      </c>
      <c r="L616" s="3">
        <v>15</v>
      </c>
      <c r="M616" s="3"/>
      <c r="N616" s="3"/>
      <c r="O616" s="2" t="s">
        <v>766</v>
      </c>
      <c r="P616" s="2" t="s">
        <v>134</v>
      </c>
      <c r="Q616" s="2" t="s">
        <v>134</v>
      </c>
      <c r="R616" s="2" t="s">
        <v>3132</v>
      </c>
      <c r="S616" s="2" t="s">
        <v>134</v>
      </c>
      <c r="T616" s="2" t="s">
        <v>134</v>
      </c>
      <c r="U616" s="2" t="s">
        <v>134</v>
      </c>
      <c r="V616" s="2" t="s">
        <v>134</v>
      </c>
      <c r="W616" s="2" t="s">
        <v>134</v>
      </c>
      <c r="X616" s="2" t="s">
        <v>134</v>
      </c>
      <c r="Y616" s="2" t="s">
        <v>134</v>
      </c>
      <c r="Z616" s="4"/>
      <c r="AA616" s="4">
        <f>=ROUNDDOWN({0},0)</f>
      </c>
      <c r="AB616" s="5"/>
      <c r="AC616" s="2" t="s">
        <v>134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134</v>
      </c>
      <c r="BM616" s="7"/>
      <c r="BN616" s="7"/>
      <c r="BO616" s="4"/>
      <c r="BP616" s="8"/>
      <c r="BQ616" s="4"/>
      <c r="BR616" s="8"/>
      <c r="BS616" s="7"/>
      <c r="BT616" s="7"/>
      <c r="BU616" s="2" t="s">
        <v>134</v>
      </c>
      <c r="BV616" s="2" t="s">
        <v>134</v>
      </c>
      <c r="BW616" s="2" t="s">
        <v>134</v>
      </c>
      <c r="BX616" s="2" t="s">
        <v>134</v>
      </c>
      <c r="BY616" s="2" t="s">
        <v>134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134</v>
      </c>
      <c r="CH616" s="2" t="s">
        <v>134</v>
      </c>
      <c r="CI616" s="2" t="s">
        <v>134</v>
      </c>
      <c r="CJ616" s="2" t="s">
        <v>134</v>
      </c>
      <c r="CK616" s="2" t="s">
        <v>134</v>
      </c>
      <c r="CL616" s="2" t="s">
        <v>134</v>
      </c>
      <c r="CM616" s="4"/>
      <c r="CN616" s="8"/>
      <c r="CO616" s="4"/>
      <c r="CP616" s="8"/>
      <c r="CQ616" s="7"/>
      <c r="CR616" s="7"/>
      <c r="CS616" s="2" t="s">
        <v>134</v>
      </c>
      <c r="CT616" s="2" t="s">
        <v>134</v>
      </c>
      <c r="CU616" s="2" t="s">
        <v>134</v>
      </c>
      <c r="CV616" s="2" t="s">
        <v>134</v>
      </c>
      <c r="CW616" s="2" t="s">
        <v>134</v>
      </c>
      <c r="CX616" s="2" t="s">
        <v>134</v>
      </c>
      <c r="CY616" s="4"/>
      <c r="CZ616" s="8"/>
      <c r="DA616" s="4"/>
      <c r="DB616" s="8"/>
      <c r="DC616" s="7"/>
      <c r="DD616" s="7"/>
      <c r="DE616" s="2" t="s">
        <v>134</v>
      </c>
      <c r="DF616" s="2" t="s">
        <v>134</v>
      </c>
      <c r="DG616" s="2" t="s">
        <v>134</v>
      </c>
      <c r="DH616" s="2" t="s">
        <v>134</v>
      </c>
      <c r="DI616" s="2" t="s">
        <v>134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134</v>
      </c>
      <c r="DR616" s="2" t="s">
        <v>134</v>
      </c>
      <c r="DS616" s="2" t="s">
        <v>134</v>
      </c>
      <c r="DT616" s="2" t="s">
        <v>134</v>
      </c>
      <c r="DU616" s="2" t="s">
        <v>134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134</v>
      </c>
      <c r="ED616" s="2" t="s">
        <v>134</v>
      </c>
      <c r="EE616" s="2" t="s">
        <v>134</v>
      </c>
      <c r="EF616" s="2" t="s">
        <v>134</v>
      </c>
      <c r="EG616" s="2" t="s">
        <v>134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134</v>
      </c>
      <c r="EP616" s="2" t="s">
        <v>134</v>
      </c>
      <c r="EQ616" s="2" t="s">
        <v>134</v>
      </c>
      <c r="ER616" s="2" t="s">
        <v>134</v>
      </c>
      <c r="ES616" s="2" t="s">
        <v>134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134</v>
      </c>
      <c r="FB616" s="2" t="s">
        <v>134</v>
      </c>
      <c r="FC616" s="2" t="s">
        <v>134</v>
      </c>
      <c r="FD616" s="2" t="s">
        <v>134</v>
      </c>
      <c r="FE616" s="2" t="s">
        <v>134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134</v>
      </c>
      <c r="FN616" s="2" t="s">
        <v>134</v>
      </c>
      <c r="FO616" s="2" t="s">
        <v>134</v>
      </c>
      <c r="FP616" s="2" t="s">
        <v>134</v>
      </c>
      <c r="FQ616" s="2" t="s">
        <v>134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134</v>
      </c>
      <c r="FZ616" s="2" t="s">
        <v>134</v>
      </c>
      <c r="GA616" s="2" t="s">
        <v>134</v>
      </c>
      <c r="GB616" s="2" t="s">
        <v>134</v>
      </c>
      <c r="GC616" s="2" t="s">
        <v>134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134</v>
      </c>
      <c r="GM616" s="2" t="s">
        <v>134</v>
      </c>
      <c r="GN616" s="2" t="s">
        <v>134</v>
      </c>
      <c r="GO616" s="2" t="s">
        <v>134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134</v>
      </c>
      <c r="GX616" s="2" t="s">
        <v>134</v>
      </c>
      <c r="GY616" s="2" t="s">
        <v>134</v>
      </c>
      <c r="GZ616" s="2" t="s">
        <v>134</v>
      </c>
      <c r="HA616" s="2" t="s">
        <v>134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134</v>
      </c>
      <c r="HJ616" s="2" t="s">
        <v>134</v>
      </c>
      <c r="HK616" s="2" t="s">
        <v>134</v>
      </c>
      <c r="HL616" s="2" t="s">
        <v>134</v>
      </c>
      <c r="HM616" s="2" t="s">
        <v>134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134</v>
      </c>
      <c r="HV616" s="2" t="s">
        <v>134</v>
      </c>
      <c r="HW616" s="2" t="s">
        <v>134</v>
      </c>
      <c r="HX616" s="2" t="s">
        <v>134</v>
      </c>
      <c r="HY616" s="2" t="s">
        <v>134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134</v>
      </c>
      <c r="IH616" s="2" t="s">
        <v>134</v>
      </c>
      <c r="II616" s="2" t="s">
        <v>134</v>
      </c>
      <c r="IJ616" s="2" t="s">
        <v>134</v>
      </c>
      <c r="IK616" s="2" t="s">
        <v>134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134</v>
      </c>
      <c r="IT616" s="2" t="s">
        <v>134</v>
      </c>
      <c r="IU616" s="2" t="s">
        <v>134</v>
      </c>
      <c r="IV616" s="2" t="s">
        <v>134</v>
      </c>
      <c r="IW616" s="2" t="s">
        <v>134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134</v>
      </c>
      <c r="JF616" s="2" t="s">
        <v>134</v>
      </c>
      <c r="JG616" s="2" t="s">
        <v>134</v>
      </c>
      <c r="JH616" s="2" t="s">
        <v>134</v>
      </c>
      <c r="JI616" s="2" t="s">
        <v>134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134</v>
      </c>
      <c r="JR616" s="2" t="s">
        <v>134</v>
      </c>
      <c r="JS616" s="2" t="s">
        <v>134</v>
      </c>
      <c r="JT616" s="2" t="s">
        <v>134</v>
      </c>
      <c r="JU616" s="2" t="s">
        <v>134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134</v>
      </c>
      <c r="KD616" s="2" t="s">
        <v>134</v>
      </c>
      <c r="KE616" s="2" t="s">
        <v>134</v>
      </c>
      <c r="KF616" s="2" t="s">
        <v>134</v>
      </c>
      <c r="KG616" s="2" t="s">
        <v>134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134</v>
      </c>
      <c r="LB616" s="2" t="s">
        <v>134</v>
      </c>
      <c r="LC616" s="2" t="s">
        <v>134</v>
      </c>
      <c r="LD616" s="2" t="s">
        <v>134</v>
      </c>
      <c r="LE616" s="2" t="s">
        <v>134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134</v>
      </c>
      <c r="LO616" s="2" t="s">
        <v>134</v>
      </c>
      <c r="LP616" s="2" t="s">
        <v>134</v>
      </c>
      <c r="LQ616" s="2" t="s">
        <v>134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134</v>
      </c>
      <c r="LZ616" s="2" t="s">
        <v>134</v>
      </c>
      <c r="MA616" s="2" t="s">
        <v>134</v>
      </c>
      <c r="MB616" s="2" t="s">
        <v>134</v>
      </c>
      <c r="MC616" s="2" t="s">
        <v>134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134</v>
      </c>
      <c r="MM616" s="2" t="s">
        <v>134</v>
      </c>
      <c r="MN616" s="2" t="s">
        <v>134</v>
      </c>
      <c r="MO616" s="2" t="s">
        <v>134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134</v>
      </c>
      <c r="MY616" s="2" t="s">
        <v>134</v>
      </c>
      <c r="MZ616" s="2" t="s">
        <v>134</v>
      </c>
      <c r="NA616" s="2" t="s">
        <v>134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134</v>
      </c>
      <c r="NV616" s="2" t="s">
        <v>134</v>
      </c>
      <c r="NW616" s="2" t="s">
        <v>134</v>
      </c>
      <c r="NX616" s="2" t="s">
        <v>134</v>
      </c>
      <c r="NY616" s="2" t="s">
        <v>134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134</v>
      </c>
      <c r="OT616" s="2" t="s">
        <v>134</v>
      </c>
      <c r="OU616" s="2" t="s">
        <v>134</v>
      </c>
      <c r="OV616" s="2" t="s">
        <v>134</v>
      </c>
      <c r="OW616" s="2" t="s">
        <v>134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134</v>
      </c>
      <c r="QD616" s="2" t="s">
        <v>134</v>
      </c>
      <c r="QE616" s="2" t="s">
        <v>134</v>
      </c>
      <c r="QF616" s="2" t="s">
        <v>134</v>
      </c>
      <c r="QG616" s="2" t="s">
        <v>134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134</v>
      </c>
      <c r="QP616" s="2" t="s">
        <v>134</v>
      </c>
      <c r="QQ616" s="2" t="s">
        <v>134</v>
      </c>
      <c r="QR616" s="2" t="s">
        <v>134</v>
      </c>
      <c r="QS616" s="2" t="s">
        <v>134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134</v>
      </c>
      <c r="RB616" s="2" t="s">
        <v>134</v>
      </c>
      <c r="RC616" s="2" t="s">
        <v>134</v>
      </c>
      <c r="RD616" s="2" t="s">
        <v>134</v>
      </c>
      <c r="RE616" s="2" t="s">
        <v>134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134</v>
      </c>
      <c r="RN616" s="2" t="s">
        <v>134</v>
      </c>
      <c r="RO616" s="2" t="s">
        <v>134</v>
      </c>
      <c r="RP616" s="2" t="s">
        <v>134</v>
      </c>
      <c r="RQ616" s="2" t="s">
        <v>134</v>
      </c>
      <c r="RR616" s="2" t="s">
        <v>134</v>
      </c>
      <c r="RS616" s="4"/>
      <c r="RT616" s="8"/>
      <c r="RU616" s="4"/>
      <c r="RV616" s="8"/>
      <c r="RW616" s="7"/>
      <c r="RX616" s="7"/>
      <c r="RY616" s="2" t="s">
        <v>134</v>
      </c>
      <c r="RZ616" s="2" t="s">
        <v>134</v>
      </c>
      <c r="SA616" s="2" t="s">
        <v>134</v>
      </c>
      <c r="SB616" s="2" t="s">
        <v>134</v>
      </c>
      <c r="SC616" s="2" t="s">
        <v>134</v>
      </c>
      <c r="SD616" s="2" t="s">
        <v>134</v>
      </c>
      <c r="SE616" s="4"/>
      <c r="SF616" s="8"/>
      <c r="SG616" s="4"/>
      <c r="SH616" s="8"/>
      <c r="SI616" s="7"/>
      <c r="SJ616" s="7"/>
      <c r="SK616" s="2" t="s">
        <v>134</v>
      </c>
      <c r="SL616" s="2" t="s">
        <v>134</v>
      </c>
      <c r="SM616" s="2" t="s">
        <v>134</v>
      </c>
      <c r="SN616" s="2" t="s">
        <v>134</v>
      </c>
      <c r="SO616" s="2" t="s">
        <v>134</v>
      </c>
      <c r="SP616" s="2" t="s">
        <v>134</v>
      </c>
    </row>
    <row r="617">
      <c r="A617" s="2" t="s">
        <v>4256</v>
      </c>
      <c r="B617" s="2" t="s">
        <v>123</v>
      </c>
      <c r="C617" s="2" t="s">
        <v>1660</v>
      </c>
      <c r="D617" s="2" t="s">
        <v>2731</v>
      </c>
      <c r="E617" s="2" t="s">
        <v>1660</v>
      </c>
      <c r="F617" s="2" t="s">
        <v>4257</v>
      </c>
      <c r="G617" s="2" t="s">
        <v>134</v>
      </c>
      <c r="H617" s="2" t="s">
        <v>134</v>
      </c>
      <c r="I617" s="2" t="s">
        <v>134</v>
      </c>
      <c r="J617" s="2" t="s">
        <v>4258</v>
      </c>
      <c r="K617" s="2" t="s">
        <v>2742</v>
      </c>
      <c r="L617" s="3">
        <v>12.47</v>
      </c>
      <c r="M617" s="3"/>
      <c r="N617" s="3"/>
      <c r="O617" s="2" t="s">
        <v>131</v>
      </c>
      <c r="P617" s="2" t="s">
        <v>134</v>
      </c>
      <c r="Q617" s="2" t="s">
        <v>134</v>
      </c>
      <c r="R617" s="2" t="s">
        <v>3132</v>
      </c>
      <c r="S617" s="2" t="s">
        <v>134</v>
      </c>
      <c r="T617" s="2" t="s">
        <v>134</v>
      </c>
      <c r="U617" s="2" t="s">
        <v>134</v>
      </c>
      <c r="V617" s="2" t="s">
        <v>134</v>
      </c>
      <c r="W617" s="2" t="s">
        <v>134</v>
      </c>
      <c r="X617" s="2" t="s">
        <v>134</v>
      </c>
      <c r="Y617" s="2" t="s">
        <v>134</v>
      </c>
      <c r="Z617" s="4"/>
      <c r="AA617" s="4">
        <f>=ROUNDDOWN({0},0)</f>
      </c>
      <c r="AB617" s="5"/>
      <c r="AC617" s="2" t="s">
        <v>134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/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/>
      <c r="BJ617" s="4"/>
      <c r="BK617" s="8"/>
      <c r="BL617" s="2" t="s">
        <v>134</v>
      </c>
      <c r="BM617" s="7"/>
      <c r="BN617" s="7"/>
      <c r="BO617" s="4"/>
      <c r="BP617" s="8"/>
      <c r="BQ617" s="4"/>
      <c r="BR617" s="8"/>
      <c r="BS617" s="7"/>
      <c r="BT617" s="7"/>
      <c r="BU617" s="2" t="s">
        <v>134</v>
      </c>
      <c r="BV617" s="2" t="s">
        <v>134</v>
      </c>
      <c r="BW617" s="2" t="s">
        <v>134</v>
      </c>
      <c r="BX617" s="2" t="s">
        <v>134</v>
      </c>
      <c r="BY617" s="2" t="s">
        <v>134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134</v>
      </c>
      <c r="CH617" s="2" t="s">
        <v>134</v>
      </c>
      <c r="CI617" s="2" t="s">
        <v>134</v>
      </c>
      <c r="CJ617" s="2" t="s">
        <v>134</v>
      </c>
      <c r="CK617" s="2" t="s">
        <v>134</v>
      </c>
      <c r="CL617" s="2" t="s">
        <v>134</v>
      </c>
      <c r="CM617" s="4"/>
      <c r="CN617" s="8"/>
      <c r="CO617" s="4"/>
      <c r="CP617" s="8"/>
      <c r="CQ617" s="7"/>
      <c r="CR617" s="7"/>
      <c r="CS617" s="2" t="s">
        <v>134</v>
      </c>
      <c r="CT617" s="2" t="s">
        <v>134</v>
      </c>
      <c r="CU617" s="2" t="s">
        <v>134</v>
      </c>
      <c r="CV617" s="2" t="s">
        <v>134</v>
      </c>
      <c r="CW617" s="2" t="s">
        <v>134</v>
      </c>
      <c r="CX617" s="2" t="s">
        <v>134</v>
      </c>
      <c r="CY617" s="4"/>
      <c r="CZ617" s="8"/>
      <c r="DA617" s="4"/>
      <c r="DB617" s="8"/>
      <c r="DC617" s="7"/>
      <c r="DD617" s="7"/>
      <c r="DE617" s="2" t="s">
        <v>134</v>
      </c>
      <c r="DF617" s="2" t="s">
        <v>134</v>
      </c>
      <c r="DG617" s="2" t="s">
        <v>134</v>
      </c>
      <c r="DH617" s="2" t="s">
        <v>134</v>
      </c>
      <c r="DI617" s="2" t="s">
        <v>134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134</v>
      </c>
      <c r="DR617" s="2" t="s">
        <v>134</v>
      </c>
      <c r="DS617" s="2" t="s">
        <v>134</v>
      </c>
      <c r="DT617" s="2" t="s">
        <v>134</v>
      </c>
      <c r="DU617" s="2" t="s">
        <v>134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134</v>
      </c>
      <c r="ED617" s="2" t="s">
        <v>134</v>
      </c>
      <c r="EE617" s="2" t="s">
        <v>134</v>
      </c>
      <c r="EF617" s="2" t="s">
        <v>134</v>
      </c>
      <c r="EG617" s="2" t="s">
        <v>134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134</v>
      </c>
      <c r="EP617" s="2" t="s">
        <v>134</v>
      </c>
      <c r="EQ617" s="2" t="s">
        <v>134</v>
      </c>
      <c r="ER617" s="2" t="s">
        <v>134</v>
      </c>
      <c r="ES617" s="2" t="s">
        <v>134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134</v>
      </c>
      <c r="FB617" s="2" t="s">
        <v>134</v>
      </c>
      <c r="FC617" s="2" t="s">
        <v>134</v>
      </c>
      <c r="FD617" s="2" t="s">
        <v>134</v>
      </c>
      <c r="FE617" s="2" t="s">
        <v>134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134</v>
      </c>
      <c r="FN617" s="2" t="s">
        <v>134</v>
      </c>
      <c r="FO617" s="2" t="s">
        <v>134</v>
      </c>
      <c r="FP617" s="2" t="s">
        <v>134</v>
      </c>
      <c r="FQ617" s="2" t="s">
        <v>134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134</v>
      </c>
      <c r="FZ617" s="2" t="s">
        <v>134</v>
      </c>
      <c r="GA617" s="2" t="s">
        <v>134</v>
      </c>
      <c r="GB617" s="2" t="s">
        <v>134</v>
      </c>
      <c r="GC617" s="2" t="s">
        <v>134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134</v>
      </c>
      <c r="GM617" s="2" t="s">
        <v>134</v>
      </c>
      <c r="GN617" s="2" t="s">
        <v>134</v>
      </c>
      <c r="GO617" s="2" t="s">
        <v>134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134</v>
      </c>
      <c r="GX617" s="2" t="s">
        <v>134</v>
      </c>
      <c r="GY617" s="2" t="s">
        <v>134</v>
      </c>
      <c r="GZ617" s="2" t="s">
        <v>134</v>
      </c>
      <c r="HA617" s="2" t="s">
        <v>134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134</v>
      </c>
      <c r="HJ617" s="2" t="s">
        <v>134</v>
      </c>
      <c r="HK617" s="2" t="s">
        <v>134</v>
      </c>
      <c r="HL617" s="2" t="s">
        <v>134</v>
      </c>
      <c r="HM617" s="2" t="s">
        <v>134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134</v>
      </c>
      <c r="HV617" s="2" t="s">
        <v>134</v>
      </c>
      <c r="HW617" s="2" t="s">
        <v>134</v>
      </c>
      <c r="HX617" s="2" t="s">
        <v>134</v>
      </c>
      <c r="HY617" s="2" t="s">
        <v>134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134</v>
      </c>
      <c r="IH617" s="2" t="s">
        <v>134</v>
      </c>
      <c r="II617" s="2" t="s">
        <v>134</v>
      </c>
      <c r="IJ617" s="2" t="s">
        <v>134</v>
      </c>
      <c r="IK617" s="2" t="s">
        <v>134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134</v>
      </c>
      <c r="IT617" s="2" t="s">
        <v>134</v>
      </c>
      <c r="IU617" s="2" t="s">
        <v>134</v>
      </c>
      <c r="IV617" s="2" t="s">
        <v>134</v>
      </c>
      <c r="IW617" s="2" t="s">
        <v>134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134</v>
      </c>
      <c r="JF617" s="2" t="s">
        <v>134</v>
      </c>
      <c r="JG617" s="2" t="s">
        <v>134</v>
      </c>
      <c r="JH617" s="2" t="s">
        <v>134</v>
      </c>
      <c r="JI617" s="2" t="s">
        <v>134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134</v>
      </c>
      <c r="JR617" s="2" t="s">
        <v>134</v>
      </c>
      <c r="JS617" s="2" t="s">
        <v>134</v>
      </c>
      <c r="JT617" s="2" t="s">
        <v>134</v>
      </c>
      <c r="JU617" s="2" t="s">
        <v>134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134</v>
      </c>
      <c r="KD617" s="2" t="s">
        <v>134</v>
      </c>
      <c r="KE617" s="2" t="s">
        <v>134</v>
      </c>
      <c r="KF617" s="2" t="s">
        <v>134</v>
      </c>
      <c r="KG617" s="2" t="s">
        <v>134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134</v>
      </c>
      <c r="LB617" s="2" t="s">
        <v>134</v>
      </c>
      <c r="LC617" s="2" t="s">
        <v>134</v>
      </c>
      <c r="LD617" s="2" t="s">
        <v>134</v>
      </c>
      <c r="LE617" s="2" t="s">
        <v>134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134</v>
      </c>
      <c r="LO617" s="2" t="s">
        <v>134</v>
      </c>
      <c r="LP617" s="2" t="s">
        <v>134</v>
      </c>
      <c r="LQ617" s="2" t="s">
        <v>134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134</v>
      </c>
      <c r="LZ617" s="2" t="s">
        <v>134</v>
      </c>
      <c r="MA617" s="2" t="s">
        <v>134</v>
      </c>
      <c r="MB617" s="2" t="s">
        <v>134</v>
      </c>
      <c r="MC617" s="2" t="s">
        <v>134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134</v>
      </c>
      <c r="MM617" s="2" t="s">
        <v>134</v>
      </c>
      <c r="MN617" s="2" t="s">
        <v>134</v>
      </c>
      <c r="MO617" s="2" t="s">
        <v>134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134</v>
      </c>
      <c r="MY617" s="2" t="s">
        <v>134</v>
      </c>
      <c r="MZ617" s="2" t="s">
        <v>134</v>
      </c>
      <c r="NA617" s="2" t="s">
        <v>134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134</v>
      </c>
      <c r="NV617" s="2" t="s">
        <v>134</v>
      </c>
      <c r="NW617" s="2" t="s">
        <v>134</v>
      </c>
      <c r="NX617" s="2" t="s">
        <v>134</v>
      </c>
      <c r="NY617" s="2" t="s">
        <v>134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134</v>
      </c>
      <c r="OT617" s="2" t="s">
        <v>134</v>
      </c>
      <c r="OU617" s="2" t="s">
        <v>134</v>
      </c>
      <c r="OV617" s="2" t="s">
        <v>134</v>
      </c>
      <c r="OW617" s="2" t="s">
        <v>134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134</v>
      </c>
      <c r="QP617" s="2" t="s">
        <v>134</v>
      </c>
      <c r="QQ617" s="2" t="s">
        <v>134</v>
      </c>
      <c r="QR617" s="2" t="s">
        <v>134</v>
      </c>
      <c r="QS617" s="2" t="s">
        <v>134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134</v>
      </c>
      <c r="RB617" s="2" t="s">
        <v>134</v>
      </c>
      <c r="RC617" s="2" t="s">
        <v>134</v>
      </c>
      <c r="RD617" s="2" t="s">
        <v>134</v>
      </c>
      <c r="RE617" s="2" t="s">
        <v>134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134</v>
      </c>
      <c r="RN617" s="2" t="s">
        <v>134</v>
      </c>
      <c r="RO617" s="2" t="s">
        <v>134</v>
      </c>
      <c r="RP617" s="2" t="s">
        <v>134</v>
      </c>
      <c r="RQ617" s="2" t="s">
        <v>134</v>
      </c>
      <c r="RR617" s="2" t="s">
        <v>134</v>
      </c>
      <c r="RS617" s="4"/>
      <c r="RT617" s="8"/>
      <c r="RU617" s="4"/>
      <c r="RV617" s="8"/>
      <c r="RW617" s="7"/>
      <c r="RX617" s="7"/>
      <c r="RY617" s="2" t="s">
        <v>134</v>
      </c>
      <c r="RZ617" s="2" t="s">
        <v>134</v>
      </c>
      <c r="SA617" s="2" t="s">
        <v>134</v>
      </c>
      <c r="SB617" s="2" t="s">
        <v>134</v>
      </c>
      <c r="SC617" s="2" t="s">
        <v>134</v>
      </c>
      <c r="SD617" s="2" t="s">
        <v>134</v>
      </c>
      <c r="SE617" s="4"/>
      <c r="SF617" s="8"/>
      <c r="SG617" s="4"/>
      <c r="SH617" s="8"/>
      <c r="SI617" s="7"/>
      <c r="SJ617" s="7"/>
      <c r="SK617" s="2" t="s">
        <v>134</v>
      </c>
      <c r="SL617" s="2" t="s">
        <v>134</v>
      </c>
      <c r="SM617" s="2" t="s">
        <v>134</v>
      </c>
      <c r="SN617" s="2" t="s">
        <v>134</v>
      </c>
      <c r="SO617" s="2" t="s">
        <v>134</v>
      </c>
      <c r="SP617" s="2" t="s">
        <v>134</v>
      </c>
    </row>
    <row r="618">
      <c r="A618" s="2" t="s">
        <v>4259</v>
      </c>
      <c r="B618" s="2" t="s">
        <v>123</v>
      </c>
      <c r="C618" s="2" t="s">
        <v>1660</v>
      </c>
      <c r="D618" s="2" t="s">
        <v>2731</v>
      </c>
      <c r="E618" s="2" t="s">
        <v>1660</v>
      </c>
      <c r="F618" s="2" t="s">
        <v>4257</v>
      </c>
      <c r="G618" s="2" t="s">
        <v>134</v>
      </c>
      <c r="H618" s="2" t="s">
        <v>134</v>
      </c>
      <c r="I618" s="2" t="s">
        <v>134</v>
      </c>
      <c r="J618" s="2" t="s">
        <v>4260</v>
      </c>
      <c r="K618" s="2" t="s">
        <v>2742</v>
      </c>
      <c r="L618" s="3">
        <v>13.85</v>
      </c>
      <c r="M618" s="3"/>
      <c r="N618" s="3"/>
      <c r="O618" s="2" t="s">
        <v>131</v>
      </c>
      <c r="P618" s="2" t="s">
        <v>134</v>
      </c>
      <c r="Q618" s="2" t="s">
        <v>134</v>
      </c>
      <c r="R618" s="2" t="s">
        <v>3132</v>
      </c>
      <c r="S618" s="2" t="s">
        <v>134</v>
      </c>
      <c r="T618" s="2" t="s">
        <v>134</v>
      </c>
      <c r="U618" s="2" t="s">
        <v>134</v>
      </c>
      <c r="V618" s="2" t="s">
        <v>134</v>
      </c>
      <c r="W618" s="2" t="s">
        <v>134</v>
      </c>
      <c r="X618" s="2" t="s">
        <v>134</v>
      </c>
      <c r="Y618" s="2" t="s">
        <v>134</v>
      </c>
      <c r="Z618" s="4"/>
      <c r="AA618" s="4">
        <f>=ROUNDDOWN({0},0)</f>
      </c>
      <c r="AB618" s="5"/>
      <c r="AC618" s="2" t="s">
        <v>134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134</v>
      </c>
      <c r="AW618" s="8" t="s">
        <v>134</v>
      </c>
      <c r="AX618" s="4" t="s">
        <v>134</v>
      </c>
      <c r="AY618" s="8" t="s">
        <v>134</v>
      </c>
      <c r="AZ618" s="7" t="s">
        <v>134</v>
      </c>
      <c r="BA618" s="7" t="s">
        <v>134</v>
      </c>
      <c r="BB618" s="7"/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/>
      <c r="BJ618" s="4"/>
      <c r="BK618" s="8"/>
      <c r="BL618" s="2" t="s">
        <v>134</v>
      </c>
      <c r="BM618" s="7"/>
      <c r="BN618" s="7"/>
      <c r="BO618" s="4"/>
      <c r="BP618" s="8"/>
      <c r="BQ618" s="4"/>
      <c r="BR618" s="8"/>
      <c r="BS618" s="7"/>
      <c r="BT618" s="7"/>
      <c r="BU618" s="2" t="s">
        <v>134</v>
      </c>
      <c r="BV618" s="2" t="s">
        <v>134</v>
      </c>
      <c r="BW618" s="2" t="s">
        <v>134</v>
      </c>
      <c r="BX618" s="2" t="s">
        <v>134</v>
      </c>
      <c r="BY618" s="2" t="s">
        <v>134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134</v>
      </c>
      <c r="CH618" s="2" t="s">
        <v>134</v>
      </c>
      <c r="CI618" s="2" t="s">
        <v>134</v>
      </c>
      <c r="CJ618" s="2" t="s">
        <v>134</v>
      </c>
      <c r="CK618" s="2" t="s">
        <v>134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134</v>
      </c>
      <c r="CT618" s="2" t="s">
        <v>134</v>
      </c>
      <c r="CU618" s="2" t="s">
        <v>134</v>
      </c>
      <c r="CV618" s="2" t="s">
        <v>134</v>
      </c>
      <c r="CW618" s="2" t="s">
        <v>134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134</v>
      </c>
      <c r="DF618" s="2" t="s">
        <v>134</v>
      </c>
      <c r="DG618" s="2" t="s">
        <v>134</v>
      </c>
      <c r="DH618" s="2" t="s">
        <v>134</v>
      </c>
      <c r="DI618" s="2" t="s">
        <v>134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134</v>
      </c>
      <c r="DR618" s="2" t="s">
        <v>134</v>
      </c>
      <c r="DS618" s="2" t="s">
        <v>134</v>
      </c>
      <c r="DT618" s="2" t="s">
        <v>134</v>
      </c>
      <c r="DU618" s="2" t="s">
        <v>134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134</v>
      </c>
      <c r="ED618" s="2" t="s">
        <v>134</v>
      </c>
      <c r="EE618" s="2" t="s">
        <v>134</v>
      </c>
      <c r="EF618" s="2" t="s">
        <v>134</v>
      </c>
      <c r="EG618" s="2" t="s">
        <v>134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134</v>
      </c>
      <c r="EP618" s="2" t="s">
        <v>134</v>
      </c>
      <c r="EQ618" s="2" t="s">
        <v>134</v>
      </c>
      <c r="ER618" s="2" t="s">
        <v>134</v>
      </c>
      <c r="ES618" s="2" t="s">
        <v>134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134</v>
      </c>
      <c r="FB618" s="2" t="s">
        <v>134</v>
      </c>
      <c r="FC618" s="2" t="s">
        <v>134</v>
      </c>
      <c r="FD618" s="2" t="s">
        <v>134</v>
      </c>
      <c r="FE618" s="2" t="s">
        <v>134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134</v>
      </c>
      <c r="FN618" s="2" t="s">
        <v>134</v>
      </c>
      <c r="FO618" s="2" t="s">
        <v>134</v>
      </c>
      <c r="FP618" s="2" t="s">
        <v>134</v>
      </c>
      <c r="FQ618" s="2" t="s">
        <v>134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134</v>
      </c>
      <c r="FZ618" s="2" t="s">
        <v>134</v>
      </c>
      <c r="GA618" s="2" t="s">
        <v>134</v>
      </c>
      <c r="GB618" s="2" t="s">
        <v>134</v>
      </c>
      <c r="GC618" s="2" t="s">
        <v>134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134</v>
      </c>
      <c r="GM618" s="2" t="s">
        <v>134</v>
      </c>
      <c r="GN618" s="2" t="s">
        <v>134</v>
      </c>
      <c r="GO618" s="2" t="s">
        <v>134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134</v>
      </c>
      <c r="GX618" s="2" t="s">
        <v>134</v>
      </c>
      <c r="GY618" s="2" t="s">
        <v>134</v>
      </c>
      <c r="GZ618" s="2" t="s">
        <v>134</v>
      </c>
      <c r="HA618" s="2" t="s">
        <v>134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134</v>
      </c>
      <c r="HJ618" s="2" t="s">
        <v>134</v>
      </c>
      <c r="HK618" s="2" t="s">
        <v>134</v>
      </c>
      <c r="HL618" s="2" t="s">
        <v>134</v>
      </c>
      <c r="HM618" s="2" t="s">
        <v>134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134</v>
      </c>
      <c r="HV618" s="2" t="s">
        <v>134</v>
      </c>
      <c r="HW618" s="2" t="s">
        <v>134</v>
      </c>
      <c r="HX618" s="2" t="s">
        <v>134</v>
      </c>
      <c r="HY618" s="2" t="s">
        <v>134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134</v>
      </c>
      <c r="IH618" s="2" t="s">
        <v>134</v>
      </c>
      <c r="II618" s="2" t="s">
        <v>134</v>
      </c>
      <c r="IJ618" s="2" t="s">
        <v>134</v>
      </c>
      <c r="IK618" s="2" t="s">
        <v>134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134</v>
      </c>
      <c r="IT618" s="2" t="s">
        <v>134</v>
      </c>
      <c r="IU618" s="2" t="s">
        <v>134</v>
      </c>
      <c r="IV618" s="2" t="s">
        <v>134</v>
      </c>
      <c r="IW618" s="2" t="s">
        <v>134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134</v>
      </c>
      <c r="JF618" s="2" t="s">
        <v>134</v>
      </c>
      <c r="JG618" s="2" t="s">
        <v>134</v>
      </c>
      <c r="JH618" s="2" t="s">
        <v>134</v>
      </c>
      <c r="JI618" s="2" t="s">
        <v>134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134</v>
      </c>
      <c r="JR618" s="2" t="s">
        <v>134</v>
      </c>
      <c r="JS618" s="2" t="s">
        <v>134</v>
      </c>
      <c r="JT618" s="2" t="s">
        <v>134</v>
      </c>
      <c r="JU618" s="2" t="s">
        <v>134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134</v>
      </c>
      <c r="KE618" s="2" t="s">
        <v>134</v>
      </c>
      <c r="KF618" s="2" t="s">
        <v>134</v>
      </c>
      <c r="KG618" s="2" t="s">
        <v>134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134</v>
      </c>
      <c r="LC618" s="2" t="s">
        <v>134</v>
      </c>
      <c r="LD618" s="2" t="s">
        <v>134</v>
      </c>
      <c r="LE618" s="2" t="s">
        <v>134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134</v>
      </c>
      <c r="LO618" s="2" t="s">
        <v>134</v>
      </c>
      <c r="LP618" s="2" t="s">
        <v>134</v>
      </c>
      <c r="LQ618" s="2" t="s">
        <v>134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134</v>
      </c>
      <c r="LZ618" s="2" t="s">
        <v>134</v>
      </c>
      <c r="MA618" s="2" t="s">
        <v>134</v>
      </c>
      <c r="MB618" s="2" t="s">
        <v>134</v>
      </c>
      <c r="MC618" s="2" t="s">
        <v>134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134</v>
      </c>
      <c r="MY618" s="2" t="s">
        <v>134</v>
      </c>
      <c r="MZ618" s="2" t="s">
        <v>134</v>
      </c>
      <c r="NA618" s="2" t="s">
        <v>134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134</v>
      </c>
      <c r="NK618" s="2" t="s">
        <v>134</v>
      </c>
      <c r="NL618" s="2" t="s">
        <v>134</v>
      </c>
      <c r="NM618" s="2" t="s">
        <v>134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134</v>
      </c>
      <c r="NV618" s="2" t="s">
        <v>134</v>
      </c>
      <c r="NW618" s="2" t="s">
        <v>134</v>
      </c>
      <c r="NX618" s="2" t="s">
        <v>134</v>
      </c>
      <c r="NY618" s="2" t="s">
        <v>134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134</v>
      </c>
      <c r="OT618" s="2" t="s">
        <v>134</v>
      </c>
      <c r="OU618" s="2" t="s">
        <v>134</v>
      </c>
      <c r="OV618" s="2" t="s">
        <v>134</v>
      </c>
      <c r="OW618" s="2" t="s">
        <v>134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134</v>
      </c>
      <c r="QP618" s="2" t="s">
        <v>134</v>
      </c>
      <c r="QQ618" s="2" t="s">
        <v>134</v>
      </c>
      <c r="QR618" s="2" t="s">
        <v>134</v>
      </c>
      <c r="QS618" s="2" t="s">
        <v>134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134</v>
      </c>
      <c r="RB618" s="2" t="s">
        <v>134</v>
      </c>
      <c r="RC618" s="2" t="s">
        <v>134</v>
      </c>
      <c r="RD618" s="2" t="s">
        <v>134</v>
      </c>
      <c r="RE618" s="2" t="s">
        <v>134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134</v>
      </c>
      <c r="RN618" s="2" t="s">
        <v>134</v>
      </c>
      <c r="RO618" s="2" t="s">
        <v>134</v>
      </c>
      <c r="RP618" s="2" t="s">
        <v>134</v>
      </c>
      <c r="RQ618" s="2" t="s">
        <v>134</v>
      </c>
      <c r="RR618" s="2" t="s">
        <v>134</v>
      </c>
      <c r="RS618" s="4"/>
      <c r="RT618" s="8"/>
      <c r="RU618" s="4"/>
      <c r="RV618" s="8"/>
      <c r="RW618" s="7"/>
      <c r="RX618" s="7"/>
      <c r="RY618" s="2" t="s">
        <v>134</v>
      </c>
      <c r="RZ618" s="2" t="s">
        <v>134</v>
      </c>
      <c r="SA618" s="2" t="s">
        <v>134</v>
      </c>
      <c r="SB618" s="2" t="s">
        <v>134</v>
      </c>
      <c r="SC618" s="2" t="s">
        <v>134</v>
      </c>
      <c r="SD618" s="2" t="s">
        <v>134</v>
      </c>
      <c r="SE618" s="4"/>
      <c r="SF618" s="8"/>
      <c r="SG618" s="4"/>
      <c r="SH618" s="8"/>
      <c r="SI618" s="7"/>
      <c r="SJ618" s="7"/>
      <c r="SK618" s="2" t="s">
        <v>134</v>
      </c>
      <c r="SL618" s="2" t="s">
        <v>134</v>
      </c>
      <c r="SM618" s="2" t="s">
        <v>134</v>
      </c>
      <c r="SN618" s="2" t="s">
        <v>134</v>
      </c>
      <c r="SO618" s="2" t="s">
        <v>134</v>
      </c>
      <c r="SP618" s="2" t="s">
        <v>134</v>
      </c>
    </row>
    <row r="619">
      <c r="A619" s="2" t="s">
        <v>4261</v>
      </c>
      <c r="B619" s="2" t="s">
        <v>123</v>
      </c>
      <c r="C619" s="2" t="s">
        <v>1660</v>
      </c>
      <c r="D619" s="2" t="s">
        <v>2731</v>
      </c>
      <c r="E619" s="2" t="s">
        <v>1660</v>
      </c>
      <c r="F619" s="2" t="s">
        <v>4262</v>
      </c>
      <c r="G619" s="2" t="s">
        <v>134</v>
      </c>
      <c r="H619" s="2" t="s">
        <v>134</v>
      </c>
      <c r="I619" s="2" t="s">
        <v>134</v>
      </c>
      <c r="J619" s="2" t="s">
        <v>4263</v>
      </c>
      <c r="K619" s="2" t="s">
        <v>4264</v>
      </c>
      <c r="L619" s="3">
        <v>12.47</v>
      </c>
      <c r="M619" s="3"/>
      <c r="N619" s="3"/>
      <c r="O619" s="2" t="s">
        <v>131</v>
      </c>
      <c r="P619" s="2" t="s">
        <v>134</v>
      </c>
      <c r="Q619" s="2" t="s">
        <v>134</v>
      </c>
      <c r="R619" s="2" t="s">
        <v>3132</v>
      </c>
      <c r="S619" s="2" t="s">
        <v>134</v>
      </c>
      <c r="T619" s="2" t="s">
        <v>134</v>
      </c>
      <c r="U619" s="2" t="s">
        <v>134</v>
      </c>
      <c r="V619" s="2" t="s">
        <v>134</v>
      </c>
      <c r="W619" s="2" t="s">
        <v>134</v>
      </c>
      <c r="X619" s="2" t="s">
        <v>134</v>
      </c>
      <c r="Y619" s="2" t="s">
        <v>134</v>
      </c>
      <c r="Z619" s="4"/>
      <c r="AA619" s="4">
        <f>=ROUNDDOWN({0},0)</f>
      </c>
      <c r="AB619" s="5"/>
      <c r="AC619" s="2" t="s">
        <v>134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134</v>
      </c>
      <c r="BM619" s="7"/>
      <c r="BN619" s="7"/>
      <c r="BO619" s="4"/>
      <c r="BP619" s="8"/>
      <c r="BQ619" s="4"/>
      <c r="BR619" s="8"/>
      <c r="BS619" s="7"/>
      <c r="BT619" s="7"/>
      <c r="BU619" s="2" t="s">
        <v>134</v>
      </c>
      <c r="BV619" s="2" t="s">
        <v>134</v>
      </c>
      <c r="BW619" s="2" t="s">
        <v>134</v>
      </c>
      <c r="BX619" s="2" t="s">
        <v>134</v>
      </c>
      <c r="BY619" s="2" t="s">
        <v>134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134</v>
      </c>
      <c r="CH619" s="2" t="s">
        <v>134</v>
      </c>
      <c r="CI619" s="2" t="s">
        <v>134</v>
      </c>
      <c r="CJ619" s="2" t="s">
        <v>134</v>
      </c>
      <c r="CK619" s="2" t="s">
        <v>134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134</v>
      </c>
      <c r="CT619" s="2" t="s">
        <v>134</v>
      </c>
      <c r="CU619" s="2" t="s">
        <v>134</v>
      </c>
      <c r="CV619" s="2" t="s">
        <v>134</v>
      </c>
      <c r="CW619" s="2" t="s">
        <v>134</v>
      </c>
      <c r="CX619" s="2" t="s">
        <v>134</v>
      </c>
      <c r="CY619" s="4"/>
      <c r="CZ619" s="8"/>
      <c r="DA619" s="4"/>
      <c r="DB619" s="8"/>
      <c r="DC619" s="7"/>
      <c r="DD619" s="7"/>
      <c r="DE619" s="2" t="s">
        <v>134</v>
      </c>
      <c r="DF619" s="2" t="s">
        <v>134</v>
      </c>
      <c r="DG619" s="2" t="s">
        <v>134</v>
      </c>
      <c r="DH619" s="2" t="s">
        <v>134</v>
      </c>
      <c r="DI619" s="2" t="s">
        <v>134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134</v>
      </c>
      <c r="DR619" s="2" t="s">
        <v>134</v>
      </c>
      <c r="DS619" s="2" t="s">
        <v>134</v>
      </c>
      <c r="DT619" s="2" t="s">
        <v>134</v>
      </c>
      <c r="DU619" s="2" t="s">
        <v>134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134</v>
      </c>
      <c r="ED619" s="2" t="s">
        <v>134</v>
      </c>
      <c r="EE619" s="2" t="s">
        <v>134</v>
      </c>
      <c r="EF619" s="2" t="s">
        <v>134</v>
      </c>
      <c r="EG619" s="2" t="s">
        <v>134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134</v>
      </c>
      <c r="EP619" s="2" t="s">
        <v>134</v>
      </c>
      <c r="EQ619" s="2" t="s">
        <v>134</v>
      </c>
      <c r="ER619" s="2" t="s">
        <v>134</v>
      </c>
      <c r="ES619" s="2" t="s">
        <v>134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134</v>
      </c>
      <c r="FB619" s="2" t="s">
        <v>134</v>
      </c>
      <c r="FC619" s="2" t="s">
        <v>134</v>
      </c>
      <c r="FD619" s="2" t="s">
        <v>134</v>
      </c>
      <c r="FE619" s="2" t="s">
        <v>134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134</v>
      </c>
      <c r="FN619" s="2" t="s">
        <v>134</v>
      </c>
      <c r="FO619" s="2" t="s">
        <v>134</v>
      </c>
      <c r="FP619" s="2" t="s">
        <v>134</v>
      </c>
      <c r="FQ619" s="2" t="s">
        <v>134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134</v>
      </c>
      <c r="FZ619" s="2" t="s">
        <v>134</v>
      </c>
      <c r="GA619" s="2" t="s">
        <v>134</v>
      </c>
      <c r="GB619" s="2" t="s">
        <v>134</v>
      </c>
      <c r="GC619" s="2" t="s">
        <v>134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134</v>
      </c>
      <c r="GM619" s="2" t="s">
        <v>134</v>
      </c>
      <c r="GN619" s="2" t="s">
        <v>134</v>
      </c>
      <c r="GO619" s="2" t="s">
        <v>134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134</v>
      </c>
      <c r="GX619" s="2" t="s">
        <v>134</v>
      </c>
      <c r="GY619" s="2" t="s">
        <v>134</v>
      </c>
      <c r="GZ619" s="2" t="s">
        <v>134</v>
      </c>
      <c r="HA619" s="2" t="s">
        <v>134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134</v>
      </c>
      <c r="HJ619" s="2" t="s">
        <v>134</v>
      </c>
      <c r="HK619" s="2" t="s">
        <v>134</v>
      </c>
      <c r="HL619" s="2" t="s">
        <v>134</v>
      </c>
      <c r="HM619" s="2" t="s">
        <v>134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134</v>
      </c>
      <c r="HV619" s="2" t="s">
        <v>134</v>
      </c>
      <c r="HW619" s="2" t="s">
        <v>134</v>
      </c>
      <c r="HX619" s="2" t="s">
        <v>134</v>
      </c>
      <c r="HY619" s="2" t="s">
        <v>134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134</v>
      </c>
      <c r="IH619" s="2" t="s">
        <v>134</v>
      </c>
      <c r="II619" s="2" t="s">
        <v>134</v>
      </c>
      <c r="IJ619" s="2" t="s">
        <v>134</v>
      </c>
      <c r="IK619" s="2" t="s">
        <v>134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134</v>
      </c>
      <c r="IT619" s="2" t="s">
        <v>134</v>
      </c>
      <c r="IU619" s="2" t="s">
        <v>134</v>
      </c>
      <c r="IV619" s="2" t="s">
        <v>134</v>
      </c>
      <c r="IW619" s="2" t="s">
        <v>134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134</v>
      </c>
      <c r="JG619" s="2" t="s">
        <v>134</v>
      </c>
      <c r="JH619" s="2" t="s">
        <v>134</v>
      </c>
      <c r="JI619" s="2" t="s">
        <v>134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134</v>
      </c>
      <c r="JR619" s="2" t="s">
        <v>134</v>
      </c>
      <c r="JS619" s="2" t="s">
        <v>134</v>
      </c>
      <c r="JT619" s="2" t="s">
        <v>134</v>
      </c>
      <c r="JU619" s="2" t="s">
        <v>134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134</v>
      </c>
      <c r="KE619" s="2" t="s">
        <v>134</v>
      </c>
      <c r="KF619" s="2" t="s">
        <v>134</v>
      </c>
      <c r="KG619" s="2" t="s">
        <v>134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134</v>
      </c>
      <c r="LC619" s="2" t="s">
        <v>134</v>
      </c>
      <c r="LD619" s="2" t="s">
        <v>134</v>
      </c>
      <c r="LE619" s="2" t="s">
        <v>134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134</v>
      </c>
      <c r="LO619" s="2" t="s">
        <v>134</v>
      </c>
      <c r="LP619" s="2" t="s">
        <v>134</v>
      </c>
      <c r="LQ619" s="2" t="s">
        <v>134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134</v>
      </c>
      <c r="LZ619" s="2" t="s">
        <v>134</v>
      </c>
      <c r="MA619" s="2" t="s">
        <v>134</v>
      </c>
      <c r="MB619" s="2" t="s">
        <v>134</v>
      </c>
      <c r="MC619" s="2" t="s">
        <v>134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134</v>
      </c>
      <c r="MM619" s="2" t="s">
        <v>134</v>
      </c>
      <c r="MN619" s="2" t="s">
        <v>134</v>
      </c>
      <c r="MO619" s="2" t="s">
        <v>134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134</v>
      </c>
      <c r="MY619" s="2" t="s">
        <v>134</v>
      </c>
      <c r="MZ619" s="2" t="s">
        <v>134</v>
      </c>
      <c r="NA619" s="2" t="s">
        <v>134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134</v>
      </c>
      <c r="NK619" s="2" t="s">
        <v>134</v>
      </c>
      <c r="NL619" s="2" t="s">
        <v>134</v>
      </c>
      <c r="NM619" s="2" t="s">
        <v>134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134</v>
      </c>
      <c r="NV619" s="2" t="s">
        <v>134</v>
      </c>
      <c r="NW619" s="2" t="s">
        <v>134</v>
      </c>
      <c r="NX619" s="2" t="s">
        <v>134</v>
      </c>
      <c r="NY619" s="2" t="s">
        <v>134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134</v>
      </c>
      <c r="OT619" s="2" t="s">
        <v>134</v>
      </c>
      <c r="OU619" s="2" t="s">
        <v>134</v>
      </c>
      <c r="OV619" s="2" t="s">
        <v>134</v>
      </c>
      <c r="OW619" s="2" t="s">
        <v>134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134</v>
      </c>
      <c r="QP619" s="2" t="s">
        <v>134</v>
      </c>
      <c r="QQ619" s="2" t="s">
        <v>134</v>
      </c>
      <c r="QR619" s="2" t="s">
        <v>134</v>
      </c>
      <c r="QS619" s="2" t="s">
        <v>134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134</v>
      </c>
      <c r="RB619" s="2" t="s">
        <v>134</v>
      </c>
      <c r="RC619" s="2" t="s">
        <v>134</v>
      </c>
      <c r="RD619" s="2" t="s">
        <v>134</v>
      </c>
      <c r="RE619" s="2" t="s">
        <v>134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134</v>
      </c>
      <c r="RN619" s="2" t="s">
        <v>134</v>
      </c>
      <c r="RO619" s="2" t="s">
        <v>134</v>
      </c>
      <c r="RP619" s="2" t="s">
        <v>134</v>
      </c>
      <c r="RQ619" s="2" t="s">
        <v>134</v>
      </c>
      <c r="RR619" s="2" t="s">
        <v>134</v>
      </c>
      <c r="RS619" s="4"/>
      <c r="RT619" s="8"/>
      <c r="RU619" s="4"/>
      <c r="RV619" s="8"/>
      <c r="RW619" s="7"/>
      <c r="RX619" s="7"/>
      <c r="RY619" s="2" t="s">
        <v>134</v>
      </c>
      <c r="RZ619" s="2" t="s">
        <v>134</v>
      </c>
      <c r="SA619" s="2" t="s">
        <v>134</v>
      </c>
      <c r="SB619" s="2" t="s">
        <v>134</v>
      </c>
      <c r="SC619" s="2" t="s">
        <v>134</v>
      </c>
      <c r="SD619" s="2" t="s">
        <v>134</v>
      </c>
      <c r="SE619" s="4"/>
      <c r="SF619" s="8"/>
      <c r="SG619" s="4"/>
      <c r="SH619" s="8"/>
      <c r="SI619" s="7"/>
      <c r="SJ619" s="7"/>
      <c r="SK619" s="2" t="s">
        <v>134</v>
      </c>
      <c r="SL619" s="2" t="s">
        <v>134</v>
      </c>
      <c r="SM619" s="2" t="s">
        <v>134</v>
      </c>
      <c r="SN619" s="2" t="s">
        <v>134</v>
      </c>
      <c r="SO619" s="2" t="s">
        <v>134</v>
      </c>
      <c r="SP619" s="2" t="s">
        <v>134</v>
      </c>
    </row>
    <row r="620">
      <c r="A620" s="2" t="s">
        <v>4265</v>
      </c>
      <c r="B620" s="2" t="s">
        <v>123</v>
      </c>
      <c r="C620" s="2" t="s">
        <v>1660</v>
      </c>
      <c r="D620" s="2" t="s">
        <v>2731</v>
      </c>
      <c r="E620" s="2" t="s">
        <v>1660</v>
      </c>
      <c r="F620" s="2" t="s">
        <v>4266</v>
      </c>
      <c r="G620" s="2" t="s">
        <v>134</v>
      </c>
      <c r="H620" s="2" t="s">
        <v>134</v>
      </c>
      <c r="I620" s="2" t="s">
        <v>134</v>
      </c>
      <c r="J620" s="2" t="s">
        <v>4267</v>
      </c>
      <c r="K620" s="2" t="s">
        <v>329</v>
      </c>
      <c r="L620" s="3">
        <v>13</v>
      </c>
      <c r="M620" s="3"/>
      <c r="N620" s="3"/>
      <c r="O620" s="2" t="s">
        <v>131</v>
      </c>
      <c r="P620" s="2" t="s">
        <v>134</v>
      </c>
      <c r="Q620" s="2" t="s">
        <v>134</v>
      </c>
      <c r="R620" s="2" t="s">
        <v>3132</v>
      </c>
      <c r="S620" s="2" t="s">
        <v>134</v>
      </c>
      <c r="T620" s="2" t="s">
        <v>134</v>
      </c>
      <c r="U620" s="2" t="s">
        <v>134</v>
      </c>
      <c r="V620" s="2" t="s">
        <v>134</v>
      </c>
      <c r="W620" s="2" t="s">
        <v>134</v>
      </c>
      <c r="X620" s="2" t="s">
        <v>134</v>
      </c>
      <c r="Y620" s="2" t="s">
        <v>134</v>
      </c>
      <c r="Z620" s="4"/>
      <c r="AA620" s="4">
        <f>=ROUNDDOWN({0},0)</f>
      </c>
      <c r="AB620" s="5"/>
      <c r="AC620" s="2" t="s">
        <v>134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134</v>
      </c>
      <c r="BM620" s="7"/>
      <c r="BN620" s="7"/>
      <c r="BO620" s="4"/>
      <c r="BP620" s="8"/>
      <c r="BQ620" s="4"/>
      <c r="BR620" s="8"/>
      <c r="BS620" s="7"/>
      <c r="BT620" s="7"/>
      <c r="BU620" s="2" t="s">
        <v>134</v>
      </c>
      <c r="BV620" s="2" t="s">
        <v>134</v>
      </c>
      <c r="BW620" s="2" t="s">
        <v>134</v>
      </c>
      <c r="BX620" s="2" t="s">
        <v>134</v>
      </c>
      <c r="BY620" s="2" t="s">
        <v>134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134</v>
      </c>
      <c r="CH620" s="2" t="s">
        <v>134</v>
      </c>
      <c r="CI620" s="2" t="s">
        <v>134</v>
      </c>
      <c r="CJ620" s="2" t="s">
        <v>134</v>
      </c>
      <c r="CK620" s="2" t="s">
        <v>134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134</v>
      </c>
      <c r="CT620" s="2" t="s">
        <v>134</v>
      </c>
      <c r="CU620" s="2" t="s">
        <v>134</v>
      </c>
      <c r="CV620" s="2" t="s">
        <v>134</v>
      </c>
      <c r="CW620" s="2" t="s">
        <v>134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134</v>
      </c>
      <c r="DF620" s="2" t="s">
        <v>134</v>
      </c>
      <c r="DG620" s="2" t="s">
        <v>134</v>
      </c>
      <c r="DH620" s="2" t="s">
        <v>134</v>
      </c>
      <c r="DI620" s="2" t="s">
        <v>134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134</v>
      </c>
      <c r="DR620" s="2" t="s">
        <v>134</v>
      </c>
      <c r="DS620" s="2" t="s">
        <v>134</v>
      </c>
      <c r="DT620" s="2" t="s">
        <v>134</v>
      </c>
      <c r="DU620" s="2" t="s">
        <v>134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134</v>
      </c>
      <c r="ED620" s="2" t="s">
        <v>134</v>
      </c>
      <c r="EE620" s="2" t="s">
        <v>134</v>
      </c>
      <c r="EF620" s="2" t="s">
        <v>134</v>
      </c>
      <c r="EG620" s="2" t="s">
        <v>134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134</v>
      </c>
      <c r="EP620" s="2" t="s">
        <v>134</v>
      </c>
      <c r="EQ620" s="2" t="s">
        <v>134</v>
      </c>
      <c r="ER620" s="2" t="s">
        <v>134</v>
      </c>
      <c r="ES620" s="2" t="s">
        <v>134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134</v>
      </c>
      <c r="FB620" s="2" t="s">
        <v>134</v>
      </c>
      <c r="FC620" s="2" t="s">
        <v>134</v>
      </c>
      <c r="FD620" s="2" t="s">
        <v>134</v>
      </c>
      <c r="FE620" s="2" t="s">
        <v>134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134</v>
      </c>
      <c r="FN620" s="2" t="s">
        <v>134</v>
      </c>
      <c r="FO620" s="2" t="s">
        <v>134</v>
      </c>
      <c r="FP620" s="2" t="s">
        <v>134</v>
      </c>
      <c r="FQ620" s="2" t="s">
        <v>134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134</v>
      </c>
      <c r="FZ620" s="2" t="s">
        <v>134</v>
      </c>
      <c r="GA620" s="2" t="s">
        <v>134</v>
      </c>
      <c r="GB620" s="2" t="s">
        <v>134</v>
      </c>
      <c r="GC620" s="2" t="s">
        <v>134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134</v>
      </c>
      <c r="GM620" s="2" t="s">
        <v>134</v>
      </c>
      <c r="GN620" s="2" t="s">
        <v>134</v>
      </c>
      <c r="GO620" s="2" t="s">
        <v>134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134</v>
      </c>
      <c r="GX620" s="2" t="s">
        <v>134</v>
      </c>
      <c r="GY620" s="2" t="s">
        <v>134</v>
      </c>
      <c r="GZ620" s="2" t="s">
        <v>134</v>
      </c>
      <c r="HA620" s="2" t="s">
        <v>134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134</v>
      </c>
      <c r="HJ620" s="2" t="s">
        <v>134</v>
      </c>
      <c r="HK620" s="2" t="s">
        <v>134</v>
      </c>
      <c r="HL620" s="2" t="s">
        <v>134</v>
      </c>
      <c r="HM620" s="2" t="s">
        <v>134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134</v>
      </c>
      <c r="HV620" s="2" t="s">
        <v>134</v>
      </c>
      <c r="HW620" s="2" t="s">
        <v>134</v>
      </c>
      <c r="HX620" s="2" t="s">
        <v>134</v>
      </c>
      <c r="HY620" s="2" t="s">
        <v>134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134</v>
      </c>
      <c r="IH620" s="2" t="s">
        <v>134</v>
      </c>
      <c r="II620" s="2" t="s">
        <v>134</v>
      </c>
      <c r="IJ620" s="2" t="s">
        <v>134</v>
      </c>
      <c r="IK620" s="2" t="s">
        <v>134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134</v>
      </c>
      <c r="IT620" s="2" t="s">
        <v>134</v>
      </c>
      <c r="IU620" s="2" t="s">
        <v>134</v>
      </c>
      <c r="IV620" s="2" t="s">
        <v>134</v>
      </c>
      <c r="IW620" s="2" t="s">
        <v>134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134</v>
      </c>
      <c r="JF620" s="2" t="s">
        <v>134</v>
      </c>
      <c r="JG620" s="2" t="s">
        <v>134</v>
      </c>
      <c r="JH620" s="2" t="s">
        <v>134</v>
      </c>
      <c r="JI620" s="2" t="s">
        <v>134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134</v>
      </c>
      <c r="JR620" s="2" t="s">
        <v>134</v>
      </c>
      <c r="JS620" s="2" t="s">
        <v>134</v>
      </c>
      <c r="JT620" s="2" t="s">
        <v>134</v>
      </c>
      <c r="JU620" s="2" t="s">
        <v>134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134</v>
      </c>
      <c r="KE620" s="2" t="s">
        <v>134</v>
      </c>
      <c r="KF620" s="2" t="s">
        <v>134</v>
      </c>
      <c r="KG620" s="2" t="s">
        <v>134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134</v>
      </c>
      <c r="LC620" s="2" t="s">
        <v>134</v>
      </c>
      <c r="LD620" s="2" t="s">
        <v>134</v>
      </c>
      <c r="LE620" s="2" t="s">
        <v>134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134</v>
      </c>
      <c r="LN620" s="2" t="s">
        <v>134</v>
      </c>
      <c r="LO620" s="2" t="s">
        <v>134</v>
      </c>
      <c r="LP620" s="2" t="s">
        <v>134</v>
      </c>
      <c r="LQ620" s="2" t="s">
        <v>134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134</v>
      </c>
      <c r="LZ620" s="2" t="s">
        <v>134</v>
      </c>
      <c r="MA620" s="2" t="s">
        <v>134</v>
      </c>
      <c r="MB620" s="2" t="s">
        <v>134</v>
      </c>
      <c r="MC620" s="2" t="s">
        <v>134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134</v>
      </c>
      <c r="MM620" s="2" t="s">
        <v>134</v>
      </c>
      <c r="MN620" s="2" t="s">
        <v>134</v>
      </c>
      <c r="MO620" s="2" t="s">
        <v>134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134</v>
      </c>
      <c r="MY620" s="2" t="s">
        <v>134</v>
      </c>
      <c r="MZ620" s="2" t="s">
        <v>134</v>
      </c>
      <c r="NA620" s="2" t="s">
        <v>134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134</v>
      </c>
      <c r="NV620" s="2" t="s">
        <v>134</v>
      </c>
      <c r="NW620" s="2" t="s">
        <v>134</v>
      </c>
      <c r="NX620" s="2" t="s">
        <v>134</v>
      </c>
      <c r="NY620" s="2" t="s">
        <v>134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134</v>
      </c>
      <c r="OI620" s="2" t="s">
        <v>134</v>
      </c>
      <c r="OJ620" s="2" t="s">
        <v>134</v>
      </c>
      <c r="OK620" s="2" t="s">
        <v>134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134</v>
      </c>
      <c r="OT620" s="2" t="s">
        <v>134</v>
      </c>
      <c r="OU620" s="2" t="s">
        <v>134</v>
      </c>
      <c r="OV620" s="2" t="s">
        <v>134</v>
      </c>
      <c r="OW620" s="2" t="s">
        <v>134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134</v>
      </c>
      <c r="PS620" s="2" t="s">
        <v>134</v>
      </c>
      <c r="PT620" s="2" t="s">
        <v>134</v>
      </c>
      <c r="PU620" s="2" t="s">
        <v>134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134</v>
      </c>
      <c r="QP620" s="2" t="s">
        <v>134</v>
      </c>
      <c r="QQ620" s="2" t="s">
        <v>134</v>
      </c>
      <c r="QR620" s="2" t="s">
        <v>134</v>
      </c>
      <c r="QS620" s="2" t="s">
        <v>134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134</v>
      </c>
      <c r="RB620" s="2" t="s">
        <v>134</v>
      </c>
      <c r="RC620" s="2" t="s">
        <v>134</v>
      </c>
      <c r="RD620" s="2" t="s">
        <v>134</v>
      </c>
      <c r="RE620" s="2" t="s">
        <v>134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134</v>
      </c>
      <c r="RN620" s="2" t="s">
        <v>134</v>
      </c>
      <c r="RO620" s="2" t="s">
        <v>134</v>
      </c>
      <c r="RP620" s="2" t="s">
        <v>134</v>
      </c>
      <c r="RQ620" s="2" t="s">
        <v>134</v>
      </c>
      <c r="RR620" s="2" t="s">
        <v>134</v>
      </c>
      <c r="RS620" s="4"/>
      <c r="RT620" s="8"/>
      <c r="RU620" s="4"/>
      <c r="RV620" s="8"/>
      <c r="RW620" s="7"/>
      <c r="RX620" s="7"/>
      <c r="RY620" s="2" t="s">
        <v>134</v>
      </c>
      <c r="RZ620" s="2" t="s">
        <v>134</v>
      </c>
      <c r="SA620" s="2" t="s">
        <v>134</v>
      </c>
      <c r="SB620" s="2" t="s">
        <v>134</v>
      </c>
      <c r="SC620" s="2" t="s">
        <v>134</v>
      </c>
      <c r="SD620" s="2" t="s">
        <v>134</v>
      </c>
      <c r="SE620" s="4"/>
      <c r="SF620" s="8"/>
      <c r="SG620" s="4"/>
      <c r="SH620" s="8"/>
      <c r="SI620" s="7"/>
      <c r="SJ620" s="7"/>
      <c r="SK620" s="2" t="s">
        <v>134</v>
      </c>
      <c r="SL620" s="2" t="s">
        <v>134</v>
      </c>
      <c r="SM620" s="2" t="s">
        <v>134</v>
      </c>
      <c r="SN620" s="2" t="s">
        <v>134</v>
      </c>
      <c r="SO620" s="2" t="s">
        <v>134</v>
      </c>
      <c r="SP620" s="2" t="s">
        <v>134</v>
      </c>
    </row>
    <row r="621">
      <c r="A621" s="2" t="s">
        <v>4268</v>
      </c>
      <c r="B621" s="2" t="s">
        <v>123</v>
      </c>
      <c r="C621" s="2" t="s">
        <v>1660</v>
      </c>
      <c r="D621" s="2" t="s">
        <v>2731</v>
      </c>
      <c r="E621" s="2" t="s">
        <v>1660</v>
      </c>
      <c r="F621" s="2" t="s">
        <v>4269</v>
      </c>
      <c r="G621" s="2" t="s">
        <v>134</v>
      </c>
      <c r="H621" s="2" t="s">
        <v>134</v>
      </c>
      <c r="I621" s="2" t="s">
        <v>134</v>
      </c>
      <c r="J621" s="2" t="s">
        <v>4270</v>
      </c>
      <c r="K621" s="2" t="s">
        <v>4271</v>
      </c>
      <c r="L621" s="3">
        <v>6.3</v>
      </c>
      <c r="M621" s="3"/>
      <c r="N621" s="3"/>
      <c r="O621" s="2" t="s">
        <v>766</v>
      </c>
      <c r="P621" s="2" t="s">
        <v>134</v>
      </c>
      <c r="Q621" s="2" t="s">
        <v>134</v>
      </c>
      <c r="R621" s="2" t="s">
        <v>3132</v>
      </c>
      <c r="S621" s="2" t="s">
        <v>134</v>
      </c>
      <c r="T621" s="2" t="s">
        <v>134</v>
      </c>
      <c r="U621" s="2" t="s">
        <v>134</v>
      </c>
      <c r="V621" s="2" t="s">
        <v>134</v>
      </c>
      <c r="W621" s="2" t="s">
        <v>134</v>
      </c>
      <c r="X621" s="2" t="s">
        <v>134</v>
      </c>
      <c r="Y621" s="2" t="s">
        <v>134</v>
      </c>
      <c r="Z621" s="4"/>
      <c r="AA621" s="4">
        <f>=ROUNDDOWN({0},0)</f>
      </c>
      <c r="AB621" s="5"/>
      <c r="AC621" s="2" t="s">
        <v>134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134</v>
      </c>
      <c r="AW621" s="8" t="s">
        <v>134</v>
      </c>
      <c r="AX621" s="4" t="s">
        <v>134</v>
      </c>
      <c r="AY621" s="8" t="s">
        <v>134</v>
      </c>
      <c r="AZ621" s="7" t="s">
        <v>134</v>
      </c>
      <c r="BA621" s="7" t="s">
        <v>134</v>
      </c>
      <c r="BB621" s="7"/>
      <c r="BC621" s="4" t="s">
        <v>134</v>
      </c>
      <c r="BD621" s="8" t="s">
        <v>134</v>
      </c>
      <c r="BE621" s="4" t="s">
        <v>134</v>
      </c>
      <c r="BF621" s="8" t="s">
        <v>134</v>
      </c>
      <c r="BG621" s="7" t="s">
        <v>134</v>
      </c>
      <c r="BH621" s="7" t="s">
        <v>134</v>
      </c>
      <c r="BI621" s="7"/>
      <c r="BJ621" s="4"/>
      <c r="BK621" s="8"/>
      <c r="BL621" s="2" t="s">
        <v>134</v>
      </c>
      <c r="BM621" s="7"/>
      <c r="BN621" s="7"/>
      <c r="BO621" s="4"/>
      <c r="BP621" s="8"/>
      <c r="BQ621" s="4"/>
      <c r="BR621" s="8"/>
      <c r="BS621" s="7"/>
      <c r="BT621" s="7"/>
      <c r="BU621" s="2" t="s">
        <v>134</v>
      </c>
      <c r="BV621" s="2" t="s">
        <v>134</v>
      </c>
      <c r="BW621" s="2" t="s">
        <v>134</v>
      </c>
      <c r="BX621" s="2" t="s">
        <v>134</v>
      </c>
      <c r="BY621" s="2" t="s">
        <v>134</v>
      </c>
      <c r="BZ621" s="2" t="s">
        <v>134</v>
      </c>
      <c r="CA621" s="4"/>
      <c r="CB621" s="8"/>
      <c r="CC621" s="4"/>
      <c r="CD621" s="8"/>
      <c r="CE621" s="7"/>
      <c r="CF621" s="7"/>
      <c r="CG621" s="2" t="s">
        <v>134</v>
      </c>
      <c r="CH621" s="2" t="s">
        <v>134</v>
      </c>
      <c r="CI621" s="2" t="s">
        <v>134</v>
      </c>
      <c r="CJ621" s="2" t="s">
        <v>134</v>
      </c>
      <c r="CK621" s="2" t="s">
        <v>134</v>
      </c>
      <c r="CL621" s="2" t="s">
        <v>134</v>
      </c>
      <c r="CM621" s="4"/>
      <c r="CN621" s="8"/>
      <c r="CO621" s="4"/>
      <c r="CP621" s="8"/>
      <c r="CQ621" s="7"/>
      <c r="CR621" s="7"/>
      <c r="CS621" s="2" t="s">
        <v>134</v>
      </c>
      <c r="CT621" s="2" t="s">
        <v>134</v>
      </c>
      <c r="CU621" s="2" t="s">
        <v>134</v>
      </c>
      <c r="CV621" s="2" t="s">
        <v>134</v>
      </c>
      <c r="CW621" s="2" t="s">
        <v>134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134</v>
      </c>
      <c r="DF621" s="2" t="s">
        <v>134</v>
      </c>
      <c r="DG621" s="2" t="s">
        <v>134</v>
      </c>
      <c r="DH621" s="2" t="s">
        <v>134</v>
      </c>
      <c r="DI621" s="2" t="s">
        <v>134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134</v>
      </c>
      <c r="DR621" s="2" t="s">
        <v>134</v>
      </c>
      <c r="DS621" s="2" t="s">
        <v>134</v>
      </c>
      <c r="DT621" s="2" t="s">
        <v>134</v>
      </c>
      <c r="DU621" s="2" t="s">
        <v>134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134</v>
      </c>
      <c r="ED621" s="2" t="s">
        <v>134</v>
      </c>
      <c r="EE621" s="2" t="s">
        <v>134</v>
      </c>
      <c r="EF621" s="2" t="s">
        <v>134</v>
      </c>
      <c r="EG621" s="2" t="s">
        <v>134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134</v>
      </c>
      <c r="EP621" s="2" t="s">
        <v>134</v>
      </c>
      <c r="EQ621" s="2" t="s">
        <v>134</v>
      </c>
      <c r="ER621" s="2" t="s">
        <v>134</v>
      </c>
      <c r="ES621" s="2" t="s">
        <v>134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134</v>
      </c>
      <c r="FB621" s="2" t="s">
        <v>134</v>
      </c>
      <c r="FC621" s="2" t="s">
        <v>134</v>
      </c>
      <c r="FD621" s="2" t="s">
        <v>134</v>
      </c>
      <c r="FE621" s="2" t="s">
        <v>134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134</v>
      </c>
      <c r="FN621" s="2" t="s">
        <v>134</v>
      </c>
      <c r="FO621" s="2" t="s">
        <v>134</v>
      </c>
      <c r="FP621" s="2" t="s">
        <v>134</v>
      </c>
      <c r="FQ621" s="2" t="s">
        <v>134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134</v>
      </c>
      <c r="FZ621" s="2" t="s">
        <v>134</v>
      </c>
      <c r="GA621" s="2" t="s">
        <v>134</v>
      </c>
      <c r="GB621" s="2" t="s">
        <v>134</v>
      </c>
      <c r="GC621" s="2" t="s">
        <v>134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134</v>
      </c>
      <c r="GL621" s="2" t="s">
        <v>134</v>
      </c>
      <c r="GM621" s="2" t="s">
        <v>134</v>
      </c>
      <c r="GN621" s="2" t="s">
        <v>134</v>
      </c>
      <c r="GO621" s="2" t="s">
        <v>134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134</v>
      </c>
      <c r="GX621" s="2" t="s">
        <v>134</v>
      </c>
      <c r="GY621" s="2" t="s">
        <v>134</v>
      </c>
      <c r="GZ621" s="2" t="s">
        <v>134</v>
      </c>
      <c r="HA621" s="2" t="s">
        <v>134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134</v>
      </c>
      <c r="HJ621" s="2" t="s">
        <v>134</v>
      </c>
      <c r="HK621" s="2" t="s">
        <v>134</v>
      </c>
      <c r="HL621" s="2" t="s">
        <v>134</v>
      </c>
      <c r="HM621" s="2" t="s">
        <v>134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134</v>
      </c>
      <c r="HV621" s="2" t="s">
        <v>134</v>
      </c>
      <c r="HW621" s="2" t="s">
        <v>134</v>
      </c>
      <c r="HX621" s="2" t="s">
        <v>134</v>
      </c>
      <c r="HY621" s="2" t="s">
        <v>134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134</v>
      </c>
      <c r="IH621" s="2" t="s">
        <v>134</v>
      </c>
      <c r="II621" s="2" t="s">
        <v>134</v>
      </c>
      <c r="IJ621" s="2" t="s">
        <v>134</v>
      </c>
      <c r="IK621" s="2" t="s">
        <v>134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134</v>
      </c>
      <c r="IT621" s="2" t="s">
        <v>134</v>
      </c>
      <c r="IU621" s="2" t="s">
        <v>134</v>
      </c>
      <c r="IV621" s="2" t="s">
        <v>134</v>
      </c>
      <c r="IW621" s="2" t="s">
        <v>134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134</v>
      </c>
      <c r="JF621" s="2" t="s">
        <v>134</v>
      </c>
      <c r="JG621" s="2" t="s">
        <v>134</v>
      </c>
      <c r="JH621" s="2" t="s">
        <v>134</v>
      </c>
      <c r="JI621" s="2" t="s">
        <v>134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134</v>
      </c>
      <c r="JR621" s="2" t="s">
        <v>134</v>
      </c>
      <c r="JS621" s="2" t="s">
        <v>134</v>
      </c>
      <c r="JT621" s="2" t="s">
        <v>134</v>
      </c>
      <c r="JU621" s="2" t="s">
        <v>134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134</v>
      </c>
      <c r="KD621" s="2" t="s">
        <v>134</v>
      </c>
      <c r="KE621" s="2" t="s">
        <v>134</v>
      </c>
      <c r="KF621" s="2" t="s">
        <v>134</v>
      </c>
      <c r="KG621" s="2" t="s">
        <v>134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134</v>
      </c>
      <c r="LC621" s="2" t="s">
        <v>134</v>
      </c>
      <c r="LD621" s="2" t="s">
        <v>134</v>
      </c>
      <c r="LE621" s="2" t="s">
        <v>134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134</v>
      </c>
      <c r="LN621" s="2" t="s">
        <v>134</v>
      </c>
      <c r="LO621" s="2" t="s">
        <v>134</v>
      </c>
      <c r="LP621" s="2" t="s">
        <v>134</v>
      </c>
      <c r="LQ621" s="2" t="s">
        <v>134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134</v>
      </c>
      <c r="LZ621" s="2" t="s">
        <v>134</v>
      </c>
      <c r="MA621" s="2" t="s">
        <v>134</v>
      </c>
      <c r="MB621" s="2" t="s">
        <v>134</v>
      </c>
      <c r="MC621" s="2" t="s">
        <v>134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134</v>
      </c>
      <c r="MM621" s="2" t="s">
        <v>134</v>
      </c>
      <c r="MN621" s="2" t="s">
        <v>134</v>
      </c>
      <c r="MO621" s="2" t="s">
        <v>134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134</v>
      </c>
      <c r="MY621" s="2" t="s">
        <v>134</v>
      </c>
      <c r="MZ621" s="2" t="s">
        <v>134</v>
      </c>
      <c r="NA621" s="2" t="s">
        <v>134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134</v>
      </c>
      <c r="NK621" s="2" t="s">
        <v>134</v>
      </c>
      <c r="NL621" s="2" t="s">
        <v>134</v>
      </c>
      <c r="NM621" s="2" t="s">
        <v>134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134</v>
      </c>
      <c r="NV621" s="2" t="s">
        <v>134</v>
      </c>
      <c r="NW621" s="2" t="s">
        <v>134</v>
      </c>
      <c r="NX621" s="2" t="s">
        <v>134</v>
      </c>
      <c r="NY621" s="2" t="s">
        <v>134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134</v>
      </c>
      <c r="OI621" s="2" t="s">
        <v>134</v>
      </c>
      <c r="OJ621" s="2" t="s">
        <v>134</v>
      </c>
      <c r="OK621" s="2" t="s">
        <v>134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134</v>
      </c>
      <c r="OT621" s="2" t="s">
        <v>134</v>
      </c>
      <c r="OU621" s="2" t="s">
        <v>134</v>
      </c>
      <c r="OV621" s="2" t="s">
        <v>134</v>
      </c>
      <c r="OW621" s="2" t="s">
        <v>134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134</v>
      </c>
      <c r="PS621" s="2" t="s">
        <v>134</v>
      </c>
      <c r="PT621" s="2" t="s">
        <v>134</v>
      </c>
      <c r="PU621" s="2" t="s">
        <v>134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134</v>
      </c>
      <c r="QD621" s="2" t="s">
        <v>134</v>
      </c>
      <c r="QE621" s="2" t="s">
        <v>134</v>
      </c>
      <c r="QF621" s="2" t="s">
        <v>134</v>
      </c>
      <c r="QG621" s="2" t="s">
        <v>134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134</v>
      </c>
      <c r="RB621" s="2" t="s">
        <v>134</v>
      </c>
      <c r="RC621" s="2" t="s">
        <v>134</v>
      </c>
      <c r="RD621" s="2" t="s">
        <v>134</v>
      </c>
      <c r="RE621" s="2" t="s">
        <v>134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134</v>
      </c>
      <c r="RN621" s="2" t="s">
        <v>134</v>
      </c>
      <c r="RO621" s="2" t="s">
        <v>134</v>
      </c>
      <c r="RP621" s="2" t="s">
        <v>134</v>
      </c>
      <c r="RQ621" s="2" t="s">
        <v>134</v>
      </c>
      <c r="RR621" s="2" t="s">
        <v>134</v>
      </c>
      <c r="RS621" s="4"/>
      <c r="RT621" s="8"/>
      <c r="RU621" s="4"/>
      <c r="RV621" s="8"/>
      <c r="RW621" s="7"/>
      <c r="RX621" s="7"/>
      <c r="RY621" s="2" t="s">
        <v>134</v>
      </c>
      <c r="RZ621" s="2" t="s">
        <v>134</v>
      </c>
      <c r="SA621" s="2" t="s">
        <v>134</v>
      </c>
      <c r="SB621" s="2" t="s">
        <v>134</v>
      </c>
      <c r="SC621" s="2" t="s">
        <v>134</v>
      </c>
      <c r="SD621" s="2" t="s">
        <v>134</v>
      </c>
      <c r="SE621" s="4"/>
      <c r="SF621" s="8"/>
      <c r="SG621" s="4"/>
      <c r="SH621" s="8"/>
      <c r="SI621" s="7"/>
      <c r="SJ621" s="7"/>
      <c r="SK621" s="2" t="s">
        <v>134</v>
      </c>
      <c r="SL621" s="2" t="s">
        <v>134</v>
      </c>
      <c r="SM621" s="2" t="s">
        <v>134</v>
      </c>
      <c r="SN621" s="2" t="s">
        <v>134</v>
      </c>
      <c r="SO621" s="2" t="s">
        <v>134</v>
      </c>
      <c r="SP621" s="2" t="s">
        <v>134</v>
      </c>
    </row>
    <row r="622">
      <c r="A622" s="2" t="s">
        <v>4272</v>
      </c>
      <c r="B622" s="2" t="s">
        <v>123</v>
      </c>
      <c r="C622" s="2" t="s">
        <v>1660</v>
      </c>
      <c r="D622" s="2" t="s">
        <v>2731</v>
      </c>
      <c r="E622" s="2" t="s">
        <v>1660</v>
      </c>
      <c r="F622" s="2" t="s">
        <v>4269</v>
      </c>
      <c r="G622" s="2" t="s">
        <v>134</v>
      </c>
      <c r="H622" s="2" t="s">
        <v>134</v>
      </c>
      <c r="I622" s="2" t="s">
        <v>134</v>
      </c>
      <c r="J622" s="2" t="s">
        <v>4273</v>
      </c>
      <c r="K622" s="2" t="s">
        <v>4271</v>
      </c>
      <c r="L622" s="3">
        <v>6</v>
      </c>
      <c r="M622" s="3"/>
      <c r="N622" s="3"/>
      <c r="O622" s="2" t="s">
        <v>766</v>
      </c>
      <c r="P622" s="2" t="s">
        <v>134</v>
      </c>
      <c r="Q622" s="2" t="s">
        <v>134</v>
      </c>
      <c r="R622" s="2" t="s">
        <v>3132</v>
      </c>
      <c r="S622" s="2" t="s">
        <v>134</v>
      </c>
      <c r="T622" s="2" t="s">
        <v>134</v>
      </c>
      <c r="U622" s="2" t="s">
        <v>134</v>
      </c>
      <c r="V622" s="2" t="s">
        <v>134</v>
      </c>
      <c r="W622" s="2" t="s">
        <v>134</v>
      </c>
      <c r="X622" s="2" t="s">
        <v>134</v>
      </c>
      <c r="Y622" s="2" t="s">
        <v>134</v>
      </c>
      <c r="Z622" s="4"/>
      <c r="AA622" s="4">
        <f>=ROUNDDOWN({0},0)</f>
      </c>
      <c r="AB622" s="5"/>
      <c r="AC622" s="2" t="s">
        <v>134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134</v>
      </c>
      <c r="AW622" s="8" t="s">
        <v>134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/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/>
      <c r="BJ622" s="4"/>
      <c r="BK622" s="8"/>
      <c r="BL622" s="2" t="s">
        <v>134</v>
      </c>
      <c r="BM622" s="7"/>
      <c r="BN622" s="7"/>
      <c r="BO622" s="4"/>
      <c r="BP622" s="8"/>
      <c r="BQ622" s="4"/>
      <c r="BR622" s="8"/>
      <c r="BS622" s="7"/>
      <c r="BT622" s="7"/>
      <c r="BU622" s="2" t="s">
        <v>134</v>
      </c>
      <c r="BV622" s="2" t="s">
        <v>134</v>
      </c>
      <c r="BW622" s="2" t="s">
        <v>134</v>
      </c>
      <c r="BX622" s="2" t="s">
        <v>134</v>
      </c>
      <c r="BY622" s="2" t="s">
        <v>134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134</v>
      </c>
      <c r="CH622" s="2" t="s">
        <v>134</v>
      </c>
      <c r="CI622" s="2" t="s">
        <v>134</v>
      </c>
      <c r="CJ622" s="2" t="s">
        <v>134</v>
      </c>
      <c r="CK622" s="2" t="s">
        <v>134</v>
      </c>
      <c r="CL622" s="2" t="s">
        <v>134</v>
      </c>
      <c r="CM622" s="4"/>
      <c r="CN622" s="8"/>
      <c r="CO622" s="4"/>
      <c r="CP622" s="8"/>
      <c r="CQ622" s="7"/>
      <c r="CR622" s="7"/>
      <c r="CS622" s="2" t="s">
        <v>134</v>
      </c>
      <c r="CT622" s="2" t="s">
        <v>134</v>
      </c>
      <c r="CU622" s="2" t="s">
        <v>134</v>
      </c>
      <c r="CV622" s="2" t="s">
        <v>134</v>
      </c>
      <c r="CW622" s="2" t="s">
        <v>134</v>
      </c>
      <c r="CX622" s="2" t="s">
        <v>134</v>
      </c>
      <c r="CY622" s="4"/>
      <c r="CZ622" s="8"/>
      <c r="DA622" s="4"/>
      <c r="DB622" s="8"/>
      <c r="DC622" s="7"/>
      <c r="DD622" s="7"/>
      <c r="DE622" s="2" t="s">
        <v>134</v>
      </c>
      <c r="DF622" s="2" t="s">
        <v>134</v>
      </c>
      <c r="DG622" s="2" t="s">
        <v>134</v>
      </c>
      <c r="DH622" s="2" t="s">
        <v>134</v>
      </c>
      <c r="DI622" s="2" t="s">
        <v>134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134</v>
      </c>
      <c r="DR622" s="2" t="s">
        <v>134</v>
      </c>
      <c r="DS622" s="2" t="s">
        <v>134</v>
      </c>
      <c r="DT622" s="2" t="s">
        <v>134</v>
      </c>
      <c r="DU622" s="2" t="s">
        <v>134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134</v>
      </c>
      <c r="ED622" s="2" t="s">
        <v>134</v>
      </c>
      <c r="EE622" s="2" t="s">
        <v>134</v>
      </c>
      <c r="EF622" s="2" t="s">
        <v>134</v>
      </c>
      <c r="EG622" s="2" t="s">
        <v>134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134</v>
      </c>
      <c r="EP622" s="2" t="s">
        <v>134</v>
      </c>
      <c r="EQ622" s="2" t="s">
        <v>134</v>
      </c>
      <c r="ER622" s="2" t="s">
        <v>134</v>
      </c>
      <c r="ES622" s="2" t="s">
        <v>134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134</v>
      </c>
      <c r="FB622" s="2" t="s">
        <v>134</v>
      </c>
      <c r="FC622" s="2" t="s">
        <v>134</v>
      </c>
      <c r="FD622" s="2" t="s">
        <v>134</v>
      </c>
      <c r="FE622" s="2" t="s">
        <v>134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134</v>
      </c>
      <c r="FN622" s="2" t="s">
        <v>134</v>
      </c>
      <c r="FO622" s="2" t="s">
        <v>134</v>
      </c>
      <c r="FP622" s="2" t="s">
        <v>134</v>
      </c>
      <c r="FQ622" s="2" t="s">
        <v>134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134</v>
      </c>
      <c r="GA622" s="2" t="s">
        <v>134</v>
      </c>
      <c r="GB622" s="2" t="s">
        <v>134</v>
      </c>
      <c r="GC622" s="2" t="s">
        <v>134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134</v>
      </c>
      <c r="GM622" s="2" t="s">
        <v>134</v>
      </c>
      <c r="GN622" s="2" t="s">
        <v>134</v>
      </c>
      <c r="GO622" s="2" t="s">
        <v>134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134</v>
      </c>
      <c r="GX622" s="2" t="s">
        <v>134</v>
      </c>
      <c r="GY622" s="2" t="s">
        <v>134</v>
      </c>
      <c r="GZ622" s="2" t="s">
        <v>134</v>
      </c>
      <c r="HA622" s="2" t="s">
        <v>134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134</v>
      </c>
      <c r="HJ622" s="2" t="s">
        <v>134</v>
      </c>
      <c r="HK622" s="2" t="s">
        <v>134</v>
      </c>
      <c r="HL622" s="2" t="s">
        <v>134</v>
      </c>
      <c r="HM622" s="2" t="s">
        <v>134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134</v>
      </c>
      <c r="HV622" s="2" t="s">
        <v>134</v>
      </c>
      <c r="HW622" s="2" t="s">
        <v>134</v>
      </c>
      <c r="HX622" s="2" t="s">
        <v>134</v>
      </c>
      <c r="HY622" s="2" t="s">
        <v>134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134</v>
      </c>
      <c r="IH622" s="2" t="s">
        <v>134</v>
      </c>
      <c r="II622" s="2" t="s">
        <v>134</v>
      </c>
      <c r="IJ622" s="2" t="s">
        <v>134</v>
      </c>
      <c r="IK622" s="2" t="s">
        <v>134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134</v>
      </c>
      <c r="IT622" s="2" t="s">
        <v>134</v>
      </c>
      <c r="IU622" s="2" t="s">
        <v>134</v>
      </c>
      <c r="IV622" s="2" t="s">
        <v>134</v>
      </c>
      <c r="IW622" s="2" t="s">
        <v>134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134</v>
      </c>
      <c r="JF622" s="2" t="s">
        <v>134</v>
      </c>
      <c r="JG622" s="2" t="s">
        <v>134</v>
      </c>
      <c r="JH622" s="2" t="s">
        <v>134</v>
      </c>
      <c r="JI622" s="2" t="s">
        <v>134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134</v>
      </c>
      <c r="JR622" s="2" t="s">
        <v>134</v>
      </c>
      <c r="JS622" s="2" t="s">
        <v>134</v>
      </c>
      <c r="JT622" s="2" t="s">
        <v>134</v>
      </c>
      <c r="JU622" s="2" t="s">
        <v>134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134</v>
      </c>
      <c r="KD622" s="2" t="s">
        <v>134</v>
      </c>
      <c r="KE622" s="2" t="s">
        <v>134</v>
      </c>
      <c r="KF622" s="2" t="s">
        <v>134</v>
      </c>
      <c r="KG622" s="2" t="s">
        <v>134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134</v>
      </c>
      <c r="LB622" s="2" t="s">
        <v>134</v>
      </c>
      <c r="LC622" s="2" t="s">
        <v>134</v>
      </c>
      <c r="LD622" s="2" t="s">
        <v>134</v>
      </c>
      <c r="LE622" s="2" t="s">
        <v>134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134</v>
      </c>
      <c r="LN622" s="2" t="s">
        <v>134</v>
      </c>
      <c r="LO622" s="2" t="s">
        <v>134</v>
      </c>
      <c r="LP622" s="2" t="s">
        <v>134</v>
      </c>
      <c r="LQ622" s="2" t="s">
        <v>134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134</v>
      </c>
      <c r="LZ622" s="2" t="s">
        <v>134</v>
      </c>
      <c r="MA622" s="2" t="s">
        <v>134</v>
      </c>
      <c r="MB622" s="2" t="s">
        <v>134</v>
      </c>
      <c r="MC622" s="2" t="s">
        <v>134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134</v>
      </c>
      <c r="MM622" s="2" t="s">
        <v>134</v>
      </c>
      <c r="MN622" s="2" t="s">
        <v>134</v>
      </c>
      <c r="MO622" s="2" t="s">
        <v>134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134</v>
      </c>
      <c r="MY622" s="2" t="s">
        <v>134</v>
      </c>
      <c r="MZ622" s="2" t="s">
        <v>134</v>
      </c>
      <c r="NA622" s="2" t="s">
        <v>134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134</v>
      </c>
      <c r="NV622" s="2" t="s">
        <v>134</v>
      </c>
      <c r="NW622" s="2" t="s">
        <v>134</v>
      </c>
      <c r="NX622" s="2" t="s">
        <v>134</v>
      </c>
      <c r="NY622" s="2" t="s">
        <v>134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134</v>
      </c>
      <c r="OT622" s="2" t="s">
        <v>134</v>
      </c>
      <c r="OU622" s="2" t="s">
        <v>134</v>
      </c>
      <c r="OV622" s="2" t="s">
        <v>134</v>
      </c>
      <c r="OW622" s="2" t="s">
        <v>134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134</v>
      </c>
      <c r="PS622" s="2" t="s">
        <v>134</v>
      </c>
      <c r="PT622" s="2" t="s">
        <v>134</v>
      </c>
      <c r="PU622" s="2" t="s">
        <v>134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134</v>
      </c>
      <c r="RB622" s="2" t="s">
        <v>134</v>
      </c>
      <c r="RC622" s="2" t="s">
        <v>134</v>
      </c>
      <c r="RD622" s="2" t="s">
        <v>134</v>
      </c>
      <c r="RE622" s="2" t="s">
        <v>134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134</v>
      </c>
      <c r="RN622" s="2" t="s">
        <v>134</v>
      </c>
      <c r="RO622" s="2" t="s">
        <v>134</v>
      </c>
      <c r="RP622" s="2" t="s">
        <v>134</v>
      </c>
      <c r="RQ622" s="2" t="s">
        <v>134</v>
      </c>
      <c r="RR622" s="2" t="s">
        <v>134</v>
      </c>
      <c r="RS622" s="4"/>
      <c r="RT622" s="8"/>
      <c r="RU622" s="4"/>
      <c r="RV622" s="8"/>
      <c r="RW622" s="7"/>
      <c r="RX622" s="7"/>
      <c r="RY622" s="2" t="s">
        <v>134</v>
      </c>
      <c r="RZ622" s="2" t="s">
        <v>134</v>
      </c>
      <c r="SA622" s="2" t="s">
        <v>134</v>
      </c>
      <c r="SB622" s="2" t="s">
        <v>134</v>
      </c>
      <c r="SC622" s="2" t="s">
        <v>134</v>
      </c>
      <c r="SD622" s="2" t="s">
        <v>134</v>
      </c>
      <c r="SE622" s="4"/>
      <c r="SF622" s="8"/>
      <c r="SG622" s="4"/>
      <c r="SH622" s="8"/>
      <c r="SI622" s="7"/>
      <c r="SJ622" s="7"/>
      <c r="SK622" s="2" t="s">
        <v>134</v>
      </c>
      <c r="SL622" s="2" t="s">
        <v>134</v>
      </c>
      <c r="SM622" s="2" t="s">
        <v>134</v>
      </c>
      <c r="SN622" s="2" t="s">
        <v>134</v>
      </c>
      <c r="SO622" s="2" t="s">
        <v>134</v>
      </c>
      <c r="SP622" s="2" t="s">
        <v>134</v>
      </c>
    </row>
    <row r="623">
      <c r="A623" s="2" t="s">
        <v>4274</v>
      </c>
      <c r="B623" s="2" t="s">
        <v>123</v>
      </c>
      <c r="C623" s="2" t="s">
        <v>1660</v>
      </c>
      <c r="D623" s="2" t="s">
        <v>2731</v>
      </c>
      <c r="E623" s="2" t="s">
        <v>1660</v>
      </c>
      <c r="F623" s="2" t="s">
        <v>4269</v>
      </c>
      <c r="G623" s="2" t="s">
        <v>134</v>
      </c>
      <c r="H623" s="2" t="s">
        <v>134</v>
      </c>
      <c r="I623" s="2" t="s">
        <v>134</v>
      </c>
      <c r="J623" s="2" t="s">
        <v>4275</v>
      </c>
      <c r="K623" s="2" t="s">
        <v>4271</v>
      </c>
      <c r="L623" s="3">
        <v>5.8</v>
      </c>
      <c r="M623" s="3"/>
      <c r="N623" s="3"/>
      <c r="O623" s="2" t="s">
        <v>766</v>
      </c>
      <c r="P623" s="2" t="s">
        <v>134</v>
      </c>
      <c r="Q623" s="2" t="s">
        <v>134</v>
      </c>
      <c r="R623" s="2" t="s">
        <v>3132</v>
      </c>
      <c r="S623" s="2" t="s">
        <v>134</v>
      </c>
      <c r="T623" s="2" t="s">
        <v>134</v>
      </c>
      <c r="U623" s="2" t="s">
        <v>134</v>
      </c>
      <c r="V623" s="2" t="s">
        <v>134</v>
      </c>
      <c r="W623" s="2" t="s">
        <v>134</v>
      </c>
      <c r="X623" s="2" t="s">
        <v>134</v>
      </c>
      <c r="Y623" s="2" t="s">
        <v>134</v>
      </c>
      <c r="Z623" s="4"/>
      <c r="AA623" s="4">
        <f>=ROUNDDOWN({0},0)</f>
      </c>
      <c r="AB623" s="5"/>
      <c r="AC623" s="2" t="s">
        <v>134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/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134</v>
      </c>
      <c r="BM623" s="7"/>
      <c r="BN623" s="7"/>
      <c r="BO623" s="4"/>
      <c r="BP623" s="8"/>
      <c r="BQ623" s="4"/>
      <c r="BR623" s="8"/>
      <c r="BS623" s="7"/>
      <c r="BT623" s="7"/>
      <c r="BU623" s="2" t="s">
        <v>134</v>
      </c>
      <c r="BV623" s="2" t="s">
        <v>134</v>
      </c>
      <c r="BW623" s="2" t="s">
        <v>134</v>
      </c>
      <c r="BX623" s="2" t="s">
        <v>134</v>
      </c>
      <c r="BY623" s="2" t="s">
        <v>134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134</v>
      </c>
      <c r="CH623" s="2" t="s">
        <v>134</v>
      </c>
      <c r="CI623" s="2" t="s">
        <v>134</v>
      </c>
      <c r="CJ623" s="2" t="s">
        <v>134</v>
      </c>
      <c r="CK623" s="2" t="s">
        <v>134</v>
      </c>
      <c r="CL623" s="2" t="s">
        <v>134</v>
      </c>
      <c r="CM623" s="4"/>
      <c r="CN623" s="8"/>
      <c r="CO623" s="4"/>
      <c r="CP623" s="8"/>
      <c r="CQ623" s="7"/>
      <c r="CR623" s="7"/>
      <c r="CS623" s="2" t="s">
        <v>134</v>
      </c>
      <c r="CT623" s="2" t="s">
        <v>134</v>
      </c>
      <c r="CU623" s="2" t="s">
        <v>134</v>
      </c>
      <c r="CV623" s="2" t="s">
        <v>134</v>
      </c>
      <c r="CW623" s="2" t="s">
        <v>134</v>
      </c>
      <c r="CX623" s="2" t="s">
        <v>134</v>
      </c>
      <c r="CY623" s="4"/>
      <c r="CZ623" s="8"/>
      <c r="DA623" s="4"/>
      <c r="DB623" s="8"/>
      <c r="DC623" s="7"/>
      <c r="DD623" s="7"/>
      <c r="DE623" s="2" t="s">
        <v>134</v>
      </c>
      <c r="DF623" s="2" t="s">
        <v>134</v>
      </c>
      <c r="DG623" s="2" t="s">
        <v>134</v>
      </c>
      <c r="DH623" s="2" t="s">
        <v>134</v>
      </c>
      <c r="DI623" s="2" t="s">
        <v>134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134</v>
      </c>
      <c r="DR623" s="2" t="s">
        <v>134</v>
      </c>
      <c r="DS623" s="2" t="s">
        <v>134</v>
      </c>
      <c r="DT623" s="2" t="s">
        <v>134</v>
      </c>
      <c r="DU623" s="2" t="s">
        <v>134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134</v>
      </c>
      <c r="ED623" s="2" t="s">
        <v>134</v>
      </c>
      <c r="EE623" s="2" t="s">
        <v>134</v>
      </c>
      <c r="EF623" s="2" t="s">
        <v>134</v>
      </c>
      <c r="EG623" s="2" t="s">
        <v>134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134</v>
      </c>
      <c r="EP623" s="2" t="s">
        <v>134</v>
      </c>
      <c r="EQ623" s="2" t="s">
        <v>134</v>
      </c>
      <c r="ER623" s="2" t="s">
        <v>134</v>
      </c>
      <c r="ES623" s="2" t="s">
        <v>134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134</v>
      </c>
      <c r="FB623" s="2" t="s">
        <v>134</v>
      </c>
      <c r="FC623" s="2" t="s">
        <v>134</v>
      </c>
      <c r="FD623" s="2" t="s">
        <v>134</v>
      </c>
      <c r="FE623" s="2" t="s">
        <v>134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134</v>
      </c>
      <c r="FN623" s="2" t="s">
        <v>134</v>
      </c>
      <c r="FO623" s="2" t="s">
        <v>134</v>
      </c>
      <c r="FP623" s="2" t="s">
        <v>134</v>
      </c>
      <c r="FQ623" s="2" t="s">
        <v>134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134</v>
      </c>
      <c r="GA623" s="2" t="s">
        <v>134</v>
      </c>
      <c r="GB623" s="2" t="s">
        <v>134</v>
      </c>
      <c r="GC623" s="2" t="s">
        <v>134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134</v>
      </c>
      <c r="GM623" s="2" t="s">
        <v>134</v>
      </c>
      <c r="GN623" s="2" t="s">
        <v>134</v>
      </c>
      <c r="GO623" s="2" t="s">
        <v>134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134</v>
      </c>
      <c r="GX623" s="2" t="s">
        <v>134</v>
      </c>
      <c r="GY623" s="2" t="s">
        <v>134</v>
      </c>
      <c r="GZ623" s="2" t="s">
        <v>134</v>
      </c>
      <c r="HA623" s="2" t="s">
        <v>134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134</v>
      </c>
      <c r="HJ623" s="2" t="s">
        <v>134</v>
      </c>
      <c r="HK623" s="2" t="s">
        <v>134</v>
      </c>
      <c r="HL623" s="2" t="s">
        <v>134</v>
      </c>
      <c r="HM623" s="2" t="s">
        <v>134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134</v>
      </c>
      <c r="HV623" s="2" t="s">
        <v>134</v>
      </c>
      <c r="HW623" s="2" t="s">
        <v>134</v>
      </c>
      <c r="HX623" s="2" t="s">
        <v>134</v>
      </c>
      <c r="HY623" s="2" t="s">
        <v>134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134</v>
      </c>
      <c r="IH623" s="2" t="s">
        <v>134</v>
      </c>
      <c r="II623" s="2" t="s">
        <v>134</v>
      </c>
      <c r="IJ623" s="2" t="s">
        <v>134</v>
      </c>
      <c r="IK623" s="2" t="s">
        <v>134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134</v>
      </c>
      <c r="IT623" s="2" t="s">
        <v>134</v>
      </c>
      <c r="IU623" s="2" t="s">
        <v>134</v>
      </c>
      <c r="IV623" s="2" t="s">
        <v>134</v>
      </c>
      <c r="IW623" s="2" t="s">
        <v>134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134</v>
      </c>
      <c r="JG623" s="2" t="s">
        <v>134</v>
      </c>
      <c r="JH623" s="2" t="s">
        <v>134</v>
      </c>
      <c r="JI623" s="2" t="s">
        <v>134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134</v>
      </c>
      <c r="JR623" s="2" t="s">
        <v>134</v>
      </c>
      <c r="JS623" s="2" t="s">
        <v>134</v>
      </c>
      <c r="JT623" s="2" t="s">
        <v>134</v>
      </c>
      <c r="JU623" s="2" t="s">
        <v>134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134</v>
      </c>
      <c r="KD623" s="2" t="s">
        <v>134</v>
      </c>
      <c r="KE623" s="2" t="s">
        <v>134</v>
      </c>
      <c r="KF623" s="2" t="s">
        <v>134</v>
      </c>
      <c r="KG623" s="2" t="s">
        <v>134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134</v>
      </c>
      <c r="LC623" s="2" t="s">
        <v>134</v>
      </c>
      <c r="LD623" s="2" t="s">
        <v>134</v>
      </c>
      <c r="LE623" s="2" t="s">
        <v>134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134</v>
      </c>
      <c r="LN623" s="2" t="s">
        <v>134</v>
      </c>
      <c r="LO623" s="2" t="s">
        <v>134</v>
      </c>
      <c r="LP623" s="2" t="s">
        <v>134</v>
      </c>
      <c r="LQ623" s="2" t="s">
        <v>134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134</v>
      </c>
      <c r="LZ623" s="2" t="s">
        <v>134</v>
      </c>
      <c r="MA623" s="2" t="s">
        <v>134</v>
      </c>
      <c r="MB623" s="2" t="s">
        <v>134</v>
      </c>
      <c r="MC623" s="2" t="s">
        <v>134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134</v>
      </c>
      <c r="MM623" s="2" t="s">
        <v>134</v>
      </c>
      <c r="MN623" s="2" t="s">
        <v>134</v>
      </c>
      <c r="MO623" s="2" t="s">
        <v>134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134</v>
      </c>
      <c r="NW623" s="2" t="s">
        <v>134</v>
      </c>
      <c r="NX623" s="2" t="s">
        <v>134</v>
      </c>
      <c r="NY623" s="2" t="s">
        <v>134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134</v>
      </c>
      <c r="OT623" s="2" t="s">
        <v>134</v>
      </c>
      <c r="OU623" s="2" t="s">
        <v>134</v>
      </c>
      <c r="OV623" s="2" t="s">
        <v>134</v>
      </c>
      <c r="OW623" s="2" t="s">
        <v>134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134</v>
      </c>
      <c r="PS623" s="2" t="s">
        <v>134</v>
      </c>
      <c r="PT623" s="2" t="s">
        <v>134</v>
      </c>
      <c r="PU623" s="2" t="s">
        <v>134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134</v>
      </c>
      <c r="QP623" s="2" t="s">
        <v>134</v>
      </c>
      <c r="QQ623" s="2" t="s">
        <v>134</v>
      </c>
      <c r="QR623" s="2" t="s">
        <v>134</v>
      </c>
      <c r="QS623" s="2" t="s">
        <v>134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134</v>
      </c>
      <c r="RB623" s="2" t="s">
        <v>134</v>
      </c>
      <c r="RC623" s="2" t="s">
        <v>134</v>
      </c>
      <c r="RD623" s="2" t="s">
        <v>134</v>
      </c>
      <c r="RE623" s="2" t="s">
        <v>134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134</v>
      </c>
      <c r="RN623" s="2" t="s">
        <v>134</v>
      </c>
      <c r="RO623" s="2" t="s">
        <v>134</v>
      </c>
      <c r="RP623" s="2" t="s">
        <v>134</v>
      </c>
      <c r="RQ623" s="2" t="s">
        <v>134</v>
      </c>
      <c r="RR623" s="2" t="s">
        <v>134</v>
      </c>
      <c r="RS623" s="4"/>
      <c r="RT623" s="8"/>
      <c r="RU623" s="4"/>
      <c r="RV623" s="8"/>
      <c r="RW623" s="7"/>
      <c r="RX623" s="7"/>
      <c r="RY623" s="2" t="s">
        <v>134</v>
      </c>
      <c r="RZ623" s="2" t="s">
        <v>134</v>
      </c>
      <c r="SA623" s="2" t="s">
        <v>134</v>
      </c>
      <c r="SB623" s="2" t="s">
        <v>134</v>
      </c>
      <c r="SC623" s="2" t="s">
        <v>134</v>
      </c>
      <c r="SD623" s="2" t="s">
        <v>134</v>
      </c>
      <c r="SE623" s="4"/>
      <c r="SF623" s="8"/>
      <c r="SG623" s="4"/>
      <c r="SH623" s="8"/>
      <c r="SI623" s="7"/>
      <c r="SJ623" s="7"/>
      <c r="SK623" s="2" t="s">
        <v>134</v>
      </c>
      <c r="SL623" s="2" t="s">
        <v>134</v>
      </c>
      <c r="SM623" s="2" t="s">
        <v>134</v>
      </c>
      <c r="SN623" s="2" t="s">
        <v>134</v>
      </c>
      <c r="SO623" s="2" t="s">
        <v>134</v>
      </c>
      <c r="SP623" s="2" t="s">
        <v>134</v>
      </c>
    </row>
    <row r="624">
      <c r="A624" s="2" t="s">
        <v>4276</v>
      </c>
      <c r="B624" s="2" t="s">
        <v>123</v>
      </c>
      <c r="C624" s="2" t="s">
        <v>1660</v>
      </c>
      <c r="D624" s="2" t="s">
        <v>2731</v>
      </c>
      <c r="E624" s="2" t="s">
        <v>1660</v>
      </c>
      <c r="F624" s="2" t="s">
        <v>4269</v>
      </c>
      <c r="G624" s="2" t="s">
        <v>134</v>
      </c>
      <c r="H624" s="2" t="s">
        <v>134</v>
      </c>
      <c r="I624" s="2" t="s">
        <v>134</v>
      </c>
      <c r="J624" s="2" t="s">
        <v>4277</v>
      </c>
      <c r="K624" s="2" t="s">
        <v>4271</v>
      </c>
      <c r="L624" s="3">
        <v>16.5</v>
      </c>
      <c r="M624" s="3"/>
      <c r="N624" s="3"/>
      <c r="O624" s="2" t="s">
        <v>766</v>
      </c>
      <c r="P624" s="2" t="s">
        <v>134</v>
      </c>
      <c r="Q624" s="2" t="s">
        <v>134</v>
      </c>
      <c r="R624" s="2" t="s">
        <v>3132</v>
      </c>
      <c r="S624" s="2" t="s">
        <v>134</v>
      </c>
      <c r="T624" s="2" t="s">
        <v>134</v>
      </c>
      <c r="U624" s="2" t="s">
        <v>134</v>
      </c>
      <c r="V624" s="2" t="s">
        <v>134</v>
      </c>
      <c r="W624" s="2" t="s">
        <v>134</v>
      </c>
      <c r="X624" s="2" t="s">
        <v>134</v>
      </c>
      <c r="Y624" s="2" t="s">
        <v>134</v>
      </c>
      <c r="Z624" s="4"/>
      <c r="AA624" s="4">
        <f>=ROUNDDOWN({0},0)</f>
      </c>
      <c r="AB624" s="5"/>
      <c r="AC624" s="2" t="s">
        <v>134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134</v>
      </c>
      <c r="AW624" s="8" t="s">
        <v>134</v>
      </c>
      <c r="AX624" s="4" t="s">
        <v>134</v>
      </c>
      <c r="AY624" s="8" t="s">
        <v>134</v>
      </c>
      <c r="AZ624" s="7" t="s">
        <v>134</v>
      </c>
      <c r="BA624" s="7" t="s">
        <v>134</v>
      </c>
      <c r="BB624" s="7" t="s">
        <v>134</v>
      </c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/>
      <c r="BJ624" s="4"/>
      <c r="BK624" s="8"/>
      <c r="BL624" s="2" t="s">
        <v>134</v>
      </c>
      <c r="BM624" s="7"/>
      <c r="BN624" s="7"/>
      <c r="BO624" s="4"/>
      <c r="BP624" s="8"/>
      <c r="BQ624" s="4"/>
      <c r="BR624" s="8"/>
      <c r="BS624" s="7"/>
      <c r="BT624" s="7"/>
      <c r="BU624" s="2" t="s">
        <v>134</v>
      </c>
      <c r="BV624" s="2" t="s">
        <v>134</v>
      </c>
      <c r="BW624" s="2" t="s">
        <v>134</v>
      </c>
      <c r="BX624" s="2" t="s">
        <v>134</v>
      </c>
      <c r="BY624" s="2" t="s">
        <v>134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134</v>
      </c>
      <c r="CH624" s="2" t="s">
        <v>134</v>
      </c>
      <c r="CI624" s="2" t="s">
        <v>134</v>
      </c>
      <c r="CJ624" s="2" t="s">
        <v>134</v>
      </c>
      <c r="CK624" s="2" t="s">
        <v>134</v>
      </c>
      <c r="CL624" s="2" t="s">
        <v>134</v>
      </c>
      <c r="CM624" s="4"/>
      <c r="CN624" s="8"/>
      <c r="CO624" s="4"/>
      <c r="CP624" s="8"/>
      <c r="CQ624" s="7"/>
      <c r="CR624" s="7"/>
      <c r="CS624" s="2" t="s">
        <v>134</v>
      </c>
      <c r="CT624" s="2" t="s">
        <v>134</v>
      </c>
      <c r="CU624" s="2" t="s">
        <v>134</v>
      </c>
      <c r="CV624" s="2" t="s">
        <v>134</v>
      </c>
      <c r="CW624" s="2" t="s">
        <v>134</v>
      </c>
      <c r="CX624" s="2" t="s">
        <v>134</v>
      </c>
      <c r="CY624" s="4"/>
      <c r="CZ624" s="8"/>
      <c r="DA624" s="4"/>
      <c r="DB624" s="8"/>
      <c r="DC624" s="7"/>
      <c r="DD624" s="7"/>
      <c r="DE624" s="2" t="s">
        <v>134</v>
      </c>
      <c r="DF624" s="2" t="s">
        <v>134</v>
      </c>
      <c r="DG624" s="2" t="s">
        <v>134</v>
      </c>
      <c r="DH624" s="2" t="s">
        <v>134</v>
      </c>
      <c r="DI624" s="2" t="s">
        <v>134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134</v>
      </c>
      <c r="DR624" s="2" t="s">
        <v>134</v>
      </c>
      <c r="DS624" s="2" t="s">
        <v>134</v>
      </c>
      <c r="DT624" s="2" t="s">
        <v>134</v>
      </c>
      <c r="DU624" s="2" t="s">
        <v>134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134</v>
      </c>
      <c r="ED624" s="2" t="s">
        <v>134</v>
      </c>
      <c r="EE624" s="2" t="s">
        <v>134</v>
      </c>
      <c r="EF624" s="2" t="s">
        <v>134</v>
      </c>
      <c r="EG624" s="2" t="s">
        <v>134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134</v>
      </c>
      <c r="EP624" s="2" t="s">
        <v>134</v>
      </c>
      <c r="EQ624" s="2" t="s">
        <v>134</v>
      </c>
      <c r="ER624" s="2" t="s">
        <v>134</v>
      </c>
      <c r="ES624" s="2" t="s">
        <v>134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134</v>
      </c>
      <c r="FB624" s="2" t="s">
        <v>134</v>
      </c>
      <c r="FC624" s="2" t="s">
        <v>134</v>
      </c>
      <c r="FD624" s="2" t="s">
        <v>134</v>
      </c>
      <c r="FE624" s="2" t="s">
        <v>134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134</v>
      </c>
      <c r="FN624" s="2" t="s">
        <v>134</v>
      </c>
      <c r="FO624" s="2" t="s">
        <v>134</v>
      </c>
      <c r="FP624" s="2" t="s">
        <v>134</v>
      </c>
      <c r="FQ624" s="2" t="s">
        <v>134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134</v>
      </c>
      <c r="FZ624" s="2" t="s">
        <v>134</v>
      </c>
      <c r="GA624" s="2" t="s">
        <v>134</v>
      </c>
      <c r="GB624" s="2" t="s">
        <v>134</v>
      </c>
      <c r="GC624" s="2" t="s">
        <v>134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134</v>
      </c>
      <c r="GL624" s="2" t="s">
        <v>134</v>
      </c>
      <c r="GM624" s="2" t="s">
        <v>134</v>
      </c>
      <c r="GN624" s="2" t="s">
        <v>134</v>
      </c>
      <c r="GO624" s="2" t="s">
        <v>134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134</v>
      </c>
      <c r="GX624" s="2" t="s">
        <v>134</v>
      </c>
      <c r="GY624" s="2" t="s">
        <v>134</v>
      </c>
      <c r="GZ624" s="2" t="s">
        <v>134</v>
      </c>
      <c r="HA624" s="2" t="s">
        <v>134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134</v>
      </c>
      <c r="HJ624" s="2" t="s">
        <v>134</v>
      </c>
      <c r="HK624" s="2" t="s">
        <v>134</v>
      </c>
      <c r="HL624" s="2" t="s">
        <v>134</v>
      </c>
      <c r="HM624" s="2" t="s">
        <v>134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134</v>
      </c>
      <c r="HV624" s="2" t="s">
        <v>134</v>
      </c>
      <c r="HW624" s="2" t="s">
        <v>134</v>
      </c>
      <c r="HX624" s="2" t="s">
        <v>134</v>
      </c>
      <c r="HY624" s="2" t="s">
        <v>134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134</v>
      </c>
      <c r="IH624" s="2" t="s">
        <v>134</v>
      </c>
      <c r="II624" s="2" t="s">
        <v>134</v>
      </c>
      <c r="IJ624" s="2" t="s">
        <v>134</v>
      </c>
      <c r="IK624" s="2" t="s">
        <v>134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134</v>
      </c>
      <c r="IT624" s="2" t="s">
        <v>134</v>
      </c>
      <c r="IU624" s="2" t="s">
        <v>134</v>
      </c>
      <c r="IV624" s="2" t="s">
        <v>134</v>
      </c>
      <c r="IW624" s="2" t="s">
        <v>134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134</v>
      </c>
      <c r="JF624" s="2" t="s">
        <v>134</v>
      </c>
      <c r="JG624" s="2" t="s">
        <v>134</v>
      </c>
      <c r="JH624" s="2" t="s">
        <v>134</v>
      </c>
      <c r="JI624" s="2" t="s">
        <v>134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134</v>
      </c>
      <c r="JR624" s="2" t="s">
        <v>134</v>
      </c>
      <c r="JS624" s="2" t="s">
        <v>134</v>
      </c>
      <c r="JT624" s="2" t="s">
        <v>134</v>
      </c>
      <c r="JU624" s="2" t="s">
        <v>134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134</v>
      </c>
      <c r="KD624" s="2" t="s">
        <v>134</v>
      </c>
      <c r="KE624" s="2" t="s">
        <v>134</v>
      </c>
      <c r="KF624" s="2" t="s">
        <v>134</v>
      </c>
      <c r="KG624" s="2" t="s">
        <v>134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134</v>
      </c>
      <c r="LB624" s="2" t="s">
        <v>134</v>
      </c>
      <c r="LC624" s="2" t="s">
        <v>134</v>
      </c>
      <c r="LD624" s="2" t="s">
        <v>134</v>
      </c>
      <c r="LE624" s="2" t="s">
        <v>134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134</v>
      </c>
      <c r="LN624" s="2" t="s">
        <v>134</v>
      </c>
      <c r="LO624" s="2" t="s">
        <v>134</v>
      </c>
      <c r="LP624" s="2" t="s">
        <v>134</v>
      </c>
      <c r="LQ624" s="2" t="s">
        <v>134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134</v>
      </c>
      <c r="LZ624" s="2" t="s">
        <v>134</v>
      </c>
      <c r="MA624" s="2" t="s">
        <v>134</v>
      </c>
      <c r="MB624" s="2" t="s">
        <v>134</v>
      </c>
      <c r="MC624" s="2" t="s">
        <v>134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134</v>
      </c>
      <c r="MM624" s="2" t="s">
        <v>134</v>
      </c>
      <c r="MN624" s="2" t="s">
        <v>134</v>
      </c>
      <c r="MO624" s="2" t="s">
        <v>134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134</v>
      </c>
      <c r="NK624" s="2" t="s">
        <v>134</v>
      </c>
      <c r="NL624" s="2" t="s">
        <v>134</v>
      </c>
      <c r="NM624" s="2" t="s">
        <v>134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134</v>
      </c>
      <c r="NW624" s="2" t="s">
        <v>134</v>
      </c>
      <c r="NX624" s="2" t="s">
        <v>134</v>
      </c>
      <c r="NY624" s="2" t="s">
        <v>134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134</v>
      </c>
      <c r="OI624" s="2" t="s">
        <v>134</v>
      </c>
      <c r="OJ624" s="2" t="s">
        <v>134</v>
      </c>
      <c r="OK624" s="2" t="s">
        <v>134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134</v>
      </c>
      <c r="OT624" s="2" t="s">
        <v>134</v>
      </c>
      <c r="OU624" s="2" t="s">
        <v>134</v>
      </c>
      <c r="OV624" s="2" t="s">
        <v>134</v>
      </c>
      <c r="OW624" s="2" t="s">
        <v>134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134</v>
      </c>
      <c r="PR624" s="2" t="s">
        <v>134</v>
      </c>
      <c r="PS624" s="2" t="s">
        <v>134</v>
      </c>
      <c r="PT624" s="2" t="s">
        <v>134</v>
      </c>
      <c r="PU624" s="2" t="s">
        <v>134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134</v>
      </c>
      <c r="QD624" s="2" t="s">
        <v>134</v>
      </c>
      <c r="QE624" s="2" t="s">
        <v>134</v>
      </c>
      <c r="QF624" s="2" t="s">
        <v>134</v>
      </c>
      <c r="QG624" s="2" t="s">
        <v>134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134</v>
      </c>
      <c r="RB624" s="2" t="s">
        <v>134</v>
      </c>
      <c r="RC624" s="2" t="s">
        <v>134</v>
      </c>
      <c r="RD624" s="2" t="s">
        <v>134</v>
      </c>
      <c r="RE624" s="2" t="s">
        <v>134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134</v>
      </c>
      <c r="RN624" s="2" t="s">
        <v>134</v>
      </c>
      <c r="RO624" s="2" t="s">
        <v>134</v>
      </c>
      <c r="RP624" s="2" t="s">
        <v>134</v>
      </c>
      <c r="RQ624" s="2" t="s">
        <v>134</v>
      </c>
      <c r="RR624" s="2" t="s">
        <v>134</v>
      </c>
      <c r="RS624" s="4"/>
      <c r="RT624" s="8"/>
      <c r="RU624" s="4"/>
      <c r="RV624" s="8"/>
      <c r="RW624" s="7"/>
      <c r="RX624" s="7"/>
      <c r="RY624" s="2" t="s">
        <v>134</v>
      </c>
      <c r="RZ624" s="2" t="s">
        <v>134</v>
      </c>
      <c r="SA624" s="2" t="s">
        <v>134</v>
      </c>
      <c r="SB624" s="2" t="s">
        <v>134</v>
      </c>
      <c r="SC624" s="2" t="s">
        <v>134</v>
      </c>
      <c r="SD624" s="2" t="s">
        <v>134</v>
      </c>
      <c r="SE624" s="4"/>
      <c r="SF624" s="8"/>
      <c r="SG624" s="4"/>
      <c r="SH624" s="8"/>
      <c r="SI624" s="7"/>
      <c r="SJ624" s="7"/>
      <c r="SK624" s="2" t="s">
        <v>134</v>
      </c>
      <c r="SL624" s="2" t="s">
        <v>134</v>
      </c>
      <c r="SM624" s="2" t="s">
        <v>134</v>
      </c>
      <c r="SN624" s="2" t="s">
        <v>134</v>
      </c>
      <c r="SO624" s="2" t="s">
        <v>134</v>
      </c>
      <c r="SP624" s="2" t="s">
        <v>134</v>
      </c>
    </row>
    <row r="625">
      <c r="A625" s="2" t="s">
        <v>4278</v>
      </c>
      <c r="B625" s="2" t="s">
        <v>123</v>
      </c>
      <c r="C625" s="2" t="s">
        <v>1660</v>
      </c>
      <c r="D625" s="2" t="s">
        <v>2731</v>
      </c>
      <c r="E625" s="2" t="s">
        <v>1660</v>
      </c>
      <c r="F625" s="2" t="s">
        <v>4269</v>
      </c>
      <c r="G625" s="2" t="s">
        <v>134</v>
      </c>
      <c r="H625" s="2" t="s">
        <v>134</v>
      </c>
      <c r="I625" s="2" t="s">
        <v>134</v>
      </c>
      <c r="J625" s="2" t="s">
        <v>4277</v>
      </c>
      <c r="K625" s="2" t="s">
        <v>4271</v>
      </c>
      <c r="L625" s="3">
        <v>13</v>
      </c>
      <c r="M625" s="3"/>
      <c r="N625" s="3"/>
      <c r="O625" s="2" t="s">
        <v>766</v>
      </c>
      <c r="P625" s="2" t="s">
        <v>134</v>
      </c>
      <c r="Q625" s="2" t="s">
        <v>134</v>
      </c>
      <c r="R625" s="2" t="s">
        <v>3132</v>
      </c>
      <c r="S625" s="2" t="s">
        <v>134</v>
      </c>
      <c r="T625" s="2" t="s">
        <v>134</v>
      </c>
      <c r="U625" s="2" t="s">
        <v>134</v>
      </c>
      <c r="V625" s="2" t="s">
        <v>134</v>
      </c>
      <c r="W625" s="2" t="s">
        <v>134</v>
      </c>
      <c r="X625" s="2" t="s">
        <v>134</v>
      </c>
      <c r="Y625" s="2" t="s">
        <v>134</v>
      </c>
      <c r="Z625" s="4"/>
      <c r="AA625" s="4">
        <f>=ROUNDDOWN({0},0)</f>
      </c>
      <c r="AB625" s="5"/>
      <c r="AC625" s="2" t="s">
        <v>134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134</v>
      </c>
      <c r="AW625" s="8" t="s">
        <v>134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 t="s">
        <v>134</v>
      </c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/>
      <c r="BJ625" s="4"/>
      <c r="BK625" s="8"/>
      <c r="BL625" s="2" t="s">
        <v>134</v>
      </c>
      <c r="BM625" s="7"/>
      <c r="BN625" s="7"/>
      <c r="BO625" s="4"/>
      <c r="BP625" s="8"/>
      <c r="BQ625" s="4"/>
      <c r="BR625" s="8"/>
      <c r="BS625" s="7"/>
      <c r="BT625" s="7"/>
      <c r="BU625" s="2" t="s">
        <v>134</v>
      </c>
      <c r="BV625" s="2" t="s">
        <v>134</v>
      </c>
      <c r="BW625" s="2" t="s">
        <v>134</v>
      </c>
      <c r="BX625" s="2" t="s">
        <v>134</v>
      </c>
      <c r="BY625" s="2" t="s">
        <v>134</v>
      </c>
      <c r="BZ625" s="2" t="s">
        <v>134</v>
      </c>
      <c r="CA625" s="4"/>
      <c r="CB625" s="8"/>
      <c r="CC625" s="4"/>
      <c r="CD625" s="8"/>
      <c r="CE625" s="7"/>
      <c r="CF625" s="7"/>
      <c r="CG625" s="2" t="s">
        <v>134</v>
      </c>
      <c r="CH625" s="2" t="s">
        <v>134</v>
      </c>
      <c r="CI625" s="2" t="s">
        <v>134</v>
      </c>
      <c r="CJ625" s="2" t="s">
        <v>134</v>
      </c>
      <c r="CK625" s="2" t="s">
        <v>134</v>
      </c>
      <c r="CL625" s="2" t="s">
        <v>134</v>
      </c>
      <c r="CM625" s="4"/>
      <c r="CN625" s="8"/>
      <c r="CO625" s="4"/>
      <c r="CP625" s="8"/>
      <c r="CQ625" s="7"/>
      <c r="CR625" s="7"/>
      <c r="CS625" s="2" t="s">
        <v>134</v>
      </c>
      <c r="CT625" s="2" t="s">
        <v>134</v>
      </c>
      <c r="CU625" s="2" t="s">
        <v>134</v>
      </c>
      <c r="CV625" s="2" t="s">
        <v>134</v>
      </c>
      <c r="CW625" s="2" t="s">
        <v>134</v>
      </c>
      <c r="CX625" s="2" t="s">
        <v>134</v>
      </c>
      <c r="CY625" s="4"/>
      <c r="CZ625" s="8"/>
      <c r="DA625" s="4"/>
      <c r="DB625" s="8"/>
      <c r="DC625" s="7"/>
      <c r="DD625" s="7"/>
      <c r="DE625" s="2" t="s">
        <v>134</v>
      </c>
      <c r="DF625" s="2" t="s">
        <v>134</v>
      </c>
      <c r="DG625" s="2" t="s">
        <v>134</v>
      </c>
      <c r="DH625" s="2" t="s">
        <v>134</v>
      </c>
      <c r="DI625" s="2" t="s">
        <v>134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134</v>
      </c>
      <c r="DR625" s="2" t="s">
        <v>134</v>
      </c>
      <c r="DS625" s="2" t="s">
        <v>134</v>
      </c>
      <c r="DT625" s="2" t="s">
        <v>134</v>
      </c>
      <c r="DU625" s="2" t="s">
        <v>134</v>
      </c>
      <c r="DV625" s="2" t="s">
        <v>134</v>
      </c>
      <c r="DW625" s="4"/>
      <c r="DX625" s="8"/>
      <c r="DY625" s="4"/>
      <c r="DZ625" s="8"/>
      <c r="EA625" s="7"/>
      <c r="EB625" s="7"/>
      <c r="EC625" s="2" t="s">
        <v>134</v>
      </c>
      <c r="ED625" s="2" t="s">
        <v>134</v>
      </c>
      <c r="EE625" s="2" t="s">
        <v>134</v>
      </c>
      <c r="EF625" s="2" t="s">
        <v>134</v>
      </c>
      <c r="EG625" s="2" t="s">
        <v>134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134</v>
      </c>
      <c r="EP625" s="2" t="s">
        <v>134</v>
      </c>
      <c r="EQ625" s="2" t="s">
        <v>134</v>
      </c>
      <c r="ER625" s="2" t="s">
        <v>134</v>
      </c>
      <c r="ES625" s="2" t="s">
        <v>134</v>
      </c>
      <c r="ET625" s="2" t="s">
        <v>134</v>
      </c>
      <c r="EU625" s="4"/>
      <c r="EV625" s="8"/>
      <c r="EW625" s="4"/>
      <c r="EX625" s="8"/>
      <c r="EY625" s="7"/>
      <c r="EZ625" s="7"/>
      <c r="FA625" s="2" t="s">
        <v>134</v>
      </c>
      <c r="FB625" s="2" t="s">
        <v>134</v>
      </c>
      <c r="FC625" s="2" t="s">
        <v>134</v>
      </c>
      <c r="FD625" s="2" t="s">
        <v>134</v>
      </c>
      <c r="FE625" s="2" t="s">
        <v>134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134</v>
      </c>
      <c r="FN625" s="2" t="s">
        <v>134</v>
      </c>
      <c r="FO625" s="2" t="s">
        <v>134</v>
      </c>
      <c r="FP625" s="2" t="s">
        <v>134</v>
      </c>
      <c r="FQ625" s="2" t="s">
        <v>134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134</v>
      </c>
      <c r="FZ625" s="2" t="s">
        <v>134</v>
      </c>
      <c r="GA625" s="2" t="s">
        <v>134</v>
      </c>
      <c r="GB625" s="2" t="s">
        <v>134</v>
      </c>
      <c r="GC625" s="2" t="s">
        <v>134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134</v>
      </c>
      <c r="GL625" s="2" t="s">
        <v>134</v>
      </c>
      <c r="GM625" s="2" t="s">
        <v>134</v>
      </c>
      <c r="GN625" s="2" t="s">
        <v>134</v>
      </c>
      <c r="GO625" s="2" t="s">
        <v>134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134</v>
      </c>
      <c r="GX625" s="2" t="s">
        <v>134</v>
      </c>
      <c r="GY625" s="2" t="s">
        <v>134</v>
      </c>
      <c r="GZ625" s="2" t="s">
        <v>134</v>
      </c>
      <c r="HA625" s="2" t="s">
        <v>134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134</v>
      </c>
      <c r="HJ625" s="2" t="s">
        <v>134</v>
      </c>
      <c r="HK625" s="2" t="s">
        <v>134</v>
      </c>
      <c r="HL625" s="2" t="s">
        <v>134</v>
      </c>
      <c r="HM625" s="2" t="s">
        <v>134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134</v>
      </c>
      <c r="HV625" s="2" t="s">
        <v>134</v>
      </c>
      <c r="HW625" s="2" t="s">
        <v>134</v>
      </c>
      <c r="HX625" s="2" t="s">
        <v>134</v>
      </c>
      <c r="HY625" s="2" t="s">
        <v>134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134</v>
      </c>
      <c r="IH625" s="2" t="s">
        <v>134</v>
      </c>
      <c r="II625" s="2" t="s">
        <v>134</v>
      </c>
      <c r="IJ625" s="2" t="s">
        <v>134</v>
      </c>
      <c r="IK625" s="2" t="s">
        <v>134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134</v>
      </c>
      <c r="IT625" s="2" t="s">
        <v>134</v>
      </c>
      <c r="IU625" s="2" t="s">
        <v>134</v>
      </c>
      <c r="IV625" s="2" t="s">
        <v>134</v>
      </c>
      <c r="IW625" s="2" t="s">
        <v>134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134</v>
      </c>
      <c r="JF625" s="2" t="s">
        <v>134</v>
      </c>
      <c r="JG625" s="2" t="s">
        <v>134</v>
      </c>
      <c r="JH625" s="2" t="s">
        <v>134</v>
      </c>
      <c r="JI625" s="2" t="s">
        <v>134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134</v>
      </c>
      <c r="JR625" s="2" t="s">
        <v>134</v>
      </c>
      <c r="JS625" s="2" t="s">
        <v>134</v>
      </c>
      <c r="JT625" s="2" t="s">
        <v>134</v>
      </c>
      <c r="JU625" s="2" t="s">
        <v>134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134</v>
      </c>
      <c r="KD625" s="2" t="s">
        <v>134</v>
      </c>
      <c r="KE625" s="2" t="s">
        <v>134</v>
      </c>
      <c r="KF625" s="2" t="s">
        <v>134</v>
      </c>
      <c r="KG625" s="2" t="s">
        <v>134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134</v>
      </c>
      <c r="LB625" s="2" t="s">
        <v>134</v>
      </c>
      <c r="LC625" s="2" t="s">
        <v>134</v>
      </c>
      <c r="LD625" s="2" t="s">
        <v>134</v>
      </c>
      <c r="LE625" s="2" t="s">
        <v>134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134</v>
      </c>
      <c r="LN625" s="2" t="s">
        <v>134</v>
      </c>
      <c r="LO625" s="2" t="s">
        <v>134</v>
      </c>
      <c r="LP625" s="2" t="s">
        <v>134</v>
      </c>
      <c r="LQ625" s="2" t="s">
        <v>134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134</v>
      </c>
      <c r="LZ625" s="2" t="s">
        <v>134</v>
      </c>
      <c r="MA625" s="2" t="s">
        <v>134</v>
      </c>
      <c r="MB625" s="2" t="s">
        <v>134</v>
      </c>
      <c r="MC625" s="2" t="s">
        <v>134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134</v>
      </c>
      <c r="MM625" s="2" t="s">
        <v>134</v>
      </c>
      <c r="MN625" s="2" t="s">
        <v>134</v>
      </c>
      <c r="MO625" s="2" t="s">
        <v>134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134</v>
      </c>
      <c r="MY625" s="2" t="s">
        <v>134</v>
      </c>
      <c r="MZ625" s="2" t="s">
        <v>134</v>
      </c>
      <c r="NA625" s="2" t="s">
        <v>134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134</v>
      </c>
      <c r="NV625" s="2" t="s">
        <v>134</v>
      </c>
      <c r="NW625" s="2" t="s">
        <v>134</v>
      </c>
      <c r="NX625" s="2" t="s">
        <v>134</v>
      </c>
      <c r="NY625" s="2" t="s">
        <v>134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134</v>
      </c>
      <c r="OT625" s="2" t="s">
        <v>134</v>
      </c>
      <c r="OU625" s="2" t="s">
        <v>134</v>
      </c>
      <c r="OV625" s="2" t="s">
        <v>134</v>
      </c>
      <c r="OW625" s="2" t="s">
        <v>134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134</v>
      </c>
      <c r="PF625" s="2" t="s">
        <v>134</v>
      </c>
      <c r="PG625" s="2" t="s">
        <v>134</v>
      </c>
      <c r="PH625" s="2" t="s">
        <v>134</v>
      </c>
      <c r="PI625" s="2" t="s">
        <v>134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134</v>
      </c>
      <c r="PS625" s="2" t="s">
        <v>134</v>
      </c>
      <c r="PT625" s="2" t="s">
        <v>134</v>
      </c>
      <c r="PU625" s="2" t="s">
        <v>134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134</v>
      </c>
      <c r="QD625" s="2" t="s">
        <v>134</v>
      </c>
      <c r="QE625" s="2" t="s">
        <v>134</v>
      </c>
      <c r="QF625" s="2" t="s">
        <v>134</v>
      </c>
      <c r="QG625" s="2" t="s">
        <v>134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134</v>
      </c>
      <c r="RB625" s="2" t="s">
        <v>134</v>
      </c>
      <c r="RC625" s="2" t="s">
        <v>134</v>
      </c>
      <c r="RD625" s="2" t="s">
        <v>134</v>
      </c>
      <c r="RE625" s="2" t="s">
        <v>134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134</v>
      </c>
      <c r="RN625" s="2" t="s">
        <v>134</v>
      </c>
      <c r="RO625" s="2" t="s">
        <v>134</v>
      </c>
      <c r="RP625" s="2" t="s">
        <v>134</v>
      </c>
      <c r="RQ625" s="2" t="s">
        <v>134</v>
      </c>
      <c r="RR625" s="2" t="s">
        <v>134</v>
      </c>
      <c r="RS625" s="4"/>
      <c r="RT625" s="8"/>
      <c r="RU625" s="4"/>
      <c r="RV625" s="8"/>
      <c r="RW625" s="7"/>
      <c r="RX625" s="7"/>
      <c r="RY625" s="2" t="s">
        <v>134</v>
      </c>
      <c r="RZ625" s="2" t="s">
        <v>134</v>
      </c>
      <c r="SA625" s="2" t="s">
        <v>134</v>
      </c>
      <c r="SB625" s="2" t="s">
        <v>134</v>
      </c>
      <c r="SC625" s="2" t="s">
        <v>134</v>
      </c>
      <c r="SD625" s="2" t="s">
        <v>134</v>
      </c>
      <c r="SE625" s="4"/>
      <c r="SF625" s="8"/>
      <c r="SG625" s="4"/>
      <c r="SH625" s="8"/>
      <c r="SI625" s="7"/>
      <c r="SJ625" s="7"/>
      <c r="SK625" s="2" t="s">
        <v>134</v>
      </c>
      <c r="SL625" s="2" t="s">
        <v>134</v>
      </c>
      <c r="SM625" s="2" t="s">
        <v>134</v>
      </c>
      <c r="SN625" s="2" t="s">
        <v>134</v>
      </c>
      <c r="SO625" s="2" t="s">
        <v>134</v>
      </c>
      <c r="SP625" s="2" t="s">
        <v>134</v>
      </c>
    </row>
    <row r="626">
      <c r="A626" s="2" t="s">
        <v>4279</v>
      </c>
      <c r="B626" s="2" t="s">
        <v>123</v>
      </c>
      <c r="C626" s="2" t="s">
        <v>1660</v>
      </c>
      <c r="D626" s="2" t="s">
        <v>2731</v>
      </c>
      <c r="E626" s="2" t="s">
        <v>1660</v>
      </c>
      <c r="F626" s="2" t="s">
        <v>4269</v>
      </c>
      <c r="G626" s="2" t="s">
        <v>134</v>
      </c>
      <c r="H626" s="2" t="s">
        <v>134</v>
      </c>
      <c r="I626" s="2" t="s">
        <v>134</v>
      </c>
      <c r="J626" s="2" t="s">
        <v>4280</v>
      </c>
      <c r="K626" s="2" t="s">
        <v>4271</v>
      </c>
      <c r="L626" s="3">
        <v>6.5</v>
      </c>
      <c r="M626" s="3"/>
      <c r="N626" s="3"/>
      <c r="O626" s="2" t="s">
        <v>766</v>
      </c>
      <c r="P626" s="2" t="s">
        <v>134</v>
      </c>
      <c r="Q626" s="2" t="s">
        <v>134</v>
      </c>
      <c r="R626" s="2" t="s">
        <v>3132</v>
      </c>
      <c r="S626" s="2" t="s">
        <v>134</v>
      </c>
      <c r="T626" s="2" t="s">
        <v>134</v>
      </c>
      <c r="U626" s="2" t="s">
        <v>134</v>
      </c>
      <c r="V626" s="2" t="s">
        <v>134</v>
      </c>
      <c r="W626" s="2" t="s">
        <v>134</v>
      </c>
      <c r="X626" s="2" t="s">
        <v>134</v>
      </c>
      <c r="Y626" s="2" t="s">
        <v>134</v>
      </c>
      <c r="Z626" s="4"/>
      <c r="AA626" s="4">
        <f>=ROUNDDOWN({0},0)</f>
      </c>
      <c r="AB626" s="5"/>
      <c r="AC626" s="2" t="s">
        <v>134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134</v>
      </c>
      <c r="AW626" s="8" t="s">
        <v>134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/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/>
      <c r="BJ626" s="4"/>
      <c r="BK626" s="8"/>
      <c r="BL626" s="2" t="s">
        <v>134</v>
      </c>
      <c r="BM626" s="7"/>
      <c r="BN626" s="7"/>
      <c r="BO626" s="4"/>
      <c r="BP626" s="8"/>
      <c r="BQ626" s="4"/>
      <c r="BR626" s="8"/>
      <c r="BS626" s="7"/>
      <c r="BT626" s="7"/>
      <c r="BU626" s="2" t="s">
        <v>134</v>
      </c>
      <c r="BV626" s="2" t="s">
        <v>134</v>
      </c>
      <c r="BW626" s="2" t="s">
        <v>134</v>
      </c>
      <c r="BX626" s="2" t="s">
        <v>134</v>
      </c>
      <c r="BY626" s="2" t="s">
        <v>134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134</v>
      </c>
      <c r="CH626" s="2" t="s">
        <v>134</v>
      </c>
      <c r="CI626" s="2" t="s">
        <v>134</v>
      </c>
      <c r="CJ626" s="2" t="s">
        <v>134</v>
      </c>
      <c r="CK626" s="2" t="s">
        <v>134</v>
      </c>
      <c r="CL626" s="2" t="s">
        <v>134</v>
      </c>
      <c r="CM626" s="4"/>
      <c r="CN626" s="8"/>
      <c r="CO626" s="4"/>
      <c r="CP626" s="8"/>
      <c r="CQ626" s="7"/>
      <c r="CR626" s="7"/>
      <c r="CS626" s="2" t="s">
        <v>134</v>
      </c>
      <c r="CT626" s="2" t="s">
        <v>134</v>
      </c>
      <c r="CU626" s="2" t="s">
        <v>134</v>
      </c>
      <c r="CV626" s="2" t="s">
        <v>134</v>
      </c>
      <c r="CW626" s="2" t="s">
        <v>134</v>
      </c>
      <c r="CX626" s="2" t="s">
        <v>134</v>
      </c>
      <c r="CY626" s="4"/>
      <c r="CZ626" s="8"/>
      <c r="DA626" s="4"/>
      <c r="DB626" s="8"/>
      <c r="DC626" s="7"/>
      <c r="DD626" s="7"/>
      <c r="DE626" s="2" t="s">
        <v>134</v>
      </c>
      <c r="DF626" s="2" t="s">
        <v>134</v>
      </c>
      <c r="DG626" s="2" t="s">
        <v>134</v>
      </c>
      <c r="DH626" s="2" t="s">
        <v>134</v>
      </c>
      <c r="DI626" s="2" t="s">
        <v>134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134</v>
      </c>
      <c r="DR626" s="2" t="s">
        <v>134</v>
      </c>
      <c r="DS626" s="2" t="s">
        <v>134</v>
      </c>
      <c r="DT626" s="2" t="s">
        <v>134</v>
      </c>
      <c r="DU626" s="2" t="s">
        <v>134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134</v>
      </c>
      <c r="ED626" s="2" t="s">
        <v>134</v>
      </c>
      <c r="EE626" s="2" t="s">
        <v>134</v>
      </c>
      <c r="EF626" s="2" t="s">
        <v>134</v>
      </c>
      <c r="EG626" s="2" t="s">
        <v>134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134</v>
      </c>
      <c r="EP626" s="2" t="s">
        <v>134</v>
      </c>
      <c r="EQ626" s="2" t="s">
        <v>134</v>
      </c>
      <c r="ER626" s="2" t="s">
        <v>134</v>
      </c>
      <c r="ES626" s="2" t="s">
        <v>134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134</v>
      </c>
      <c r="FB626" s="2" t="s">
        <v>134</v>
      </c>
      <c r="FC626" s="2" t="s">
        <v>134</v>
      </c>
      <c r="FD626" s="2" t="s">
        <v>134</v>
      </c>
      <c r="FE626" s="2" t="s">
        <v>134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134</v>
      </c>
      <c r="FN626" s="2" t="s">
        <v>134</v>
      </c>
      <c r="FO626" s="2" t="s">
        <v>134</v>
      </c>
      <c r="FP626" s="2" t="s">
        <v>134</v>
      </c>
      <c r="FQ626" s="2" t="s">
        <v>134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134</v>
      </c>
      <c r="FZ626" s="2" t="s">
        <v>134</v>
      </c>
      <c r="GA626" s="2" t="s">
        <v>134</v>
      </c>
      <c r="GB626" s="2" t="s">
        <v>134</v>
      </c>
      <c r="GC626" s="2" t="s">
        <v>134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134</v>
      </c>
      <c r="GL626" s="2" t="s">
        <v>134</v>
      </c>
      <c r="GM626" s="2" t="s">
        <v>134</v>
      </c>
      <c r="GN626" s="2" t="s">
        <v>134</v>
      </c>
      <c r="GO626" s="2" t="s">
        <v>134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134</v>
      </c>
      <c r="GX626" s="2" t="s">
        <v>134</v>
      </c>
      <c r="GY626" s="2" t="s">
        <v>134</v>
      </c>
      <c r="GZ626" s="2" t="s">
        <v>134</v>
      </c>
      <c r="HA626" s="2" t="s">
        <v>134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134</v>
      </c>
      <c r="HJ626" s="2" t="s">
        <v>134</v>
      </c>
      <c r="HK626" s="2" t="s">
        <v>134</v>
      </c>
      <c r="HL626" s="2" t="s">
        <v>134</v>
      </c>
      <c r="HM626" s="2" t="s">
        <v>134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134</v>
      </c>
      <c r="HV626" s="2" t="s">
        <v>134</v>
      </c>
      <c r="HW626" s="2" t="s">
        <v>134</v>
      </c>
      <c r="HX626" s="2" t="s">
        <v>134</v>
      </c>
      <c r="HY626" s="2" t="s">
        <v>134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134</v>
      </c>
      <c r="IH626" s="2" t="s">
        <v>134</v>
      </c>
      <c r="II626" s="2" t="s">
        <v>134</v>
      </c>
      <c r="IJ626" s="2" t="s">
        <v>134</v>
      </c>
      <c r="IK626" s="2" t="s">
        <v>134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134</v>
      </c>
      <c r="IT626" s="2" t="s">
        <v>134</v>
      </c>
      <c r="IU626" s="2" t="s">
        <v>134</v>
      </c>
      <c r="IV626" s="2" t="s">
        <v>134</v>
      </c>
      <c r="IW626" s="2" t="s">
        <v>134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134</v>
      </c>
      <c r="JF626" s="2" t="s">
        <v>134</v>
      </c>
      <c r="JG626" s="2" t="s">
        <v>134</v>
      </c>
      <c r="JH626" s="2" t="s">
        <v>134</v>
      </c>
      <c r="JI626" s="2" t="s">
        <v>134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134</v>
      </c>
      <c r="JR626" s="2" t="s">
        <v>134</v>
      </c>
      <c r="JS626" s="2" t="s">
        <v>134</v>
      </c>
      <c r="JT626" s="2" t="s">
        <v>134</v>
      </c>
      <c r="JU626" s="2" t="s">
        <v>134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134</v>
      </c>
      <c r="KD626" s="2" t="s">
        <v>134</v>
      </c>
      <c r="KE626" s="2" t="s">
        <v>134</v>
      </c>
      <c r="KF626" s="2" t="s">
        <v>134</v>
      </c>
      <c r="KG626" s="2" t="s">
        <v>134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134</v>
      </c>
      <c r="LB626" s="2" t="s">
        <v>134</v>
      </c>
      <c r="LC626" s="2" t="s">
        <v>134</v>
      </c>
      <c r="LD626" s="2" t="s">
        <v>134</v>
      </c>
      <c r="LE626" s="2" t="s">
        <v>134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134</v>
      </c>
      <c r="LN626" s="2" t="s">
        <v>134</v>
      </c>
      <c r="LO626" s="2" t="s">
        <v>134</v>
      </c>
      <c r="LP626" s="2" t="s">
        <v>134</v>
      </c>
      <c r="LQ626" s="2" t="s">
        <v>134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134</v>
      </c>
      <c r="LZ626" s="2" t="s">
        <v>134</v>
      </c>
      <c r="MA626" s="2" t="s">
        <v>134</v>
      </c>
      <c r="MB626" s="2" t="s">
        <v>134</v>
      </c>
      <c r="MC626" s="2" t="s">
        <v>134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134</v>
      </c>
      <c r="MM626" s="2" t="s">
        <v>134</v>
      </c>
      <c r="MN626" s="2" t="s">
        <v>134</v>
      </c>
      <c r="MO626" s="2" t="s">
        <v>134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134</v>
      </c>
      <c r="MY626" s="2" t="s">
        <v>134</v>
      </c>
      <c r="MZ626" s="2" t="s">
        <v>134</v>
      </c>
      <c r="NA626" s="2" t="s">
        <v>134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134</v>
      </c>
      <c r="NK626" s="2" t="s">
        <v>134</v>
      </c>
      <c r="NL626" s="2" t="s">
        <v>134</v>
      </c>
      <c r="NM626" s="2" t="s">
        <v>134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134</v>
      </c>
      <c r="NV626" s="2" t="s">
        <v>134</v>
      </c>
      <c r="NW626" s="2" t="s">
        <v>134</v>
      </c>
      <c r="NX626" s="2" t="s">
        <v>134</v>
      </c>
      <c r="NY626" s="2" t="s">
        <v>134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134</v>
      </c>
      <c r="OH626" s="2" t="s">
        <v>134</v>
      </c>
      <c r="OI626" s="2" t="s">
        <v>134</v>
      </c>
      <c r="OJ626" s="2" t="s">
        <v>134</v>
      </c>
      <c r="OK626" s="2" t="s">
        <v>134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134</v>
      </c>
      <c r="OT626" s="2" t="s">
        <v>134</v>
      </c>
      <c r="OU626" s="2" t="s">
        <v>134</v>
      </c>
      <c r="OV626" s="2" t="s">
        <v>134</v>
      </c>
      <c r="OW626" s="2" t="s">
        <v>134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134</v>
      </c>
      <c r="PS626" s="2" t="s">
        <v>134</v>
      </c>
      <c r="PT626" s="2" t="s">
        <v>134</v>
      </c>
      <c r="PU626" s="2" t="s">
        <v>134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134</v>
      </c>
      <c r="QP626" s="2" t="s">
        <v>134</v>
      </c>
      <c r="QQ626" s="2" t="s">
        <v>134</v>
      </c>
      <c r="QR626" s="2" t="s">
        <v>134</v>
      </c>
      <c r="QS626" s="2" t="s">
        <v>134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134</v>
      </c>
      <c r="RB626" s="2" t="s">
        <v>134</v>
      </c>
      <c r="RC626" s="2" t="s">
        <v>134</v>
      </c>
      <c r="RD626" s="2" t="s">
        <v>134</v>
      </c>
      <c r="RE626" s="2" t="s">
        <v>134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134</v>
      </c>
      <c r="RN626" s="2" t="s">
        <v>134</v>
      </c>
      <c r="RO626" s="2" t="s">
        <v>134</v>
      </c>
      <c r="RP626" s="2" t="s">
        <v>134</v>
      </c>
      <c r="RQ626" s="2" t="s">
        <v>134</v>
      </c>
      <c r="RR626" s="2" t="s">
        <v>134</v>
      </c>
      <c r="RS626" s="4"/>
      <c r="RT626" s="8"/>
      <c r="RU626" s="4"/>
      <c r="RV626" s="8"/>
      <c r="RW626" s="7"/>
      <c r="RX626" s="7"/>
      <c r="RY626" s="2" t="s">
        <v>134</v>
      </c>
      <c r="RZ626" s="2" t="s">
        <v>134</v>
      </c>
      <c r="SA626" s="2" t="s">
        <v>134</v>
      </c>
      <c r="SB626" s="2" t="s">
        <v>134</v>
      </c>
      <c r="SC626" s="2" t="s">
        <v>134</v>
      </c>
      <c r="SD626" s="2" t="s">
        <v>134</v>
      </c>
      <c r="SE626" s="4"/>
      <c r="SF626" s="8"/>
      <c r="SG626" s="4"/>
      <c r="SH626" s="8"/>
      <c r="SI626" s="7"/>
      <c r="SJ626" s="7"/>
      <c r="SK626" s="2" t="s">
        <v>134</v>
      </c>
      <c r="SL626" s="2" t="s">
        <v>134</v>
      </c>
      <c r="SM626" s="2" t="s">
        <v>134</v>
      </c>
      <c r="SN626" s="2" t="s">
        <v>134</v>
      </c>
      <c r="SO626" s="2" t="s">
        <v>134</v>
      </c>
      <c r="SP626" s="2" t="s">
        <v>134</v>
      </c>
    </row>
    <row r="627">
      <c r="A627" s="2" t="s">
        <v>4281</v>
      </c>
      <c r="B627" s="2" t="s">
        <v>123</v>
      </c>
      <c r="C627" s="2" t="s">
        <v>1660</v>
      </c>
      <c r="D627" s="2" t="s">
        <v>2731</v>
      </c>
      <c r="E627" s="2" t="s">
        <v>1660</v>
      </c>
      <c r="F627" s="2" t="s">
        <v>4269</v>
      </c>
      <c r="G627" s="2" t="s">
        <v>134</v>
      </c>
      <c r="H627" s="2" t="s">
        <v>134</v>
      </c>
      <c r="I627" s="2" t="s">
        <v>134</v>
      </c>
      <c r="J627" s="2" t="s">
        <v>4282</v>
      </c>
      <c r="K627" s="2" t="s">
        <v>4271</v>
      </c>
      <c r="L627" s="3">
        <v>7.5</v>
      </c>
      <c r="M627" s="3"/>
      <c r="N627" s="3"/>
      <c r="O627" s="2" t="s">
        <v>131</v>
      </c>
      <c r="P627" s="2" t="s">
        <v>134</v>
      </c>
      <c r="Q627" s="2" t="s">
        <v>134</v>
      </c>
      <c r="R627" s="2" t="s">
        <v>3132</v>
      </c>
      <c r="S627" s="2" t="s">
        <v>134</v>
      </c>
      <c r="T627" s="2" t="s">
        <v>134</v>
      </c>
      <c r="U627" s="2" t="s">
        <v>134</v>
      </c>
      <c r="V627" s="2" t="s">
        <v>134</v>
      </c>
      <c r="W627" s="2" t="s">
        <v>134</v>
      </c>
      <c r="X627" s="2" t="s">
        <v>134</v>
      </c>
      <c r="Y627" s="2" t="s">
        <v>134</v>
      </c>
      <c r="Z627" s="4"/>
      <c r="AA627" s="4">
        <f>=ROUNDDOWN({0},0)</f>
      </c>
      <c r="AB627" s="5"/>
      <c r="AC627" s="2" t="s">
        <v>134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/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/>
      <c r="BJ627" s="4"/>
      <c r="BK627" s="8"/>
      <c r="BL627" s="2" t="s">
        <v>134</v>
      </c>
      <c r="BM627" s="7"/>
      <c r="BN627" s="7"/>
      <c r="BO627" s="4"/>
      <c r="BP627" s="8"/>
      <c r="BQ627" s="4"/>
      <c r="BR627" s="8"/>
      <c r="BS627" s="7"/>
      <c r="BT627" s="7"/>
      <c r="BU627" s="2" t="s">
        <v>134</v>
      </c>
      <c r="BV627" s="2" t="s">
        <v>134</v>
      </c>
      <c r="BW627" s="2" t="s">
        <v>134</v>
      </c>
      <c r="BX627" s="2" t="s">
        <v>134</v>
      </c>
      <c r="BY627" s="2" t="s">
        <v>134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134</v>
      </c>
      <c r="CH627" s="2" t="s">
        <v>134</v>
      </c>
      <c r="CI627" s="2" t="s">
        <v>134</v>
      </c>
      <c r="CJ627" s="2" t="s">
        <v>134</v>
      </c>
      <c r="CK627" s="2" t="s">
        <v>134</v>
      </c>
      <c r="CL627" s="2" t="s">
        <v>134</v>
      </c>
      <c r="CM627" s="4"/>
      <c r="CN627" s="8"/>
      <c r="CO627" s="4"/>
      <c r="CP627" s="8"/>
      <c r="CQ627" s="7"/>
      <c r="CR627" s="7"/>
      <c r="CS627" s="2" t="s">
        <v>134</v>
      </c>
      <c r="CT627" s="2" t="s">
        <v>134</v>
      </c>
      <c r="CU627" s="2" t="s">
        <v>134</v>
      </c>
      <c r="CV627" s="2" t="s">
        <v>134</v>
      </c>
      <c r="CW627" s="2" t="s">
        <v>134</v>
      </c>
      <c r="CX627" s="2" t="s">
        <v>134</v>
      </c>
      <c r="CY627" s="4"/>
      <c r="CZ627" s="8"/>
      <c r="DA627" s="4"/>
      <c r="DB627" s="8"/>
      <c r="DC627" s="7"/>
      <c r="DD627" s="7"/>
      <c r="DE627" s="2" t="s">
        <v>134</v>
      </c>
      <c r="DF627" s="2" t="s">
        <v>134</v>
      </c>
      <c r="DG627" s="2" t="s">
        <v>134</v>
      </c>
      <c r="DH627" s="2" t="s">
        <v>134</v>
      </c>
      <c r="DI627" s="2" t="s">
        <v>134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134</v>
      </c>
      <c r="DR627" s="2" t="s">
        <v>134</v>
      </c>
      <c r="DS627" s="2" t="s">
        <v>134</v>
      </c>
      <c r="DT627" s="2" t="s">
        <v>134</v>
      </c>
      <c r="DU627" s="2" t="s">
        <v>134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134</v>
      </c>
      <c r="ED627" s="2" t="s">
        <v>134</v>
      </c>
      <c r="EE627" s="2" t="s">
        <v>134</v>
      </c>
      <c r="EF627" s="2" t="s">
        <v>134</v>
      </c>
      <c r="EG627" s="2" t="s">
        <v>134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134</v>
      </c>
      <c r="EP627" s="2" t="s">
        <v>134</v>
      </c>
      <c r="EQ627" s="2" t="s">
        <v>134</v>
      </c>
      <c r="ER627" s="2" t="s">
        <v>134</v>
      </c>
      <c r="ES627" s="2" t="s">
        <v>134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134</v>
      </c>
      <c r="FB627" s="2" t="s">
        <v>134</v>
      </c>
      <c r="FC627" s="2" t="s">
        <v>134</v>
      </c>
      <c r="FD627" s="2" t="s">
        <v>134</v>
      </c>
      <c r="FE627" s="2" t="s">
        <v>134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134</v>
      </c>
      <c r="FN627" s="2" t="s">
        <v>134</v>
      </c>
      <c r="FO627" s="2" t="s">
        <v>134</v>
      </c>
      <c r="FP627" s="2" t="s">
        <v>134</v>
      </c>
      <c r="FQ627" s="2" t="s">
        <v>134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134</v>
      </c>
      <c r="FZ627" s="2" t="s">
        <v>134</v>
      </c>
      <c r="GA627" s="2" t="s">
        <v>134</v>
      </c>
      <c r="GB627" s="2" t="s">
        <v>134</v>
      </c>
      <c r="GC627" s="2" t="s">
        <v>134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134</v>
      </c>
      <c r="GL627" s="2" t="s">
        <v>134</v>
      </c>
      <c r="GM627" s="2" t="s">
        <v>134</v>
      </c>
      <c r="GN627" s="2" t="s">
        <v>134</v>
      </c>
      <c r="GO627" s="2" t="s">
        <v>134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134</v>
      </c>
      <c r="GX627" s="2" t="s">
        <v>134</v>
      </c>
      <c r="GY627" s="2" t="s">
        <v>134</v>
      </c>
      <c r="GZ627" s="2" t="s">
        <v>134</v>
      </c>
      <c r="HA627" s="2" t="s">
        <v>134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134</v>
      </c>
      <c r="HJ627" s="2" t="s">
        <v>134</v>
      </c>
      <c r="HK627" s="2" t="s">
        <v>134</v>
      </c>
      <c r="HL627" s="2" t="s">
        <v>134</v>
      </c>
      <c r="HM627" s="2" t="s">
        <v>134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134</v>
      </c>
      <c r="HV627" s="2" t="s">
        <v>134</v>
      </c>
      <c r="HW627" s="2" t="s">
        <v>134</v>
      </c>
      <c r="HX627" s="2" t="s">
        <v>134</v>
      </c>
      <c r="HY627" s="2" t="s">
        <v>134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134</v>
      </c>
      <c r="IH627" s="2" t="s">
        <v>134</v>
      </c>
      <c r="II627" s="2" t="s">
        <v>134</v>
      </c>
      <c r="IJ627" s="2" t="s">
        <v>134</v>
      </c>
      <c r="IK627" s="2" t="s">
        <v>134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134</v>
      </c>
      <c r="IT627" s="2" t="s">
        <v>134</v>
      </c>
      <c r="IU627" s="2" t="s">
        <v>134</v>
      </c>
      <c r="IV627" s="2" t="s">
        <v>134</v>
      </c>
      <c r="IW627" s="2" t="s">
        <v>134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134</v>
      </c>
      <c r="JF627" s="2" t="s">
        <v>134</v>
      </c>
      <c r="JG627" s="2" t="s">
        <v>134</v>
      </c>
      <c r="JH627" s="2" t="s">
        <v>134</v>
      </c>
      <c r="JI627" s="2" t="s">
        <v>134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134</v>
      </c>
      <c r="JR627" s="2" t="s">
        <v>134</v>
      </c>
      <c r="JS627" s="2" t="s">
        <v>134</v>
      </c>
      <c r="JT627" s="2" t="s">
        <v>134</v>
      </c>
      <c r="JU627" s="2" t="s">
        <v>134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134</v>
      </c>
      <c r="KD627" s="2" t="s">
        <v>134</v>
      </c>
      <c r="KE627" s="2" t="s">
        <v>134</v>
      </c>
      <c r="KF627" s="2" t="s">
        <v>134</v>
      </c>
      <c r="KG627" s="2" t="s">
        <v>134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134</v>
      </c>
      <c r="LB627" s="2" t="s">
        <v>134</v>
      </c>
      <c r="LC627" s="2" t="s">
        <v>134</v>
      </c>
      <c r="LD627" s="2" t="s">
        <v>134</v>
      </c>
      <c r="LE627" s="2" t="s">
        <v>134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134</v>
      </c>
      <c r="LN627" s="2" t="s">
        <v>134</v>
      </c>
      <c r="LO627" s="2" t="s">
        <v>134</v>
      </c>
      <c r="LP627" s="2" t="s">
        <v>134</v>
      </c>
      <c r="LQ627" s="2" t="s">
        <v>134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134</v>
      </c>
      <c r="LZ627" s="2" t="s">
        <v>134</v>
      </c>
      <c r="MA627" s="2" t="s">
        <v>134</v>
      </c>
      <c r="MB627" s="2" t="s">
        <v>134</v>
      </c>
      <c r="MC627" s="2" t="s">
        <v>134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134</v>
      </c>
      <c r="MM627" s="2" t="s">
        <v>134</v>
      </c>
      <c r="MN627" s="2" t="s">
        <v>134</v>
      </c>
      <c r="MO627" s="2" t="s">
        <v>134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134</v>
      </c>
      <c r="MY627" s="2" t="s">
        <v>134</v>
      </c>
      <c r="MZ627" s="2" t="s">
        <v>134</v>
      </c>
      <c r="NA627" s="2" t="s">
        <v>134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134</v>
      </c>
      <c r="NW627" s="2" t="s">
        <v>134</v>
      </c>
      <c r="NX627" s="2" t="s">
        <v>134</v>
      </c>
      <c r="NY627" s="2" t="s">
        <v>134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134</v>
      </c>
      <c r="OI627" s="2" t="s">
        <v>134</v>
      </c>
      <c r="OJ627" s="2" t="s">
        <v>134</v>
      </c>
      <c r="OK627" s="2" t="s">
        <v>134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134</v>
      </c>
      <c r="OT627" s="2" t="s">
        <v>134</v>
      </c>
      <c r="OU627" s="2" t="s">
        <v>134</v>
      </c>
      <c r="OV627" s="2" t="s">
        <v>134</v>
      </c>
      <c r="OW627" s="2" t="s">
        <v>134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134</v>
      </c>
      <c r="PS627" s="2" t="s">
        <v>134</v>
      </c>
      <c r="PT627" s="2" t="s">
        <v>134</v>
      </c>
      <c r="PU627" s="2" t="s">
        <v>134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134</v>
      </c>
      <c r="RB627" s="2" t="s">
        <v>134</v>
      </c>
      <c r="RC627" s="2" t="s">
        <v>134</v>
      </c>
      <c r="RD627" s="2" t="s">
        <v>134</v>
      </c>
      <c r="RE627" s="2" t="s">
        <v>134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134</v>
      </c>
      <c r="RN627" s="2" t="s">
        <v>134</v>
      </c>
      <c r="RO627" s="2" t="s">
        <v>134</v>
      </c>
      <c r="RP627" s="2" t="s">
        <v>134</v>
      </c>
      <c r="RQ627" s="2" t="s">
        <v>134</v>
      </c>
      <c r="RR627" s="2" t="s">
        <v>134</v>
      </c>
      <c r="RS627" s="4"/>
      <c r="RT627" s="8"/>
      <c r="RU627" s="4"/>
      <c r="RV627" s="8"/>
      <c r="RW627" s="7"/>
      <c r="RX627" s="7"/>
      <c r="RY627" s="2" t="s">
        <v>134</v>
      </c>
      <c r="RZ627" s="2" t="s">
        <v>134</v>
      </c>
      <c r="SA627" s="2" t="s">
        <v>134</v>
      </c>
      <c r="SB627" s="2" t="s">
        <v>134</v>
      </c>
      <c r="SC627" s="2" t="s">
        <v>134</v>
      </c>
      <c r="SD627" s="2" t="s">
        <v>134</v>
      </c>
      <c r="SE627" s="4"/>
      <c r="SF627" s="8"/>
      <c r="SG627" s="4"/>
      <c r="SH627" s="8"/>
      <c r="SI627" s="7"/>
      <c r="SJ627" s="7"/>
      <c r="SK627" s="2" t="s">
        <v>134</v>
      </c>
      <c r="SL627" s="2" t="s">
        <v>134</v>
      </c>
      <c r="SM627" s="2" t="s">
        <v>134</v>
      </c>
      <c r="SN627" s="2" t="s">
        <v>134</v>
      </c>
      <c r="SO627" s="2" t="s">
        <v>134</v>
      </c>
      <c r="SP627" s="2" t="s">
        <v>134</v>
      </c>
    </row>
    <row r="628">
      <c r="A628" s="2" t="s">
        <v>4283</v>
      </c>
      <c r="B628" s="2" t="s">
        <v>123</v>
      </c>
      <c r="C628" s="2" t="s">
        <v>1660</v>
      </c>
      <c r="D628" s="2" t="s">
        <v>2731</v>
      </c>
      <c r="E628" s="2" t="s">
        <v>1660</v>
      </c>
      <c r="F628" s="2" t="s">
        <v>4284</v>
      </c>
      <c r="G628" s="2" t="s">
        <v>134</v>
      </c>
      <c r="H628" s="2" t="s">
        <v>134</v>
      </c>
      <c r="I628" s="2" t="s">
        <v>134</v>
      </c>
      <c r="J628" s="2" t="s">
        <v>4285</v>
      </c>
      <c r="K628" s="2" t="s">
        <v>1565</v>
      </c>
      <c r="L628" s="3">
        <v>6.3</v>
      </c>
      <c r="M628" s="3"/>
      <c r="N628" s="3"/>
      <c r="O628" s="2" t="s">
        <v>766</v>
      </c>
      <c r="P628" s="2" t="s">
        <v>134</v>
      </c>
      <c r="Q628" s="2" t="s">
        <v>134</v>
      </c>
      <c r="R628" s="2" t="s">
        <v>3132</v>
      </c>
      <c r="S628" s="2" t="s">
        <v>134</v>
      </c>
      <c r="T628" s="2" t="s">
        <v>134</v>
      </c>
      <c r="U628" s="2" t="s">
        <v>134</v>
      </c>
      <c r="V628" s="2" t="s">
        <v>134</v>
      </c>
      <c r="W628" s="2" t="s">
        <v>134</v>
      </c>
      <c r="X628" s="2" t="s">
        <v>134</v>
      </c>
      <c r="Y628" s="2" t="s">
        <v>134</v>
      </c>
      <c r="Z628" s="4"/>
      <c r="AA628" s="4">
        <f>=ROUNDDOWN({0},0)</f>
      </c>
      <c r="AB628" s="5"/>
      <c r="AC628" s="2" t="s">
        <v>134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134</v>
      </c>
      <c r="AW628" s="8" t="s">
        <v>134</v>
      </c>
      <c r="AX628" s="4" t="s">
        <v>134</v>
      </c>
      <c r="AY628" s="8" t="s">
        <v>134</v>
      </c>
      <c r="AZ628" s="7" t="s">
        <v>134</v>
      </c>
      <c r="BA628" s="7" t="s">
        <v>134</v>
      </c>
      <c r="BB628" s="7"/>
      <c r="BC628" s="4" t="s">
        <v>134</v>
      </c>
      <c r="BD628" s="8" t="s">
        <v>134</v>
      </c>
      <c r="BE628" s="4" t="s">
        <v>134</v>
      </c>
      <c r="BF628" s="8" t="s">
        <v>134</v>
      </c>
      <c r="BG628" s="7" t="s">
        <v>134</v>
      </c>
      <c r="BH628" s="7" t="s">
        <v>134</v>
      </c>
      <c r="BI628" s="7"/>
      <c r="BJ628" s="4"/>
      <c r="BK628" s="8"/>
      <c r="BL628" s="2" t="s">
        <v>134</v>
      </c>
      <c r="BM628" s="7"/>
      <c r="BN628" s="7"/>
      <c r="BO628" s="4"/>
      <c r="BP628" s="8"/>
      <c r="BQ628" s="4"/>
      <c r="BR628" s="8"/>
      <c r="BS628" s="7"/>
      <c r="BT628" s="7"/>
      <c r="BU628" s="2" t="s">
        <v>134</v>
      </c>
      <c r="BV628" s="2" t="s">
        <v>134</v>
      </c>
      <c r="BW628" s="2" t="s">
        <v>134</v>
      </c>
      <c r="BX628" s="2" t="s">
        <v>134</v>
      </c>
      <c r="BY628" s="2" t="s">
        <v>134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134</v>
      </c>
      <c r="CH628" s="2" t="s">
        <v>134</v>
      </c>
      <c r="CI628" s="2" t="s">
        <v>134</v>
      </c>
      <c r="CJ628" s="2" t="s">
        <v>134</v>
      </c>
      <c r="CK628" s="2" t="s">
        <v>134</v>
      </c>
      <c r="CL628" s="2" t="s">
        <v>134</v>
      </c>
      <c r="CM628" s="4"/>
      <c r="CN628" s="8"/>
      <c r="CO628" s="4"/>
      <c r="CP628" s="8"/>
      <c r="CQ628" s="7"/>
      <c r="CR628" s="7"/>
      <c r="CS628" s="2" t="s">
        <v>134</v>
      </c>
      <c r="CT628" s="2" t="s">
        <v>134</v>
      </c>
      <c r="CU628" s="2" t="s">
        <v>134</v>
      </c>
      <c r="CV628" s="2" t="s">
        <v>134</v>
      </c>
      <c r="CW628" s="2" t="s">
        <v>134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134</v>
      </c>
      <c r="DF628" s="2" t="s">
        <v>134</v>
      </c>
      <c r="DG628" s="2" t="s">
        <v>134</v>
      </c>
      <c r="DH628" s="2" t="s">
        <v>134</v>
      </c>
      <c r="DI628" s="2" t="s">
        <v>134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134</v>
      </c>
      <c r="DR628" s="2" t="s">
        <v>134</v>
      </c>
      <c r="DS628" s="2" t="s">
        <v>134</v>
      </c>
      <c r="DT628" s="2" t="s">
        <v>134</v>
      </c>
      <c r="DU628" s="2" t="s">
        <v>134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134</v>
      </c>
      <c r="ED628" s="2" t="s">
        <v>134</v>
      </c>
      <c r="EE628" s="2" t="s">
        <v>134</v>
      </c>
      <c r="EF628" s="2" t="s">
        <v>134</v>
      </c>
      <c r="EG628" s="2" t="s">
        <v>134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134</v>
      </c>
      <c r="EP628" s="2" t="s">
        <v>134</v>
      </c>
      <c r="EQ628" s="2" t="s">
        <v>134</v>
      </c>
      <c r="ER628" s="2" t="s">
        <v>134</v>
      </c>
      <c r="ES628" s="2" t="s">
        <v>134</v>
      </c>
      <c r="ET628" s="2" t="s">
        <v>134</v>
      </c>
      <c r="EU628" s="4"/>
      <c r="EV628" s="8"/>
      <c r="EW628" s="4"/>
      <c r="EX628" s="8"/>
      <c r="EY628" s="7"/>
      <c r="EZ628" s="7"/>
      <c r="FA628" s="2" t="s">
        <v>134</v>
      </c>
      <c r="FB628" s="2" t="s">
        <v>134</v>
      </c>
      <c r="FC628" s="2" t="s">
        <v>134</v>
      </c>
      <c r="FD628" s="2" t="s">
        <v>134</v>
      </c>
      <c r="FE628" s="2" t="s">
        <v>134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134</v>
      </c>
      <c r="FN628" s="2" t="s">
        <v>134</v>
      </c>
      <c r="FO628" s="2" t="s">
        <v>134</v>
      </c>
      <c r="FP628" s="2" t="s">
        <v>134</v>
      </c>
      <c r="FQ628" s="2" t="s">
        <v>134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134</v>
      </c>
      <c r="FZ628" s="2" t="s">
        <v>134</v>
      </c>
      <c r="GA628" s="2" t="s">
        <v>134</v>
      </c>
      <c r="GB628" s="2" t="s">
        <v>134</v>
      </c>
      <c r="GC628" s="2" t="s">
        <v>134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134</v>
      </c>
      <c r="GM628" s="2" t="s">
        <v>134</v>
      </c>
      <c r="GN628" s="2" t="s">
        <v>134</v>
      </c>
      <c r="GO628" s="2" t="s">
        <v>134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134</v>
      </c>
      <c r="GX628" s="2" t="s">
        <v>134</v>
      </c>
      <c r="GY628" s="2" t="s">
        <v>134</v>
      </c>
      <c r="GZ628" s="2" t="s">
        <v>134</v>
      </c>
      <c r="HA628" s="2" t="s">
        <v>134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134</v>
      </c>
      <c r="HJ628" s="2" t="s">
        <v>134</v>
      </c>
      <c r="HK628" s="2" t="s">
        <v>134</v>
      </c>
      <c r="HL628" s="2" t="s">
        <v>134</v>
      </c>
      <c r="HM628" s="2" t="s">
        <v>134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134</v>
      </c>
      <c r="HV628" s="2" t="s">
        <v>134</v>
      </c>
      <c r="HW628" s="2" t="s">
        <v>134</v>
      </c>
      <c r="HX628" s="2" t="s">
        <v>134</v>
      </c>
      <c r="HY628" s="2" t="s">
        <v>134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134</v>
      </c>
      <c r="IH628" s="2" t="s">
        <v>134</v>
      </c>
      <c r="II628" s="2" t="s">
        <v>134</v>
      </c>
      <c r="IJ628" s="2" t="s">
        <v>134</v>
      </c>
      <c r="IK628" s="2" t="s">
        <v>134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134</v>
      </c>
      <c r="IT628" s="2" t="s">
        <v>134</v>
      </c>
      <c r="IU628" s="2" t="s">
        <v>134</v>
      </c>
      <c r="IV628" s="2" t="s">
        <v>134</v>
      </c>
      <c r="IW628" s="2" t="s">
        <v>134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134</v>
      </c>
      <c r="JG628" s="2" t="s">
        <v>134</v>
      </c>
      <c r="JH628" s="2" t="s">
        <v>134</v>
      </c>
      <c r="JI628" s="2" t="s">
        <v>134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134</v>
      </c>
      <c r="JR628" s="2" t="s">
        <v>134</v>
      </c>
      <c r="JS628" s="2" t="s">
        <v>134</v>
      </c>
      <c r="JT628" s="2" t="s">
        <v>134</v>
      </c>
      <c r="JU628" s="2" t="s">
        <v>134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134</v>
      </c>
      <c r="KD628" s="2" t="s">
        <v>134</v>
      </c>
      <c r="KE628" s="2" t="s">
        <v>134</v>
      </c>
      <c r="KF628" s="2" t="s">
        <v>134</v>
      </c>
      <c r="KG628" s="2" t="s">
        <v>134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134</v>
      </c>
      <c r="LB628" s="2" t="s">
        <v>134</v>
      </c>
      <c r="LC628" s="2" t="s">
        <v>134</v>
      </c>
      <c r="LD628" s="2" t="s">
        <v>134</v>
      </c>
      <c r="LE628" s="2" t="s">
        <v>134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134</v>
      </c>
      <c r="LN628" s="2" t="s">
        <v>134</v>
      </c>
      <c r="LO628" s="2" t="s">
        <v>134</v>
      </c>
      <c r="LP628" s="2" t="s">
        <v>134</v>
      </c>
      <c r="LQ628" s="2" t="s">
        <v>134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134</v>
      </c>
      <c r="LZ628" s="2" t="s">
        <v>134</v>
      </c>
      <c r="MA628" s="2" t="s">
        <v>134</v>
      </c>
      <c r="MB628" s="2" t="s">
        <v>134</v>
      </c>
      <c r="MC628" s="2" t="s">
        <v>134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134</v>
      </c>
      <c r="MM628" s="2" t="s">
        <v>134</v>
      </c>
      <c r="MN628" s="2" t="s">
        <v>134</v>
      </c>
      <c r="MO628" s="2" t="s">
        <v>134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134</v>
      </c>
      <c r="MY628" s="2" t="s">
        <v>134</v>
      </c>
      <c r="MZ628" s="2" t="s">
        <v>134</v>
      </c>
      <c r="NA628" s="2" t="s">
        <v>134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134</v>
      </c>
      <c r="NV628" s="2" t="s">
        <v>134</v>
      </c>
      <c r="NW628" s="2" t="s">
        <v>134</v>
      </c>
      <c r="NX628" s="2" t="s">
        <v>134</v>
      </c>
      <c r="NY628" s="2" t="s">
        <v>134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134</v>
      </c>
      <c r="OI628" s="2" t="s">
        <v>134</v>
      </c>
      <c r="OJ628" s="2" t="s">
        <v>134</v>
      </c>
      <c r="OK628" s="2" t="s">
        <v>134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134</v>
      </c>
      <c r="OT628" s="2" t="s">
        <v>134</v>
      </c>
      <c r="OU628" s="2" t="s">
        <v>134</v>
      </c>
      <c r="OV628" s="2" t="s">
        <v>134</v>
      </c>
      <c r="OW628" s="2" t="s">
        <v>134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134</v>
      </c>
      <c r="PS628" s="2" t="s">
        <v>134</v>
      </c>
      <c r="PT628" s="2" t="s">
        <v>134</v>
      </c>
      <c r="PU628" s="2" t="s">
        <v>134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134</v>
      </c>
      <c r="QP628" s="2" t="s">
        <v>134</v>
      </c>
      <c r="QQ628" s="2" t="s">
        <v>134</v>
      </c>
      <c r="QR628" s="2" t="s">
        <v>134</v>
      </c>
      <c r="QS628" s="2" t="s">
        <v>134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134</v>
      </c>
      <c r="RB628" s="2" t="s">
        <v>134</v>
      </c>
      <c r="RC628" s="2" t="s">
        <v>134</v>
      </c>
      <c r="RD628" s="2" t="s">
        <v>134</v>
      </c>
      <c r="RE628" s="2" t="s">
        <v>134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134</v>
      </c>
      <c r="RN628" s="2" t="s">
        <v>134</v>
      </c>
      <c r="RO628" s="2" t="s">
        <v>134</v>
      </c>
      <c r="RP628" s="2" t="s">
        <v>134</v>
      </c>
      <c r="RQ628" s="2" t="s">
        <v>134</v>
      </c>
      <c r="RR628" s="2" t="s">
        <v>134</v>
      </c>
      <c r="RS628" s="4"/>
      <c r="RT628" s="8"/>
      <c r="RU628" s="4"/>
      <c r="RV628" s="8"/>
      <c r="RW628" s="7"/>
      <c r="RX628" s="7"/>
      <c r="RY628" s="2" t="s">
        <v>134</v>
      </c>
      <c r="RZ628" s="2" t="s">
        <v>134</v>
      </c>
      <c r="SA628" s="2" t="s">
        <v>134</v>
      </c>
      <c r="SB628" s="2" t="s">
        <v>134</v>
      </c>
      <c r="SC628" s="2" t="s">
        <v>134</v>
      </c>
      <c r="SD628" s="2" t="s">
        <v>134</v>
      </c>
      <c r="SE628" s="4"/>
      <c r="SF628" s="8"/>
      <c r="SG628" s="4"/>
      <c r="SH628" s="8"/>
      <c r="SI628" s="7"/>
      <c r="SJ628" s="7"/>
      <c r="SK628" s="2" t="s">
        <v>134</v>
      </c>
      <c r="SL628" s="2" t="s">
        <v>134</v>
      </c>
      <c r="SM628" s="2" t="s">
        <v>134</v>
      </c>
      <c r="SN628" s="2" t="s">
        <v>134</v>
      </c>
      <c r="SO628" s="2" t="s">
        <v>134</v>
      </c>
      <c r="SP628" s="2" t="s">
        <v>134</v>
      </c>
    </row>
    <row r="629">
      <c r="A629" s="2" t="s">
        <v>4286</v>
      </c>
      <c r="B629" s="2" t="s">
        <v>123</v>
      </c>
      <c r="C629" s="2" t="s">
        <v>1660</v>
      </c>
      <c r="D629" s="2" t="s">
        <v>2731</v>
      </c>
      <c r="E629" s="2" t="s">
        <v>1660</v>
      </c>
      <c r="F629" s="2" t="s">
        <v>4284</v>
      </c>
      <c r="G629" s="2" t="s">
        <v>134</v>
      </c>
      <c r="H629" s="2" t="s">
        <v>134</v>
      </c>
      <c r="I629" s="2" t="s">
        <v>134</v>
      </c>
      <c r="J629" s="2" t="s">
        <v>4287</v>
      </c>
      <c r="K629" s="2" t="s">
        <v>1565</v>
      </c>
      <c r="L629" s="3">
        <v>6.8</v>
      </c>
      <c r="M629" s="3"/>
      <c r="N629" s="3"/>
      <c r="O629" s="2" t="s">
        <v>766</v>
      </c>
      <c r="P629" s="2" t="s">
        <v>134</v>
      </c>
      <c r="Q629" s="2" t="s">
        <v>134</v>
      </c>
      <c r="R629" s="2" t="s">
        <v>3132</v>
      </c>
      <c r="S629" s="2" t="s">
        <v>134</v>
      </c>
      <c r="T629" s="2" t="s">
        <v>134</v>
      </c>
      <c r="U629" s="2" t="s">
        <v>134</v>
      </c>
      <c r="V629" s="2" t="s">
        <v>134</v>
      </c>
      <c r="W629" s="2" t="s">
        <v>134</v>
      </c>
      <c r="X629" s="2" t="s">
        <v>134</v>
      </c>
      <c r="Y629" s="2" t="s">
        <v>134</v>
      </c>
      <c r="Z629" s="4"/>
      <c r="AA629" s="4">
        <f>=ROUNDDOWN({0},0)</f>
      </c>
      <c r="AB629" s="5"/>
      <c r="AC629" s="2" t="s">
        <v>134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/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/>
      <c r="BJ629" s="4"/>
      <c r="BK629" s="8"/>
      <c r="BL629" s="2" t="s">
        <v>134</v>
      </c>
      <c r="BM629" s="7"/>
      <c r="BN629" s="7"/>
      <c r="BO629" s="4"/>
      <c r="BP629" s="8"/>
      <c r="BQ629" s="4"/>
      <c r="BR629" s="8"/>
      <c r="BS629" s="7"/>
      <c r="BT629" s="7"/>
      <c r="BU629" s="2" t="s">
        <v>134</v>
      </c>
      <c r="BV629" s="2" t="s">
        <v>134</v>
      </c>
      <c r="BW629" s="2" t="s">
        <v>134</v>
      </c>
      <c r="BX629" s="2" t="s">
        <v>134</v>
      </c>
      <c r="BY629" s="2" t="s">
        <v>134</v>
      </c>
      <c r="BZ629" s="2" t="s">
        <v>134</v>
      </c>
      <c r="CA629" s="4"/>
      <c r="CB629" s="8"/>
      <c r="CC629" s="4"/>
      <c r="CD629" s="8"/>
      <c r="CE629" s="7"/>
      <c r="CF629" s="7"/>
      <c r="CG629" s="2" t="s">
        <v>134</v>
      </c>
      <c r="CH629" s="2" t="s">
        <v>134</v>
      </c>
      <c r="CI629" s="2" t="s">
        <v>134</v>
      </c>
      <c r="CJ629" s="2" t="s">
        <v>134</v>
      </c>
      <c r="CK629" s="2" t="s">
        <v>134</v>
      </c>
      <c r="CL629" s="2" t="s">
        <v>134</v>
      </c>
      <c r="CM629" s="4"/>
      <c r="CN629" s="8"/>
      <c r="CO629" s="4"/>
      <c r="CP629" s="8"/>
      <c r="CQ629" s="7"/>
      <c r="CR629" s="7"/>
      <c r="CS629" s="2" t="s">
        <v>134</v>
      </c>
      <c r="CT629" s="2" t="s">
        <v>134</v>
      </c>
      <c r="CU629" s="2" t="s">
        <v>134</v>
      </c>
      <c r="CV629" s="2" t="s">
        <v>134</v>
      </c>
      <c r="CW629" s="2" t="s">
        <v>134</v>
      </c>
      <c r="CX629" s="2" t="s">
        <v>134</v>
      </c>
      <c r="CY629" s="4"/>
      <c r="CZ629" s="8"/>
      <c r="DA629" s="4"/>
      <c r="DB629" s="8"/>
      <c r="DC629" s="7"/>
      <c r="DD629" s="7"/>
      <c r="DE629" s="2" t="s">
        <v>134</v>
      </c>
      <c r="DF629" s="2" t="s">
        <v>134</v>
      </c>
      <c r="DG629" s="2" t="s">
        <v>134</v>
      </c>
      <c r="DH629" s="2" t="s">
        <v>134</v>
      </c>
      <c r="DI629" s="2" t="s">
        <v>134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134</v>
      </c>
      <c r="DR629" s="2" t="s">
        <v>134</v>
      </c>
      <c r="DS629" s="2" t="s">
        <v>134</v>
      </c>
      <c r="DT629" s="2" t="s">
        <v>134</v>
      </c>
      <c r="DU629" s="2" t="s">
        <v>134</v>
      </c>
      <c r="DV629" s="2" t="s">
        <v>134</v>
      </c>
      <c r="DW629" s="4"/>
      <c r="DX629" s="8"/>
      <c r="DY629" s="4"/>
      <c r="DZ629" s="8"/>
      <c r="EA629" s="7"/>
      <c r="EB629" s="7"/>
      <c r="EC629" s="2" t="s">
        <v>134</v>
      </c>
      <c r="ED629" s="2" t="s">
        <v>134</v>
      </c>
      <c r="EE629" s="2" t="s">
        <v>134</v>
      </c>
      <c r="EF629" s="2" t="s">
        <v>134</v>
      </c>
      <c r="EG629" s="2" t="s">
        <v>134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134</v>
      </c>
      <c r="EP629" s="2" t="s">
        <v>134</v>
      </c>
      <c r="EQ629" s="2" t="s">
        <v>134</v>
      </c>
      <c r="ER629" s="2" t="s">
        <v>134</v>
      </c>
      <c r="ES629" s="2" t="s">
        <v>134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134</v>
      </c>
      <c r="FB629" s="2" t="s">
        <v>134</v>
      </c>
      <c r="FC629" s="2" t="s">
        <v>134</v>
      </c>
      <c r="FD629" s="2" t="s">
        <v>134</v>
      </c>
      <c r="FE629" s="2" t="s">
        <v>134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134</v>
      </c>
      <c r="FN629" s="2" t="s">
        <v>134</v>
      </c>
      <c r="FO629" s="2" t="s">
        <v>134</v>
      </c>
      <c r="FP629" s="2" t="s">
        <v>134</v>
      </c>
      <c r="FQ629" s="2" t="s">
        <v>134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134</v>
      </c>
      <c r="FZ629" s="2" t="s">
        <v>134</v>
      </c>
      <c r="GA629" s="2" t="s">
        <v>134</v>
      </c>
      <c r="GB629" s="2" t="s">
        <v>134</v>
      </c>
      <c r="GC629" s="2" t="s">
        <v>134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134</v>
      </c>
      <c r="GM629" s="2" t="s">
        <v>134</v>
      </c>
      <c r="GN629" s="2" t="s">
        <v>134</v>
      </c>
      <c r="GO629" s="2" t="s">
        <v>134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134</v>
      </c>
      <c r="GX629" s="2" t="s">
        <v>134</v>
      </c>
      <c r="GY629" s="2" t="s">
        <v>134</v>
      </c>
      <c r="GZ629" s="2" t="s">
        <v>134</v>
      </c>
      <c r="HA629" s="2" t="s">
        <v>134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134</v>
      </c>
      <c r="HJ629" s="2" t="s">
        <v>134</v>
      </c>
      <c r="HK629" s="2" t="s">
        <v>134</v>
      </c>
      <c r="HL629" s="2" t="s">
        <v>134</v>
      </c>
      <c r="HM629" s="2" t="s">
        <v>134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134</v>
      </c>
      <c r="HV629" s="2" t="s">
        <v>134</v>
      </c>
      <c r="HW629" s="2" t="s">
        <v>134</v>
      </c>
      <c r="HX629" s="2" t="s">
        <v>134</v>
      </c>
      <c r="HY629" s="2" t="s">
        <v>134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134</v>
      </c>
      <c r="IH629" s="2" t="s">
        <v>134</v>
      </c>
      <c r="II629" s="2" t="s">
        <v>134</v>
      </c>
      <c r="IJ629" s="2" t="s">
        <v>134</v>
      </c>
      <c r="IK629" s="2" t="s">
        <v>134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134</v>
      </c>
      <c r="IT629" s="2" t="s">
        <v>134</v>
      </c>
      <c r="IU629" s="2" t="s">
        <v>134</v>
      </c>
      <c r="IV629" s="2" t="s">
        <v>134</v>
      </c>
      <c r="IW629" s="2" t="s">
        <v>134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134</v>
      </c>
      <c r="JF629" s="2" t="s">
        <v>134</v>
      </c>
      <c r="JG629" s="2" t="s">
        <v>134</v>
      </c>
      <c r="JH629" s="2" t="s">
        <v>134</v>
      </c>
      <c r="JI629" s="2" t="s">
        <v>134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134</v>
      </c>
      <c r="JR629" s="2" t="s">
        <v>134</v>
      </c>
      <c r="JS629" s="2" t="s">
        <v>134</v>
      </c>
      <c r="JT629" s="2" t="s">
        <v>134</v>
      </c>
      <c r="JU629" s="2" t="s">
        <v>134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134</v>
      </c>
      <c r="KD629" s="2" t="s">
        <v>134</v>
      </c>
      <c r="KE629" s="2" t="s">
        <v>134</v>
      </c>
      <c r="KF629" s="2" t="s">
        <v>134</v>
      </c>
      <c r="KG629" s="2" t="s">
        <v>134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134</v>
      </c>
      <c r="LB629" s="2" t="s">
        <v>134</v>
      </c>
      <c r="LC629" s="2" t="s">
        <v>134</v>
      </c>
      <c r="LD629" s="2" t="s">
        <v>134</v>
      </c>
      <c r="LE629" s="2" t="s">
        <v>134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134</v>
      </c>
      <c r="LN629" s="2" t="s">
        <v>134</v>
      </c>
      <c r="LO629" s="2" t="s">
        <v>134</v>
      </c>
      <c r="LP629" s="2" t="s">
        <v>134</v>
      </c>
      <c r="LQ629" s="2" t="s">
        <v>134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134</v>
      </c>
      <c r="LZ629" s="2" t="s">
        <v>134</v>
      </c>
      <c r="MA629" s="2" t="s">
        <v>134</v>
      </c>
      <c r="MB629" s="2" t="s">
        <v>134</v>
      </c>
      <c r="MC629" s="2" t="s">
        <v>134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134</v>
      </c>
      <c r="MM629" s="2" t="s">
        <v>134</v>
      </c>
      <c r="MN629" s="2" t="s">
        <v>134</v>
      </c>
      <c r="MO629" s="2" t="s">
        <v>134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134</v>
      </c>
      <c r="MY629" s="2" t="s">
        <v>134</v>
      </c>
      <c r="MZ629" s="2" t="s">
        <v>134</v>
      </c>
      <c r="NA629" s="2" t="s">
        <v>134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134</v>
      </c>
      <c r="NV629" s="2" t="s">
        <v>134</v>
      </c>
      <c r="NW629" s="2" t="s">
        <v>134</v>
      </c>
      <c r="NX629" s="2" t="s">
        <v>134</v>
      </c>
      <c r="NY629" s="2" t="s">
        <v>134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134</v>
      </c>
      <c r="OI629" s="2" t="s">
        <v>134</v>
      </c>
      <c r="OJ629" s="2" t="s">
        <v>134</v>
      </c>
      <c r="OK629" s="2" t="s">
        <v>134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134</v>
      </c>
      <c r="OT629" s="2" t="s">
        <v>134</v>
      </c>
      <c r="OU629" s="2" t="s">
        <v>134</v>
      </c>
      <c r="OV629" s="2" t="s">
        <v>134</v>
      </c>
      <c r="OW629" s="2" t="s">
        <v>134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134</v>
      </c>
      <c r="PF629" s="2" t="s">
        <v>134</v>
      </c>
      <c r="PG629" s="2" t="s">
        <v>134</v>
      </c>
      <c r="PH629" s="2" t="s">
        <v>134</v>
      </c>
      <c r="PI629" s="2" t="s">
        <v>134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134</v>
      </c>
      <c r="PS629" s="2" t="s">
        <v>134</v>
      </c>
      <c r="PT629" s="2" t="s">
        <v>134</v>
      </c>
      <c r="PU629" s="2" t="s">
        <v>134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134</v>
      </c>
      <c r="QD629" s="2" t="s">
        <v>134</v>
      </c>
      <c r="QE629" s="2" t="s">
        <v>134</v>
      </c>
      <c r="QF629" s="2" t="s">
        <v>134</v>
      </c>
      <c r="QG629" s="2" t="s">
        <v>134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134</v>
      </c>
      <c r="RB629" s="2" t="s">
        <v>134</v>
      </c>
      <c r="RC629" s="2" t="s">
        <v>134</v>
      </c>
      <c r="RD629" s="2" t="s">
        <v>134</v>
      </c>
      <c r="RE629" s="2" t="s">
        <v>134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134</v>
      </c>
      <c r="RN629" s="2" t="s">
        <v>134</v>
      </c>
      <c r="RO629" s="2" t="s">
        <v>134</v>
      </c>
      <c r="RP629" s="2" t="s">
        <v>134</v>
      </c>
      <c r="RQ629" s="2" t="s">
        <v>134</v>
      </c>
      <c r="RR629" s="2" t="s">
        <v>134</v>
      </c>
      <c r="RS629" s="4"/>
      <c r="RT629" s="8"/>
      <c r="RU629" s="4"/>
      <c r="RV629" s="8"/>
      <c r="RW629" s="7"/>
      <c r="RX629" s="7"/>
      <c r="RY629" s="2" t="s">
        <v>134</v>
      </c>
      <c r="RZ629" s="2" t="s">
        <v>134</v>
      </c>
      <c r="SA629" s="2" t="s">
        <v>134</v>
      </c>
      <c r="SB629" s="2" t="s">
        <v>134</v>
      </c>
      <c r="SC629" s="2" t="s">
        <v>134</v>
      </c>
      <c r="SD629" s="2" t="s">
        <v>134</v>
      </c>
      <c r="SE629" s="4"/>
      <c r="SF629" s="8"/>
      <c r="SG629" s="4"/>
      <c r="SH629" s="8"/>
      <c r="SI629" s="7"/>
      <c r="SJ629" s="7"/>
      <c r="SK629" s="2" t="s">
        <v>134</v>
      </c>
      <c r="SL629" s="2" t="s">
        <v>134</v>
      </c>
      <c r="SM629" s="2" t="s">
        <v>134</v>
      </c>
      <c r="SN629" s="2" t="s">
        <v>134</v>
      </c>
      <c r="SO629" s="2" t="s">
        <v>134</v>
      </c>
      <c r="SP629" s="2" t="s">
        <v>134</v>
      </c>
    </row>
    <row r="630">
      <c r="A630" s="2" t="s">
        <v>4288</v>
      </c>
      <c r="B630" s="2" t="s">
        <v>123</v>
      </c>
      <c r="C630" s="2" t="s">
        <v>1660</v>
      </c>
      <c r="D630" s="2" t="s">
        <v>2731</v>
      </c>
      <c r="E630" s="2" t="s">
        <v>1660</v>
      </c>
      <c r="F630" s="2" t="s">
        <v>4284</v>
      </c>
      <c r="G630" s="2" t="s">
        <v>134</v>
      </c>
      <c r="H630" s="2" t="s">
        <v>134</v>
      </c>
      <c r="I630" s="2" t="s">
        <v>134</v>
      </c>
      <c r="J630" s="2" t="s">
        <v>4289</v>
      </c>
      <c r="K630" s="2" t="s">
        <v>1565</v>
      </c>
      <c r="L630" s="3">
        <v>6.5</v>
      </c>
      <c r="M630" s="3"/>
      <c r="N630" s="3"/>
      <c r="O630" s="2" t="s">
        <v>766</v>
      </c>
      <c r="P630" s="2" t="s">
        <v>134</v>
      </c>
      <c r="Q630" s="2" t="s">
        <v>134</v>
      </c>
      <c r="R630" s="2" t="s">
        <v>3132</v>
      </c>
      <c r="S630" s="2" t="s">
        <v>134</v>
      </c>
      <c r="T630" s="2" t="s">
        <v>134</v>
      </c>
      <c r="U630" s="2" t="s">
        <v>134</v>
      </c>
      <c r="V630" s="2" t="s">
        <v>134</v>
      </c>
      <c r="W630" s="2" t="s">
        <v>134</v>
      </c>
      <c r="X630" s="2" t="s">
        <v>134</v>
      </c>
      <c r="Y630" s="2" t="s">
        <v>134</v>
      </c>
      <c r="Z630" s="4"/>
      <c r="AA630" s="4">
        <f>=ROUNDDOWN({0},0)</f>
      </c>
      <c r="AB630" s="5"/>
      <c r="AC630" s="2" t="s">
        <v>134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134</v>
      </c>
      <c r="AW630" s="8" t="s">
        <v>134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/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/>
      <c r="BJ630" s="4"/>
      <c r="BK630" s="8"/>
      <c r="BL630" s="2" t="s">
        <v>134</v>
      </c>
      <c r="BM630" s="7"/>
      <c r="BN630" s="7"/>
      <c r="BO630" s="4"/>
      <c r="BP630" s="8"/>
      <c r="BQ630" s="4"/>
      <c r="BR630" s="8"/>
      <c r="BS630" s="7"/>
      <c r="BT630" s="7"/>
      <c r="BU630" s="2" t="s">
        <v>134</v>
      </c>
      <c r="BV630" s="2" t="s">
        <v>134</v>
      </c>
      <c r="BW630" s="2" t="s">
        <v>134</v>
      </c>
      <c r="BX630" s="2" t="s">
        <v>134</v>
      </c>
      <c r="BY630" s="2" t="s">
        <v>134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134</v>
      </c>
      <c r="CH630" s="2" t="s">
        <v>134</v>
      </c>
      <c r="CI630" s="2" t="s">
        <v>134</v>
      </c>
      <c r="CJ630" s="2" t="s">
        <v>134</v>
      </c>
      <c r="CK630" s="2" t="s">
        <v>134</v>
      </c>
      <c r="CL630" s="2" t="s">
        <v>134</v>
      </c>
      <c r="CM630" s="4"/>
      <c r="CN630" s="8"/>
      <c r="CO630" s="4"/>
      <c r="CP630" s="8"/>
      <c r="CQ630" s="7"/>
      <c r="CR630" s="7"/>
      <c r="CS630" s="2" t="s">
        <v>134</v>
      </c>
      <c r="CT630" s="2" t="s">
        <v>134</v>
      </c>
      <c r="CU630" s="2" t="s">
        <v>134</v>
      </c>
      <c r="CV630" s="2" t="s">
        <v>134</v>
      </c>
      <c r="CW630" s="2" t="s">
        <v>134</v>
      </c>
      <c r="CX630" s="2" t="s">
        <v>134</v>
      </c>
      <c r="CY630" s="4"/>
      <c r="CZ630" s="8"/>
      <c r="DA630" s="4"/>
      <c r="DB630" s="8"/>
      <c r="DC630" s="7"/>
      <c r="DD630" s="7"/>
      <c r="DE630" s="2" t="s">
        <v>134</v>
      </c>
      <c r="DF630" s="2" t="s">
        <v>134</v>
      </c>
      <c r="DG630" s="2" t="s">
        <v>134</v>
      </c>
      <c r="DH630" s="2" t="s">
        <v>134</v>
      </c>
      <c r="DI630" s="2" t="s">
        <v>134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134</v>
      </c>
      <c r="DR630" s="2" t="s">
        <v>134</v>
      </c>
      <c r="DS630" s="2" t="s">
        <v>134</v>
      </c>
      <c r="DT630" s="2" t="s">
        <v>134</v>
      </c>
      <c r="DU630" s="2" t="s">
        <v>134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134</v>
      </c>
      <c r="ED630" s="2" t="s">
        <v>134</v>
      </c>
      <c r="EE630" s="2" t="s">
        <v>134</v>
      </c>
      <c r="EF630" s="2" t="s">
        <v>134</v>
      </c>
      <c r="EG630" s="2" t="s">
        <v>134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134</v>
      </c>
      <c r="EP630" s="2" t="s">
        <v>134</v>
      </c>
      <c r="EQ630" s="2" t="s">
        <v>134</v>
      </c>
      <c r="ER630" s="2" t="s">
        <v>134</v>
      </c>
      <c r="ES630" s="2" t="s">
        <v>134</v>
      </c>
      <c r="ET630" s="2" t="s">
        <v>134</v>
      </c>
      <c r="EU630" s="4"/>
      <c r="EV630" s="8"/>
      <c r="EW630" s="4"/>
      <c r="EX630" s="8"/>
      <c r="EY630" s="7"/>
      <c r="EZ630" s="7"/>
      <c r="FA630" s="2" t="s">
        <v>134</v>
      </c>
      <c r="FB630" s="2" t="s">
        <v>134</v>
      </c>
      <c r="FC630" s="2" t="s">
        <v>134</v>
      </c>
      <c r="FD630" s="2" t="s">
        <v>134</v>
      </c>
      <c r="FE630" s="2" t="s">
        <v>134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134</v>
      </c>
      <c r="FN630" s="2" t="s">
        <v>134</v>
      </c>
      <c r="FO630" s="2" t="s">
        <v>134</v>
      </c>
      <c r="FP630" s="2" t="s">
        <v>134</v>
      </c>
      <c r="FQ630" s="2" t="s">
        <v>134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134</v>
      </c>
      <c r="FZ630" s="2" t="s">
        <v>134</v>
      </c>
      <c r="GA630" s="2" t="s">
        <v>134</v>
      </c>
      <c r="GB630" s="2" t="s">
        <v>134</v>
      </c>
      <c r="GC630" s="2" t="s">
        <v>134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134</v>
      </c>
      <c r="GM630" s="2" t="s">
        <v>134</v>
      </c>
      <c r="GN630" s="2" t="s">
        <v>134</v>
      </c>
      <c r="GO630" s="2" t="s">
        <v>134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134</v>
      </c>
      <c r="GX630" s="2" t="s">
        <v>134</v>
      </c>
      <c r="GY630" s="2" t="s">
        <v>134</v>
      </c>
      <c r="GZ630" s="2" t="s">
        <v>134</v>
      </c>
      <c r="HA630" s="2" t="s">
        <v>134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134</v>
      </c>
      <c r="HJ630" s="2" t="s">
        <v>134</v>
      </c>
      <c r="HK630" s="2" t="s">
        <v>134</v>
      </c>
      <c r="HL630" s="2" t="s">
        <v>134</v>
      </c>
      <c r="HM630" s="2" t="s">
        <v>134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134</v>
      </c>
      <c r="HV630" s="2" t="s">
        <v>134</v>
      </c>
      <c r="HW630" s="2" t="s">
        <v>134</v>
      </c>
      <c r="HX630" s="2" t="s">
        <v>134</v>
      </c>
      <c r="HY630" s="2" t="s">
        <v>134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134</v>
      </c>
      <c r="IH630" s="2" t="s">
        <v>134</v>
      </c>
      <c r="II630" s="2" t="s">
        <v>134</v>
      </c>
      <c r="IJ630" s="2" t="s">
        <v>134</v>
      </c>
      <c r="IK630" s="2" t="s">
        <v>134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134</v>
      </c>
      <c r="IT630" s="2" t="s">
        <v>134</v>
      </c>
      <c r="IU630" s="2" t="s">
        <v>134</v>
      </c>
      <c r="IV630" s="2" t="s">
        <v>134</v>
      </c>
      <c r="IW630" s="2" t="s">
        <v>134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134</v>
      </c>
      <c r="JF630" s="2" t="s">
        <v>134</v>
      </c>
      <c r="JG630" s="2" t="s">
        <v>134</v>
      </c>
      <c r="JH630" s="2" t="s">
        <v>134</v>
      </c>
      <c r="JI630" s="2" t="s">
        <v>134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134</v>
      </c>
      <c r="JR630" s="2" t="s">
        <v>134</v>
      </c>
      <c r="JS630" s="2" t="s">
        <v>134</v>
      </c>
      <c r="JT630" s="2" t="s">
        <v>134</v>
      </c>
      <c r="JU630" s="2" t="s">
        <v>134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134</v>
      </c>
      <c r="KD630" s="2" t="s">
        <v>134</v>
      </c>
      <c r="KE630" s="2" t="s">
        <v>134</v>
      </c>
      <c r="KF630" s="2" t="s">
        <v>134</v>
      </c>
      <c r="KG630" s="2" t="s">
        <v>134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134</v>
      </c>
      <c r="LB630" s="2" t="s">
        <v>134</v>
      </c>
      <c r="LC630" s="2" t="s">
        <v>134</v>
      </c>
      <c r="LD630" s="2" t="s">
        <v>134</v>
      </c>
      <c r="LE630" s="2" t="s">
        <v>134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134</v>
      </c>
      <c r="LN630" s="2" t="s">
        <v>134</v>
      </c>
      <c r="LO630" s="2" t="s">
        <v>134</v>
      </c>
      <c r="LP630" s="2" t="s">
        <v>134</v>
      </c>
      <c r="LQ630" s="2" t="s">
        <v>134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134</v>
      </c>
      <c r="LZ630" s="2" t="s">
        <v>134</v>
      </c>
      <c r="MA630" s="2" t="s">
        <v>134</v>
      </c>
      <c r="MB630" s="2" t="s">
        <v>134</v>
      </c>
      <c r="MC630" s="2" t="s">
        <v>134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134</v>
      </c>
      <c r="MM630" s="2" t="s">
        <v>134</v>
      </c>
      <c r="MN630" s="2" t="s">
        <v>134</v>
      </c>
      <c r="MO630" s="2" t="s">
        <v>134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134</v>
      </c>
      <c r="MY630" s="2" t="s">
        <v>134</v>
      </c>
      <c r="MZ630" s="2" t="s">
        <v>134</v>
      </c>
      <c r="NA630" s="2" t="s">
        <v>134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134</v>
      </c>
      <c r="NV630" s="2" t="s">
        <v>134</v>
      </c>
      <c r="NW630" s="2" t="s">
        <v>134</v>
      </c>
      <c r="NX630" s="2" t="s">
        <v>134</v>
      </c>
      <c r="NY630" s="2" t="s">
        <v>134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134</v>
      </c>
      <c r="OH630" s="2" t="s">
        <v>134</v>
      </c>
      <c r="OI630" s="2" t="s">
        <v>134</v>
      </c>
      <c r="OJ630" s="2" t="s">
        <v>134</v>
      </c>
      <c r="OK630" s="2" t="s">
        <v>134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134</v>
      </c>
      <c r="OT630" s="2" t="s">
        <v>134</v>
      </c>
      <c r="OU630" s="2" t="s">
        <v>134</v>
      </c>
      <c r="OV630" s="2" t="s">
        <v>134</v>
      </c>
      <c r="OW630" s="2" t="s">
        <v>134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134</v>
      </c>
      <c r="PS630" s="2" t="s">
        <v>134</v>
      </c>
      <c r="PT630" s="2" t="s">
        <v>134</v>
      </c>
      <c r="PU630" s="2" t="s">
        <v>134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134</v>
      </c>
      <c r="RB630" s="2" t="s">
        <v>134</v>
      </c>
      <c r="RC630" s="2" t="s">
        <v>134</v>
      </c>
      <c r="RD630" s="2" t="s">
        <v>134</v>
      </c>
      <c r="RE630" s="2" t="s">
        <v>134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134</v>
      </c>
      <c r="RN630" s="2" t="s">
        <v>134</v>
      </c>
      <c r="RO630" s="2" t="s">
        <v>134</v>
      </c>
      <c r="RP630" s="2" t="s">
        <v>134</v>
      </c>
      <c r="RQ630" s="2" t="s">
        <v>134</v>
      </c>
      <c r="RR630" s="2" t="s">
        <v>134</v>
      </c>
      <c r="RS630" s="4"/>
      <c r="RT630" s="8"/>
      <c r="RU630" s="4"/>
      <c r="RV630" s="8"/>
      <c r="RW630" s="7"/>
      <c r="RX630" s="7"/>
      <c r="RY630" s="2" t="s">
        <v>134</v>
      </c>
      <c r="RZ630" s="2" t="s">
        <v>134</v>
      </c>
      <c r="SA630" s="2" t="s">
        <v>134</v>
      </c>
      <c r="SB630" s="2" t="s">
        <v>134</v>
      </c>
      <c r="SC630" s="2" t="s">
        <v>134</v>
      </c>
      <c r="SD630" s="2" t="s">
        <v>134</v>
      </c>
      <c r="SE630" s="4"/>
      <c r="SF630" s="8"/>
      <c r="SG630" s="4"/>
      <c r="SH630" s="8"/>
      <c r="SI630" s="7"/>
      <c r="SJ630" s="7"/>
      <c r="SK630" s="2" t="s">
        <v>134</v>
      </c>
      <c r="SL630" s="2" t="s">
        <v>134</v>
      </c>
      <c r="SM630" s="2" t="s">
        <v>134</v>
      </c>
      <c r="SN630" s="2" t="s">
        <v>134</v>
      </c>
      <c r="SO630" s="2" t="s">
        <v>134</v>
      </c>
      <c r="SP630" s="2" t="s">
        <v>134</v>
      </c>
    </row>
    <row r="631">
      <c r="A631" s="2" t="s">
        <v>4290</v>
      </c>
      <c r="B631" s="2" t="s">
        <v>123</v>
      </c>
      <c r="C631" s="2" t="s">
        <v>1660</v>
      </c>
      <c r="D631" s="2" t="s">
        <v>2731</v>
      </c>
      <c r="E631" s="2" t="s">
        <v>1660</v>
      </c>
      <c r="F631" s="2" t="s">
        <v>1914</v>
      </c>
      <c r="G631" s="2" t="s">
        <v>134</v>
      </c>
      <c r="H631" s="2" t="s">
        <v>134</v>
      </c>
      <c r="I631" s="2" t="s">
        <v>134</v>
      </c>
      <c r="J631" s="2" t="s">
        <v>4291</v>
      </c>
      <c r="K631" s="2" t="s">
        <v>4292</v>
      </c>
      <c r="L631" s="3">
        <v>13</v>
      </c>
      <c r="M631" s="3"/>
      <c r="N631" s="3"/>
      <c r="O631" s="2" t="s">
        <v>131</v>
      </c>
      <c r="P631" s="2" t="s">
        <v>134</v>
      </c>
      <c r="Q631" s="2" t="s">
        <v>134</v>
      </c>
      <c r="R631" s="2" t="s">
        <v>3132</v>
      </c>
      <c r="S631" s="2" t="s">
        <v>134</v>
      </c>
      <c r="T631" s="2" t="s">
        <v>134</v>
      </c>
      <c r="U631" s="2" t="s">
        <v>134</v>
      </c>
      <c r="V631" s="2" t="s">
        <v>134</v>
      </c>
      <c r="W631" s="2" t="s">
        <v>134</v>
      </c>
      <c r="X631" s="2" t="s">
        <v>134</v>
      </c>
      <c r="Y631" s="2" t="s">
        <v>134</v>
      </c>
      <c r="Z631" s="4"/>
      <c r="AA631" s="4">
        <f>=ROUNDDOWN({0},0)</f>
      </c>
      <c r="AB631" s="5"/>
      <c r="AC631" s="2" t="s">
        <v>134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134</v>
      </c>
      <c r="BM631" s="7"/>
      <c r="BN631" s="7"/>
      <c r="BO631" s="4"/>
      <c r="BP631" s="8"/>
      <c r="BQ631" s="4"/>
      <c r="BR631" s="8"/>
      <c r="BS631" s="7"/>
      <c r="BT631" s="7"/>
      <c r="BU631" s="2" t="s">
        <v>134</v>
      </c>
      <c r="BV631" s="2" t="s">
        <v>134</v>
      </c>
      <c r="BW631" s="2" t="s">
        <v>134</v>
      </c>
      <c r="BX631" s="2" t="s">
        <v>134</v>
      </c>
      <c r="BY631" s="2" t="s">
        <v>134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134</v>
      </c>
      <c r="CI631" s="2" t="s">
        <v>134</v>
      </c>
      <c r="CJ631" s="2" t="s">
        <v>134</v>
      </c>
      <c r="CK631" s="2" t="s">
        <v>134</v>
      </c>
      <c r="CL631" s="2" t="s">
        <v>134</v>
      </c>
      <c r="CM631" s="4"/>
      <c r="CN631" s="8"/>
      <c r="CO631" s="4"/>
      <c r="CP631" s="8"/>
      <c r="CQ631" s="7"/>
      <c r="CR631" s="7"/>
      <c r="CS631" s="2" t="s">
        <v>134</v>
      </c>
      <c r="CT631" s="2" t="s">
        <v>134</v>
      </c>
      <c r="CU631" s="2" t="s">
        <v>134</v>
      </c>
      <c r="CV631" s="2" t="s">
        <v>134</v>
      </c>
      <c r="CW631" s="2" t="s">
        <v>134</v>
      </c>
      <c r="CX631" s="2" t="s">
        <v>134</v>
      </c>
      <c r="CY631" s="4"/>
      <c r="CZ631" s="8"/>
      <c r="DA631" s="4"/>
      <c r="DB631" s="8"/>
      <c r="DC631" s="7"/>
      <c r="DD631" s="7"/>
      <c r="DE631" s="2" t="s">
        <v>134</v>
      </c>
      <c r="DF631" s="2" t="s">
        <v>134</v>
      </c>
      <c r="DG631" s="2" t="s">
        <v>134</v>
      </c>
      <c r="DH631" s="2" t="s">
        <v>134</v>
      </c>
      <c r="DI631" s="2" t="s">
        <v>134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134</v>
      </c>
      <c r="DR631" s="2" t="s">
        <v>134</v>
      </c>
      <c r="DS631" s="2" t="s">
        <v>134</v>
      </c>
      <c r="DT631" s="2" t="s">
        <v>134</v>
      </c>
      <c r="DU631" s="2" t="s">
        <v>134</v>
      </c>
      <c r="DV631" s="2" t="s">
        <v>134</v>
      </c>
      <c r="DW631" s="4"/>
      <c r="DX631" s="8"/>
      <c r="DY631" s="4"/>
      <c r="DZ631" s="8"/>
      <c r="EA631" s="7"/>
      <c r="EB631" s="7"/>
      <c r="EC631" s="2" t="s">
        <v>134</v>
      </c>
      <c r="ED631" s="2" t="s">
        <v>134</v>
      </c>
      <c r="EE631" s="2" t="s">
        <v>134</v>
      </c>
      <c r="EF631" s="2" t="s">
        <v>134</v>
      </c>
      <c r="EG631" s="2" t="s">
        <v>134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134</v>
      </c>
      <c r="EQ631" s="2" t="s">
        <v>134</v>
      </c>
      <c r="ER631" s="2" t="s">
        <v>134</v>
      </c>
      <c r="ES631" s="2" t="s">
        <v>134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134</v>
      </c>
      <c r="FB631" s="2" t="s">
        <v>134</v>
      </c>
      <c r="FC631" s="2" t="s">
        <v>134</v>
      </c>
      <c r="FD631" s="2" t="s">
        <v>134</v>
      </c>
      <c r="FE631" s="2" t="s">
        <v>134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134</v>
      </c>
      <c r="FN631" s="2" t="s">
        <v>134</v>
      </c>
      <c r="FO631" s="2" t="s">
        <v>134</v>
      </c>
      <c r="FP631" s="2" t="s">
        <v>134</v>
      </c>
      <c r="FQ631" s="2" t="s">
        <v>134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134</v>
      </c>
      <c r="GA631" s="2" t="s">
        <v>134</v>
      </c>
      <c r="GB631" s="2" t="s">
        <v>134</v>
      </c>
      <c r="GC631" s="2" t="s">
        <v>134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134</v>
      </c>
      <c r="GM631" s="2" t="s">
        <v>134</v>
      </c>
      <c r="GN631" s="2" t="s">
        <v>134</v>
      </c>
      <c r="GO631" s="2" t="s">
        <v>134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134</v>
      </c>
      <c r="GX631" s="2" t="s">
        <v>134</v>
      </c>
      <c r="GY631" s="2" t="s">
        <v>134</v>
      </c>
      <c r="GZ631" s="2" t="s">
        <v>134</v>
      </c>
      <c r="HA631" s="2" t="s">
        <v>134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134</v>
      </c>
      <c r="HJ631" s="2" t="s">
        <v>134</v>
      </c>
      <c r="HK631" s="2" t="s">
        <v>134</v>
      </c>
      <c r="HL631" s="2" t="s">
        <v>134</v>
      </c>
      <c r="HM631" s="2" t="s">
        <v>134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134</v>
      </c>
      <c r="HV631" s="2" t="s">
        <v>134</v>
      </c>
      <c r="HW631" s="2" t="s">
        <v>134</v>
      </c>
      <c r="HX631" s="2" t="s">
        <v>134</v>
      </c>
      <c r="HY631" s="2" t="s">
        <v>134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134</v>
      </c>
      <c r="II631" s="2" t="s">
        <v>134</v>
      </c>
      <c r="IJ631" s="2" t="s">
        <v>134</v>
      </c>
      <c r="IK631" s="2" t="s">
        <v>134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134</v>
      </c>
      <c r="IT631" s="2" t="s">
        <v>134</v>
      </c>
      <c r="IU631" s="2" t="s">
        <v>134</v>
      </c>
      <c r="IV631" s="2" t="s">
        <v>134</v>
      </c>
      <c r="IW631" s="2" t="s">
        <v>134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134</v>
      </c>
      <c r="JF631" s="2" t="s">
        <v>134</v>
      </c>
      <c r="JG631" s="2" t="s">
        <v>134</v>
      </c>
      <c r="JH631" s="2" t="s">
        <v>134</v>
      </c>
      <c r="JI631" s="2" t="s">
        <v>134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134</v>
      </c>
      <c r="JS631" s="2" t="s">
        <v>134</v>
      </c>
      <c r="JT631" s="2" t="s">
        <v>134</v>
      </c>
      <c r="JU631" s="2" t="s">
        <v>134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134</v>
      </c>
      <c r="KE631" s="2" t="s">
        <v>134</v>
      </c>
      <c r="KF631" s="2" t="s">
        <v>134</v>
      </c>
      <c r="KG631" s="2" t="s">
        <v>134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134</v>
      </c>
      <c r="LB631" s="2" t="s">
        <v>134</v>
      </c>
      <c r="LC631" s="2" t="s">
        <v>134</v>
      </c>
      <c r="LD631" s="2" t="s">
        <v>134</v>
      </c>
      <c r="LE631" s="2" t="s">
        <v>134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134</v>
      </c>
      <c r="LO631" s="2" t="s">
        <v>134</v>
      </c>
      <c r="LP631" s="2" t="s">
        <v>134</v>
      </c>
      <c r="LQ631" s="2" t="s">
        <v>134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134</v>
      </c>
      <c r="LZ631" s="2" t="s">
        <v>134</v>
      </c>
      <c r="MA631" s="2" t="s">
        <v>134</v>
      </c>
      <c r="MB631" s="2" t="s">
        <v>134</v>
      </c>
      <c r="MC631" s="2" t="s">
        <v>134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134</v>
      </c>
      <c r="MY631" s="2" t="s">
        <v>134</v>
      </c>
      <c r="MZ631" s="2" t="s">
        <v>134</v>
      </c>
      <c r="NA631" s="2" t="s">
        <v>134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134</v>
      </c>
      <c r="NV631" s="2" t="s">
        <v>134</v>
      </c>
      <c r="NW631" s="2" t="s">
        <v>134</v>
      </c>
      <c r="NX631" s="2" t="s">
        <v>134</v>
      </c>
      <c r="NY631" s="2" t="s">
        <v>134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134</v>
      </c>
      <c r="OI631" s="2" t="s">
        <v>134</v>
      </c>
      <c r="OJ631" s="2" t="s">
        <v>134</v>
      </c>
      <c r="OK631" s="2" t="s">
        <v>134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134</v>
      </c>
      <c r="OT631" s="2" t="s">
        <v>134</v>
      </c>
      <c r="OU631" s="2" t="s">
        <v>134</v>
      </c>
      <c r="OV631" s="2" t="s">
        <v>134</v>
      </c>
      <c r="OW631" s="2" t="s">
        <v>134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134</v>
      </c>
      <c r="RB631" s="2" t="s">
        <v>134</v>
      </c>
      <c r="RC631" s="2" t="s">
        <v>134</v>
      </c>
      <c r="RD631" s="2" t="s">
        <v>134</v>
      </c>
      <c r="RE631" s="2" t="s">
        <v>134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134</v>
      </c>
      <c r="RN631" s="2" t="s">
        <v>134</v>
      </c>
      <c r="RO631" s="2" t="s">
        <v>134</v>
      </c>
      <c r="RP631" s="2" t="s">
        <v>134</v>
      </c>
      <c r="RQ631" s="2" t="s">
        <v>134</v>
      </c>
      <c r="RR631" s="2" t="s">
        <v>134</v>
      </c>
      <c r="RS631" s="4"/>
      <c r="RT631" s="8"/>
      <c r="RU631" s="4"/>
      <c r="RV631" s="8"/>
      <c r="RW631" s="7"/>
      <c r="RX631" s="7"/>
      <c r="RY631" s="2" t="s">
        <v>134</v>
      </c>
      <c r="RZ631" s="2" t="s">
        <v>134</v>
      </c>
      <c r="SA631" s="2" t="s">
        <v>134</v>
      </c>
      <c r="SB631" s="2" t="s">
        <v>134</v>
      </c>
      <c r="SC631" s="2" t="s">
        <v>134</v>
      </c>
      <c r="SD631" s="2" t="s">
        <v>134</v>
      </c>
      <c r="SE631" s="4"/>
      <c r="SF631" s="8"/>
      <c r="SG631" s="4"/>
      <c r="SH631" s="8"/>
      <c r="SI631" s="7"/>
      <c r="SJ631" s="7"/>
      <c r="SK631" s="2" t="s">
        <v>134</v>
      </c>
      <c r="SL631" s="2" t="s">
        <v>134</v>
      </c>
      <c r="SM631" s="2" t="s">
        <v>134</v>
      </c>
      <c r="SN631" s="2" t="s">
        <v>134</v>
      </c>
      <c r="SO631" s="2" t="s">
        <v>134</v>
      </c>
      <c r="SP631" s="2" t="s">
        <v>134</v>
      </c>
    </row>
    <row r="632">
      <c r="A632" s="2" t="s">
        <v>4293</v>
      </c>
      <c r="B632" s="2" t="s">
        <v>123</v>
      </c>
      <c r="C632" s="2" t="s">
        <v>1660</v>
      </c>
      <c r="D632" s="2" t="s">
        <v>2731</v>
      </c>
      <c r="E632" s="2" t="s">
        <v>1660</v>
      </c>
      <c r="F632" s="2" t="s">
        <v>4294</v>
      </c>
      <c r="G632" s="2" t="s">
        <v>134</v>
      </c>
      <c r="H632" s="2" t="s">
        <v>134</v>
      </c>
      <c r="I632" s="2" t="s">
        <v>134</v>
      </c>
      <c r="J632" s="2" t="s">
        <v>4295</v>
      </c>
      <c r="K632" s="2" t="s">
        <v>4296</v>
      </c>
      <c r="L632" s="3">
        <v>4.85</v>
      </c>
      <c r="M632" s="3"/>
      <c r="N632" s="3"/>
      <c r="O632" s="2" t="s">
        <v>131</v>
      </c>
      <c r="P632" s="2" t="s">
        <v>134</v>
      </c>
      <c r="Q632" s="2" t="s">
        <v>134</v>
      </c>
      <c r="R632" s="2" t="s">
        <v>3132</v>
      </c>
      <c r="S632" s="2" t="s">
        <v>134</v>
      </c>
      <c r="T632" s="2" t="s">
        <v>134</v>
      </c>
      <c r="U632" s="2" t="s">
        <v>134</v>
      </c>
      <c r="V632" s="2" t="s">
        <v>134</v>
      </c>
      <c r="W632" s="2" t="s">
        <v>134</v>
      </c>
      <c r="X632" s="2" t="s">
        <v>134</v>
      </c>
      <c r="Y632" s="2" t="s">
        <v>134</v>
      </c>
      <c r="Z632" s="4"/>
      <c r="AA632" s="4">
        <f>=ROUNDDOWN({0},0)</f>
      </c>
      <c r="AB632" s="5"/>
      <c r="AC632" s="2" t="s">
        <v>134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134</v>
      </c>
      <c r="BM632" s="7"/>
      <c r="BN632" s="7"/>
      <c r="BO632" s="4"/>
      <c r="BP632" s="8"/>
      <c r="BQ632" s="4"/>
      <c r="BR632" s="8"/>
      <c r="BS632" s="7"/>
      <c r="BT632" s="7"/>
      <c r="BU632" s="2" t="s">
        <v>134</v>
      </c>
      <c r="BV632" s="2" t="s">
        <v>134</v>
      </c>
      <c r="BW632" s="2" t="s">
        <v>134</v>
      </c>
      <c r="BX632" s="2" t="s">
        <v>134</v>
      </c>
      <c r="BY632" s="2" t="s">
        <v>134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134</v>
      </c>
      <c r="CH632" s="2" t="s">
        <v>134</v>
      </c>
      <c r="CI632" s="2" t="s">
        <v>134</v>
      </c>
      <c r="CJ632" s="2" t="s">
        <v>134</v>
      </c>
      <c r="CK632" s="2" t="s">
        <v>134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134</v>
      </c>
      <c r="CT632" s="2" t="s">
        <v>134</v>
      </c>
      <c r="CU632" s="2" t="s">
        <v>134</v>
      </c>
      <c r="CV632" s="2" t="s">
        <v>134</v>
      </c>
      <c r="CW632" s="2" t="s">
        <v>134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134</v>
      </c>
      <c r="DG632" s="2" t="s">
        <v>134</v>
      </c>
      <c r="DH632" s="2" t="s">
        <v>134</v>
      </c>
      <c r="DI632" s="2" t="s">
        <v>134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134</v>
      </c>
      <c r="DR632" s="2" t="s">
        <v>134</v>
      </c>
      <c r="DS632" s="2" t="s">
        <v>134</v>
      </c>
      <c r="DT632" s="2" t="s">
        <v>134</v>
      </c>
      <c r="DU632" s="2" t="s">
        <v>134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134</v>
      </c>
      <c r="ED632" s="2" t="s">
        <v>134</v>
      </c>
      <c r="EE632" s="2" t="s">
        <v>134</v>
      </c>
      <c r="EF632" s="2" t="s">
        <v>134</v>
      </c>
      <c r="EG632" s="2" t="s">
        <v>134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134</v>
      </c>
      <c r="EP632" s="2" t="s">
        <v>134</v>
      </c>
      <c r="EQ632" s="2" t="s">
        <v>134</v>
      </c>
      <c r="ER632" s="2" t="s">
        <v>134</v>
      </c>
      <c r="ES632" s="2" t="s">
        <v>134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134</v>
      </c>
      <c r="FB632" s="2" t="s">
        <v>134</v>
      </c>
      <c r="FC632" s="2" t="s">
        <v>134</v>
      </c>
      <c r="FD632" s="2" t="s">
        <v>134</v>
      </c>
      <c r="FE632" s="2" t="s">
        <v>134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134</v>
      </c>
      <c r="FN632" s="2" t="s">
        <v>134</v>
      </c>
      <c r="FO632" s="2" t="s">
        <v>134</v>
      </c>
      <c r="FP632" s="2" t="s">
        <v>134</v>
      </c>
      <c r="FQ632" s="2" t="s">
        <v>134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134</v>
      </c>
      <c r="GA632" s="2" t="s">
        <v>134</v>
      </c>
      <c r="GB632" s="2" t="s">
        <v>134</v>
      </c>
      <c r="GC632" s="2" t="s">
        <v>134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134</v>
      </c>
      <c r="GM632" s="2" t="s">
        <v>134</v>
      </c>
      <c r="GN632" s="2" t="s">
        <v>134</v>
      </c>
      <c r="GO632" s="2" t="s">
        <v>134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134</v>
      </c>
      <c r="GX632" s="2" t="s">
        <v>134</v>
      </c>
      <c r="GY632" s="2" t="s">
        <v>134</v>
      </c>
      <c r="GZ632" s="2" t="s">
        <v>134</v>
      </c>
      <c r="HA632" s="2" t="s">
        <v>134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134</v>
      </c>
      <c r="HJ632" s="2" t="s">
        <v>134</v>
      </c>
      <c r="HK632" s="2" t="s">
        <v>134</v>
      </c>
      <c r="HL632" s="2" t="s">
        <v>134</v>
      </c>
      <c r="HM632" s="2" t="s">
        <v>134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134</v>
      </c>
      <c r="HV632" s="2" t="s">
        <v>134</v>
      </c>
      <c r="HW632" s="2" t="s">
        <v>134</v>
      </c>
      <c r="HX632" s="2" t="s">
        <v>134</v>
      </c>
      <c r="HY632" s="2" t="s">
        <v>134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134</v>
      </c>
      <c r="IH632" s="2" t="s">
        <v>134</v>
      </c>
      <c r="II632" s="2" t="s">
        <v>134</v>
      </c>
      <c r="IJ632" s="2" t="s">
        <v>134</v>
      </c>
      <c r="IK632" s="2" t="s">
        <v>134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134</v>
      </c>
      <c r="IT632" s="2" t="s">
        <v>134</v>
      </c>
      <c r="IU632" s="2" t="s">
        <v>134</v>
      </c>
      <c r="IV632" s="2" t="s">
        <v>134</v>
      </c>
      <c r="IW632" s="2" t="s">
        <v>134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134</v>
      </c>
      <c r="JF632" s="2" t="s">
        <v>134</v>
      </c>
      <c r="JG632" s="2" t="s">
        <v>134</v>
      </c>
      <c r="JH632" s="2" t="s">
        <v>134</v>
      </c>
      <c r="JI632" s="2" t="s">
        <v>134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134</v>
      </c>
      <c r="JR632" s="2" t="s">
        <v>134</v>
      </c>
      <c r="JS632" s="2" t="s">
        <v>134</v>
      </c>
      <c r="JT632" s="2" t="s">
        <v>134</v>
      </c>
      <c r="JU632" s="2" t="s">
        <v>134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134</v>
      </c>
      <c r="KD632" s="2" t="s">
        <v>134</v>
      </c>
      <c r="KE632" s="2" t="s">
        <v>134</v>
      </c>
      <c r="KF632" s="2" t="s">
        <v>134</v>
      </c>
      <c r="KG632" s="2" t="s">
        <v>134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134</v>
      </c>
      <c r="KP632" s="2" t="s">
        <v>134</v>
      </c>
      <c r="KQ632" s="2" t="s">
        <v>134</v>
      </c>
      <c r="KR632" s="2" t="s">
        <v>134</v>
      </c>
      <c r="KS632" s="2" t="s">
        <v>134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134</v>
      </c>
      <c r="LC632" s="2" t="s">
        <v>134</v>
      </c>
      <c r="LD632" s="2" t="s">
        <v>134</v>
      </c>
      <c r="LE632" s="2" t="s">
        <v>134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134</v>
      </c>
      <c r="LN632" s="2" t="s">
        <v>134</v>
      </c>
      <c r="LO632" s="2" t="s">
        <v>134</v>
      </c>
      <c r="LP632" s="2" t="s">
        <v>134</v>
      </c>
      <c r="LQ632" s="2" t="s">
        <v>134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134</v>
      </c>
      <c r="LZ632" s="2" t="s">
        <v>134</v>
      </c>
      <c r="MA632" s="2" t="s">
        <v>134</v>
      </c>
      <c r="MB632" s="2" t="s">
        <v>134</v>
      </c>
      <c r="MC632" s="2" t="s">
        <v>134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134</v>
      </c>
      <c r="MY632" s="2" t="s">
        <v>134</v>
      </c>
      <c r="MZ632" s="2" t="s">
        <v>134</v>
      </c>
      <c r="NA632" s="2" t="s">
        <v>134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134</v>
      </c>
      <c r="NW632" s="2" t="s">
        <v>134</v>
      </c>
      <c r="NX632" s="2" t="s">
        <v>134</v>
      </c>
      <c r="NY632" s="2" t="s">
        <v>134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134</v>
      </c>
      <c r="OH632" s="2" t="s">
        <v>134</v>
      </c>
      <c r="OI632" s="2" t="s">
        <v>134</v>
      </c>
      <c r="OJ632" s="2" t="s">
        <v>134</v>
      </c>
      <c r="OK632" s="2" t="s">
        <v>134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134</v>
      </c>
      <c r="OT632" s="2" t="s">
        <v>134</v>
      </c>
      <c r="OU632" s="2" t="s">
        <v>134</v>
      </c>
      <c r="OV632" s="2" t="s">
        <v>134</v>
      </c>
      <c r="OW632" s="2" t="s">
        <v>134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134</v>
      </c>
      <c r="PF632" s="2" t="s">
        <v>134</v>
      </c>
      <c r="PG632" s="2" t="s">
        <v>134</v>
      </c>
      <c r="PH632" s="2" t="s">
        <v>134</v>
      </c>
      <c r="PI632" s="2" t="s">
        <v>134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134</v>
      </c>
      <c r="QD632" s="2" t="s">
        <v>134</v>
      </c>
      <c r="QE632" s="2" t="s">
        <v>134</v>
      </c>
      <c r="QF632" s="2" t="s">
        <v>134</v>
      </c>
      <c r="QG632" s="2" t="s">
        <v>134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134</v>
      </c>
      <c r="RN632" s="2" t="s">
        <v>134</v>
      </c>
      <c r="RO632" s="2" t="s">
        <v>134</v>
      </c>
      <c r="RP632" s="2" t="s">
        <v>134</v>
      </c>
      <c r="RQ632" s="2" t="s">
        <v>134</v>
      </c>
      <c r="RR632" s="2" t="s">
        <v>134</v>
      </c>
      <c r="RS632" s="4"/>
      <c r="RT632" s="8"/>
      <c r="RU632" s="4"/>
      <c r="RV632" s="8"/>
      <c r="RW632" s="7"/>
      <c r="RX632" s="7"/>
      <c r="RY632" s="2" t="s">
        <v>134</v>
      </c>
      <c r="RZ632" s="2" t="s">
        <v>134</v>
      </c>
      <c r="SA632" s="2" t="s">
        <v>134</v>
      </c>
      <c r="SB632" s="2" t="s">
        <v>134</v>
      </c>
      <c r="SC632" s="2" t="s">
        <v>134</v>
      </c>
      <c r="SD632" s="2" t="s">
        <v>134</v>
      </c>
      <c r="SE632" s="4"/>
      <c r="SF632" s="8"/>
      <c r="SG632" s="4"/>
      <c r="SH632" s="8"/>
      <c r="SI632" s="7"/>
      <c r="SJ632" s="7"/>
      <c r="SK632" s="2" t="s">
        <v>134</v>
      </c>
      <c r="SL632" s="2" t="s">
        <v>134</v>
      </c>
      <c r="SM632" s="2" t="s">
        <v>134</v>
      </c>
      <c r="SN632" s="2" t="s">
        <v>134</v>
      </c>
      <c r="SO632" s="2" t="s">
        <v>134</v>
      </c>
      <c r="SP632" s="2" t="s">
        <v>134</v>
      </c>
    </row>
    <row r="633">
      <c r="A633" s="2" t="s">
        <v>4297</v>
      </c>
      <c r="B633" s="2" t="s">
        <v>123</v>
      </c>
      <c r="C633" s="2" t="s">
        <v>1660</v>
      </c>
      <c r="D633" s="2" t="s">
        <v>2731</v>
      </c>
      <c r="E633" s="2" t="s">
        <v>1660</v>
      </c>
      <c r="F633" s="2" t="s">
        <v>4298</v>
      </c>
      <c r="G633" s="2" t="s">
        <v>134</v>
      </c>
      <c r="H633" s="2" t="s">
        <v>134</v>
      </c>
      <c r="I633" s="2" t="s">
        <v>134</v>
      </c>
      <c r="J633" s="2" t="s">
        <v>4299</v>
      </c>
      <c r="K633" s="2" t="s">
        <v>3125</v>
      </c>
      <c r="L633" s="3">
        <v>15.5</v>
      </c>
      <c r="M633" s="3"/>
      <c r="N633" s="3"/>
      <c r="O633" s="2" t="s">
        <v>131</v>
      </c>
      <c r="P633" s="2" t="s">
        <v>134</v>
      </c>
      <c r="Q633" s="2" t="s">
        <v>134</v>
      </c>
      <c r="R633" s="2" t="s">
        <v>3132</v>
      </c>
      <c r="S633" s="2" t="s">
        <v>134</v>
      </c>
      <c r="T633" s="2" t="s">
        <v>134</v>
      </c>
      <c r="U633" s="2" t="s">
        <v>134</v>
      </c>
      <c r="V633" s="2" t="s">
        <v>134</v>
      </c>
      <c r="W633" s="2" t="s">
        <v>134</v>
      </c>
      <c r="X633" s="2" t="s">
        <v>134</v>
      </c>
      <c r="Y633" s="2" t="s">
        <v>134</v>
      </c>
      <c r="Z633" s="4"/>
      <c r="AA633" s="4">
        <f>=ROUNDDOWN({0},0)</f>
      </c>
      <c r="AB633" s="5"/>
      <c r="AC633" s="2" t="s">
        <v>134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134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134</v>
      </c>
      <c r="BW633" s="2" t="s">
        <v>134</v>
      </c>
      <c r="BX633" s="2" t="s">
        <v>134</v>
      </c>
      <c r="BY633" s="2" t="s">
        <v>134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134</v>
      </c>
      <c r="CI633" s="2" t="s">
        <v>134</v>
      </c>
      <c r="CJ633" s="2" t="s">
        <v>134</v>
      </c>
      <c r="CK633" s="2" t="s">
        <v>134</v>
      </c>
      <c r="CL633" s="2" t="s">
        <v>134</v>
      </c>
      <c r="CM633" s="4"/>
      <c r="CN633" s="8"/>
      <c r="CO633" s="4"/>
      <c r="CP633" s="8"/>
      <c r="CQ633" s="7"/>
      <c r="CR633" s="7"/>
      <c r="CS633" s="2" t="s">
        <v>134</v>
      </c>
      <c r="CT633" s="2" t="s">
        <v>134</v>
      </c>
      <c r="CU633" s="2" t="s">
        <v>134</v>
      </c>
      <c r="CV633" s="2" t="s">
        <v>134</v>
      </c>
      <c r="CW633" s="2" t="s">
        <v>134</v>
      </c>
      <c r="CX633" s="2" t="s">
        <v>134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134</v>
      </c>
      <c r="DG633" s="2" t="s">
        <v>134</v>
      </c>
      <c r="DH633" s="2" t="s">
        <v>134</v>
      </c>
      <c r="DI633" s="2" t="s">
        <v>134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134</v>
      </c>
      <c r="DS633" s="2" t="s">
        <v>134</v>
      </c>
      <c r="DT633" s="2" t="s">
        <v>134</v>
      </c>
      <c r="DU633" s="2" t="s">
        <v>134</v>
      </c>
      <c r="DV633" s="2" t="s">
        <v>134</v>
      </c>
      <c r="DW633" s="4"/>
      <c r="DX633" s="8"/>
      <c r="DY633" s="4"/>
      <c r="DZ633" s="8"/>
      <c r="EA633" s="7"/>
      <c r="EB633" s="7"/>
      <c r="EC633" s="2" t="s">
        <v>134</v>
      </c>
      <c r="ED633" s="2" t="s">
        <v>134</v>
      </c>
      <c r="EE633" s="2" t="s">
        <v>134</v>
      </c>
      <c r="EF633" s="2" t="s">
        <v>134</v>
      </c>
      <c r="EG633" s="2" t="s">
        <v>134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134</v>
      </c>
      <c r="EQ633" s="2" t="s">
        <v>134</v>
      </c>
      <c r="ER633" s="2" t="s">
        <v>134</v>
      </c>
      <c r="ES633" s="2" t="s">
        <v>134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134</v>
      </c>
      <c r="FB633" s="2" t="s">
        <v>134</v>
      </c>
      <c r="FC633" s="2" t="s">
        <v>134</v>
      </c>
      <c r="FD633" s="2" t="s">
        <v>134</v>
      </c>
      <c r="FE633" s="2" t="s">
        <v>134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134</v>
      </c>
      <c r="FN633" s="2" t="s">
        <v>134</v>
      </c>
      <c r="FO633" s="2" t="s">
        <v>134</v>
      </c>
      <c r="FP633" s="2" t="s">
        <v>134</v>
      </c>
      <c r="FQ633" s="2" t="s">
        <v>134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134</v>
      </c>
      <c r="GA633" s="2" t="s">
        <v>134</v>
      </c>
      <c r="GB633" s="2" t="s">
        <v>134</v>
      </c>
      <c r="GC633" s="2" t="s">
        <v>134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134</v>
      </c>
      <c r="GM633" s="2" t="s">
        <v>134</v>
      </c>
      <c r="GN633" s="2" t="s">
        <v>134</v>
      </c>
      <c r="GO633" s="2" t="s">
        <v>134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134</v>
      </c>
      <c r="GX633" s="2" t="s">
        <v>134</v>
      </c>
      <c r="GY633" s="2" t="s">
        <v>134</v>
      </c>
      <c r="GZ633" s="2" t="s">
        <v>134</v>
      </c>
      <c r="HA633" s="2" t="s">
        <v>134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134</v>
      </c>
      <c r="HJ633" s="2" t="s">
        <v>134</v>
      </c>
      <c r="HK633" s="2" t="s">
        <v>134</v>
      </c>
      <c r="HL633" s="2" t="s">
        <v>134</v>
      </c>
      <c r="HM633" s="2" t="s">
        <v>134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134</v>
      </c>
      <c r="HV633" s="2" t="s">
        <v>134</v>
      </c>
      <c r="HW633" s="2" t="s">
        <v>134</v>
      </c>
      <c r="HX633" s="2" t="s">
        <v>134</v>
      </c>
      <c r="HY633" s="2" t="s">
        <v>134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134</v>
      </c>
      <c r="II633" s="2" t="s">
        <v>134</v>
      </c>
      <c r="IJ633" s="2" t="s">
        <v>134</v>
      </c>
      <c r="IK633" s="2" t="s">
        <v>134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134</v>
      </c>
      <c r="IT633" s="2" t="s">
        <v>134</v>
      </c>
      <c r="IU633" s="2" t="s">
        <v>134</v>
      </c>
      <c r="IV633" s="2" t="s">
        <v>134</v>
      </c>
      <c r="IW633" s="2" t="s">
        <v>134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134</v>
      </c>
      <c r="JG633" s="2" t="s">
        <v>134</v>
      </c>
      <c r="JH633" s="2" t="s">
        <v>134</v>
      </c>
      <c r="JI633" s="2" t="s">
        <v>134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134</v>
      </c>
      <c r="JR633" s="2" t="s">
        <v>134</v>
      </c>
      <c r="JS633" s="2" t="s">
        <v>134</v>
      </c>
      <c r="JT633" s="2" t="s">
        <v>134</v>
      </c>
      <c r="JU633" s="2" t="s">
        <v>134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134</v>
      </c>
      <c r="KE633" s="2" t="s">
        <v>134</v>
      </c>
      <c r="KF633" s="2" t="s">
        <v>134</v>
      </c>
      <c r="KG633" s="2" t="s">
        <v>134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134</v>
      </c>
      <c r="LC633" s="2" t="s">
        <v>134</v>
      </c>
      <c r="LD633" s="2" t="s">
        <v>134</v>
      </c>
      <c r="LE633" s="2" t="s">
        <v>134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134</v>
      </c>
      <c r="LO633" s="2" t="s">
        <v>134</v>
      </c>
      <c r="LP633" s="2" t="s">
        <v>134</v>
      </c>
      <c r="LQ633" s="2" t="s">
        <v>134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134</v>
      </c>
      <c r="LZ633" s="2" t="s">
        <v>134</v>
      </c>
      <c r="MA633" s="2" t="s">
        <v>134</v>
      </c>
      <c r="MB633" s="2" t="s">
        <v>134</v>
      </c>
      <c r="MC633" s="2" t="s">
        <v>134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134</v>
      </c>
      <c r="MY633" s="2" t="s">
        <v>134</v>
      </c>
      <c r="MZ633" s="2" t="s">
        <v>134</v>
      </c>
      <c r="NA633" s="2" t="s">
        <v>134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134</v>
      </c>
      <c r="NW633" s="2" t="s">
        <v>134</v>
      </c>
      <c r="NX633" s="2" t="s">
        <v>134</v>
      </c>
      <c r="NY633" s="2" t="s">
        <v>134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134</v>
      </c>
      <c r="OI633" s="2" t="s">
        <v>134</v>
      </c>
      <c r="OJ633" s="2" t="s">
        <v>134</v>
      </c>
      <c r="OK633" s="2" t="s">
        <v>134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134</v>
      </c>
      <c r="OT633" s="2" t="s">
        <v>134</v>
      </c>
      <c r="OU633" s="2" t="s">
        <v>134</v>
      </c>
      <c r="OV633" s="2" t="s">
        <v>134</v>
      </c>
      <c r="OW633" s="2" t="s">
        <v>134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134</v>
      </c>
      <c r="QD633" s="2" t="s">
        <v>134</v>
      </c>
      <c r="QE633" s="2" t="s">
        <v>134</v>
      </c>
      <c r="QF633" s="2" t="s">
        <v>134</v>
      </c>
      <c r="QG633" s="2" t="s">
        <v>134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134</v>
      </c>
      <c r="RN633" s="2" t="s">
        <v>134</v>
      </c>
      <c r="RO633" s="2" t="s">
        <v>134</v>
      </c>
      <c r="RP633" s="2" t="s">
        <v>134</v>
      </c>
      <c r="RQ633" s="2" t="s">
        <v>134</v>
      </c>
      <c r="RR633" s="2" t="s">
        <v>134</v>
      </c>
      <c r="RS633" s="4"/>
      <c r="RT633" s="8"/>
      <c r="RU633" s="4"/>
      <c r="RV633" s="8"/>
      <c r="RW633" s="7"/>
      <c r="RX633" s="7"/>
      <c r="RY633" s="2" t="s">
        <v>134</v>
      </c>
      <c r="RZ633" s="2" t="s">
        <v>134</v>
      </c>
      <c r="SA633" s="2" t="s">
        <v>134</v>
      </c>
      <c r="SB633" s="2" t="s">
        <v>134</v>
      </c>
      <c r="SC633" s="2" t="s">
        <v>134</v>
      </c>
      <c r="SD633" s="2" t="s">
        <v>134</v>
      </c>
      <c r="SE633" s="4"/>
      <c r="SF633" s="8"/>
      <c r="SG633" s="4"/>
      <c r="SH633" s="8"/>
      <c r="SI633" s="7"/>
      <c r="SJ633" s="7"/>
      <c r="SK633" s="2" t="s">
        <v>134</v>
      </c>
      <c r="SL633" s="2" t="s">
        <v>134</v>
      </c>
      <c r="SM633" s="2" t="s">
        <v>134</v>
      </c>
      <c r="SN633" s="2" t="s">
        <v>134</v>
      </c>
      <c r="SO633" s="2" t="s">
        <v>134</v>
      </c>
      <c r="SP633" s="2" t="s">
        <v>134</v>
      </c>
    </row>
    <row r="634">
      <c r="A634" s="2" t="s">
        <v>4300</v>
      </c>
      <c r="B634" s="2" t="s">
        <v>123</v>
      </c>
      <c r="C634" s="2" t="s">
        <v>1660</v>
      </c>
      <c r="D634" s="2" t="s">
        <v>2731</v>
      </c>
      <c r="E634" s="2" t="s">
        <v>1660</v>
      </c>
      <c r="F634" s="2" t="s">
        <v>3818</v>
      </c>
      <c r="G634" s="2" t="s">
        <v>134</v>
      </c>
      <c r="H634" s="2" t="s">
        <v>134</v>
      </c>
      <c r="I634" s="2" t="s">
        <v>134</v>
      </c>
      <c r="J634" s="2" t="s">
        <v>4301</v>
      </c>
      <c r="K634" s="2" t="s">
        <v>1668</v>
      </c>
      <c r="L634" s="3">
        <v>13</v>
      </c>
      <c r="M634" s="3"/>
      <c r="N634" s="3"/>
      <c r="O634" s="2" t="s">
        <v>131</v>
      </c>
      <c r="P634" s="2" t="s">
        <v>134</v>
      </c>
      <c r="Q634" s="2" t="s">
        <v>134</v>
      </c>
      <c r="R634" s="2" t="s">
        <v>3132</v>
      </c>
      <c r="S634" s="2" t="s">
        <v>134</v>
      </c>
      <c r="T634" s="2" t="s">
        <v>134</v>
      </c>
      <c r="U634" s="2" t="s">
        <v>134</v>
      </c>
      <c r="V634" s="2" t="s">
        <v>134</v>
      </c>
      <c r="W634" s="2" t="s">
        <v>134</v>
      </c>
      <c r="X634" s="2" t="s">
        <v>134</v>
      </c>
      <c r="Y634" s="2" t="s">
        <v>134</v>
      </c>
      <c r="Z634" s="4"/>
      <c r="AA634" s="4">
        <f>=ROUNDDOWN({0},0)</f>
      </c>
      <c r="AB634" s="5"/>
      <c r="AC634" s="2" t="s">
        <v>134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134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134</v>
      </c>
      <c r="BW634" s="2" t="s">
        <v>134</v>
      </c>
      <c r="BX634" s="2" t="s">
        <v>134</v>
      </c>
      <c r="BY634" s="2" t="s">
        <v>134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134</v>
      </c>
      <c r="CI634" s="2" t="s">
        <v>134</v>
      </c>
      <c r="CJ634" s="2" t="s">
        <v>134</v>
      </c>
      <c r="CK634" s="2" t="s">
        <v>134</v>
      </c>
      <c r="CL634" s="2" t="s">
        <v>134</v>
      </c>
      <c r="CM634" s="4"/>
      <c r="CN634" s="8"/>
      <c r="CO634" s="4"/>
      <c r="CP634" s="8"/>
      <c r="CQ634" s="7"/>
      <c r="CR634" s="7"/>
      <c r="CS634" s="2" t="s">
        <v>134</v>
      </c>
      <c r="CT634" s="2" t="s">
        <v>134</v>
      </c>
      <c r="CU634" s="2" t="s">
        <v>134</v>
      </c>
      <c r="CV634" s="2" t="s">
        <v>134</v>
      </c>
      <c r="CW634" s="2" t="s">
        <v>134</v>
      </c>
      <c r="CX634" s="2" t="s">
        <v>134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134</v>
      </c>
      <c r="DG634" s="2" t="s">
        <v>134</v>
      </c>
      <c r="DH634" s="2" t="s">
        <v>134</v>
      </c>
      <c r="DI634" s="2" t="s">
        <v>134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134</v>
      </c>
      <c r="DS634" s="2" t="s">
        <v>134</v>
      </c>
      <c r="DT634" s="2" t="s">
        <v>134</v>
      </c>
      <c r="DU634" s="2" t="s">
        <v>134</v>
      </c>
      <c r="DV634" s="2" t="s">
        <v>134</v>
      </c>
      <c r="DW634" s="4"/>
      <c r="DX634" s="8"/>
      <c r="DY634" s="4"/>
      <c r="DZ634" s="8"/>
      <c r="EA634" s="7"/>
      <c r="EB634" s="7"/>
      <c r="EC634" s="2" t="s">
        <v>134</v>
      </c>
      <c r="ED634" s="2" t="s">
        <v>134</v>
      </c>
      <c r="EE634" s="2" t="s">
        <v>134</v>
      </c>
      <c r="EF634" s="2" t="s">
        <v>134</v>
      </c>
      <c r="EG634" s="2" t="s">
        <v>134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134</v>
      </c>
      <c r="EQ634" s="2" t="s">
        <v>134</v>
      </c>
      <c r="ER634" s="2" t="s">
        <v>134</v>
      </c>
      <c r="ES634" s="2" t="s">
        <v>134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134</v>
      </c>
      <c r="FB634" s="2" t="s">
        <v>134</v>
      </c>
      <c r="FC634" s="2" t="s">
        <v>134</v>
      </c>
      <c r="FD634" s="2" t="s">
        <v>134</v>
      </c>
      <c r="FE634" s="2" t="s">
        <v>134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134</v>
      </c>
      <c r="FN634" s="2" t="s">
        <v>134</v>
      </c>
      <c r="FO634" s="2" t="s">
        <v>134</v>
      </c>
      <c r="FP634" s="2" t="s">
        <v>134</v>
      </c>
      <c r="FQ634" s="2" t="s">
        <v>134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134</v>
      </c>
      <c r="GA634" s="2" t="s">
        <v>134</v>
      </c>
      <c r="GB634" s="2" t="s">
        <v>134</v>
      </c>
      <c r="GC634" s="2" t="s">
        <v>134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134</v>
      </c>
      <c r="GM634" s="2" t="s">
        <v>134</v>
      </c>
      <c r="GN634" s="2" t="s">
        <v>134</v>
      </c>
      <c r="GO634" s="2" t="s">
        <v>134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134</v>
      </c>
      <c r="GX634" s="2" t="s">
        <v>134</v>
      </c>
      <c r="GY634" s="2" t="s">
        <v>134</v>
      </c>
      <c r="GZ634" s="2" t="s">
        <v>134</v>
      </c>
      <c r="HA634" s="2" t="s">
        <v>134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134</v>
      </c>
      <c r="HJ634" s="2" t="s">
        <v>134</v>
      </c>
      <c r="HK634" s="2" t="s">
        <v>134</v>
      </c>
      <c r="HL634" s="2" t="s">
        <v>134</v>
      </c>
      <c r="HM634" s="2" t="s">
        <v>134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134</v>
      </c>
      <c r="HV634" s="2" t="s">
        <v>134</v>
      </c>
      <c r="HW634" s="2" t="s">
        <v>134</v>
      </c>
      <c r="HX634" s="2" t="s">
        <v>134</v>
      </c>
      <c r="HY634" s="2" t="s">
        <v>134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134</v>
      </c>
      <c r="II634" s="2" t="s">
        <v>134</v>
      </c>
      <c r="IJ634" s="2" t="s">
        <v>134</v>
      </c>
      <c r="IK634" s="2" t="s">
        <v>134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134</v>
      </c>
      <c r="IT634" s="2" t="s">
        <v>134</v>
      </c>
      <c r="IU634" s="2" t="s">
        <v>134</v>
      </c>
      <c r="IV634" s="2" t="s">
        <v>134</v>
      </c>
      <c r="IW634" s="2" t="s">
        <v>134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134</v>
      </c>
      <c r="JF634" s="2" t="s">
        <v>134</v>
      </c>
      <c r="JG634" s="2" t="s">
        <v>134</v>
      </c>
      <c r="JH634" s="2" t="s">
        <v>134</v>
      </c>
      <c r="JI634" s="2" t="s">
        <v>134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134</v>
      </c>
      <c r="JS634" s="2" t="s">
        <v>134</v>
      </c>
      <c r="JT634" s="2" t="s">
        <v>134</v>
      </c>
      <c r="JU634" s="2" t="s">
        <v>134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134</v>
      </c>
      <c r="KE634" s="2" t="s">
        <v>134</v>
      </c>
      <c r="KF634" s="2" t="s">
        <v>134</v>
      </c>
      <c r="KG634" s="2" t="s">
        <v>134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134</v>
      </c>
      <c r="LC634" s="2" t="s">
        <v>134</v>
      </c>
      <c r="LD634" s="2" t="s">
        <v>134</v>
      </c>
      <c r="LE634" s="2" t="s">
        <v>134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134</v>
      </c>
      <c r="LO634" s="2" t="s">
        <v>134</v>
      </c>
      <c r="LP634" s="2" t="s">
        <v>134</v>
      </c>
      <c r="LQ634" s="2" t="s">
        <v>134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134</v>
      </c>
      <c r="LZ634" s="2" t="s">
        <v>134</v>
      </c>
      <c r="MA634" s="2" t="s">
        <v>134</v>
      </c>
      <c r="MB634" s="2" t="s">
        <v>134</v>
      </c>
      <c r="MC634" s="2" t="s">
        <v>134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134</v>
      </c>
      <c r="NW634" s="2" t="s">
        <v>134</v>
      </c>
      <c r="NX634" s="2" t="s">
        <v>134</v>
      </c>
      <c r="NY634" s="2" t="s">
        <v>134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134</v>
      </c>
      <c r="OI634" s="2" t="s">
        <v>134</v>
      </c>
      <c r="OJ634" s="2" t="s">
        <v>134</v>
      </c>
      <c r="OK634" s="2" t="s">
        <v>134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134</v>
      </c>
      <c r="OT634" s="2" t="s">
        <v>134</v>
      </c>
      <c r="OU634" s="2" t="s">
        <v>134</v>
      </c>
      <c r="OV634" s="2" t="s">
        <v>134</v>
      </c>
      <c r="OW634" s="2" t="s">
        <v>134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134</v>
      </c>
      <c r="QP634" s="2" t="s">
        <v>134</v>
      </c>
      <c r="QQ634" s="2" t="s">
        <v>134</v>
      </c>
      <c r="QR634" s="2" t="s">
        <v>134</v>
      </c>
      <c r="QS634" s="2" t="s">
        <v>134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134</v>
      </c>
      <c r="RN634" s="2" t="s">
        <v>134</v>
      </c>
      <c r="RO634" s="2" t="s">
        <v>134</v>
      </c>
      <c r="RP634" s="2" t="s">
        <v>134</v>
      </c>
      <c r="RQ634" s="2" t="s">
        <v>134</v>
      </c>
      <c r="RR634" s="2" t="s">
        <v>134</v>
      </c>
      <c r="RS634" s="4"/>
      <c r="RT634" s="8"/>
      <c r="RU634" s="4"/>
      <c r="RV634" s="8"/>
      <c r="RW634" s="7"/>
      <c r="RX634" s="7"/>
      <c r="RY634" s="2" t="s">
        <v>134</v>
      </c>
      <c r="RZ634" s="2" t="s">
        <v>134</v>
      </c>
      <c r="SA634" s="2" t="s">
        <v>134</v>
      </c>
      <c r="SB634" s="2" t="s">
        <v>134</v>
      </c>
      <c r="SC634" s="2" t="s">
        <v>134</v>
      </c>
      <c r="SD634" s="2" t="s">
        <v>134</v>
      </c>
      <c r="SE634" s="4"/>
      <c r="SF634" s="8"/>
      <c r="SG634" s="4"/>
      <c r="SH634" s="8"/>
      <c r="SI634" s="7"/>
      <c r="SJ634" s="7"/>
      <c r="SK634" s="2" t="s">
        <v>134</v>
      </c>
      <c r="SL634" s="2" t="s">
        <v>134</v>
      </c>
      <c r="SM634" s="2" t="s">
        <v>134</v>
      </c>
      <c r="SN634" s="2" t="s">
        <v>134</v>
      </c>
      <c r="SO634" s="2" t="s">
        <v>134</v>
      </c>
      <c r="SP634" s="2" t="s">
        <v>134</v>
      </c>
    </row>
    <row r="635">
      <c r="A635" s="2" t="s">
        <v>4302</v>
      </c>
      <c r="B635" s="2" t="s">
        <v>123</v>
      </c>
      <c r="C635" s="2" t="s">
        <v>1660</v>
      </c>
      <c r="D635" s="2" t="s">
        <v>2731</v>
      </c>
      <c r="E635" s="2" t="s">
        <v>1660</v>
      </c>
      <c r="F635" s="2" t="s">
        <v>4303</v>
      </c>
      <c r="G635" s="2" t="s">
        <v>134</v>
      </c>
      <c r="H635" s="2" t="s">
        <v>134</v>
      </c>
      <c r="I635" s="2" t="s">
        <v>134</v>
      </c>
      <c r="J635" s="2" t="s">
        <v>4270</v>
      </c>
      <c r="K635" s="2" t="s">
        <v>2735</v>
      </c>
      <c r="L635" s="3">
        <v>6.3</v>
      </c>
      <c r="M635" s="3"/>
      <c r="N635" s="3"/>
      <c r="O635" s="2" t="s">
        <v>131</v>
      </c>
      <c r="P635" s="2" t="s">
        <v>134</v>
      </c>
      <c r="Q635" s="2" t="s">
        <v>134</v>
      </c>
      <c r="R635" s="2" t="s">
        <v>3132</v>
      </c>
      <c r="S635" s="2" t="s">
        <v>134</v>
      </c>
      <c r="T635" s="2" t="s">
        <v>134</v>
      </c>
      <c r="U635" s="2" t="s">
        <v>134</v>
      </c>
      <c r="V635" s="2" t="s">
        <v>134</v>
      </c>
      <c r="W635" s="2" t="s">
        <v>134</v>
      </c>
      <c r="X635" s="2" t="s">
        <v>134</v>
      </c>
      <c r="Y635" s="2" t="s">
        <v>134</v>
      </c>
      <c r="Z635" s="4"/>
      <c r="AA635" s="4">
        <f>=ROUNDDOWN({0},0)</f>
      </c>
      <c r="AB635" s="5"/>
      <c r="AC635" s="2" t="s">
        <v>134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/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/>
      <c r="BJ635" s="4"/>
      <c r="BK635" s="8"/>
      <c r="BL635" s="2" t="s">
        <v>134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134</v>
      </c>
      <c r="BW635" s="2" t="s">
        <v>134</v>
      </c>
      <c r="BX635" s="2" t="s">
        <v>134</v>
      </c>
      <c r="BY635" s="2" t="s">
        <v>134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134</v>
      </c>
      <c r="CI635" s="2" t="s">
        <v>134</v>
      </c>
      <c r="CJ635" s="2" t="s">
        <v>134</v>
      </c>
      <c r="CK635" s="2" t="s">
        <v>134</v>
      </c>
      <c r="CL635" s="2" t="s">
        <v>134</v>
      </c>
      <c r="CM635" s="4"/>
      <c r="CN635" s="8"/>
      <c r="CO635" s="4"/>
      <c r="CP635" s="8"/>
      <c r="CQ635" s="7"/>
      <c r="CR635" s="7"/>
      <c r="CS635" s="2" t="s">
        <v>134</v>
      </c>
      <c r="CT635" s="2" t="s">
        <v>134</v>
      </c>
      <c r="CU635" s="2" t="s">
        <v>134</v>
      </c>
      <c r="CV635" s="2" t="s">
        <v>134</v>
      </c>
      <c r="CW635" s="2" t="s">
        <v>134</v>
      </c>
      <c r="CX635" s="2" t="s">
        <v>134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134</v>
      </c>
      <c r="DG635" s="2" t="s">
        <v>134</v>
      </c>
      <c r="DH635" s="2" t="s">
        <v>134</v>
      </c>
      <c r="DI635" s="2" t="s">
        <v>134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134</v>
      </c>
      <c r="DS635" s="2" t="s">
        <v>134</v>
      </c>
      <c r="DT635" s="2" t="s">
        <v>134</v>
      </c>
      <c r="DU635" s="2" t="s">
        <v>134</v>
      </c>
      <c r="DV635" s="2" t="s">
        <v>134</v>
      </c>
      <c r="DW635" s="4"/>
      <c r="DX635" s="8"/>
      <c r="DY635" s="4"/>
      <c r="DZ635" s="8"/>
      <c r="EA635" s="7"/>
      <c r="EB635" s="7"/>
      <c r="EC635" s="2" t="s">
        <v>134</v>
      </c>
      <c r="ED635" s="2" t="s">
        <v>134</v>
      </c>
      <c r="EE635" s="2" t="s">
        <v>134</v>
      </c>
      <c r="EF635" s="2" t="s">
        <v>134</v>
      </c>
      <c r="EG635" s="2" t="s">
        <v>134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134</v>
      </c>
      <c r="EQ635" s="2" t="s">
        <v>134</v>
      </c>
      <c r="ER635" s="2" t="s">
        <v>134</v>
      </c>
      <c r="ES635" s="2" t="s">
        <v>134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134</v>
      </c>
      <c r="FB635" s="2" t="s">
        <v>134</v>
      </c>
      <c r="FC635" s="2" t="s">
        <v>134</v>
      </c>
      <c r="FD635" s="2" t="s">
        <v>134</v>
      </c>
      <c r="FE635" s="2" t="s">
        <v>134</v>
      </c>
      <c r="FF635" s="2" t="s">
        <v>134</v>
      </c>
      <c r="FG635" s="4"/>
      <c r="FH635" s="8"/>
      <c r="FI635" s="4"/>
      <c r="FJ635" s="8"/>
      <c r="FK635" s="7"/>
      <c r="FL635" s="7"/>
      <c r="FM635" s="2" t="s">
        <v>134</v>
      </c>
      <c r="FN635" s="2" t="s">
        <v>134</v>
      </c>
      <c r="FO635" s="2" t="s">
        <v>134</v>
      </c>
      <c r="FP635" s="2" t="s">
        <v>134</v>
      </c>
      <c r="FQ635" s="2" t="s">
        <v>134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134</v>
      </c>
      <c r="GA635" s="2" t="s">
        <v>134</v>
      </c>
      <c r="GB635" s="2" t="s">
        <v>134</v>
      </c>
      <c r="GC635" s="2" t="s">
        <v>134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134</v>
      </c>
      <c r="GM635" s="2" t="s">
        <v>134</v>
      </c>
      <c r="GN635" s="2" t="s">
        <v>134</v>
      </c>
      <c r="GO635" s="2" t="s">
        <v>134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134</v>
      </c>
      <c r="GX635" s="2" t="s">
        <v>134</v>
      </c>
      <c r="GY635" s="2" t="s">
        <v>134</v>
      </c>
      <c r="GZ635" s="2" t="s">
        <v>134</v>
      </c>
      <c r="HA635" s="2" t="s">
        <v>134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134</v>
      </c>
      <c r="HJ635" s="2" t="s">
        <v>134</v>
      </c>
      <c r="HK635" s="2" t="s">
        <v>134</v>
      </c>
      <c r="HL635" s="2" t="s">
        <v>134</v>
      </c>
      <c r="HM635" s="2" t="s">
        <v>134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134</v>
      </c>
      <c r="HV635" s="2" t="s">
        <v>134</v>
      </c>
      <c r="HW635" s="2" t="s">
        <v>134</v>
      </c>
      <c r="HX635" s="2" t="s">
        <v>134</v>
      </c>
      <c r="HY635" s="2" t="s">
        <v>134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134</v>
      </c>
      <c r="II635" s="2" t="s">
        <v>134</v>
      </c>
      <c r="IJ635" s="2" t="s">
        <v>134</v>
      </c>
      <c r="IK635" s="2" t="s">
        <v>134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134</v>
      </c>
      <c r="IT635" s="2" t="s">
        <v>134</v>
      </c>
      <c r="IU635" s="2" t="s">
        <v>134</v>
      </c>
      <c r="IV635" s="2" t="s">
        <v>134</v>
      </c>
      <c r="IW635" s="2" t="s">
        <v>134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134</v>
      </c>
      <c r="JF635" s="2" t="s">
        <v>134</v>
      </c>
      <c r="JG635" s="2" t="s">
        <v>134</v>
      </c>
      <c r="JH635" s="2" t="s">
        <v>134</v>
      </c>
      <c r="JI635" s="2" t="s">
        <v>134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134</v>
      </c>
      <c r="JS635" s="2" t="s">
        <v>134</v>
      </c>
      <c r="JT635" s="2" t="s">
        <v>134</v>
      </c>
      <c r="JU635" s="2" t="s">
        <v>134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134</v>
      </c>
      <c r="KE635" s="2" t="s">
        <v>134</v>
      </c>
      <c r="KF635" s="2" t="s">
        <v>134</v>
      </c>
      <c r="KG635" s="2" t="s">
        <v>134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134</v>
      </c>
      <c r="LC635" s="2" t="s">
        <v>134</v>
      </c>
      <c r="LD635" s="2" t="s">
        <v>134</v>
      </c>
      <c r="LE635" s="2" t="s">
        <v>134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134</v>
      </c>
      <c r="LO635" s="2" t="s">
        <v>134</v>
      </c>
      <c r="LP635" s="2" t="s">
        <v>134</v>
      </c>
      <c r="LQ635" s="2" t="s">
        <v>134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134</v>
      </c>
      <c r="LZ635" s="2" t="s">
        <v>134</v>
      </c>
      <c r="MA635" s="2" t="s">
        <v>134</v>
      </c>
      <c r="MB635" s="2" t="s">
        <v>134</v>
      </c>
      <c r="MC635" s="2" t="s">
        <v>134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134</v>
      </c>
      <c r="NW635" s="2" t="s">
        <v>134</v>
      </c>
      <c r="NX635" s="2" t="s">
        <v>134</v>
      </c>
      <c r="NY635" s="2" t="s">
        <v>134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134</v>
      </c>
      <c r="OI635" s="2" t="s">
        <v>134</v>
      </c>
      <c r="OJ635" s="2" t="s">
        <v>134</v>
      </c>
      <c r="OK635" s="2" t="s">
        <v>134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134</v>
      </c>
      <c r="OT635" s="2" t="s">
        <v>134</v>
      </c>
      <c r="OU635" s="2" t="s">
        <v>134</v>
      </c>
      <c r="OV635" s="2" t="s">
        <v>134</v>
      </c>
      <c r="OW635" s="2" t="s">
        <v>134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134</v>
      </c>
      <c r="QD635" s="2" t="s">
        <v>134</v>
      </c>
      <c r="QE635" s="2" t="s">
        <v>134</v>
      </c>
      <c r="QF635" s="2" t="s">
        <v>134</v>
      </c>
      <c r="QG635" s="2" t="s">
        <v>134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134</v>
      </c>
      <c r="RN635" s="2" t="s">
        <v>134</v>
      </c>
      <c r="RO635" s="2" t="s">
        <v>134</v>
      </c>
      <c r="RP635" s="2" t="s">
        <v>134</v>
      </c>
      <c r="RQ635" s="2" t="s">
        <v>134</v>
      </c>
      <c r="RR635" s="2" t="s">
        <v>134</v>
      </c>
      <c r="RS635" s="4"/>
      <c r="RT635" s="8"/>
      <c r="RU635" s="4"/>
      <c r="RV635" s="8"/>
      <c r="RW635" s="7"/>
      <c r="RX635" s="7"/>
      <c r="RY635" s="2" t="s">
        <v>134</v>
      </c>
      <c r="RZ635" s="2" t="s">
        <v>134</v>
      </c>
      <c r="SA635" s="2" t="s">
        <v>134</v>
      </c>
      <c r="SB635" s="2" t="s">
        <v>134</v>
      </c>
      <c r="SC635" s="2" t="s">
        <v>134</v>
      </c>
      <c r="SD635" s="2" t="s">
        <v>134</v>
      </c>
      <c r="SE635" s="4"/>
      <c r="SF635" s="8"/>
      <c r="SG635" s="4"/>
      <c r="SH635" s="8"/>
      <c r="SI635" s="7"/>
      <c r="SJ635" s="7"/>
      <c r="SK635" s="2" t="s">
        <v>134</v>
      </c>
      <c r="SL635" s="2" t="s">
        <v>134</v>
      </c>
      <c r="SM635" s="2" t="s">
        <v>134</v>
      </c>
      <c r="SN635" s="2" t="s">
        <v>134</v>
      </c>
      <c r="SO635" s="2" t="s">
        <v>134</v>
      </c>
      <c r="SP635" s="2" t="s">
        <v>134</v>
      </c>
    </row>
    <row r="636">
      <c r="A636" s="2" t="s">
        <v>4304</v>
      </c>
      <c r="B636" s="2" t="s">
        <v>123</v>
      </c>
      <c r="C636" s="2" t="s">
        <v>1660</v>
      </c>
      <c r="D636" s="2" t="s">
        <v>2731</v>
      </c>
      <c r="E636" s="2" t="s">
        <v>1660</v>
      </c>
      <c r="F636" s="2" t="s">
        <v>4303</v>
      </c>
      <c r="G636" s="2" t="s">
        <v>134</v>
      </c>
      <c r="H636" s="2" t="s">
        <v>134</v>
      </c>
      <c r="I636" s="2" t="s">
        <v>134</v>
      </c>
      <c r="J636" s="2" t="s">
        <v>4273</v>
      </c>
      <c r="K636" s="2" t="s">
        <v>2735</v>
      </c>
      <c r="L636" s="3">
        <v>6.8</v>
      </c>
      <c r="M636" s="3"/>
      <c r="N636" s="3"/>
      <c r="O636" s="2" t="s">
        <v>131</v>
      </c>
      <c r="P636" s="2" t="s">
        <v>134</v>
      </c>
      <c r="Q636" s="2" t="s">
        <v>134</v>
      </c>
      <c r="R636" s="2" t="s">
        <v>3132</v>
      </c>
      <c r="S636" s="2" t="s">
        <v>134</v>
      </c>
      <c r="T636" s="2" t="s">
        <v>134</v>
      </c>
      <c r="U636" s="2" t="s">
        <v>134</v>
      </c>
      <c r="V636" s="2" t="s">
        <v>134</v>
      </c>
      <c r="W636" s="2" t="s">
        <v>134</v>
      </c>
      <c r="X636" s="2" t="s">
        <v>134</v>
      </c>
      <c r="Y636" s="2" t="s">
        <v>134</v>
      </c>
      <c r="Z636" s="4"/>
      <c r="AA636" s="4">
        <f>=ROUNDDOWN({0},0)</f>
      </c>
      <c r="AB636" s="5"/>
      <c r="AC636" s="2" t="s">
        <v>134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134</v>
      </c>
      <c r="AW636" s="8" t="s">
        <v>134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/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/>
      <c r="BJ636" s="4"/>
      <c r="BK636" s="8"/>
      <c r="BL636" s="2" t="s">
        <v>134</v>
      </c>
      <c r="BM636" s="7"/>
      <c r="BN636" s="7"/>
      <c r="BO636" s="4"/>
      <c r="BP636" s="8"/>
      <c r="BQ636" s="4"/>
      <c r="BR636" s="8"/>
      <c r="BS636" s="7"/>
      <c r="BT636" s="7"/>
      <c r="BU636" s="2" t="s">
        <v>134</v>
      </c>
      <c r="BV636" s="2" t="s">
        <v>134</v>
      </c>
      <c r="BW636" s="2" t="s">
        <v>134</v>
      </c>
      <c r="BX636" s="2" t="s">
        <v>134</v>
      </c>
      <c r="BY636" s="2" t="s">
        <v>134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134</v>
      </c>
      <c r="CI636" s="2" t="s">
        <v>134</v>
      </c>
      <c r="CJ636" s="2" t="s">
        <v>134</v>
      </c>
      <c r="CK636" s="2" t="s">
        <v>134</v>
      </c>
      <c r="CL636" s="2" t="s">
        <v>134</v>
      </c>
      <c r="CM636" s="4"/>
      <c r="CN636" s="8"/>
      <c r="CO636" s="4"/>
      <c r="CP636" s="8"/>
      <c r="CQ636" s="7"/>
      <c r="CR636" s="7"/>
      <c r="CS636" s="2" t="s">
        <v>134</v>
      </c>
      <c r="CT636" s="2" t="s">
        <v>134</v>
      </c>
      <c r="CU636" s="2" t="s">
        <v>134</v>
      </c>
      <c r="CV636" s="2" t="s">
        <v>134</v>
      </c>
      <c r="CW636" s="2" t="s">
        <v>134</v>
      </c>
      <c r="CX636" s="2" t="s">
        <v>134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134</v>
      </c>
      <c r="DG636" s="2" t="s">
        <v>134</v>
      </c>
      <c r="DH636" s="2" t="s">
        <v>134</v>
      </c>
      <c r="DI636" s="2" t="s">
        <v>134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134</v>
      </c>
      <c r="DR636" s="2" t="s">
        <v>134</v>
      </c>
      <c r="DS636" s="2" t="s">
        <v>134</v>
      </c>
      <c r="DT636" s="2" t="s">
        <v>134</v>
      </c>
      <c r="DU636" s="2" t="s">
        <v>134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134</v>
      </c>
      <c r="ED636" s="2" t="s">
        <v>134</v>
      </c>
      <c r="EE636" s="2" t="s">
        <v>134</v>
      </c>
      <c r="EF636" s="2" t="s">
        <v>134</v>
      </c>
      <c r="EG636" s="2" t="s">
        <v>134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134</v>
      </c>
      <c r="EQ636" s="2" t="s">
        <v>134</v>
      </c>
      <c r="ER636" s="2" t="s">
        <v>134</v>
      </c>
      <c r="ES636" s="2" t="s">
        <v>134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134</v>
      </c>
      <c r="FB636" s="2" t="s">
        <v>134</v>
      </c>
      <c r="FC636" s="2" t="s">
        <v>134</v>
      </c>
      <c r="FD636" s="2" t="s">
        <v>134</v>
      </c>
      <c r="FE636" s="2" t="s">
        <v>134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134</v>
      </c>
      <c r="FN636" s="2" t="s">
        <v>134</v>
      </c>
      <c r="FO636" s="2" t="s">
        <v>134</v>
      </c>
      <c r="FP636" s="2" t="s">
        <v>134</v>
      </c>
      <c r="FQ636" s="2" t="s">
        <v>134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134</v>
      </c>
      <c r="GA636" s="2" t="s">
        <v>134</v>
      </c>
      <c r="GB636" s="2" t="s">
        <v>134</v>
      </c>
      <c r="GC636" s="2" t="s">
        <v>134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134</v>
      </c>
      <c r="GM636" s="2" t="s">
        <v>134</v>
      </c>
      <c r="GN636" s="2" t="s">
        <v>134</v>
      </c>
      <c r="GO636" s="2" t="s">
        <v>134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134</v>
      </c>
      <c r="GX636" s="2" t="s">
        <v>134</v>
      </c>
      <c r="GY636" s="2" t="s">
        <v>134</v>
      </c>
      <c r="GZ636" s="2" t="s">
        <v>134</v>
      </c>
      <c r="HA636" s="2" t="s">
        <v>134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134</v>
      </c>
      <c r="HJ636" s="2" t="s">
        <v>134</v>
      </c>
      <c r="HK636" s="2" t="s">
        <v>134</v>
      </c>
      <c r="HL636" s="2" t="s">
        <v>134</v>
      </c>
      <c r="HM636" s="2" t="s">
        <v>134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134</v>
      </c>
      <c r="HV636" s="2" t="s">
        <v>134</v>
      </c>
      <c r="HW636" s="2" t="s">
        <v>134</v>
      </c>
      <c r="HX636" s="2" t="s">
        <v>134</v>
      </c>
      <c r="HY636" s="2" t="s">
        <v>134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134</v>
      </c>
      <c r="II636" s="2" t="s">
        <v>134</v>
      </c>
      <c r="IJ636" s="2" t="s">
        <v>134</v>
      </c>
      <c r="IK636" s="2" t="s">
        <v>134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134</v>
      </c>
      <c r="IT636" s="2" t="s">
        <v>134</v>
      </c>
      <c r="IU636" s="2" t="s">
        <v>134</v>
      </c>
      <c r="IV636" s="2" t="s">
        <v>134</v>
      </c>
      <c r="IW636" s="2" t="s">
        <v>134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134</v>
      </c>
      <c r="JF636" s="2" t="s">
        <v>134</v>
      </c>
      <c r="JG636" s="2" t="s">
        <v>134</v>
      </c>
      <c r="JH636" s="2" t="s">
        <v>134</v>
      </c>
      <c r="JI636" s="2" t="s">
        <v>134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134</v>
      </c>
      <c r="JR636" s="2" t="s">
        <v>134</v>
      </c>
      <c r="JS636" s="2" t="s">
        <v>134</v>
      </c>
      <c r="JT636" s="2" t="s">
        <v>134</v>
      </c>
      <c r="JU636" s="2" t="s">
        <v>134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134</v>
      </c>
      <c r="KE636" s="2" t="s">
        <v>134</v>
      </c>
      <c r="KF636" s="2" t="s">
        <v>134</v>
      </c>
      <c r="KG636" s="2" t="s">
        <v>134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134</v>
      </c>
      <c r="LB636" s="2" t="s">
        <v>134</v>
      </c>
      <c r="LC636" s="2" t="s">
        <v>134</v>
      </c>
      <c r="LD636" s="2" t="s">
        <v>134</v>
      </c>
      <c r="LE636" s="2" t="s">
        <v>134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134</v>
      </c>
      <c r="LO636" s="2" t="s">
        <v>134</v>
      </c>
      <c r="LP636" s="2" t="s">
        <v>134</v>
      </c>
      <c r="LQ636" s="2" t="s">
        <v>134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134</v>
      </c>
      <c r="LZ636" s="2" t="s">
        <v>134</v>
      </c>
      <c r="MA636" s="2" t="s">
        <v>134</v>
      </c>
      <c r="MB636" s="2" t="s">
        <v>134</v>
      </c>
      <c r="MC636" s="2" t="s">
        <v>134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134</v>
      </c>
      <c r="MY636" s="2" t="s">
        <v>134</v>
      </c>
      <c r="MZ636" s="2" t="s">
        <v>134</v>
      </c>
      <c r="NA636" s="2" t="s">
        <v>134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134</v>
      </c>
      <c r="NV636" s="2" t="s">
        <v>134</v>
      </c>
      <c r="NW636" s="2" t="s">
        <v>134</v>
      </c>
      <c r="NX636" s="2" t="s">
        <v>134</v>
      </c>
      <c r="NY636" s="2" t="s">
        <v>134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134</v>
      </c>
      <c r="OI636" s="2" t="s">
        <v>134</v>
      </c>
      <c r="OJ636" s="2" t="s">
        <v>134</v>
      </c>
      <c r="OK636" s="2" t="s">
        <v>134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134</v>
      </c>
      <c r="OT636" s="2" t="s">
        <v>134</v>
      </c>
      <c r="OU636" s="2" t="s">
        <v>134</v>
      </c>
      <c r="OV636" s="2" t="s">
        <v>134</v>
      </c>
      <c r="OW636" s="2" t="s">
        <v>134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134</v>
      </c>
      <c r="PS636" s="2" t="s">
        <v>134</v>
      </c>
      <c r="PT636" s="2" t="s">
        <v>134</v>
      </c>
      <c r="PU636" s="2" t="s">
        <v>134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134</v>
      </c>
      <c r="QP636" s="2" t="s">
        <v>134</v>
      </c>
      <c r="QQ636" s="2" t="s">
        <v>134</v>
      </c>
      <c r="QR636" s="2" t="s">
        <v>134</v>
      </c>
      <c r="QS636" s="2" t="s">
        <v>134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134</v>
      </c>
      <c r="RB636" s="2" t="s">
        <v>134</v>
      </c>
      <c r="RC636" s="2" t="s">
        <v>134</v>
      </c>
      <c r="RD636" s="2" t="s">
        <v>134</v>
      </c>
      <c r="RE636" s="2" t="s">
        <v>134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134</v>
      </c>
      <c r="RN636" s="2" t="s">
        <v>134</v>
      </c>
      <c r="RO636" s="2" t="s">
        <v>134</v>
      </c>
      <c r="RP636" s="2" t="s">
        <v>134</v>
      </c>
      <c r="RQ636" s="2" t="s">
        <v>134</v>
      </c>
      <c r="RR636" s="2" t="s">
        <v>134</v>
      </c>
      <c r="RS636" s="4"/>
      <c r="RT636" s="8"/>
      <c r="RU636" s="4"/>
      <c r="RV636" s="8"/>
      <c r="RW636" s="7"/>
      <c r="RX636" s="7"/>
      <c r="RY636" s="2" t="s">
        <v>134</v>
      </c>
      <c r="RZ636" s="2" t="s">
        <v>134</v>
      </c>
      <c r="SA636" s="2" t="s">
        <v>134</v>
      </c>
      <c r="SB636" s="2" t="s">
        <v>134</v>
      </c>
      <c r="SC636" s="2" t="s">
        <v>134</v>
      </c>
      <c r="SD636" s="2" t="s">
        <v>134</v>
      </c>
      <c r="SE636" s="4"/>
      <c r="SF636" s="8"/>
      <c r="SG636" s="4"/>
      <c r="SH636" s="8"/>
      <c r="SI636" s="7"/>
      <c r="SJ636" s="7"/>
      <c r="SK636" s="2" t="s">
        <v>134</v>
      </c>
      <c r="SL636" s="2" t="s">
        <v>134</v>
      </c>
      <c r="SM636" s="2" t="s">
        <v>134</v>
      </c>
      <c r="SN636" s="2" t="s">
        <v>134</v>
      </c>
      <c r="SO636" s="2" t="s">
        <v>134</v>
      </c>
      <c r="SP636" s="2" t="s">
        <v>134</v>
      </c>
    </row>
    <row r="637">
      <c r="A637" s="2" t="s">
        <v>4305</v>
      </c>
      <c r="B637" s="2" t="s">
        <v>123</v>
      </c>
      <c r="C637" s="2" t="s">
        <v>1660</v>
      </c>
      <c r="D637" s="2" t="s">
        <v>2731</v>
      </c>
      <c r="E637" s="2" t="s">
        <v>1660</v>
      </c>
      <c r="F637" s="2" t="s">
        <v>4303</v>
      </c>
      <c r="G637" s="2" t="s">
        <v>134</v>
      </c>
      <c r="H637" s="2" t="s">
        <v>134</v>
      </c>
      <c r="I637" s="2" t="s">
        <v>134</v>
      </c>
      <c r="J637" s="2" t="s">
        <v>4306</v>
      </c>
      <c r="K637" s="2" t="s">
        <v>2735</v>
      </c>
      <c r="L637" s="3">
        <v>6.3</v>
      </c>
      <c r="M637" s="3"/>
      <c r="N637" s="3"/>
      <c r="O637" s="2" t="s">
        <v>131</v>
      </c>
      <c r="P637" s="2" t="s">
        <v>134</v>
      </c>
      <c r="Q637" s="2" t="s">
        <v>134</v>
      </c>
      <c r="R637" s="2" t="s">
        <v>3132</v>
      </c>
      <c r="S637" s="2" t="s">
        <v>134</v>
      </c>
      <c r="T637" s="2" t="s">
        <v>134</v>
      </c>
      <c r="U637" s="2" t="s">
        <v>134</v>
      </c>
      <c r="V637" s="2" t="s">
        <v>134</v>
      </c>
      <c r="W637" s="2" t="s">
        <v>134</v>
      </c>
      <c r="X637" s="2" t="s">
        <v>134</v>
      </c>
      <c r="Y637" s="2" t="s">
        <v>134</v>
      </c>
      <c r="Z637" s="4"/>
      <c r="AA637" s="4">
        <f>=ROUNDDOWN({0},0)</f>
      </c>
      <c r="AB637" s="5"/>
      <c r="AC637" s="2" t="s">
        <v>134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/>
      <c r="BJ637" s="4"/>
      <c r="BK637" s="8"/>
      <c r="BL637" s="2" t="s">
        <v>134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134</v>
      </c>
      <c r="BW637" s="2" t="s">
        <v>134</v>
      </c>
      <c r="BX637" s="2" t="s">
        <v>134</v>
      </c>
      <c r="BY637" s="2" t="s">
        <v>134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134</v>
      </c>
      <c r="CI637" s="2" t="s">
        <v>134</v>
      </c>
      <c r="CJ637" s="2" t="s">
        <v>134</v>
      </c>
      <c r="CK637" s="2" t="s">
        <v>134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134</v>
      </c>
      <c r="CT637" s="2" t="s">
        <v>134</v>
      </c>
      <c r="CU637" s="2" t="s">
        <v>134</v>
      </c>
      <c r="CV637" s="2" t="s">
        <v>134</v>
      </c>
      <c r="CW637" s="2" t="s">
        <v>134</v>
      </c>
      <c r="CX637" s="2" t="s">
        <v>134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134</v>
      </c>
      <c r="DG637" s="2" t="s">
        <v>134</v>
      </c>
      <c r="DH637" s="2" t="s">
        <v>134</v>
      </c>
      <c r="DI637" s="2" t="s">
        <v>134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134</v>
      </c>
      <c r="DR637" s="2" t="s">
        <v>134</v>
      </c>
      <c r="DS637" s="2" t="s">
        <v>134</v>
      </c>
      <c r="DT637" s="2" t="s">
        <v>134</v>
      </c>
      <c r="DU637" s="2" t="s">
        <v>134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134</v>
      </c>
      <c r="ED637" s="2" t="s">
        <v>134</v>
      </c>
      <c r="EE637" s="2" t="s">
        <v>134</v>
      </c>
      <c r="EF637" s="2" t="s">
        <v>134</v>
      </c>
      <c r="EG637" s="2" t="s">
        <v>134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134</v>
      </c>
      <c r="EQ637" s="2" t="s">
        <v>134</v>
      </c>
      <c r="ER637" s="2" t="s">
        <v>134</v>
      </c>
      <c r="ES637" s="2" t="s">
        <v>134</v>
      </c>
      <c r="ET637" s="2" t="s">
        <v>134</v>
      </c>
      <c r="EU637" s="4"/>
      <c r="EV637" s="8"/>
      <c r="EW637" s="4"/>
      <c r="EX637" s="8"/>
      <c r="EY637" s="7"/>
      <c r="EZ637" s="7"/>
      <c r="FA637" s="2" t="s">
        <v>134</v>
      </c>
      <c r="FB637" s="2" t="s">
        <v>134</v>
      </c>
      <c r="FC637" s="2" t="s">
        <v>134</v>
      </c>
      <c r="FD637" s="2" t="s">
        <v>134</v>
      </c>
      <c r="FE637" s="2" t="s">
        <v>134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134</v>
      </c>
      <c r="FN637" s="2" t="s">
        <v>134</v>
      </c>
      <c r="FO637" s="2" t="s">
        <v>134</v>
      </c>
      <c r="FP637" s="2" t="s">
        <v>134</v>
      </c>
      <c r="FQ637" s="2" t="s">
        <v>134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134</v>
      </c>
      <c r="GA637" s="2" t="s">
        <v>134</v>
      </c>
      <c r="GB637" s="2" t="s">
        <v>134</v>
      </c>
      <c r="GC637" s="2" t="s">
        <v>134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134</v>
      </c>
      <c r="GM637" s="2" t="s">
        <v>134</v>
      </c>
      <c r="GN637" s="2" t="s">
        <v>134</v>
      </c>
      <c r="GO637" s="2" t="s">
        <v>134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134</v>
      </c>
      <c r="GX637" s="2" t="s">
        <v>134</v>
      </c>
      <c r="GY637" s="2" t="s">
        <v>134</v>
      </c>
      <c r="GZ637" s="2" t="s">
        <v>134</v>
      </c>
      <c r="HA637" s="2" t="s">
        <v>134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134</v>
      </c>
      <c r="HJ637" s="2" t="s">
        <v>134</v>
      </c>
      <c r="HK637" s="2" t="s">
        <v>134</v>
      </c>
      <c r="HL637" s="2" t="s">
        <v>134</v>
      </c>
      <c r="HM637" s="2" t="s">
        <v>134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134</v>
      </c>
      <c r="HV637" s="2" t="s">
        <v>134</v>
      </c>
      <c r="HW637" s="2" t="s">
        <v>134</v>
      </c>
      <c r="HX637" s="2" t="s">
        <v>134</v>
      </c>
      <c r="HY637" s="2" t="s">
        <v>134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134</v>
      </c>
      <c r="II637" s="2" t="s">
        <v>134</v>
      </c>
      <c r="IJ637" s="2" t="s">
        <v>134</v>
      </c>
      <c r="IK637" s="2" t="s">
        <v>134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134</v>
      </c>
      <c r="IT637" s="2" t="s">
        <v>134</v>
      </c>
      <c r="IU637" s="2" t="s">
        <v>134</v>
      </c>
      <c r="IV637" s="2" t="s">
        <v>134</v>
      </c>
      <c r="IW637" s="2" t="s">
        <v>134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134</v>
      </c>
      <c r="JG637" s="2" t="s">
        <v>134</v>
      </c>
      <c r="JH637" s="2" t="s">
        <v>134</v>
      </c>
      <c r="JI637" s="2" t="s">
        <v>134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134</v>
      </c>
      <c r="JS637" s="2" t="s">
        <v>134</v>
      </c>
      <c r="JT637" s="2" t="s">
        <v>134</v>
      </c>
      <c r="JU637" s="2" t="s">
        <v>134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134</v>
      </c>
      <c r="KE637" s="2" t="s">
        <v>134</v>
      </c>
      <c r="KF637" s="2" t="s">
        <v>134</v>
      </c>
      <c r="KG637" s="2" t="s">
        <v>134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134</v>
      </c>
      <c r="LB637" s="2" t="s">
        <v>134</v>
      </c>
      <c r="LC637" s="2" t="s">
        <v>134</v>
      </c>
      <c r="LD637" s="2" t="s">
        <v>134</v>
      </c>
      <c r="LE637" s="2" t="s">
        <v>134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134</v>
      </c>
      <c r="LO637" s="2" t="s">
        <v>134</v>
      </c>
      <c r="LP637" s="2" t="s">
        <v>134</v>
      </c>
      <c r="LQ637" s="2" t="s">
        <v>134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134</v>
      </c>
      <c r="LZ637" s="2" t="s">
        <v>134</v>
      </c>
      <c r="MA637" s="2" t="s">
        <v>134</v>
      </c>
      <c r="MB637" s="2" t="s">
        <v>134</v>
      </c>
      <c r="MC637" s="2" t="s">
        <v>134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134</v>
      </c>
      <c r="MY637" s="2" t="s">
        <v>134</v>
      </c>
      <c r="MZ637" s="2" t="s">
        <v>134</v>
      </c>
      <c r="NA637" s="2" t="s">
        <v>134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134</v>
      </c>
      <c r="NV637" s="2" t="s">
        <v>134</v>
      </c>
      <c r="NW637" s="2" t="s">
        <v>134</v>
      </c>
      <c r="NX637" s="2" t="s">
        <v>134</v>
      </c>
      <c r="NY637" s="2" t="s">
        <v>134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134</v>
      </c>
      <c r="OT637" s="2" t="s">
        <v>134</v>
      </c>
      <c r="OU637" s="2" t="s">
        <v>134</v>
      </c>
      <c r="OV637" s="2" t="s">
        <v>134</v>
      </c>
      <c r="OW637" s="2" t="s">
        <v>134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134</v>
      </c>
      <c r="PS637" s="2" t="s">
        <v>134</v>
      </c>
      <c r="PT637" s="2" t="s">
        <v>134</v>
      </c>
      <c r="PU637" s="2" t="s">
        <v>134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134</v>
      </c>
      <c r="QP637" s="2" t="s">
        <v>134</v>
      </c>
      <c r="QQ637" s="2" t="s">
        <v>134</v>
      </c>
      <c r="QR637" s="2" t="s">
        <v>134</v>
      </c>
      <c r="QS637" s="2" t="s">
        <v>134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134</v>
      </c>
      <c r="RB637" s="2" t="s">
        <v>134</v>
      </c>
      <c r="RC637" s="2" t="s">
        <v>134</v>
      </c>
      <c r="RD637" s="2" t="s">
        <v>134</v>
      </c>
      <c r="RE637" s="2" t="s">
        <v>134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134</v>
      </c>
      <c r="RN637" s="2" t="s">
        <v>134</v>
      </c>
      <c r="RO637" s="2" t="s">
        <v>134</v>
      </c>
      <c r="RP637" s="2" t="s">
        <v>134</v>
      </c>
      <c r="RQ637" s="2" t="s">
        <v>134</v>
      </c>
      <c r="RR637" s="2" t="s">
        <v>134</v>
      </c>
      <c r="RS637" s="4"/>
      <c r="RT637" s="8"/>
      <c r="RU637" s="4"/>
      <c r="RV637" s="8"/>
      <c r="RW637" s="7"/>
      <c r="RX637" s="7"/>
      <c r="RY637" s="2" t="s">
        <v>134</v>
      </c>
      <c r="RZ637" s="2" t="s">
        <v>134</v>
      </c>
      <c r="SA637" s="2" t="s">
        <v>134</v>
      </c>
      <c r="SB637" s="2" t="s">
        <v>134</v>
      </c>
      <c r="SC637" s="2" t="s">
        <v>134</v>
      </c>
      <c r="SD637" s="2" t="s">
        <v>134</v>
      </c>
      <c r="SE637" s="4"/>
      <c r="SF637" s="8"/>
      <c r="SG637" s="4"/>
      <c r="SH637" s="8"/>
      <c r="SI637" s="7"/>
      <c r="SJ637" s="7"/>
      <c r="SK637" s="2" t="s">
        <v>134</v>
      </c>
      <c r="SL637" s="2" t="s">
        <v>134</v>
      </c>
      <c r="SM637" s="2" t="s">
        <v>134</v>
      </c>
      <c r="SN637" s="2" t="s">
        <v>134</v>
      </c>
      <c r="SO637" s="2" t="s">
        <v>134</v>
      </c>
      <c r="SP637" s="2" t="s">
        <v>134</v>
      </c>
    </row>
    <row r="638">
      <c r="A638" s="2" t="s">
        <v>4307</v>
      </c>
      <c r="B638" s="2" t="s">
        <v>123</v>
      </c>
      <c r="C638" s="2" t="s">
        <v>1660</v>
      </c>
      <c r="D638" s="2" t="s">
        <v>2731</v>
      </c>
      <c r="E638" s="2" t="s">
        <v>1660</v>
      </c>
      <c r="F638" s="2" t="s">
        <v>4303</v>
      </c>
      <c r="G638" s="2" t="s">
        <v>134</v>
      </c>
      <c r="H638" s="2" t="s">
        <v>134</v>
      </c>
      <c r="I638" s="2" t="s">
        <v>134</v>
      </c>
      <c r="J638" s="2" t="s">
        <v>4308</v>
      </c>
      <c r="K638" s="2" t="s">
        <v>2735</v>
      </c>
      <c r="L638" s="3">
        <v>12.5</v>
      </c>
      <c r="M638" s="3"/>
      <c r="N638" s="3"/>
      <c r="O638" s="2" t="s">
        <v>766</v>
      </c>
      <c r="P638" s="2" t="s">
        <v>134</v>
      </c>
      <c r="Q638" s="2" t="s">
        <v>134</v>
      </c>
      <c r="R638" s="2" t="s">
        <v>3132</v>
      </c>
      <c r="S638" s="2" t="s">
        <v>134</v>
      </c>
      <c r="T638" s="2" t="s">
        <v>134</v>
      </c>
      <c r="U638" s="2" t="s">
        <v>134</v>
      </c>
      <c r="V638" s="2" t="s">
        <v>134</v>
      </c>
      <c r="W638" s="2" t="s">
        <v>134</v>
      </c>
      <c r="X638" s="2" t="s">
        <v>134</v>
      </c>
      <c r="Y638" s="2" t="s">
        <v>134</v>
      </c>
      <c r="Z638" s="4"/>
      <c r="AA638" s="4">
        <f>=ROUNDDOWN({0},0)</f>
      </c>
      <c r="AB638" s="5"/>
      <c r="AC638" s="2" t="s">
        <v>134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134</v>
      </c>
      <c r="AW638" s="8" t="s">
        <v>134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/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/>
      <c r="BJ638" s="4"/>
      <c r="BK638" s="8"/>
      <c r="BL638" s="2" t="s">
        <v>134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134</v>
      </c>
      <c r="BW638" s="2" t="s">
        <v>134</v>
      </c>
      <c r="BX638" s="2" t="s">
        <v>134</v>
      </c>
      <c r="BY638" s="2" t="s">
        <v>134</v>
      </c>
      <c r="BZ638" s="2" t="s">
        <v>134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134</v>
      </c>
      <c r="CI638" s="2" t="s">
        <v>134</v>
      </c>
      <c r="CJ638" s="2" t="s">
        <v>134</v>
      </c>
      <c r="CK638" s="2" t="s">
        <v>134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134</v>
      </c>
      <c r="CT638" s="2" t="s">
        <v>134</v>
      </c>
      <c r="CU638" s="2" t="s">
        <v>134</v>
      </c>
      <c r="CV638" s="2" t="s">
        <v>134</v>
      </c>
      <c r="CW638" s="2" t="s">
        <v>134</v>
      </c>
      <c r="CX638" s="2" t="s">
        <v>134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134</v>
      </c>
      <c r="DG638" s="2" t="s">
        <v>134</v>
      </c>
      <c r="DH638" s="2" t="s">
        <v>134</v>
      </c>
      <c r="DI638" s="2" t="s">
        <v>134</v>
      </c>
      <c r="DJ638" s="2" t="s">
        <v>134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134</v>
      </c>
      <c r="DS638" s="2" t="s">
        <v>134</v>
      </c>
      <c r="DT638" s="2" t="s">
        <v>134</v>
      </c>
      <c r="DU638" s="2" t="s">
        <v>134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134</v>
      </c>
      <c r="ED638" s="2" t="s">
        <v>134</v>
      </c>
      <c r="EE638" s="2" t="s">
        <v>134</v>
      </c>
      <c r="EF638" s="2" t="s">
        <v>134</v>
      </c>
      <c r="EG638" s="2" t="s">
        <v>134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134</v>
      </c>
      <c r="EQ638" s="2" t="s">
        <v>134</v>
      </c>
      <c r="ER638" s="2" t="s">
        <v>134</v>
      </c>
      <c r="ES638" s="2" t="s">
        <v>134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134</v>
      </c>
      <c r="FB638" s="2" t="s">
        <v>134</v>
      </c>
      <c r="FC638" s="2" t="s">
        <v>134</v>
      </c>
      <c r="FD638" s="2" t="s">
        <v>134</v>
      </c>
      <c r="FE638" s="2" t="s">
        <v>134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134</v>
      </c>
      <c r="FN638" s="2" t="s">
        <v>134</v>
      </c>
      <c r="FO638" s="2" t="s">
        <v>134</v>
      </c>
      <c r="FP638" s="2" t="s">
        <v>134</v>
      </c>
      <c r="FQ638" s="2" t="s">
        <v>134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134</v>
      </c>
      <c r="GA638" s="2" t="s">
        <v>134</v>
      </c>
      <c r="GB638" s="2" t="s">
        <v>134</v>
      </c>
      <c r="GC638" s="2" t="s">
        <v>134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134</v>
      </c>
      <c r="GM638" s="2" t="s">
        <v>134</v>
      </c>
      <c r="GN638" s="2" t="s">
        <v>134</v>
      </c>
      <c r="GO638" s="2" t="s">
        <v>134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134</v>
      </c>
      <c r="GX638" s="2" t="s">
        <v>134</v>
      </c>
      <c r="GY638" s="2" t="s">
        <v>134</v>
      </c>
      <c r="GZ638" s="2" t="s">
        <v>134</v>
      </c>
      <c r="HA638" s="2" t="s">
        <v>134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134</v>
      </c>
      <c r="HJ638" s="2" t="s">
        <v>134</v>
      </c>
      <c r="HK638" s="2" t="s">
        <v>134</v>
      </c>
      <c r="HL638" s="2" t="s">
        <v>134</v>
      </c>
      <c r="HM638" s="2" t="s">
        <v>134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134</v>
      </c>
      <c r="HV638" s="2" t="s">
        <v>134</v>
      </c>
      <c r="HW638" s="2" t="s">
        <v>134</v>
      </c>
      <c r="HX638" s="2" t="s">
        <v>134</v>
      </c>
      <c r="HY638" s="2" t="s">
        <v>134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134</v>
      </c>
      <c r="II638" s="2" t="s">
        <v>134</v>
      </c>
      <c r="IJ638" s="2" t="s">
        <v>134</v>
      </c>
      <c r="IK638" s="2" t="s">
        <v>134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134</v>
      </c>
      <c r="IT638" s="2" t="s">
        <v>134</v>
      </c>
      <c r="IU638" s="2" t="s">
        <v>134</v>
      </c>
      <c r="IV638" s="2" t="s">
        <v>134</v>
      </c>
      <c r="IW638" s="2" t="s">
        <v>134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134</v>
      </c>
      <c r="JG638" s="2" t="s">
        <v>134</v>
      </c>
      <c r="JH638" s="2" t="s">
        <v>134</v>
      </c>
      <c r="JI638" s="2" t="s">
        <v>134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134</v>
      </c>
      <c r="JS638" s="2" t="s">
        <v>134</v>
      </c>
      <c r="JT638" s="2" t="s">
        <v>134</v>
      </c>
      <c r="JU638" s="2" t="s">
        <v>134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134</v>
      </c>
      <c r="KE638" s="2" t="s">
        <v>134</v>
      </c>
      <c r="KF638" s="2" t="s">
        <v>134</v>
      </c>
      <c r="KG638" s="2" t="s">
        <v>134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134</v>
      </c>
      <c r="LC638" s="2" t="s">
        <v>134</v>
      </c>
      <c r="LD638" s="2" t="s">
        <v>134</v>
      </c>
      <c r="LE638" s="2" t="s">
        <v>134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134</v>
      </c>
      <c r="LO638" s="2" t="s">
        <v>134</v>
      </c>
      <c r="LP638" s="2" t="s">
        <v>134</v>
      </c>
      <c r="LQ638" s="2" t="s">
        <v>134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134</v>
      </c>
      <c r="LZ638" s="2" t="s">
        <v>134</v>
      </c>
      <c r="MA638" s="2" t="s">
        <v>134</v>
      </c>
      <c r="MB638" s="2" t="s">
        <v>134</v>
      </c>
      <c r="MC638" s="2" t="s">
        <v>134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134</v>
      </c>
      <c r="MY638" s="2" t="s">
        <v>134</v>
      </c>
      <c r="MZ638" s="2" t="s">
        <v>134</v>
      </c>
      <c r="NA638" s="2" t="s">
        <v>134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134</v>
      </c>
      <c r="NW638" s="2" t="s">
        <v>134</v>
      </c>
      <c r="NX638" s="2" t="s">
        <v>134</v>
      </c>
      <c r="NY638" s="2" t="s">
        <v>134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134</v>
      </c>
      <c r="OT638" s="2" t="s">
        <v>134</v>
      </c>
      <c r="OU638" s="2" t="s">
        <v>134</v>
      </c>
      <c r="OV638" s="2" t="s">
        <v>134</v>
      </c>
      <c r="OW638" s="2" t="s">
        <v>134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134</v>
      </c>
      <c r="PS638" s="2" t="s">
        <v>134</v>
      </c>
      <c r="PT638" s="2" t="s">
        <v>134</v>
      </c>
      <c r="PU638" s="2" t="s">
        <v>134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134</v>
      </c>
      <c r="QP638" s="2" t="s">
        <v>134</v>
      </c>
      <c r="QQ638" s="2" t="s">
        <v>134</v>
      </c>
      <c r="QR638" s="2" t="s">
        <v>134</v>
      </c>
      <c r="QS638" s="2" t="s">
        <v>134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134</v>
      </c>
      <c r="RB638" s="2" t="s">
        <v>134</v>
      </c>
      <c r="RC638" s="2" t="s">
        <v>134</v>
      </c>
      <c r="RD638" s="2" t="s">
        <v>134</v>
      </c>
      <c r="RE638" s="2" t="s">
        <v>134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134</v>
      </c>
      <c r="RN638" s="2" t="s">
        <v>134</v>
      </c>
      <c r="RO638" s="2" t="s">
        <v>134</v>
      </c>
      <c r="RP638" s="2" t="s">
        <v>134</v>
      </c>
      <c r="RQ638" s="2" t="s">
        <v>134</v>
      </c>
      <c r="RR638" s="2" t="s">
        <v>134</v>
      </c>
      <c r="RS638" s="4"/>
      <c r="RT638" s="8"/>
      <c r="RU638" s="4"/>
      <c r="RV638" s="8"/>
      <c r="RW638" s="7"/>
      <c r="RX638" s="7"/>
      <c r="RY638" s="2" t="s">
        <v>134</v>
      </c>
      <c r="RZ638" s="2" t="s">
        <v>134</v>
      </c>
      <c r="SA638" s="2" t="s">
        <v>134</v>
      </c>
      <c r="SB638" s="2" t="s">
        <v>134</v>
      </c>
      <c r="SC638" s="2" t="s">
        <v>134</v>
      </c>
      <c r="SD638" s="2" t="s">
        <v>134</v>
      </c>
      <c r="SE638" s="4"/>
      <c r="SF638" s="8"/>
      <c r="SG638" s="4"/>
      <c r="SH638" s="8"/>
      <c r="SI638" s="7"/>
      <c r="SJ638" s="7"/>
      <c r="SK638" s="2" t="s">
        <v>134</v>
      </c>
      <c r="SL638" s="2" t="s">
        <v>134</v>
      </c>
      <c r="SM638" s="2" t="s">
        <v>134</v>
      </c>
      <c r="SN638" s="2" t="s">
        <v>134</v>
      </c>
      <c r="SO638" s="2" t="s">
        <v>134</v>
      </c>
      <c r="SP638" s="2" t="s">
        <v>134</v>
      </c>
    </row>
    <row r="639">
      <c r="A639" s="2" t="s">
        <v>4309</v>
      </c>
      <c r="B639" s="2" t="s">
        <v>123</v>
      </c>
      <c r="C639" s="2" t="s">
        <v>1660</v>
      </c>
      <c r="D639" s="2" t="s">
        <v>2731</v>
      </c>
      <c r="E639" s="2" t="s">
        <v>1660</v>
      </c>
      <c r="F639" s="2" t="s">
        <v>4303</v>
      </c>
      <c r="G639" s="2" t="s">
        <v>134</v>
      </c>
      <c r="H639" s="2" t="s">
        <v>134</v>
      </c>
      <c r="I639" s="2" t="s">
        <v>134</v>
      </c>
      <c r="J639" s="2" t="s">
        <v>4310</v>
      </c>
      <c r="K639" s="2" t="s">
        <v>2735</v>
      </c>
      <c r="L639" s="3">
        <v>15.5</v>
      </c>
      <c r="M639" s="3"/>
      <c r="N639" s="3"/>
      <c r="O639" s="2" t="s">
        <v>131</v>
      </c>
      <c r="P639" s="2" t="s">
        <v>134</v>
      </c>
      <c r="Q639" s="2" t="s">
        <v>134</v>
      </c>
      <c r="R639" s="2" t="s">
        <v>3132</v>
      </c>
      <c r="S639" s="2" t="s">
        <v>134</v>
      </c>
      <c r="T639" s="2" t="s">
        <v>134</v>
      </c>
      <c r="U639" s="2" t="s">
        <v>134</v>
      </c>
      <c r="V639" s="2" t="s">
        <v>134</v>
      </c>
      <c r="W639" s="2" t="s">
        <v>134</v>
      </c>
      <c r="X639" s="2" t="s">
        <v>134</v>
      </c>
      <c r="Y639" s="2" t="s">
        <v>134</v>
      </c>
      <c r="Z639" s="4"/>
      <c r="AA639" s="4">
        <f>=ROUNDDOWN({0},0)</f>
      </c>
      <c r="AB639" s="5"/>
      <c r="AC639" s="2" t="s">
        <v>134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/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/>
      <c r="BJ639" s="4"/>
      <c r="BK639" s="8"/>
      <c r="BL639" s="2" t="s">
        <v>134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134</v>
      </c>
      <c r="BW639" s="2" t="s">
        <v>134</v>
      </c>
      <c r="BX639" s="2" t="s">
        <v>134</v>
      </c>
      <c r="BY639" s="2" t="s">
        <v>134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134</v>
      </c>
      <c r="CI639" s="2" t="s">
        <v>134</v>
      </c>
      <c r="CJ639" s="2" t="s">
        <v>134</v>
      </c>
      <c r="CK639" s="2" t="s">
        <v>134</v>
      </c>
      <c r="CL639" s="2" t="s">
        <v>134</v>
      </c>
      <c r="CM639" s="4"/>
      <c r="CN639" s="8"/>
      <c r="CO639" s="4"/>
      <c r="CP639" s="8"/>
      <c r="CQ639" s="7"/>
      <c r="CR639" s="7"/>
      <c r="CS639" s="2" t="s">
        <v>134</v>
      </c>
      <c r="CT639" s="2" t="s">
        <v>134</v>
      </c>
      <c r="CU639" s="2" t="s">
        <v>134</v>
      </c>
      <c r="CV639" s="2" t="s">
        <v>134</v>
      </c>
      <c r="CW639" s="2" t="s">
        <v>134</v>
      </c>
      <c r="CX639" s="2" t="s">
        <v>134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134</v>
      </c>
      <c r="DG639" s="2" t="s">
        <v>134</v>
      </c>
      <c r="DH639" s="2" t="s">
        <v>134</v>
      </c>
      <c r="DI639" s="2" t="s">
        <v>134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134</v>
      </c>
      <c r="DS639" s="2" t="s">
        <v>134</v>
      </c>
      <c r="DT639" s="2" t="s">
        <v>134</v>
      </c>
      <c r="DU639" s="2" t="s">
        <v>134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134</v>
      </c>
      <c r="ED639" s="2" t="s">
        <v>134</v>
      </c>
      <c r="EE639" s="2" t="s">
        <v>134</v>
      </c>
      <c r="EF639" s="2" t="s">
        <v>134</v>
      </c>
      <c r="EG639" s="2" t="s">
        <v>134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134</v>
      </c>
      <c r="EQ639" s="2" t="s">
        <v>134</v>
      </c>
      <c r="ER639" s="2" t="s">
        <v>134</v>
      </c>
      <c r="ES639" s="2" t="s">
        <v>134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134</v>
      </c>
      <c r="FB639" s="2" t="s">
        <v>134</v>
      </c>
      <c r="FC639" s="2" t="s">
        <v>134</v>
      </c>
      <c r="FD639" s="2" t="s">
        <v>134</v>
      </c>
      <c r="FE639" s="2" t="s">
        <v>134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134</v>
      </c>
      <c r="FN639" s="2" t="s">
        <v>134</v>
      </c>
      <c r="FO639" s="2" t="s">
        <v>134</v>
      </c>
      <c r="FP639" s="2" t="s">
        <v>134</v>
      </c>
      <c r="FQ639" s="2" t="s">
        <v>134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134</v>
      </c>
      <c r="GA639" s="2" t="s">
        <v>134</v>
      </c>
      <c r="GB639" s="2" t="s">
        <v>134</v>
      </c>
      <c r="GC639" s="2" t="s">
        <v>134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134</v>
      </c>
      <c r="GM639" s="2" t="s">
        <v>134</v>
      </c>
      <c r="GN639" s="2" t="s">
        <v>134</v>
      </c>
      <c r="GO639" s="2" t="s">
        <v>134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134</v>
      </c>
      <c r="GX639" s="2" t="s">
        <v>134</v>
      </c>
      <c r="GY639" s="2" t="s">
        <v>134</v>
      </c>
      <c r="GZ639" s="2" t="s">
        <v>134</v>
      </c>
      <c r="HA639" s="2" t="s">
        <v>134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134</v>
      </c>
      <c r="HJ639" s="2" t="s">
        <v>134</v>
      </c>
      <c r="HK639" s="2" t="s">
        <v>134</v>
      </c>
      <c r="HL639" s="2" t="s">
        <v>134</v>
      </c>
      <c r="HM639" s="2" t="s">
        <v>134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134</v>
      </c>
      <c r="HV639" s="2" t="s">
        <v>134</v>
      </c>
      <c r="HW639" s="2" t="s">
        <v>134</v>
      </c>
      <c r="HX639" s="2" t="s">
        <v>134</v>
      </c>
      <c r="HY639" s="2" t="s">
        <v>134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134</v>
      </c>
      <c r="II639" s="2" t="s">
        <v>134</v>
      </c>
      <c r="IJ639" s="2" t="s">
        <v>134</v>
      </c>
      <c r="IK639" s="2" t="s">
        <v>134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134</v>
      </c>
      <c r="IT639" s="2" t="s">
        <v>134</v>
      </c>
      <c r="IU639" s="2" t="s">
        <v>134</v>
      </c>
      <c r="IV639" s="2" t="s">
        <v>134</v>
      </c>
      <c r="IW639" s="2" t="s">
        <v>134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134</v>
      </c>
      <c r="JG639" s="2" t="s">
        <v>134</v>
      </c>
      <c r="JH639" s="2" t="s">
        <v>134</v>
      </c>
      <c r="JI639" s="2" t="s">
        <v>134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134</v>
      </c>
      <c r="JS639" s="2" t="s">
        <v>134</v>
      </c>
      <c r="JT639" s="2" t="s">
        <v>134</v>
      </c>
      <c r="JU639" s="2" t="s">
        <v>134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134</v>
      </c>
      <c r="KE639" s="2" t="s">
        <v>134</v>
      </c>
      <c r="KF639" s="2" t="s">
        <v>134</v>
      </c>
      <c r="KG639" s="2" t="s">
        <v>134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134</v>
      </c>
      <c r="LC639" s="2" t="s">
        <v>134</v>
      </c>
      <c r="LD639" s="2" t="s">
        <v>134</v>
      </c>
      <c r="LE639" s="2" t="s">
        <v>134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134</v>
      </c>
      <c r="LO639" s="2" t="s">
        <v>134</v>
      </c>
      <c r="LP639" s="2" t="s">
        <v>134</v>
      </c>
      <c r="LQ639" s="2" t="s">
        <v>134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134</v>
      </c>
      <c r="LZ639" s="2" t="s">
        <v>134</v>
      </c>
      <c r="MA639" s="2" t="s">
        <v>134</v>
      </c>
      <c r="MB639" s="2" t="s">
        <v>134</v>
      </c>
      <c r="MC639" s="2" t="s">
        <v>134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134</v>
      </c>
      <c r="MY639" s="2" t="s">
        <v>134</v>
      </c>
      <c r="MZ639" s="2" t="s">
        <v>134</v>
      </c>
      <c r="NA639" s="2" t="s">
        <v>134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134</v>
      </c>
      <c r="NW639" s="2" t="s">
        <v>134</v>
      </c>
      <c r="NX639" s="2" t="s">
        <v>134</v>
      </c>
      <c r="NY639" s="2" t="s">
        <v>134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134</v>
      </c>
      <c r="OI639" s="2" t="s">
        <v>134</v>
      </c>
      <c r="OJ639" s="2" t="s">
        <v>134</v>
      </c>
      <c r="OK639" s="2" t="s">
        <v>134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134</v>
      </c>
      <c r="OT639" s="2" t="s">
        <v>134</v>
      </c>
      <c r="OU639" s="2" t="s">
        <v>134</v>
      </c>
      <c r="OV639" s="2" t="s">
        <v>134</v>
      </c>
      <c r="OW639" s="2" t="s">
        <v>134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134</v>
      </c>
      <c r="PS639" s="2" t="s">
        <v>134</v>
      </c>
      <c r="PT639" s="2" t="s">
        <v>134</v>
      </c>
      <c r="PU639" s="2" t="s">
        <v>134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134</v>
      </c>
      <c r="QP639" s="2" t="s">
        <v>134</v>
      </c>
      <c r="QQ639" s="2" t="s">
        <v>134</v>
      </c>
      <c r="QR639" s="2" t="s">
        <v>134</v>
      </c>
      <c r="QS639" s="2" t="s">
        <v>134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134</v>
      </c>
      <c r="RB639" s="2" t="s">
        <v>134</v>
      </c>
      <c r="RC639" s="2" t="s">
        <v>134</v>
      </c>
      <c r="RD639" s="2" t="s">
        <v>134</v>
      </c>
      <c r="RE639" s="2" t="s">
        <v>134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134</v>
      </c>
      <c r="RN639" s="2" t="s">
        <v>134</v>
      </c>
      <c r="RO639" s="2" t="s">
        <v>134</v>
      </c>
      <c r="RP639" s="2" t="s">
        <v>134</v>
      </c>
      <c r="RQ639" s="2" t="s">
        <v>134</v>
      </c>
      <c r="RR639" s="2" t="s">
        <v>134</v>
      </c>
      <c r="RS639" s="4"/>
      <c r="RT639" s="8"/>
      <c r="RU639" s="4"/>
      <c r="RV639" s="8"/>
      <c r="RW639" s="7"/>
      <c r="RX639" s="7"/>
      <c r="RY639" s="2" t="s">
        <v>134</v>
      </c>
      <c r="RZ639" s="2" t="s">
        <v>134</v>
      </c>
      <c r="SA639" s="2" t="s">
        <v>134</v>
      </c>
      <c r="SB639" s="2" t="s">
        <v>134</v>
      </c>
      <c r="SC639" s="2" t="s">
        <v>134</v>
      </c>
      <c r="SD639" s="2" t="s">
        <v>134</v>
      </c>
      <c r="SE639" s="4"/>
      <c r="SF639" s="8"/>
      <c r="SG639" s="4"/>
      <c r="SH639" s="8"/>
      <c r="SI639" s="7"/>
      <c r="SJ639" s="7"/>
      <c r="SK639" s="2" t="s">
        <v>134</v>
      </c>
      <c r="SL639" s="2" t="s">
        <v>134</v>
      </c>
      <c r="SM639" s="2" t="s">
        <v>134</v>
      </c>
      <c r="SN639" s="2" t="s">
        <v>134</v>
      </c>
      <c r="SO639" s="2" t="s">
        <v>134</v>
      </c>
      <c r="SP639" s="2" t="s">
        <v>134</v>
      </c>
    </row>
    <row r="640">
      <c r="A640" s="2" t="s">
        <v>4311</v>
      </c>
      <c r="B640" s="2" t="s">
        <v>123</v>
      </c>
      <c r="C640" s="2" t="s">
        <v>1660</v>
      </c>
      <c r="D640" s="2" t="s">
        <v>2731</v>
      </c>
      <c r="E640" s="2" t="s">
        <v>1660</v>
      </c>
      <c r="F640" s="2" t="s">
        <v>4303</v>
      </c>
      <c r="G640" s="2" t="s">
        <v>134</v>
      </c>
      <c r="H640" s="2" t="s">
        <v>134</v>
      </c>
      <c r="I640" s="2" t="s">
        <v>134</v>
      </c>
      <c r="J640" s="2" t="s">
        <v>4312</v>
      </c>
      <c r="K640" s="2" t="s">
        <v>2735</v>
      </c>
      <c r="L640" s="3">
        <v>6.5</v>
      </c>
      <c r="M640" s="3"/>
      <c r="N640" s="3"/>
      <c r="O640" s="2" t="s">
        <v>131</v>
      </c>
      <c r="P640" s="2" t="s">
        <v>134</v>
      </c>
      <c r="Q640" s="2" t="s">
        <v>134</v>
      </c>
      <c r="R640" s="2" t="s">
        <v>3132</v>
      </c>
      <c r="S640" s="2" t="s">
        <v>134</v>
      </c>
      <c r="T640" s="2" t="s">
        <v>134</v>
      </c>
      <c r="U640" s="2" t="s">
        <v>134</v>
      </c>
      <c r="V640" s="2" t="s">
        <v>134</v>
      </c>
      <c r="W640" s="2" t="s">
        <v>134</v>
      </c>
      <c r="X640" s="2" t="s">
        <v>134</v>
      </c>
      <c r="Y640" s="2" t="s">
        <v>134</v>
      </c>
      <c r="Z640" s="4"/>
      <c r="AA640" s="4">
        <f>=ROUNDDOWN({0},0)</f>
      </c>
      <c r="AB640" s="5"/>
      <c r="AC640" s="2" t="s">
        <v>134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134</v>
      </c>
      <c r="AW640" s="8" t="s">
        <v>134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/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/>
      <c r="BJ640" s="4"/>
      <c r="BK640" s="8"/>
      <c r="BL640" s="2" t="s">
        <v>134</v>
      </c>
      <c r="BM640" s="7"/>
      <c r="BN640" s="7"/>
      <c r="BO640" s="4"/>
      <c r="BP640" s="8"/>
      <c r="BQ640" s="4"/>
      <c r="BR640" s="8"/>
      <c r="BS640" s="7"/>
      <c r="BT640" s="7"/>
      <c r="BU640" s="2" t="s">
        <v>134</v>
      </c>
      <c r="BV640" s="2" t="s">
        <v>134</v>
      </c>
      <c r="BW640" s="2" t="s">
        <v>134</v>
      </c>
      <c r="BX640" s="2" t="s">
        <v>134</v>
      </c>
      <c r="BY640" s="2" t="s">
        <v>134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134</v>
      </c>
      <c r="CH640" s="2" t="s">
        <v>134</v>
      </c>
      <c r="CI640" s="2" t="s">
        <v>134</v>
      </c>
      <c r="CJ640" s="2" t="s">
        <v>134</v>
      </c>
      <c r="CK640" s="2" t="s">
        <v>134</v>
      </c>
      <c r="CL640" s="2" t="s">
        <v>134</v>
      </c>
      <c r="CM640" s="4"/>
      <c r="CN640" s="8"/>
      <c r="CO640" s="4"/>
      <c r="CP640" s="8"/>
      <c r="CQ640" s="7"/>
      <c r="CR640" s="7"/>
      <c r="CS640" s="2" t="s">
        <v>134</v>
      </c>
      <c r="CT640" s="2" t="s">
        <v>134</v>
      </c>
      <c r="CU640" s="2" t="s">
        <v>134</v>
      </c>
      <c r="CV640" s="2" t="s">
        <v>134</v>
      </c>
      <c r="CW640" s="2" t="s">
        <v>134</v>
      </c>
      <c r="CX640" s="2" t="s">
        <v>134</v>
      </c>
      <c r="CY640" s="4"/>
      <c r="CZ640" s="8"/>
      <c r="DA640" s="4"/>
      <c r="DB640" s="8"/>
      <c r="DC640" s="7"/>
      <c r="DD640" s="7"/>
      <c r="DE640" s="2" t="s">
        <v>134</v>
      </c>
      <c r="DF640" s="2" t="s">
        <v>134</v>
      </c>
      <c r="DG640" s="2" t="s">
        <v>134</v>
      </c>
      <c r="DH640" s="2" t="s">
        <v>134</v>
      </c>
      <c r="DI640" s="2" t="s">
        <v>134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134</v>
      </c>
      <c r="DR640" s="2" t="s">
        <v>134</v>
      </c>
      <c r="DS640" s="2" t="s">
        <v>134</v>
      </c>
      <c r="DT640" s="2" t="s">
        <v>134</v>
      </c>
      <c r="DU640" s="2" t="s">
        <v>134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134</v>
      </c>
      <c r="ED640" s="2" t="s">
        <v>134</v>
      </c>
      <c r="EE640" s="2" t="s">
        <v>134</v>
      </c>
      <c r="EF640" s="2" t="s">
        <v>134</v>
      </c>
      <c r="EG640" s="2" t="s">
        <v>134</v>
      </c>
      <c r="EH640" s="2" t="s">
        <v>134</v>
      </c>
      <c r="EI640" s="4"/>
      <c r="EJ640" s="8"/>
      <c r="EK640" s="4"/>
      <c r="EL640" s="8"/>
      <c r="EM640" s="7"/>
      <c r="EN640" s="7"/>
      <c r="EO640" s="2" t="s">
        <v>134</v>
      </c>
      <c r="EP640" s="2" t="s">
        <v>134</v>
      </c>
      <c r="EQ640" s="2" t="s">
        <v>134</v>
      </c>
      <c r="ER640" s="2" t="s">
        <v>134</v>
      </c>
      <c r="ES640" s="2" t="s">
        <v>134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134</v>
      </c>
      <c r="FB640" s="2" t="s">
        <v>134</v>
      </c>
      <c r="FC640" s="2" t="s">
        <v>134</v>
      </c>
      <c r="FD640" s="2" t="s">
        <v>134</v>
      </c>
      <c r="FE640" s="2" t="s">
        <v>134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134</v>
      </c>
      <c r="FN640" s="2" t="s">
        <v>134</v>
      </c>
      <c r="FO640" s="2" t="s">
        <v>134</v>
      </c>
      <c r="FP640" s="2" t="s">
        <v>134</v>
      </c>
      <c r="FQ640" s="2" t="s">
        <v>134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134</v>
      </c>
      <c r="FZ640" s="2" t="s">
        <v>134</v>
      </c>
      <c r="GA640" s="2" t="s">
        <v>134</v>
      </c>
      <c r="GB640" s="2" t="s">
        <v>134</v>
      </c>
      <c r="GC640" s="2" t="s">
        <v>134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134</v>
      </c>
      <c r="GM640" s="2" t="s">
        <v>134</v>
      </c>
      <c r="GN640" s="2" t="s">
        <v>134</v>
      </c>
      <c r="GO640" s="2" t="s">
        <v>134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134</v>
      </c>
      <c r="GX640" s="2" t="s">
        <v>134</v>
      </c>
      <c r="GY640" s="2" t="s">
        <v>134</v>
      </c>
      <c r="GZ640" s="2" t="s">
        <v>134</v>
      </c>
      <c r="HA640" s="2" t="s">
        <v>134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134</v>
      </c>
      <c r="HJ640" s="2" t="s">
        <v>134</v>
      </c>
      <c r="HK640" s="2" t="s">
        <v>134</v>
      </c>
      <c r="HL640" s="2" t="s">
        <v>134</v>
      </c>
      <c r="HM640" s="2" t="s">
        <v>134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134</v>
      </c>
      <c r="HV640" s="2" t="s">
        <v>134</v>
      </c>
      <c r="HW640" s="2" t="s">
        <v>134</v>
      </c>
      <c r="HX640" s="2" t="s">
        <v>134</v>
      </c>
      <c r="HY640" s="2" t="s">
        <v>134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134</v>
      </c>
      <c r="IH640" s="2" t="s">
        <v>134</v>
      </c>
      <c r="II640" s="2" t="s">
        <v>134</v>
      </c>
      <c r="IJ640" s="2" t="s">
        <v>134</v>
      </c>
      <c r="IK640" s="2" t="s">
        <v>134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134</v>
      </c>
      <c r="IT640" s="2" t="s">
        <v>134</v>
      </c>
      <c r="IU640" s="2" t="s">
        <v>134</v>
      </c>
      <c r="IV640" s="2" t="s">
        <v>134</v>
      </c>
      <c r="IW640" s="2" t="s">
        <v>134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134</v>
      </c>
      <c r="JF640" s="2" t="s">
        <v>134</v>
      </c>
      <c r="JG640" s="2" t="s">
        <v>134</v>
      </c>
      <c r="JH640" s="2" t="s">
        <v>134</v>
      </c>
      <c r="JI640" s="2" t="s">
        <v>134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134</v>
      </c>
      <c r="JR640" s="2" t="s">
        <v>134</v>
      </c>
      <c r="JS640" s="2" t="s">
        <v>134</v>
      </c>
      <c r="JT640" s="2" t="s">
        <v>134</v>
      </c>
      <c r="JU640" s="2" t="s">
        <v>134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134</v>
      </c>
      <c r="KE640" s="2" t="s">
        <v>134</v>
      </c>
      <c r="KF640" s="2" t="s">
        <v>134</v>
      </c>
      <c r="KG640" s="2" t="s">
        <v>134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134</v>
      </c>
      <c r="KQ640" s="2" t="s">
        <v>134</v>
      </c>
      <c r="KR640" s="2" t="s">
        <v>134</v>
      </c>
      <c r="KS640" s="2" t="s">
        <v>134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134</v>
      </c>
      <c r="LB640" s="2" t="s">
        <v>134</v>
      </c>
      <c r="LC640" s="2" t="s">
        <v>134</v>
      </c>
      <c r="LD640" s="2" t="s">
        <v>134</v>
      </c>
      <c r="LE640" s="2" t="s">
        <v>134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134</v>
      </c>
      <c r="LN640" s="2" t="s">
        <v>134</v>
      </c>
      <c r="LO640" s="2" t="s">
        <v>134</v>
      </c>
      <c r="LP640" s="2" t="s">
        <v>134</v>
      </c>
      <c r="LQ640" s="2" t="s">
        <v>134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134</v>
      </c>
      <c r="LZ640" s="2" t="s">
        <v>134</v>
      </c>
      <c r="MA640" s="2" t="s">
        <v>134</v>
      </c>
      <c r="MB640" s="2" t="s">
        <v>134</v>
      </c>
      <c r="MC640" s="2" t="s">
        <v>134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134</v>
      </c>
      <c r="MM640" s="2" t="s">
        <v>134</v>
      </c>
      <c r="MN640" s="2" t="s">
        <v>134</v>
      </c>
      <c r="MO640" s="2" t="s">
        <v>134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134</v>
      </c>
      <c r="NW640" s="2" t="s">
        <v>134</v>
      </c>
      <c r="NX640" s="2" t="s">
        <v>134</v>
      </c>
      <c r="NY640" s="2" t="s">
        <v>134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134</v>
      </c>
      <c r="OI640" s="2" t="s">
        <v>134</v>
      </c>
      <c r="OJ640" s="2" t="s">
        <v>134</v>
      </c>
      <c r="OK640" s="2" t="s">
        <v>134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134</v>
      </c>
      <c r="OT640" s="2" t="s">
        <v>134</v>
      </c>
      <c r="OU640" s="2" t="s">
        <v>134</v>
      </c>
      <c r="OV640" s="2" t="s">
        <v>134</v>
      </c>
      <c r="OW640" s="2" t="s">
        <v>134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134</v>
      </c>
      <c r="PG640" s="2" t="s">
        <v>134</v>
      </c>
      <c r="PH640" s="2" t="s">
        <v>134</v>
      </c>
      <c r="PI640" s="2" t="s">
        <v>134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134</v>
      </c>
      <c r="QD640" s="2" t="s">
        <v>134</v>
      </c>
      <c r="QE640" s="2" t="s">
        <v>134</v>
      </c>
      <c r="QF640" s="2" t="s">
        <v>134</v>
      </c>
      <c r="QG640" s="2" t="s">
        <v>134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134</v>
      </c>
      <c r="QP640" s="2" t="s">
        <v>134</v>
      </c>
      <c r="QQ640" s="2" t="s">
        <v>134</v>
      </c>
      <c r="QR640" s="2" t="s">
        <v>134</v>
      </c>
      <c r="QS640" s="2" t="s">
        <v>134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134</v>
      </c>
      <c r="RB640" s="2" t="s">
        <v>134</v>
      </c>
      <c r="RC640" s="2" t="s">
        <v>134</v>
      </c>
      <c r="RD640" s="2" t="s">
        <v>134</v>
      </c>
      <c r="RE640" s="2" t="s">
        <v>134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134</v>
      </c>
      <c r="RN640" s="2" t="s">
        <v>134</v>
      </c>
      <c r="RO640" s="2" t="s">
        <v>134</v>
      </c>
      <c r="RP640" s="2" t="s">
        <v>134</v>
      </c>
      <c r="RQ640" s="2" t="s">
        <v>134</v>
      </c>
      <c r="RR640" s="2" t="s">
        <v>134</v>
      </c>
      <c r="RS640" s="4"/>
      <c r="RT640" s="8"/>
      <c r="RU640" s="4"/>
      <c r="RV640" s="8"/>
      <c r="RW640" s="7"/>
      <c r="RX640" s="7"/>
      <c r="RY640" s="2" t="s">
        <v>134</v>
      </c>
      <c r="RZ640" s="2" t="s">
        <v>134</v>
      </c>
      <c r="SA640" s="2" t="s">
        <v>134</v>
      </c>
      <c r="SB640" s="2" t="s">
        <v>134</v>
      </c>
      <c r="SC640" s="2" t="s">
        <v>134</v>
      </c>
      <c r="SD640" s="2" t="s">
        <v>134</v>
      </c>
      <c r="SE640" s="4"/>
      <c r="SF640" s="8"/>
      <c r="SG640" s="4"/>
      <c r="SH640" s="8"/>
      <c r="SI640" s="7"/>
      <c r="SJ640" s="7"/>
      <c r="SK640" s="2" t="s">
        <v>134</v>
      </c>
      <c r="SL640" s="2" t="s">
        <v>134</v>
      </c>
      <c r="SM640" s="2" t="s">
        <v>134</v>
      </c>
      <c r="SN640" s="2" t="s">
        <v>134</v>
      </c>
      <c r="SO640" s="2" t="s">
        <v>134</v>
      </c>
      <c r="SP640" s="2" t="s">
        <v>134</v>
      </c>
    </row>
    <row r="641">
      <c r="A641" s="2" t="s">
        <v>4313</v>
      </c>
      <c r="B641" s="2" t="s">
        <v>123</v>
      </c>
      <c r="C641" s="2" t="s">
        <v>1660</v>
      </c>
      <c r="D641" s="2" t="s">
        <v>2731</v>
      </c>
      <c r="E641" s="2" t="s">
        <v>1660</v>
      </c>
      <c r="F641" s="2" t="s">
        <v>4303</v>
      </c>
      <c r="G641" s="2" t="s">
        <v>134</v>
      </c>
      <c r="H641" s="2" t="s">
        <v>134</v>
      </c>
      <c r="I641" s="2" t="s">
        <v>134</v>
      </c>
      <c r="J641" s="2" t="s">
        <v>4282</v>
      </c>
      <c r="K641" s="2" t="s">
        <v>2735</v>
      </c>
      <c r="L641" s="3">
        <v>7.5</v>
      </c>
      <c r="M641" s="3"/>
      <c r="N641" s="3"/>
      <c r="O641" s="2" t="s">
        <v>131</v>
      </c>
      <c r="P641" s="2" t="s">
        <v>134</v>
      </c>
      <c r="Q641" s="2" t="s">
        <v>134</v>
      </c>
      <c r="R641" s="2" t="s">
        <v>3132</v>
      </c>
      <c r="S641" s="2" t="s">
        <v>134</v>
      </c>
      <c r="T641" s="2" t="s">
        <v>134</v>
      </c>
      <c r="U641" s="2" t="s">
        <v>134</v>
      </c>
      <c r="V641" s="2" t="s">
        <v>134</v>
      </c>
      <c r="W641" s="2" t="s">
        <v>134</v>
      </c>
      <c r="X641" s="2" t="s">
        <v>134</v>
      </c>
      <c r="Y641" s="2" t="s">
        <v>134</v>
      </c>
      <c r="Z641" s="4"/>
      <c r="AA641" s="4">
        <f>=ROUNDDOWN({0},0)</f>
      </c>
      <c r="AB641" s="5"/>
      <c r="AC641" s="2" t="s">
        <v>134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134</v>
      </c>
      <c r="AW641" s="8" t="s">
        <v>134</v>
      </c>
      <c r="AX641" s="4" t="s">
        <v>134</v>
      </c>
      <c r="AY641" s="8" t="s">
        <v>134</v>
      </c>
      <c r="AZ641" s="7" t="s">
        <v>134</v>
      </c>
      <c r="BA641" s="7" t="s">
        <v>134</v>
      </c>
      <c r="BB641" s="7"/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/>
      <c r="BJ641" s="4"/>
      <c r="BK641" s="8"/>
      <c r="BL641" s="2" t="s">
        <v>134</v>
      </c>
      <c r="BM641" s="7"/>
      <c r="BN641" s="7"/>
      <c r="BO641" s="4"/>
      <c r="BP641" s="8"/>
      <c r="BQ641" s="4"/>
      <c r="BR641" s="8"/>
      <c r="BS641" s="7"/>
      <c r="BT641" s="7"/>
      <c r="BU641" s="2" t="s">
        <v>134</v>
      </c>
      <c r="BV641" s="2" t="s">
        <v>134</v>
      </c>
      <c r="BW641" s="2" t="s">
        <v>134</v>
      </c>
      <c r="BX641" s="2" t="s">
        <v>134</v>
      </c>
      <c r="BY641" s="2" t="s">
        <v>134</v>
      </c>
      <c r="BZ641" s="2" t="s">
        <v>134</v>
      </c>
      <c r="CA641" s="4"/>
      <c r="CB641" s="8"/>
      <c r="CC641" s="4"/>
      <c r="CD641" s="8"/>
      <c r="CE641" s="7"/>
      <c r="CF641" s="7"/>
      <c r="CG641" s="2" t="s">
        <v>134</v>
      </c>
      <c r="CH641" s="2" t="s">
        <v>134</v>
      </c>
      <c r="CI641" s="2" t="s">
        <v>134</v>
      </c>
      <c r="CJ641" s="2" t="s">
        <v>134</v>
      </c>
      <c r="CK641" s="2" t="s">
        <v>134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134</v>
      </c>
      <c r="CT641" s="2" t="s">
        <v>134</v>
      </c>
      <c r="CU641" s="2" t="s">
        <v>134</v>
      </c>
      <c r="CV641" s="2" t="s">
        <v>134</v>
      </c>
      <c r="CW641" s="2" t="s">
        <v>134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134</v>
      </c>
      <c r="DF641" s="2" t="s">
        <v>134</v>
      </c>
      <c r="DG641" s="2" t="s">
        <v>134</v>
      </c>
      <c r="DH641" s="2" t="s">
        <v>134</v>
      </c>
      <c r="DI641" s="2" t="s">
        <v>134</v>
      </c>
      <c r="DJ641" s="2" t="s">
        <v>134</v>
      </c>
      <c r="DK641" s="4"/>
      <c r="DL641" s="8"/>
      <c r="DM641" s="4"/>
      <c r="DN641" s="8"/>
      <c r="DO641" s="7"/>
      <c r="DP641" s="7"/>
      <c r="DQ641" s="2" t="s">
        <v>134</v>
      </c>
      <c r="DR641" s="2" t="s">
        <v>134</v>
      </c>
      <c r="DS641" s="2" t="s">
        <v>134</v>
      </c>
      <c r="DT641" s="2" t="s">
        <v>134</v>
      </c>
      <c r="DU641" s="2" t="s">
        <v>134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134</v>
      </c>
      <c r="ED641" s="2" t="s">
        <v>134</v>
      </c>
      <c r="EE641" s="2" t="s">
        <v>134</v>
      </c>
      <c r="EF641" s="2" t="s">
        <v>134</v>
      </c>
      <c r="EG641" s="2" t="s">
        <v>134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134</v>
      </c>
      <c r="EP641" s="2" t="s">
        <v>134</v>
      </c>
      <c r="EQ641" s="2" t="s">
        <v>134</v>
      </c>
      <c r="ER641" s="2" t="s">
        <v>134</v>
      </c>
      <c r="ES641" s="2" t="s">
        <v>134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134</v>
      </c>
      <c r="FB641" s="2" t="s">
        <v>134</v>
      </c>
      <c r="FC641" s="2" t="s">
        <v>134</v>
      </c>
      <c r="FD641" s="2" t="s">
        <v>134</v>
      </c>
      <c r="FE641" s="2" t="s">
        <v>134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134</v>
      </c>
      <c r="FN641" s="2" t="s">
        <v>134</v>
      </c>
      <c r="FO641" s="2" t="s">
        <v>134</v>
      </c>
      <c r="FP641" s="2" t="s">
        <v>134</v>
      </c>
      <c r="FQ641" s="2" t="s">
        <v>134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134</v>
      </c>
      <c r="FZ641" s="2" t="s">
        <v>134</v>
      </c>
      <c r="GA641" s="2" t="s">
        <v>134</v>
      </c>
      <c r="GB641" s="2" t="s">
        <v>134</v>
      </c>
      <c r="GC641" s="2" t="s">
        <v>134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134</v>
      </c>
      <c r="GM641" s="2" t="s">
        <v>134</v>
      </c>
      <c r="GN641" s="2" t="s">
        <v>134</v>
      </c>
      <c r="GO641" s="2" t="s">
        <v>134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134</v>
      </c>
      <c r="GX641" s="2" t="s">
        <v>134</v>
      </c>
      <c r="GY641" s="2" t="s">
        <v>134</v>
      </c>
      <c r="GZ641" s="2" t="s">
        <v>134</v>
      </c>
      <c r="HA641" s="2" t="s">
        <v>134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134</v>
      </c>
      <c r="HJ641" s="2" t="s">
        <v>134</v>
      </c>
      <c r="HK641" s="2" t="s">
        <v>134</v>
      </c>
      <c r="HL641" s="2" t="s">
        <v>134</v>
      </c>
      <c r="HM641" s="2" t="s">
        <v>134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134</v>
      </c>
      <c r="HV641" s="2" t="s">
        <v>134</v>
      </c>
      <c r="HW641" s="2" t="s">
        <v>134</v>
      </c>
      <c r="HX641" s="2" t="s">
        <v>134</v>
      </c>
      <c r="HY641" s="2" t="s">
        <v>134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134</v>
      </c>
      <c r="II641" s="2" t="s">
        <v>134</v>
      </c>
      <c r="IJ641" s="2" t="s">
        <v>134</v>
      </c>
      <c r="IK641" s="2" t="s">
        <v>134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134</v>
      </c>
      <c r="IT641" s="2" t="s">
        <v>134</v>
      </c>
      <c r="IU641" s="2" t="s">
        <v>134</v>
      </c>
      <c r="IV641" s="2" t="s">
        <v>134</v>
      </c>
      <c r="IW641" s="2" t="s">
        <v>134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134</v>
      </c>
      <c r="JF641" s="2" t="s">
        <v>134</v>
      </c>
      <c r="JG641" s="2" t="s">
        <v>134</v>
      </c>
      <c r="JH641" s="2" t="s">
        <v>134</v>
      </c>
      <c r="JI641" s="2" t="s">
        <v>134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134</v>
      </c>
      <c r="JS641" s="2" t="s">
        <v>134</v>
      </c>
      <c r="JT641" s="2" t="s">
        <v>134</v>
      </c>
      <c r="JU641" s="2" t="s">
        <v>134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134</v>
      </c>
      <c r="KE641" s="2" t="s">
        <v>134</v>
      </c>
      <c r="KF641" s="2" t="s">
        <v>134</v>
      </c>
      <c r="KG641" s="2" t="s">
        <v>134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134</v>
      </c>
      <c r="KP641" s="2" t="s">
        <v>134</v>
      </c>
      <c r="KQ641" s="2" t="s">
        <v>134</v>
      </c>
      <c r="KR641" s="2" t="s">
        <v>134</v>
      </c>
      <c r="KS641" s="2" t="s">
        <v>134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134</v>
      </c>
      <c r="LC641" s="2" t="s">
        <v>134</v>
      </c>
      <c r="LD641" s="2" t="s">
        <v>134</v>
      </c>
      <c r="LE641" s="2" t="s">
        <v>134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134</v>
      </c>
      <c r="LO641" s="2" t="s">
        <v>134</v>
      </c>
      <c r="LP641" s="2" t="s">
        <v>134</v>
      </c>
      <c r="LQ641" s="2" t="s">
        <v>134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134</v>
      </c>
      <c r="LZ641" s="2" t="s">
        <v>134</v>
      </c>
      <c r="MA641" s="2" t="s">
        <v>134</v>
      </c>
      <c r="MB641" s="2" t="s">
        <v>134</v>
      </c>
      <c r="MC641" s="2" t="s">
        <v>134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134</v>
      </c>
      <c r="MM641" s="2" t="s">
        <v>134</v>
      </c>
      <c r="MN641" s="2" t="s">
        <v>134</v>
      </c>
      <c r="MO641" s="2" t="s">
        <v>134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134</v>
      </c>
      <c r="MY641" s="2" t="s">
        <v>134</v>
      </c>
      <c r="MZ641" s="2" t="s">
        <v>134</v>
      </c>
      <c r="NA641" s="2" t="s">
        <v>134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134</v>
      </c>
      <c r="NK641" s="2" t="s">
        <v>134</v>
      </c>
      <c r="NL641" s="2" t="s">
        <v>134</v>
      </c>
      <c r="NM641" s="2" t="s">
        <v>134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134</v>
      </c>
      <c r="NW641" s="2" t="s">
        <v>134</v>
      </c>
      <c r="NX641" s="2" t="s">
        <v>134</v>
      </c>
      <c r="NY641" s="2" t="s">
        <v>134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134</v>
      </c>
      <c r="OI641" s="2" t="s">
        <v>134</v>
      </c>
      <c r="OJ641" s="2" t="s">
        <v>134</v>
      </c>
      <c r="OK641" s="2" t="s">
        <v>134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134</v>
      </c>
      <c r="OT641" s="2" t="s">
        <v>134</v>
      </c>
      <c r="OU641" s="2" t="s">
        <v>134</v>
      </c>
      <c r="OV641" s="2" t="s">
        <v>134</v>
      </c>
      <c r="OW641" s="2" t="s">
        <v>134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134</v>
      </c>
      <c r="PF641" s="2" t="s">
        <v>134</v>
      </c>
      <c r="PG641" s="2" t="s">
        <v>134</v>
      </c>
      <c r="PH641" s="2" t="s">
        <v>134</v>
      </c>
      <c r="PI641" s="2" t="s">
        <v>134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134</v>
      </c>
      <c r="QD641" s="2" t="s">
        <v>134</v>
      </c>
      <c r="QE641" s="2" t="s">
        <v>134</v>
      </c>
      <c r="QF641" s="2" t="s">
        <v>134</v>
      </c>
      <c r="QG641" s="2" t="s">
        <v>134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134</v>
      </c>
      <c r="RB641" s="2" t="s">
        <v>134</v>
      </c>
      <c r="RC641" s="2" t="s">
        <v>134</v>
      </c>
      <c r="RD641" s="2" t="s">
        <v>134</v>
      </c>
      <c r="RE641" s="2" t="s">
        <v>134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134</v>
      </c>
      <c r="RN641" s="2" t="s">
        <v>134</v>
      </c>
      <c r="RO641" s="2" t="s">
        <v>134</v>
      </c>
      <c r="RP641" s="2" t="s">
        <v>134</v>
      </c>
      <c r="RQ641" s="2" t="s">
        <v>134</v>
      </c>
      <c r="RR641" s="2" t="s">
        <v>134</v>
      </c>
      <c r="RS641" s="4"/>
      <c r="RT641" s="8"/>
      <c r="RU641" s="4"/>
      <c r="RV641" s="8"/>
      <c r="RW641" s="7"/>
      <c r="RX641" s="7"/>
      <c r="RY641" s="2" t="s">
        <v>134</v>
      </c>
      <c r="RZ641" s="2" t="s">
        <v>134</v>
      </c>
      <c r="SA641" s="2" t="s">
        <v>134</v>
      </c>
      <c r="SB641" s="2" t="s">
        <v>134</v>
      </c>
      <c r="SC641" s="2" t="s">
        <v>134</v>
      </c>
      <c r="SD641" s="2" t="s">
        <v>134</v>
      </c>
      <c r="SE641" s="4"/>
      <c r="SF641" s="8"/>
      <c r="SG641" s="4"/>
      <c r="SH641" s="8"/>
      <c r="SI641" s="7"/>
      <c r="SJ641" s="7"/>
      <c r="SK641" s="2" t="s">
        <v>134</v>
      </c>
      <c r="SL641" s="2" t="s">
        <v>134</v>
      </c>
      <c r="SM641" s="2" t="s">
        <v>134</v>
      </c>
      <c r="SN641" s="2" t="s">
        <v>134</v>
      </c>
      <c r="SO641" s="2" t="s">
        <v>134</v>
      </c>
      <c r="SP641" s="2" t="s">
        <v>134</v>
      </c>
    </row>
    <row r="642">
      <c r="A642" s="2" t="s">
        <v>4314</v>
      </c>
      <c r="B642" s="2" t="s">
        <v>123</v>
      </c>
      <c r="C642" s="2" t="s">
        <v>1660</v>
      </c>
      <c r="D642" s="2" t="s">
        <v>2731</v>
      </c>
      <c r="E642" s="2" t="s">
        <v>1660</v>
      </c>
      <c r="F642" s="2" t="s">
        <v>4315</v>
      </c>
      <c r="G642" s="2" t="s">
        <v>134</v>
      </c>
      <c r="H642" s="2" t="s">
        <v>134</v>
      </c>
      <c r="I642" s="2" t="s">
        <v>134</v>
      </c>
      <c r="J642" s="2" t="s">
        <v>4316</v>
      </c>
      <c r="K642" s="2" t="s">
        <v>3125</v>
      </c>
      <c r="L642" s="3">
        <v>4.66</v>
      </c>
      <c r="M642" s="3"/>
      <c r="N642" s="3"/>
      <c r="O642" s="2" t="s">
        <v>131</v>
      </c>
      <c r="P642" s="2" t="s">
        <v>134</v>
      </c>
      <c r="Q642" s="2" t="s">
        <v>134</v>
      </c>
      <c r="R642" s="2" t="s">
        <v>3132</v>
      </c>
      <c r="S642" s="2" t="s">
        <v>134</v>
      </c>
      <c r="T642" s="2" t="s">
        <v>134</v>
      </c>
      <c r="U642" s="2" t="s">
        <v>134</v>
      </c>
      <c r="V642" s="2" t="s">
        <v>134</v>
      </c>
      <c r="W642" s="2" t="s">
        <v>134</v>
      </c>
      <c r="X642" s="2" t="s">
        <v>134</v>
      </c>
      <c r="Y642" s="2" t="s">
        <v>134</v>
      </c>
      <c r="Z642" s="4"/>
      <c r="AA642" s="4">
        <f>=ROUNDDOWN({0},0)</f>
      </c>
      <c r="AB642" s="5"/>
      <c r="AC642" s="2" t="s">
        <v>134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134</v>
      </c>
      <c r="BM642" s="7"/>
      <c r="BN642" s="7"/>
      <c r="BO642" s="4"/>
      <c r="BP642" s="8"/>
      <c r="BQ642" s="4"/>
      <c r="BR642" s="8"/>
      <c r="BS642" s="7"/>
      <c r="BT642" s="7"/>
      <c r="BU642" s="2" t="s">
        <v>134</v>
      </c>
      <c r="BV642" s="2" t="s">
        <v>134</v>
      </c>
      <c r="BW642" s="2" t="s">
        <v>134</v>
      </c>
      <c r="BX642" s="2" t="s">
        <v>134</v>
      </c>
      <c r="BY642" s="2" t="s">
        <v>134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134</v>
      </c>
      <c r="CH642" s="2" t="s">
        <v>134</v>
      </c>
      <c r="CI642" s="2" t="s">
        <v>134</v>
      </c>
      <c r="CJ642" s="2" t="s">
        <v>134</v>
      </c>
      <c r="CK642" s="2" t="s">
        <v>134</v>
      </c>
      <c r="CL642" s="2" t="s">
        <v>134</v>
      </c>
      <c r="CM642" s="4"/>
      <c r="CN642" s="8"/>
      <c r="CO642" s="4"/>
      <c r="CP642" s="8"/>
      <c r="CQ642" s="7"/>
      <c r="CR642" s="7"/>
      <c r="CS642" s="2" t="s">
        <v>134</v>
      </c>
      <c r="CT642" s="2" t="s">
        <v>134</v>
      </c>
      <c r="CU642" s="2" t="s">
        <v>134</v>
      </c>
      <c r="CV642" s="2" t="s">
        <v>134</v>
      </c>
      <c r="CW642" s="2" t="s">
        <v>134</v>
      </c>
      <c r="CX642" s="2" t="s">
        <v>134</v>
      </c>
      <c r="CY642" s="4"/>
      <c r="CZ642" s="8"/>
      <c r="DA642" s="4"/>
      <c r="DB642" s="8"/>
      <c r="DC642" s="7"/>
      <c r="DD642" s="7"/>
      <c r="DE642" s="2" t="s">
        <v>134</v>
      </c>
      <c r="DF642" s="2" t="s">
        <v>134</v>
      </c>
      <c r="DG642" s="2" t="s">
        <v>134</v>
      </c>
      <c r="DH642" s="2" t="s">
        <v>134</v>
      </c>
      <c r="DI642" s="2" t="s">
        <v>134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134</v>
      </c>
      <c r="DR642" s="2" t="s">
        <v>134</v>
      </c>
      <c r="DS642" s="2" t="s">
        <v>134</v>
      </c>
      <c r="DT642" s="2" t="s">
        <v>134</v>
      </c>
      <c r="DU642" s="2" t="s">
        <v>134</v>
      </c>
      <c r="DV642" s="2" t="s">
        <v>134</v>
      </c>
      <c r="DW642" s="4"/>
      <c r="DX642" s="8"/>
      <c r="DY642" s="4"/>
      <c r="DZ642" s="8"/>
      <c r="EA642" s="7"/>
      <c r="EB642" s="7"/>
      <c r="EC642" s="2" t="s">
        <v>134</v>
      </c>
      <c r="ED642" s="2" t="s">
        <v>134</v>
      </c>
      <c r="EE642" s="2" t="s">
        <v>134</v>
      </c>
      <c r="EF642" s="2" t="s">
        <v>134</v>
      </c>
      <c r="EG642" s="2" t="s">
        <v>134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134</v>
      </c>
      <c r="EP642" s="2" t="s">
        <v>134</v>
      </c>
      <c r="EQ642" s="2" t="s">
        <v>134</v>
      </c>
      <c r="ER642" s="2" t="s">
        <v>134</v>
      </c>
      <c r="ES642" s="2" t="s">
        <v>134</v>
      </c>
      <c r="ET642" s="2" t="s">
        <v>134</v>
      </c>
      <c r="EU642" s="4"/>
      <c r="EV642" s="8"/>
      <c r="EW642" s="4"/>
      <c r="EX642" s="8"/>
      <c r="EY642" s="7"/>
      <c r="EZ642" s="7"/>
      <c r="FA642" s="2" t="s">
        <v>134</v>
      </c>
      <c r="FB642" s="2" t="s">
        <v>134</v>
      </c>
      <c r="FC642" s="2" t="s">
        <v>134</v>
      </c>
      <c r="FD642" s="2" t="s">
        <v>134</v>
      </c>
      <c r="FE642" s="2" t="s">
        <v>134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134</v>
      </c>
      <c r="FN642" s="2" t="s">
        <v>134</v>
      </c>
      <c r="FO642" s="2" t="s">
        <v>134</v>
      </c>
      <c r="FP642" s="2" t="s">
        <v>134</v>
      </c>
      <c r="FQ642" s="2" t="s">
        <v>134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134</v>
      </c>
      <c r="FZ642" s="2" t="s">
        <v>134</v>
      </c>
      <c r="GA642" s="2" t="s">
        <v>134</v>
      </c>
      <c r="GB642" s="2" t="s">
        <v>134</v>
      </c>
      <c r="GC642" s="2" t="s">
        <v>134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134</v>
      </c>
      <c r="GM642" s="2" t="s">
        <v>134</v>
      </c>
      <c r="GN642" s="2" t="s">
        <v>134</v>
      </c>
      <c r="GO642" s="2" t="s">
        <v>134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134</v>
      </c>
      <c r="GX642" s="2" t="s">
        <v>134</v>
      </c>
      <c r="GY642" s="2" t="s">
        <v>134</v>
      </c>
      <c r="GZ642" s="2" t="s">
        <v>134</v>
      </c>
      <c r="HA642" s="2" t="s">
        <v>134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134</v>
      </c>
      <c r="HJ642" s="2" t="s">
        <v>134</v>
      </c>
      <c r="HK642" s="2" t="s">
        <v>134</v>
      </c>
      <c r="HL642" s="2" t="s">
        <v>134</v>
      </c>
      <c r="HM642" s="2" t="s">
        <v>134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134</v>
      </c>
      <c r="HV642" s="2" t="s">
        <v>134</v>
      </c>
      <c r="HW642" s="2" t="s">
        <v>134</v>
      </c>
      <c r="HX642" s="2" t="s">
        <v>134</v>
      </c>
      <c r="HY642" s="2" t="s">
        <v>134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134</v>
      </c>
      <c r="IH642" s="2" t="s">
        <v>134</v>
      </c>
      <c r="II642" s="2" t="s">
        <v>134</v>
      </c>
      <c r="IJ642" s="2" t="s">
        <v>134</v>
      </c>
      <c r="IK642" s="2" t="s">
        <v>134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134</v>
      </c>
      <c r="IT642" s="2" t="s">
        <v>134</v>
      </c>
      <c r="IU642" s="2" t="s">
        <v>134</v>
      </c>
      <c r="IV642" s="2" t="s">
        <v>134</v>
      </c>
      <c r="IW642" s="2" t="s">
        <v>134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134</v>
      </c>
      <c r="JF642" s="2" t="s">
        <v>134</v>
      </c>
      <c r="JG642" s="2" t="s">
        <v>134</v>
      </c>
      <c r="JH642" s="2" t="s">
        <v>134</v>
      </c>
      <c r="JI642" s="2" t="s">
        <v>134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134</v>
      </c>
      <c r="JR642" s="2" t="s">
        <v>134</v>
      </c>
      <c r="JS642" s="2" t="s">
        <v>134</v>
      </c>
      <c r="JT642" s="2" t="s">
        <v>134</v>
      </c>
      <c r="JU642" s="2" t="s">
        <v>134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134</v>
      </c>
      <c r="KE642" s="2" t="s">
        <v>134</v>
      </c>
      <c r="KF642" s="2" t="s">
        <v>134</v>
      </c>
      <c r="KG642" s="2" t="s">
        <v>134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134</v>
      </c>
      <c r="KQ642" s="2" t="s">
        <v>134</v>
      </c>
      <c r="KR642" s="2" t="s">
        <v>134</v>
      </c>
      <c r="KS642" s="2" t="s">
        <v>134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134</v>
      </c>
      <c r="LB642" s="2" t="s">
        <v>134</v>
      </c>
      <c r="LC642" s="2" t="s">
        <v>134</v>
      </c>
      <c r="LD642" s="2" t="s">
        <v>134</v>
      </c>
      <c r="LE642" s="2" t="s">
        <v>134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134</v>
      </c>
      <c r="LN642" s="2" t="s">
        <v>134</v>
      </c>
      <c r="LO642" s="2" t="s">
        <v>134</v>
      </c>
      <c r="LP642" s="2" t="s">
        <v>134</v>
      </c>
      <c r="LQ642" s="2" t="s">
        <v>134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134</v>
      </c>
      <c r="LZ642" s="2" t="s">
        <v>134</v>
      </c>
      <c r="MA642" s="2" t="s">
        <v>134</v>
      </c>
      <c r="MB642" s="2" t="s">
        <v>134</v>
      </c>
      <c r="MC642" s="2" t="s">
        <v>134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134</v>
      </c>
      <c r="MM642" s="2" t="s">
        <v>134</v>
      </c>
      <c r="MN642" s="2" t="s">
        <v>134</v>
      </c>
      <c r="MO642" s="2" t="s">
        <v>134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134</v>
      </c>
      <c r="MY642" s="2" t="s">
        <v>134</v>
      </c>
      <c r="MZ642" s="2" t="s">
        <v>134</v>
      </c>
      <c r="NA642" s="2" t="s">
        <v>134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134</v>
      </c>
      <c r="NV642" s="2" t="s">
        <v>134</v>
      </c>
      <c r="NW642" s="2" t="s">
        <v>134</v>
      </c>
      <c r="NX642" s="2" t="s">
        <v>134</v>
      </c>
      <c r="NY642" s="2" t="s">
        <v>134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134</v>
      </c>
      <c r="OH642" s="2" t="s">
        <v>134</v>
      </c>
      <c r="OI642" s="2" t="s">
        <v>134</v>
      </c>
      <c r="OJ642" s="2" t="s">
        <v>134</v>
      </c>
      <c r="OK642" s="2" t="s">
        <v>134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134</v>
      </c>
      <c r="OT642" s="2" t="s">
        <v>134</v>
      </c>
      <c r="OU642" s="2" t="s">
        <v>134</v>
      </c>
      <c r="OV642" s="2" t="s">
        <v>134</v>
      </c>
      <c r="OW642" s="2" t="s">
        <v>134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134</v>
      </c>
      <c r="PF642" s="2" t="s">
        <v>134</v>
      </c>
      <c r="PG642" s="2" t="s">
        <v>134</v>
      </c>
      <c r="PH642" s="2" t="s">
        <v>134</v>
      </c>
      <c r="PI642" s="2" t="s">
        <v>134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134</v>
      </c>
      <c r="QD642" s="2" t="s">
        <v>134</v>
      </c>
      <c r="QE642" s="2" t="s">
        <v>134</v>
      </c>
      <c r="QF642" s="2" t="s">
        <v>134</v>
      </c>
      <c r="QG642" s="2" t="s">
        <v>134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134</v>
      </c>
      <c r="QP642" s="2" t="s">
        <v>134</v>
      </c>
      <c r="QQ642" s="2" t="s">
        <v>134</v>
      </c>
      <c r="QR642" s="2" t="s">
        <v>134</v>
      </c>
      <c r="QS642" s="2" t="s">
        <v>134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134</v>
      </c>
      <c r="RB642" s="2" t="s">
        <v>134</v>
      </c>
      <c r="RC642" s="2" t="s">
        <v>134</v>
      </c>
      <c r="RD642" s="2" t="s">
        <v>134</v>
      </c>
      <c r="RE642" s="2" t="s">
        <v>134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134</v>
      </c>
      <c r="RN642" s="2" t="s">
        <v>134</v>
      </c>
      <c r="RO642" s="2" t="s">
        <v>134</v>
      </c>
      <c r="RP642" s="2" t="s">
        <v>134</v>
      </c>
      <c r="RQ642" s="2" t="s">
        <v>134</v>
      </c>
      <c r="RR642" s="2" t="s">
        <v>134</v>
      </c>
      <c r="RS642" s="4"/>
      <c r="RT642" s="8"/>
      <c r="RU642" s="4"/>
      <c r="RV642" s="8"/>
      <c r="RW642" s="7"/>
      <c r="RX642" s="7"/>
      <c r="RY642" s="2" t="s">
        <v>134</v>
      </c>
      <c r="RZ642" s="2" t="s">
        <v>134</v>
      </c>
      <c r="SA642" s="2" t="s">
        <v>134</v>
      </c>
      <c r="SB642" s="2" t="s">
        <v>134</v>
      </c>
      <c r="SC642" s="2" t="s">
        <v>134</v>
      </c>
      <c r="SD642" s="2" t="s">
        <v>134</v>
      </c>
      <c r="SE642" s="4"/>
      <c r="SF642" s="8"/>
      <c r="SG642" s="4"/>
      <c r="SH642" s="8"/>
      <c r="SI642" s="7"/>
      <c r="SJ642" s="7"/>
      <c r="SK642" s="2" t="s">
        <v>134</v>
      </c>
      <c r="SL642" s="2" t="s">
        <v>134</v>
      </c>
      <c r="SM642" s="2" t="s">
        <v>134</v>
      </c>
      <c r="SN642" s="2" t="s">
        <v>134</v>
      </c>
      <c r="SO642" s="2" t="s">
        <v>134</v>
      </c>
      <c r="SP642" s="2" t="s">
        <v>134</v>
      </c>
    </row>
    <row r="643">
      <c r="A643" s="2" t="s">
        <v>4317</v>
      </c>
      <c r="B643" s="2" t="s">
        <v>123</v>
      </c>
      <c r="C643" s="2" t="s">
        <v>1660</v>
      </c>
      <c r="D643" s="2" t="s">
        <v>2731</v>
      </c>
      <c r="E643" s="2" t="s">
        <v>1660</v>
      </c>
      <c r="F643" s="2" t="s">
        <v>895</v>
      </c>
      <c r="G643" s="2" t="s">
        <v>134</v>
      </c>
      <c r="H643" s="2" t="s">
        <v>134</v>
      </c>
      <c r="I643" s="2" t="s">
        <v>134</v>
      </c>
      <c r="J643" s="2" t="s">
        <v>4318</v>
      </c>
      <c r="K643" s="2" t="s">
        <v>2735</v>
      </c>
      <c r="L643" s="3">
        <v>13.85</v>
      </c>
      <c r="M643" s="3"/>
      <c r="N643" s="3"/>
      <c r="O643" s="2" t="s">
        <v>131</v>
      </c>
      <c r="P643" s="2" t="s">
        <v>134</v>
      </c>
      <c r="Q643" s="2" t="s">
        <v>134</v>
      </c>
      <c r="R643" s="2" t="s">
        <v>3132</v>
      </c>
      <c r="S643" s="2" t="s">
        <v>134</v>
      </c>
      <c r="T643" s="2" t="s">
        <v>134</v>
      </c>
      <c r="U643" s="2" t="s">
        <v>134</v>
      </c>
      <c r="V643" s="2" t="s">
        <v>134</v>
      </c>
      <c r="W643" s="2" t="s">
        <v>134</v>
      </c>
      <c r="X643" s="2" t="s">
        <v>134</v>
      </c>
      <c r="Y643" s="2" t="s">
        <v>134</v>
      </c>
      <c r="Z643" s="4"/>
      <c r="AA643" s="4">
        <f>=ROUNDDOWN({0},0)</f>
      </c>
      <c r="AB643" s="5"/>
      <c r="AC643" s="2" t="s">
        <v>134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/>
      <c r="BJ643" s="4"/>
      <c r="BK643" s="8"/>
      <c r="BL643" s="2" t="s">
        <v>134</v>
      </c>
      <c r="BM643" s="7"/>
      <c r="BN643" s="7"/>
      <c r="BO643" s="4"/>
      <c r="BP643" s="8"/>
      <c r="BQ643" s="4"/>
      <c r="BR643" s="8"/>
      <c r="BS643" s="7"/>
      <c r="BT643" s="7"/>
      <c r="BU643" s="2" t="s">
        <v>134</v>
      </c>
      <c r="BV643" s="2" t="s">
        <v>134</v>
      </c>
      <c r="BW643" s="2" t="s">
        <v>134</v>
      </c>
      <c r="BX643" s="2" t="s">
        <v>134</v>
      </c>
      <c r="BY643" s="2" t="s">
        <v>134</v>
      </c>
      <c r="BZ643" s="2" t="s">
        <v>134</v>
      </c>
      <c r="CA643" s="4"/>
      <c r="CB643" s="8"/>
      <c r="CC643" s="4"/>
      <c r="CD643" s="8"/>
      <c r="CE643" s="7"/>
      <c r="CF643" s="7"/>
      <c r="CG643" s="2" t="s">
        <v>134</v>
      </c>
      <c r="CH643" s="2" t="s">
        <v>134</v>
      </c>
      <c r="CI643" s="2" t="s">
        <v>134</v>
      </c>
      <c r="CJ643" s="2" t="s">
        <v>134</v>
      </c>
      <c r="CK643" s="2" t="s">
        <v>134</v>
      </c>
      <c r="CL643" s="2" t="s">
        <v>134</v>
      </c>
      <c r="CM643" s="4"/>
      <c r="CN643" s="8"/>
      <c r="CO643" s="4"/>
      <c r="CP643" s="8"/>
      <c r="CQ643" s="7"/>
      <c r="CR643" s="7"/>
      <c r="CS643" s="2" t="s">
        <v>134</v>
      </c>
      <c r="CT643" s="2" t="s">
        <v>134</v>
      </c>
      <c r="CU643" s="2" t="s">
        <v>134</v>
      </c>
      <c r="CV643" s="2" t="s">
        <v>134</v>
      </c>
      <c r="CW643" s="2" t="s">
        <v>134</v>
      </c>
      <c r="CX643" s="2" t="s">
        <v>134</v>
      </c>
      <c r="CY643" s="4"/>
      <c r="CZ643" s="8"/>
      <c r="DA643" s="4"/>
      <c r="DB643" s="8"/>
      <c r="DC643" s="7"/>
      <c r="DD643" s="7"/>
      <c r="DE643" s="2" t="s">
        <v>134</v>
      </c>
      <c r="DF643" s="2" t="s">
        <v>134</v>
      </c>
      <c r="DG643" s="2" t="s">
        <v>134</v>
      </c>
      <c r="DH643" s="2" t="s">
        <v>134</v>
      </c>
      <c r="DI643" s="2" t="s">
        <v>134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134</v>
      </c>
      <c r="DR643" s="2" t="s">
        <v>134</v>
      </c>
      <c r="DS643" s="2" t="s">
        <v>134</v>
      </c>
      <c r="DT643" s="2" t="s">
        <v>134</v>
      </c>
      <c r="DU643" s="2" t="s">
        <v>134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134</v>
      </c>
      <c r="ED643" s="2" t="s">
        <v>134</v>
      </c>
      <c r="EE643" s="2" t="s">
        <v>134</v>
      </c>
      <c r="EF643" s="2" t="s">
        <v>134</v>
      </c>
      <c r="EG643" s="2" t="s">
        <v>134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134</v>
      </c>
      <c r="EP643" s="2" t="s">
        <v>134</v>
      </c>
      <c r="EQ643" s="2" t="s">
        <v>134</v>
      </c>
      <c r="ER643" s="2" t="s">
        <v>134</v>
      </c>
      <c r="ES643" s="2" t="s">
        <v>134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134</v>
      </c>
      <c r="FB643" s="2" t="s">
        <v>134</v>
      </c>
      <c r="FC643" s="2" t="s">
        <v>134</v>
      </c>
      <c r="FD643" s="2" t="s">
        <v>134</v>
      </c>
      <c r="FE643" s="2" t="s">
        <v>134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134</v>
      </c>
      <c r="FN643" s="2" t="s">
        <v>134</v>
      </c>
      <c r="FO643" s="2" t="s">
        <v>134</v>
      </c>
      <c r="FP643" s="2" t="s">
        <v>134</v>
      </c>
      <c r="FQ643" s="2" t="s">
        <v>134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134</v>
      </c>
      <c r="FZ643" s="2" t="s">
        <v>134</v>
      </c>
      <c r="GA643" s="2" t="s">
        <v>134</v>
      </c>
      <c r="GB643" s="2" t="s">
        <v>134</v>
      </c>
      <c r="GC643" s="2" t="s">
        <v>134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134</v>
      </c>
      <c r="GM643" s="2" t="s">
        <v>134</v>
      </c>
      <c r="GN643" s="2" t="s">
        <v>134</v>
      </c>
      <c r="GO643" s="2" t="s">
        <v>134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134</v>
      </c>
      <c r="GX643" s="2" t="s">
        <v>134</v>
      </c>
      <c r="GY643" s="2" t="s">
        <v>134</v>
      </c>
      <c r="GZ643" s="2" t="s">
        <v>134</v>
      </c>
      <c r="HA643" s="2" t="s">
        <v>134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134</v>
      </c>
      <c r="HJ643" s="2" t="s">
        <v>134</v>
      </c>
      <c r="HK643" s="2" t="s">
        <v>134</v>
      </c>
      <c r="HL643" s="2" t="s">
        <v>134</v>
      </c>
      <c r="HM643" s="2" t="s">
        <v>134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134</v>
      </c>
      <c r="HV643" s="2" t="s">
        <v>134</v>
      </c>
      <c r="HW643" s="2" t="s">
        <v>134</v>
      </c>
      <c r="HX643" s="2" t="s">
        <v>134</v>
      </c>
      <c r="HY643" s="2" t="s">
        <v>134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134</v>
      </c>
      <c r="IH643" s="2" t="s">
        <v>134</v>
      </c>
      <c r="II643" s="2" t="s">
        <v>134</v>
      </c>
      <c r="IJ643" s="2" t="s">
        <v>134</v>
      </c>
      <c r="IK643" s="2" t="s">
        <v>134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134</v>
      </c>
      <c r="IT643" s="2" t="s">
        <v>134</v>
      </c>
      <c r="IU643" s="2" t="s">
        <v>134</v>
      </c>
      <c r="IV643" s="2" t="s">
        <v>134</v>
      </c>
      <c r="IW643" s="2" t="s">
        <v>134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134</v>
      </c>
      <c r="JF643" s="2" t="s">
        <v>134</v>
      </c>
      <c r="JG643" s="2" t="s">
        <v>134</v>
      </c>
      <c r="JH643" s="2" t="s">
        <v>134</v>
      </c>
      <c r="JI643" s="2" t="s">
        <v>134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134</v>
      </c>
      <c r="JR643" s="2" t="s">
        <v>134</v>
      </c>
      <c r="JS643" s="2" t="s">
        <v>134</v>
      </c>
      <c r="JT643" s="2" t="s">
        <v>134</v>
      </c>
      <c r="JU643" s="2" t="s">
        <v>134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134</v>
      </c>
      <c r="KE643" s="2" t="s">
        <v>134</v>
      </c>
      <c r="KF643" s="2" t="s">
        <v>134</v>
      </c>
      <c r="KG643" s="2" t="s">
        <v>134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134</v>
      </c>
      <c r="KQ643" s="2" t="s">
        <v>134</v>
      </c>
      <c r="KR643" s="2" t="s">
        <v>134</v>
      </c>
      <c r="KS643" s="2" t="s">
        <v>134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134</v>
      </c>
      <c r="LC643" s="2" t="s">
        <v>134</v>
      </c>
      <c r="LD643" s="2" t="s">
        <v>134</v>
      </c>
      <c r="LE643" s="2" t="s">
        <v>134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134</v>
      </c>
      <c r="LN643" s="2" t="s">
        <v>134</v>
      </c>
      <c r="LO643" s="2" t="s">
        <v>134</v>
      </c>
      <c r="LP643" s="2" t="s">
        <v>134</v>
      </c>
      <c r="LQ643" s="2" t="s">
        <v>134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134</v>
      </c>
      <c r="LZ643" s="2" t="s">
        <v>134</v>
      </c>
      <c r="MA643" s="2" t="s">
        <v>134</v>
      </c>
      <c r="MB643" s="2" t="s">
        <v>134</v>
      </c>
      <c r="MC643" s="2" t="s">
        <v>134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134</v>
      </c>
      <c r="MM643" s="2" t="s">
        <v>134</v>
      </c>
      <c r="MN643" s="2" t="s">
        <v>134</v>
      </c>
      <c r="MO643" s="2" t="s">
        <v>134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134</v>
      </c>
      <c r="MY643" s="2" t="s">
        <v>134</v>
      </c>
      <c r="MZ643" s="2" t="s">
        <v>134</v>
      </c>
      <c r="NA643" s="2" t="s">
        <v>134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134</v>
      </c>
      <c r="NV643" s="2" t="s">
        <v>134</v>
      </c>
      <c r="NW643" s="2" t="s">
        <v>134</v>
      </c>
      <c r="NX643" s="2" t="s">
        <v>134</v>
      </c>
      <c r="NY643" s="2" t="s">
        <v>134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134</v>
      </c>
      <c r="OI643" s="2" t="s">
        <v>134</v>
      </c>
      <c r="OJ643" s="2" t="s">
        <v>134</v>
      </c>
      <c r="OK643" s="2" t="s">
        <v>134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134</v>
      </c>
      <c r="OT643" s="2" t="s">
        <v>134</v>
      </c>
      <c r="OU643" s="2" t="s">
        <v>134</v>
      </c>
      <c r="OV643" s="2" t="s">
        <v>134</v>
      </c>
      <c r="OW643" s="2" t="s">
        <v>134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134</v>
      </c>
      <c r="PF643" s="2" t="s">
        <v>134</v>
      </c>
      <c r="PG643" s="2" t="s">
        <v>134</v>
      </c>
      <c r="PH643" s="2" t="s">
        <v>134</v>
      </c>
      <c r="PI643" s="2" t="s">
        <v>134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134</v>
      </c>
      <c r="PS643" s="2" t="s">
        <v>134</v>
      </c>
      <c r="PT643" s="2" t="s">
        <v>134</v>
      </c>
      <c r="PU643" s="2" t="s">
        <v>134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134</v>
      </c>
      <c r="QD643" s="2" t="s">
        <v>134</v>
      </c>
      <c r="QE643" s="2" t="s">
        <v>134</v>
      </c>
      <c r="QF643" s="2" t="s">
        <v>134</v>
      </c>
      <c r="QG643" s="2" t="s">
        <v>134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134</v>
      </c>
      <c r="QP643" s="2" t="s">
        <v>134</v>
      </c>
      <c r="QQ643" s="2" t="s">
        <v>134</v>
      </c>
      <c r="QR643" s="2" t="s">
        <v>134</v>
      </c>
      <c r="QS643" s="2" t="s">
        <v>134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134</v>
      </c>
      <c r="RB643" s="2" t="s">
        <v>134</v>
      </c>
      <c r="RC643" s="2" t="s">
        <v>134</v>
      </c>
      <c r="RD643" s="2" t="s">
        <v>134</v>
      </c>
      <c r="RE643" s="2" t="s">
        <v>134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134</v>
      </c>
      <c r="RN643" s="2" t="s">
        <v>134</v>
      </c>
      <c r="RO643" s="2" t="s">
        <v>134</v>
      </c>
      <c r="RP643" s="2" t="s">
        <v>134</v>
      </c>
      <c r="RQ643" s="2" t="s">
        <v>134</v>
      </c>
      <c r="RR643" s="2" t="s">
        <v>134</v>
      </c>
      <c r="RS643" s="4"/>
      <c r="RT643" s="8"/>
      <c r="RU643" s="4"/>
      <c r="RV643" s="8"/>
      <c r="RW643" s="7"/>
      <c r="RX643" s="7"/>
      <c r="RY643" s="2" t="s">
        <v>134</v>
      </c>
      <c r="RZ643" s="2" t="s">
        <v>134</v>
      </c>
      <c r="SA643" s="2" t="s">
        <v>134</v>
      </c>
      <c r="SB643" s="2" t="s">
        <v>134</v>
      </c>
      <c r="SC643" s="2" t="s">
        <v>134</v>
      </c>
      <c r="SD643" s="2" t="s">
        <v>134</v>
      </c>
      <c r="SE643" s="4"/>
      <c r="SF643" s="8"/>
      <c r="SG643" s="4"/>
      <c r="SH643" s="8"/>
      <c r="SI643" s="7"/>
      <c r="SJ643" s="7"/>
      <c r="SK643" s="2" t="s">
        <v>134</v>
      </c>
      <c r="SL643" s="2" t="s">
        <v>134</v>
      </c>
      <c r="SM643" s="2" t="s">
        <v>134</v>
      </c>
      <c r="SN643" s="2" t="s">
        <v>134</v>
      </c>
      <c r="SO643" s="2" t="s">
        <v>134</v>
      </c>
      <c r="SP643" s="2" t="s">
        <v>134</v>
      </c>
    </row>
    <row r="644">
      <c r="A644" s="2" t="s">
        <v>4319</v>
      </c>
      <c r="B644" s="2" t="s">
        <v>123</v>
      </c>
      <c r="C644" s="2" t="s">
        <v>1660</v>
      </c>
      <c r="D644" s="2" t="s">
        <v>2731</v>
      </c>
      <c r="E644" s="2" t="s">
        <v>1660</v>
      </c>
      <c r="F644" s="2" t="s">
        <v>895</v>
      </c>
      <c r="G644" s="2" t="s">
        <v>134</v>
      </c>
      <c r="H644" s="2" t="s">
        <v>134</v>
      </c>
      <c r="I644" s="2" t="s">
        <v>134</v>
      </c>
      <c r="J644" s="2" t="s">
        <v>4320</v>
      </c>
      <c r="K644" s="2" t="s">
        <v>4321</v>
      </c>
      <c r="L644" s="3">
        <v>13.97</v>
      </c>
      <c r="M644" s="3"/>
      <c r="N644" s="3"/>
      <c r="O644" s="2" t="s">
        <v>131</v>
      </c>
      <c r="P644" s="2" t="s">
        <v>134</v>
      </c>
      <c r="Q644" s="2" t="s">
        <v>134</v>
      </c>
      <c r="R644" s="2" t="s">
        <v>3132</v>
      </c>
      <c r="S644" s="2" t="s">
        <v>134</v>
      </c>
      <c r="T644" s="2" t="s">
        <v>134</v>
      </c>
      <c r="U644" s="2" t="s">
        <v>134</v>
      </c>
      <c r="V644" s="2" t="s">
        <v>134</v>
      </c>
      <c r="W644" s="2" t="s">
        <v>134</v>
      </c>
      <c r="X644" s="2" t="s">
        <v>134</v>
      </c>
      <c r="Y644" s="2" t="s">
        <v>134</v>
      </c>
      <c r="Z644" s="4"/>
      <c r="AA644" s="4">
        <f>=ROUNDDOWN({0},0)</f>
      </c>
      <c r="AB644" s="5"/>
      <c r="AC644" s="2" t="s">
        <v>134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134</v>
      </c>
      <c r="BD644" s="8" t="s">
        <v>134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/>
      <c r="BJ644" s="4"/>
      <c r="BK644" s="8"/>
      <c r="BL644" s="2" t="s">
        <v>134</v>
      </c>
      <c r="BM644" s="7"/>
      <c r="BN644" s="7"/>
      <c r="BO644" s="4"/>
      <c r="BP644" s="8"/>
      <c r="BQ644" s="4"/>
      <c r="BR644" s="8"/>
      <c r="BS644" s="7"/>
      <c r="BT644" s="7"/>
      <c r="BU644" s="2" t="s">
        <v>134</v>
      </c>
      <c r="BV644" s="2" t="s">
        <v>134</v>
      </c>
      <c r="BW644" s="2" t="s">
        <v>134</v>
      </c>
      <c r="BX644" s="2" t="s">
        <v>134</v>
      </c>
      <c r="BY644" s="2" t="s">
        <v>134</v>
      </c>
      <c r="BZ644" s="2" t="s">
        <v>134</v>
      </c>
      <c r="CA644" s="4"/>
      <c r="CB644" s="8"/>
      <c r="CC644" s="4"/>
      <c r="CD644" s="8"/>
      <c r="CE644" s="7"/>
      <c r="CF644" s="7"/>
      <c r="CG644" s="2" t="s">
        <v>134</v>
      </c>
      <c r="CH644" s="2" t="s">
        <v>134</v>
      </c>
      <c r="CI644" s="2" t="s">
        <v>134</v>
      </c>
      <c r="CJ644" s="2" t="s">
        <v>134</v>
      </c>
      <c r="CK644" s="2" t="s">
        <v>134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134</v>
      </c>
      <c r="CT644" s="2" t="s">
        <v>134</v>
      </c>
      <c r="CU644" s="2" t="s">
        <v>134</v>
      </c>
      <c r="CV644" s="2" t="s">
        <v>134</v>
      </c>
      <c r="CW644" s="2" t="s">
        <v>134</v>
      </c>
      <c r="CX644" s="2" t="s">
        <v>134</v>
      </c>
      <c r="CY644" s="4"/>
      <c r="CZ644" s="8"/>
      <c r="DA644" s="4"/>
      <c r="DB644" s="8"/>
      <c r="DC644" s="7"/>
      <c r="DD644" s="7"/>
      <c r="DE644" s="2" t="s">
        <v>134</v>
      </c>
      <c r="DF644" s="2" t="s">
        <v>134</v>
      </c>
      <c r="DG644" s="2" t="s">
        <v>134</v>
      </c>
      <c r="DH644" s="2" t="s">
        <v>134</v>
      </c>
      <c r="DI644" s="2" t="s">
        <v>134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134</v>
      </c>
      <c r="DR644" s="2" t="s">
        <v>134</v>
      </c>
      <c r="DS644" s="2" t="s">
        <v>134</v>
      </c>
      <c r="DT644" s="2" t="s">
        <v>134</v>
      </c>
      <c r="DU644" s="2" t="s">
        <v>134</v>
      </c>
      <c r="DV644" s="2" t="s">
        <v>134</v>
      </c>
      <c r="DW644" s="4"/>
      <c r="DX644" s="8"/>
      <c r="DY644" s="4"/>
      <c r="DZ644" s="8"/>
      <c r="EA644" s="7"/>
      <c r="EB644" s="7"/>
      <c r="EC644" s="2" t="s">
        <v>134</v>
      </c>
      <c r="ED644" s="2" t="s">
        <v>134</v>
      </c>
      <c r="EE644" s="2" t="s">
        <v>134</v>
      </c>
      <c r="EF644" s="2" t="s">
        <v>134</v>
      </c>
      <c r="EG644" s="2" t="s">
        <v>134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134</v>
      </c>
      <c r="EP644" s="2" t="s">
        <v>134</v>
      </c>
      <c r="EQ644" s="2" t="s">
        <v>134</v>
      </c>
      <c r="ER644" s="2" t="s">
        <v>134</v>
      </c>
      <c r="ES644" s="2" t="s">
        <v>134</v>
      </c>
      <c r="ET644" s="2" t="s">
        <v>134</v>
      </c>
      <c r="EU644" s="4"/>
      <c r="EV644" s="8"/>
      <c r="EW644" s="4"/>
      <c r="EX644" s="8"/>
      <c r="EY644" s="7"/>
      <c r="EZ644" s="7"/>
      <c r="FA644" s="2" t="s">
        <v>134</v>
      </c>
      <c r="FB644" s="2" t="s">
        <v>134</v>
      </c>
      <c r="FC644" s="2" t="s">
        <v>134</v>
      </c>
      <c r="FD644" s="2" t="s">
        <v>134</v>
      </c>
      <c r="FE644" s="2" t="s">
        <v>134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134</v>
      </c>
      <c r="FN644" s="2" t="s">
        <v>134</v>
      </c>
      <c r="FO644" s="2" t="s">
        <v>134</v>
      </c>
      <c r="FP644" s="2" t="s">
        <v>134</v>
      </c>
      <c r="FQ644" s="2" t="s">
        <v>134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134</v>
      </c>
      <c r="FZ644" s="2" t="s">
        <v>134</v>
      </c>
      <c r="GA644" s="2" t="s">
        <v>134</v>
      </c>
      <c r="GB644" s="2" t="s">
        <v>134</v>
      </c>
      <c r="GC644" s="2" t="s">
        <v>134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134</v>
      </c>
      <c r="GM644" s="2" t="s">
        <v>134</v>
      </c>
      <c r="GN644" s="2" t="s">
        <v>134</v>
      </c>
      <c r="GO644" s="2" t="s">
        <v>134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134</v>
      </c>
      <c r="GX644" s="2" t="s">
        <v>134</v>
      </c>
      <c r="GY644" s="2" t="s">
        <v>134</v>
      </c>
      <c r="GZ644" s="2" t="s">
        <v>134</v>
      </c>
      <c r="HA644" s="2" t="s">
        <v>134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134</v>
      </c>
      <c r="HJ644" s="2" t="s">
        <v>134</v>
      </c>
      <c r="HK644" s="2" t="s">
        <v>134</v>
      </c>
      <c r="HL644" s="2" t="s">
        <v>134</v>
      </c>
      <c r="HM644" s="2" t="s">
        <v>134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134</v>
      </c>
      <c r="HV644" s="2" t="s">
        <v>134</v>
      </c>
      <c r="HW644" s="2" t="s">
        <v>134</v>
      </c>
      <c r="HX644" s="2" t="s">
        <v>134</v>
      </c>
      <c r="HY644" s="2" t="s">
        <v>134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134</v>
      </c>
      <c r="IH644" s="2" t="s">
        <v>134</v>
      </c>
      <c r="II644" s="2" t="s">
        <v>134</v>
      </c>
      <c r="IJ644" s="2" t="s">
        <v>134</v>
      </c>
      <c r="IK644" s="2" t="s">
        <v>134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134</v>
      </c>
      <c r="IT644" s="2" t="s">
        <v>134</v>
      </c>
      <c r="IU644" s="2" t="s">
        <v>134</v>
      </c>
      <c r="IV644" s="2" t="s">
        <v>134</v>
      </c>
      <c r="IW644" s="2" t="s">
        <v>134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134</v>
      </c>
      <c r="JF644" s="2" t="s">
        <v>134</v>
      </c>
      <c r="JG644" s="2" t="s">
        <v>134</v>
      </c>
      <c r="JH644" s="2" t="s">
        <v>134</v>
      </c>
      <c r="JI644" s="2" t="s">
        <v>134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134</v>
      </c>
      <c r="JR644" s="2" t="s">
        <v>134</v>
      </c>
      <c r="JS644" s="2" t="s">
        <v>134</v>
      </c>
      <c r="JT644" s="2" t="s">
        <v>134</v>
      </c>
      <c r="JU644" s="2" t="s">
        <v>134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134</v>
      </c>
      <c r="KE644" s="2" t="s">
        <v>134</v>
      </c>
      <c r="KF644" s="2" t="s">
        <v>134</v>
      </c>
      <c r="KG644" s="2" t="s">
        <v>134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134</v>
      </c>
      <c r="KP644" s="2" t="s">
        <v>134</v>
      </c>
      <c r="KQ644" s="2" t="s">
        <v>134</v>
      </c>
      <c r="KR644" s="2" t="s">
        <v>134</v>
      </c>
      <c r="KS644" s="2" t="s">
        <v>134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134</v>
      </c>
      <c r="LB644" s="2" t="s">
        <v>134</v>
      </c>
      <c r="LC644" s="2" t="s">
        <v>134</v>
      </c>
      <c r="LD644" s="2" t="s">
        <v>134</v>
      </c>
      <c r="LE644" s="2" t="s">
        <v>134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134</v>
      </c>
      <c r="LN644" s="2" t="s">
        <v>134</v>
      </c>
      <c r="LO644" s="2" t="s">
        <v>134</v>
      </c>
      <c r="LP644" s="2" t="s">
        <v>134</v>
      </c>
      <c r="LQ644" s="2" t="s">
        <v>134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134</v>
      </c>
      <c r="LZ644" s="2" t="s">
        <v>134</v>
      </c>
      <c r="MA644" s="2" t="s">
        <v>134</v>
      </c>
      <c r="MB644" s="2" t="s">
        <v>134</v>
      </c>
      <c r="MC644" s="2" t="s">
        <v>134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134</v>
      </c>
      <c r="MM644" s="2" t="s">
        <v>134</v>
      </c>
      <c r="MN644" s="2" t="s">
        <v>134</v>
      </c>
      <c r="MO644" s="2" t="s">
        <v>134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134</v>
      </c>
      <c r="MY644" s="2" t="s">
        <v>134</v>
      </c>
      <c r="MZ644" s="2" t="s">
        <v>134</v>
      </c>
      <c r="NA644" s="2" t="s">
        <v>134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134</v>
      </c>
      <c r="NV644" s="2" t="s">
        <v>134</v>
      </c>
      <c r="NW644" s="2" t="s">
        <v>134</v>
      </c>
      <c r="NX644" s="2" t="s">
        <v>134</v>
      </c>
      <c r="NY644" s="2" t="s">
        <v>134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134</v>
      </c>
      <c r="OH644" s="2" t="s">
        <v>134</v>
      </c>
      <c r="OI644" s="2" t="s">
        <v>134</v>
      </c>
      <c r="OJ644" s="2" t="s">
        <v>134</v>
      </c>
      <c r="OK644" s="2" t="s">
        <v>134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134</v>
      </c>
      <c r="OT644" s="2" t="s">
        <v>134</v>
      </c>
      <c r="OU644" s="2" t="s">
        <v>134</v>
      </c>
      <c r="OV644" s="2" t="s">
        <v>134</v>
      </c>
      <c r="OW644" s="2" t="s">
        <v>134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134</v>
      </c>
      <c r="PF644" s="2" t="s">
        <v>134</v>
      </c>
      <c r="PG644" s="2" t="s">
        <v>134</v>
      </c>
      <c r="PH644" s="2" t="s">
        <v>134</v>
      </c>
      <c r="PI644" s="2" t="s">
        <v>134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134</v>
      </c>
      <c r="QP644" s="2" t="s">
        <v>134</v>
      </c>
      <c r="QQ644" s="2" t="s">
        <v>134</v>
      </c>
      <c r="QR644" s="2" t="s">
        <v>134</v>
      </c>
      <c r="QS644" s="2" t="s">
        <v>134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134</v>
      </c>
      <c r="RB644" s="2" t="s">
        <v>134</v>
      </c>
      <c r="RC644" s="2" t="s">
        <v>134</v>
      </c>
      <c r="RD644" s="2" t="s">
        <v>134</v>
      </c>
      <c r="RE644" s="2" t="s">
        <v>134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134</v>
      </c>
      <c r="RN644" s="2" t="s">
        <v>134</v>
      </c>
      <c r="RO644" s="2" t="s">
        <v>134</v>
      </c>
      <c r="RP644" s="2" t="s">
        <v>134</v>
      </c>
      <c r="RQ644" s="2" t="s">
        <v>134</v>
      </c>
      <c r="RR644" s="2" t="s">
        <v>134</v>
      </c>
      <c r="RS644" s="4"/>
      <c r="RT644" s="8"/>
      <c r="RU644" s="4"/>
      <c r="RV644" s="8"/>
      <c r="RW644" s="7"/>
      <c r="RX644" s="7"/>
      <c r="RY644" s="2" t="s">
        <v>134</v>
      </c>
      <c r="RZ644" s="2" t="s">
        <v>134</v>
      </c>
      <c r="SA644" s="2" t="s">
        <v>134</v>
      </c>
      <c r="SB644" s="2" t="s">
        <v>134</v>
      </c>
      <c r="SC644" s="2" t="s">
        <v>134</v>
      </c>
      <c r="SD644" s="2" t="s">
        <v>134</v>
      </c>
      <c r="SE644" s="4"/>
      <c r="SF644" s="8"/>
      <c r="SG644" s="4"/>
      <c r="SH644" s="8"/>
      <c r="SI644" s="7"/>
      <c r="SJ644" s="7"/>
      <c r="SK644" s="2" t="s">
        <v>134</v>
      </c>
      <c r="SL644" s="2" t="s">
        <v>134</v>
      </c>
      <c r="SM644" s="2" t="s">
        <v>134</v>
      </c>
      <c r="SN644" s="2" t="s">
        <v>134</v>
      </c>
      <c r="SO644" s="2" t="s">
        <v>134</v>
      </c>
      <c r="SP644" s="2" t="s">
        <v>134</v>
      </c>
    </row>
    <row r="645">
      <c r="A645" s="2" t="s">
        <v>4322</v>
      </c>
      <c r="B645" s="2" t="s">
        <v>123</v>
      </c>
      <c r="C645" s="2" t="s">
        <v>1660</v>
      </c>
      <c r="D645" s="2" t="s">
        <v>2731</v>
      </c>
      <c r="E645" s="2" t="s">
        <v>1660</v>
      </c>
      <c r="F645" s="2" t="s">
        <v>4323</v>
      </c>
      <c r="G645" s="2" t="s">
        <v>134</v>
      </c>
      <c r="H645" s="2" t="s">
        <v>134</v>
      </c>
      <c r="I645" s="2" t="s">
        <v>134</v>
      </c>
      <c r="J645" s="2" t="s">
        <v>4324</v>
      </c>
      <c r="K645" s="2" t="s">
        <v>4325</v>
      </c>
      <c r="L645" s="3">
        <v>5.75</v>
      </c>
      <c r="M645" s="3"/>
      <c r="N645" s="3"/>
      <c r="O645" s="2" t="s">
        <v>766</v>
      </c>
      <c r="P645" s="2" t="s">
        <v>134</v>
      </c>
      <c r="Q645" s="2" t="s">
        <v>134</v>
      </c>
      <c r="R645" s="2" t="s">
        <v>3132</v>
      </c>
      <c r="S645" s="2" t="s">
        <v>134</v>
      </c>
      <c r="T645" s="2" t="s">
        <v>134</v>
      </c>
      <c r="U645" s="2" t="s">
        <v>134</v>
      </c>
      <c r="V645" s="2" t="s">
        <v>134</v>
      </c>
      <c r="W645" s="2" t="s">
        <v>134</v>
      </c>
      <c r="X645" s="2" t="s">
        <v>134</v>
      </c>
      <c r="Y645" s="2" t="s">
        <v>134</v>
      </c>
      <c r="Z645" s="4"/>
      <c r="AA645" s="4">
        <f>=ROUNDDOWN({0},0)</f>
      </c>
      <c r="AB645" s="5"/>
      <c r="AC645" s="2" t="s">
        <v>134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/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/>
      <c r="BJ645" s="4"/>
      <c r="BK645" s="8"/>
      <c r="BL645" s="2" t="s">
        <v>134</v>
      </c>
      <c r="BM645" s="7"/>
      <c r="BN645" s="7"/>
      <c r="BO645" s="4"/>
      <c r="BP645" s="8"/>
      <c r="BQ645" s="4"/>
      <c r="BR645" s="8"/>
      <c r="BS645" s="7"/>
      <c r="BT645" s="7"/>
      <c r="BU645" s="2" t="s">
        <v>134</v>
      </c>
      <c r="BV645" s="2" t="s">
        <v>134</v>
      </c>
      <c r="BW645" s="2" t="s">
        <v>134</v>
      </c>
      <c r="BX645" s="2" t="s">
        <v>134</v>
      </c>
      <c r="BY645" s="2" t="s">
        <v>134</v>
      </c>
      <c r="BZ645" s="2" t="s">
        <v>134</v>
      </c>
      <c r="CA645" s="4"/>
      <c r="CB645" s="8"/>
      <c r="CC645" s="4"/>
      <c r="CD645" s="8"/>
      <c r="CE645" s="7"/>
      <c r="CF645" s="7"/>
      <c r="CG645" s="2" t="s">
        <v>134</v>
      </c>
      <c r="CH645" s="2" t="s">
        <v>134</v>
      </c>
      <c r="CI645" s="2" t="s">
        <v>134</v>
      </c>
      <c r="CJ645" s="2" t="s">
        <v>134</v>
      </c>
      <c r="CK645" s="2" t="s">
        <v>134</v>
      </c>
      <c r="CL645" s="2" t="s">
        <v>134</v>
      </c>
      <c r="CM645" s="4"/>
      <c r="CN645" s="8"/>
      <c r="CO645" s="4"/>
      <c r="CP645" s="8"/>
      <c r="CQ645" s="7"/>
      <c r="CR645" s="7"/>
      <c r="CS645" s="2" t="s">
        <v>134</v>
      </c>
      <c r="CT645" s="2" t="s">
        <v>134</v>
      </c>
      <c r="CU645" s="2" t="s">
        <v>134</v>
      </c>
      <c r="CV645" s="2" t="s">
        <v>134</v>
      </c>
      <c r="CW645" s="2" t="s">
        <v>134</v>
      </c>
      <c r="CX645" s="2" t="s">
        <v>134</v>
      </c>
      <c r="CY645" s="4"/>
      <c r="CZ645" s="8"/>
      <c r="DA645" s="4"/>
      <c r="DB645" s="8"/>
      <c r="DC645" s="7"/>
      <c r="DD645" s="7"/>
      <c r="DE645" s="2" t="s">
        <v>134</v>
      </c>
      <c r="DF645" s="2" t="s">
        <v>134</v>
      </c>
      <c r="DG645" s="2" t="s">
        <v>134</v>
      </c>
      <c r="DH645" s="2" t="s">
        <v>134</v>
      </c>
      <c r="DI645" s="2" t="s">
        <v>134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134</v>
      </c>
      <c r="DR645" s="2" t="s">
        <v>134</v>
      </c>
      <c r="DS645" s="2" t="s">
        <v>134</v>
      </c>
      <c r="DT645" s="2" t="s">
        <v>134</v>
      </c>
      <c r="DU645" s="2" t="s">
        <v>134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134</v>
      </c>
      <c r="ED645" s="2" t="s">
        <v>134</v>
      </c>
      <c r="EE645" s="2" t="s">
        <v>134</v>
      </c>
      <c r="EF645" s="2" t="s">
        <v>134</v>
      </c>
      <c r="EG645" s="2" t="s">
        <v>134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134</v>
      </c>
      <c r="EP645" s="2" t="s">
        <v>134</v>
      </c>
      <c r="EQ645" s="2" t="s">
        <v>134</v>
      </c>
      <c r="ER645" s="2" t="s">
        <v>134</v>
      </c>
      <c r="ES645" s="2" t="s">
        <v>134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134</v>
      </c>
      <c r="FB645" s="2" t="s">
        <v>134</v>
      </c>
      <c r="FC645" s="2" t="s">
        <v>134</v>
      </c>
      <c r="FD645" s="2" t="s">
        <v>134</v>
      </c>
      <c r="FE645" s="2" t="s">
        <v>134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134</v>
      </c>
      <c r="FN645" s="2" t="s">
        <v>134</v>
      </c>
      <c r="FO645" s="2" t="s">
        <v>134</v>
      </c>
      <c r="FP645" s="2" t="s">
        <v>134</v>
      </c>
      <c r="FQ645" s="2" t="s">
        <v>134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134</v>
      </c>
      <c r="FZ645" s="2" t="s">
        <v>134</v>
      </c>
      <c r="GA645" s="2" t="s">
        <v>134</v>
      </c>
      <c r="GB645" s="2" t="s">
        <v>134</v>
      </c>
      <c r="GC645" s="2" t="s">
        <v>134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134</v>
      </c>
      <c r="GM645" s="2" t="s">
        <v>134</v>
      </c>
      <c r="GN645" s="2" t="s">
        <v>134</v>
      </c>
      <c r="GO645" s="2" t="s">
        <v>134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134</v>
      </c>
      <c r="GX645" s="2" t="s">
        <v>134</v>
      </c>
      <c r="GY645" s="2" t="s">
        <v>134</v>
      </c>
      <c r="GZ645" s="2" t="s">
        <v>134</v>
      </c>
      <c r="HA645" s="2" t="s">
        <v>134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134</v>
      </c>
      <c r="HJ645" s="2" t="s">
        <v>134</v>
      </c>
      <c r="HK645" s="2" t="s">
        <v>134</v>
      </c>
      <c r="HL645" s="2" t="s">
        <v>134</v>
      </c>
      <c r="HM645" s="2" t="s">
        <v>134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134</v>
      </c>
      <c r="HV645" s="2" t="s">
        <v>134</v>
      </c>
      <c r="HW645" s="2" t="s">
        <v>134</v>
      </c>
      <c r="HX645" s="2" t="s">
        <v>134</v>
      </c>
      <c r="HY645" s="2" t="s">
        <v>134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134</v>
      </c>
      <c r="IH645" s="2" t="s">
        <v>134</v>
      </c>
      <c r="II645" s="2" t="s">
        <v>134</v>
      </c>
      <c r="IJ645" s="2" t="s">
        <v>134</v>
      </c>
      <c r="IK645" s="2" t="s">
        <v>134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134</v>
      </c>
      <c r="IT645" s="2" t="s">
        <v>134</v>
      </c>
      <c r="IU645" s="2" t="s">
        <v>134</v>
      </c>
      <c r="IV645" s="2" t="s">
        <v>134</v>
      </c>
      <c r="IW645" s="2" t="s">
        <v>134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134</v>
      </c>
      <c r="JF645" s="2" t="s">
        <v>134</v>
      </c>
      <c r="JG645" s="2" t="s">
        <v>134</v>
      </c>
      <c r="JH645" s="2" t="s">
        <v>134</v>
      </c>
      <c r="JI645" s="2" t="s">
        <v>134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134</v>
      </c>
      <c r="JR645" s="2" t="s">
        <v>134</v>
      </c>
      <c r="JS645" s="2" t="s">
        <v>134</v>
      </c>
      <c r="JT645" s="2" t="s">
        <v>134</v>
      </c>
      <c r="JU645" s="2" t="s">
        <v>134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134</v>
      </c>
      <c r="KE645" s="2" t="s">
        <v>134</v>
      </c>
      <c r="KF645" s="2" t="s">
        <v>134</v>
      </c>
      <c r="KG645" s="2" t="s">
        <v>134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134</v>
      </c>
      <c r="KQ645" s="2" t="s">
        <v>134</v>
      </c>
      <c r="KR645" s="2" t="s">
        <v>134</v>
      </c>
      <c r="KS645" s="2" t="s">
        <v>134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134</v>
      </c>
      <c r="LC645" s="2" t="s">
        <v>134</v>
      </c>
      <c r="LD645" s="2" t="s">
        <v>134</v>
      </c>
      <c r="LE645" s="2" t="s">
        <v>134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134</v>
      </c>
      <c r="LN645" s="2" t="s">
        <v>134</v>
      </c>
      <c r="LO645" s="2" t="s">
        <v>134</v>
      </c>
      <c r="LP645" s="2" t="s">
        <v>134</v>
      </c>
      <c r="LQ645" s="2" t="s">
        <v>134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134</v>
      </c>
      <c r="LZ645" s="2" t="s">
        <v>134</v>
      </c>
      <c r="MA645" s="2" t="s">
        <v>134</v>
      </c>
      <c r="MB645" s="2" t="s">
        <v>134</v>
      </c>
      <c r="MC645" s="2" t="s">
        <v>134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134</v>
      </c>
      <c r="MM645" s="2" t="s">
        <v>134</v>
      </c>
      <c r="MN645" s="2" t="s">
        <v>134</v>
      </c>
      <c r="MO645" s="2" t="s">
        <v>134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134</v>
      </c>
      <c r="MY645" s="2" t="s">
        <v>134</v>
      </c>
      <c r="MZ645" s="2" t="s">
        <v>134</v>
      </c>
      <c r="NA645" s="2" t="s">
        <v>134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134</v>
      </c>
      <c r="NW645" s="2" t="s">
        <v>134</v>
      </c>
      <c r="NX645" s="2" t="s">
        <v>134</v>
      </c>
      <c r="NY645" s="2" t="s">
        <v>134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134</v>
      </c>
      <c r="OI645" s="2" t="s">
        <v>134</v>
      </c>
      <c r="OJ645" s="2" t="s">
        <v>134</v>
      </c>
      <c r="OK645" s="2" t="s">
        <v>134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134</v>
      </c>
      <c r="OT645" s="2" t="s">
        <v>134</v>
      </c>
      <c r="OU645" s="2" t="s">
        <v>134</v>
      </c>
      <c r="OV645" s="2" t="s">
        <v>134</v>
      </c>
      <c r="OW645" s="2" t="s">
        <v>134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134</v>
      </c>
      <c r="PF645" s="2" t="s">
        <v>134</v>
      </c>
      <c r="PG645" s="2" t="s">
        <v>134</v>
      </c>
      <c r="PH645" s="2" t="s">
        <v>134</v>
      </c>
      <c r="PI645" s="2" t="s">
        <v>134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134</v>
      </c>
      <c r="PS645" s="2" t="s">
        <v>134</v>
      </c>
      <c r="PT645" s="2" t="s">
        <v>134</v>
      </c>
      <c r="PU645" s="2" t="s">
        <v>134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134</v>
      </c>
      <c r="QP645" s="2" t="s">
        <v>134</v>
      </c>
      <c r="QQ645" s="2" t="s">
        <v>134</v>
      </c>
      <c r="QR645" s="2" t="s">
        <v>134</v>
      </c>
      <c r="QS645" s="2" t="s">
        <v>134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134</v>
      </c>
      <c r="RB645" s="2" t="s">
        <v>134</v>
      </c>
      <c r="RC645" s="2" t="s">
        <v>134</v>
      </c>
      <c r="RD645" s="2" t="s">
        <v>134</v>
      </c>
      <c r="RE645" s="2" t="s">
        <v>134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134</v>
      </c>
      <c r="RN645" s="2" t="s">
        <v>134</v>
      </c>
      <c r="RO645" s="2" t="s">
        <v>134</v>
      </c>
      <c r="RP645" s="2" t="s">
        <v>134</v>
      </c>
      <c r="RQ645" s="2" t="s">
        <v>134</v>
      </c>
      <c r="RR645" s="2" t="s">
        <v>134</v>
      </c>
      <c r="RS645" s="4"/>
      <c r="RT645" s="8"/>
      <c r="RU645" s="4"/>
      <c r="RV645" s="8"/>
      <c r="RW645" s="7"/>
      <c r="RX645" s="7"/>
      <c r="RY645" s="2" t="s">
        <v>134</v>
      </c>
      <c r="RZ645" s="2" t="s">
        <v>134</v>
      </c>
      <c r="SA645" s="2" t="s">
        <v>134</v>
      </c>
      <c r="SB645" s="2" t="s">
        <v>134</v>
      </c>
      <c r="SC645" s="2" t="s">
        <v>134</v>
      </c>
      <c r="SD645" s="2" t="s">
        <v>134</v>
      </c>
      <c r="SE645" s="4"/>
      <c r="SF645" s="8"/>
      <c r="SG645" s="4"/>
      <c r="SH645" s="8"/>
      <c r="SI645" s="7"/>
      <c r="SJ645" s="7"/>
      <c r="SK645" s="2" t="s">
        <v>134</v>
      </c>
      <c r="SL645" s="2" t="s">
        <v>134</v>
      </c>
      <c r="SM645" s="2" t="s">
        <v>134</v>
      </c>
      <c r="SN645" s="2" t="s">
        <v>134</v>
      </c>
      <c r="SO645" s="2" t="s">
        <v>134</v>
      </c>
      <c r="SP645" s="2" t="s">
        <v>134</v>
      </c>
    </row>
    <row r="646">
      <c r="A646" s="2" t="s">
        <v>4326</v>
      </c>
      <c r="B646" s="2" t="s">
        <v>123</v>
      </c>
      <c r="C646" s="2" t="s">
        <v>1660</v>
      </c>
      <c r="D646" s="2" t="s">
        <v>2731</v>
      </c>
      <c r="E646" s="2" t="s">
        <v>1660</v>
      </c>
      <c r="F646" s="2" t="s">
        <v>4323</v>
      </c>
      <c r="G646" s="2" t="s">
        <v>134</v>
      </c>
      <c r="H646" s="2" t="s">
        <v>134</v>
      </c>
      <c r="I646" s="2" t="s">
        <v>134</v>
      </c>
      <c r="J646" s="2" t="s">
        <v>4327</v>
      </c>
      <c r="K646" s="2" t="s">
        <v>4325</v>
      </c>
      <c r="L646" s="3">
        <v>7.2</v>
      </c>
      <c r="M646" s="3"/>
      <c r="N646" s="3"/>
      <c r="O646" s="2" t="s">
        <v>766</v>
      </c>
      <c r="P646" s="2" t="s">
        <v>134</v>
      </c>
      <c r="Q646" s="2" t="s">
        <v>134</v>
      </c>
      <c r="R646" s="2" t="s">
        <v>3132</v>
      </c>
      <c r="S646" s="2" t="s">
        <v>134</v>
      </c>
      <c r="T646" s="2" t="s">
        <v>134</v>
      </c>
      <c r="U646" s="2" t="s">
        <v>134</v>
      </c>
      <c r="V646" s="2" t="s">
        <v>134</v>
      </c>
      <c r="W646" s="2" t="s">
        <v>134</v>
      </c>
      <c r="X646" s="2" t="s">
        <v>134</v>
      </c>
      <c r="Y646" s="2" t="s">
        <v>134</v>
      </c>
      <c r="Z646" s="4"/>
      <c r="AA646" s="4">
        <f>=ROUNDDOWN({0},0)</f>
      </c>
      <c r="AB646" s="5"/>
      <c r="AC646" s="2" t="s">
        <v>134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134</v>
      </c>
      <c r="AW646" s="8" t="s">
        <v>134</v>
      </c>
      <c r="AX646" s="4" t="s">
        <v>134</v>
      </c>
      <c r="AY646" s="8" t="s">
        <v>134</v>
      </c>
      <c r="AZ646" s="7" t="s">
        <v>134</v>
      </c>
      <c r="BA646" s="7" t="s">
        <v>134</v>
      </c>
      <c r="BB646" s="7"/>
      <c r="BC646" s="4" t="s">
        <v>134</v>
      </c>
      <c r="BD646" s="8" t="s">
        <v>134</v>
      </c>
      <c r="BE646" s="4" t="s">
        <v>134</v>
      </c>
      <c r="BF646" s="8" t="s">
        <v>134</v>
      </c>
      <c r="BG646" s="7" t="s">
        <v>134</v>
      </c>
      <c r="BH646" s="7" t="s">
        <v>134</v>
      </c>
      <c r="BI646" s="7"/>
      <c r="BJ646" s="4"/>
      <c r="BK646" s="8"/>
      <c r="BL646" s="2" t="s">
        <v>134</v>
      </c>
      <c r="BM646" s="7"/>
      <c r="BN646" s="7"/>
      <c r="BO646" s="4"/>
      <c r="BP646" s="8"/>
      <c r="BQ646" s="4"/>
      <c r="BR646" s="8"/>
      <c r="BS646" s="7"/>
      <c r="BT646" s="7"/>
      <c r="BU646" s="2" t="s">
        <v>134</v>
      </c>
      <c r="BV646" s="2" t="s">
        <v>134</v>
      </c>
      <c r="BW646" s="2" t="s">
        <v>134</v>
      </c>
      <c r="BX646" s="2" t="s">
        <v>134</v>
      </c>
      <c r="BY646" s="2" t="s">
        <v>134</v>
      </c>
      <c r="BZ646" s="2" t="s">
        <v>134</v>
      </c>
      <c r="CA646" s="4"/>
      <c r="CB646" s="8"/>
      <c r="CC646" s="4"/>
      <c r="CD646" s="8"/>
      <c r="CE646" s="7"/>
      <c r="CF646" s="7"/>
      <c r="CG646" s="2" t="s">
        <v>134</v>
      </c>
      <c r="CH646" s="2" t="s">
        <v>134</v>
      </c>
      <c r="CI646" s="2" t="s">
        <v>134</v>
      </c>
      <c r="CJ646" s="2" t="s">
        <v>134</v>
      </c>
      <c r="CK646" s="2" t="s">
        <v>134</v>
      </c>
      <c r="CL646" s="2" t="s">
        <v>134</v>
      </c>
      <c r="CM646" s="4"/>
      <c r="CN646" s="8"/>
      <c r="CO646" s="4"/>
      <c r="CP646" s="8"/>
      <c r="CQ646" s="7"/>
      <c r="CR646" s="7"/>
      <c r="CS646" s="2" t="s">
        <v>134</v>
      </c>
      <c r="CT646" s="2" t="s">
        <v>134</v>
      </c>
      <c r="CU646" s="2" t="s">
        <v>134</v>
      </c>
      <c r="CV646" s="2" t="s">
        <v>134</v>
      </c>
      <c r="CW646" s="2" t="s">
        <v>134</v>
      </c>
      <c r="CX646" s="2" t="s">
        <v>134</v>
      </c>
      <c r="CY646" s="4"/>
      <c r="CZ646" s="8"/>
      <c r="DA646" s="4"/>
      <c r="DB646" s="8"/>
      <c r="DC646" s="7"/>
      <c r="DD646" s="7"/>
      <c r="DE646" s="2" t="s">
        <v>134</v>
      </c>
      <c r="DF646" s="2" t="s">
        <v>134</v>
      </c>
      <c r="DG646" s="2" t="s">
        <v>134</v>
      </c>
      <c r="DH646" s="2" t="s">
        <v>134</v>
      </c>
      <c r="DI646" s="2" t="s">
        <v>134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134</v>
      </c>
      <c r="DR646" s="2" t="s">
        <v>134</v>
      </c>
      <c r="DS646" s="2" t="s">
        <v>134</v>
      </c>
      <c r="DT646" s="2" t="s">
        <v>134</v>
      </c>
      <c r="DU646" s="2" t="s">
        <v>134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134</v>
      </c>
      <c r="ED646" s="2" t="s">
        <v>134</v>
      </c>
      <c r="EE646" s="2" t="s">
        <v>134</v>
      </c>
      <c r="EF646" s="2" t="s">
        <v>134</v>
      </c>
      <c r="EG646" s="2" t="s">
        <v>134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134</v>
      </c>
      <c r="EP646" s="2" t="s">
        <v>134</v>
      </c>
      <c r="EQ646" s="2" t="s">
        <v>134</v>
      </c>
      <c r="ER646" s="2" t="s">
        <v>134</v>
      </c>
      <c r="ES646" s="2" t="s">
        <v>134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134</v>
      </c>
      <c r="FB646" s="2" t="s">
        <v>134</v>
      </c>
      <c r="FC646" s="2" t="s">
        <v>134</v>
      </c>
      <c r="FD646" s="2" t="s">
        <v>134</v>
      </c>
      <c r="FE646" s="2" t="s">
        <v>134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134</v>
      </c>
      <c r="FN646" s="2" t="s">
        <v>134</v>
      </c>
      <c r="FO646" s="2" t="s">
        <v>134</v>
      </c>
      <c r="FP646" s="2" t="s">
        <v>134</v>
      </c>
      <c r="FQ646" s="2" t="s">
        <v>134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134</v>
      </c>
      <c r="FZ646" s="2" t="s">
        <v>134</v>
      </c>
      <c r="GA646" s="2" t="s">
        <v>134</v>
      </c>
      <c r="GB646" s="2" t="s">
        <v>134</v>
      </c>
      <c r="GC646" s="2" t="s">
        <v>134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134</v>
      </c>
      <c r="GM646" s="2" t="s">
        <v>134</v>
      </c>
      <c r="GN646" s="2" t="s">
        <v>134</v>
      </c>
      <c r="GO646" s="2" t="s">
        <v>134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134</v>
      </c>
      <c r="GX646" s="2" t="s">
        <v>134</v>
      </c>
      <c r="GY646" s="2" t="s">
        <v>134</v>
      </c>
      <c r="GZ646" s="2" t="s">
        <v>134</v>
      </c>
      <c r="HA646" s="2" t="s">
        <v>134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134</v>
      </c>
      <c r="HJ646" s="2" t="s">
        <v>134</v>
      </c>
      <c r="HK646" s="2" t="s">
        <v>134</v>
      </c>
      <c r="HL646" s="2" t="s">
        <v>134</v>
      </c>
      <c r="HM646" s="2" t="s">
        <v>134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134</v>
      </c>
      <c r="HV646" s="2" t="s">
        <v>134</v>
      </c>
      <c r="HW646" s="2" t="s">
        <v>134</v>
      </c>
      <c r="HX646" s="2" t="s">
        <v>134</v>
      </c>
      <c r="HY646" s="2" t="s">
        <v>134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134</v>
      </c>
      <c r="IH646" s="2" t="s">
        <v>134</v>
      </c>
      <c r="II646" s="2" t="s">
        <v>134</v>
      </c>
      <c r="IJ646" s="2" t="s">
        <v>134</v>
      </c>
      <c r="IK646" s="2" t="s">
        <v>134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134</v>
      </c>
      <c r="IT646" s="2" t="s">
        <v>134</v>
      </c>
      <c r="IU646" s="2" t="s">
        <v>134</v>
      </c>
      <c r="IV646" s="2" t="s">
        <v>134</v>
      </c>
      <c r="IW646" s="2" t="s">
        <v>134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134</v>
      </c>
      <c r="JF646" s="2" t="s">
        <v>134</v>
      </c>
      <c r="JG646" s="2" t="s">
        <v>134</v>
      </c>
      <c r="JH646" s="2" t="s">
        <v>134</v>
      </c>
      <c r="JI646" s="2" t="s">
        <v>134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134</v>
      </c>
      <c r="JR646" s="2" t="s">
        <v>134</v>
      </c>
      <c r="JS646" s="2" t="s">
        <v>134</v>
      </c>
      <c r="JT646" s="2" t="s">
        <v>134</v>
      </c>
      <c r="JU646" s="2" t="s">
        <v>134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134</v>
      </c>
      <c r="KE646" s="2" t="s">
        <v>134</v>
      </c>
      <c r="KF646" s="2" t="s">
        <v>134</v>
      </c>
      <c r="KG646" s="2" t="s">
        <v>134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134</v>
      </c>
      <c r="LC646" s="2" t="s">
        <v>134</v>
      </c>
      <c r="LD646" s="2" t="s">
        <v>134</v>
      </c>
      <c r="LE646" s="2" t="s">
        <v>134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134</v>
      </c>
      <c r="LN646" s="2" t="s">
        <v>134</v>
      </c>
      <c r="LO646" s="2" t="s">
        <v>134</v>
      </c>
      <c r="LP646" s="2" t="s">
        <v>134</v>
      </c>
      <c r="LQ646" s="2" t="s">
        <v>134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134</v>
      </c>
      <c r="LZ646" s="2" t="s">
        <v>134</v>
      </c>
      <c r="MA646" s="2" t="s">
        <v>134</v>
      </c>
      <c r="MB646" s="2" t="s">
        <v>134</v>
      </c>
      <c r="MC646" s="2" t="s">
        <v>134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134</v>
      </c>
      <c r="MY646" s="2" t="s">
        <v>134</v>
      </c>
      <c r="MZ646" s="2" t="s">
        <v>134</v>
      </c>
      <c r="NA646" s="2" t="s">
        <v>134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134</v>
      </c>
      <c r="NV646" s="2" t="s">
        <v>134</v>
      </c>
      <c r="NW646" s="2" t="s">
        <v>134</v>
      </c>
      <c r="NX646" s="2" t="s">
        <v>134</v>
      </c>
      <c r="NY646" s="2" t="s">
        <v>134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134</v>
      </c>
      <c r="OT646" s="2" t="s">
        <v>134</v>
      </c>
      <c r="OU646" s="2" t="s">
        <v>134</v>
      </c>
      <c r="OV646" s="2" t="s">
        <v>134</v>
      </c>
      <c r="OW646" s="2" t="s">
        <v>134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134</v>
      </c>
      <c r="QD646" s="2" t="s">
        <v>134</v>
      </c>
      <c r="QE646" s="2" t="s">
        <v>134</v>
      </c>
      <c r="QF646" s="2" t="s">
        <v>134</v>
      </c>
      <c r="QG646" s="2" t="s">
        <v>134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134</v>
      </c>
      <c r="RB646" s="2" t="s">
        <v>134</v>
      </c>
      <c r="RC646" s="2" t="s">
        <v>134</v>
      </c>
      <c r="RD646" s="2" t="s">
        <v>134</v>
      </c>
      <c r="RE646" s="2" t="s">
        <v>134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134</v>
      </c>
      <c r="RN646" s="2" t="s">
        <v>134</v>
      </c>
      <c r="RO646" s="2" t="s">
        <v>134</v>
      </c>
      <c r="RP646" s="2" t="s">
        <v>134</v>
      </c>
      <c r="RQ646" s="2" t="s">
        <v>134</v>
      </c>
      <c r="RR646" s="2" t="s">
        <v>134</v>
      </c>
      <c r="RS646" s="4"/>
      <c r="RT646" s="8"/>
      <c r="RU646" s="4"/>
      <c r="RV646" s="8"/>
      <c r="RW646" s="7"/>
      <c r="RX646" s="7"/>
      <c r="RY646" s="2" t="s">
        <v>134</v>
      </c>
      <c r="RZ646" s="2" t="s">
        <v>134</v>
      </c>
      <c r="SA646" s="2" t="s">
        <v>134</v>
      </c>
      <c r="SB646" s="2" t="s">
        <v>134</v>
      </c>
      <c r="SC646" s="2" t="s">
        <v>134</v>
      </c>
      <c r="SD646" s="2" t="s">
        <v>134</v>
      </c>
      <c r="SE646" s="4"/>
      <c r="SF646" s="8"/>
      <c r="SG646" s="4"/>
      <c r="SH646" s="8"/>
      <c r="SI646" s="7"/>
      <c r="SJ646" s="7"/>
      <c r="SK646" s="2" t="s">
        <v>134</v>
      </c>
      <c r="SL646" s="2" t="s">
        <v>134</v>
      </c>
      <c r="SM646" s="2" t="s">
        <v>134</v>
      </c>
      <c r="SN646" s="2" t="s">
        <v>134</v>
      </c>
      <c r="SO646" s="2" t="s">
        <v>134</v>
      </c>
      <c r="SP646" s="2" t="s">
        <v>134</v>
      </c>
    </row>
    <row r="647">
      <c r="A647" s="2" t="s">
        <v>4328</v>
      </c>
      <c r="B647" s="2" t="s">
        <v>123</v>
      </c>
      <c r="C647" s="2" t="s">
        <v>1660</v>
      </c>
      <c r="D647" s="2" t="s">
        <v>2731</v>
      </c>
      <c r="E647" s="2" t="s">
        <v>1660</v>
      </c>
      <c r="F647" s="2" t="s">
        <v>4323</v>
      </c>
      <c r="G647" s="2" t="s">
        <v>134</v>
      </c>
      <c r="H647" s="2" t="s">
        <v>134</v>
      </c>
      <c r="I647" s="2" t="s">
        <v>134</v>
      </c>
      <c r="J647" s="2" t="s">
        <v>4329</v>
      </c>
      <c r="K647" s="2" t="s">
        <v>4325</v>
      </c>
      <c r="L647" s="3">
        <v>9.5</v>
      </c>
      <c r="M647" s="3"/>
      <c r="N647" s="3"/>
      <c r="O647" s="2" t="s">
        <v>766</v>
      </c>
      <c r="P647" s="2" t="s">
        <v>134</v>
      </c>
      <c r="Q647" s="2" t="s">
        <v>134</v>
      </c>
      <c r="R647" s="2" t="s">
        <v>3132</v>
      </c>
      <c r="S647" s="2" t="s">
        <v>134</v>
      </c>
      <c r="T647" s="2" t="s">
        <v>134</v>
      </c>
      <c r="U647" s="2" t="s">
        <v>134</v>
      </c>
      <c r="V647" s="2" t="s">
        <v>134</v>
      </c>
      <c r="W647" s="2" t="s">
        <v>134</v>
      </c>
      <c r="X647" s="2" t="s">
        <v>134</v>
      </c>
      <c r="Y647" s="2" t="s">
        <v>134</v>
      </c>
      <c r="Z647" s="4"/>
      <c r="AA647" s="4">
        <f>=ROUNDDOWN({0},0)</f>
      </c>
      <c r="AB647" s="5"/>
      <c r="AC647" s="2" t="s">
        <v>134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134</v>
      </c>
      <c r="AW647" s="8" t="s">
        <v>134</v>
      </c>
      <c r="AX647" s="4" t="s">
        <v>134</v>
      </c>
      <c r="AY647" s="8" t="s">
        <v>134</v>
      </c>
      <c r="AZ647" s="7" t="s">
        <v>134</v>
      </c>
      <c r="BA647" s="7" t="s">
        <v>134</v>
      </c>
      <c r="BB647" s="7"/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/>
      <c r="BJ647" s="4"/>
      <c r="BK647" s="8"/>
      <c r="BL647" s="2" t="s">
        <v>134</v>
      </c>
      <c r="BM647" s="7"/>
      <c r="BN647" s="7"/>
      <c r="BO647" s="4"/>
      <c r="BP647" s="8"/>
      <c r="BQ647" s="4"/>
      <c r="BR647" s="8"/>
      <c r="BS647" s="7"/>
      <c r="BT647" s="7"/>
      <c r="BU647" s="2" t="s">
        <v>134</v>
      </c>
      <c r="BV647" s="2" t="s">
        <v>134</v>
      </c>
      <c r="BW647" s="2" t="s">
        <v>134</v>
      </c>
      <c r="BX647" s="2" t="s">
        <v>134</v>
      </c>
      <c r="BY647" s="2" t="s">
        <v>134</v>
      </c>
      <c r="BZ647" s="2" t="s">
        <v>134</v>
      </c>
      <c r="CA647" s="4"/>
      <c r="CB647" s="8"/>
      <c r="CC647" s="4"/>
      <c r="CD647" s="8"/>
      <c r="CE647" s="7"/>
      <c r="CF647" s="7"/>
      <c r="CG647" s="2" t="s">
        <v>134</v>
      </c>
      <c r="CH647" s="2" t="s">
        <v>134</v>
      </c>
      <c r="CI647" s="2" t="s">
        <v>134</v>
      </c>
      <c r="CJ647" s="2" t="s">
        <v>134</v>
      </c>
      <c r="CK647" s="2" t="s">
        <v>134</v>
      </c>
      <c r="CL647" s="2" t="s">
        <v>134</v>
      </c>
      <c r="CM647" s="4"/>
      <c r="CN647" s="8"/>
      <c r="CO647" s="4"/>
      <c r="CP647" s="8"/>
      <c r="CQ647" s="7"/>
      <c r="CR647" s="7"/>
      <c r="CS647" s="2" t="s">
        <v>134</v>
      </c>
      <c r="CT647" s="2" t="s">
        <v>134</v>
      </c>
      <c r="CU647" s="2" t="s">
        <v>134</v>
      </c>
      <c r="CV647" s="2" t="s">
        <v>134</v>
      </c>
      <c r="CW647" s="2" t="s">
        <v>134</v>
      </c>
      <c r="CX647" s="2" t="s">
        <v>134</v>
      </c>
      <c r="CY647" s="4"/>
      <c r="CZ647" s="8"/>
      <c r="DA647" s="4"/>
      <c r="DB647" s="8"/>
      <c r="DC647" s="7"/>
      <c r="DD647" s="7"/>
      <c r="DE647" s="2" t="s">
        <v>134</v>
      </c>
      <c r="DF647" s="2" t="s">
        <v>134</v>
      </c>
      <c r="DG647" s="2" t="s">
        <v>134</v>
      </c>
      <c r="DH647" s="2" t="s">
        <v>134</v>
      </c>
      <c r="DI647" s="2" t="s">
        <v>134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134</v>
      </c>
      <c r="DR647" s="2" t="s">
        <v>134</v>
      </c>
      <c r="DS647" s="2" t="s">
        <v>134</v>
      </c>
      <c r="DT647" s="2" t="s">
        <v>134</v>
      </c>
      <c r="DU647" s="2" t="s">
        <v>134</v>
      </c>
      <c r="DV647" s="2" t="s">
        <v>134</v>
      </c>
      <c r="DW647" s="4"/>
      <c r="DX647" s="8"/>
      <c r="DY647" s="4"/>
      <c r="DZ647" s="8"/>
      <c r="EA647" s="7"/>
      <c r="EB647" s="7"/>
      <c r="EC647" s="2" t="s">
        <v>134</v>
      </c>
      <c r="ED647" s="2" t="s">
        <v>134</v>
      </c>
      <c r="EE647" s="2" t="s">
        <v>134</v>
      </c>
      <c r="EF647" s="2" t="s">
        <v>134</v>
      </c>
      <c r="EG647" s="2" t="s">
        <v>134</v>
      </c>
      <c r="EH647" s="2" t="s">
        <v>134</v>
      </c>
      <c r="EI647" s="4"/>
      <c r="EJ647" s="8"/>
      <c r="EK647" s="4"/>
      <c r="EL647" s="8"/>
      <c r="EM647" s="7"/>
      <c r="EN647" s="7"/>
      <c r="EO647" s="2" t="s">
        <v>134</v>
      </c>
      <c r="EP647" s="2" t="s">
        <v>134</v>
      </c>
      <c r="EQ647" s="2" t="s">
        <v>134</v>
      </c>
      <c r="ER647" s="2" t="s">
        <v>134</v>
      </c>
      <c r="ES647" s="2" t="s">
        <v>134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134</v>
      </c>
      <c r="FB647" s="2" t="s">
        <v>134</v>
      </c>
      <c r="FC647" s="2" t="s">
        <v>134</v>
      </c>
      <c r="FD647" s="2" t="s">
        <v>134</v>
      </c>
      <c r="FE647" s="2" t="s">
        <v>134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134</v>
      </c>
      <c r="FN647" s="2" t="s">
        <v>134</v>
      </c>
      <c r="FO647" s="2" t="s">
        <v>134</v>
      </c>
      <c r="FP647" s="2" t="s">
        <v>134</v>
      </c>
      <c r="FQ647" s="2" t="s">
        <v>134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134</v>
      </c>
      <c r="FZ647" s="2" t="s">
        <v>134</v>
      </c>
      <c r="GA647" s="2" t="s">
        <v>134</v>
      </c>
      <c r="GB647" s="2" t="s">
        <v>134</v>
      </c>
      <c r="GC647" s="2" t="s">
        <v>134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134</v>
      </c>
      <c r="GM647" s="2" t="s">
        <v>134</v>
      </c>
      <c r="GN647" s="2" t="s">
        <v>134</v>
      </c>
      <c r="GO647" s="2" t="s">
        <v>134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134</v>
      </c>
      <c r="GX647" s="2" t="s">
        <v>134</v>
      </c>
      <c r="GY647" s="2" t="s">
        <v>134</v>
      </c>
      <c r="GZ647" s="2" t="s">
        <v>134</v>
      </c>
      <c r="HA647" s="2" t="s">
        <v>134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134</v>
      </c>
      <c r="HJ647" s="2" t="s">
        <v>134</v>
      </c>
      <c r="HK647" s="2" t="s">
        <v>134</v>
      </c>
      <c r="HL647" s="2" t="s">
        <v>134</v>
      </c>
      <c r="HM647" s="2" t="s">
        <v>134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134</v>
      </c>
      <c r="HV647" s="2" t="s">
        <v>134</v>
      </c>
      <c r="HW647" s="2" t="s">
        <v>134</v>
      </c>
      <c r="HX647" s="2" t="s">
        <v>134</v>
      </c>
      <c r="HY647" s="2" t="s">
        <v>134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134</v>
      </c>
      <c r="IH647" s="2" t="s">
        <v>134</v>
      </c>
      <c r="II647" s="2" t="s">
        <v>134</v>
      </c>
      <c r="IJ647" s="2" t="s">
        <v>134</v>
      </c>
      <c r="IK647" s="2" t="s">
        <v>134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134</v>
      </c>
      <c r="IT647" s="2" t="s">
        <v>134</v>
      </c>
      <c r="IU647" s="2" t="s">
        <v>134</v>
      </c>
      <c r="IV647" s="2" t="s">
        <v>134</v>
      </c>
      <c r="IW647" s="2" t="s">
        <v>134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134</v>
      </c>
      <c r="JF647" s="2" t="s">
        <v>134</v>
      </c>
      <c r="JG647" s="2" t="s">
        <v>134</v>
      </c>
      <c r="JH647" s="2" t="s">
        <v>134</v>
      </c>
      <c r="JI647" s="2" t="s">
        <v>134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134</v>
      </c>
      <c r="JR647" s="2" t="s">
        <v>134</v>
      </c>
      <c r="JS647" s="2" t="s">
        <v>134</v>
      </c>
      <c r="JT647" s="2" t="s">
        <v>134</v>
      </c>
      <c r="JU647" s="2" t="s">
        <v>134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134</v>
      </c>
      <c r="KE647" s="2" t="s">
        <v>134</v>
      </c>
      <c r="KF647" s="2" t="s">
        <v>134</v>
      </c>
      <c r="KG647" s="2" t="s">
        <v>134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134</v>
      </c>
      <c r="KQ647" s="2" t="s">
        <v>134</v>
      </c>
      <c r="KR647" s="2" t="s">
        <v>134</v>
      </c>
      <c r="KS647" s="2" t="s">
        <v>134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134</v>
      </c>
      <c r="LB647" s="2" t="s">
        <v>134</v>
      </c>
      <c r="LC647" s="2" t="s">
        <v>134</v>
      </c>
      <c r="LD647" s="2" t="s">
        <v>134</v>
      </c>
      <c r="LE647" s="2" t="s">
        <v>134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134</v>
      </c>
      <c r="LN647" s="2" t="s">
        <v>134</v>
      </c>
      <c r="LO647" s="2" t="s">
        <v>134</v>
      </c>
      <c r="LP647" s="2" t="s">
        <v>134</v>
      </c>
      <c r="LQ647" s="2" t="s">
        <v>134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134</v>
      </c>
      <c r="LZ647" s="2" t="s">
        <v>134</v>
      </c>
      <c r="MA647" s="2" t="s">
        <v>134</v>
      </c>
      <c r="MB647" s="2" t="s">
        <v>134</v>
      </c>
      <c r="MC647" s="2" t="s">
        <v>134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134</v>
      </c>
      <c r="MM647" s="2" t="s">
        <v>134</v>
      </c>
      <c r="MN647" s="2" t="s">
        <v>134</v>
      </c>
      <c r="MO647" s="2" t="s">
        <v>134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134</v>
      </c>
      <c r="MY647" s="2" t="s">
        <v>134</v>
      </c>
      <c r="MZ647" s="2" t="s">
        <v>134</v>
      </c>
      <c r="NA647" s="2" t="s">
        <v>134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134</v>
      </c>
      <c r="NV647" s="2" t="s">
        <v>134</v>
      </c>
      <c r="NW647" s="2" t="s">
        <v>134</v>
      </c>
      <c r="NX647" s="2" t="s">
        <v>134</v>
      </c>
      <c r="NY647" s="2" t="s">
        <v>134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134</v>
      </c>
      <c r="OH647" s="2" t="s">
        <v>134</v>
      </c>
      <c r="OI647" s="2" t="s">
        <v>134</v>
      </c>
      <c r="OJ647" s="2" t="s">
        <v>134</v>
      </c>
      <c r="OK647" s="2" t="s">
        <v>134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134</v>
      </c>
      <c r="OT647" s="2" t="s">
        <v>134</v>
      </c>
      <c r="OU647" s="2" t="s">
        <v>134</v>
      </c>
      <c r="OV647" s="2" t="s">
        <v>134</v>
      </c>
      <c r="OW647" s="2" t="s">
        <v>134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134</v>
      </c>
      <c r="PS647" s="2" t="s">
        <v>134</v>
      </c>
      <c r="PT647" s="2" t="s">
        <v>134</v>
      </c>
      <c r="PU647" s="2" t="s">
        <v>134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134</v>
      </c>
      <c r="QD647" s="2" t="s">
        <v>134</v>
      </c>
      <c r="QE647" s="2" t="s">
        <v>134</v>
      </c>
      <c r="QF647" s="2" t="s">
        <v>134</v>
      </c>
      <c r="QG647" s="2" t="s">
        <v>134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134</v>
      </c>
      <c r="QP647" s="2" t="s">
        <v>134</v>
      </c>
      <c r="QQ647" s="2" t="s">
        <v>134</v>
      </c>
      <c r="QR647" s="2" t="s">
        <v>134</v>
      </c>
      <c r="QS647" s="2" t="s">
        <v>134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134</v>
      </c>
      <c r="RB647" s="2" t="s">
        <v>134</v>
      </c>
      <c r="RC647" s="2" t="s">
        <v>134</v>
      </c>
      <c r="RD647" s="2" t="s">
        <v>134</v>
      </c>
      <c r="RE647" s="2" t="s">
        <v>134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134</v>
      </c>
      <c r="RN647" s="2" t="s">
        <v>134</v>
      </c>
      <c r="RO647" s="2" t="s">
        <v>134</v>
      </c>
      <c r="RP647" s="2" t="s">
        <v>134</v>
      </c>
      <c r="RQ647" s="2" t="s">
        <v>134</v>
      </c>
      <c r="RR647" s="2" t="s">
        <v>134</v>
      </c>
      <c r="RS647" s="4"/>
      <c r="RT647" s="8"/>
      <c r="RU647" s="4"/>
      <c r="RV647" s="8"/>
      <c r="RW647" s="7"/>
      <c r="RX647" s="7"/>
      <c r="RY647" s="2" t="s">
        <v>134</v>
      </c>
      <c r="RZ647" s="2" t="s">
        <v>134</v>
      </c>
      <c r="SA647" s="2" t="s">
        <v>134</v>
      </c>
      <c r="SB647" s="2" t="s">
        <v>134</v>
      </c>
      <c r="SC647" s="2" t="s">
        <v>134</v>
      </c>
      <c r="SD647" s="2" t="s">
        <v>134</v>
      </c>
      <c r="SE647" s="4"/>
      <c r="SF647" s="8"/>
      <c r="SG647" s="4"/>
      <c r="SH647" s="8"/>
      <c r="SI647" s="7"/>
      <c r="SJ647" s="7"/>
      <c r="SK647" s="2" t="s">
        <v>134</v>
      </c>
      <c r="SL647" s="2" t="s">
        <v>134</v>
      </c>
      <c r="SM647" s="2" t="s">
        <v>134</v>
      </c>
      <c r="SN647" s="2" t="s">
        <v>134</v>
      </c>
      <c r="SO647" s="2" t="s">
        <v>134</v>
      </c>
      <c r="SP647" s="2" t="s">
        <v>134</v>
      </c>
    </row>
    <row r="648">
      <c r="A648" s="2" t="s">
        <v>4330</v>
      </c>
      <c r="B648" s="2" t="s">
        <v>123</v>
      </c>
      <c r="C648" s="2" t="s">
        <v>1660</v>
      </c>
      <c r="D648" s="2" t="s">
        <v>2731</v>
      </c>
      <c r="E648" s="2" t="s">
        <v>1660</v>
      </c>
      <c r="F648" s="2" t="s">
        <v>4323</v>
      </c>
      <c r="G648" s="2" t="s">
        <v>134</v>
      </c>
      <c r="H648" s="2" t="s">
        <v>134</v>
      </c>
      <c r="I648" s="2" t="s">
        <v>134</v>
      </c>
      <c r="J648" s="2" t="s">
        <v>4331</v>
      </c>
      <c r="K648" s="2" t="s">
        <v>4325</v>
      </c>
      <c r="L648" s="3">
        <v>12</v>
      </c>
      <c r="M648" s="3"/>
      <c r="N648" s="3"/>
      <c r="O648" s="2" t="s">
        <v>766</v>
      </c>
      <c r="P648" s="2" t="s">
        <v>134</v>
      </c>
      <c r="Q648" s="2" t="s">
        <v>134</v>
      </c>
      <c r="R648" s="2" t="s">
        <v>3132</v>
      </c>
      <c r="S648" s="2" t="s">
        <v>134</v>
      </c>
      <c r="T648" s="2" t="s">
        <v>134</v>
      </c>
      <c r="U648" s="2" t="s">
        <v>134</v>
      </c>
      <c r="V648" s="2" t="s">
        <v>134</v>
      </c>
      <c r="W648" s="2" t="s">
        <v>134</v>
      </c>
      <c r="X648" s="2" t="s">
        <v>134</v>
      </c>
      <c r="Y648" s="2" t="s">
        <v>134</v>
      </c>
      <c r="Z648" s="4"/>
      <c r="AA648" s="4">
        <f>=ROUNDDOWN({0},0)</f>
      </c>
      <c r="AB648" s="5"/>
      <c r="AC648" s="2" t="s">
        <v>134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/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/>
      <c r="BJ648" s="4"/>
      <c r="BK648" s="8"/>
      <c r="BL648" s="2" t="s">
        <v>134</v>
      </c>
      <c r="BM648" s="7"/>
      <c r="BN648" s="7"/>
      <c r="BO648" s="4"/>
      <c r="BP648" s="8"/>
      <c r="BQ648" s="4"/>
      <c r="BR648" s="8"/>
      <c r="BS648" s="7"/>
      <c r="BT648" s="7"/>
      <c r="BU648" s="2" t="s">
        <v>134</v>
      </c>
      <c r="BV648" s="2" t="s">
        <v>134</v>
      </c>
      <c r="BW648" s="2" t="s">
        <v>134</v>
      </c>
      <c r="BX648" s="2" t="s">
        <v>134</v>
      </c>
      <c r="BY648" s="2" t="s">
        <v>134</v>
      </c>
      <c r="BZ648" s="2" t="s">
        <v>134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134</v>
      </c>
      <c r="CI648" s="2" t="s">
        <v>134</v>
      </c>
      <c r="CJ648" s="2" t="s">
        <v>134</v>
      </c>
      <c r="CK648" s="2" t="s">
        <v>134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134</v>
      </c>
      <c r="CT648" s="2" t="s">
        <v>134</v>
      </c>
      <c r="CU648" s="2" t="s">
        <v>134</v>
      </c>
      <c r="CV648" s="2" t="s">
        <v>134</v>
      </c>
      <c r="CW648" s="2" t="s">
        <v>134</v>
      </c>
      <c r="CX648" s="2" t="s">
        <v>134</v>
      </c>
      <c r="CY648" s="4"/>
      <c r="CZ648" s="8"/>
      <c r="DA648" s="4"/>
      <c r="DB648" s="8"/>
      <c r="DC648" s="7"/>
      <c r="DD648" s="7"/>
      <c r="DE648" s="2" t="s">
        <v>134</v>
      </c>
      <c r="DF648" s="2" t="s">
        <v>134</v>
      </c>
      <c r="DG648" s="2" t="s">
        <v>134</v>
      </c>
      <c r="DH648" s="2" t="s">
        <v>134</v>
      </c>
      <c r="DI648" s="2" t="s">
        <v>134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134</v>
      </c>
      <c r="DR648" s="2" t="s">
        <v>134</v>
      </c>
      <c r="DS648" s="2" t="s">
        <v>134</v>
      </c>
      <c r="DT648" s="2" t="s">
        <v>134</v>
      </c>
      <c r="DU648" s="2" t="s">
        <v>134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134</v>
      </c>
      <c r="ED648" s="2" t="s">
        <v>134</v>
      </c>
      <c r="EE648" s="2" t="s">
        <v>134</v>
      </c>
      <c r="EF648" s="2" t="s">
        <v>134</v>
      </c>
      <c r="EG648" s="2" t="s">
        <v>134</v>
      </c>
      <c r="EH648" s="2" t="s">
        <v>134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134</v>
      </c>
      <c r="EQ648" s="2" t="s">
        <v>134</v>
      </c>
      <c r="ER648" s="2" t="s">
        <v>134</v>
      </c>
      <c r="ES648" s="2" t="s">
        <v>134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134</v>
      </c>
      <c r="FB648" s="2" t="s">
        <v>134</v>
      </c>
      <c r="FC648" s="2" t="s">
        <v>134</v>
      </c>
      <c r="FD648" s="2" t="s">
        <v>134</v>
      </c>
      <c r="FE648" s="2" t="s">
        <v>134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134</v>
      </c>
      <c r="FN648" s="2" t="s">
        <v>134</v>
      </c>
      <c r="FO648" s="2" t="s">
        <v>134</v>
      </c>
      <c r="FP648" s="2" t="s">
        <v>134</v>
      </c>
      <c r="FQ648" s="2" t="s">
        <v>134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134</v>
      </c>
      <c r="GA648" s="2" t="s">
        <v>134</v>
      </c>
      <c r="GB648" s="2" t="s">
        <v>134</v>
      </c>
      <c r="GC648" s="2" t="s">
        <v>134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134</v>
      </c>
      <c r="GM648" s="2" t="s">
        <v>134</v>
      </c>
      <c r="GN648" s="2" t="s">
        <v>134</v>
      </c>
      <c r="GO648" s="2" t="s">
        <v>134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134</v>
      </c>
      <c r="GX648" s="2" t="s">
        <v>134</v>
      </c>
      <c r="GY648" s="2" t="s">
        <v>134</v>
      </c>
      <c r="GZ648" s="2" t="s">
        <v>134</v>
      </c>
      <c r="HA648" s="2" t="s">
        <v>134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134</v>
      </c>
      <c r="HJ648" s="2" t="s">
        <v>134</v>
      </c>
      <c r="HK648" s="2" t="s">
        <v>134</v>
      </c>
      <c r="HL648" s="2" t="s">
        <v>134</v>
      </c>
      <c r="HM648" s="2" t="s">
        <v>134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134</v>
      </c>
      <c r="HV648" s="2" t="s">
        <v>134</v>
      </c>
      <c r="HW648" s="2" t="s">
        <v>134</v>
      </c>
      <c r="HX648" s="2" t="s">
        <v>134</v>
      </c>
      <c r="HY648" s="2" t="s">
        <v>134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134</v>
      </c>
      <c r="II648" s="2" t="s">
        <v>134</v>
      </c>
      <c r="IJ648" s="2" t="s">
        <v>134</v>
      </c>
      <c r="IK648" s="2" t="s">
        <v>134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134</v>
      </c>
      <c r="IT648" s="2" t="s">
        <v>134</v>
      </c>
      <c r="IU648" s="2" t="s">
        <v>134</v>
      </c>
      <c r="IV648" s="2" t="s">
        <v>134</v>
      </c>
      <c r="IW648" s="2" t="s">
        <v>134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134</v>
      </c>
      <c r="JG648" s="2" t="s">
        <v>134</v>
      </c>
      <c r="JH648" s="2" t="s">
        <v>134</v>
      </c>
      <c r="JI648" s="2" t="s">
        <v>134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134</v>
      </c>
      <c r="JR648" s="2" t="s">
        <v>134</v>
      </c>
      <c r="JS648" s="2" t="s">
        <v>134</v>
      </c>
      <c r="JT648" s="2" t="s">
        <v>134</v>
      </c>
      <c r="JU648" s="2" t="s">
        <v>134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134</v>
      </c>
      <c r="LB648" s="2" t="s">
        <v>134</v>
      </c>
      <c r="LC648" s="2" t="s">
        <v>134</v>
      </c>
      <c r="LD648" s="2" t="s">
        <v>134</v>
      </c>
      <c r="LE648" s="2" t="s">
        <v>134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134</v>
      </c>
      <c r="LN648" s="2" t="s">
        <v>134</v>
      </c>
      <c r="LO648" s="2" t="s">
        <v>134</v>
      </c>
      <c r="LP648" s="2" t="s">
        <v>134</v>
      </c>
      <c r="LQ648" s="2" t="s">
        <v>134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134</v>
      </c>
      <c r="LZ648" s="2" t="s">
        <v>134</v>
      </c>
      <c r="MA648" s="2" t="s">
        <v>134</v>
      </c>
      <c r="MB648" s="2" t="s">
        <v>134</v>
      </c>
      <c r="MC648" s="2" t="s">
        <v>134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134</v>
      </c>
      <c r="MY648" s="2" t="s">
        <v>134</v>
      </c>
      <c r="MZ648" s="2" t="s">
        <v>134</v>
      </c>
      <c r="NA648" s="2" t="s">
        <v>134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134</v>
      </c>
      <c r="NV648" s="2" t="s">
        <v>134</v>
      </c>
      <c r="NW648" s="2" t="s">
        <v>134</v>
      </c>
      <c r="NX648" s="2" t="s">
        <v>134</v>
      </c>
      <c r="NY648" s="2" t="s">
        <v>134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134</v>
      </c>
      <c r="OT648" s="2" t="s">
        <v>134</v>
      </c>
      <c r="OU648" s="2" t="s">
        <v>134</v>
      </c>
      <c r="OV648" s="2" t="s">
        <v>134</v>
      </c>
      <c r="OW648" s="2" t="s">
        <v>134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134</v>
      </c>
      <c r="QD648" s="2" t="s">
        <v>134</v>
      </c>
      <c r="QE648" s="2" t="s">
        <v>134</v>
      </c>
      <c r="QF648" s="2" t="s">
        <v>134</v>
      </c>
      <c r="QG648" s="2" t="s">
        <v>134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134</v>
      </c>
      <c r="QP648" s="2" t="s">
        <v>134</v>
      </c>
      <c r="QQ648" s="2" t="s">
        <v>134</v>
      </c>
      <c r="QR648" s="2" t="s">
        <v>134</v>
      </c>
      <c r="QS648" s="2" t="s">
        <v>134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134</v>
      </c>
      <c r="RN648" s="2" t="s">
        <v>134</v>
      </c>
      <c r="RO648" s="2" t="s">
        <v>134</v>
      </c>
      <c r="RP648" s="2" t="s">
        <v>134</v>
      </c>
      <c r="RQ648" s="2" t="s">
        <v>134</v>
      </c>
      <c r="RR648" s="2" t="s">
        <v>134</v>
      </c>
      <c r="RS648" s="4"/>
      <c r="RT648" s="8"/>
      <c r="RU648" s="4"/>
      <c r="RV648" s="8"/>
      <c r="RW648" s="7"/>
      <c r="RX648" s="7"/>
      <c r="RY648" s="2" t="s">
        <v>134</v>
      </c>
      <c r="RZ648" s="2" t="s">
        <v>134</v>
      </c>
      <c r="SA648" s="2" t="s">
        <v>134</v>
      </c>
      <c r="SB648" s="2" t="s">
        <v>134</v>
      </c>
      <c r="SC648" s="2" t="s">
        <v>134</v>
      </c>
      <c r="SD648" s="2" t="s">
        <v>134</v>
      </c>
      <c r="SE648" s="4"/>
      <c r="SF648" s="8"/>
      <c r="SG648" s="4"/>
      <c r="SH648" s="8"/>
      <c r="SI648" s="7"/>
      <c r="SJ648" s="7"/>
      <c r="SK648" s="2" t="s">
        <v>134</v>
      </c>
      <c r="SL648" s="2" t="s">
        <v>134</v>
      </c>
      <c r="SM648" s="2" t="s">
        <v>134</v>
      </c>
      <c r="SN648" s="2" t="s">
        <v>134</v>
      </c>
      <c r="SO648" s="2" t="s">
        <v>134</v>
      </c>
      <c r="SP648" s="2" t="s">
        <v>134</v>
      </c>
    </row>
    <row r="649">
      <c r="A649" s="2" t="s">
        <v>4332</v>
      </c>
      <c r="B649" s="2" t="s">
        <v>123</v>
      </c>
      <c r="C649" s="2" t="s">
        <v>1660</v>
      </c>
      <c r="D649" s="2" t="s">
        <v>2731</v>
      </c>
      <c r="E649" s="2" t="s">
        <v>1660</v>
      </c>
      <c r="F649" s="2" t="s">
        <v>4333</v>
      </c>
      <c r="G649" s="2" t="s">
        <v>134</v>
      </c>
      <c r="H649" s="2" t="s">
        <v>134</v>
      </c>
      <c r="I649" s="2" t="s">
        <v>134</v>
      </c>
      <c r="J649" s="2" t="s">
        <v>4334</v>
      </c>
      <c r="K649" s="2" t="s">
        <v>4333</v>
      </c>
      <c r="L649" s="3">
        <v>9.8</v>
      </c>
      <c r="M649" s="3"/>
      <c r="N649" s="3"/>
      <c r="O649" s="2" t="s">
        <v>766</v>
      </c>
      <c r="P649" s="2" t="s">
        <v>134</v>
      </c>
      <c r="Q649" s="2" t="s">
        <v>134</v>
      </c>
      <c r="R649" s="2" t="s">
        <v>3132</v>
      </c>
      <c r="S649" s="2" t="s">
        <v>134</v>
      </c>
      <c r="T649" s="2" t="s">
        <v>134</v>
      </c>
      <c r="U649" s="2" t="s">
        <v>134</v>
      </c>
      <c r="V649" s="2" t="s">
        <v>134</v>
      </c>
      <c r="W649" s="2" t="s">
        <v>134</v>
      </c>
      <c r="X649" s="2" t="s">
        <v>134</v>
      </c>
      <c r="Y649" s="2" t="s">
        <v>134</v>
      </c>
      <c r="Z649" s="4"/>
      <c r="AA649" s="4">
        <f>=ROUNDDOWN({0},0)</f>
      </c>
      <c r="AB649" s="5"/>
      <c r="AC649" s="2" t="s">
        <v>134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134</v>
      </c>
      <c r="BM649" s="7"/>
      <c r="BN649" s="7"/>
      <c r="BO649" s="4"/>
      <c r="BP649" s="8"/>
      <c r="BQ649" s="4"/>
      <c r="BR649" s="8"/>
      <c r="BS649" s="7"/>
      <c r="BT649" s="7"/>
      <c r="BU649" s="2" t="s">
        <v>134</v>
      </c>
      <c r="BV649" s="2" t="s">
        <v>134</v>
      </c>
      <c r="BW649" s="2" t="s">
        <v>134</v>
      </c>
      <c r="BX649" s="2" t="s">
        <v>134</v>
      </c>
      <c r="BY649" s="2" t="s">
        <v>134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134</v>
      </c>
      <c r="CI649" s="2" t="s">
        <v>134</v>
      </c>
      <c r="CJ649" s="2" t="s">
        <v>134</v>
      </c>
      <c r="CK649" s="2" t="s">
        <v>134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134</v>
      </c>
      <c r="CT649" s="2" t="s">
        <v>134</v>
      </c>
      <c r="CU649" s="2" t="s">
        <v>134</v>
      </c>
      <c r="CV649" s="2" t="s">
        <v>134</v>
      </c>
      <c r="CW649" s="2" t="s">
        <v>134</v>
      </c>
      <c r="CX649" s="2" t="s">
        <v>134</v>
      </c>
      <c r="CY649" s="4"/>
      <c r="CZ649" s="8"/>
      <c r="DA649" s="4"/>
      <c r="DB649" s="8"/>
      <c r="DC649" s="7"/>
      <c r="DD649" s="7"/>
      <c r="DE649" s="2" t="s">
        <v>134</v>
      </c>
      <c r="DF649" s="2" t="s">
        <v>134</v>
      </c>
      <c r="DG649" s="2" t="s">
        <v>134</v>
      </c>
      <c r="DH649" s="2" t="s">
        <v>134</v>
      </c>
      <c r="DI649" s="2" t="s">
        <v>134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134</v>
      </c>
      <c r="DR649" s="2" t="s">
        <v>134</v>
      </c>
      <c r="DS649" s="2" t="s">
        <v>134</v>
      </c>
      <c r="DT649" s="2" t="s">
        <v>134</v>
      </c>
      <c r="DU649" s="2" t="s">
        <v>134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134</v>
      </c>
      <c r="ED649" s="2" t="s">
        <v>134</v>
      </c>
      <c r="EE649" s="2" t="s">
        <v>134</v>
      </c>
      <c r="EF649" s="2" t="s">
        <v>134</v>
      </c>
      <c r="EG649" s="2" t="s">
        <v>134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134</v>
      </c>
      <c r="EQ649" s="2" t="s">
        <v>134</v>
      </c>
      <c r="ER649" s="2" t="s">
        <v>134</v>
      </c>
      <c r="ES649" s="2" t="s">
        <v>134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134</v>
      </c>
      <c r="FB649" s="2" t="s">
        <v>134</v>
      </c>
      <c r="FC649" s="2" t="s">
        <v>134</v>
      </c>
      <c r="FD649" s="2" t="s">
        <v>134</v>
      </c>
      <c r="FE649" s="2" t="s">
        <v>134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134</v>
      </c>
      <c r="FN649" s="2" t="s">
        <v>134</v>
      </c>
      <c r="FO649" s="2" t="s">
        <v>134</v>
      </c>
      <c r="FP649" s="2" t="s">
        <v>134</v>
      </c>
      <c r="FQ649" s="2" t="s">
        <v>134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134</v>
      </c>
      <c r="GA649" s="2" t="s">
        <v>134</v>
      </c>
      <c r="GB649" s="2" t="s">
        <v>134</v>
      </c>
      <c r="GC649" s="2" t="s">
        <v>134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134</v>
      </c>
      <c r="GM649" s="2" t="s">
        <v>134</v>
      </c>
      <c r="GN649" s="2" t="s">
        <v>134</v>
      </c>
      <c r="GO649" s="2" t="s">
        <v>134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134</v>
      </c>
      <c r="GX649" s="2" t="s">
        <v>134</v>
      </c>
      <c r="GY649" s="2" t="s">
        <v>134</v>
      </c>
      <c r="GZ649" s="2" t="s">
        <v>134</v>
      </c>
      <c r="HA649" s="2" t="s">
        <v>134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134</v>
      </c>
      <c r="HJ649" s="2" t="s">
        <v>134</v>
      </c>
      <c r="HK649" s="2" t="s">
        <v>134</v>
      </c>
      <c r="HL649" s="2" t="s">
        <v>134</v>
      </c>
      <c r="HM649" s="2" t="s">
        <v>134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134</v>
      </c>
      <c r="HV649" s="2" t="s">
        <v>134</v>
      </c>
      <c r="HW649" s="2" t="s">
        <v>134</v>
      </c>
      <c r="HX649" s="2" t="s">
        <v>134</v>
      </c>
      <c r="HY649" s="2" t="s">
        <v>134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134</v>
      </c>
      <c r="II649" s="2" t="s">
        <v>134</v>
      </c>
      <c r="IJ649" s="2" t="s">
        <v>134</v>
      </c>
      <c r="IK649" s="2" t="s">
        <v>134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134</v>
      </c>
      <c r="IT649" s="2" t="s">
        <v>134</v>
      </c>
      <c r="IU649" s="2" t="s">
        <v>134</v>
      </c>
      <c r="IV649" s="2" t="s">
        <v>134</v>
      </c>
      <c r="IW649" s="2" t="s">
        <v>134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134</v>
      </c>
      <c r="JG649" s="2" t="s">
        <v>134</v>
      </c>
      <c r="JH649" s="2" t="s">
        <v>134</v>
      </c>
      <c r="JI649" s="2" t="s">
        <v>134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134</v>
      </c>
      <c r="JR649" s="2" t="s">
        <v>134</v>
      </c>
      <c r="JS649" s="2" t="s">
        <v>134</v>
      </c>
      <c r="JT649" s="2" t="s">
        <v>134</v>
      </c>
      <c r="JU649" s="2" t="s">
        <v>134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134</v>
      </c>
      <c r="KQ649" s="2" t="s">
        <v>134</v>
      </c>
      <c r="KR649" s="2" t="s">
        <v>134</v>
      </c>
      <c r="KS649" s="2" t="s">
        <v>134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134</v>
      </c>
      <c r="LC649" s="2" t="s">
        <v>134</v>
      </c>
      <c r="LD649" s="2" t="s">
        <v>134</v>
      </c>
      <c r="LE649" s="2" t="s">
        <v>134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134</v>
      </c>
      <c r="LO649" s="2" t="s">
        <v>134</v>
      </c>
      <c r="LP649" s="2" t="s">
        <v>134</v>
      </c>
      <c r="LQ649" s="2" t="s">
        <v>134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134</v>
      </c>
      <c r="LZ649" s="2" t="s">
        <v>134</v>
      </c>
      <c r="MA649" s="2" t="s">
        <v>134</v>
      </c>
      <c r="MB649" s="2" t="s">
        <v>134</v>
      </c>
      <c r="MC649" s="2" t="s">
        <v>134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134</v>
      </c>
      <c r="MM649" s="2" t="s">
        <v>134</v>
      </c>
      <c r="MN649" s="2" t="s">
        <v>134</v>
      </c>
      <c r="MO649" s="2" t="s">
        <v>134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134</v>
      </c>
      <c r="NK649" s="2" t="s">
        <v>134</v>
      </c>
      <c r="NL649" s="2" t="s">
        <v>134</v>
      </c>
      <c r="NM649" s="2" t="s">
        <v>134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134</v>
      </c>
      <c r="NV649" s="2" t="s">
        <v>134</v>
      </c>
      <c r="NW649" s="2" t="s">
        <v>134</v>
      </c>
      <c r="NX649" s="2" t="s">
        <v>134</v>
      </c>
      <c r="NY649" s="2" t="s">
        <v>134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134</v>
      </c>
      <c r="OT649" s="2" t="s">
        <v>134</v>
      </c>
      <c r="OU649" s="2" t="s">
        <v>134</v>
      </c>
      <c r="OV649" s="2" t="s">
        <v>134</v>
      </c>
      <c r="OW649" s="2" t="s">
        <v>134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134</v>
      </c>
      <c r="PS649" s="2" t="s">
        <v>134</v>
      </c>
      <c r="PT649" s="2" t="s">
        <v>134</v>
      </c>
      <c r="PU649" s="2" t="s">
        <v>134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134</v>
      </c>
      <c r="QP649" s="2" t="s">
        <v>134</v>
      </c>
      <c r="QQ649" s="2" t="s">
        <v>134</v>
      </c>
      <c r="QR649" s="2" t="s">
        <v>134</v>
      </c>
      <c r="QS649" s="2" t="s">
        <v>134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134</v>
      </c>
      <c r="RB649" s="2" t="s">
        <v>134</v>
      </c>
      <c r="RC649" s="2" t="s">
        <v>134</v>
      </c>
      <c r="RD649" s="2" t="s">
        <v>134</v>
      </c>
      <c r="RE649" s="2" t="s">
        <v>134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134</v>
      </c>
      <c r="RN649" s="2" t="s">
        <v>134</v>
      </c>
      <c r="RO649" s="2" t="s">
        <v>134</v>
      </c>
      <c r="RP649" s="2" t="s">
        <v>134</v>
      </c>
      <c r="RQ649" s="2" t="s">
        <v>134</v>
      </c>
      <c r="RR649" s="2" t="s">
        <v>134</v>
      </c>
      <c r="RS649" s="4"/>
      <c r="RT649" s="8"/>
      <c r="RU649" s="4"/>
      <c r="RV649" s="8"/>
      <c r="RW649" s="7"/>
      <c r="RX649" s="7"/>
      <c r="RY649" s="2" t="s">
        <v>134</v>
      </c>
      <c r="RZ649" s="2" t="s">
        <v>134</v>
      </c>
      <c r="SA649" s="2" t="s">
        <v>134</v>
      </c>
      <c r="SB649" s="2" t="s">
        <v>134</v>
      </c>
      <c r="SC649" s="2" t="s">
        <v>134</v>
      </c>
      <c r="SD649" s="2" t="s">
        <v>134</v>
      </c>
      <c r="SE649" s="4"/>
      <c r="SF649" s="8"/>
      <c r="SG649" s="4"/>
      <c r="SH649" s="8"/>
      <c r="SI649" s="7"/>
      <c r="SJ649" s="7"/>
      <c r="SK649" s="2" t="s">
        <v>134</v>
      </c>
      <c r="SL649" s="2" t="s">
        <v>134</v>
      </c>
      <c r="SM649" s="2" t="s">
        <v>134</v>
      </c>
      <c r="SN649" s="2" t="s">
        <v>134</v>
      </c>
      <c r="SO649" s="2" t="s">
        <v>134</v>
      </c>
      <c r="SP649" s="2" t="s">
        <v>134</v>
      </c>
    </row>
    <row r="650">
      <c r="A650" s="2" t="s">
        <v>4335</v>
      </c>
      <c r="B650" s="2" t="s">
        <v>123</v>
      </c>
      <c r="C650" s="2" t="s">
        <v>1660</v>
      </c>
      <c r="D650" s="2" t="s">
        <v>2731</v>
      </c>
      <c r="E650" s="2" t="s">
        <v>1660</v>
      </c>
      <c r="F650" s="2" t="s">
        <v>4336</v>
      </c>
      <c r="G650" s="2" t="s">
        <v>134</v>
      </c>
      <c r="H650" s="2" t="s">
        <v>134</v>
      </c>
      <c r="I650" s="2" t="s">
        <v>134</v>
      </c>
      <c r="J650" s="2" t="s">
        <v>4334</v>
      </c>
      <c r="K650" s="2" t="s">
        <v>4337</v>
      </c>
      <c r="L650" s="3">
        <v>10.58</v>
      </c>
      <c r="M650" s="3"/>
      <c r="N650" s="3"/>
      <c r="O650" s="2" t="s">
        <v>131</v>
      </c>
      <c r="P650" s="2" t="s">
        <v>134</v>
      </c>
      <c r="Q650" s="2" t="s">
        <v>134</v>
      </c>
      <c r="R650" s="2" t="s">
        <v>3132</v>
      </c>
      <c r="S650" s="2" t="s">
        <v>134</v>
      </c>
      <c r="T650" s="2" t="s">
        <v>134</v>
      </c>
      <c r="U650" s="2" t="s">
        <v>134</v>
      </c>
      <c r="V650" s="2" t="s">
        <v>134</v>
      </c>
      <c r="W650" s="2" t="s">
        <v>134</v>
      </c>
      <c r="X650" s="2" t="s">
        <v>134</v>
      </c>
      <c r="Y650" s="2" t="s">
        <v>134</v>
      </c>
      <c r="Z650" s="4"/>
      <c r="AA650" s="4">
        <f>=ROUNDDOWN({0},0)</f>
      </c>
      <c r="AB650" s="5"/>
      <c r="AC650" s="2" t="s">
        <v>134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134</v>
      </c>
      <c r="BM650" s="7"/>
      <c r="BN650" s="7"/>
      <c r="BO650" s="4"/>
      <c r="BP650" s="8"/>
      <c r="BQ650" s="4"/>
      <c r="BR650" s="8"/>
      <c r="BS650" s="7"/>
      <c r="BT650" s="7"/>
      <c r="BU650" s="2" t="s">
        <v>134</v>
      </c>
      <c r="BV650" s="2" t="s">
        <v>134</v>
      </c>
      <c r="BW650" s="2" t="s">
        <v>134</v>
      </c>
      <c r="BX650" s="2" t="s">
        <v>134</v>
      </c>
      <c r="BY650" s="2" t="s">
        <v>134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134</v>
      </c>
      <c r="CI650" s="2" t="s">
        <v>134</v>
      </c>
      <c r="CJ650" s="2" t="s">
        <v>134</v>
      </c>
      <c r="CK650" s="2" t="s">
        <v>134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134</v>
      </c>
      <c r="CT650" s="2" t="s">
        <v>134</v>
      </c>
      <c r="CU650" s="2" t="s">
        <v>134</v>
      </c>
      <c r="CV650" s="2" t="s">
        <v>134</v>
      </c>
      <c r="CW650" s="2" t="s">
        <v>134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134</v>
      </c>
      <c r="DF650" s="2" t="s">
        <v>134</v>
      </c>
      <c r="DG650" s="2" t="s">
        <v>134</v>
      </c>
      <c r="DH650" s="2" t="s">
        <v>134</v>
      </c>
      <c r="DI650" s="2" t="s">
        <v>134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134</v>
      </c>
      <c r="DS650" s="2" t="s">
        <v>134</v>
      </c>
      <c r="DT650" s="2" t="s">
        <v>134</v>
      </c>
      <c r="DU650" s="2" t="s">
        <v>134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134</v>
      </c>
      <c r="ED650" s="2" t="s">
        <v>134</v>
      </c>
      <c r="EE650" s="2" t="s">
        <v>134</v>
      </c>
      <c r="EF650" s="2" t="s">
        <v>134</v>
      </c>
      <c r="EG650" s="2" t="s">
        <v>134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134</v>
      </c>
      <c r="EQ650" s="2" t="s">
        <v>134</v>
      </c>
      <c r="ER650" s="2" t="s">
        <v>134</v>
      </c>
      <c r="ES650" s="2" t="s">
        <v>134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134</v>
      </c>
      <c r="FB650" s="2" t="s">
        <v>134</v>
      </c>
      <c r="FC650" s="2" t="s">
        <v>134</v>
      </c>
      <c r="FD650" s="2" t="s">
        <v>134</v>
      </c>
      <c r="FE650" s="2" t="s">
        <v>134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134</v>
      </c>
      <c r="FN650" s="2" t="s">
        <v>134</v>
      </c>
      <c r="FO650" s="2" t="s">
        <v>134</v>
      </c>
      <c r="FP650" s="2" t="s">
        <v>134</v>
      </c>
      <c r="FQ650" s="2" t="s">
        <v>134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134</v>
      </c>
      <c r="GA650" s="2" t="s">
        <v>134</v>
      </c>
      <c r="GB650" s="2" t="s">
        <v>134</v>
      </c>
      <c r="GC650" s="2" t="s">
        <v>134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134</v>
      </c>
      <c r="GM650" s="2" t="s">
        <v>134</v>
      </c>
      <c r="GN650" s="2" t="s">
        <v>134</v>
      </c>
      <c r="GO650" s="2" t="s">
        <v>134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134</v>
      </c>
      <c r="GX650" s="2" t="s">
        <v>134</v>
      </c>
      <c r="GY650" s="2" t="s">
        <v>134</v>
      </c>
      <c r="GZ650" s="2" t="s">
        <v>134</v>
      </c>
      <c r="HA650" s="2" t="s">
        <v>134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134</v>
      </c>
      <c r="HJ650" s="2" t="s">
        <v>134</v>
      </c>
      <c r="HK650" s="2" t="s">
        <v>134</v>
      </c>
      <c r="HL650" s="2" t="s">
        <v>134</v>
      </c>
      <c r="HM650" s="2" t="s">
        <v>134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134</v>
      </c>
      <c r="HW650" s="2" t="s">
        <v>134</v>
      </c>
      <c r="HX650" s="2" t="s">
        <v>134</v>
      </c>
      <c r="HY650" s="2" t="s">
        <v>134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134</v>
      </c>
      <c r="II650" s="2" t="s">
        <v>134</v>
      </c>
      <c r="IJ650" s="2" t="s">
        <v>134</v>
      </c>
      <c r="IK650" s="2" t="s">
        <v>134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134</v>
      </c>
      <c r="IT650" s="2" t="s">
        <v>134</v>
      </c>
      <c r="IU650" s="2" t="s">
        <v>134</v>
      </c>
      <c r="IV650" s="2" t="s">
        <v>134</v>
      </c>
      <c r="IW650" s="2" t="s">
        <v>134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134</v>
      </c>
      <c r="JG650" s="2" t="s">
        <v>134</v>
      </c>
      <c r="JH650" s="2" t="s">
        <v>134</v>
      </c>
      <c r="JI650" s="2" t="s">
        <v>134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134</v>
      </c>
      <c r="JS650" s="2" t="s">
        <v>134</v>
      </c>
      <c r="JT650" s="2" t="s">
        <v>134</v>
      </c>
      <c r="JU650" s="2" t="s">
        <v>134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134</v>
      </c>
      <c r="KQ650" s="2" t="s">
        <v>134</v>
      </c>
      <c r="KR650" s="2" t="s">
        <v>134</v>
      </c>
      <c r="KS650" s="2" t="s">
        <v>134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134</v>
      </c>
      <c r="LC650" s="2" t="s">
        <v>134</v>
      </c>
      <c r="LD650" s="2" t="s">
        <v>134</v>
      </c>
      <c r="LE650" s="2" t="s">
        <v>134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134</v>
      </c>
      <c r="LO650" s="2" t="s">
        <v>134</v>
      </c>
      <c r="LP650" s="2" t="s">
        <v>134</v>
      </c>
      <c r="LQ650" s="2" t="s">
        <v>134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134</v>
      </c>
      <c r="LZ650" s="2" t="s">
        <v>134</v>
      </c>
      <c r="MA650" s="2" t="s">
        <v>134</v>
      </c>
      <c r="MB650" s="2" t="s">
        <v>134</v>
      </c>
      <c r="MC650" s="2" t="s">
        <v>134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134</v>
      </c>
      <c r="MY650" s="2" t="s">
        <v>134</v>
      </c>
      <c r="MZ650" s="2" t="s">
        <v>134</v>
      </c>
      <c r="NA650" s="2" t="s">
        <v>134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134</v>
      </c>
      <c r="NK650" s="2" t="s">
        <v>134</v>
      </c>
      <c r="NL650" s="2" t="s">
        <v>134</v>
      </c>
      <c r="NM650" s="2" t="s">
        <v>134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134</v>
      </c>
      <c r="NW650" s="2" t="s">
        <v>134</v>
      </c>
      <c r="NX650" s="2" t="s">
        <v>134</v>
      </c>
      <c r="NY650" s="2" t="s">
        <v>134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134</v>
      </c>
      <c r="OT650" s="2" t="s">
        <v>134</v>
      </c>
      <c r="OU650" s="2" t="s">
        <v>134</v>
      </c>
      <c r="OV650" s="2" t="s">
        <v>134</v>
      </c>
      <c r="OW650" s="2" t="s">
        <v>134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134</v>
      </c>
      <c r="PF650" s="2" t="s">
        <v>134</v>
      </c>
      <c r="PG650" s="2" t="s">
        <v>134</v>
      </c>
      <c r="PH650" s="2" t="s">
        <v>134</v>
      </c>
      <c r="PI650" s="2" t="s">
        <v>134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134</v>
      </c>
      <c r="PS650" s="2" t="s">
        <v>134</v>
      </c>
      <c r="PT650" s="2" t="s">
        <v>134</v>
      </c>
      <c r="PU650" s="2" t="s">
        <v>134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134</v>
      </c>
      <c r="QP650" s="2" t="s">
        <v>134</v>
      </c>
      <c r="QQ650" s="2" t="s">
        <v>134</v>
      </c>
      <c r="QR650" s="2" t="s">
        <v>134</v>
      </c>
      <c r="QS650" s="2" t="s">
        <v>134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134</v>
      </c>
      <c r="RB650" s="2" t="s">
        <v>134</v>
      </c>
      <c r="RC650" s="2" t="s">
        <v>134</v>
      </c>
      <c r="RD650" s="2" t="s">
        <v>134</v>
      </c>
      <c r="RE650" s="2" t="s">
        <v>134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134</v>
      </c>
      <c r="RN650" s="2" t="s">
        <v>134</v>
      </c>
      <c r="RO650" s="2" t="s">
        <v>134</v>
      </c>
      <c r="RP650" s="2" t="s">
        <v>134</v>
      </c>
      <c r="RQ650" s="2" t="s">
        <v>134</v>
      </c>
      <c r="RR650" s="2" t="s">
        <v>134</v>
      </c>
      <c r="RS650" s="4"/>
      <c r="RT650" s="8"/>
      <c r="RU650" s="4"/>
      <c r="RV650" s="8"/>
      <c r="RW650" s="7"/>
      <c r="RX650" s="7"/>
      <c r="RY650" s="2" t="s">
        <v>134</v>
      </c>
      <c r="RZ650" s="2" t="s">
        <v>134</v>
      </c>
      <c r="SA650" s="2" t="s">
        <v>134</v>
      </c>
      <c r="SB650" s="2" t="s">
        <v>134</v>
      </c>
      <c r="SC650" s="2" t="s">
        <v>134</v>
      </c>
      <c r="SD650" s="2" t="s">
        <v>134</v>
      </c>
      <c r="SE650" s="4"/>
      <c r="SF650" s="8"/>
      <c r="SG650" s="4"/>
      <c r="SH650" s="8"/>
      <c r="SI650" s="7"/>
      <c r="SJ650" s="7"/>
      <c r="SK650" s="2" t="s">
        <v>134</v>
      </c>
      <c r="SL650" s="2" t="s">
        <v>134</v>
      </c>
      <c r="SM650" s="2" t="s">
        <v>134</v>
      </c>
      <c r="SN650" s="2" t="s">
        <v>134</v>
      </c>
      <c r="SO650" s="2" t="s">
        <v>134</v>
      </c>
      <c r="SP650" s="2" t="s">
        <v>134</v>
      </c>
    </row>
    <row r="651">
      <c r="A651" s="2" t="s">
        <v>4338</v>
      </c>
      <c r="B651" s="2" t="s">
        <v>123</v>
      </c>
      <c r="C651" s="2" t="s">
        <v>1660</v>
      </c>
      <c r="D651" s="2" t="s">
        <v>2731</v>
      </c>
      <c r="E651" s="2" t="s">
        <v>1660</v>
      </c>
      <c r="F651" s="2" t="s">
        <v>1093</v>
      </c>
      <c r="G651" s="2" t="s">
        <v>134</v>
      </c>
      <c r="H651" s="2" t="s">
        <v>134</v>
      </c>
      <c r="I651" s="2" t="s">
        <v>134</v>
      </c>
      <c r="J651" s="2" t="s">
        <v>4339</v>
      </c>
      <c r="K651" s="2" t="s">
        <v>4340</v>
      </c>
      <c r="L651" s="3">
        <v>22.5</v>
      </c>
      <c r="M651" s="3"/>
      <c r="N651" s="3"/>
      <c r="O651" s="2" t="s">
        <v>131</v>
      </c>
      <c r="P651" s="2" t="s">
        <v>134</v>
      </c>
      <c r="Q651" s="2" t="s">
        <v>134</v>
      </c>
      <c r="R651" s="2" t="s">
        <v>3132</v>
      </c>
      <c r="S651" s="2" t="s">
        <v>134</v>
      </c>
      <c r="T651" s="2" t="s">
        <v>134</v>
      </c>
      <c r="U651" s="2" t="s">
        <v>134</v>
      </c>
      <c r="V651" s="2" t="s">
        <v>134</v>
      </c>
      <c r="W651" s="2" t="s">
        <v>134</v>
      </c>
      <c r="X651" s="2" t="s">
        <v>134</v>
      </c>
      <c r="Y651" s="2" t="s">
        <v>134</v>
      </c>
      <c r="Z651" s="4"/>
      <c r="AA651" s="4">
        <f>=ROUNDDOWN({0},0)</f>
      </c>
      <c r="AB651" s="5"/>
      <c r="AC651" s="2" t="s">
        <v>134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134</v>
      </c>
      <c r="BM651" s="7"/>
      <c r="BN651" s="7"/>
      <c r="BO651" s="4"/>
      <c r="BP651" s="8"/>
      <c r="BQ651" s="4"/>
      <c r="BR651" s="8"/>
      <c r="BS651" s="7"/>
      <c r="BT651" s="7"/>
      <c r="BU651" s="2" t="s">
        <v>134</v>
      </c>
      <c r="BV651" s="2" t="s">
        <v>134</v>
      </c>
      <c r="BW651" s="2" t="s">
        <v>134</v>
      </c>
      <c r="BX651" s="2" t="s">
        <v>134</v>
      </c>
      <c r="BY651" s="2" t="s">
        <v>134</v>
      </c>
      <c r="BZ651" s="2" t="s">
        <v>134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134</v>
      </c>
      <c r="CI651" s="2" t="s">
        <v>134</v>
      </c>
      <c r="CJ651" s="2" t="s">
        <v>134</v>
      </c>
      <c r="CK651" s="2" t="s">
        <v>134</v>
      </c>
      <c r="CL651" s="2" t="s">
        <v>134</v>
      </c>
      <c r="CM651" s="4"/>
      <c r="CN651" s="8"/>
      <c r="CO651" s="4"/>
      <c r="CP651" s="8"/>
      <c r="CQ651" s="7"/>
      <c r="CR651" s="7"/>
      <c r="CS651" s="2" t="s">
        <v>134</v>
      </c>
      <c r="CT651" s="2" t="s">
        <v>134</v>
      </c>
      <c r="CU651" s="2" t="s">
        <v>134</v>
      </c>
      <c r="CV651" s="2" t="s">
        <v>134</v>
      </c>
      <c r="CW651" s="2" t="s">
        <v>134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134</v>
      </c>
      <c r="DF651" s="2" t="s">
        <v>134</v>
      </c>
      <c r="DG651" s="2" t="s">
        <v>134</v>
      </c>
      <c r="DH651" s="2" t="s">
        <v>134</v>
      </c>
      <c r="DI651" s="2" t="s">
        <v>134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134</v>
      </c>
      <c r="DR651" s="2" t="s">
        <v>134</v>
      </c>
      <c r="DS651" s="2" t="s">
        <v>134</v>
      </c>
      <c r="DT651" s="2" t="s">
        <v>134</v>
      </c>
      <c r="DU651" s="2" t="s">
        <v>134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134</v>
      </c>
      <c r="ED651" s="2" t="s">
        <v>134</v>
      </c>
      <c r="EE651" s="2" t="s">
        <v>134</v>
      </c>
      <c r="EF651" s="2" t="s">
        <v>134</v>
      </c>
      <c r="EG651" s="2" t="s">
        <v>134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134</v>
      </c>
      <c r="EQ651" s="2" t="s">
        <v>134</v>
      </c>
      <c r="ER651" s="2" t="s">
        <v>134</v>
      </c>
      <c r="ES651" s="2" t="s">
        <v>134</v>
      </c>
      <c r="ET651" s="2" t="s">
        <v>134</v>
      </c>
      <c r="EU651" s="4"/>
      <c r="EV651" s="8"/>
      <c r="EW651" s="4"/>
      <c r="EX651" s="8"/>
      <c r="EY651" s="7"/>
      <c r="EZ651" s="7"/>
      <c r="FA651" s="2" t="s">
        <v>134</v>
      </c>
      <c r="FB651" s="2" t="s">
        <v>134</v>
      </c>
      <c r="FC651" s="2" t="s">
        <v>134</v>
      </c>
      <c r="FD651" s="2" t="s">
        <v>134</v>
      </c>
      <c r="FE651" s="2" t="s">
        <v>134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134</v>
      </c>
      <c r="FN651" s="2" t="s">
        <v>134</v>
      </c>
      <c r="FO651" s="2" t="s">
        <v>134</v>
      </c>
      <c r="FP651" s="2" t="s">
        <v>134</v>
      </c>
      <c r="FQ651" s="2" t="s">
        <v>134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134</v>
      </c>
      <c r="GA651" s="2" t="s">
        <v>134</v>
      </c>
      <c r="GB651" s="2" t="s">
        <v>134</v>
      </c>
      <c r="GC651" s="2" t="s">
        <v>134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134</v>
      </c>
      <c r="GM651" s="2" t="s">
        <v>134</v>
      </c>
      <c r="GN651" s="2" t="s">
        <v>134</v>
      </c>
      <c r="GO651" s="2" t="s">
        <v>134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134</v>
      </c>
      <c r="GX651" s="2" t="s">
        <v>134</v>
      </c>
      <c r="GY651" s="2" t="s">
        <v>134</v>
      </c>
      <c r="GZ651" s="2" t="s">
        <v>134</v>
      </c>
      <c r="HA651" s="2" t="s">
        <v>134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134</v>
      </c>
      <c r="HJ651" s="2" t="s">
        <v>134</v>
      </c>
      <c r="HK651" s="2" t="s">
        <v>134</v>
      </c>
      <c r="HL651" s="2" t="s">
        <v>134</v>
      </c>
      <c r="HM651" s="2" t="s">
        <v>134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134</v>
      </c>
      <c r="HV651" s="2" t="s">
        <v>134</v>
      </c>
      <c r="HW651" s="2" t="s">
        <v>134</v>
      </c>
      <c r="HX651" s="2" t="s">
        <v>134</v>
      </c>
      <c r="HY651" s="2" t="s">
        <v>134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134</v>
      </c>
      <c r="II651" s="2" t="s">
        <v>134</v>
      </c>
      <c r="IJ651" s="2" t="s">
        <v>134</v>
      </c>
      <c r="IK651" s="2" t="s">
        <v>134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134</v>
      </c>
      <c r="IT651" s="2" t="s">
        <v>134</v>
      </c>
      <c r="IU651" s="2" t="s">
        <v>134</v>
      </c>
      <c r="IV651" s="2" t="s">
        <v>134</v>
      </c>
      <c r="IW651" s="2" t="s">
        <v>134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134</v>
      </c>
      <c r="JG651" s="2" t="s">
        <v>134</v>
      </c>
      <c r="JH651" s="2" t="s">
        <v>134</v>
      </c>
      <c r="JI651" s="2" t="s">
        <v>134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134</v>
      </c>
      <c r="JR651" s="2" t="s">
        <v>134</v>
      </c>
      <c r="JS651" s="2" t="s">
        <v>134</v>
      </c>
      <c r="JT651" s="2" t="s">
        <v>134</v>
      </c>
      <c r="JU651" s="2" t="s">
        <v>134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134</v>
      </c>
      <c r="KE651" s="2" t="s">
        <v>134</v>
      </c>
      <c r="KF651" s="2" t="s">
        <v>134</v>
      </c>
      <c r="KG651" s="2" t="s">
        <v>134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134</v>
      </c>
      <c r="KQ651" s="2" t="s">
        <v>134</v>
      </c>
      <c r="KR651" s="2" t="s">
        <v>134</v>
      </c>
      <c r="KS651" s="2" t="s">
        <v>134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134</v>
      </c>
      <c r="LC651" s="2" t="s">
        <v>134</v>
      </c>
      <c r="LD651" s="2" t="s">
        <v>134</v>
      </c>
      <c r="LE651" s="2" t="s">
        <v>134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134</v>
      </c>
      <c r="LO651" s="2" t="s">
        <v>134</v>
      </c>
      <c r="LP651" s="2" t="s">
        <v>134</v>
      </c>
      <c r="LQ651" s="2" t="s">
        <v>134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134</v>
      </c>
      <c r="LZ651" s="2" t="s">
        <v>134</v>
      </c>
      <c r="MA651" s="2" t="s">
        <v>134</v>
      </c>
      <c r="MB651" s="2" t="s">
        <v>134</v>
      </c>
      <c r="MC651" s="2" t="s">
        <v>134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134</v>
      </c>
      <c r="MM651" s="2" t="s">
        <v>134</v>
      </c>
      <c r="MN651" s="2" t="s">
        <v>134</v>
      </c>
      <c r="MO651" s="2" t="s">
        <v>134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134</v>
      </c>
      <c r="MY651" s="2" t="s">
        <v>134</v>
      </c>
      <c r="MZ651" s="2" t="s">
        <v>134</v>
      </c>
      <c r="NA651" s="2" t="s">
        <v>134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134</v>
      </c>
      <c r="NK651" s="2" t="s">
        <v>134</v>
      </c>
      <c r="NL651" s="2" t="s">
        <v>134</v>
      </c>
      <c r="NM651" s="2" t="s">
        <v>134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134</v>
      </c>
      <c r="OI651" s="2" t="s">
        <v>134</v>
      </c>
      <c r="OJ651" s="2" t="s">
        <v>134</v>
      </c>
      <c r="OK651" s="2" t="s">
        <v>134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134</v>
      </c>
      <c r="OT651" s="2" t="s">
        <v>134</v>
      </c>
      <c r="OU651" s="2" t="s">
        <v>134</v>
      </c>
      <c r="OV651" s="2" t="s">
        <v>134</v>
      </c>
      <c r="OW651" s="2" t="s">
        <v>134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134</v>
      </c>
      <c r="PF651" s="2" t="s">
        <v>134</v>
      </c>
      <c r="PG651" s="2" t="s">
        <v>134</v>
      </c>
      <c r="PH651" s="2" t="s">
        <v>134</v>
      </c>
      <c r="PI651" s="2" t="s">
        <v>134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134</v>
      </c>
      <c r="PS651" s="2" t="s">
        <v>134</v>
      </c>
      <c r="PT651" s="2" t="s">
        <v>134</v>
      </c>
      <c r="PU651" s="2" t="s">
        <v>134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134</v>
      </c>
      <c r="QD651" s="2" t="s">
        <v>134</v>
      </c>
      <c r="QE651" s="2" t="s">
        <v>134</v>
      </c>
      <c r="QF651" s="2" t="s">
        <v>134</v>
      </c>
      <c r="QG651" s="2" t="s">
        <v>134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134</v>
      </c>
      <c r="RB651" s="2" t="s">
        <v>134</v>
      </c>
      <c r="RC651" s="2" t="s">
        <v>134</v>
      </c>
      <c r="RD651" s="2" t="s">
        <v>134</v>
      </c>
      <c r="RE651" s="2" t="s">
        <v>134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134</v>
      </c>
      <c r="RN651" s="2" t="s">
        <v>134</v>
      </c>
      <c r="RO651" s="2" t="s">
        <v>134</v>
      </c>
      <c r="RP651" s="2" t="s">
        <v>134</v>
      </c>
      <c r="RQ651" s="2" t="s">
        <v>134</v>
      </c>
      <c r="RR651" s="2" t="s">
        <v>134</v>
      </c>
      <c r="RS651" s="4"/>
      <c r="RT651" s="8"/>
      <c r="RU651" s="4"/>
      <c r="RV651" s="8"/>
      <c r="RW651" s="7"/>
      <c r="RX651" s="7"/>
      <c r="RY651" s="2" t="s">
        <v>134</v>
      </c>
      <c r="RZ651" s="2" t="s">
        <v>134</v>
      </c>
      <c r="SA651" s="2" t="s">
        <v>134</v>
      </c>
      <c r="SB651" s="2" t="s">
        <v>134</v>
      </c>
      <c r="SC651" s="2" t="s">
        <v>134</v>
      </c>
      <c r="SD651" s="2" t="s">
        <v>134</v>
      </c>
      <c r="SE651" s="4"/>
      <c r="SF651" s="8"/>
      <c r="SG651" s="4"/>
      <c r="SH651" s="8"/>
      <c r="SI651" s="7"/>
      <c r="SJ651" s="7"/>
      <c r="SK651" s="2" t="s">
        <v>134</v>
      </c>
      <c r="SL651" s="2" t="s">
        <v>134</v>
      </c>
      <c r="SM651" s="2" t="s">
        <v>134</v>
      </c>
      <c r="SN651" s="2" t="s">
        <v>134</v>
      </c>
      <c r="SO651" s="2" t="s">
        <v>134</v>
      </c>
      <c r="SP651" s="2" t="s">
        <v>134</v>
      </c>
    </row>
    <row r="652">
      <c r="A652" s="2" t="s">
        <v>4341</v>
      </c>
      <c r="B652" s="2" t="s">
        <v>123</v>
      </c>
      <c r="C652" s="2" t="s">
        <v>1660</v>
      </c>
      <c r="D652" s="2" t="s">
        <v>2731</v>
      </c>
      <c r="E652" s="2" t="s">
        <v>1660</v>
      </c>
      <c r="F652" s="2" t="s">
        <v>4342</v>
      </c>
      <c r="G652" s="2" t="s">
        <v>134</v>
      </c>
      <c r="H652" s="2" t="s">
        <v>134</v>
      </c>
      <c r="I652" s="2" t="s">
        <v>134</v>
      </c>
      <c r="J652" s="2" t="s">
        <v>4343</v>
      </c>
      <c r="K652" s="2" t="s">
        <v>792</v>
      </c>
      <c r="L652" s="3">
        <v>6.25</v>
      </c>
      <c r="M652" s="3"/>
      <c r="N652" s="3"/>
      <c r="O652" s="2" t="s">
        <v>131</v>
      </c>
      <c r="P652" s="2" t="s">
        <v>134</v>
      </c>
      <c r="Q652" s="2" t="s">
        <v>134</v>
      </c>
      <c r="R652" s="2" t="s">
        <v>3132</v>
      </c>
      <c r="S652" s="2" t="s">
        <v>134</v>
      </c>
      <c r="T652" s="2" t="s">
        <v>134</v>
      </c>
      <c r="U652" s="2" t="s">
        <v>134</v>
      </c>
      <c r="V652" s="2" t="s">
        <v>134</v>
      </c>
      <c r="W652" s="2" t="s">
        <v>134</v>
      </c>
      <c r="X652" s="2" t="s">
        <v>134</v>
      </c>
      <c r="Y652" s="2" t="s">
        <v>134</v>
      </c>
      <c r="Z652" s="4"/>
      <c r="AA652" s="4">
        <f>=ROUNDDOWN({0},0)</f>
      </c>
      <c r="AB652" s="5"/>
      <c r="AC652" s="2" t="s">
        <v>134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134</v>
      </c>
      <c r="AW652" s="8" t="s">
        <v>134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/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/>
      <c r="BJ652" s="4"/>
      <c r="BK652" s="8"/>
      <c r="BL652" s="2" t="s">
        <v>134</v>
      </c>
      <c r="BM652" s="7"/>
      <c r="BN652" s="7"/>
      <c r="BO652" s="4"/>
      <c r="BP652" s="8"/>
      <c r="BQ652" s="4"/>
      <c r="BR652" s="8"/>
      <c r="BS652" s="7"/>
      <c r="BT652" s="7"/>
      <c r="BU652" s="2" t="s">
        <v>134</v>
      </c>
      <c r="BV652" s="2" t="s">
        <v>134</v>
      </c>
      <c r="BW652" s="2" t="s">
        <v>134</v>
      </c>
      <c r="BX652" s="2" t="s">
        <v>134</v>
      </c>
      <c r="BY652" s="2" t="s">
        <v>134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134</v>
      </c>
      <c r="CI652" s="2" t="s">
        <v>134</v>
      </c>
      <c r="CJ652" s="2" t="s">
        <v>134</v>
      </c>
      <c r="CK652" s="2" t="s">
        <v>134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134</v>
      </c>
      <c r="CT652" s="2" t="s">
        <v>134</v>
      </c>
      <c r="CU652" s="2" t="s">
        <v>134</v>
      </c>
      <c r="CV652" s="2" t="s">
        <v>134</v>
      </c>
      <c r="CW652" s="2" t="s">
        <v>134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134</v>
      </c>
      <c r="DF652" s="2" t="s">
        <v>134</v>
      </c>
      <c r="DG652" s="2" t="s">
        <v>134</v>
      </c>
      <c r="DH652" s="2" t="s">
        <v>134</v>
      </c>
      <c r="DI652" s="2" t="s">
        <v>134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134</v>
      </c>
      <c r="DS652" s="2" t="s">
        <v>134</v>
      </c>
      <c r="DT652" s="2" t="s">
        <v>134</v>
      </c>
      <c r="DU652" s="2" t="s">
        <v>134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134</v>
      </c>
      <c r="ED652" s="2" t="s">
        <v>134</v>
      </c>
      <c r="EE652" s="2" t="s">
        <v>134</v>
      </c>
      <c r="EF652" s="2" t="s">
        <v>134</v>
      </c>
      <c r="EG652" s="2" t="s">
        <v>134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134</v>
      </c>
      <c r="EQ652" s="2" t="s">
        <v>134</v>
      </c>
      <c r="ER652" s="2" t="s">
        <v>134</v>
      </c>
      <c r="ES652" s="2" t="s">
        <v>134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134</v>
      </c>
      <c r="FB652" s="2" t="s">
        <v>134</v>
      </c>
      <c r="FC652" s="2" t="s">
        <v>134</v>
      </c>
      <c r="FD652" s="2" t="s">
        <v>134</v>
      </c>
      <c r="FE652" s="2" t="s">
        <v>134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134</v>
      </c>
      <c r="FN652" s="2" t="s">
        <v>134</v>
      </c>
      <c r="FO652" s="2" t="s">
        <v>134</v>
      </c>
      <c r="FP652" s="2" t="s">
        <v>134</v>
      </c>
      <c r="FQ652" s="2" t="s">
        <v>134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134</v>
      </c>
      <c r="GA652" s="2" t="s">
        <v>134</v>
      </c>
      <c r="GB652" s="2" t="s">
        <v>134</v>
      </c>
      <c r="GC652" s="2" t="s">
        <v>134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134</v>
      </c>
      <c r="GM652" s="2" t="s">
        <v>134</v>
      </c>
      <c r="GN652" s="2" t="s">
        <v>134</v>
      </c>
      <c r="GO652" s="2" t="s">
        <v>134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134</v>
      </c>
      <c r="GX652" s="2" t="s">
        <v>134</v>
      </c>
      <c r="GY652" s="2" t="s">
        <v>134</v>
      </c>
      <c r="GZ652" s="2" t="s">
        <v>134</v>
      </c>
      <c r="HA652" s="2" t="s">
        <v>134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134</v>
      </c>
      <c r="HJ652" s="2" t="s">
        <v>134</v>
      </c>
      <c r="HK652" s="2" t="s">
        <v>134</v>
      </c>
      <c r="HL652" s="2" t="s">
        <v>134</v>
      </c>
      <c r="HM652" s="2" t="s">
        <v>134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134</v>
      </c>
      <c r="HV652" s="2" t="s">
        <v>134</v>
      </c>
      <c r="HW652" s="2" t="s">
        <v>134</v>
      </c>
      <c r="HX652" s="2" t="s">
        <v>134</v>
      </c>
      <c r="HY652" s="2" t="s">
        <v>134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134</v>
      </c>
      <c r="II652" s="2" t="s">
        <v>134</v>
      </c>
      <c r="IJ652" s="2" t="s">
        <v>134</v>
      </c>
      <c r="IK652" s="2" t="s">
        <v>134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134</v>
      </c>
      <c r="IT652" s="2" t="s">
        <v>134</v>
      </c>
      <c r="IU652" s="2" t="s">
        <v>134</v>
      </c>
      <c r="IV652" s="2" t="s">
        <v>134</v>
      </c>
      <c r="IW652" s="2" t="s">
        <v>134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134</v>
      </c>
      <c r="JG652" s="2" t="s">
        <v>134</v>
      </c>
      <c r="JH652" s="2" t="s">
        <v>134</v>
      </c>
      <c r="JI652" s="2" t="s">
        <v>134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134</v>
      </c>
      <c r="JS652" s="2" t="s">
        <v>134</v>
      </c>
      <c r="JT652" s="2" t="s">
        <v>134</v>
      </c>
      <c r="JU652" s="2" t="s">
        <v>134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134</v>
      </c>
      <c r="KE652" s="2" t="s">
        <v>134</v>
      </c>
      <c r="KF652" s="2" t="s">
        <v>134</v>
      </c>
      <c r="KG652" s="2" t="s">
        <v>134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134</v>
      </c>
      <c r="KQ652" s="2" t="s">
        <v>134</v>
      </c>
      <c r="KR652" s="2" t="s">
        <v>134</v>
      </c>
      <c r="KS652" s="2" t="s">
        <v>134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134</v>
      </c>
      <c r="LC652" s="2" t="s">
        <v>134</v>
      </c>
      <c r="LD652" s="2" t="s">
        <v>134</v>
      </c>
      <c r="LE652" s="2" t="s">
        <v>134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134</v>
      </c>
      <c r="LO652" s="2" t="s">
        <v>134</v>
      </c>
      <c r="LP652" s="2" t="s">
        <v>134</v>
      </c>
      <c r="LQ652" s="2" t="s">
        <v>134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134</v>
      </c>
      <c r="LZ652" s="2" t="s">
        <v>134</v>
      </c>
      <c r="MA652" s="2" t="s">
        <v>134</v>
      </c>
      <c r="MB652" s="2" t="s">
        <v>134</v>
      </c>
      <c r="MC652" s="2" t="s">
        <v>134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134</v>
      </c>
      <c r="MM652" s="2" t="s">
        <v>134</v>
      </c>
      <c r="MN652" s="2" t="s">
        <v>134</v>
      </c>
      <c r="MO652" s="2" t="s">
        <v>134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134</v>
      </c>
      <c r="NK652" s="2" t="s">
        <v>134</v>
      </c>
      <c r="NL652" s="2" t="s">
        <v>134</v>
      </c>
      <c r="NM652" s="2" t="s">
        <v>134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134</v>
      </c>
      <c r="OT652" s="2" t="s">
        <v>134</v>
      </c>
      <c r="OU652" s="2" t="s">
        <v>134</v>
      </c>
      <c r="OV652" s="2" t="s">
        <v>134</v>
      </c>
      <c r="OW652" s="2" t="s">
        <v>134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134</v>
      </c>
      <c r="PF652" s="2" t="s">
        <v>134</v>
      </c>
      <c r="PG652" s="2" t="s">
        <v>134</v>
      </c>
      <c r="PH652" s="2" t="s">
        <v>134</v>
      </c>
      <c r="PI652" s="2" t="s">
        <v>134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134</v>
      </c>
      <c r="RB652" s="2" t="s">
        <v>134</v>
      </c>
      <c r="RC652" s="2" t="s">
        <v>134</v>
      </c>
      <c r="RD652" s="2" t="s">
        <v>134</v>
      </c>
      <c r="RE652" s="2" t="s">
        <v>134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  <c r="RS652" s="4"/>
      <c r="RT652" s="8"/>
      <c r="RU652" s="4"/>
      <c r="RV652" s="8"/>
      <c r="RW652" s="7"/>
      <c r="RX652" s="7"/>
      <c r="RY652" s="2" t="s">
        <v>134</v>
      </c>
      <c r="RZ652" s="2" t="s">
        <v>134</v>
      </c>
      <c r="SA652" s="2" t="s">
        <v>134</v>
      </c>
      <c r="SB652" s="2" t="s">
        <v>134</v>
      </c>
      <c r="SC652" s="2" t="s">
        <v>134</v>
      </c>
      <c r="SD652" s="2" t="s">
        <v>134</v>
      </c>
      <c r="SE652" s="4"/>
      <c r="SF652" s="8"/>
      <c r="SG652" s="4"/>
      <c r="SH652" s="8"/>
      <c r="SI652" s="7"/>
      <c r="SJ652" s="7"/>
      <c r="SK652" s="2" t="s">
        <v>134</v>
      </c>
      <c r="SL652" s="2" t="s">
        <v>134</v>
      </c>
      <c r="SM652" s="2" t="s">
        <v>134</v>
      </c>
      <c r="SN652" s="2" t="s">
        <v>134</v>
      </c>
      <c r="SO652" s="2" t="s">
        <v>134</v>
      </c>
      <c r="SP652" s="2" t="s">
        <v>134</v>
      </c>
    </row>
    <row r="653">
      <c r="A653" s="2" t="s">
        <v>4344</v>
      </c>
      <c r="B653" s="2" t="s">
        <v>123</v>
      </c>
      <c r="C653" s="2" t="s">
        <v>1660</v>
      </c>
      <c r="D653" s="2" t="s">
        <v>2731</v>
      </c>
      <c r="E653" s="2" t="s">
        <v>1660</v>
      </c>
      <c r="F653" s="2" t="s">
        <v>4342</v>
      </c>
      <c r="G653" s="2" t="s">
        <v>134</v>
      </c>
      <c r="H653" s="2" t="s">
        <v>134</v>
      </c>
      <c r="I653" s="2" t="s">
        <v>134</v>
      </c>
      <c r="J653" s="2" t="s">
        <v>4345</v>
      </c>
      <c r="K653" s="2" t="s">
        <v>792</v>
      </c>
      <c r="L653" s="3">
        <v>5.2</v>
      </c>
      <c r="M653" s="3"/>
      <c r="N653" s="3"/>
      <c r="O653" s="2" t="s">
        <v>131</v>
      </c>
      <c r="P653" s="2" t="s">
        <v>134</v>
      </c>
      <c r="Q653" s="2" t="s">
        <v>134</v>
      </c>
      <c r="R653" s="2" t="s">
        <v>3132</v>
      </c>
      <c r="S653" s="2" t="s">
        <v>134</v>
      </c>
      <c r="T653" s="2" t="s">
        <v>134</v>
      </c>
      <c r="U653" s="2" t="s">
        <v>134</v>
      </c>
      <c r="V653" s="2" t="s">
        <v>134</v>
      </c>
      <c r="W653" s="2" t="s">
        <v>134</v>
      </c>
      <c r="X653" s="2" t="s">
        <v>134</v>
      </c>
      <c r="Y653" s="2" t="s">
        <v>134</v>
      </c>
      <c r="Z653" s="4"/>
      <c r="AA653" s="4">
        <f>=ROUNDDOWN({0},0)</f>
      </c>
      <c r="AB653" s="5"/>
      <c r="AC653" s="2" t="s">
        <v>134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/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/>
      <c r="BJ653" s="4"/>
      <c r="BK653" s="8"/>
      <c r="BL653" s="2" t="s">
        <v>134</v>
      </c>
      <c r="BM653" s="7"/>
      <c r="BN653" s="7"/>
      <c r="BO653" s="4"/>
      <c r="BP653" s="8"/>
      <c r="BQ653" s="4"/>
      <c r="BR653" s="8"/>
      <c r="BS653" s="7"/>
      <c r="BT653" s="7"/>
      <c r="BU653" s="2" t="s">
        <v>134</v>
      </c>
      <c r="BV653" s="2" t="s">
        <v>134</v>
      </c>
      <c r="BW653" s="2" t="s">
        <v>134</v>
      </c>
      <c r="BX653" s="2" t="s">
        <v>134</v>
      </c>
      <c r="BY653" s="2" t="s">
        <v>134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134</v>
      </c>
      <c r="CI653" s="2" t="s">
        <v>134</v>
      </c>
      <c r="CJ653" s="2" t="s">
        <v>134</v>
      </c>
      <c r="CK653" s="2" t="s">
        <v>134</v>
      </c>
      <c r="CL653" s="2" t="s">
        <v>134</v>
      </c>
      <c r="CM653" s="4"/>
      <c r="CN653" s="8"/>
      <c r="CO653" s="4"/>
      <c r="CP653" s="8"/>
      <c r="CQ653" s="7"/>
      <c r="CR653" s="7"/>
      <c r="CS653" s="2" t="s">
        <v>134</v>
      </c>
      <c r="CT653" s="2" t="s">
        <v>134</v>
      </c>
      <c r="CU653" s="2" t="s">
        <v>134</v>
      </c>
      <c r="CV653" s="2" t="s">
        <v>134</v>
      </c>
      <c r="CW653" s="2" t="s">
        <v>134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134</v>
      </c>
      <c r="DF653" s="2" t="s">
        <v>134</v>
      </c>
      <c r="DG653" s="2" t="s">
        <v>134</v>
      </c>
      <c r="DH653" s="2" t="s">
        <v>134</v>
      </c>
      <c r="DI653" s="2" t="s">
        <v>134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134</v>
      </c>
      <c r="DS653" s="2" t="s">
        <v>134</v>
      </c>
      <c r="DT653" s="2" t="s">
        <v>134</v>
      </c>
      <c r="DU653" s="2" t="s">
        <v>134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134</v>
      </c>
      <c r="ED653" s="2" t="s">
        <v>134</v>
      </c>
      <c r="EE653" s="2" t="s">
        <v>134</v>
      </c>
      <c r="EF653" s="2" t="s">
        <v>134</v>
      </c>
      <c r="EG653" s="2" t="s">
        <v>134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134</v>
      </c>
      <c r="EQ653" s="2" t="s">
        <v>134</v>
      </c>
      <c r="ER653" s="2" t="s">
        <v>134</v>
      </c>
      <c r="ES653" s="2" t="s">
        <v>134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134</v>
      </c>
      <c r="FB653" s="2" t="s">
        <v>134</v>
      </c>
      <c r="FC653" s="2" t="s">
        <v>134</v>
      </c>
      <c r="FD653" s="2" t="s">
        <v>134</v>
      </c>
      <c r="FE653" s="2" t="s">
        <v>134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134</v>
      </c>
      <c r="FN653" s="2" t="s">
        <v>134</v>
      </c>
      <c r="FO653" s="2" t="s">
        <v>134</v>
      </c>
      <c r="FP653" s="2" t="s">
        <v>134</v>
      </c>
      <c r="FQ653" s="2" t="s">
        <v>134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134</v>
      </c>
      <c r="GA653" s="2" t="s">
        <v>134</v>
      </c>
      <c r="GB653" s="2" t="s">
        <v>134</v>
      </c>
      <c r="GC653" s="2" t="s">
        <v>134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134</v>
      </c>
      <c r="GM653" s="2" t="s">
        <v>134</v>
      </c>
      <c r="GN653" s="2" t="s">
        <v>134</v>
      </c>
      <c r="GO653" s="2" t="s">
        <v>134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134</v>
      </c>
      <c r="GX653" s="2" t="s">
        <v>134</v>
      </c>
      <c r="GY653" s="2" t="s">
        <v>134</v>
      </c>
      <c r="GZ653" s="2" t="s">
        <v>134</v>
      </c>
      <c r="HA653" s="2" t="s">
        <v>134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134</v>
      </c>
      <c r="HJ653" s="2" t="s">
        <v>134</v>
      </c>
      <c r="HK653" s="2" t="s">
        <v>134</v>
      </c>
      <c r="HL653" s="2" t="s">
        <v>134</v>
      </c>
      <c r="HM653" s="2" t="s">
        <v>134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134</v>
      </c>
      <c r="HV653" s="2" t="s">
        <v>134</v>
      </c>
      <c r="HW653" s="2" t="s">
        <v>134</v>
      </c>
      <c r="HX653" s="2" t="s">
        <v>134</v>
      </c>
      <c r="HY653" s="2" t="s">
        <v>134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134</v>
      </c>
      <c r="II653" s="2" t="s">
        <v>134</v>
      </c>
      <c r="IJ653" s="2" t="s">
        <v>134</v>
      </c>
      <c r="IK653" s="2" t="s">
        <v>134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134</v>
      </c>
      <c r="IT653" s="2" t="s">
        <v>134</v>
      </c>
      <c r="IU653" s="2" t="s">
        <v>134</v>
      </c>
      <c r="IV653" s="2" t="s">
        <v>134</v>
      </c>
      <c r="IW653" s="2" t="s">
        <v>134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134</v>
      </c>
      <c r="JG653" s="2" t="s">
        <v>134</v>
      </c>
      <c r="JH653" s="2" t="s">
        <v>134</v>
      </c>
      <c r="JI653" s="2" t="s">
        <v>134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134</v>
      </c>
      <c r="JS653" s="2" t="s">
        <v>134</v>
      </c>
      <c r="JT653" s="2" t="s">
        <v>134</v>
      </c>
      <c r="JU653" s="2" t="s">
        <v>134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134</v>
      </c>
      <c r="KE653" s="2" t="s">
        <v>134</v>
      </c>
      <c r="KF653" s="2" t="s">
        <v>134</v>
      </c>
      <c r="KG653" s="2" t="s">
        <v>134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134</v>
      </c>
      <c r="KQ653" s="2" t="s">
        <v>134</v>
      </c>
      <c r="KR653" s="2" t="s">
        <v>134</v>
      </c>
      <c r="KS653" s="2" t="s">
        <v>134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134</v>
      </c>
      <c r="LC653" s="2" t="s">
        <v>134</v>
      </c>
      <c r="LD653" s="2" t="s">
        <v>134</v>
      </c>
      <c r="LE653" s="2" t="s">
        <v>134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134</v>
      </c>
      <c r="LO653" s="2" t="s">
        <v>134</v>
      </c>
      <c r="LP653" s="2" t="s">
        <v>134</v>
      </c>
      <c r="LQ653" s="2" t="s">
        <v>134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134</v>
      </c>
      <c r="LZ653" s="2" t="s">
        <v>134</v>
      </c>
      <c r="MA653" s="2" t="s">
        <v>134</v>
      </c>
      <c r="MB653" s="2" t="s">
        <v>134</v>
      </c>
      <c r="MC653" s="2" t="s">
        <v>134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134</v>
      </c>
      <c r="NW653" s="2" t="s">
        <v>134</v>
      </c>
      <c r="NX653" s="2" t="s">
        <v>134</v>
      </c>
      <c r="NY653" s="2" t="s">
        <v>134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134</v>
      </c>
      <c r="OI653" s="2" t="s">
        <v>134</v>
      </c>
      <c r="OJ653" s="2" t="s">
        <v>134</v>
      </c>
      <c r="OK653" s="2" t="s">
        <v>134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134</v>
      </c>
      <c r="OT653" s="2" t="s">
        <v>134</v>
      </c>
      <c r="OU653" s="2" t="s">
        <v>134</v>
      </c>
      <c r="OV653" s="2" t="s">
        <v>134</v>
      </c>
      <c r="OW653" s="2" t="s">
        <v>134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134</v>
      </c>
      <c r="PF653" s="2" t="s">
        <v>134</v>
      </c>
      <c r="PG653" s="2" t="s">
        <v>134</v>
      </c>
      <c r="PH653" s="2" t="s">
        <v>134</v>
      </c>
      <c r="PI653" s="2" t="s">
        <v>134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134</v>
      </c>
      <c r="QD653" s="2" t="s">
        <v>134</v>
      </c>
      <c r="QE653" s="2" t="s">
        <v>134</v>
      </c>
      <c r="QF653" s="2" t="s">
        <v>134</v>
      </c>
      <c r="QG653" s="2" t="s">
        <v>134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134</v>
      </c>
      <c r="RB653" s="2" t="s">
        <v>134</v>
      </c>
      <c r="RC653" s="2" t="s">
        <v>134</v>
      </c>
      <c r="RD653" s="2" t="s">
        <v>134</v>
      </c>
      <c r="RE653" s="2" t="s">
        <v>134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  <c r="RS653" s="4"/>
      <c r="RT653" s="8"/>
      <c r="RU653" s="4"/>
      <c r="RV653" s="8"/>
      <c r="RW653" s="7"/>
      <c r="RX653" s="7"/>
      <c r="RY653" s="2" t="s">
        <v>134</v>
      </c>
      <c r="RZ653" s="2" t="s">
        <v>134</v>
      </c>
      <c r="SA653" s="2" t="s">
        <v>134</v>
      </c>
      <c r="SB653" s="2" t="s">
        <v>134</v>
      </c>
      <c r="SC653" s="2" t="s">
        <v>134</v>
      </c>
      <c r="SD653" s="2" t="s">
        <v>134</v>
      </c>
      <c r="SE653" s="4"/>
      <c r="SF653" s="8"/>
      <c r="SG653" s="4"/>
      <c r="SH653" s="8"/>
      <c r="SI653" s="7"/>
      <c r="SJ653" s="7"/>
      <c r="SK653" s="2" t="s">
        <v>134</v>
      </c>
      <c r="SL653" s="2" t="s">
        <v>134</v>
      </c>
      <c r="SM653" s="2" t="s">
        <v>134</v>
      </c>
      <c r="SN653" s="2" t="s">
        <v>134</v>
      </c>
      <c r="SO653" s="2" t="s">
        <v>134</v>
      </c>
      <c r="SP653" s="2" t="s">
        <v>134</v>
      </c>
    </row>
    <row r="654">
      <c r="A654" s="2" t="s">
        <v>4346</v>
      </c>
      <c r="B654" s="2" t="s">
        <v>123</v>
      </c>
      <c r="C654" s="2" t="s">
        <v>1660</v>
      </c>
      <c r="D654" s="2" t="s">
        <v>2731</v>
      </c>
      <c r="E654" s="2" t="s">
        <v>1660</v>
      </c>
      <c r="F654" s="2" t="s">
        <v>4342</v>
      </c>
      <c r="G654" s="2" t="s">
        <v>134</v>
      </c>
      <c r="H654" s="2" t="s">
        <v>134</v>
      </c>
      <c r="I654" s="2" t="s">
        <v>134</v>
      </c>
      <c r="J654" s="2" t="s">
        <v>4347</v>
      </c>
      <c r="K654" s="2" t="s">
        <v>792</v>
      </c>
      <c r="L654" s="3">
        <v>5.2</v>
      </c>
      <c r="M654" s="3"/>
      <c r="N654" s="3"/>
      <c r="O654" s="2" t="s">
        <v>131</v>
      </c>
      <c r="P654" s="2" t="s">
        <v>134</v>
      </c>
      <c r="Q654" s="2" t="s">
        <v>134</v>
      </c>
      <c r="R654" s="2" t="s">
        <v>3132</v>
      </c>
      <c r="S654" s="2" t="s">
        <v>134</v>
      </c>
      <c r="T654" s="2" t="s">
        <v>134</v>
      </c>
      <c r="U654" s="2" t="s">
        <v>134</v>
      </c>
      <c r="V654" s="2" t="s">
        <v>134</v>
      </c>
      <c r="W654" s="2" t="s">
        <v>134</v>
      </c>
      <c r="X654" s="2" t="s">
        <v>134</v>
      </c>
      <c r="Y654" s="2" t="s">
        <v>134</v>
      </c>
      <c r="Z654" s="4"/>
      <c r="AA654" s="4">
        <f>=ROUNDDOWN({0},0)</f>
      </c>
      <c r="AB654" s="5"/>
      <c r="AC654" s="2" t="s">
        <v>134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/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/>
      <c r="BJ654" s="4"/>
      <c r="BK654" s="8"/>
      <c r="BL654" s="2" t="s">
        <v>134</v>
      </c>
      <c r="BM654" s="7"/>
      <c r="BN654" s="7"/>
      <c r="BO654" s="4"/>
      <c r="BP654" s="8"/>
      <c r="BQ654" s="4"/>
      <c r="BR654" s="8"/>
      <c r="BS654" s="7"/>
      <c r="BT654" s="7"/>
      <c r="BU654" s="2" t="s">
        <v>134</v>
      </c>
      <c r="BV654" s="2" t="s">
        <v>134</v>
      </c>
      <c r="BW654" s="2" t="s">
        <v>134</v>
      </c>
      <c r="BX654" s="2" t="s">
        <v>134</v>
      </c>
      <c r="BY654" s="2" t="s">
        <v>134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134</v>
      </c>
      <c r="CI654" s="2" t="s">
        <v>134</v>
      </c>
      <c r="CJ654" s="2" t="s">
        <v>134</v>
      </c>
      <c r="CK654" s="2" t="s">
        <v>134</v>
      </c>
      <c r="CL654" s="2" t="s">
        <v>134</v>
      </c>
      <c r="CM654" s="4"/>
      <c r="CN654" s="8"/>
      <c r="CO654" s="4"/>
      <c r="CP654" s="8"/>
      <c r="CQ654" s="7"/>
      <c r="CR654" s="7"/>
      <c r="CS654" s="2" t="s">
        <v>134</v>
      </c>
      <c r="CT654" s="2" t="s">
        <v>134</v>
      </c>
      <c r="CU654" s="2" t="s">
        <v>134</v>
      </c>
      <c r="CV654" s="2" t="s">
        <v>134</v>
      </c>
      <c r="CW654" s="2" t="s">
        <v>134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134</v>
      </c>
      <c r="DG654" s="2" t="s">
        <v>134</v>
      </c>
      <c r="DH654" s="2" t="s">
        <v>134</v>
      </c>
      <c r="DI654" s="2" t="s">
        <v>134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134</v>
      </c>
      <c r="DS654" s="2" t="s">
        <v>134</v>
      </c>
      <c r="DT654" s="2" t="s">
        <v>134</v>
      </c>
      <c r="DU654" s="2" t="s">
        <v>134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134</v>
      </c>
      <c r="ED654" s="2" t="s">
        <v>134</v>
      </c>
      <c r="EE654" s="2" t="s">
        <v>134</v>
      </c>
      <c r="EF654" s="2" t="s">
        <v>134</v>
      </c>
      <c r="EG654" s="2" t="s">
        <v>134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134</v>
      </c>
      <c r="EQ654" s="2" t="s">
        <v>134</v>
      </c>
      <c r="ER654" s="2" t="s">
        <v>134</v>
      </c>
      <c r="ES654" s="2" t="s">
        <v>134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134</v>
      </c>
      <c r="FB654" s="2" t="s">
        <v>134</v>
      </c>
      <c r="FC654" s="2" t="s">
        <v>134</v>
      </c>
      <c r="FD654" s="2" t="s">
        <v>134</v>
      </c>
      <c r="FE654" s="2" t="s">
        <v>134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134</v>
      </c>
      <c r="FN654" s="2" t="s">
        <v>134</v>
      </c>
      <c r="FO654" s="2" t="s">
        <v>134</v>
      </c>
      <c r="FP654" s="2" t="s">
        <v>134</v>
      </c>
      <c r="FQ654" s="2" t="s">
        <v>134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134</v>
      </c>
      <c r="GA654" s="2" t="s">
        <v>134</v>
      </c>
      <c r="GB654" s="2" t="s">
        <v>134</v>
      </c>
      <c r="GC654" s="2" t="s">
        <v>134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134</v>
      </c>
      <c r="GM654" s="2" t="s">
        <v>134</v>
      </c>
      <c r="GN654" s="2" t="s">
        <v>134</v>
      </c>
      <c r="GO654" s="2" t="s">
        <v>134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134</v>
      </c>
      <c r="GX654" s="2" t="s">
        <v>134</v>
      </c>
      <c r="GY654" s="2" t="s">
        <v>134</v>
      </c>
      <c r="GZ654" s="2" t="s">
        <v>134</v>
      </c>
      <c r="HA654" s="2" t="s">
        <v>134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134</v>
      </c>
      <c r="HJ654" s="2" t="s">
        <v>134</v>
      </c>
      <c r="HK654" s="2" t="s">
        <v>134</v>
      </c>
      <c r="HL654" s="2" t="s">
        <v>134</v>
      </c>
      <c r="HM654" s="2" t="s">
        <v>134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134</v>
      </c>
      <c r="HV654" s="2" t="s">
        <v>134</v>
      </c>
      <c r="HW654" s="2" t="s">
        <v>134</v>
      </c>
      <c r="HX654" s="2" t="s">
        <v>134</v>
      </c>
      <c r="HY654" s="2" t="s">
        <v>134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134</v>
      </c>
      <c r="II654" s="2" t="s">
        <v>134</v>
      </c>
      <c r="IJ654" s="2" t="s">
        <v>134</v>
      </c>
      <c r="IK654" s="2" t="s">
        <v>134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134</v>
      </c>
      <c r="IT654" s="2" t="s">
        <v>134</v>
      </c>
      <c r="IU654" s="2" t="s">
        <v>134</v>
      </c>
      <c r="IV654" s="2" t="s">
        <v>134</v>
      </c>
      <c r="IW654" s="2" t="s">
        <v>134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134</v>
      </c>
      <c r="JG654" s="2" t="s">
        <v>134</v>
      </c>
      <c r="JH654" s="2" t="s">
        <v>134</v>
      </c>
      <c r="JI654" s="2" t="s">
        <v>134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134</v>
      </c>
      <c r="JS654" s="2" t="s">
        <v>134</v>
      </c>
      <c r="JT654" s="2" t="s">
        <v>134</v>
      </c>
      <c r="JU654" s="2" t="s">
        <v>134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134</v>
      </c>
      <c r="KE654" s="2" t="s">
        <v>134</v>
      </c>
      <c r="KF654" s="2" t="s">
        <v>134</v>
      </c>
      <c r="KG654" s="2" t="s">
        <v>134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134</v>
      </c>
      <c r="KQ654" s="2" t="s">
        <v>134</v>
      </c>
      <c r="KR654" s="2" t="s">
        <v>134</v>
      </c>
      <c r="KS654" s="2" t="s">
        <v>134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134</v>
      </c>
      <c r="LC654" s="2" t="s">
        <v>134</v>
      </c>
      <c r="LD654" s="2" t="s">
        <v>134</v>
      </c>
      <c r="LE654" s="2" t="s">
        <v>134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134</v>
      </c>
      <c r="LO654" s="2" t="s">
        <v>134</v>
      </c>
      <c r="LP654" s="2" t="s">
        <v>134</v>
      </c>
      <c r="LQ654" s="2" t="s">
        <v>134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134</v>
      </c>
      <c r="LZ654" s="2" t="s">
        <v>134</v>
      </c>
      <c r="MA654" s="2" t="s">
        <v>134</v>
      </c>
      <c r="MB654" s="2" t="s">
        <v>134</v>
      </c>
      <c r="MC654" s="2" t="s">
        <v>134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134</v>
      </c>
      <c r="NK654" s="2" t="s">
        <v>134</v>
      </c>
      <c r="NL654" s="2" t="s">
        <v>134</v>
      </c>
      <c r="NM654" s="2" t="s">
        <v>134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134</v>
      </c>
      <c r="NW654" s="2" t="s">
        <v>134</v>
      </c>
      <c r="NX654" s="2" t="s">
        <v>134</v>
      </c>
      <c r="NY654" s="2" t="s">
        <v>134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134</v>
      </c>
      <c r="OT654" s="2" t="s">
        <v>134</v>
      </c>
      <c r="OU654" s="2" t="s">
        <v>134</v>
      </c>
      <c r="OV654" s="2" t="s">
        <v>134</v>
      </c>
      <c r="OW654" s="2" t="s">
        <v>134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134</v>
      </c>
      <c r="QD654" s="2" t="s">
        <v>134</v>
      </c>
      <c r="QE654" s="2" t="s">
        <v>134</v>
      </c>
      <c r="QF654" s="2" t="s">
        <v>134</v>
      </c>
      <c r="QG654" s="2" t="s">
        <v>134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  <c r="RS654" s="4"/>
      <c r="RT654" s="8"/>
      <c r="RU654" s="4"/>
      <c r="RV654" s="8"/>
      <c r="RW654" s="7"/>
      <c r="RX654" s="7"/>
      <c r="RY654" s="2" t="s">
        <v>134</v>
      </c>
      <c r="RZ654" s="2" t="s">
        <v>134</v>
      </c>
      <c r="SA654" s="2" t="s">
        <v>134</v>
      </c>
      <c r="SB654" s="2" t="s">
        <v>134</v>
      </c>
      <c r="SC654" s="2" t="s">
        <v>134</v>
      </c>
      <c r="SD654" s="2" t="s">
        <v>134</v>
      </c>
      <c r="SE654" s="4"/>
      <c r="SF654" s="8"/>
      <c r="SG654" s="4"/>
      <c r="SH654" s="8"/>
      <c r="SI654" s="7"/>
      <c r="SJ654" s="7"/>
      <c r="SK654" s="2" t="s">
        <v>134</v>
      </c>
      <c r="SL654" s="2" t="s">
        <v>134</v>
      </c>
      <c r="SM654" s="2" t="s">
        <v>134</v>
      </c>
      <c r="SN654" s="2" t="s">
        <v>134</v>
      </c>
      <c r="SO654" s="2" t="s">
        <v>134</v>
      </c>
      <c r="SP654" s="2" t="s">
        <v>134</v>
      </c>
    </row>
    <row r="655">
      <c r="A655" s="2" t="s">
        <v>4348</v>
      </c>
      <c r="B655" s="2" t="s">
        <v>123</v>
      </c>
      <c r="C655" s="2" t="s">
        <v>1660</v>
      </c>
      <c r="D655" s="2" t="s">
        <v>2731</v>
      </c>
      <c r="E655" s="2" t="s">
        <v>1660</v>
      </c>
      <c r="F655" s="2" t="s">
        <v>4342</v>
      </c>
      <c r="G655" s="2" t="s">
        <v>134</v>
      </c>
      <c r="H655" s="2" t="s">
        <v>134</v>
      </c>
      <c r="I655" s="2" t="s">
        <v>134</v>
      </c>
      <c r="J655" s="2" t="s">
        <v>4349</v>
      </c>
      <c r="K655" s="2" t="s">
        <v>792</v>
      </c>
      <c r="L655" s="3">
        <v>15.5</v>
      </c>
      <c r="M655" s="3"/>
      <c r="N655" s="3"/>
      <c r="O655" s="2" t="s">
        <v>131</v>
      </c>
      <c r="P655" s="2" t="s">
        <v>134</v>
      </c>
      <c r="Q655" s="2" t="s">
        <v>134</v>
      </c>
      <c r="R655" s="2" t="s">
        <v>3132</v>
      </c>
      <c r="S655" s="2" t="s">
        <v>134</v>
      </c>
      <c r="T655" s="2" t="s">
        <v>134</v>
      </c>
      <c r="U655" s="2" t="s">
        <v>134</v>
      </c>
      <c r="V655" s="2" t="s">
        <v>134</v>
      </c>
      <c r="W655" s="2" t="s">
        <v>134</v>
      </c>
      <c r="X655" s="2" t="s">
        <v>134</v>
      </c>
      <c r="Y655" s="2" t="s">
        <v>134</v>
      </c>
      <c r="Z655" s="4"/>
      <c r="AA655" s="4">
        <f>=ROUNDDOWN({0},0)</f>
      </c>
      <c r="AB655" s="5"/>
      <c r="AC655" s="2" t="s">
        <v>134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134</v>
      </c>
      <c r="AW655" s="8" t="s">
        <v>134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/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/>
      <c r="BJ655" s="4"/>
      <c r="BK655" s="8"/>
      <c r="BL655" s="2" t="s">
        <v>134</v>
      </c>
      <c r="BM655" s="7"/>
      <c r="BN655" s="7"/>
      <c r="BO655" s="4"/>
      <c r="BP655" s="8"/>
      <c r="BQ655" s="4"/>
      <c r="BR655" s="8"/>
      <c r="BS655" s="7"/>
      <c r="BT655" s="7"/>
      <c r="BU655" s="2" t="s">
        <v>134</v>
      </c>
      <c r="BV655" s="2" t="s">
        <v>134</v>
      </c>
      <c r="BW655" s="2" t="s">
        <v>134</v>
      </c>
      <c r="BX655" s="2" t="s">
        <v>134</v>
      </c>
      <c r="BY655" s="2" t="s">
        <v>134</v>
      </c>
      <c r="BZ655" s="2" t="s">
        <v>134</v>
      </c>
      <c r="CA655" s="4"/>
      <c r="CB655" s="8"/>
      <c r="CC655" s="4"/>
      <c r="CD655" s="8"/>
      <c r="CE655" s="7"/>
      <c r="CF655" s="7"/>
      <c r="CG655" s="2" t="s">
        <v>134</v>
      </c>
      <c r="CH655" s="2" t="s">
        <v>134</v>
      </c>
      <c r="CI655" s="2" t="s">
        <v>134</v>
      </c>
      <c r="CJ655" s="2" t="s">
        <v>134</v>
      </c>
      <c r="CK655" s="2" t="s">
        <v>134</v>
      </c>
      <c r="CL655" s="2" t="s">
        <v>134</v>
      </c>
      <c r="CM655" s="4"/>
      <c r="CN655" s="8"/>
      <c r="CO655" s="4"/>
      <c r="CP655" s="8"/>
      <c r="CQ655" s="7"/>
      <c r="CR655" s="7"/>
      <c r="CS655" s="2" t="s">
        <v>134</v>
      </c>
      <c r="CT655" s="2" t="s">
        <v>134</v>
      </c>
      <c r="CU655" s="2" t="s">
        <v>134</v>
      </c>
      <c r="CV655" s="2" t="s">
        <v>134</v>
      </c>
      <c r="CW655" s="2" t="s">
        <v>134</v>
      </c>
      <c r="CX655" s="2" t="s">
        <v>134</v>
      </c>
      <c r="CY655" s="4"/>
      <c r="CZ655" s="8"/>
      <c r="DA655" s="4"/>
      <c r="DB655" s="8"/>
      <c r="DC655" s="7"/>
      <c r="DD655" s="7"/>
      <c r="DE655" s="2" t="s">
        <v>134</v>
      </c>
      <c r="DF655" s="2" t="s">
        <v>134</v>
      </c>
      <c r="DG655" s="2" t="s">
        <v>134</v>
      </c>
      <c r="DH655" s="2" t="s">
        <v>134</v>
      </c>
      <c r="DI655" s="2" t="s">
        <v>134</v>
      </c>
      <c r="DJ655" s="2" t="s">
        <v>134</v>
      </c>
      <c r="DK655" s="4"/>
      <c r="DL655" s="8"/>
      <c r="DM655" s="4"/>
      <c r="DN655" s="8"/>
      <c r="DO655" s="7"/>
      <c r="DP655" s="7"/>
      <c r="DQ655" s="2" t="s">
        <v>134</v>
      </c>
      <c r="DR655" s="2" t="s">
        <v>134</v>
      </c>
      <c r="DS655" s="2" t="s">
        <v>134</v>
      </c>
      <c r="DT655" s="2" t="s">
        <v>134</v>
      </c>
      <c r="DU655" s="2" t="s">
        <v>134</v>
      </c>
      <c r="DV655" s="2" t="s">
        <v>134</v>
      </c>
      <c r="DW655" s="4"/>
      <c r="DX655" s="8"/>
      <c r="DY655" s="4"/>
      <c r="DZ655" s="8"/>
      <c r="EA655" s="7"/>
      <c r="EB655" s="7"/>
      <c r="EC655" s="2" t="s">
        <v>134</v>
      </c>
      <c r="ED655" s="2" t="s">
        <v>134</v>
      </c>
      <c r="EE655" s="2" t="s">
        <v>134</v>
      </c>
      <c r="EF655" s="2" t="s">
        <v>134</v>
      </c>
      <c r="EG655" s="2" t="s">
        <v>134</v>
      </c>
      <c r="EH655" s="2" t="s">
        <v>134</v>
      </c>
      <c r="EI655" s="4"/>
      <c r="EJ655" s="8"/>
      <c r="EK655" s="4"/>
      <c r="EL655" s="8"/>
      <c r="EM655" s="7"/>
      <c r="EN655" s="7"/>
      <c r="EO655" s="2" t="s">
        <v>134</v>
      </c>
      <c r="EP655" s="2" t="s">
        <v>134</v>
      </c>
      <c r="EQ655" s="2" t="s">
        <v>134</v>
      </c>
      <c r="ER655" s="2" t="s">
        <v>134</v>
      </c>
      <c r="ES655" s="2" t="s">
        <v>134</v>
      </c>
      <c r="ET655" s="2" t="s">
        <v>134</v>
      </c>
      <c r="EU655" s="4"/>
      <c r="EV655" s="8"/>
      <c r="EW655" s="4"/>
      <c r="EX655" s="8"/>
      <c r="EY655" s="7"/>
      <c r="EZ655" s="7"/>
      <c r="FA655" s="2" t="s">
        <v>134</v>
      </c>
      <c r="FB655" s="2" t="s">
        <v>134</v>
      </c>
      <c r="FC655" s="2" t="s">
        <v>134</v>
      </c>
      <c r="FD655" s="2" t="s">
        <v>134</v>
      </c>
      <c r="FE655" s="2" t="s">
        <v>134</v>
      </c>
      <c r="FF655" s="2" t="s">
        <v>134</v>
      </c>
      <c r="FG655" s="4"/>
      <c r="FH655" s="8"/>
      <c r="FI655" s="4"/>
      <c r="FJ655" s="8"/>
      <c r="FK655" s="7"/>
      <c r="FL655" s="7"/>
      <c r="FM655" s="2" t="s">
        <v>134</v>
      </c>
      <c r="FN655" s="2" t="s">
        <v>134</v>
      </c>
      <c r="FO655" s="2" t="s">
        <v>134</v>
      </c>
      <c r="FP655" s="2" t="s">
        <v>134</v>
      </c>
      <c r="FQ655" s="2" t="s">
        <v>134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134</v>
      </c>
      <c r="FZ655" s="2" t="s">
        <v>134</v>
      </c>
      <c r="GA655" s="2" t="s">
        <v>134</v>
      </c>
      <c r="GB655" s="2" t="s">
        <v>134</v>
      </c>
      <c r="GC655" s="2" t="s">
        <v>134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134</v>
      </c>
      <c r="GL655" s="2" t="s">
        <v>134</v>
      </c>
      <c r="GM655" s="2" t="s">
        <v>134</v>
      </c>
      <c r="GN655" s="2" t="s">
        <v>134</v>
      </c>
      <c r="GO655" s="2" t="s">
        <v>134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134</v>
      </c>
      <c r="GX655" s="2" t="s">
        <v>134</v>
      </c>
      <c r="GY655" s="2" t="s">
        <v>134</v>
      </c>
      <c r="GZ655" s="2" t="s">
        <v>134</v>
      </c>
      <c r="HA655" s="2" t="s">
        <v>134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134</v>
      </c>
      <c r="HJ655" s="2" t="s">
        <v>134</v>
      </c>
      <c r="HK655" s="2" t="s">
        <v>134</v>
      </c>
      <c r="HL655" s="2" t="s">
        <v>134</v>
      </c>
      <c r="HM655" s="2" t="s">
        <v>134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134</v>
      </c>
      <c r="HV655" s="2" t="s">
        <v>134</v>
      </c>
      <c r="HW655" s="2" t="s">
        <v>134</v>
      </c>
      <c r="HX655" s="2" t="s">
        <v>134</v>
      </c>
      <c r="HY655" s="2" t="s">
        <v>134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134</v>
      </c>
      <c r="IH655" s="2" t="s">
        <v>134</v>
      </c>
      <c r="II655" s="2" t="s">
        <v>134</v>
      </c>
      <c r="IJ655" s="2" t="s">
        <v>134</v>
      </c>
      <c r="IK655" s="2" t="s">
        <v>134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134</v>
      </c>
      <c r="IT655" s="2" t="s">
        <v>134</v>
      </c>
      <c r="IU655" s="2" t="s">
        <v>134</v>
      </c>
      <c r="IV655" s="2" t="s">
        <v>134</v>
      </c>
      <c r="IW655" s="2" t="s">
        <v>134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134</v>
      </c>
      <c r="JF655" s="2" t="s">
        <v>134</v>
      </c>
      <c r="JG655" s="2" t="s">
        <v>134</v>
      </c>
      <c r="JH655" s="2" t="s">
        <v>134</v>
      </c>
      <c r="JI655" s="2" t="s">
        <v>134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134</v>
      </c>
      <c r="JR655" s="2" t="s">
        <v>134</v>
      </c>
      <c r="JS655" s="2" t="s">
        <v>134</v>
      </c>
      <c r="JT655" s="2" t="s">
        <v>134</v>
      </c>
      <c r="JU655" s="2" t="s">
        <v>134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134</v>
      </c>
      <c r="KE655" s="2" t="s">
        <v>134</v>
      </c>
      <c r="KF655" s="2" t="s">
        <v>134</v>
      </c>
      <c r="KG655" s="2" t="s">
        <v>134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134</v>
      </c>
      <c r="KP655" s="2" t="s">
        <v>134</v>
      </c>
      <c r="KQ655" s="2" t="s">
        <v>134</v>
      </c>
      <c r="KR655" s="2" t="s">
        <v>134</v>
      </c>
      <c r="KS655" s="2" t="s">
        <v>134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134</v>
      </c>
      <c r="LB655" s="2" t="s">
        <v>134</v>
      </c>
      <c r="LC655" s="2" t="s">
        <v>134</v>
      </c>
      <c r="LD655" s="2" t="s">
        <v>134</v>
      </c>
      <c r="LE655" s="2" t="s">
        <v>134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134</v>
      </c>
      <c r="LN655" s="2" t="s">
        <v>134</v>
      </c>
      <c r="LO655" s="2" t="s">
        <v>134</v>
      </c>
      <c r="LP655" s="2" t="s">
        <v>134</v>
      </c>
      <c r="LQ655" s="2" t="s">
        <v>134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134</v>
      </c>
      <c r="LZ655" s="2" t="s">
        <v>134</v>
      </c>
      <c r="MA655" s="2" t="s">
        <v>134</v>
      </c>
      <c r="MB655" s="2" t="s">
        <v>134</v>
      </c>
      <c r="MC655" s="2" t="s">
        <v>134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134</v>
      </c>
      <c r="ML655" s="2" t="s">
        <v>134</v>
      </c>
      <c r="MM655" s="2" t="s">
        <v>134</v>
      </c>
      <c r="MN655" s="2" t="s">
        <v>134</v>
      </c>
      <c r="MO655" s="2" t="s">
        <v>134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134</v>
      </c>
      <c r="MY655" s="2" t="s">
        <v>134</v>
      </c>
      <c r="MZ655" s="2" t="s">
        <v>134</v>
      </c>
      <c r="NA655" s="2" t="s">
        <v>134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134</v>
      </c>
      <c r="NK655" s="2" t="s">
        <v>134</v>
      </c>
      <c r="NL655" s="2" t="s">
        <v>134</v>
      </c>
      <c r="NM655" s="2" t="s">
        <v>134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134</v>
      </c>
      <c r="NV655" s="2" t="s">
        <v>134</v>
      </c>
      <c r="NW655" s="2" t="s">
        <v>134</v>
      </c>
      <c r="NX655" s="2" t="s">
        <v>134</v>
      </c>
      <c r="NY655" s="2" t="s">
        <v>134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134</v>
      </c>
      <c r="OT655" s="2" t="s">
        <v>134</v>
      </c>
      <c r="OU655" s="2" t="s">
        <v>134</v>
      </c>
      <c r="OV655" s="2" t="s">
        <v>134</v>
      </c>
      <c r="OW655" s="2" t="s">
        <v>134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134</v>
      </c>
      <c r="PS655" s="2" t="s">
        <v>134</v>
      </c>
      <c r="PT655" s="2" t="s">
        <v>134</v>
      </c>
      <c r="PU655" s="2" t="s">
        <v>134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134</v>
      </c>
      <c r="QD655" s="2" t="s">
        <v>134</v>
      </c>
      <c r="QE655" s="2" t="s">
        <v>134</v>
      </c>
      <c r="QF655" s="2" t="s">
        <v>134</v>
      </c>
      <c r="QG655" s="2" t="s">
        <v>134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134</v>
      </c>
      <c r="RB655" s="2" t="s">
        <v>134</v>
      </c>
      <c r="RC655" s="2" t="s">
        <v>134</v>
      </c>
      <c r="RD655" s="2" t="s">
        <v>134</v>
      </c>
      <c r="RE655" s="2" t="s">
        <v>134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134</v>
      </c>
      <c r="RN655" s="2" t="s">
        <v>134</v>
      </c>
      <c r="RO655" s="2" t="s">
        <v>134</v>
      </c>
      <c r="RP655" s="2" t="s">
        <v>134</v>
      </c>
      <c r="RQ655" s="2" t="s">
        <v>134</v>
      </c>
      <c r="RR655" s="2" t="s">
        <v>134</v>
      </c>
      <c r="RS655" s="4"/>
      <c r="RT655" s="8"/>
      <c r="RU655" s="4"/>
      <c r="RV655" s="8"/>
      <c r="RW655" s="7"/>
      <c r="RX655" s="7"/>
      <c r="RY655" s="2" t="s">
        <v>134</v>
      </c>
      <c r="RZ655" s="2" t="s">
        <v>134</v>
      </c>
      <c r="SA655" s="2" t="s">
        <v>134</v>
      </c>
      <c r="SB655" s="2" t="s">
        <v>134</v>
      </c>
      <c r="SC655" s="2" t="s">
        <v>134</v>
      </c>
      <c r="SD655" s="2" t="s">
        <v>134</v>
      </c>
      <c r="SE655" s="4"/>
      <c r="SF655" s="8"/>
      <c r="SG655" s="4"/>
      <c r="SH655" s="8"/>
      <c r="SI655" s="7"/>
      <c r="SJ655" s="7"/>
      <c r="SK655" s="2" t="s">
        <v>134</v>
      </c>
      <c r="SL655" s="2" t="s">
        <v>134</v>
      </c>
      <c r="SM655" s="2" t="s">
        <v>134</v>
      </c>
      <c r="SN655" s="2" t="s">
        <v>134</v>
      </c>
      <c r="SO655" s="2" t="s">
        <v>134</v>
      </c>
      <c r="SP655" s="2" t="s">
        <v>134</v>
      </c>
    </row>
    <row r="656">
      <c r="A656" s="2" t="s">
        <v>4350</v>
      </c>
      <c r="B656" s="2" t="s">
        <v>123</v>
      </c>
      <c r="C656" s="2" t="s">
        <v>1660</v>
      </c>
      <c r="D656" s="2" t="s">
        <v>2731</v>
      </c>
      <c r="E656" s="2" t="s">
        <v>1660</v>
      </c>
      <c r="F656" s="2" t="s">
        <v>4351</v>
      </c>
      <c r="G656" s="2" t="s">
        <v>134</v>
      </c>
      <c r="H656" s="2" t="s">
        <v>134</v>
      </c>
      <c r="I656" s="2" t="s">
        <v>134</v>
      </c>
      <c r="J656" s="2" t="s">
        <v>4352</v>
      </c>
      <c r="K656" s="2" t="s">
        <v>4296</v>
      </c>
      <c r="L656" s="3">
        <v>4.85</v>
      </c>
      <c r="M656" s="3"/>
      <c r="N656" s="3"/>
      <c r="O656" s="2" t="s">
        <v>131</v>
      </c>
      <c r="P656" s="2" t="s">
        <v>134</v>
      </c>
      <c r="Q656" s="2" t="s">
        <v>134</v>
      </c>
      <c r="R656" s="2" t="s">
        <v>3132</v>
      </c>
      <c r="S656" s="2" t="s">
        <v>134</v>
      </c>
      <c r="T656" s="2" t="s">
        <v>134</v>
      </c>
      <c r="U656" s="2" t="s">
        <v>134</v>
      </c>
      <c r="V656" s="2" t="s">
        <v>134</v>
      </c>
      <c r="W656" s="2" t="s">
        <v>134</v>
      </c>
      <c r="X656" s="2" t="s">
        <v>134</v>
      </c>
      <c r="Y656" s="2" t="s">
        <v>134</v>
      </c>
      <c r="Z656" s="4"/>
      <c r="AA656" s="4">
        <f>=ROUNDDOWN({0},0)</f>
      </c>
      <c r="AB656" s="5"/>
      <c r="AC656" s="2" t="s">
        <v>134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134</v>
      </c>
      <c r="BM656" s="7"/>
      <c r="BN656" s="7"/>
      <c r="BO656" s="4"/>
      <c r="BP656" s="8"/>
      <c r="BQ656" s="4"/>
      <c r="BR656" s="8"/>
      <c r="BS656" s="7"/>
      <c r="BT656" s="7"/>
      <c r="BU656" s="2" t="s">
        <v>134</v>
      </c>
      <c r="BV656" s="2" t="s">
        <v>134</v>
      </c>
      <c r="BW656" s="2" t="s">
        <v>134</v>
      </c>
      <c r="BX656" s="2" t="s">
        <v>134</v>
      </c>
      <c r="BY656" s="2" t="s">
        <v>134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134</v>
      </c>
      <c r="CH656" s="2" t="s">
        <v>134</v>
      </c>
      <c r="CI656" s="2" t="s">
        <v>134</v>
      </c>
      <c r="CJ656" s="2" t="s">
        <v>134</v>
      </c>
      <c r="CK656" s="2" t="s">
        <v>134</v>
      </c>
      <c r="CL656" s="2" t="s">
        <v>134</v>
      </c>
      <c r="CM656" s="4"/>
      <c r="CN656" s="8"/>
      <c r="CO656" s="4"/>
      <c r="CP656" s="8"/>
      <c r="CQ656" s="7"/>
      <c r="CR656" s="7"/>
      <c r="CS656" s="2" t="s">
        <v>134</v>
      </c>
      <c r="CT656" s="2" t="s">
        <v>134</v>
      </c>
      <c r="CU656" s="2" t="s">
        <v>134</v>
      </c>
      <c r="CV656" s="2" t="s">
        <v>134</v>
      </c>
      <c r="CW656" s="2" t="s">
        <v>134</v>
      </c>
      <c r="CX656" s="2" t="s">
        <v>134</v>
      </c>
      <c r="CY656" s="4"/>
      <c r="CZ656" s="8"/>
      <c r="DA656" s="4"/>
      <c r="DB656" s="8"/>
      <c r="DC656" s="7"/>
      <c r="DD656" s="7"/>
      <c r="DE656" s="2" t="s">
        <v>134</v>
      </c>
      <c r="DF656" s="2" t="s">
        <v>134</v>
      </c>
      <c r="DG656" s="2" t="s">
        <v>134</v>
      </c>
      <c r="DH656" s="2" t="s">
        <v>134</v>
      </c>
      <c r="DI656" s="2" t="s">
        <v>134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134</v>
      </c>
      <c r="DR656" s="2" t="s">
        <v>134</v>
      </c>
      <c r="DS656" s="2" t="s">
        <v>134</v>
      </c>
      <c r="DT656" s="2" t="s">
        <v>134</v>
      </c>
      <c r="DU656" s="2" t="s">
        <v>134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134</v>
      </c>
      <c r="ED656" s="2" t="s">
        <v>134</v>
      </c>
      <c r="EE656" s="2" t="s">
        <v>134</v>
      </c>
      <c r="EF656" s="2" t="s">
        <v>134</v>
      </c>
      <c r="EG656" s="2" t="s">
        <v>134</v>
      </c>
      <c r="EH656" s="2" t="s">
        <v>134</v>
      </c>
      <c r="EI656" s="4"/>
      <c r="EJ656" s="8"/>
      <c r="EK656" s="4"/>
      <c r="EL656" s="8"/>
      <c r="EM656" s="7"/>
      <c r="EN656" s="7"/>
      <c r="EO656" s="2" t="s">
        <v>134</v>
      </c>
      <c r="EP656" s="2" t="s">
        <v>134</v>
      </c>
      <c r="EQ656" s="2" t="s">
        <v>134</v>
      </c>
      <c r="ER656" s="2" t="s">
        <v>134</v>
      </c>
      <c r="ES656" s="2" t="s">
        <v>134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134</v>
      </c>
      <c r="FB656" s="2" t="s">
        <v>134</v>
      </c>
      <c r="FC656" s="2" t="s">
        <v>134</v>
      </c>
      <c r="FD656" s="2" t="s">
        <v>134</v>
      </c>
      <c r="FE656" s="2" t="s">
        <v>134</v>
      </c>
      <c r="FF656" s="2" t="s">
        <v>134</v>
      </c>
      <c r="FG656" s="4"/>
      <c r="FH656" s="8"/>
      <c r="FI656" s="4"/>
      <c r="FJ656" s="8"/>
      <c r="FK656" s="7"/>
      <c r="FL656" s="7"/>
      <c r="FM656" s="2" t="s">
        <v>134</v>
      </c>
      <c r="FN656" s="2" t="s">
        <v>134</v>
      </c>
      <c r="FO656" s="2" t="s">
        <v>134</v>
      </c>
      <c r="FP656" s="2" t="s">
        <v>134</v>
      </c>
      <c r="FQ656" s="2" t="s">
        <v>134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134</v>
      </c>
      <c r="FZ656" s="2" t="s">
        <v>134</v>
      </c>
      <c r="GA656" s="2" t="s">
        <v>134</v>
      </c>
      <c r="GB656" s="2" t="s">
        <v>134</v>
      </c>
      <c r="GC656" s="2" t="s">
        <v>134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134</v>
      </c>
      <c r="GL656" s="2" t="s">
        <v>134</v>
      </c>
      <c r="GM656" s="2" t="s">
        <v>134</v>
      </c>
      <c r="GN656" s="2" t="s">
        <v>134</v>
      </c>
      <c r="GO656" s="2" t="s">
        <v>134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134</v>
      </c>
      <c r="GX656" s="2" t="s">
        <v>134</v>
      </c>
      <c r="GY656" s="2" t="s">
        <v>134</v>
      </c>
      <c r="GZ656" s="2" t="s">
        <v>134</v>
      </c>
      <c r="HA656" s="2" t="s">
        <v>134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134</v>
      </c>
      <c r="HJ656" s="2" t="s">
        <v>134</v>
      </c>
      <c r="HK656" s="2" t="s">
        <v>134</v>
      </c>
      <c r="HL656" s="2" t="s">
        <v>134</v>
      </c>
      <c r="HM656" s="2" t="s">
        <v>134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134</v>
      </c>
      <c r="HV656" s="2" t="s">
        <v>134</v>
      </c>
      <c r="HW656" s="2" t="s">
        <v>134</v>
      </c>
      <c r="HX656" s="2" t="s">
        <v>134</v>
      </c>
      <c r="HY656" s="2" t="s">
        <v>134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134</v>
      </c>
      <c r="IH656" s="2" t="s">
        <v>134</v>
      </c>
      <c r="II656" s="2" t="s">
        <v>134</v>
      </c>
      <c r="IJ656" s="2" t="s">
        <v>134</v>
      </c>
      <c r="IK656" s="2" t="s">
        <v>134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134</v>
      </c>
      <c r="IT656" s="2" t="s">
        <v>134</v>
      </c>
      <c r="IU656" s="2" t="s">
        <v>134</v>
      </c>
      <c r="IV656" s="2" t="s">
        <v>134</v>
      </c>
      <c r="IW656" s="2" t="s">
        <v>134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134</v>
      </c>
      <c r="JF656" s="2" t="s">
        <v>134</v>
      </c>
      <c r="JG656" s="2" t="s">
        <v>134</v>
      </c>
      <c r="JH656" s="2" t="s">
        <v>134</v>
      </c>
      <c r="JI656" s="2" t="s">
        <v>134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134</v>
      </c>
      <c r="JR656" s="2" t="s">
        <v>134</v>
      </c>
      <c r="JS656" s="2" t="s">
        <v>134</v>
      </c>
      <c r="JT656" s="2" t="s">
        <v>134</v>
      </c>
      <c r="JU656" s="2" t="s">
        <v>134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134</v>
      </c>
      <c r="KE656" s="2" t="s">
        <v>134</v>
      </c>
      <c r="KF656" s="2" t="s">
        <v>134</v>
      </c>
      <c r="KG656" s="2" t="s">
        <v>134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134</v>
      </c>
      <c r="KQ656" s="2" t="s">
        <v>134</v>
      </c>
      <c r="KR656" s="2" t="s">
        <v>134</v>
      </c>
      <c r="KS656" s="2" t="s">
        <v>134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134</v>
      </c>
      <c r="LB656" s="2" t="s">
        <v>134</v>
      </c>
      <c r="LC656" s="2" t="s">
        <v>134</v>
      </c>
      <c r="LD656" s="2" t="s">
        <v>134</v>
      </c>
      <c r="LE656" s="2" t="s">
        <v>134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134</v>
      </c>
      <c r="LN656" s="2" t="s">
        <v>134</v>
      </c>
      <c r="LO656" s="2" t="s">
        <v>134</v>
      </c>
      <c r="LP656" s="2" t="s">
        <v>134</v>
      </c>
      <c r="LQ656" s="2" t="s">
        <v>134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134</v>
      </c>
      <c r="LZ656" s="2" t="s">
        <v>134</v>
      </c>
      <c r="MA656" s="2" t="s">
        <v>134</v>
      </c>
      <c r="MB656" s="2" t="s">
        <v>134</v>
      </c>
      <c r="MC656" s="2" t="s">
        <v>134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134</v>
      </c>
      <c r="MM656" s="2" t="s">
        <v>134</v>
      </c>
      <c r="MN656" s="2" t="s">
        <v>134</v>
      </c>
      <c r="MO656" s="2" t="s">
        <v>134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134</v>
      </c>
      <c r="MY656" s="2" t="s">
        <v>134</v>
      </c>
      <c r="MZ656" s="2" t="s">
        <v>134</v>
      </c>
      <c r="NA656" s="2" t="s">
        <v>134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134</v>
      </c>
      <c r="NJ656" s="2" t="s">
        <v>134</v>
      </c>
      <c r="NK656" s="2" t="s">
        <v>134</v>
      </c>
      <c r="NL656" s="2" t="s">
        <v>134</v>
      </c>
      <c r="NM656" s="2" t="s">
        <v>134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134</v>
      </c>
      <c r="NV656" s="2" t="s">
        <v>134</v>
      </c>
      <c r="NW656" s="2" t="s">
        <v>134</v>
      </c>
      <c r="NX656" s="2" t="s">
        <v>134</v>
      </c>
      <c r="NY656" s="2" t="s">
        <v>134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134</v>
      </c>
      <c r="OH656" s="2" t="s">
        <v>134</v>
      </c>
      <c r="OI656" s="2" t="s">
        <v>134</v>
      </c>
      <c r="OJ656" s="2" t="s">
        <v>134</v>
      </c>
      <c r="OK656" s="2" t="s">
        <v>134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134</v>
      </c>
      <c r="OT656" s="2" t="s">
        <v>134</v>
      </c>
      <c r="OU656" s="2" t="s">
        <v>134</v>
      </c>
      <c r="OV656" s="2" t="s">
        <v>134</v>
      </c>
      <c r="OW656" s="2" t="s">
        <v>134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134</v>
      </c>
      <c r="PF656" s="2" t="s">
        <v>134</v>
      </c>
      <c r="PG656" s="2" t="s">
        <v>134</v>
      </c>
      <c r="PH656" s="2" t="s">
        <v>134</v>
      </c>
      <c r="PI656" s="2" t="s">
        <v>134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134</v>
      </c>
      <c r="PR656" s="2" t="s">
        <v>134</v>
      </c>
      <c r="PS656" s="2" t="s">
        <v>134</v>
      </c>
      <c r="PT656" s="2" t="s">
        <v>134</v>
      </c>
      <c r="PU656" s="2" t="s">
        <v>134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134</v>
      </c>
      <c r="QD656" s="2" t="s">
        <v>134</v>
      </c>
      <c r="QE656" s="2" t="s">
        <v>134</v>
      </c>
      <c r="QF656" s="2" t="s">
        <v>134</v>
      </c>
      <c r="QG656" s="2" t="s">
        <v>134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134</v>
      </c>
      <c r="QP656" s="2" t="s">
        <v>134</v>
      </c>
      <c r="QQ656" s="2" t="s">
        <v>134</v>
      </c>
      <c r="QR656" s="2" t="s">
        <v>134</v>
      </c>
      <c r="QS656" s="2" t="s">
        <v>134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134</v>
      </c>
      <c r="RB656" s="2" t="s">
        <v>134</v>
      </c>
      <c r="RC656" s="2" t="s">
        <v>134</v>
      </c>
      <c r="RD656" s="2" t="s">
        <v>134</v>
      </c>
      <c r="RE656" s="2" t="s">
        <v>134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134</v>
      </c>
      <c r="RN656" s="2" t="s">
        <v>134</v>
      </c>
      <c r="RO656" s="2" t="s">
        <v>134</v>
      </c>
      <c r="RP656" s="2" t="s">
        <v>134</v>
      </c>
      <c r="RQ656" s="2" t="s">
        <v>134</v>
      </c>
      <c r="RR656" s="2" t="s">
        <v>134</v>
      </c>
      <c r="RS656" s="4"/>
      <c r="RT656" s="8"/>
      <c r="RU656" s="4"/>
      <c r="RV656" s="8"/>
      <c r="RW656" s="7"/>
      <c r="RX656" s="7"/>
      <c r="RY656" s="2" t="s">
        <v>134</v>
      </c>
      <c r="RZ656" s="2" t="s">
        <v>134</v>
      </c>
      <c r="SA656" s="2" t="s">
        <v>134</v>
      </c>
      <c r="SB656" s="2" t="s">
        <v>134</v>
      </c>
      <c r="SC656" s="2" t="s">
        <v>134</v>
      </c>
      <c r="SD656" s="2" t="s">
        <v>134</v>
      </c>
      <c r="SE656" s="4"/>
      <c r="SF656" s="8"/>
      <c r="SG656" s="4"/>
      <c r="SH656" s="8"/>
      <c r="SI656" s="7"/>
      <c r="SJ656" s="7"/>
      <c r="SK656" s="2" t="s">
        <v>134</v>
      </c>
      <c r="SL656" s="2" t="s">
        <v>134</v>
      </c>
      <c r="SM656" s="2" t="s">
        <v>134</v>
      </c>
      <c r="SN656" s="2" t="s">
        <v>134</v>
      </c>
      <c r="SO656" s="2" t="s">
        <v>134</v>
      </c>
      <c r="SP656" s="2" t="s">
        <v>134</v>
      </c>
    </row>
    <row r="657">
      <c r="A657" s="2" t="s">
        <v>4353</v>
      </c>
      <c r="B657" s="2" t="s">
        <v>123</v>
      </c>
      <c r="C657" s="2" t="s">
        <v>1660</v>
      </c>
      <c r="D657" s="2" t="s">
        <v>2731</v>
      </c>
      <c r="E657" s="2" t="s">
        <v>1660</v>
      </c>
      <c r="F657" s="2" t="s">
        <v>4354</v>
      </c>
      <c r="G657" s="2" t="s">
        <v>134</v>
      </c>
      <c r="H657" s="2" t="s">
        <v>134</v>
      </c>
      <c r="I657" s="2" t="s">
        <v>134</v>
      </c>
      <c r="J657" s="2" t="s">
        <v>4355</v>
      </c>
      <c r="K657" s="2" t="s">
        <v>4356</v>
      </c>
      <c r="L657" s="3">
        <v>6</v>
      </c>
      <c r="M657" s="3"/>
      <c r="N657" s="3"/>
      <c r="O657" s="2" t="s">
        <v>766</v>
      </c>
      <c r="P657" s="2" t="s">
        <v>134</v>
      </c>
      <c r="Q657" s="2" t="s">
        <v>134</v>
      </c>
      <c r="R657" s="2" t="s">
        <v>3132</v>
      </c>
      <c r="S657" s="2" t="s">
        <v>134</v>
      </c>
      <c r="T657" s="2" t="s">
        <v>134</v>
      </c>
      <c r="U657" s="2" t="s">
        <v>134</v>
      </c>
      <c r="V657" s="2" t="s">
        <v>134</v>
      </c>
      <c r="W657" s="2" t="s">
        <v>134</v>
      </c>
      <c r="X657" s="2" t="s">
        <v>134</v>
      </c>
      <c r="Y657" s="2" t="s">
        <v>134</v>
      </c>
      <c r="Z657" s="4"/>
      <c r="AA657" s="4">
        <f>=ROUNDDOWN({0},0)</f>
      </c>
      <c r="AB657" s="5"/>
      <c r="AC657" s="2" t="s">
        <v>134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134</v>
      </c>
      <c r="AW657" s="8" t="s">
        <v>134</v>
      </c>
      <c r="AX657" s="4" t="s">
        <v>134</v>
      </c>
      <c r="AY657" s="8" t="s">
        <v>134</v>
      </c>
      <c r="AZ657" s="7" t="s">
        <v>134</v>
      </c>
      <c r="BA657" s="7" t="s">
        <v>134</v>
      </c>
      <c r="BB657" s="7"/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/>
      <c r="BJ657" s="4"/>
      <c r="BK657" s="8"/>
      <c r="BL657" s="2" t="s">
        <v>134</v>
      </c>
      <c r="BM657" s="7"/>
      <c r="BN657" s="7"/>
      <c r="BO657" s="4"/>
      <c r="BP657" s="8"/>
      <c r="BQ657" s="4"/>
      <c r="BR657" s="8"/>
      <c r="BS657" s="7"/>
      <c r="BT657" s="7"/>
      <c r="BU657" s="2" t="s">
        <v>134</v>
      </c>
      <c r="BV657" s="2" t="s">
        <v>134</v>
      </c>
      <c r="BW657" s="2" t="s">
        <v>134</v>
      </c>
      <c r="BX657" s="2" t="s">
        <v>134</v>
      </c>
      <c r="BY657" s="2" t="s">
        <v>134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134</v>
      </c>
      <c r="CH657" s="2" t="s">
        <v>134</v>
      </c>
      <c r="CI657" s="2" t="s">
        <v>134</v>
      </c>
      <c r="CJ657" s="2" t="s">
        <v>134</v>
      </c>
      <c r="CK657" s="2" t="s">
        <v>134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134</v>
      </c>
      <c r="CT657" s="2" t="s">
        <v>134</v>
      </c>
      <c r="CU657" s="2" t="s">
        <v>134</v>
      </c>
      <c r="CV657" s="2" t="s">
        <v>134</v>
      </c>
      <c r="CW657" s="2" t="s">
        <v>134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134</v>
      </c>
      <c r="DF657" s="2" t="s">
        <v>134</v>
      </c>
      <c r="DG657" s="2" t="s">
        <v>134</v>
      </c>
      <c r="DH657" s="2" t="s">
        <v>134</v>
      </c>
      <c r="DI657" s="2" t="s">
        <v>134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134</v>
      </c>
      <c r="DR657" s="2" t="s">
        <v>134</v>
      </c>
      <c r="DS657" s="2" t="s">
        <v>134</v>
      </c>
      <c r="DT657" s="2" t="s">
        <v>134</v>
      </c>
      <c r="DU657" s="2" t="s">
        <v>134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134</v>
      </c>
      <c r="ED657" s="2" t="s">
        <v>134</v>
      </c>
      <c r="EE657" s="2" t="s">
        <v>134</v>
      </c>
      <c r="EF657" s="2" t="s">
        <v>134</v>
      </c>
      <c r="EG657" s="2" t="s">
        <v>134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134</v>
      </c>
      <c r="EP657" s="2" t="s">
        <v>134</v>
      </c>
      <c r="EQ657" s="2" t="s">
        <v>134</v>
      </c>
      <c r="ER657" s="2" t="s">
        <v>134</v>
      </c>
      <c r="ES657" s="2" t="s">
        <v>134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134</v>
      </c>
      <c r="FB657" s="2" t="s">
        <v>134</v>
      </c>
      <c r="FC657" s="2" t="s">
        <v>134</v>
      </c>
      <c r="FD657" s="2" t="s">
        <v>134</v>
      </c>
      <c r="FE657" s="2" t="s">
        <v>134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134</v>
      </c>
      <c r="FN657" s="2" t="s">
        <v>134</v>
      </c>
      <c r="FO657" s="2" t="s">
        <v>134</v>
      </c>
      <c r="FP657" s="2" t="s">
        <v>134</v>
      </c>
      <c r="FQ657" s="2" t="s">
        <v>134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134</v>
      </c>
      <c r="FZ657" s="2" t="s">
        <v>134</v>
      </c>
      <c r="GA657" s="2" t="s">
        <v>134</v>
      </c>
      <c r="GB657" s="2" t="s">
        <v>134</v>
      </c>
      <c r="GC657" s="2" t="s">
        <v>134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134</v>
      </c>
      <c r="GL657" s="2" t="s">
        <v>134</v>
      </c>
      <c r="GM657" s="2" t="s">
        <v>134</v>
      </c>
      <c r="GN657" s="2" t="s">
        <v>134</v>
      </c>
      <c r="GO657" s="2" t="s">
        <v>134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134</v>
      </c>
      <c r="GX657" s="2" t="s">
        <v>134</v>
      </c>
      <c r="GY657" s="2" t="s">
        <v>134</v>
      </c>
      <c r="GZ657" s="2" t="s">
        <v>134</v>
      </c>
      <c r="HA657" s="2" t="s">
        <v>134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134</v>
      </c>
      <c r="HJ657" s="2" t="s">
        <v>134</v>
      </c>
      <c r="HK657" s="2" t="s">
        <v>134</v>
      </c>
      <c r="HL657" s="2" t="s">
        <v>134</v>
      </c>
      <c r="HM657" s="2" t="s">
        <v>134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134</v>
      </c>
      <c r="HV657" s="2" t="s">
        <v>134</v>
      </c>
      <c r="HW657" s="2" t="s">
        <v>134</v>
      </c>
      <c r="HX657" s="2" t="s">
        <v>134</v>
      </c>
      <c r="HY657" s="2" t="s">
        <v>134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134</v>
      </c>
      <c r="IH657" s="2" t="s">
        <v>134</v>
      </c>
      <c r="II657" s="2" t="s">
        <v>134</v>
      </c>
      <c r="IJ657" s="2" t="s">
        <v>134</v>
      </c>
      <c r="IK657" s="2" t="s">
        <v>134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134</v>
      </c>
      <c r="IT657" s="2" t="s">
        <v>134</v>
      </c>
      <c r="IU657" s="2" t="s">
        <v>134</v>
      </c>
      <c r="IV657" s="2" t="s">
        <v>134</v>
      </c>
      <c r="IW657" s="2" t="s">
        <v>134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134</v>
      </c>
      <c r="JF657" s="2" t="s">
        <v>134</v>
      </c>
      <c r="JG657" s="2" t="s">
        <v>134</v>
      </c>
      <c r="JH657" s="2" t="s">
        <v>134</v>
      </c>
      <c r="JI657" s="2" t="s">
        <v>134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134</v>
      </c>
      <c r="JR657" s="2" t="s">
        <v>134</v>
      </c>
      <c r="JS657" s="2" t="s">
        <v>134</v>
      </c>
      <c r="JT657" s="2" t="s">
        <v>134</v>
      </c>
      <c r="JU657" s="2" t="s">
        <v>134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134</v>
      </c>
      <c r="KE657" s="2" t="s">
        <v>134</v>
      </c>
      <c r="KF657" s="2" t="s">
        <v>134</v>
      </c>
      <c r="KG657" s="2" t="s">
        <v>134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134</v>
      </c>
      <c r="KQ657" s="2" t="s">
        <v>134</v>
      </c>
      <c r="KR657" s="2" t="s">
        <v>134</v>
      </c>
      <c r="KS657" s="2" t="s">
        <v>134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134</v>
      </c>
      <c r="LB657" s="2" t="s">
        <v>134</v>
      </c>
      <c r="LC657" s="2" t="s">
        <v>134</v>
      </c>
      <c r="LD657" s="2" t="s">
        <v>134</v>
      </c>
      <c r="LE657" s="2" t="s">
        <v>134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134</v>
      </c>
      <c r="LN657" s="2" t="s">
        <v>134</v>
      </c>
      <c r="LO657" s="2" t="s">
        <v>134</v>
      </c>
      <c r="LP657" s="2" t="s">
        <v>134</v>
      </c>
      <c r="LQ657" s="2" t="s">
        <v>134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134</v>
      </c>
      <c r="LZ657" s="2" t="s">
        <v>134</v>
      </c>
      <c r="MA657" s="2" t="s">
        <v>134</v>
      </c>
      <c r="MB657" s="2" t="s">
        <v>134</v>
      </c>
      <c r="MC657" s="2" t="s">
        <v>134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134</v>
      </c>
      <c r="MM657" s="2" t="s">
        <v>134</v>
      </c>
      <c r="MN657" s="2" t="s">
        <v>134</v>
      </c>
      <c r="MO657" s="2" t="s">
        <v>134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134</v>
      </c>
      <c r="MY657" s="2" t="s">
        <v>134</v>
      </c>
      <c r="MZ657" s="2" t="s">
        <v>134</v>
      </c>
      <c r="NA657" s="2" t="s">
        <v>134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134</v>
      </c>
      <c r="NK657" s="2" t="s">
        <v>134</v>
      </c>
      <c r="NL657" s="2" t="s">
        <v>134</v>
      </c>
      <c r="NM657" s="2" t="s">
        <v>134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134</v>
      </c>
      <c r="NV657" s="2" t="s">
        <v>134</v>
      </c>
      <c r="NW657" s="2" t="s">
        <v>134</v>
      </c>
      <c r="NX657" s="2" t="s">
        <v>134</v>
      </c>
      <c r="NY657" s="2" t="s">
        <v>134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134</v>
      </c>
      <c r="OI657" s="2" t="s">
        <v>134</v>
      </c>
      <c r="OJ657" s="2" t="s">
        <v>134</v>
      </c>
      <c r="OK657" s="2" t="s">
        <v>134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134</v>
      </c>
      <c r="OT657" s="2" t="s">
        <v>134</v>
      </c>
      <c r="OU657" s="2" t="s">
        <v>134</v>
      </c>
      <c r="OV657" s="2" t="s">
        <v>134</v>
      </c>
      <c r="OW657" s="2" t="s">
        <v>134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134</v>
      </c>
      <c r="PF657" s="2" t="s">
        <v>134</v>
      </c>
      <c r="PG657" s="2" t="s">
        <v>134</v>
      </c>
      <c r="PH657" s="2" t="s">
        <v>134</v>
      </c>
      <c r="PI657" s="2" t="s">
        <v>134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134</v>
      </c>
      <c r="PS657" s="2" t="s">
        <v>134</v>
      </c>
      <c r="PT657" s="2" t="s">
        <v>134</v>
      </c>
      <c r="PU657" s="2" t="s">
        <v>134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134</v>
      </c>
      <c r="QD657" s="2" t="s">
        <v>134</v>
      </c>
      <c r="QE657" s="2" t="s">
        <v>134</v>
      </c>
      <c r="QF657" s="2" t="s">
        <v>134</v>
      </c>
      <c r="QG657" s="2" t="s">
        <v>134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134</v>
      </c>
      <c r="RB657" s="2" t="s">
        <v>134</v>
      </c>
      <c r="RC657" s="2" t="s">
        <v>134</v>
      </c>
      <c r="RD657" s="2" t="s">
        <v>134</v>
      </c>
      <c r="RE657" s="2" t="s">
        <v>134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134</v>
      </c>
      <c r="RN657" s="2" t="s">
        <v>134</v>
      </c>
      <c r="RO657" s="2" t="s">
        <v>134</v>
      </c>
      <c r="RP657" s="2" t="s">
        <v>134</v>
      </c>
      <c r="RQ657" s="2" t="s">
        <v>134</v>
      </c>
      <c r="RR657" s="2" t="s">
        <v>134</v>
      </c>
      <c r="RS657" s="4"/>
      <c r="RT657" s="8"/>
      <c r="RU657" s="4"/>
      <c r="RV657" s="8"/>
      <c r="RW657" s="7"/>
      <c r="RX657" s="7"/>
      <c r="RY657" s="2" t="s">
        <v>134</v>
      </c>
      <c r="RZ657" s="2" t="s">
        <v>134</v>
      </c>
      <c r="SA657" s="2" t="s">
        <v>134</v>
      </c>
      <c r="SB657" s="2" t="s">
        <v>134</v>
      </c>
      <c r="SC657" s="2" t="s">
        <v>134</v>
      </c>
      <c r="SD657" s="2" t="s">
        <v>134</v>
      </c>
      <c r="SE657" s="4"/>
      <c r="SF657" s="8"/>
      <c r="SG657" s="4"/>
      <c r="SH657" s="8"/>
      <c r="SI657" s="7"/>
      <c r="SJ657" s="7"/>
      <c r="SK657" s="2" t="s">
        <v>134</v>
      </c>
      <c r="SL657" s="2" t="s">
        <v>134</v>
      </c>
      <c r="SM657" s="2" t="s">
        <v>134</v>
      </c>
      <c r="SN657" s="2" t="s">
        <v>134</v>
      </c>
      <c r="SO657" s="2" t="s">
        <v>134</v>
      </c>
      <c r="SP657" s="2" t="s">
        <v>134</v>
      </c>
    </row>
    <row r="658">
      <c r="A658" s="2" t="s">
        <v>4357</v>
      </c>
      <c r="B658" s="2" t="s">
        <v>123</v>
      </c>
      <c r="C658" s="2" t="s">
        <v>1660</v>
      </c>
      <c r="D658" s="2" t="s">
        <v>2731</v>
      </c>
      <c r="E658" s="2" t="s">
        <v>1660</v>
      </c>
      <c r="F658" s="2" t="s">
        <v>4354</v>
      </c>
      <c r="G658" s="2" t="s">
        <v>134</v>
      </c>
      <c r="H658" s="2" t="s">
        <v>134</v>
      </c>
      <c r="I658" s="2" t="s">
        <v>134</v>
      </c>
      <c r="J658" s="2" t="s">
        <v>4358</v>
      </c>
      <c r="K658" s="2" t="s">
        <v>4356</v>
      </c>
      <c r="L658" s="3">
        <v>6.8</v>
      </c>
      <c r="M658" s="3"/>
      <c r="N658" s="3"/>
      <c r="O658" s="2" t="s">
        <v>766</v>
      </c>
      <c r="P658" s="2" t="s">
        <v>134</v>
      </c>
      <c r="Q658" s="2" t="s">
        <v>134</v>
      </c>
      <c r="R658" s="2" t="s">
        <v>3132</v>
      </c>
      <c r="S658" s="2" t="s">
        <v>134</v>
      </c>
      <c r="T658" s="2" t="s">
        <v>134</v>
      </c>
      <c r="U658" s="2" t="s">
        <v>134</v>
      </c>
      <c r="V658" s="2" t="s">
        <v>134</v>
      </c>
      <c r="W658" s="2" t="s">
        <v>134</v>
      </c>
      <c r="X658" s="2" t="s">
        <v>134</v>
      </c>
      <c r="Y658" s="2" t="s">
        <v>134</v>
      </c>
      <c r="Z658" s="4"/>
      <c r="AA658" s="4">
        <f>=ROUNDDOWN({0},0)</f>
      </c>
      <c r="AB658" s="5"/>
      <c r="AC658" s="2" t="s">
        <v>134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134</v>
      </c>
      <c r="AW658" s="8" t="s">
        <v>134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/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/>
      <c r="BJ658" s="4"/>
      <c r="BK658" s="8"/>
      <c r="BL658" s="2" t="s">
        <v>134</v>
      </c>
      <c r="BM658" s="7"/>
      <c r="BN658" s="7"/>
      <c r="BO658" s="4"/>
      <c r="BP658" s="8"/>
      <c r="BQ658" s="4"/>
      <c r="BR658" s="8"/>
      <c r="BS658" s="7"/>
      <c r="BT658" s="7"/>
      <c r="BU658" s="2" t="s">
        <v>134</v>
      </c>
      <c r="BV658" s="2" t="s">
        <v>134</v>
      </c>
      <c r="BW658" s="2" t="s">
        <v>134</v>
      </c>
      <c r="BX658" s="2" t="s">
        <v>134</v>
      </c>
      <c r="BY658" s="2" t="s">
        <v>134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134</v>
      </c>
      <c r="CH658" s="2" t="s">
        <v>134</v>
      </c>
      <c r="CI658" s="2" t="s">
        <v>134</v>
      </c>
      <c r="CJ658" s="2" t="s">
        <v>134</v>
      </c>
      <c r="CK658" s="2" t="s">
        <v>134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134</v>
      </c>
      <c r="CT658" s="2" t="s">
        <v>134</v>
      </c>
      <c r="CU658" s="2" t="s">
        <v>134</v>
      </c>
      <c r="CV658" s="2" t="s">
        <v>134</v>
      </c>
      <c r="CW658" s="2" t="s">
        <v>134</v>
      </c>
      <c r="CX658" s="2" t="s">
        <v>134</v>
      </c>
      <c r="CY658" s="4"/>
      <c r="CZ658" s="8"/>
      <c r="DA658" s="4"/>
      <c r="DB658" s="8"/>
      <c r="DC658" s="7"/>
      <c r="DD658" s="7"/>
      <c r="DE658" s="2" t="s">
        <v>134</v>
      </c>
      <c r="DF658" s="2" t="s">
        <v>134</v>
      </c>
      <c r="DG658" s="2" t="s">
        <v>134</v>
      </c>
      <c r="DH658" s="2" t="s">
        <v>134</v>
      </c>
      <c r="DI658" s="2" t="s">
        <v>134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134</v>
      </c>
      <c r="DR658" s="2" t="s">
        <v>134</v>
      </c>
      <c r="DS658" s="2" t="s">
        <v>134</v>
      </c>
      <c r="DT658" s="2" t="s">
        <v>134</v>
      </c>
      <c r="DU658" s="2" t="s">
        <v>134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134</v>
      </c>
      <c r="ED658" s="2" t="s">
        <v>134</v>
      </c>
      <c r="EE658" s="2" t="s">
        <v>134</v>
      </c>
      <c r="EF658" s="2" t="s">
        <v>134</v>
      </c>
      <c r="EG658" s="2" t="s">
        <v>134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134</v>
      </c>
      <c r="EP658" s="2" t="s">
        <v>134</v>
      </c>
      <c r="EQ658" s="2" t="s">
        <v>134</v>
      </c>
      <c r="ER658" s="2" t="s">
        <v>134</v>
      </c>
      <c r="ES658" s="2" t="s">
        <v>134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134</v>
      </c>
      <c r="FB658" s="2" t="s">
        <v>134</v>
      </c>
      <c r="FC658" s="2" t="s">
        <v>134</v>
      </c>
      <c r="FD658" s="2" t="s">
        <v>134</v>
      </c>
      <c r="FE658" s="2" t="s">
        <v>134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134</v>
      </c>
      <c r="FN658" s="2" t="s">
        <v>134</v>
      </c>
      <c r="FO658" s="2" t="s">
        <v>134</v>
      </c>
      <c r="FP658" s="2" t="s">
        <v>134</v>
      </c>
      <c r="FQ658" s="2" t="s">
        <v>134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134</v>
      </c>
      <c r="FZ658" s="2" t="s">
        <v>134</v>
      </c>
      <c r="GA658" s="2" t="s">
        <v>134</v>
      </c>
      <c r="GB658" s="2" t="s">
        <v>134</v>
      </c>
      <c r="GC658" s="2" t="s">
        <v>134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134</v>
      </c>
      <c r="GL658" s="2" t="s">
        <v>134</v>
      </c>
      <c r="GM658" s="2" t="s">
        <v>134</v>
      </c>
      <c r="GN658" s="2" t="s">
        <v>134</v>
      </c>
      <c r="GO658" s="2" t="s">
        <v>134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134</v>
      </c>
      <c r="GX658" s="2" t="s">
        <v>134</v>
      </c>
      <c r="GY658" s="2" t="s">
        <v>134</v>
      </c>
      <c r="GZ658" s="2" t="s">
        <v>134</v>
      </c>
      <c r="HA658" s="2" t="s">
        <v>134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134</v>
      </c>
      <c r="HJ658" s="2" t="s">
        <v>134</v>
      </c>
      <c r="HK658" s="2" t="s">
        <v>134</v>
      </c>
      <c r="HL658" s="2" t="s">
        <v>134</v>
      </c>
      <c r="HM658" s="2" t="s">
        <v>134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134</v>
      </c>
      <c r="HV658" s="2" t="s">
        <v>134</v>
      </c>
      <c r="HW658" s="2" t="s">
        <v>134</v>
      </c>
      <c r="HX658" s="2" t="s">
        <v>134</v>
      </c>
      <c r="HY658" s="2" t="s">
        <v>134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134</v>
      </c>
      <c r="IH658" s="2" t="s">
        <v>134</v>
      </c>
      <c r="II658" s="2" t="s">
        <v>134</v>
      </c>
      <c r="IJ658" s="2" t="s">
        <v>134</v>
      </c>
      <c r="IK658" s="2" t="s">
        <v>134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134</v>
      </c>
      <c r="IT658" s="2" t="s">
        <v>134</v>
      </c>
      <c r="IU658" s="2" t="s">
        <v>134</v>
      </c>
      <c r="IV658" s="2" t="s">
        <v>134</v>
      </c>
      <c r="IW658" s="2" t="s">
        <v>134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134</v>
      </c>
      <c r="JF658" s="2" t="s">
        <v>134</v>
      </c>
      <c r="JG658" s="2" t="s">
        <v>134</v>
      </c>
      <c r="JH658" s="2" t="s">
        <v>134</v>
      </c>
      <c r="JI658" s="2" t="s">
        <v>134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134</v>
      </c>
      <c r="JR658" s="2" t="s">
        <v>134</v>
      </c>
      <c r="JS658" s="2" t="s">
        <v>134</v>
      </c>
      <c r="JT658" s="2" t="s">
        <v>134</v>
      </c>
      <c r="JU658" s="2" t="s">
        <v>134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134</v>
      </c>
      <c r="KE658" s="2" t="s">
        <v>134</v>
      </c>
      <c r="KF658" s="2" t="s">
        <v>134</v>
      </c>
      <c r="KG658" s="2" t="s">
        <v>134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134</v>
      </c>
      <c r="KP658" s="2" t="s">
        <v>134</v>
      </c>
      <c r="KQ658" s="2" t="s">
        <v>134</v>
      </c>
      <c r="KR658" s="2" t="s">
        <v>134</v>
      </c>
      <c r="KS658" s="2" t="s">
        <v>134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134</v>
      </c>
      <c r="LB658" s="2" t="s">
        <v>134</v>
      </c>
      <c r="LC658" s="2" t="s">
        <v>134</v>
      </c>
      <c r="LD658" s="2" t="s">
        <v>134</v>
      </c>
      <c r="LE658" s="2" t="s">
        <v>134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134</v>
      </c>
      <c r="LN658" s="2" t="s">
        <v>134</v>
      </c>
      <c r="LO658" s="2" t="s">
        <v>134</v>
      </c>
      <c r="LP658" s="2" t="s">
        <v>134</v>
      </c>
      <c r="LQ658" s="2" t="s">
        <v>134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134</v>
      </c>
      <c r="LZ658" s="2" t="s">
        <v>134</v>
      </c>
      <c r="MA658" s="2" t="s">
        <v>134</v>
      </c>
      <c r="MB658" s="2" t="s">
        <v>134</v>
      </c>
      <c r="MC658" s="2" t="s">
        <v>134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134</v>
      </c>
      <c r="MM658" s="2" t="s">
        <v>134</v>
      </c>
      <c r="MN658" s="2" t="s">
        <v>134</v>
      </c>
      <c r="MO658" s="2" t="s">
        <v>134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134</v>
      </c>
      <c r="MY658" s="2" t="s">
        <v>134</v>
      </c>
      <c r="MZ658" s="2" t="s">
        <v>134</v>
      </c>
      <c r="NA658" s="2" t="s">
        <v>134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134</v>
      </c>
      <c r="NK658" s="2" t="s">
        <v>134</v>
      </c>
      <c r="NL658" s="2" t="s">
        <v>134</v>
      </c>
      <c r="NM658" s="2" t="s">
        <v>134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134</v>
      </c>
      <c r="NV658" s="2" t="s">
        <v>134</v>
      </c>
      <c r="NW658" s="2" t="s">
        <v>134</v>
      </c>
      <c r="NX658" s="2" t="s">
        <v>134</v>
      </c>
      <c r="NY658" s="2" t="s">
        <v>134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134</v>
      </c>
      <c r="OT658" s="2" t="s">
        <v>134</v>
      </c>
      <c r="OU658" s="2" t="s">
        <v>134</v>
      </c>
      <c r="OV658" s="2" t="s">
        <v>134</v>
      </c>
      <c r="OW658" s="2" t="s">
        <v>134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134</v>
      </c>
      <c r="PF658" s="2" t="s">
        <v>134</v>
      </c>
      <c r="PG658" s="2" t="s">
        <v>134</v>
      </c>
      <c r="PH658" s="2" t="s">
        <v>134</v>
      </c>
      <c r="PI658" s="2" t="s">
        <v>134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134</v>
      </c>
      <c r="QD658" s="2" t="s">
        <v>134</v>
      </c>
      <c r="QE658" s="2" t="s">
        <v>134</v>
      </c>
      <c r="QF658" s="2" t="s">
        <v>134</v>
      </c>
      <c r="QG658" s="2" t="s">
        <v>134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134</v>
      </c>
      <c r="QP658" s="2" t="s">
        <v>134</v>
      </c>
      <c r="QQ658" s="2" t="s">
        <v>134</v>
      </c>
      <c r="QR658" s="2" t="s">
        <v>134</v>
      </c>
      <c r="QS658" s="2" t="s">
        <v>134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134</v>
      </c>
      <c r="RB658" s="2" t="s">
        <v>134</v>
      </c>
      <c r="RC658" s="2" t="s">
        <v>134</v>
      </c>
      <c r="RD658" s="2" t="s">
        <v>134</v>
      </c>
      <c r="RE658" s="2" t="s">
        <v>134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134</v>
      </c>
      <c r="RN658" s="2" t="s">
        <v>134</v>
      </c>
      <c r="RO658" s="2" t="s">
        <v>134</v>
      </c>
      <c r="RP658" s="2" t="s">
        <v>134</v>
      </c>
      <c r="RQ658" s="2" t="s">
        <v>134</v>
      </c>
      <c r="RR658" s="2" t="s">
        <v>134</v>
      </c>
      <c r="RS658" s="4"/>
      <c r="RT658" s="8"/>
      <c r="RU658" s="4"/>
      <c r="RV658" s="8"/>
      <c r="RW658" s="7"/>
      <c r="RX658" s="7"/>
      <c r="RY658" s="2" t="s">
        <v>134</v>
      </c>
      <c r="RZ658" s="2" t="s">
        <v>134</v>
      </c>
      <c r="SA658" s="2" t="s">
        <v>134</v>
      </c>
      <c r="SB658" s="2" t="s">
        <v>134</v>
      </c>
      <c r="SC658" s="2" t="s">
        <v>134</v>
      </c>
      <c r="SD658" s="2" t="s">
        <v>134</v>
      </c>
      <c r="SE658" s="4"/>
      <c r="SF658" s="8"/>
      <c r="SG658" s="4"/>
      <c r="SH658" s="8"/>
      <c r="SI658" s="7"/>
      <c r="SJ658" s="7"/>
      <c r="SK658" s="2" t="s">
        <v>134</v>
      </c>
      <c r="SL658" s="2" t="s">
        <v>134</v>
      </c>
      <c r="SM658" s="2" t="s">
        <v>134</v>
      </c>
      <c r="SN658" s="2" t="s">
        <v>134</v>
      </c>
      <c r="SO658" s="2" t="s">
        <v>134</v>
      </c>
      <c r="SP658" s="2" t="s">
        <v>134</v>
      </c>
    </row>
    <row r="659">
      <c r="A659" s="2" t="s">
        <v>4359</v>
      </c>
      <c r="B659" s="2" t="s">
        <v>123</v>
      </c>
      <c r="C659" s="2" t="s">
        <v>1660</v>
      </c>
      <c r="D659" s="2" t="s">
        <v>2731</v>
      </c>
      <c r="E659" s="2" t="s">
        <v>1660</v>
      </c>
      <c r="F659" s="2" t="s">
        <v>4354</v>
      </c>
      <c r="G659" s="2" t="s">
        <v>134</v>
      </c>
      <c r="H659" s="2" t="s">
        <v>134</v>
      </c>
      <c r="I659" s="2" t="s">
        <v>134</v>
      </c>
      <c r="J659" s="2" t="s">
        <v>4360</v>
      </c>
      <c r="K659" s="2" t="s">
        <v>4356</v>
      </c>
      <c r="L659" s="3">
        <v>9.5</v>
      </c>
      <c r="M659" s="3"/>
      <c r="N659" s="3"/>
      <c r="O659" s="2" t="s">
        <v>274</v>
      </c>
      <c r="P659" s="2" t="s">
        <v>134</v>
      </c>
      <c r="Q659" s="2" t="s">
        <v>134</v>
      </c>
      <c r="R659" s="2" t="s">
        <v>3132</v>
      </c>
      <c r="S659" s="2" t="s">
        <v>134</v>
      </c>
      <c r="T659" s="2" t="s">
        <v>134</v>
      </c>
      <c r="U659" s="2" t="s">
        <v>134</v>
      </c>
      <c r="V659" s="2" t="s">
        <v>134</v>
      </c>
      <c r="W659" s="2" t="s">
        <v>134</v>
      </c>
      <c r="X659" s="2" t="s">
        <v>134</v>
      </c>
      <c r="Y659" s="2" t="s">
        <v>134</v>
      </c>
      <c r="Z659" s="4"/>
      <c r="AA659" s="4">
        <f>=ROUNDDOWN({0},0)</f>
      </c>
      <c r="AB659" s="5"/>
      <c r="AC659" s="2" t="s">
        <v>134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/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/>
      <c r="BJ659" s="4"/>
      <c r="BK659" s="8"/>
      <c r="BL659" s="2" t="s">
        <v>134</v>
      </c>
      <c r="BM659" s="7"/>
      <c r="BN659" s="7"/>
      <c r="BO659" s="4"/>
      <c r="BP659" s="8"/>
      <c r="BQ659" s="4"/>
      <c r="BR659" s="8"/>
      <c r="BS659" s="7"/>
      <c r="BT659" s="7"/>
      <c r="BU659" s="2" t="s">
        <v>134</v>
      </c>
      <c r="BV659" s="2" t="s">
        <v>134</v>
      </c>
      <c r="BW659" s="2" t="s">
        <v>134</v>
      </c>
      <c r="BX659" s="2" t="s">
        <v>134</v>
      </c>
      <c r="BY659" s="2" t="s">
        <v>134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134</v>
      </c>
      <c r="CH659" s="2" t="s">
        <v>134</v>
      </c>
      <c r="CI659" s="2" t="s">
        <v>134</v>
      </c>
      <c r="CJ659" s="2" t="s">
        <v>134</v>
      </c>
      <c r="CK659" s="2" t="s">
        <v>134</v>
      </c>
      <c r="CL659" s="2" t="s">
        <v>134</v>
      </c>
      <c r="CM659" s="4"/>
      <c r="CN659" s="8"/>
      <c r="CO659" s="4"/>
      <c r="CP659" s="8"/>
      <c r="CQ659" s="7"/>
      <c r="CR659" s="7"/>
      <c r="CS659" s="2" t="s">
        <v>134</v>
      </c>
      <c r="CT659" s="2" t="s">
        <v>134</v>
      </c>
      <c r="CU659" s="2" t="s">
        <v>134</v>
      </c>
      <c r="CV659" s="2" t="s">
        <v>134</v>
      </c>
      <c r="CW659" s="2" t="s">
        <v>134</v>
      </c>
      <c r="CX659" s="2" t="s">
        <v>134</v>
      </c>
      <c r="CY659" s="4"/>
      <c r="CZ659" s="8"/>
      <c r="DA659" s="4"/>
      <c r="DB659" s="8"/>
      <c r="DC659" s="7"/>
      <c r="DD659" s="7"/>
      <c r="DE659" s="2" t="s">
        <v>134</v>
      </c>
      <c r="DF659" s="2" t="s">
        <v>134</v>
      </c>
      <c r="DG659" s="2" t="s">
        <v>134</v>
      </c>
      <c r="DH659" s="2" t="s">
        <v>134</v>
      </c>
      <c r="DI659" s="2" t="s">
        <v>134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134</v>
      </c>
      <c r="DR659" s="2" t="s">
        <v>134</v>
      </c>
      <c r="DS659" s="2" t="s">
        <v>134</v>
      </c>
      <c r="DT659" s="2" t="s">
        <v>134</v>
      </c>
      <c r="DU659" s="2" t="s">
        <v>134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134</v>
      </c>
      <c r="ED659" s="2" t="s">
        <v>134</v>
      </c>
      <c r="EE659" s="2" t="s">
        <v>134</v>
      </c>
      <c r="EF659" s="2" t="s">
        <v>134</v>
      </c>
      <c r="EG659" s="2" t="s">
        <v>134</v>
      </c>
      <c r="EH659" s="2" t="s">
        <v>134</v>
      </c>
      <c r="EI659" s="4"/>
      <c r="EJ659" s="8"/>
      <c r="EK659" s="4"/>
      <c r="EL659" s="8"/>
      <c r="EM659" s="7"/>
      <c r="EN659" s="7"/>
      <c r="EO659" s="2" t="s">
        <v>134</v>
      </c>
      <c r="EP659" s="2" t="s">
        <v>134</v>
      </c>
      <c r="EQ659" s="2" t="s">
        <v>134</v>
      </c>
      <c r="ER659" s="2" t="s">
        <v>134</v>
      </c>
      <c r="ES659" s="2" t="s">
        <v>134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134</v>
      </c>
      <c r="FB659" s="2" t="s">
        <v>134</v>
      </c>
      <c r="FC659" s="2" t="s">
        <v>134</v>
      </c>
      <c r="FD659" s="2" t="s">
        <v>134</v>
      </c>
      <c r="FE659" s="2" t="s">
        <v>134</v>
      </c>
      <c r="FF659" s="2" t="s">
        <v>134</v>
      </c>
      <c r="FG659" s="4"/>
      <c r="FH659" s="8"/>
      <c r="FI659" s="4"/>
      <c r="FJ659" s="8"/>
      <c r="FK659" s="7"/>
      <c r="FL659" s="7"/>
      <c r="FM659" s="2" t="s">
        <v>134</v>
      </c>
      <c r="FN659" s="2" t="s">
        <v>134</v>
      </c>
      <c r="FO659" s="2" t="s">
        <v>134</v>
      </c>
      <c r="FP659" s="2" t="s">
        <v>134</v>
      </c>
      <c r="FQ659" s="2" t="s">
        <v>134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134</v>
      </c>
      <c r="FZ659" s="2" t="s">
        <v>134</v>
      </c>
      <c r="GA659" s="2" t="s">
        <v>134</v>
      </c>
      <c r="GB659" s="2" t="s">
        <v>134</v>
      </c>
      <c r="GC659" s="2" t="s">
        <v>134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134</v>
      </c>
      <c r="GM659" s="2" t="s">
        <v>134</v>
      </c>
      <c r="GN659" s="2" t="s">
        <v>134</v>
      </c>
      <c r="GO659" s="2" t="s">
        <v>134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134</v>
      </c>
      <c r="GX659" s="2" t="s">
        <v>134</v>
      </c>
      <c r="GY659" s="2" t="s">
        <v>134</v>
      </c>
      <c r="GZ659" s="2" t="s">
        <v>134</v>
      </c>
      <c r="HA659" s="2" t="s">
        <v>134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134</v>
      </c>
      <c r="HJ659" s="2" t="s">
        <v>134</v>
      </c>
      <c r="HK659" s="2" t="s">
        <v>134</v>
      </c>
      <c r="HL659" s="2" t="s">
        <v>134</v>
      </c>
      <c r="HM659" s="2" t="s">
        <v>134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134</v>
      </c>
      <c r="HV659" s="2" t="s">
        <v>134</v>
      </c>
      <c r="HW659" s="2" t="s">
        <v>134</v>
      </c>
      <c r="HX659" s="2" t="s">
        <v>134</v>
      </c>
      <c r="HY659" s="2" t="s">
        <v>134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134</v>
      </c>
      <c r="IH659" s="2" t="s">
        <v>134</v>
      </c>
      <c r="II659" s="2" t="s">
        <v>134</v>
      </c>
      <c r="IJ659" s="2" t="s">
        <v>134</v>
      </c>
      <c r="IK659" s="2" t="s">
        <v>134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134</v>
      </c>
      <c r="IT659" s="2" t="s">
        <v>134</v>
      </c>
      <c r="IU659" s="2" t="s">
        <v>134</v>
      </c>
      <c r="IV659" s="2" t="s">
        <v>134</v>
      </c>
      <c r="IW659" s="2" t="s">
        <v>134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134</v>
      </c>
      <c r="JF659" s="2" t="s">
        <v>134</v>
      </c>
      <c r="JG659" s="2" t="s">
        <v>134</v>
      </c>
      <c r="JH659" s="2" t="s">
        <v>134</v>
      </c>
      <c r="JI659" s="2" t="s">
        <v>134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134</v>
      </c>
      <c r="JR659" s="2" t="s">
        <v>134</v>
      </c>
      <c r="JS659" s="2" t="s">
        <v>134</v>
      </c>
      <c r="JT659" s="2" t="s">
        <v>134</v>
      </c>
      <c r="JU659" s="2" t="s">
        <v>134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134</v>
      </c>
      <c r="KE659" s="2" t="s">
        <v>134</v>
      </c>
      <c r="KF659" s="2" t="s">
        <v>134</v>
      </c>
      <c r="KG659" s="2" t="s">
        <v>134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134</v>
      </c>
      <c r="KQ659" s="2" t="s">
        <v>134</v>
      </c>
      <c r="KR659" s="2" t="s">
        <v>134</v>
      </c>
      <c r="KS659" s="2" t="s">
        <v>134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134</v>
      </c>
      <c r="LB659" s="2" t="s">
        <v>134</v>
      </c>
      <c r="LC659" s="2" t="s">
        <v>134</v>
      </c>
      <c r="LD659" s="2" t="s">
        <v>134</v>
      </c>
      <c r="LE659" s="2" t="s">
        <v>134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134</v>
      </c>
      <c r="LN659" s="2" t="s">
        <v>134</v>
      </c>
      <c r="LO659" s="2" t="s">
        <v>134</v>
      </c>
      <c r="LP659" s="2" t="s">
        <v>134</v>
      </c>
      <c r="LQ659" s="2" t="s">
        <v>134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134</v>
      </c>
      <c r="LZ659" s="2" t="s">
        <v>134</v>
      </c>
      <c r="MA659" s="2" t="s">
        <v>134</v>
      </c>
      <c r="MB659" s="2" t="s">
        <v>134</v>
      </c>
      <c r="MC659" s="2" t="s">
        <v>134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134</v>
      </c>
      <c r="MM659" s="2" t="s">
        <v>134</v>
      </c>
      <c r="MN659" s="2" t="s">
        <v>134</v>
      </c>
      <c r="MO659" s="2" t="s">
        <v>134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134</v>
      </c>
      <c r="MY659" s="2" t="s">
        <v>134</v>
      </c>
      <c r="MZ659" s="2" t="s">
        <v>134</v>
      </c>
      <c r="NA659" s="2" t="s">
        <v>134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134</v>
      </c>
      <c r="NK659" s="2" t="s">
        <v>134</v>
      </c>
      <c r="NL659" s="2" t="s">
        <v>134</v>
      </c>
      <c r="NM659" s="2" t="s">
        <v>134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134</v>
      </c>
      <c r="NV659" s="2" t="s">
        <v>134</v>
      </c>
      <c r="NW659" s="2" t="s">
        <v>134</v>
      </c>
      <c r="NX659" s="2" t="s">
        <v>134</v>
      </c>
      <c r="NY659" s="2" t="s">
        <v>134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134</v>
      </c>
      <c r="OT659" s="2" t="s">
        <v>134</v>
      </c>
      <c r="OU659" s="2" t="s">
        <v>134</v>
      </c>
      <c r="OV659" s="2" t="s">
        <v>134</v>
      </c>
      <c r="OW659" s="2" t="s">
        <v>134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134</v>
      </c>
      <c r="PF659" s="2" t="s">
        <v>134</v>
      </c>
      <c r="PG659" s="2" t="s">
        <v>134</v>
      </c>
      <c r="PH659" s="2" t="s">
        <v>134</v>
      </c>
      <c r="PI659" s="2" t="s">
        <v>134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134</v>
      </c>
      <c r="QD659" s="2" t="s">
        <v>134</v>
      </c>
      <c r="QE659" s="2" t="s">
        <v>134</v>
      </c>
      <c r="QF659" s="2" t="s">
        <v>134</v>
      </c>
      <c r="QG659" s="2" t="s">
        <v>134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134</v>
      </c>
      <c r="RB659" s="2" t="s">
        <v>134</v>
      </c>
      <c r="RC659" s="2" t="s">
        <v>134</v>
      </c>
      <c r="RD659" s="2" t="s">
        <v>134</v>
      </c>
      <c r="RE659" s="2" t="s">
        <v>134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134</v>
      </c>
      <c r="RN659" s="2" t="s">
        <v>134</v>
      </c>
      <c r="RO659" s="2" t="s">
        <v>134</v>
      </c>
      <c r="RP659" s="2" t="s">
        <v>134</v>
      </c>
      <c r="RQ659" s="2" t="s">
        <v>134</v>
      </c>
      <c r="RR659" s="2" t="s">
        <v>134</v>
      </c>
      <c r="RS659" s="4"/>
      <c r="RT659" s="8"/>
      <c r="RU659" s="4"/>
      <c r="RV659" s="8"/>
      <c r="RW659" s="7"/>
      <c r="RX659" s="7"/>
      <c r="RY659" s="2" t="s">
        <v>134</v>
      </c>
      <c r="RZ659" s="2" t="s">
        <v>134</v>
      </c>
      <c r="SA659" s="2" t="s">
        <v>134</v>
      </c>
      <c r="SB659" s="2" t="s">
        <v>134</v>
      </c>
      <c r="SC659" s="2" t="s">
        <v>134</v>
      </c>
      <c r="SD659" s="2" t="s">
        <v>134</v>
      </c>
      <c r="SE659" s="4"/>
      <c r="SF659" s="8"/>
      <c r="SG659" s="4"/>
      <c r="SH659" s="8"/>
      <c r="SI659" s="7"/>
      <c r="SJ659" s="7"/>
      <c r="SK659" s="2" t="s">
        <v>134</v>
      </c>
      <c r="SL659" s="2" t="s">
        <v>134</v>
      </c>
      <c r="SM659" s="2" t="s">
        <v>134</v>
      </c>
      <c r="SN659" s="2" t="s">
        <v>134</v>
      </c>
      <c r="SO659" s="2" t="s">
        <v>134</v>
      </c>
      <c r="SP659" s="2" t="s">
        <v>134</v>
      </c>
    </row>
    <row r="660">
      <c r="A660" s="2" t="s">
        <v>4361</v>
      </c>
      <c r="B660" s="2" t="s">
        <v>123</v>
      </c>
      <c r="C660" s="2" t="s">
        <v>1660</v>
      </c>
      <c r="D660" s="2" t="s">
        <v>2731</v>
      </c>
      <c r="E660" s="2" t="s">
        <v>1660</v>
      </c>
      <c r="F660" s="2" t="s">
        <v>4354</v>
      </c>
      <c r="G660" s="2" t="s">
        <v>134</v>
      </c>
      <c r="H660" s="2" t="s">
        <v>134</v>
      </c>
      <c r="I660" s="2" t="s">
        <v>134</v>
      </c>
      <c r="J660" s="2" t="s">
        <v>4362</v>
      </c>
      <c r="K660" s="2" t="s">
        <v>4356</v>
      </c>
      <c r="L660" s="3">
        <v>12.5</v>
      </c>
      <c r="M660" s="3"/>
      <c r="N660" s="3"/>
      <c r="O660" s="2" t="s">
        <v>766</v>
      </c>
      <c r="P660" s="2" t="s">
        <v>134</v>
      </c>
      <c r="Q660" s="2" t="s">
        <v>134</v>
      </c>
      <c r="R660" s="2" t="s">
        <v>3132</v>
      </c>
      <c r="S660" s="2" t="s">
        <v>134</v>
      </c>
      <c r="T660" s="2" t="s">
        <v>134</v>
      </c>
      <c r="U660" s="2" t="s">
        <v>134</v>
      </c>
      <c r="V660" s="2" t="s">
        <v>134</v>
      </c>
      <c r="W660" s="2" t="s">
        <v>134</v>
      </c>
      <c r="X660" s="2" t="s">
        <v>134</v>
      </c>
      <c r="Y660" s="2" t="s">
        <v>134</v>
      </c>
      <c r="Z660" s="4"/>
      <c r="AA660" s="4">
        <f>=ROUNDDOWN({0},0)</f>
      </c>
      <c r="AB660" s="5"/>
      <c r="AC660" s="2" t="s">
        <v>134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/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/>
      <c r="BJ660" s="4"/>
      <c r="BK660" s="8"/>
      <c r="BL660" s="2" t="s">
        <v>134</v>
      </c>
      <c r="BM660" s="7"/>
      <c r="BN660" s="7"/>
      <c r="BO660" s="4"/>
      <c r="BP660" s="8"/>
      <c r="BQ660" s="4"/>
      <c r="BR660" s="8"/>
      <c r="BS660" s="7"/>
      <c r="BT660" s="7"/>
      <c r="BU660" s="2" t="s">
        <v>134</v>
      </c>
      <c r="BV660" s="2" t="s">
        <v>134</v>
      </c>
      <c r="BW660" s="2" t="s">
        <v>134</v>
      </c>
      <c r="BX660" s="2" t="s">
        <v>134</v>
      </c>
      <c r="BY660" s="2" t="s">
        <v>134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134</v>
      </c>
      <c r="CH660" s="2" t="s">
        <v>134</v>
      </c>
      <c r="CI660" s="2" t="s">
        <v>134</v>
      </c>
      <c r="CJ660" s="2" t="s">
        <v>134</v>
      </c>
      <c r="CK660" s="2" t="s">
        <v>134</v>
      </c>
      <c r="CL660" s="2" t="s">
        <v>134</v>
      </c>
      <c r="CM660" s="4"/>
      <c r="CN660" s="8"/>
      <c r="CO660" s="4"/>
      <c r="CP660" s="8"/>
      <c r="CQ660" s="7"/>
      <c r="CR660" s="7"/>
      <c r="CS660" s="2" t="s">
        <v>134</v>
      </c>
      <c r="CT660" s="2" t="s">
        <v>134</v>
      </c>
      <c r="CU660" s="2" t="s">
        <v>134</v>
      </c>
      <c r="CV660" s="2" t="s">
        <v>134</v>
      </c>
      <c r="CW660" s="2" t="s">
        <v>134</v>
      </c>
      <c r="CX660" s="2" t="s">
        <v>134</v>
      </c>
      <c r="CY660" s="4"/>
      <c r="CZ660" s="8"/>
      <c r="DA660" s="4"/>
      <c r="DB660" s="8"/>
      <c r="DC660" s="7"/>
      <c r="DD660" s="7"/>
      <c r="DE660" s="2" t="s">
        <v>134</v>
      </c>
      <c r="DF660" s="2" t="s">
        <v>134</v>
      </c>
      <c r="DG660" s="2" t="s">
        <v>134</v>
      </c>
      <c r="DH660" s="2" t="s">
        <v>134</v>
      </c>
      <c r="DI660" s="2" t="s">
        <v>134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134</v>
      </c>
      <c r="DR660" s="2" t="s">
        <v>134</v>
      </c>
      <c r="DS660" s="2" t="s">
        <v>134</v>
      </c>
      <c r="DT660" s="2" t="s">
        <v>134</v>
      </c>
      <c r="DU660" s="2" t="s">
        <v>134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134</v>
      </c>
      <c r="ED660" s="2" t="s">
        <v>134</v>
      </c>
      <c r="EE660" s="2" t="s">
        <v>134</v>
      </c>
      <c r="EF660" s="2" t="s">
        <v>134</v>
      </c>
      <c r="EG660" s="2" t="s">
        <v>134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134</v>
      </c>
      <c r="EP660" s="2" t="s">
        <v>134</v>
      </c>
      <c r="EQ660" s="2" t="s">
        <v>134</v>
      </c>
      <c r="ER660" s="2" t="s">
        <v>134</v>
      </c>
      <c r="ES660" s="2" t="s">
        <v>134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134</v>
      </c>
      <c r="FB660" s="2" t="s">
        <v>134</v>
      </c>
      <c r="FC660" s="2" t="s">
        <v>134</v>
      </c>
      <c r="FD660" s="2" t="s">
        <v>134</v>
      </c>
      <c r="FE660" s="2" t="s">
        <v>134</v>
      </c>
      <c r="FF660" s="2" t="s">
        <v>134</v>
      </c>
      <c r="FG660" s="4"/>
      <c r="FH660" s="8"/>
      <c r="FI660" s="4"/>
      <c r="FJ660" s="8"/>
      <c r="FK660" s="7"/>
      <c r="FL660" s="7"/>
      <c r="FM660" s="2" t="s">
        <v>134</v>
      </c>
      <c r="FN660" s="2" t="s">
        <v>134</v>
      </c>
      <c r="FO660" s="2" t="s">
        <v>134</v>
      </c>
      <c r="FP660" s="2" t="s">
        <v>134</v>
      </c>
      <c r="FQ660" s="2" t="s">
        <v>134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134</v>
      </c>
      <c r="FZ660" s="2" t="s">
        <v>134</v>
      </c>
      <c r="GA660" s="2" t="s">
        <v>134</v>
      </c>
      <c r="GB660" s="2" t="s">
        <v>134</v>
      </c>
      <c r="GC660" s="2" t="s">
        <v>134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134</v>
      </c>
      <c r="GM660" s="2" t="s">
        <v>134</v>
      </c>
      <c r="GN660" s="2" t="s">
        <v>134</v>
      </c>
      <c r="GO660" s="2" t="s">
        <v>134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134</v>
      </c>
      <c r="GX660" s="2" t="s">
        <v>134</v>
      </c>
      <c r="GY660" s="2" t="s">
        <v>134</v>
      </c>
      <c r="GZ660" s="2" t="s">
        <v>134</v>
      </c>
      <c r="HA660" s="2" t="s">
        <v>134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134</v>
      </c>
      <c r="HJ660" s="2" t="s">
        <v>134</v>
      </c>
      <c r="HK660" s="2" t="s">
        <v>134</v>
      </c>
      <c r="HL660" s="2" t="s">
        <v>134</v>
      </c>
      <c r="HM660" s="2" t="s">
        <v>134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134</v>
      </c>
      <c r="HV660" s="2" t="s">
        <v>134</v>
      </c>
      <c r="HW660" s="2" t="s">
        <v>134</v>
      </c>
      <c r="HX660" s="2" t="s">
        <v>134</v>
      </c>
      <c r="HY660" s="2" t="s">
        <v>134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134</v>
      </c>
      <c r="IH660" s="2" t="s">
        <v>134</v>
      </c>
      <c r="II660" s="2" t="s">
        <v>134</v>
      </c>
      <c r="IJ660" s="2" t="s">
        <v>134</v>
      </c>
      <c r="IK660" s="2" t="s">
        <v>134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134</v>
      </c>
      <c r="IT660" s="2" t="s">
        <v>134</v>
      </c>
      <c r="IU660" s="2" t="s">
        <v>134</v>
      </c>
      <c r="IV660" s="2" t="s">
        <v>134</v>
      </c>
      <c r="IW660" s="2" t="s">
        <v>134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134</v>
      </c>
      <c r="JF660" s="2" t="s">
        <v>134</v>
      </c>
      <c r="JG660" s="2" t="s">
        <v>134</v>
      </c>
      <c r="JH660" s="2" t="s">
        <v>134</v>
      </c>
      <c r="JI660" s="2" t="s">
        <v>134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134</v>
      </c>
      <c r="JR660" s="2" t="s">
        <v>134</v>
      </c>
      <c r="JS660" s="2" t="s">
        <v>134</v>
      </c>
      <c r="JT660" s="2" t="s">
        <v>134</v>
      </c>
      <c r="JU660" s="2" t="s">
        <v>134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134</v>
      </c>
      <c r="KE660" s="2" t="s">
        <v>134</v>
      </c>
      <c r="KF660" s="2" t="s">
        <v>134</v>
      </c>
      <c r="KG660" s="2" t="s">
        <v>134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134</v>
      </c>
      <c r="KP660" s="2" t="s">
        <v>134</v>
      </c>
      <c r="KQ660" s="2" t="s">
        <v>134</v>
      </c>
      <c r="KR660" s="2" t="s">
        <v>134</v>
      </c>
      <c r="KS660" s="2" t="s">
        <v>134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134</v>
      </c>
      <c r="LC660" s="2" t="s">
        <v>134</v>
      </c>
      <c r="LD660" s="2" t="s">
        <v>134</v>
      </c>
      <c r="LE660" s="2" t="s">
        <v>134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134</v>
      </c>
      <c r="LN660" s="2" t="s">
        <v>134</v>
      </c>
      <c r="LO660" s="2" t="s">
        <v>134</v>
      </c>
      <c r="LP660" s="2" t="s">
        <v>134</v>
      </c>
      <c r="LQ660" s="2" t="s">
        <v>134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134</v>
      </c>
      <c r="LZ660" s="2" t="s">
        <v>134</v>
      </c>
      <c r="MA660" s="2" t="s">
        <v>134</v>
      </c>
      <c r="MB660" s="2" t="s">
        <v>134</v>
      </c>
      <c r="MC660" s="2" t="s">
        <v>134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134</v>
      </c>
      <c r="MM660" s="2" t="s">
        <v>134</v>
      </c>
      <c r="MN660" s="2" t="s">
        <v>134</v>
      </c>
      <c r="MO660" s="2" t="s">
        <v>134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134</v>
      </c>
      <c r="MY660" s="2" t="s">
        <v>134</v>
      </c>
      <c r="MZ660" s="2" t="s">
        <v>134</v>
      </c>
      <c r="NA660" s="2" t="s">
        <v>134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134</v>
      </c>
      <c r="NK660" s="2" t="s">
        <v>134</v>
      </c>
      <c r="NL660" s="2" t="s">
        <v>134</v>
      </c>
      <c r="NM660" s="2" t="s">
        <v>134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134</v>
      </c>
      <c r="NV660" s="2" t="s">
        <v>134</v>
      </c>
      <c r="NW660" s="2" t="s">
        <v>134</v>
      </c>
      <c r="NX660" s="2" t="s">
        <v>134</v>
      </c>
      <c r="NY660" s="2" t="s">
        <v>134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134</v>
      </c>
      <c r="OI660" s="2" t="s">
        <v>134</v>
      </c>
      <c r="OJ660" s="2" t="s">
        <v>134</v>
      </c>
      <c r="OK660" s="2" t="s">
        <v>134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134</v>
      </c>
      <c r="OT660" s="2" t="s">
        <v>134</v>
      </c>
      <c r="OU660" s="2" t="s">
        <v>134</v>
      </c>
      <c r="OV660" s="2" t="s">
        <v>134</v>
      </c>
      <c r="OW660" s="2" t="s">
        <v>134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134</v>
      </c>
      <c r="PG660" s="2" t="s">
        <v>134</v>
      </c>
      <c r="PH660" s="2" t="s">
        <v>134</v>
      </c>
      <c r="PI660" s="2" t="s">
        <v>134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134</v>
      </c>
      <c r="QD660" s="2" t="s">
        <v>134</v>
      </c>
      <c r="QE660" s="2" t="s">
        <v>134</v>
      </c>
      <c r="QF660" s="2" t="s">
        <v>134</v>
      </c>
      <c r="QG660" s="2" t="s">
        <v>134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134</v>
      </c>
      <c r="RB660" s="2" t="s">
        <v>134</v>
      </c>
      <c r="RC660" s="2" t="s">
        <v>134</v>
      </c>
      <c r="RD660" s="2" t="s">
        <v>134</v>
      </c>
      <c r="RE660" s="2" t="s">
        <v>134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134</v>
      </c>
      <c r="RN660" s="2" t="s">
        <v>134</v>
      </c>
      <c r="RO660" s="2" t="s">
        <v>134</v>
      </c>
      <c r="RP660" s="2" t="s">
        <v>134</v>
      </c>
      <c r="RQ660" s="2" t="s">
        <v>134</v>
      </c>
      <c r="RR660" s="2" t="s">
        <v>134</v>
      </c>
      <c r="RS660" s="4"/>
      <c r="RT660" s="8"/>
      <c r="RU660" s="4"/>
      <c r="RV660" s="8"/>
      <c r="RW660" s="7"/>
      <c r="RX660" s="7"/>
      <c r="RY660" s="2" t="s">
        <v>134</v>
      </c>
      <c r="RZ660" s="2" t="s">
        <v>134</v>
      </c>
      <c r="SA660" s="2" t="s">
        <v>134</v>
      </c>
      <c r="SB660" s="2" t="s">
        <v>134</v>
      </c>
      <c r="SC660" s="2" t="s">
        <v>134</v>
      </c>
      <c r="SD660" s="2" t="s">
        <v>134</v>
      </c>
      <c r="SE660" s="4"/>
      <c r="SF660" s="8"/>
      <c r="SG660" s="4"/>
      <c r="SH660" s="8"/>
      <c r="SI660" s="7"/>
      <c r="SJ660" s="7"/>
      <c r="SK660" s="2" t="s">
        <v>134</v>
      </c>
      <c r="SL660" s="2" t="s">
        <v>134</v>
      </c>
      <c r="SM660" s="2" t="s">
        <v>134</v>
      </c>
      <c r="SN660" s="2" t="s">
        <v>134</v>
      </c>
      <c r="SO660" s="2" t="s">
        <v>134</v>
      </c>
      <c r="SP660" s="2" t="s">
        <v>134</v>
      </c>
    </row>
    <row r="661">
      <c r="A661" s="2" t="s">
        <v>4363</v>
      </c>
      <c r="B661" s="2" t="s">
        <v>123</v>
      </c>
      <c r="C661" s="2" t="s">
        <v>1660</v>
      </c>
      <c r="D661" s="2" t="s">
        <v>2731</v>
      </c>
      <c r="E661" s="2" t="s">
        <v>1660</v>
      </c>
      <c r="F661" s="2" t="s">
        <v>4364</v>
      </c>
      <c r="G661" s="2" t="s">
        <v>134</v>
      </c>
      <c r="H661" s="2" t="s">
        <v>134</v>
      </c>
      <c r="I661" s="2" t="s">
        <v>134</v>
      </c>
      <c r="J661" s="2" t="s">
        <v>4365</v>
      </c>
      <c r="K661" s="2" t="s">
        <v>4366</v>
      </c>
      <c r="L661" s="3">
        <v>12.47</v>
      </c>
      <c r="M661" s="3"/>
      <c r="N661" s="3"/>
      <c r="O661" s="2" t="s">
        <v>131</v>
      </c>
      <c r="P661" s="2" t="s">
        <v>134</v>
      </c>
      <c r="Q661" s="2" t="s">
        <v>134</v>
      </c>
      <c r="R661" s="2" t="s">
        <v>3132</v>
      </c>
      <c r="S661" s="2" t="s">
        <v>134</v>
      </c>
      <c r="T661" s="2" t="s">
        <v>134</v>
      </c>
      <c r="U661" s="2" t="s">
        <v>134</v>
      </c>
      <c r="V661" s="2" t="s">
        <v>134</v>
      </c>
      <c r="W661" s="2" t="s">
        <v>134</v>
      </c>
      <c r="X661" s="2" t="s">
        <v>134</v>
      </c>
      <c r="Y661" s="2" t="s">
        <v>134</v>
      </c>
      <c r="Z661" s="4"/>
      <c r="AA661" s="4">
        <f>=ROUNDDOWN({0},0)</f>
      </c>
      <c r="AB661" s="5"/>
      <c r="AC661" s="2" t="s">
        <v>134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134</v>
      </c>
      <c r="BM661" s="7"/>
      <c r="BN661" s="7"/>
      <c r="BO661" s="4"/>
      <c r="BP661" s="8"/>
      <c r="BQ661" s="4"/>
      <c r="BR661" s="8"/>
      <c r="BS661" s="7"/>
      <c r="BT661" s="7"/>
      <c r="BU661" s="2" t="s">
        <v>134</v>
      </c>
      <c r="BV661" s="2" t="s">
        <v>134</v>
      </c>
      <c r="BW661" s="2" t="s">
        <v>134</v>
      </c>
      <c r="BX661" s="2" t="s">
        <v>134</v>
      </c>
      <c r="BY661" s="2" t="s">
        <v>134</v>
      </c>
      <c r="BZ661" s="2" t="s">
        <v>134</v>
      </c>
      <c r="CA661" s="4"/>
      <c r="CB661" s="8"/>
      <c r="CC661" s="4"/>
      <c r="CD661" s="8"/>
      <c r="CE661" s="7"/>
      <c r="CF661" s="7"/>
      <c r="CG661" s="2" t="s">
        <v>134</v>
      </c>
      <c r="CH661" s="2" t="s">
        <v>134</v>
      </c>
      <c r="CI661" s="2" t="s">
        <v>134</v>
      </c>
      <c r="CJ661" s="2" t="s">
        <v>134</v>
      </c>
      <c r="CK661" s="2" t="s">
        <v>134</v>
      </c>
      <c r="CL661" s="2" t="s">
        <v>134</v>
      </c>
      <c r="CM661" s="4"/>
      <c r="CN661" s="8"/>
      <c r="CO661" s="4"/>
      <c r="CP661" s="8"/>
      <c r="CQ661" s="7"/>
      <c r="CR661" s="7"/>
      <c r="CS661" s="2" t="s">
        <v>134</v>
      </c>
      <c r="CT661" s="2" t="s">
        <v>134</v>
      </c>
      <c r="CU661" s="2" t="s">
        <v>134</v>
      </c>
      <c r="CV661" s="2" t="s">
        <v>134</v>
      </c>
      <c r="CW661" s="2" t="s">
        <v>134</v>
      </c>
      <c r="CX661" s="2" t="s">
        <v>134</v>
      </c>
      <c r="CY661" s="4"/>
      <c r="CZ661" s="8"/>
      <c r="DA661" s="4"/>
      <c r="DB661" s="8"/>
      <c r="DC661" s="7"/>
      <c r="DD661" s="7"/>
      <c r="DE661" s="2" t="s">
        <v>134</v>
      </c>
      <c r="DF661" s="2" t="s">
        <v>134</v>
      </c>
      <c r="DG661" s="2" t="s">
        <v>134</v>
      </c>
      <c r="DH661" s="2" t="s">
        <v>134</v>
      </c>
      <c r="DI661" s="2" t="s">
        <v>134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134</v>
      </c>
      <c r="DR661" s="2" t="s">
        <v>134</v>
      </c>
      <c r="DS661" s="2" t="s">
        <v>134</v>
      </c>
      <c r="DT661" s="2" t="s">
        <v>134</v>
      </c>
      <c r="DU661" s="2" t="s">
        <v>134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134</v>
      </c>
      <c r="ED661" s="2" t="s">
        <v>134</v>
      </c>
      <c r="EE661" s="2" t="s">
        <v>134</v>
      </c>
      <c r="EF661" s="2" t="s">
        <v>134</v>
      </c>
      <c r="EG661" s="2" t="s">
        <v>134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134</v>
      </c>
      <c r="EP661" s="2" t="s">
        <v>134</v>
      </c>
      <c r="EQ661" s="2" t="s">
        <v>134</v>
      </c>
      <c r="ER661" s="2" t="s">
        <v>134</v>
      </c>
      <c r="ES661" s="2" t="s">
        <v>134</v>
      </c>
      <c r="ET661" s="2" t="s">
        <v>134</v>
      </c>
      <c r="EU661" s="4"/>
      <c r="EV661" s="8"/>
      <c r="EW661" s="4"/>
      <c r="EX661" s="8"/>
      <c r="EY661" s="7"/>
      <c r="EZ661" s="7"/>
      <c r="FA661" s="2" t="s">
        <v>134</v>
      </c>
      <c r="FB661" s="2" t="s">
        <v>134</v>
      </c>
      <c r="FC661" s="2" t="s">
        <v>134</v>
      </c>
      <c r="FD661" s="2" t="s">
        <v>134</v>
      </c>
      <c r="FE661" s="2" t="s">
        <v>134</v>
      </c>
      <c r="FF661" s="2" t="s">
        <v>134</v>
      </c>
      <c r="FG661" s="4"/>
      <c r="FH661" s="8"/>
      <c r="FI661" s="4"/>
      <c r="FJ661" s="8"/>
      <c r="FK661" s="7"/>
      <c r="FL661" s="7"/>
      <c r="FM661" s="2" t="s">
        <v>134</v>
      </c>
      <c r="FN661" s="2" t="s">
        <v>134</v>
      </c>
      <c r="FO661" s="2" t="s">
        <v>134</v>
      </c>
      <c r="FP661" s="2" t="s">
        <v>134</v>
      </c>
      <c r="FQ661" s="2" t="s">
        <v>134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134</v>
      </c>
      <c r="FZ661" s="2" t="s">
        <v>134</v>
      </c>
      <c r="GA661" s="2" t="s">
        <v>134</v>
      </c>
      <c r="GB661" s="2" t="s">
        <v>134</v>
      </c>
      <c r="GC661" s="2" t="s">
        <v>134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134</v>
      </c>
      <c r="GL661" s="2" t="s">
        <v>134</v>
      </c>
      <c r="GM661" s="2" t="s">
        <v>134</v>
      </c>
      <c r="GN661" s="2" t="s">
        <v>134</v>
      </c>
      <c r="GO661" s="2" t="s">
        <v>134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134</v>
      </c>
      <c r="GX661" s="2" t="s">
        <v>134</v>
      </c>
      <c r="GY661" s="2" t="s">
        <v>134</v>
      </c>
      <c r="GZ661" s="2" t="s">
        <v>134</v>
      </c>
      <c r="HA661" s="2" t="s">
        <v>134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134</v>
      </c>
      <c r="HJ661" s="2" t="s">
        <v>134</v>
      </c>
      <c r="HK661" s="2" t="s">
        <v>134</v>
      </c>
      <c r="HL661" s="2" t="s">
        <v>134</v>
      </c>
      <c r="HM661" s="2" t="s">
        <v>134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134</v>
      </c>
      <c r="HV661" s="2" t="s">
        <v>134</v>
      </c>
      <c r="HW661" s="2" t="s">
        <v>134</v>
      </c>
      <c r="HX661" s="2" t="s">
        <v>134</v>
      </c>
      <c r="HY661" s="2" t="s">
        <v>134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134</v>
      </c>
      <c r="IH661" s="2" t="s">
        <v>134</v>
      </c>
      <c r="II661" s="2" t="s">
        <v>134</v>
      </c>
      <c r="IJ661" s="2" t="s">
        <v>134</v>
      </c>
      <c r="IK661" s="2" t="s">
        <v>134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134</v>
      </c>
      <c r="IT661" s="2" t="s">
        <v>134</v>
      </c>
      <c r="IU661" s="2" t="s">
        <v>134</v>
      </c>
      <c r="IV661" s="2" t="s">
        <v>134</v>
      </c>
      <c r="IW661" s="2" t="s">
        <v>134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134</v>
      </c>
      <c r="JF661" s="2" t="s">
        <v>134</v>
      </c>
      <c r="JG661" s="2" t="s">
        <v>134</v>
      </c>
      <c r="JH661" s="2" t="s">
        <v>134</v>
      </c>
      <c r="JI661" s="2" t="s">
        <v>134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134</v>
      </c>
      <c r="JR661" s="2" t="s">
        <v>134</v>
      </c>
      <c r="JS661" s="2" t="s">
        <v>134</v>
      </c>
      <c r="JT661" s="2" t="s">
        <v>134</v>
      </c>
      <c r="JU661" s="2" t="s">
        <v>134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134</v>
      </c>
      <c r="KE661" s="2" t="s">
        <v>134</v>
      </c>
      <c r="KF661" s="2" t="s">
        <v>134</v>
      </c>
      <c r="KG661" s="2" t="s">
        <v>134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134</v>
      </c>
      <c r="KP661" s="2" t="s">
        <v>134</v>
      </c>
      <c r="KQ661" s="2" t="s">
        <v>134</v>
      </c>
      <c r="KR661" s="2" t="s">
        <v>134</v>
      </c>
      <c r="KS661" s="2" t="s">
        <v>134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134</v>
      </c>
      <c r="LB661" s="2" t="s">
        <v>134</v>
      </c>
      <c r="LC661" s="2" t="s">
        <v>134</v>
      </c>
      <c r="LD661" s="2" t="s">
        <v>134</v>
      </c>
      <c r="LE661" s="2" t="s">
        <v>134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134</v>
      </c>
      <c r="LO661" s="2" t="s">
        <v>134</v>
      </c>
      <c r="LP661" s="2" t="s">
        <v>134</v>
      </c>
      <c r="LQ661" s="2" t="s">
        <v>134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134</v>
      </c>
      <c r="LZ661" s="2" t="s">
        <v>134</v>
      </c>
      <c r="MA661" s="2" t="s">
        <v>134</v>
      </c>
      <c r="MB661" s="2" t="s">
        <v>134</v>
      </c>
      <c r="MC661" s="2" t="s">
        <v>134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134</v>
      </c>
      <c r="MM661" s="2" t="s">
        <v>134</v>
      </c>
      <c r="MN661" s="2" t="s">
        <v>134</v>
      </c>
      <c r="MO661" s="2" t="s">
        <v>134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134</v>
      </c>
      <c r="MY661" s="2" t="s">
        <v>134</v>
      </c>
      <c r="MZ661" s="2" t="s">
        <v>134</v>
      </c>
      <c r="NA661" s="2" t="s">
        <v>134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134</v>
      </c>
      <c r="NJ661" s="2" t="s">
        <v>134</v>
      </c>
      <c r="NK661" s="2" t="s">
        <v>134</v>
      </c>
      <c r="NL661" s="2" t="s">
        <v>134</v>
      </c>
      <c r="NM661" s="2" t="s">
        <v>134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134</v>
      </c>
      <c r="NV661" s="2" t="s">
        <v>134</v>
      </c>
      <c r="NW661" s="2" t="s">
        <v>134</v>
      </c>
      <c r="NX661" s="2" t="s">
        <v>134</v>
      </c>
      <c r="NY661" s="2" t="s">
        <v>134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134</v>
      </c>
      <c r="OT661" s="2" t="s">
        <v>134</v>
      </c>
      <c r="OU661" s="2" t="s">
        <v>134</v>
      </c>
      <c r="OV661" s="2" t="s">
        <v>134</v>
      </c>
      <c r="OW661" s="2" t="s">
        <v>134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134</v>
      </c>
      <c r="PF661" s="2" t="s">
        <v>134</v>
      </c>
      <c r="PG661" s="2" t="s">
        <v>134</v>
      </c>
      <c r="PH661" s="2" t="s">
        <v>134</v>
      </c>
      <c r="PI661" s="2" t="s">
        <v>134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134</v>
      </c>
      <c r="PS661" s="2" t="s">
        <v>134</v>
      </c>
      <c r="PT661" s="2" t="s">
        <v>134</v>
      </c>
      <c r="PU661" s="2" t="s">
        <v>134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134</v>
      </c>
      <c r="QD661" s="2" t="s">
        <v>134</v>
      </c>
      <c r="QE661" s="2" t="s">
        <v>134</v>
      </c>
      <c r="QF661" s="2" t="s">
        <v>134</v>
      </c>
      <c r="QG661" s="2" t="s">
        <v>134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134</v>
      </c>
      <c r="RB661" s="2" t="s">
        <v>134</v>
      </c>
      <c r="RC661" s="2" t="s">
        <v>134</v>
      </c>
      <c r="RD661" s="2" t="s">
        <v>134</v>
      </c>
      <c r="RE661" s="2" t="s">
        <v>134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134</v>
      </c>
      <c r="RN661" s="2" t="s">
        <v>134</v>
      </c>
      <c r="RO661" s="2" t="s">
        <v>134</v>
      </c>
      <c r="RP661" s="2" t="s">
        <v>134</v>
      </c>
      <c r="RQ661" s="2" t="s">
        <v>134</v>
      </c>
      <c r="RR661" s="2" t="s">
        <v>134</v>
      </c>
      <c r="RS661" s="4"/>
      <c r="RT661" s="8"/>
      <c r="RU661" s="4"/>
      <c r="RV661" s="8"/>
      <c r="RW661" s="7"/>
      <c r="RX661" s="7"/>
      <c r="RY661" s="2" t="s">
        <v>134</v>
      </c>
      <c r="RZ661" s="2" t="s">
        <v>134</v>
      </c>
      <c r="SA661" s="2" t="s">
        <v>134</v>
      </c>
      <c r="SB661" s="2" t="s">
        <v>134</v>
      </c>
      <c r="SC661" s="2" t="s">
        <v>134</v>
      </c>
      <c r="SD661" s="2" t="s">
        <v>134</v>
      </c>
      <c r="SE661" s="4"/>
      <c r="SF661" s="8"/>
      <c r="SG661" s="4"/>
      <c r="SH661" s="8"/>
      <c r="SI661" s="7"/>
      <c r="SJ661" s="7"/>
      <c r="SK661" s="2" t="s">
        <v>134</v>
      </c>
      <c r="SL661" s="2" t="s">
        <v>134</v>
      </c>
      <c r="SM661" s="2" t="s">
        <v>134</v>
      </c>
      <c r="SN661" s="2" t="s">
        <v>134</v>
      </c>
      <c r="SO661" s="2" t="s">
        <v>134</v>
      </c>
      <c r="SP661" s="2" t="s">
        <v>134</v>
      </c>
    </row>
    <row r="662">
      <c r="A662" s="2" t="s">
        <v>4367</v>
      </c>
      <c r="B662" s="2" t="s">
        <v>123</v>
      </c>
      <c r="C662" s="2" t="s">
        <v>1660</v>
      </c>
      <c r="D662" s="2" t="s">
        <v>2731</v>
      </c>
      <c r="E662" s="2" t="s">
        <v>1660</v>
      </c>
      <c r="F662" s="2" t="s">
        <v>4368</v>
      </c>
      <c r="G662" s="2" t="s">
        <v>134</v>
      </c>
      <c r="H662" s="2" t="s">
        <v>134</v>
      </c>
      <c r="I662" s="2" t="s">
        <v>134</v>
      </c>
      <c r="J662" s="2" t="s">
        <v>4369</v>
      </c>
      <c r="K662" s="2" t="s">
        <v>130</v>
      </c>
      <c r="L662" s="3">
        <v>6</v>
      </c>
      <c r="M662" s="3"/>
      <c r="N662" s="3"/>
      <c r="O662" s="2" t="s">
        <v>766</v>
      </c>
      <c r="P662" s="2" t="s">
        <v>134</v>
      </c>
      <c r="Q662" s="2" t="s">
        <v>134</v>
      </c>
      <c r="R662" s="2" t="s">
        <v>3132</v>
      </c>
      <c r="S662" s="2" t="s">
        <v>134</v>
      </c>
      <c r="T662" s="2" t="s">
        <v>134</v>
      </c>
      <c r="U662" s="2" t="s">
        <v>134</v>
      </c>
      <c r="V662" s="2" t="s">
        <v>134</v>
      </c>
      <c r="W662" s="2" t="s">
        <v>134</v>
      </c>
      <c r="X662" s="2" t="s">
        <v>134</v>
      </c>
      <c r="Y662" s="2" t="s">
        <v>134</v>
      </c>
      <c r="Z662" s="4"/>
      <c r="AA662" s="4">
        <f>=ROUNDDOWN({0},0)</f>
      </c>
      <c r="AB662" s="5"/>
      <c r="AC662" s="2" t="s">
        <v>134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134</v>
      </c>
      <c r="AW662" s="8" t="s">
        <v>134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 t="s">
        <v>134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/>
      <c r="BJ662" s="4"/>
      <c r="BK662" s="8"/>
      <c r="BL662" s="2" t="s">
        <v>134</v>
      </c>
      <c r="BM662" s="7"/>
      <c r="BN662" s="7"/>
      <c r="BO662" s="4"/>
      <c r="BP662" s="8"/>
      <c r="BQ662" s="4"/>
      <c r="BR662" s="8"/>
      <c r="BS662" s="7"/>
      <c r="BT662" s="7"/>
      <c r="BU662" s="2" t="s">
        <v>134</v>
      </c>
      <c r="BV662" s="2" t="s">
        <v>134</v>
      </c>
      <c r="BW662" s="2" t="s">
        <v>134</v>
      </c>
      <c r="BX662" s="2" t="s">
        <v>134</v>
      </c>
      <c r="BY662" s="2" t="s">
        <v>134</v>
      </c>
      <c r="BZ662" s="2" t="s">
        <v>134</v>
      </c>
      <c r="CA662" s="4"/>
      <c r="CB662" s="8"/>
      <c r="CC662" s="4"/>
      <c r="CD662" s="8"/>
      <c r="CE662" s="7"/>
      <c r="CF662" s="7"/>
      <c r="CG662" s="2" t="s">
        <v>134</v>
      </c>
      <c r="CH662" s="2" t="s">
        <v>134</v>
      </c>
      <c r="CI662" s="2" t="s">
        <v>134</v>
      </c>
      <c r="CJ662" s="2" t="s">
        <v>134</v>
      </c>
      <c r="CK662" s="2" t="s">
        <v>134</v>
      </c>
      <c r="CL662" s="2" t="s">
        <v>134</v>
      </c>
      <c r="CM662" s="4"/>
      <c r="CN662" s="8"/>
      <c r="CO662" s="4"/>
      <c r="CP662" s="8"/>
      <c r="CQ662" s="7"/>
      <c r="CR662" s="7"/>
      <c r="CS662" s="2" t="s">
        <v>134</v>
      </c>
      <c r="CT662" s="2" t="s">
        <v>134</v>
      </c>
      <c r="CU662" s="2" t="s">
        <v>134</v>
      </c>
      <c r="CV662" s="2" t="s">
        <v>134</v>
      </c>
      <c r="CW662" s="2" t="s">
        <v>134</v>
      </c>
      <c r="CX662" s="2" t="s">
        <v>134</v>
      </c>
      <c r="CY662" s="4"/>
      <c r="CZ662" s="8"/>
      <c r="DA662" s="4"/>
      <c r="DB662" s="8"/>
      <c r="DC662" s="7"/>
      <c r="DD662" s="7"/>
      <c r="DE662" s="2" t="s">
        <v>134</v>
      </c>
      <c r="DF662" s="2" t="s">
        <v>134</v>
      </c>
      <c r="DG662" s="2" t="s">
        <v>134</v>
      </c>
      <c r="DH662" s="2" t="s">
        <v>134</v>
      </c>
      <c r="DI662" s="2" t="s">
        <v>134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134</v>
      </c>
      <c r="DR662" s="2" t="s">
        <v>134</v>
      </c>
      <c r="DS662" s="2" t="s">
        <v>134</v>
      </c>
      <c r="DT662" s="2" t="s">
        <v>134</v>
      </c>
      <c r="DU662" s="2" t="s">
        <v>134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134</v>
      </c>
      <c r="ED662" s="2" t="s">
        <v>134</v>
      </c>
      <c r="EE662" s="2" t="s">
        <v>134</v>
      </c>
      <c r="EF662" s="2" t="s">
        <v>134</v>
      </c>
      <c r="EG662" s="2" t="s">
        <v>134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134</v>
      </c>
      <c r="EP662" s="2" t="s">
        <v>134</v>
      </c>
      <c r="EQ662" s="2" t="s">
        <v>134</v>
      </c>
      <c r="ER662" s="2" t="s">
        <v>134</v>
      </c>
      <c r="ES662" s="2" t="s">
        <v>134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134</v>
      </c>
      <c r="FB662" s="2" t="s">
        <v>134</v>
      </c>
      <c r="FC662" s="2" t="s">
        <v>134</v>
      </c>
      <c r="FD662" s="2" t="s">
        <v>134</v>
      </c>
      <c r="FE662" s="2" t="s">
        <v>134</v>
      </c>
      <c r="FF662" s="2" t="s">
        <v>134</v>
      </c>
      <c r="FG662" s="4"/>
      <c r="FH662" s="8"/>
      <c r="FI662" s="4"/>
      <c r="FJ662" s="8"/>
      <c r="FK662" s="7"/>
      <c r="FL662" s="7"/>
      <c r="FM662" s="2" t="s">
        <v>134</v>
      </c>
      <c r="FN662" s="2" t="s">
        <v>134</v>
      </c>
      <c r="FO662" s="2" t="s">
        <v>134</v>
      </c>
      <c r="FP662" s="2" t="s">
        <v>134</v>
      </c>
      <c r="FQ662" s="2" t="s">
        <v>134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134</v>
      </c>
      <c r="FZ662" s="2" t="s">
        <v>134</v>
      </c>
      <c r="GA662" s="2" t="s">
        <v>134</v>
      </c>
      <c r="GB662" s="2" t="s">
        <v>134</v>
      </c>
      <c r="GC662" s="2" t="s">
        <v>134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134</v>
      </c>
      <c r="GL662" s="2" t="s">
        <v>134</v>
      </c>
      <c r="GM662" s="2" t="s">
        <v>134</v>
      </c>
      <c r="GN662" s="2" t="s">
        <v>134</v>
      </c>
      <c r="GO662" s="2" t="s">
        <v>134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134</v>
      </c>
      <c r="GX662" s="2" t="s">
        <v>134</v>
      </c>
      <c r="GY662" s="2" t="s">
        <v>134</v>
      </c>
      <c r="GZ662" s="2" t="s">
        <v>134</v>
      </c>
      <c r="HA662" s="2" t="s">
        <v>134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134</v>
      </c>
      <c r="HJ662" s="2" t="s">
        <v>134</v>
      </c>
      <c r="HK662" s="2" t="s">
        <v>134</v>
      </c>
      <c r="HL662" s="2" t="s">
        <v>134</v>
      </c>
      <c r="HM662" s="2" t="s">
        <v>134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134</v>
      </c>
      <c r="HV662" s="2" t="s">
        <v>134</v>
      </c>
      <c r="HW662" s="2" t="s">
        <v>134</v>
      </c>
      <c r="HX662" s="2" t="s">
        <v>134</v>
      </c>
      <c r="HY662" s="2" t="s">
        <v>134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134</v>
      </c>
      <c r="IH662" s="2" t="s">
        <v>134</v>
      </c>
      <c r="II662" s="2" t="s">
        <v>134</v>
      </c>
      <c r="IJ662" s="2" t="s">
        <v>134</v>
      </c>
      <c r="IK662" s="2" t="s">
        <v>134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134</v>
      </c>
      <c r="IT662" s="2" t="s">
        <v>134</v>
      </c>
      <c r="IU662" s="2" t="s">
        <v>134</v>
      </c>
      <c r="IV662" s="2" t="s">
        <v>134</v>
      </c>
      <c r="IW662" s="2" t="s">
        <v>134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134</v>
      </c>
      <c r="JF662" s="2" t="s">
        <v>134</v>
      </c>
      <c r="JG662" s="2" t="s">
        <v>134</v>
      </c>
      <c r="JH662" s="2" t="s">
        <v>134</v>
      </c>
      <c r="JI662" s="2" t="s">
        <v>134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134</v>
      </c>
      <c r="JR662" s="2" t="s">
        <v>134</v>
      </c>
      <c r="JS662" s="2" t="s">
        <v>134</v>
      </c>
      <c r="JT662" s="2" t="s">
        <v>134</v>
      </c>
      <c r="JU662" s="2" t="s">
        <v>134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134</v>
      </c>
      <c r="KE662" s="2" t="s">
        <v>134</v>
      </c>
      <c r="KF662" s="2" t="s">
        <v>134</v>
      </c>
      <c r="KG662" s="2" t="s">
        <v>134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134</v>
      </c>
      <c r="KP662" s="2" t="s">
        <v>134</v>
      </c>
      <c r="KQ662" s="2" t="s">
        <v>134</v>
      </c>
      <c r="KR662" s="2" t="s">
        <v>134</v>
      </c>
      <c r="KS662" s="2" t="s">
        <v>134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134</v>
      </c>
      <c r="LC662" s="2" t="s">
        <v>134</v>
      </c>
      <c r="LD662" s="2" t="s">
        <v>134</v>
      </c>
      <c r="LE662" s="2" t="s">
        <v>134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134</v>
      </c>
      <c r="LN662" s="2" t="s">
        <v>134</v>
      </c>
      <c r="LO662" s="2" t="s">
        <v>134</v>
      </c>
      <c r="LP662" s="2" t="s">
        <v>134</v>
      </c>
      <c r="LQ662" s="2" t="s">
        <v>134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134</v>
      </c>
      <c r="LZ662" s="2" t="s">
        <v>134</v>
      </c>
      <c r="MA662" s="2" t="s">
        <v>134</v>
      </c>
      <c r="MB662" s="2" t="s">
        <v>134</v>
      </c>
      <c r="MC662" s="2" t="s">
        <v>134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134</v>
      </c>
      <c r="MM662" s="2" t="s">
        <v>134</v>
      </c>
      <c r="MN662" s="2" t="s">
        <v>134</v>
      </c>
      <c r="MO662" s="2" t="s">
        <v>134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134</v>
      </c>
      <c r="MY662" s="2" t="s">
        <v>134</v>
      </c>
      <c r="MZ662" s="2" t="s">
        <v>134</v>
      </c>
      <c r="NA662" s="2" t="s">
        <v>134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134</v>
      </c>
      <c r="NK662" s="2" t="s">
        <v>134</v>
      </c>
      <c r="NL662" s="2" t="s">
        <v>134</v>
      </c>
      <c r="NM662" s="2" t="s">
        <v>134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134</v>
      </c>
      <c r="NV662" s="2" t="s">
        <v>134</v>
      </c>
      <c r="NW662" s="2" t="s">
        <v>134</v>
      </c>
      <c r="NX662" s="2" t="s">
        <v>134</v>
      </c>
      <c r="NY662" s="2" t="s">
        <v>134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134</v>
      </c>
      <c r="OT662" s="2" t="s">
        <v>134</v>
      </c>
      <c r="OU662" s="2" t="s">
        <v>134</v>
      </c>
      <c r="OV662" s="2" t="s">
        <v>134</v>
      </c>
      <c r="OW662" s="2" t="s">
        <v>134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134</v>
      </c>
      <c r="PF662" s="2" t="s">
        <v>134</v>
      </c>
      <c r="PG662" s="2" t="s">
        <v>134</v>
      </c>
      <c r="PH662" s="2" t="s">
        <v>134</v>
      </c>
      <c r="PI662" s="2" t="s">
        <v>134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134</v>
      </c>
      <c r="PS662" s="2" t="s">
        <v>134</v>
      </c>
      <c r="PT662" s="2" t="s">
        <v>134</v>
      </c>
      <c r="PU662" s="2" t="s">
        <v>134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134</v>
      </c>
      <c r="QD662" s="2" t="s">
        <v>134</v>
      </c>
      <c r="QE662" s="2" t="s">
        <v>134</v>
      </c>
      <c r="QF662" s="2" t="s">
        <v>134</v>
      </c>
      <c r="QG662" s="2" t="s">
        <v>134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134</v>
      </c>
      <c r="QP662" s="2" t="s">
        <v>134</v>
      </c>
      <c r="QQ662" s="2" t="s">
        <v>134</v>
      </c>
      <c r="QR662" s="2" t="s">
        <v>134</v>
      </c>
      <c r="QS662" s="2" t="s">
        <v>134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134</v>
      </c>
      <c r="RB662" s="2" t="s">
        <v>134</v>
      </c>
      <c r="RC662" s="2" t="s">
        <v>134</v>
      </c>
      <c r="RD662" s="2" t="s">
        <v>134</v>
      </c>
      <c r="RE662" s="2" t="s">
        <v>134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134</v>
      </c>
      <c r="RN662" s="2" t="s">
        <v>134</v>
      </c>
      <c r="RO662" s="2" t="s">
        <v>134</v>
      </c>
      <c r="RP662" s="2" t="s">
        <v>134</v>
      </c>
      <c r="RQ662" s="2" t="s">
        <v>134</v>
      </c>
      <c r="RR662" s="2" t="s">
        <v>134</v>
      </c>
      <c r="RS662" s="4"/>
      <c r="RT662" s="8"/>
      <c r="RU662" s="4"/>
      <c r="RV662" s="8"/>
      <c r="RW662" s="7"/>
      <c r="RX662" s="7"/>
      <c r="RY662" s="2" t="s">
        <v>134</v>
      </c>
      <c r="RZ662" s="2" t="s">
        <v>134</v>
      </c>
      <c r="SA662" s="2" t="s">
        <v>134</v>
      </c>
      <c r="SB662" s="2" t="s">
        <v>134</v>
      </c>
      <c r="SC662" s="2" t="s">
        <v>134</v>
      </c>
      <c r="SD662" s="2" t="s">
        <v>134</v>
      </c>
      <c r="SE662" s="4"/>
      <c r="SF662" s="8"/>
      <c r="SG662" s="4"/>
      <c r="SH662" s="8"/>
      <c r="SI662" s="7"/>
      <c r="SJ662" s="7"/>
      <c r="SK662" s="2" t="s">
        <v>134</v>
      </c>
      <c r="SL662" s="2" t="s">
        <v>134</v>
      </c>
      <c r="SM662" s="2" t="s">
        <v>134</v>
      </c>
      <c r="SN662" s="2" t="s">
        <v>134</v>
      </c>
      <c r="SO662" s="2" t="s">
        <v>134</v>
      </c>
      <c r="SP662" s="2" t="s">
        <v>134</v>
      </c>
    </row>
    <row r="663">
      <c r="A663" s="2" t="s">
        <v>4370</v>
      </c>
      <c r="B663" s="2" t="s">
        <v>123</v>
      </c>
      <c r="C663" s="2" t="s">
        <v>1660</v>
      </c>
      <c r="D663" s="2" t="s">
        <v>2731</v>
      </c>
      <c r="E663" s="2" t="s">
        <v>1660</v>
      </c>
      <c r="F663" s="2" t="s">
        <v>4368</v>
      </c>
      <c r="G663" s="2" t="s">
        <v>134</v>
      </c>
      <c r="H663" s="2" t="s">
        <v>134</v>
      </c>
      <c r="I663" s="2" t="s">
        <v>134</v>
      </c>
      <c r="J663" s="2" t="s">
        <v>4369</v>
      </c>
      <c r="K663" s="2" t="s">
        <v>130</v>
      </c>
      <c r="L663" s="3">
        <v>7.2</v>
      </c>
      <c r="M663" s="3"/>
      <c r="N663" s="3"/>
      <c r="O663" s="2" t="s">
        <v>131</v>
      </c>
      <c r="P663" s="2" t="s">
        <v>134</v>
      </c>
      <c r="Q663" s="2" t="s">
        <v>134</v>
      </c>
      <c r="R663" s="2" t="s">
        <v>3132</v>
      </c>
      <c r="S663" s="2" t="s">
        <v>134</v>
      </c>
      <c r="T663" s="2" t="s">
        <v>134</v>
      </c>
      <c r="U663" s="2" t="s">
        <v>134</v>
      </c>
      <c r="V663" s="2" t="s">
        <v>134</v>
      </c>
      <c r="W663" s="2" t="s">
        <v>134</v>
      </c>
      <c r="X663" s="2" t="s">
        <v>134</v>
      </c>
      <c r="Y663" s="2" t="s">
        <v>134</v>
      </c>
      <c r="Z663" s="4"/>
      <c r="AA663" s="4">
        <f>=ROUNDDOWN({0},0)</f>
      </c>
      <c r="AB663" s="5"/>
      <c r="AC663" s="2" t="s">
        <v>134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134</v>
      </c>
      <c r="AW663" s="8" t="s">
        <v>134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 t="s">
        <v>134</v>
      </c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/>
      <c r="BJ663" s="4"/>
      <c r="BK663" s="8"/>
      <c r="BL663" s="2" t="s">
        <v>134</v>
      </c>
      <c r="BM663" s="7"/>
      <c r="BN663" s="7"/>
      <c r="BO663" s="4"/>
      <c r="BP663" s="8"/>
      <c r="BQ663" s="4"/>
      <c r="BR663" s="8"/>
      <c r="BS663" s="7"/>
      <c r="BT663" s="7"/>
      <c r="BU663" s="2" t="s">
        <v>134</v>
      </c>
      <c r="BV663" s="2" t="s">
        <v>134</v>
      </c>
      <c r="BW663" s="2" t="s">
        <v>134</v>
      </c>
      <c r="BX663" s="2" t="s">
        <v>134</v>
      </c>
      <c r="BY663" s="2" t="s">
        <v>134</v>
      </c>
      <c r="BZ663" s="2" t="s">
        <v>134</v>
      </c>
      <c r="CA663" s="4"/>
      <c r="CB663" s="8"/>
      <c r="CC663" s="4"/>
      <c r="CD663" s="8"/>
      <c r="CE663" s="7"/>
      <c r="CF663" s="7"/>
      <c r="CG663" s="2" t="s">
        <v>134</v>
      </c>
      <c r="CH663" s="2" t="s">
        <v>134</v>
      </c>
      <c r="CI663" s="2" t="s">
        <v>134</v>
      </c>
      <c r="CJ663" s="2" t="s">
        <v>134</v>
      </c>
      <c r="CK663" s="2" t="s">
        <v>134</v>
      </c>
      <c r="CL663" s="2" t="s">
        <v>134</v>
      </c>
      <c r="CM663" s="4"/>
      <c r="CN663" s="8"/>
      <c r="CO663" s="4"/>
      <c r="CP663" s="8"/>
      <c r="CQ663" s="7"/>
      <c r="CR663" s="7"/>
      <c r="CS663" s="2" t="s">
        <v>134</v>
      </c>
      <c r="CT663" s="2" t="s">
        <v>134</v>
      </c>
      <c r="CU663" s="2" t="s">
        <v>134</v>
      </c>
      <c r="CV663" s="2" t="s">
        <v>134</v>
      </c>
      <c r="CW663" s="2" t="s">
        <v>134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134</v>
      </c>
      <c r="DF663" s="2" t="s">
        <v>134</v>
      </c>
      <c r="DG663" s="2" t="s">
        <v>134</v>
      </c>
      <c r="DH663" s="2" t="s">
        <v>134</v>
      </c>
      <c r="DI663" s="2" t="s">
        <v>134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134</v>
      </c>
      <c r="DR663" s="2" t="s">
        <v>134</v>
      </c>
      <c r="DS663" s="2" t="s">
        <v>134</v>
      </c>
      <c r="DT663" s="2" t="s">
        <v>134</v>
      </c>
      <c r="DU663" s="2" t="s">
        <v>134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134</v>
      </c>
      <c r="ED663" s="2" t="s">
        <v>134</v>
      </c>
      <c r="EE663" s="2" t="s">
        <v>134</v>
      </c>
      <c r="EF663" s="2" t="s">
        <v>134</v>
      </c>
      <c r="EG663" s="2" t="s">
        <v>134</v>
      </c>
      <c r="EH663" s="2" t="s">
        <v>134</v>
      </c>
      <c r="EI663" s="4"/>
      <c r="EJ663" s="8"/>
      <c r="EK663" s="4"/>
      <c r="EL663" s="8"/>
      <c r="EM663" s="7"/>
      <c r="EN663" s="7"/>
      <c r="EO663" s="2" t="s">
        <v>134</v>
      </c>
      <c r="EP663" s="2" t="s">
        <v>134</v>
      </c>
      <c r="EQ663" s="2" t="s">
        <v>134</v>
      </c>
      <c r="ER663" s="2" t="s">
        <v>134</v>
      </c>
      <c r="ES663" s="2" t="s">
        <v>134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134</v>
      </c>
      <c r="FB663" s="2" t="s">
        <v>134</v>
      </c>
      <c r="FC663" s="2" t="s">
        <v>134</v>
      </c>
      <c r="FD663" s="2" t="s">
        <v>134</v>
      </c>
      <c r="FE663" s="2" t="s">
        <v>134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134</v>
      </c>
      <c r="FN663" s="2" t="s">
        <v>134</v>
      </c>
      <c r="FO663" s="2" t="s">
        <v>134</v>
      </c>
      <c r="FP663" s="2" t="s">
        <v>134</v>
      </c>
      <c r="FQ663" s="2" t="s">
        <v>134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134</v>
      </c>
      <c r="FZ663" s="2" t="s">
        <v>134</v>
      </c>
      <c r="GA663" s="2" t="s">
        <v>134</v>
      </c>
      <c r="GB663" s="2" t="s">
        <v>134</v>
      </c>
      <c r="GC663" s="2" t="s">
        <v>134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134</v>
      </c>
      <c r="GL663" s="2" t="s">
        <v>134</v>
      </c>
      <c r="GM663" s="2" t="s">
        <v>134</v>
      </c>
      <c r="GN663" s="2" t="s">
        <v>134</v>
      </c>
      <c r="GO663" s="2" t="s">
        <v>134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134</v>
      </c>
      <c r="GX663" s="2" t="s">
        <v>134</v>
      </c>
      <c r="GY663" s="2" t="s">
        <v>134</v>
      </c>
      <c r="GZ663" s="2" t="s">
        <v>134</v>
      </c>
      <c r="HA663" s="2" t="s">
        <v>134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134</v>
      </c>
      <c r="HJ663" s="2" t="s">
        <v>134</v>
      </c>
      <c r="HK663" s="2" t="s">
        <v>134</v>
      </c>
      <c r="HL663" s="2" t="s">
        <v>134</v>
      </c>
      <c r="HM663" s="2" t="s">
        <v>134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134</v>
      </c>
      <c r="HV663" s="2" t="s">
        <v>134</v>
      </c>
      <c r="HW663" s="2" t="s">
        <v>134</v>
      </c>
      <c r="HX663" s="2" t="s">
        <v>134</v>
      </c>
      <c r="HY663" s="2" t="s">
        <v>134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134</v>
      </c>
      <c r="IH663" s="2" t="s">
        <v>134</v>
      </c>
      <c r="II663" s="2" t="s">
        <v>134</v>
      </c>
      <c r="IJ663" s="2" t="s">
        <v>134</v>
      </c>
      <c r="IK663" s="2" t="s">
        <v>134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134</v>
      </c>
      <c r="IT663" s="2" t="s">
        <v>134</v>
      </c>
      <c r="IU663" s="2" t="s">
        <v>134</v>
      </c>
      <c r="IV663" s="2" t="s">
        <v>134</v>
      </c>
      <c r="IW663" s="2" t="s">
        <v>134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134</v>
      </c>
      <c r="JF663" s="2" t="s">
        <v>134</v>
      </c>
      <c r="JG663" s="2" t="s">
        <v>134</v>
      </c>
      <c r="JH663" s="2" t="s">
        <v>134</v>
      </c>
      <c r="JI663" s="2" t="s">
        <v>134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134</v>
      </c>
      <c r="JR663" s="2" t="s">
        <v>134</v>
      </c>
      <c r="JS663" s="2" t="s">
        <v>134</v>
      </c>
      <c r="JT663" s="2" t="s">
        <v>134</v>
      </c>
      <c r="JU663" s="2" t="s">
        <v>134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134</v>
      </c>
      <c r="KE663" s="2" t="s">
        <v>134</v>
      </c>
      <c r="KF663" s="2" t="s">
        <v>134</v>
      </c>
      <c r="KG663" s="2" t="s">
        <v>134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134</v>
      </c>
      <c r="KP663" s="2" t="s">
        <v>134</v>
      </c>
      <c r="KQ663" s="2" t="s">
        <v>134</v>
      </c>
      <c r="KR663" s="2" t="s">
        <v>134</v>
      </c>
      <c r="KS663" s="2" t="s">
        <v>134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134</v>
      </c>
      <c r="LB663" s="2" t="s">
        <v>134</v>
      </c>
      <c r="LC663" s="2" t="s">
        <v>134</v>
      </c>
      <c r="LD663" s="2" t="s">
        <v>134</v>
      </c>
      <c r="LE663" s="2" t="s">
        <v>134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134</v>
      </c>
      <c r="LN663" s="2" t="s">
        <v>134</v>
      </c>
      <c r="LO663" s="2" t="s">
        <v>134</v>
      </c>
      <c r="LP663" s="2" t="s">
        <v>134</v>
      </c>
      <c r="LQ663" s="2" t="s">
        <v>134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134</v>
      </c>
      <c r="LZ663" s="2" t="s">
        <v>134</v>
      </c>
      <c r="MA663" s="2" t="s">
        <v>134</v>
      </c>
      <c r="MB663" s="2" t="s">
        <v>134</v>
      </c>
      <c r="MC663" s="2" t="s">
        <v>134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134</v>
      </c>
      <c r="ML663" s="2" t="s">
        <v>134</v>
      </c>
      <c r="MM663" s="2" t="s">
        <v>134</v>
      </c>
      <c r="MN663" s="2" t="s">
        <v>134</v>
      </c>
      <c r="MO663" s="2" t="s">
        <v>134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134</v>
      </c>
      <c r="MY663" s="2" t="s">
        <v>134</v>
      </c>
      <c r="MZ663" s="2" t="s">
        <v>134</v>
      </c>
      <c r="NA663" s="2" t="s">
        <v>134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134</v>
      </c>
      <c r="NK663" s="2" t="s">
        <v>134</v>
      </c>
      <c r="NL663" s="2" t="s">
        <v>134</v>
      </c>
      <c r="NM663" s="2" t="s">
        <v>134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134</v>
      </c>
      <c r="NV663" s="2" t="s">
        <v>134</v>
      </c>
      <c r="NW663" s="2" t="s">
        <v>134</v>
      </c>
      <c r="NX663" s="2" t="s">
        <v>134</v>
      </c>
      <c r="NY663" s="2" t="s">
        <v>134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134</v>
      </c>
      <c r="OH663" s="2" t="s">
        <v>134</v>
      </c>
      <c r="OI663" s="2" t="s">
        <v>134</v>
      </c>
      <c r="OJ663" s="2" t="s">
        <v>134</v>
      </c>
      <c r="OK663" s="2" t="s">
        <v>134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134</v>
      </c>
      <c r="OT663" s="2" t="s">
        <v>134</v>
      </c>
      <c r="OU663" s="2" t="s">
        <v>134</v>
      </c>
      <c r="OV663" s="2" t="s">
        <v>134</v>
      </c>
      <c r="OW663" s="2" t="s">
        <v>134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134</v>
      </c>
      <c r="PF663" s="2" t="s">
        <v>134</v>
      </c>
      <c r="PG663" s="2" t="s">
        <v>134</v>
      </c>
      <c r="PH663" s="2" t="s">
        <v>134</v>
      </c>
      <c r="PI663" s="2" t="s">
        <v>134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134</v>
      </c>
      <c r="QD663" s="2" t="s">
        <v>134</v>
      </c>
      <c r="QE663" s="2" t="s">
        <v>134</v>
      </c>
      <c r="QF663" s="2" t="s">
        <v>134</v>
      </c>
      <c r="QG663" s="2" t="s">
        <v>134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134</v>
      </c>
      <c r="QP663" s="2" t="s">
        <v>134</v>
      </c>
      <c r="QQ663" s="2" t="s">
        <v>134</v>
      </c>
      <c r="QR663" s="2" t="s">
        <v>134</v>
      </c>
      <c r="QS663" s="2" t="s">
        <v>134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134</v>
      </c>
      <c r="RB663" s="2" t="s">
        <v>134</v>
      </c>
      <c r="RC663" s="2" t="s">
        <v>134</v>
      </c>
      <c r="RD663" s="2" t="s">
        <v>134</v>
      </c>
      <c r="RE663" s="2" t="s">
        <v>134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134</v>
      </c>
      <c r="RN663" s="2" t="s">
        <v>134</v>
      </c>
      <c r="RO663" s="2" t="s">
        <v>134</v>
      </c>
      <c r="RP663" s="2" t="s">
        <v>134</v>
      </c>
      <c r="RQ663" s="2" t="s">
        <v>134</v>
      </c>
      <c r="RR663" s="2" t="s">
        <v>134</v>
      </c>
      <c r="RS663" s="4"/>
      <c r="RT663" s="8"/>
      <c r="RU663" s="4"/>
      <c r="RV663" s="8"/>
      <c r="RW663" s="7"/>
      <c r="RX663" s="7"/>
      <c r="RY663" s="2" t="s">
        <v>134</v>
      </c>
      <c r="RZ663" s="2" t="s">
        <v>134</v>
      </c>
      <c r="SA663" s="2" t="s">
        <v>134</v>
      </c>
      <c r="SB663" s="2" t="s">
        <v>134</v>
      </c>
      <c r="SC663" s="2" t="s">
        <v>134</v>
      </c>
      <c r="SD663" s="2" t="s">
        <v>134</v>
      </c>
      <c r="SE663" s="4"/>
      <c r="SF663" s="8"/>
      <c r="SG663" s="4"/>
      <c r="SH663" s="8"/>
      <c r="SI663" s="7"/>
      <c r="SJ663" s="7"/>
      <c r="SK663" s="2" t="s">
        <v>134</v>
      </c>
      <c r="SL663" s="2" t="s">
        <v>134</v>
      </c>
      <c r="SM663" s="2" t="s">
        <v>134</v>
      </c>
      <c r="SN663" s="2" t="s">
        <v>134</v>
      </c>
      <c r="SO663" s="2" t="s">
        <v>134</v>
      </c>
      <c r="SP663" s="2" t="s">
        <v>134</v>
      </c>
    </row>
    <row r="664">
      <c r="A664" s="2" t="s">
        <v>4371</v>
      </c>
      <c r="B664" s="2" t="s">
        <v>123</v>
      </c>
      <c r="C664" s="2" t="s">
        <v>1660</v>
      </c>
      <c r="D664" s="2" t="s">
        <v>2731</v>
      </c>
      <c r="E664" s="2" t="s">
        <v>1660</v>
      </c>
      <c r="F664" s="2" t="s">
        <v>4368</v>
      </c>
      <c r="G664" s="2" t="s">
        <v>134</v>
      </c>
      <c r="H664" s="2" t="s">
        <v>134</v>
      </c>
      <c r="I664" s="2" t="s">
        <v>134</v>
      </c>
      <c r="J664" s="2" t="s">
        <v>4372</v>
      </c>
      <c r="K664" s="2" t="s">
        <v>130</v>
      </c>
      <c r="L664" s="3">
        <v>6</v>
      </c>
      <c r="M664" s="3"/>
      <c r="N664" s="3"/>
      <c r="O664" s="2" t="s">
        <v>274</v>
      </c>
      <c r="P664" s="2" t="s">
        <v>134</v>
      </c>
      <c r="Q664" s="2" t="s">
        <v>134</v>
      </c>
      <c r="R664" s="2" t="s">
        <v>3132</v>
      </c>
      <c r="S664" s="2" t="s">
        <v>134</v>
      </c>
      <c r="T664" s="2" t="s">
        <v>134</v>
      </c>
      <c r="U664" s="2" t="s">
        <v>134</v>
      </c>
      <c r="V664" s="2" t="s">
        <v>134</v>
      </c>
      <c r="W664" s="2" t="s">
        <v>134</v>
      </c>
      <c r="X664" s="2" t="s">
        <v>134</v>
      </c>
      <c r="Y664" s="2" t="s">
        <v>134</v>
      </c>
      <c r="Z664" s="4"/>
      <c r="AA664" s="4">
        <f>=ROUNDDOWN({0},0)</f>
      </c>
      <c r="AB664" s="5"/>
      <c r="AC664" s="2" t="s">
        <v>134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134</v>
      </c>
      <c r="AW664" s="8" t="s">
        <v>134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 t="s">
        <v>134</v>
      </c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/>
      <c r="BJ664" s="4"/>
      <c r="BK664" s="8"/>
      <c r="BL664" s="2" t="s">
        <v>134</v>
      </c>
      <c r="BM664" s="7"/>
      <c r="BN664" s="7"/>
      <c r="BO664" s="4"/>
      <c r="BP664" s="8"/>
      <c r="BQ664" s="4"/>
      <c r="BR664" s="8"/>
      <c r="BS664" s="7"/>
      <c r="BT664" s="7"/>
      <c r="BU664" s="2" t="s">
        <v>134</v>
      </c>
      <c r="BV664" s="2" t="s">
        <v>134</v>
      </c>
      <c r="BW664" s="2" t="s">
        <v>134</v>
      </c>
      <c r="BX664" s="2" t="s">
        <v>134</v>
      </c>
      <c r="BY664" s="2" t="s">
        <v>134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134</v>
      </c>
      <c r="CH664" s="2" t="s">
        <v>134</v>
      </c>
      <c r="CI664" s="2" t="s">
        <v>134</v>
      </c>
      <c r="CJ664" s="2" t="s">
        <v>134</v>
      </c>
      <c r="CK664" s="2" t="s">
        <v>134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134</v>
      </c>
      <c r="CT664" s="2" t="s">
        <v>134</v>
      </c>
      <c r="CU664" s="2" t="s">
        <v>134</v>
      </c>
      <c r="CV664" s="2" t="s">
        <v>134</v>
      </c>
      <c r="CW664" s="2" t="s">
        <v>134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134</v>
      </c>
      <c r="DF664" s="2" t="s">
        <v>134</v>
      </c>
      <c r="DG664" s="2" t="s">
        <v>134</v>
      </c>
      <c r="DH664" s="2" t="s">
        <v>134</v>
      </c>
      <c r="DI664" s="2" t="s">
        <v>134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134</v>
      </c>
      <c r="DR664" s="2" t="s">
        <v>134</v>
      </c>
      <c r="DS664" s="2" t="s">
        <v>134</v>
      </c>
      <c r="DT664" s="2" t="s">
        <v>134</v>
      </c>
      <c r="DU664" s="2" t="s">
        <v>134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134</v>
      </c>
      <c r="ED664" s="2" t="s">
        <v>134</v>
      </c>
      <c r="EE664" s="2" t="s">
        <v>134</v>
      </c>
      <c r="EF664" s="2" t="s">
        <v>134</v>
      </c>
      <c r="EG664" s="2" t="s">
        <v>134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134</v>
      </c>
      <c r="EP664" s="2" t="s">
        <v>134</v>
      </c>
      <c r="EQ664" s="2" t="s">
        <v>134</v>
      </c>
      <c r="ER664" s="2" t="s">
        <v>134</v>
      </c>
      <c r="ES664" s="2" t="s">
        <v>134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134</v>
      </c>
      <c r="FB664" s="2" t="s">
        <v>134</v>
      </c>
      <c r="FC664" s="2" t="s">
        <v>134</v>
      </c>
      <c r="FD664" s="2" t="s">
        <v>134</v>
      </c>
      <c r="FE664" s="2" t="s">
        <v>134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134</v>
      </c>
      <c r="FN664" s="2" t="s">
        <v>134</v>
      </c>
      <c r="FO664" s="2" t="s">
        <v>134</v>
      </c>
      <c r="FP664" s="2" t="s">
        <v>134</v>
      </c>
      <c r="FQ664" s="2" t="s">
        <v>134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134</v>
      </c>
      <c r="FZ664" s="2" t="s">
        <v>134</v>
      </c>
      <c r="GA664" s="2" t="s">
        <v>134</v>
      </c>
      <c r="GB664" s="2" t="s">
        <v>134</v>
      </c>
      <c r="GC664" s="2" t="s">
        <v>134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134</v>
      </c>
      <c r="GL664" s="2" t="s">
        <v>134</v>
      </c>
      <c r="GM664" s="2" t="s">
        <v>134</v>
      </c>
      <c r="GN664" s="2" t="s">
        <v>134</v>
      </c>
      <c r="GO664" s="2" t="s">
        <v>134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134</v>
      </c>
      <c r="GX664" s="2" t="s">
        <v>134</v>
      </c>
      <c r="GY664" s="2" t="s">
        <v>134</v>
      </c>
      <c r="GZ664" s="2" t="s">
        <v>134</v>
      </c>
      <c r="HA664" s="2" t="s">
        <v>134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134</v>
      </c>
      <c r="HJ664" s="2" t="s">
        <v>134</v>
      </c>
      <c r="HK664" s="2" t="s">
        <v>134</v>
      </c>
      <c r="HL664" s="2" t="s">
        <v>134</v>
      </c>
      <c r="HM664" s="2" t="s">
        <v>134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134</v>
      </c>
      <c r="HV664" s="2" t="s">
        <v>134</v>
      </c>
      <c r="HW664" s="2" t="s">
        <v>134</v>
      </c>
      <c r="HX664" s="2" t="s">
        <v>134</v>
      </c>
      <c r="HY664" s="2" t="s">
        <v>134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134</v>
      </c>
      <c r="IH664" s="2" t="s">
        <v>134</v>
      </c>
      <c r="II664" s="2" t="s">
        <v>134</v>
      </c>
      <c r="IJ664" s="2" t="s">
        <v>134</v>
      </c>
      <c r="IK664" s="2" t="s">
        <v>134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134</v>
      </c>
      <c r="IT664" s="2" t="s">
        <v>134</v>
      </c>
      <c r="IU664" s="2" t="s">
        <v>134</v>
      </c>
      <c r="IV664" s="2" t="s">
        <v>134</v>
      </c>
      <c r="IW664" s="2" t="s">
        <v>134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134</v>
      </c>
      <c r="JF664" s="2" t="s">
        <v>134</v>
      </c>
      <c r="JG664" s="2" t="s">
        <v>134</v>
      </c>
      <c r="JH664" s="2" t="s">
        <v>134</v>
      </c>
      <c r="JI664" s="2" t="s">
        <v>134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134</v>
      </c>
      <c r="JR664" s="2" t="s">
        <v>134</v>
      </c>
      <c r="JS664" s="2" t="s">
        <v>134</v>
      </c>
      <c r="JT664" s="2" t="s">
        <v>134</v>
      </c>
      <c r="JU664" s="2" t="s">
        <v>134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134</v>
      </c>
      <c r="KE664" s="2" t="s">
        <v>134</v>
      </c>
      <c r="KF664" s="2" t="s">
        <v>134</v>
      </c>
      <c r="KG664" s="2" t="s">
        <v>134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134</v>
      </c>
      <c r="KP664" s="2" t="s">
        <v>134</v>
      </c>
      <c r="KQ664" s="2" t="s">
        <v>134</v>
      </c>
      <c r="KR664" s="2" t="s">
        <v>134</v>
      </c>
      <c r="KS664" s="2" t="s">
        <v>134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134</v>
      </c>
      <c r="LC664" s="2" t="s">
        <v>134</v>
      </c>
      <c r="LD664" s="2" t="s">
        <v>134</v>
      </c>
      <c r="LE664" s="2" t="s">
        <v>134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134</v>
      </c>
      <c r="LN664" s="2" t="s">
        <v>134</v>
      </c>
      <c r="LO664" s="2" t="s">
        <v>134</v>
      </c>
      <c r="LP664" s="2" t="s">
        <v>134</v>
      </c>
      <c r="LQ664" s="2" t="s">
        <v>134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134</v>
      </c>
      <c r="LZ664" s="2" t="s">
        <v>134</v>
      </c>
      <c r="MA664" s="2" t="s">
        <v>134</v>
      </c>
      <c r="MB664" s="2" t="s">
        <v>134</v>
      </c>
      <c r="MC664" s="2" t="s">
        <v>134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134</v>
      </c>
      <c r="ML664" s="2" t="s">
        <v>134</v>
      </c>
      <c r="MM664" s="2" t="s">
        <v>134</v>
      </c>
      <c r="MN664" s="2" t="s">
        <v>134</v>
      </c>
      <c r="MO664" s="2" t="s">
        <v>134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134</v>
      </c>
      <c r="MY664" s="2" t="s">
        <v>134</v>
      </c>
      <c r="MZ664" s="2" t="s">
        <v>134</v>
      </c>
      <c r="NA664" s="2" t="s">
        <v>134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134</v>
      </c>
      <c r="NJ664" s="2" t="s">
        <v>134</v>
      </c>
      <c r="NK664" s="2" t="s">
        <v>134</v>
      </c>
      <c r="NL664" s="2" t="s">
        <v>134</v>
      </c>
      <c r="NM664" s="2" t="s">
        <v>134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134</v>
      </c>
      <c r="NV664" s="2" t="s">
        <v>134</v>
      </c>
      <c r="NW664" s="2" t="s">
        <v>134</v>
      </c>
      <c r="NX664" s="2" t="s">
        <v>134</v>
      </c>
      <c r="NY664" s="2" t="s">
        <v>134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134</v>
      </c>
      <c r="OT664" s="2" t="s">
        <v>134</v>
      </c>
      <c r="OU664" s="2" t="s">
        <v>134</v>
      </c>
      <c r="OV664" s="2" t="s">
        <v>134</v>
      </c>
      <c r="OW664" s="2" t="s">
        <v>134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134</v>
      </c>
      <c r="PF664" s="2" t="s">
        <v>134</v>
      </c>
      <c r="PG664" s="2" t="s">
        <v>134</v>
      </c>
      <c r="PH664" s="2" t="s">
        <v>134</v>
      </c>
      <c r="PI664" s="2" t="s">
        <v>134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134</v>
      </c>
      <c r="QD664" s="2" t="s">
        <v>134</v>
      </c>
      <c r="QE664" s="2" t="s">
        <v>134</v>
      </c>
      <c r="QF664" s="2" t="s">
        <v>134</v>
      </c>
      <c r="QG664" s="2" t="s">
        <v>134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134</v>
      </c>
      <c r="RB664" s="2" t="s">
        <v>134</v>
      </c>
      <c r="RC664" s="2" t="s">
        <v>134</v>
      </c>
      <c r="RD664" s="2" t="s">
        <v>134</v>
      </c>
      <c r="RE664" s="2" t="s">
        <v>134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134</v>
      </c>
      <c r="RN664" s="2" t="s">
        <v>134</v>
      </c>
      <c r="RO664" s="2" t="s">
        <v>134</v>
      </c>
      <c r="RP664" s="2" t="s">
        <v>134</v>
      </c>
      <c r="RQ664" s="2" t="s">
        <v>134</v>
      </c>
      <c r="RR664" s="2" t="s">
        <v>134</v>
      </c>
      <c r="RS664" s="4"/>
      <c r="RT664" s="8"/>
      <c r="RU664" s="4"/>
      <c r="RV664" s="8"/>
      <c r="RW664" s="7"/>
      <c r="RX664" s="7"/>
      <c r="RY664" s="2" t="s">
        <v>134</v>
      </c>
      <c r="RZ664" s="2" t="s">
        <v>134</v>
      </c>
      <c r="SA664" s="2" t="s">
        <v>134</v>
      </c>
      <c r="SB664" s="2" t="s">
        <v>134</v>
      </c>
      <c r="SC664" s="2" t="s">
        <v>134</v>
      </c>
      <c r="SD664" s="2" t="s">
        <v>134</v>
      </c>
      <c r="SE664" s="4"/>
      <c r="SF664" s="8"/>
      <c r="SG664" s="4"/>
      <c r="SH664" s="8"/>
      <c r="SI664" s="7"/>
      <c r="SJ664" s="7"/>
      <c r="SK664" s="2" t="s">
        <v>134</v>
      </c>
      <c r="SL664" s="2" t="s">
        <v>134</v>
      </c>
      <c r="SM664" s="2" t="s">
        <v>134</v>
      </c>
      <c r="SN664" s="2" t="s">
        <v>134</v>
      </c>
      <c r="SO664" s="2" t="s">
        <v>134</v>
      </c>
      <c r="SP664" s="2" t="s">
        <v>134</v>
      </c>
    </row>
    <row r="665">
      <c r="A665" s="2" t="s">
        <v>4373</v>
      </c>
      <c r="B665" s="2" t="s">
        <v>123</v>
      </c>
      <c r="C665" s="2" t="s">
        <v>1660</v>
      </c>
      <c r="D665" s="2" t="s">
        <v>2731</v>
      </c>
      <c r="E665" s="2" t="s">
        <v>1660</v>
      </c>
      <c r="F665" s="2" t="s">
        <v>4368</v>
      </c>
      <c r="G665" s="2" t="s">
        <v>134</v>
      </c>
      <c r="H665" s="2" t="s">
        <v>134</v>
      </c>
      <c r="I665" s="2" t="s">
        <v>134</v>
      </c>
      <c r="J665" s="2" t="s">
        <v>4372</v>
      </c>
      <c r="K665" s="2" t="s">
        <v>130</v>
      </c>
      <c r="L665" s="3">
        <v>7.2</v>
      </c>
      <c r="M665" s="3"/>
      <c r="N665" s="3"/>
      <c r="O665" s="2" t="s">
        <v>131</v>
      </c>
      <c r="P665" s="2" t="s">
        <v>134</v>
      </c>
      <c r="Q665" s="2" t="s">
        <v>134</v>
      </c>
      <c r="R665" s="2" t="s">
        <v>3132</v>
      </c>
      <c r="S665" s="2" t="s">
        <v>134</v>
      </c>
      <c r="T665" s="2" t="s">
        <v>134</v>
      </c>
      <c r="U665" s="2" t="s">
        <v>134</v>
      </c>
      <c r="V665" s="2" t="s">
        <v>134</v>
      </c>
      <c r="W665" s="2" t="s">
        <v>134</v>
      </c>
      <c r="X665" s="2" t="s">
        <v>134</v>
      </c>
      <c r="Y665" s="2" t="s">
        <v>134</v>
      </c>
      <c r="Z665" s="4"/>
      <c r="AA665" s="4">
        <f>=ROUNDDOWN({0},0)</f>
      </c>
      <c r="AB665" s="5"/>
      <c r="AC665" s="2" t="s">
        <v>134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134</v>
      </c>
      <c r="AW665" s="8" t="s">
        <v>134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 t="s">
        <v>134</v>
      </c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/>
      <c r="BJ665" s="4"/>
      <c r="BK665" s="8"/>
      <c r="BL665" s="2" t="s">
        <v>134</v>
      </c>
      <c r="BM665" s="7"/>
      <c r="BN665" s="7"/>
      <c r="BO665" s="4"/>
      <c r="BP665" s="8"/>
      <c r="BQ665" s="4"/>
      <c r="BR665" s="8"/>
      <c r="BS665" s="7"/>
      <c r="BT665" s="7"/>
      <c r="BU665" s="2" t="s">
        <v>134</v>
      </c>
      <c r="BV665" s="2" t="s">
        <v>134</v>
      </c>
      <c r="BW665" s="2" t="s">
        <v>134</v>
      </c>
      <c r="BX665" s="2" t="s">
        <v>134</v>
      </c>
      <c r="BY665" s="2" t="s">
        <v>134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134</v>
      </c>
      <c r="CH665" s="2" t="s">
        <v>134</v>
      </c>
      <c r="CI665" s="2" t="s">
        <v>134</v>
      </c>
      <c r="CJ665" s="2" t="s">
        <v>134</v>
      </c>
      <c r="CK665" s="2" t="s">
        <v>134</v>
      </c>
      <c r="CL665" s="2" t="s">
        <v>134</v>
      </c>
      <c r="CM665" s="4"/>
      <c r="CN665" s="8"/>
      <c r="CO665" s="4"/>
      <c r="CP665" s="8"/>
      <c r="CQ665" s="7"/>
      <c r="CR665" s="7"/>
      <c r="CS665" s="2" t="s">
        <v>134</v>
      </c>
      <c r="CT665" s="2" t="s">
        <v>134</v>
      </c>
      <c r="CU665" s="2" t="s">
        <v>134</v>
      </c>
      <c r="CV665" s="2" t="s">
        <v>134</v>
      </c>
      <c r="CW665" s="2" t="s">
        <v>134</v>
      </c>
      <c r="CX665" s="2" t="s">
        <v>134</v>
      </c>
      <c r="CY665" s="4"/>
      <c r="CZ665" s="8"/>
      <c r="DA665" s="4"/>
      <c r="DB665" s="8"/>
      <c r="DC665" s="7"/>
      <c r="DD665" s="7"/>
      <c r="DE665" s="2" t="s">
        <v>134</v>
      </c>
      <c r="DF665" s="2" t="s">
        <v>134</v>
      </c>
      <c r="DG665" s="2" t="s">
        <v>134</v>
      </c>
      <c r="DH665" s="2" t="s">
        <v>134</v>
      </c>
      <c r="DI665" s="2" t="s">
        <v>134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134</v>
      </c>
      <c r="DR665" s="2" t="s">
        <v>134</v>
      </c>
      <c r="DS665" s="2" t="s">
        <v>134</v>
      </c>
      <c r="DT665" s="2" t="s">
        <v>134</v>
      </c>
      <c r="DU665" s="2" t="s">
        <v>134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134</v>
      </c>
      <c r="ED665" s="2" t="s">
        <v>134</v>
      </c>
      <c r="EE665" s="2" t="s">
        <v>134</v>
      </c>
      <c r="EF665" s="2" t="s">
        <v>134</v>
      </c>
      <c r="EG665" s="2" t="s">
        <v>134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134</v>
      </c>
      <c r="EP665" s="2" t="s">
        <v>134</v>
      </c>
      <c r="EQ665" s="2" t="s">
        <v>134</v>
      </c>
      <c r="ER665" s="2" t="s">
        <v>134</v>
      </c>
      <c r="ES665" s="2" t="s">
        <v>134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134</v>
      </c>
      <c r="FB665" s="2" t="s">
        <v>134</v>
      </c>
      <c r="FC665" s="2" t="s">
        <v>134</v>
      </c>
      <c r="FD665" s="2" t="s">
        <v>134</v>
      </c>
      <c r="FE665" s="2" t="s">
        <v>134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134</v>
      </c>
      <c r="FN665" s="2" t="s">
        <v>134</v>
      </c>
      <c r="FO665" s="2" t="s">
        <v>134</v>
      </c>
      <c r="FP665" s="2" t="s">
        <v>134</v>
      </c>
      <c r="FQ665" s="2" t="s">
        <v>134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134</v>
      </c>
      <c r="FZ665" s="2" t="s">
        <v>134</v>
      </c>
      <c r="GA665" s="2" t="s">
        <v>134</v>
      </c>
      <c r="GB665" s="2" t="s">
        <v>134</v>
      </c>
      <c r="GC665" s="2" t="s">
        <v>134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134</v>
      </c>
      <c r="GL665" s="2" t="s">
        <v>134</v>
      </c>
      <c r="GM665" s="2" t="s">
        <v>134</v>
      </c>
      <c r="GN665" s="2" t="s">
        <v>134</v>
      </c>
      <c r="GO665" s="2" t="s">
        <v>134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134</v>
      </c>
      <c r="GX665" s="2" t="s">
        <v>134</v>
      </c>
      <c r="GY665" s="2" t="s">
        <v>134</v>
      </c>
      <c r="GZ665" s="2" t="s">
        <v>134</v>
      </c>
      <c r="HA665" s="2" t="s">
        <v>134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134</v>
      </c>
      <c r="HJ665" s="2" t="s">
        <v>134</v>
      </c>
      <c r="HK665" s="2" t="s">
        <v>134</v>
      </c>
      <c r="HL665" s="2" t="s">
        <v>134</v>
      </c>
      <c r="HM665" s="2" t="s">
        <v>134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134</v>
      </c>
      <c r="HV665" s="2" t="s">
        <v>134</v>
      </c>
      <c r="HW665" s="2" t="s">
        <v>134</v>
      </c>
      <c r="HX665" s="2" t="s">
        <v>134</v>
      </c>
      <c r="HY665" s="2" t="s">
        <v>134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134</v>
      </c>
      <c r="IH665" s="2" t="s">
        <v>134</v>
      </c>
      <c r="II665" s="2" t="s">
        <v>134</v>
      </c>
      <c r="IJ665" s="2" t="s">
        <v>134</v>
      </c>
      <c r="IK665" s="2" t="s">
        <v>134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134</v>
      </c>
      <c r="IT665" s="2" t="s">
        <v>134</v>
      </c>
      <c r="IU665" s="2" t="s">
        <v>134</v>
      </c>
      <c r="IV665" s="2" t="s">
        <v>134</v>
      </c>
      <c r="IW665" s="2" t="s">
        <v>134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134</v>
      </c>
      <c r="JF665" s="2" t="s">
        <v>134</v>
      </c>
      <c r="JG665" s="2" t="s">
        <v>134</v>
      </c>
      <c r="JH665" s="2" t="s">
        <v>134</v>
      </c>
      <c r="JI665" s="2" t="s">
        <v>134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134</v>
      </c>
      <c r="JR665" s="2" t="s">
        <v>134</v>
      </c>
      <c r="JS665" s="2" t="s">
        <v>134</v>
      </c>
      <c r="JT665" s="2" t="s">
        <v>134</v>
      </c>
      <c r="JU665" s="2" t="s">
        <v>134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134</v>
      </c>
      <c r="KE665" s="2" t="s">
        <v>134</v>
      </c>
      <c r="KF665" s="2" t="s">
        <v>134</v>
      </c>
      <c r="KG665" s="2" t="s">
        <v>134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134</v>
      </c>
      <c r="KQ665" s="2" t="s">
        <v>134</v>
      </c>
      <c r="KR665" s="2" t="s">
        <v>134</v>
      </c>
      <c r="KS665" s="2" t="s">
        <v>134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134</v>
      </c>
      <c r="LB665" s="2" t="s">
        <v>134</v>
      </c>
      <c r="LC665" s="2" t="s">
        <v>134</v>
      </c>
      <c r="LD665" s="2" t="s">
        <v>134</v>
      </c>
      <c r="LE665" s="2" t="s">
        <v>134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134</v>
      </c>
      <c r="LO665" s="2" t="s">
        <v>134</v>
      </c>
      <c r="LP665" s="2" t="s">
        <v>134</v>
      </c>
      <c r="LQ665" s="2" t="s">
        <v>134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134</v>
      </c>
      <c r="LZ665" s="2" t="s">
        <v>134</v>
      </c>
      <c r="MA665" s="2" t="s">
        <v>134</v>
      </c>
      <c r="MB665" s="2" t="s">
        <v>134</v>
      </c>
      <c r="MC665" s="2" t="s">
        <v>134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134</v>
      </c>
      <c r="MM665" s="2" t="s">
        <v>134</v>
      </c>
      <c r="MN665" s="2" t="s">
        <v>134</v>
      </c>
      <c r="MO665" s="2" t="s">
        <v>134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134</v>
      </c>
      <c r="MX665" s="2" t="s">
        <v>134</v>
      </c>
      <c r="MY665" s="2" t="s">
        <v>134</v>
      </c>
      <c r="MZ665" s="2" t="s">
        <v>134</v>
      </c>
      <c r="NA665" s="2" t="s">
        <v>134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134</v>
      </c>
      <c r="NJ665" s="2" t="s">
        <v>134</v>
      </c>
      <c r="NK665" s="2" t="s">
        <v>134</v>
      </c>
      <c r="NL665" s="2" t="s">
        <v>134</v>
      </c>
      <c r="NM665" s="2" t="s">
        <v>134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134</v>
      </c>
      <c r="NV665" s="2" t="s">
        <v>134</v>
      </c>
      <c r="NW665" s="2" t="s">
        <v>134</v>
      </c>
      <c r="NX665" s="2" t="s">
        <v>134</v>
      </c>
      <c r="NY665" s="2" t="s">
        <v>134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134</v>
      </c>
      <c r="OI665" s="2" t="s">
        <v>134</v>
      </c>
      <c r="OJ665" s="2" t="s">
        <v>134</v>
      </c>
      <c r="OK665" s="2" t="s">
        <v>134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134</v>
      </c>
      <c r="OT665" s="2" t="s">
        <v>134</v>
      </c>
      <c r="OU665" s="2" t="s">
        <v>134</v>
      </c>
      <c r="OV665" s="2" t="s">
        <v>134</v>
      </c>
      <c r="OW665" s="2" t="s">
        <v>134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134</v>
      </c>
      <c r="PS665" s="2" t="s">
        <v>134</v>
      </c>
      <c r="PT665" s="2" t="s">
        <v>134</v>
      </c>
      <c r="PU665" s="2" t="s">
        <v>134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134</v>
      </c>
      <c r="QP665" s="2" t="s">
        <v>134</v>
      </c>
      <c r="QQ665" s="2" t="s">
        <v>134</v>
      </c>
      <c r="QR665" s="2" t="s">
        <v>134</v>
      </c>
      <c r="QS665" s="2" t="s">
        <v>134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134</v>
      </c>
      <c r="RB665" s="2" t="s">
        <v>134</v>
      </c>
      <c r="RC665" s="2" t="s">
        <v>134</v>
      </c>
      <c r="RD665" s="2" t="s">
        <v>134</v>
      </c>
      <c r="RE665" s="2" t="s">
        <v>134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134</v>
      </c>
      <c r="RN665" s="2" t="s">
        <v>134</v>
      </c>
      <c r="RO665" s="2" t="s">
        <v>134</v>
      </c>
      <c r="RP665" s="2" t="s">
        <v>134</v>
      </c>
      <c r="RQ665" s="2" t="s">
        <v>134</v>
      </c>
      <c r="RR665" s="2" t="s">
        <v>134</v>
      </c>
      <c r="RS665" s="4"/>
      <c r="RT665" s="8"/>
      <c r="RU665" s="4"/>
      <c r="RV665" s="8"/>
      <c r="RW665" s="7"/>
      <c r="RX665" s="7"/>
      <c r="RY665" s="2" t="s">
        <v>134</v>
      </c>
      <c r="RZ665" s="2" t="s">
        <v>134</v>
      </c>
      <c r="SA665" s="2" t="s">
        <v>134</v>
      </c>
      <c r="SB665" s="2" t="s">
        <v>134</v>
      </c>
      <c r="SC665" s="2" t="s">
        <v>134</v>
      </c>
      <c r="SD665" s="2" t="s">
        <v>134</v>
      </c>
      <c r="SE665" s="4"/>
      <c r="SF665" s="8"/>
      <c r="SG665" s="4"/>
      <c r="SH665" s="8"/>
      <c r="SI665" s="7"/>
      <c r="SJ665" s="7"/>
      <c r="SK665" s="2" t="s">
        <v>134</v>
      </c>
      <c r="SL665" s="2" t="s">
        <v>134</v>
      </c>
      <c r="SM665" s="2" t="s">
        <v>134</v>
      </c>
      <c r="SN665" s="2" t="s">
        <v>134</v>
      </c>
      <c r="SO665" s="2" t="s">
        <v>134</v>
      </c>
      <c r="SP665" s="2" t="s">
        <v>134</v>
      </c>
    </row>
    <row r="666">
      <c r="A666" s="2" t="s">
        <v>4374</v>
      </c>
      <c r="B666" s="2" t="s">
        <v>123</v>
      </c>
      <c r="C666" s="2" t="s">
        <v>1660</v>
      </c>
      <c r="D666" s="2" t="s">
        <v>2731</v>
      </c>
      <c r="E666" s="2" t="s">
        <v>1660</v>
      </c>
      <c r="F666" s="2" t="s">
        <v>4368</v>
      </c>
      <c r="G666" s="2" t="s">
        <v>134</v>
      </c>
      <c r="H666" s="2" t="s">
        <v>134</v>
      </c>
      <c r="I666" s="2" t="s">
        <v>134</v>
      </c>
      <c r="J666" s="2" t="s">
        <v>4375</v>
      </c>
      <c r="K666" s="2" t="s">
        <v>130</v>
      </c>
      <c r="L666" s="3">
        <v>5.5</v>
      </c>
      <c r="M666" s="3"/>
      <c r="N666" s="3"/>
      <c r="O666" s="2" t="s">
        <v>131</v>
      </c>
      <c r="P666" s="2" t="s">
        <v>134</v>
      </c>
      <c r="Q666" s="2" t="s">
        <v>134</v>
      </c>
      <c r="R666" s="2" t="s">
        <v>3132</v>
      </c>
      <c r="S666" s="2" t="s">
        <v>134</v>
      </c>
      <c r="T666" s="2" t="s">
        <v>134</v>
      </c>
      <c r="U666" s="2" t="s">
        <v>134</v>
      </c>
      <c r="V666" s="2" t="s">
        <v>134</v>
      </c>
      <c r="W666" s="2" t="s">
        <v>134</v>
      </c>
      <c r="X666" s="2" t="s">
        <v>134</v>
      </c>
      <c r="Y666" s="2" t="s">
        <v>134</v>
      </c>
      <c r="Z666" s="4"/>
      <c r="AA666" s="4">
        <f>=ROUNDDOWN({0},0)</f>
      </c>
      <c r="AB666" s="5"/>
      <c r="AC666" s="2" t="s">
        <v>134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134</v>
      </c>
      <c r="AW666" s="8" t="s">
        <v>134</v>
      </c>
      <c r="AX666" s="4" t="s">
        <v>134</v>
      </c>
      <c r="AY666" s="8" t="s">
        <v>134</v>
      </c>
      <c r="AZ666" s="7" t="s">
        <v>134</v>
      </c>
      <c r="BA666" s="7" t="s">
        <v>134</v>
      </c>
      <c r="BB666" s="7" t="s">
        <v>134</v>
      </c>
      <c r="BC666" s="4" t="s">
        <v>134</v>
      </c>
      <c r="BD666" s="8" t="s">
        <v>134</v>
      </c>
      <c r="BE666" s="4" t="s">
        <v>134</v>
      </c>
      <c r="BF666" s="8" t="s">
        <v>134</v>
      </c>
      <c r="BG666" s="7" t="s">
        <v>134</v>
      </c>
      <c r="BH666" s="7" t="s">
        <v>134</v>
      </c>
      <c r="BI666" s="7"/>
      <c r="BJ666" s="4"/>
      <c r="BK666" s="8"/>
      <c r="BL666" s="2" t="s">
        <v>134</v>
      </c>
      <c r="BM666" s="7"/>
      <c r="BN666" s="7"/>
      <c r="BO666" s="4"/>
      <c r="BP666" s="8"/>
      <c r="BQ666" s="4"/>
      <c r="BR666" s="8"/>
      <c r="BS666" s="7"/>
      <c r="BT666" s="7"/>
      <c r="BU666" s="2" t="s">
        <v>134</v>
      </c>
      <c r="BV666" s="2" t="s">
        <v>134</v>
      </c>
      <c r="BW666" s="2" t="s">
        <v>134</v>
      </c>
      <c r="BX666" s="2" t="s">
        <v>134</v>
      </c>
      <c r="BY666" s="2" t="s">
        <v>134</v>
      </c>
      <c r="BZ666" s="2" t="s">
        <v>134</v>
      </c>
      <c r="CA666" s="4"/>
      <c r="CB666" s="8"/>
      <c r="CC666" s="4"/>
      <c r="CD666" s="8"/>
      <c r="CE666" s="7"/>
      <c r="CF666" s="7"/>
      <c r="CG666" s="2" t="s">
        <v>134</v>
      </c>
      <c r="CH666" s="2" t="s">
        <v>134</v>
      </c>
      <c r="CI666" s="2" t="s">
        <v>134</v>
      </c>
      <c r="CJ666" s="2" t="s">
        <v>134</v>
      </c>
      <c r="CK666" s="2" t="s">
        <v>134</v>
      </c>
      <c r="CL666" s="2" t="s">
        <v>134</v>
      </c>
      <c r="CM666" s="4"/>
      <c r="CN666" s="8"/>
      <c r="CO666" s="4"/>
      <c r="CP666" s="8"/>
      <c r="CQ666" s="7"/>
      <c r="CR666" s="7"/>
      <c r="CS666" s="2" t="s">
        <v>134</v>
      </c>
      <c r="CT666" s="2" t="s">
        <v>134</v>
      </c>
      <c r="CU666" s="2" t="s">
        <v>134</v>
      </c>
      <c r="CV666" s="2" t="s">
        <v>134</v>
      </c>
      <c r="CW666" s="2" t="s">
        <v>134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134</v>
      </c>
      <c r="DF666" s="2" t="s">
        <v>134</v>
      </c>
      <c r="DG666" s="2" t="s">
        <v>134</v>
      </c>
      <c r="DH666" s="2" t="s">
        <v>134</v>
      </c>
      <c r="DI666" s="2" t="s">
        <v>134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134</v>
      </c>
      <c r="DR666" s="2" t="s">
        <v>134</v>
      </c>
      <c r="DS666" s="2" t="s">
        <v>134</v>
      </c>
      <c r="DT666" s="2" t="s">
        <v>134</v>
      </c>
      <c r="DU666" s="2" t="s">
        <v>134</v>
      </c>
      <c r="DV666" s="2" t="s">
        <v>134</v>
      </c>
      <c r="DW666" s="4"/>
      <c r="DX666" s="8"/>
      <c r="DY666" s="4"/>
      <c r="DZ666" s="8"/>
      <c r="EA666" s="7"/>
      <c r="EB666" s="7"/>
      <c r="EC666" s="2" t="s">
        <v>134</v>
      </c>
      <c r="ED666" s="2" t="s">
        <v>134</v>
      </c>
      <c r="EE666" s="2" t="s">
        <v>134</v>
      </c>
      <c r="EF666" s="2" t="s">
        <v>134</v>
      </c>
      <c r="EG666" s="2" t="s">
        <v>134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134</v>
      </c>
      <c r="EP666" s="2" t="s">
        <v>134</v>
      </c>
      <c r="EQ666" s="2" t="s">
        <v>134</v>
      </c>
      <c r="ER666" s="2" t="s">
        <v>134</v>
      </c>
      <c r="ES666" s="2" t="s">
        <v>134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134</v>
      </c>
      <c r="FB666" s="2" t="s">
        <v>134</v>
      </c>
      <c r="FC666" s="2" t="s">
        <v>134</v>
      </c>
      <c r="FD666" s="2" t="s">
        <v>134</v>
      </c>
      <c r="FE666" s="2" t="s">
        <v>134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134</v>
      </c>
      <c r="FN666" s="2" t="s">
        <v>134</v>
      </c>
      <c r="FO666" s="2" t="s">
        <v>134</v>
      </c>
      <c r="FP666" s="2" t="s">
        <v>134</v>
      </c>
      <c r="FQ666" s="2" t="s">
        <v>134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134</v>
      </c>
      <c r="FZ666" s="2" t="s">
        <v>134</v>
      </c>
      <c r="GA666" s="2" t="s">
        <v>134</v>
      </c>
      <c r="GB666" s="2" t="s">
        <v>134</v>
      </c>
      <c r="GC666" s="2" t="s">
        <v>134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134</v>
      </c>
      <c r="GL666" s="2" t="s">
        <v>134</v>
      </c>
      <c r="GM666" s="2" t="s">
        <v>134</v>
      </c>
      <c r="GN666" s="2" t="s">
        <v>134</v>
      </c>
      <c r="GO666" s="2" t="s">
        <v>134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134</v>
      </c>
      <c r="GX666" s="2" t="s">
        <v>134</v>
      </c>
      <c r="GY666" s="2" t="s">
        <v>134</v>
      </c>
      <c r="GZ666" s="2" t="s">
        <v>134</v>
      </c>
      <c r="HA666" s="2" t="s">
        <v>134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134</v>
      </c>
      <c r="HJ666" s="2" t="s">
        <v>134</v>
      </c>
      <c r="HK666" s="2" t="s">
        <v>134</v>
      </c>
      <c r="HL666" s="2" t="s">
        <v>134</v>
      </c>
      <c r="HM666" s="2" t="s">
        <v>134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134</v>
      </c>
      <c r="HV666" s="2" t="s">
        <v>134</v>
      </c>
      <c r="HW666" s="2" t="s">
        <v>134</v>
      </c>
      <c r="HX666" s="2" t="s">
        <v>134</v>
      </c>
      <c r="HY666" s="2" t="s">
        <v>134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134</v>
      </c>
      <c r="IH666" s="2" t="s">
        <v>134</v>
      </c>
      <c r="II666" s="2" t="s">
        <v>134</v>
      </c>
      <c r="IJ666" s="2" t="s">
        <v>134</v>
      </c>
      <c r="IK666" s="2" t="s">
        <v>134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134</v>
      </c>
      <c r="IT666" s="2" t="s">
        <v>134</v>
      </c>
      <c r="IU666" s="2" t="s">
        <v>134</v>
      </c>
      <c r="IV666" s="2" t="s">
        <v>134</v>
      </c>
      <c r="IW666" s="2" t="s">
        <v>134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134</v>
      </c>
      <c r="JF666" s="2" t="s">
        <v>134</v>
      </c>
      <c r="JG666" s="2" t="s">
        <v>134</v>
      </c>
      <c r="JH666" s="2" t="s">
        <v>134</v>
      </c>
      <c r="JI666" s="2" t="s">
        <v>134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134</v>
      </c>
      <c r="JR666" s="2" t="s">
        <v>134</v>
      </c>
      <c r="JS666" s="2" t="s">
        <v>134</v>
      </c>
      <c r="JT666" s="2" t="s">
        <v>134</v>
      </c>
      <c r="JU666" s="2" t="s">
        <v>134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134</v>
      </c>
      <c r="KD666" s="2" t="s">
        <v>134</v>
      </c>
      <c r="KE666" s="2" t="s">
        <v>134</v>
      </c>
      <c r="KF666" s="2" t="s">
        <v>134</v>
      </c>
      <c r="KG666" s="2" t="s">
        <v>134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134</v>
      </c>
      <c r="KQ666" s="2" t="s">
        <v>134</v>
      </c>
      <c r="KR666" s="2" t="s">
        <v>134</v>
      </c>
      <c r="KS666" s="2" t="s">
        <v>134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134</v>
      </c>
      <c r="LB666" s="2" t="s">
        <v>134</v>
      </c>
      <c r="LC666" s="2" t="s">
        <v>134</v>
      </c>
      <c r="LD666" s="2" t="s">
        <v>134</v>
      </c>
      <c r="LE666" s="2" t="s">
        <v>134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134</v>
      </c>
      <c r="LN666" s="2" t="s">
        <v>134</v>
      </c>
      <c r="LO666" s="2" t="s">
        <v>134</v>
      </c>
      <c r="LP666" s="2" t="s">
        <v>134</v>
      </c>
      <c r="LQ666" s="2" t="s">
        <v>134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134</v>
      </c>
      <c r="LZ666" s="2" t="s">
        <v>134</v>
      </c>
      <c r="MA666" s="2" t="s">
        <v>134</v>
      </c>
      <c r="MB666" s="2" t="s">
        <v>134</v>
      </c>
      <c r="MC666" s="2" t="s">
        <v>134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134</v>
      </c>
      <c r="MM666" s="2" t="s">
        <v>134</v>
      </c>
      <c r="MN666" s="2" t="s">
        <v>134</v>
      </c>
      <c r="MO666" s="2" t="s">
        <v>134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134</v>
      </c>
      <c r="MY666" s="2" t="s">
        <v>134</v>
      </c>
      <c r="MZ666" s="2" t="s">
        <v>134</v>
      </c>
      <c r="NA666" s="2" t="s">
        <v>134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134</v>
      </c>
      <c r="NK666" s="2" t="s">
        <v>134</v>
      </c>
      <c r="NL666" s="2" t="s">
        <v>134</v>
      </c>
      <c r="NM666" s="2" t="s">
        <v>134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134</v>
      </c>
      <c r="NV666" s="2" t="s">
        <v>134</v>
      </c>
      <c r="NW666" s="2" t="s">
        <v>134</v>
      </c>
      <c r="NX666" s="2" t="s">
        <v>134</v>
      </c>
      <c r="NY666" s="2" t="s">
        <v>134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134</v>
      </c>
      <c r="OI666" s="2" t="s">
        <v>134</v>
      </c>
      <c r="OJ666" s="2" t="s">
        <v>134</v>
      </c>
      <c r="OK666" s="2" t="s">
        <v>134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134</v>
      </c>
      <c r="OT666" s="2" t="s">
        <v>134</v>
      </c>
      <c r="OU666" s="2" t="s">
        <v>134</v>
      </c>
      <c r="OV666" s="2" t="s">
        <v>134</v>
      </c>
      <c r="OW666" s="2" t="s">
        <v>134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134</v>
      </c>
      <c r="PF666" s="2" t="s">
        <v>134</v>
      </c>
      <c r="PG666" s="2" t="s">
        <v>134</v>
      </c>
      <c r="PH666" s="2" t="s">
        <v>134</v>
      </c>
      <c r="PI666" s="2" t="s">
        <v>134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134</v>
      </c>
      <c r="PS666" s="2" t="s">
        <v>134</v>
      </c>
      <c r="PT666" s="2" t="s">
        <v>134</v>
      </c>
      <c r="PU666" s="2" t="s">
        <v>134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134</v>
      </c>
      <c r="QD666" s="2" t="s">
        <v>134</v>
      </c>
      <c r="QE666" s="2" t="s">
        <v>134</v>
      </c>
      <c r="QF666" s="2" t="s">
        <v>134</v>
      </c>
      <c r="QG666" s="2" t="s">
        <v>134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134</v>
      </c>
      <c r="QP666" s="2" t="s">
        <v>134</v>
      </c>
      <c r="QQ666" s="2" t="s">
        <v>134</v>
      </c>
      <c r="QR666" s="2" t="s">
        <v>134</v>
      </c>
      <c r="QS666" s="2" t="s">
        <v>134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134</v>
      </c>
      <c r="RB666" s="2" t="s">
        <v>134</v>
      </c>
      <c r="RC666" s="2" t="s">
        <v>134</v>
      </c>
      <c r="RD666" s="2" t="s">
        <v>134</v>
      </c>
      <c r="RE666" s="2" t="s">
        <v>134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134</v>
      </c>
      <c r="RN666" s="2" t="s">
        <v>134</v>
      </c>
      <c r="RO666" s="2" t="s">
        <v>134</v>
      </c>
      <c r="RP666" s="2" t="s">
        <v>134</v>
      </c>
      <c r="RQ666" s="2" t="s">
        <v>134</v>
      </c>
      <c r="RR666" s="2" t="s">
        <v>134</v>
      </c>
      <c r="RS666" s="4"/>
      <c r="RT666" s="8"/>
      <c r="RU666" s="4"/>
      <c r="RV666" s="8"/>
      <c r="RW666" s="7"/>
      <c r="RX666" s="7"/>
      <c r="RY666" s="2" t="s">
        <v>134</v>
      </c>
      <c r="RZ666" s="2" t="s">
        <v>134</v>
      </c>
      <c r="SA666" s="2" t="s">
        <v>134</v>
      </c>
      <c r="SB666" s="2" t="s">
        <v>134</v>
      </c>
      <c r="SC666" s="2" t="s">
        <v>134</v>
      </c>
      <c r="SD666" s="2" t="s">
        <v>134</v>
      </c>
      <c r="SE666" s="4"/>
      <c r="SF666" s="8"/>
      <c r="SG666" s="4"/>
      <c r="SH666" s="8"/>
      <c r="SI666" s="7"/>
      <c r="SJ666" s="7"/>
      <c r="SK666" s="2" t="s">
        <v>134</v>
      </c>
      <c r="SL666" s="2" t="s">
        <v>134</v>
      </c>
      <c r="SM666" s="2" t="s">
        <v>134</v>
      </c>
      <c r="SN666" s="2" t="s">
        <v>134</v>
      </c>
      <c r="SO666" s="2" t="s">
        <v>134</v>
      </c>
      <c r="SP666" s="2" t="s">
        <v>134</v>
      </c>
    </row>
    <row r="667">
      <c r="A667" s="2" t="s">
        <v>4376</v>
      </c>
      <c r="B667" s="2" t="s">
        <v>123</v>
      </c>
      <c r="C667" s="2" t="s">
        <v>1660</v>
      </c>
      <c r="D667" s="2" t="s">
        <v>2731</v>
      </c>
      <c r="E667" s="2" t="s">
        <v>1660</v>
      </c>
      <c r="F667" s="2" t="s">
        <v>4368</v>
      </c>
      <c r="G667" s="2" t="s">
        <v>134</v>
      </c>
      <c r="H667" s="2" t="s">
        <v>134</v>
      </c>
      <c r="I667" s="2" t="s">
        <v>134</v>
      </c>
      <c r="J667" s="2" t="s">
        <v>4375</v>
      </c>
      <c r="K667" s="2" t="s">
        <v>130</v>
      </c>
      <c r="L667" s="3">
        <v>6.8</v>
      </c>
      <c r="M667" s="3"/>
      <c r="N667" s="3"/>
      <c r="O667" s="2" t="s">
        <v>131</v>
      </c>
      <c r="P667" s="2" t="s">
        <v>134</v>
      </c>
      <c r="Q667" s="2" t="s">
        <v>134</v>
      </c>
      <c r="R667" s="2" t="s">
        <v>3132</v>
      </c>
      <c r="S667" s="2" t="s">
        <v>134</v>
      </c>
      <c r="T667" s="2" t="s">
        <v>134</v>
      </c>
      <c r="U667" s="2" t="s">
        <v>134</v>
      </c>
      <c r="V667" s="2" t="s">
        <v>134</v>
      </c>
      <c r="W667" s="2" t="s">
        <v>134</v>
      </c>
      <c r="X667" s="2" t="s">
        <v>134</v>
      </c>
      <c r="Y667" s="2" t="s">
        <v>134</v>
      </c>
      <c r="Z667" s="4"/>
      <c r="AA667" s="4">
        <f>=ROUNDDOWN({0},0)</f>
      </c>
      <c r="AB667" s="5"/>
      <c r="AC667" s="2" t="s">
        <v>134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134</v>
      </c>
      <c r="AW667" s="8" t="s">
        <v>134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 t="s">
        <v>134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/>
      <c r="BJ667" s="4"/>
      <c r="BK667" s="8"/>
      <c r="BL667" s="2" t="s">
        <v>134</v>
      </c>
      <c r="BM667" s="7"/>
      <c r="BN667" s="7"/>
      <c r="BO667" s="4"/>
      <c r="BP667" s="8"/>
      <c r="BQ667" s="4"/>
      <c r="BR667" s="8"/>
      <c r="BS667" s="7"/>
      <c r="BT667" s="7"/>
      <c r="BU667" s="2" t="s">
        <v>134</v>
      </c>
      <c r="BV667" s="2" t="s">
        <v>134</v>
      </c>
      <c r="BW667" s="2" t="s">
        <v>134</v>
      </c>
      <c r="BX667" s="2" t="s">
        <v>134</v>
      </c>
      <c r="BY667" s="2" t="s">
        <v>134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134</v>
      </c>
      <c r="CH667" s="2" t="s">
        <v>134</v>
      </c>
      <c r="CI667" s="2" t="s">
        <v>134</v>
      </c>
      <c r="CJ667" s="2" t="s">
        <v>134</v>
      </c>
      <c r="CK667" s="2" t="s">
        <v>134</v>
      </c>
      <c r="CL667" s="2" t="s">
        <v>134</v>
      </c>
      <c r="CM667" s="4"/>
      <c r="CN667" s="8"/>
      <c r="CO667" s="4"/>
      <c r="CP667" s="8"/>
      <c r="CQ667" s="7"/>
      <c r="CR667" s="7"/>
      <c r="CS667" s="2" t="s">
        <v>134</v>
      </c>
      <c r="CT667" s="2" t="s">
        <v>134</v>
      </c>
      <c r="CU667" s="2" t="s">
        <v>134</v>
      </c>
      <c r="CV667" s="2" t="s">
        <v>134</v>
      </c>
      <c r="CW667" s="2" t="s">
        <v>134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134</v>
      </c>
      <c r="DF667" s="2" t="s">
        <v>134</v>
      </c>
      <c r="DG667" s="2" t="s">
        <v>134</v>
      </c>
      <c r="DH667" s="2" t="s">
        <v>134</v>
      </c>
      <c r="DI667" s="2" t="s">
        <v>134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134</v>
      </c>
      <c r="DR667" s="2" t="s">
        <v>134</v>
      </c>
      <c r="DS667" s="2" t="s">
        <v>134</v>
      </c>
      <c r="DT667" s="2" t="s">
        <v>134</v>
      </c>
      <c r="DU667" s="2" t="s">
        <v>134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134</v>
      </c>
      <c r="ED667" s="2" t="s">
        <v>134</v>
      </c>
      <c r="EE667" s="2" t="s">
        <v>134</v>
      </c>
      <c r="EF667" s="2" t="s">
        <v>134</v>
      </c>
      <c r="EG667" s="2" t="s">
        <v>134</v>
      </c>
      <c r="EH667" s="2" t="s">
        <v>134</v>
      </c>
      <c r="EI667" s="4"/>
      <c r="EJ667" s="8"/>
      <c r="EK667" s="4"/>
      <c r="EL667" s="8"/>
      <c r="EM667" s="7"/>
      <c r="EN667" s="7"/>
      <c r="EO667" s="2" t="s">
        <v>134</v>
      </c>
      <c r="EP667" s="2" t="s">
        <v>134</v>
      </c>
      <c r="EQ667" s="2" t="s">
        <v>134</v>
      </c>
      <c r="ER667" s="2" t="s">
        <v>134</v>
      </c>
      <c r="ES667" s="2" t="s">
        <v>134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134</v>
      </c>
      <c r="FB667" s="2" t="s">
        <v>134</v>
      </c>
      <c r="FC667" s="2" t="s">
        <v>134</v>
      </c>
      <c r="FD667" s="2" t="s">
        <v>134</v>
      </c>
      <c r="FE667" s="2" t="s">
        <v>134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134</v>
      </c>
      <c r="FN667" s="2" t="s">
        <v>134</v>
      </c>
      <c r="FO667" s="2" t="s">
        <v>134</v>
      </c>
      <c r="FP667" s="2" t="s">
        <v>134</v>
      </c>
      <c r="FQ667" s="2" t="s">
        <v>134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134</v>
      </c>
      <c r="FZ667" s="2" t="s">
        <v>134</v>
      </c>
      <c r="GA667" s="2" t="s">
        <v>134</v>
      </c>
      <c r="GB667" s="2" t="s">
        <v>134</v>
      </c>
      <c r="GC667" s="2" t="s">
        <v>134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134</v>
      </c>
      <c r="GM667" s="2" t="s">
        <v>134</v>
      </c>
      <c r="GN667" s="2" t="s">
        <v>134</v>
      </c>
      <c r="GO667" s="2" t="s">
        <v>134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134</v>
      </c>
      <c r="GX667" s="2" t="s">
        <v>134</v>
      </c>
      <c r="GY667" s="2" t="s">
        <v>134</v>
      </c>
      <c r="GZ667" s="2" t="s">
        <v>134</v>
      </c>
      <c r="HA667" s="2" t="s">
        <v>134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134</v>
      </c>
      <c r="HJ667" s="2" t="s">
        <v>134</v>
      </c>
      <c r="HK667" s="2" t="s">
        <v>134</v>
      </c>
      <c r="HL667" s="2" t="s">
        <v>134</v>
      </c>
      <c r="HM667" s="2" t="s">
        <v>134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134</v>
      </c>
      <c r="HV667" s="2" t="s">
        <v>134</v>
      </c>
      <c r="HW667" s="2" t="s">
        <v>134</v>
      </c>
      <c r="HX667" s="2" t="s">
        <v>134</v>
      </c>
      <c r="HY667" s="2" t="s">
        <v>134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134</v>
      </c>
      <c r="IH667" s="2" t="s">
        <v>134</v>
      </c>
      <c r="II667" s="2" t="s">
        <v>134</v>
      </c>
      <c r="IJ667" s="2" t="s">
        <v>134</v>
      </c>
      <c r="IK667" s="2" t="s">
        <v>134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134</v>
      </c>
      <c r="IT667" s="2" t="s">
        <v>134</v>
      </c>
      <c r="IU667" s="2" t="s">
        <v>134</v>
      </c>
      <c r="IV667" s="2" t="s">
        <v>134</v>
      </c>
      <c r="IW667" s="2" t="s">
        <v>134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134</v>
      </c>
      <c r="JF667" s="2" t="s">
        <v>134</v>
      </c>
      <c r="JG667" s="2" t="s">
        <v>134</v>
      </c>
      <c r="JH667" s="2" t="s">
        <v>134</v>
      </c>
      <c r="JI667" s="2" t="s">
        <v>134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134</v>
      </c>
      <c r="JR667" s="2" t="s">
        <v>134</v>
      </c>
      <c r="JS667" s="2" t="s">
        <v>134</v>
      </c>
      <c r="JT667" s="2" t="s">
        <v>134</v>
      </c>
      <c r="JU667" s="2" t="s">
        <v>134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134</v>
      </c>
      <c r="KE667" s="2" t="s">
        <v>134</v>
      </c>
      <c r="KF667" s="2" t="s">
        <v>134</v>
      </c>
      <c r="KG667" s="2" t="s">
        <v>134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134</v>
      </c>
      <c r="KQ667" s="2" t="s">
        <v>134</v>
      </c>
      <c r="KR667" s="2" t="s">
        <v>134</v>
      </c>
      <c r="KS667" s="2" t="s">
        <v>134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134</v>
      </c>
      <c r="LB667" s="2" t="s">
        <v>134</v>
      </c>
      <c r="LC667" s="2" t="s">
        <v>134</v>
      </c>
      <c r="LD667" s="2" t="s">
        <v>134</v>
      </c>
      <c r="LE667" s="2" t="s">
        <v>134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134</v>
      </c>
      <c r="LO667" s="2" t="s">
        <v>134</v>
      </c>
      <c r="LP667" s="2" t="s">
        <v>134</v>
      </c>
      <c r="LQ667" s="2" t="s">
        <v>134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134</v>
      </c>
      <c r="LZ667" s="2" t="s">
        <v>134</v>
      </c>
      <c r="MA667" s="2" t="s">
        <v>134</v>
      </c>
      <c r="MB667" s="2" t="s">
        <v>134</v>
      </c>
      <c r="MC667" s="2" t="s">
        <v>134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134</v>
      </c>
      <c r="MM667" s="2" t="s">
        <v>134</v>
      </c>
      <c r="MN667" s="2" t="s">
        <v>134</v>
      </c>
      <c r="MO667" s="2" t="s">
        <v>134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134</v>
      </c>
      <c r="MY667" s="2" t="s">
        <v>134</v>
      </c>
      <c r="MZ667" s="2" t="s">
        <v>134</v>
      </c>
      <c r="NA667" s="2" t="s">
        <v>134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134</v>
      </c>
      <c r="NK667" s="2" t="s">
        <v>134</v>
      </c>
      <c r="NL667" s="2" t="s">
        <v>134</v>
      </c>
      <c r="NM667" s="2" t="s">
        <v>134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134</v>
      </c>
      <c r="NV667" s="2" t="s">
        <v>134</v>
      </c>
      <c r="NW667" s="2" t="s">
        <v>134</v>
      </c>
      <c r="NX667" s="2" t="s">
        <v>134</v>
      </c>
      <c r="NY667" s="2" t="s">
        <v>134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134</v>
      </c>
      <c r="OI667" s="2" t="s">
        <v>134</v>
      </c>
      <c r="OJ667" s="2" t="s">
        <v>134</v>
      </c>
      <c r="OK667" s="2" t="s">
        <v>134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134</v>
      </c>
      <c r="OT667" s="2" t="s">
        <v>134</v>
      </c>
      <c r="OU667" s="2" t="s">
        <v>134</v>
      </c>
      <c r="OV667" s="2" t="s">
        <v>134</v>
      </c>
      <c r="OW667" s="2" t="s">
        <v>134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134</v>
      </c>
      <c r="PS667" s="2" t="s">
        <v>134</v>
      </c>
      <c r="PT667" s="2" t="s">
        <v>134</v>
      </c>
      <c r="PU667" s="2" t="s">
        <v>134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134</v>
      </c>
      <c r="QP667" s="2" t="s">
        <v>134</v>
      </c>
      <c r="QQ667" s="2" t="s">
        <v>134</v>
      </c>
      <c r="QR667" s="2" t="s">
        <v>134</v>
      </c>
      <c r="QS667" s="2" t="s">
        <v>134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134</v>
      </c>
      <c r="RB667" s="2" t="s">
        <v>134</v>
      </c>
      <c r="RC667" s="2" t="s">
        <v>134</v>
      </c>
      <c r="RD667" s="2" t="s">
        <v>134</v>
      </c>
      <c r="RE667" s="2" t="s">
        <v>134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134</v>
      </c>
      <c r="RN667" s="2" t="s">
        <v>134</v>
      </c>
      <c r="RO667" s="2" t="s">
        <v>134</v>
      </c>
      <c r="RP667" s="2" t="s">
        <v>134</v>
      </c>
      <c r="RQ667" s="2" t="s">
        <v>134</v>
      </c>
      <c r="RR667" s="2" t="s">
        <v>134</v>
      </c>
      <c r="RS667" s="4"/>
      <c r="RT667" s="8"/>
      <c r="RU667" s="4"/>
      <c r="RV667" s="8"/>
      <c r="RW667" s="7"/>
      <c r="RX667" s="7"/>
      <c r="RY667" s="2" t="s">
        <v>134</v>
      </c>
      <c r="RZ667" s="2" t="s">
        <v>134</v>
      </c>
      <c r="SA667" s="2" t="s">
        <v>134</v>
      </c>
      <c r="SB667" s="2" t="s">
        <v>134</v>
      </c>
      <c r="SC667" s="2" t="s">
        <v>134</v>
      </c>
      <c r="SD667" s="2" t="s">
        <v>134</v>
      </c>
      <c r="SE667" s="4"/>
      <c r="SF667" s="8"/>
      <c r="SG667" s="4"/>
      <c r="SH667" s="8"/>
      <c r="SI667" s="7"/>
      <c r="SJ667" s="7"/>
      <c r="SK667" s="2" t="s">
        <v>134</v>
      </c>
      <c r="SL667" s="2" t="s">
        <v>134</v>
      </c>
      <c r="SM667" s="2" t="s">
        <v>134</v>
      </c>
      <c r="SN667" s="2" t="s">
        <v>134</v>
      </c>
      <c r="SO667" s="2" t="s">
        <v>134</v>
      </c>
      <c r="SP667" s="2" t="s">
        <v>134</v>
      </c>
    </row>
    <row r="668">
      <c r="A668" s="2" t="s">
        <v>4377</v>
      </c>
      <c r="B668" s="2" t="s">
        <v>123</v>
      </c>
      <c r="C668" s="2" t="s">
        <v>1660</v>
      </c>
      <c r="D668" s="2" t="s">
        <v>2731</v>
      </c>
      <c r="E668" s="2" t="s">
        <v>1660</v>
      </c>
      <c r="F668" s="2" t="s">
        <v>1912</v>
      </c>
      <c r="G668" s="2" t="s">
        <v>134</v>
      </c>
      <c r="H668" s="2" t="s">
        <v>134</v>
      </c>
      <c r="I668" s="2" t="s">
        <v>134</v>
      </c>
      <c r="J668" s="2" t="s">
        <v>4378</v>
      </c>
      <c r="K668" s="2" t="s">
        <v>130</v>
      </c>
      <c r="L668" s="3">
        <v>13.47</v>
      </c>
      <c r="M668" s="3"/>
      <c r="N668" s="3"/>
      <c r="O668" s="2" t="s">
        <v>131</v>
      </c>
      <c r="P668" s="2" t="s">
        <v>134</v>
      </c>
      <c r="Q668" s="2" t="s">
        <v>134</v>
      </c>
      <c r="R668" s="2" t="s">
        <v>3132</v>
      </c>
      <c r="S668" s="2" t="s">
        <v>134</v>
      </c>
      <c r="T668" s="2" t="s">
        <v>134</v>
      </c>
      <c r="U668" s="2" t="s">
        <v>134</v>
      </c>
      <c r="V668" s="2" t="s">
        <v>134</v>
      </c>
      <c r="W668" s="2" t="s">
        <v>134</v>
      </c>
      <c r="X668" s="2" t="s">
        <v>134</v>
      </c>
      <c r="Y668" s="2" t="s">
        <v>134</v>
      </c>
      <c r="Z668" s="4"/>
      <c r="AA668" s="4">
        <f>=ROUNDDOWN({0},0)</f>
      </c>
      <c r="AB668" s="5"/>
      <c r="AC668" s="2" t="s">
        <v>134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134</v>
      </c>
      <c r="BM668" s="7"/>
      <c r="BN668" s="7"/>
      <c r="BO668" s="4"/>
      <c r="BP668" s="8"/>
      <c r="BQ668" s="4"/>
      <c r="BR668" s="8"/>
      <c r="BS668" s="7"/>
      <c r="BT668" s="7"/>
      <c r="BU668" s="2" t="s">
        <v>134</v>
      </c>
      <c r="BV668" s="2" t="s">
        <v>134</v>
      </c>
      <c r="BW668" s="2" t="s">
        <v>134</v>
      </c>
      <c r="BX668" s="2" t="s">
        <v>134</v>
      </c>
      <c r="BY668" s="2" t="s">
        <v>134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134</v>
      </c>
      <c r="CH668" s="2" t="s">
        <v>134</v>
      </c>
      <c r="CI668" s="2" t="s">
        <v>134</v>
      </c>
      <c r="CJ668" s="2" t="s">
        <v>134</v>
      </c>
      <c r="CK668" s="2" t="s">
        <v>134</v>
      </c>
      <c r="CL668" s="2" t="s">
        <v>134</v>
      </c>
      <c r="CM668" s="4"/>
      <c r="CN668" s="8"/>
      <c r="CO668" s="4"/>
      <c r="CP668" s="8"/>
      <c r="CQ668" s="7"/>
      <c r="CR668" s="7"/>
      <c r="CS668" s="2" t="s">
        <v>134</v>
      </c>
      <c r="CT668" s="2" t="s">
        <v>134</v>
      </c>
      <c r="CU668" s="2" t="s">
        <v>134</v>
      </c>
      <c r="CV668" s="2" t="s">
        <v>134</v>
      </c>
      <c r="CW668" s="2" t="s">
        <v>134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134</v>
      </c>
      <c r="DF668" s="2" t="s">
        <v>134</v>
      </c>
      <c r="DG668" s="2" t="s">
        <v>134</v>
      </c>
      <c r="DH668" s="2" t="s">
        <v>134</v>
      </c>
      <c r="DI668" s="2" t="s">
        <v>134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134</v>
      </c>
      <c r="DR668" s="2" t="s">
        <v>134</v>
      </c>
      <c r="DS668" s="2" t="s">
        <v>134</v>
      </c>
      <c r="DT668" s="2" t="s">
        <v>134</v>
      </c>
      <c r="DU668" s="2" t="s">
        <v>134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134</v>
      </c>
      <c r="ED668" s="2" t="s">
        <v>134</v>
      </c>
      <c r="EE668" s="2" t="s">
        <v>134</v>
      </c>
      <c r="EF668" s="2" t="s">
        <v>134</v>
      </c>
      <c r="EG668" s="2" t="s">
        <v>134</v>
      </c>
      <c r="EH668" s="2" t="s">
        <v>134</v>
      </c>
      <c r="EI668" s="4"/>
      <c r="EJ668" s="8"/>
      <c r="EK668" s="4"/>
      <c r="EL668" s="8"/>
      <c r="EM668" s="7"/>
      <c r="EN668" s="7"/>
      <c r="EO668" s="2" t="s">
        <v>134</v>
      </c>
      <c r="EP668" s="2" t="s">
        <v>134</v>
      </c>
      <c r="EQ668" s="2" t="s">
        <v>134</v>
      </c>
      <c r="ER668" s="2" t="s">
        <v>134</v>
      </c>
      <c r="ES668" s="2" t="s">
        <v>134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134</v>
      </c>
      <c r="FB668" s="2" t="s">
        <v>134</v>
      </c>
      <c r="FC668" s="2" t="s">
        <v>134</v>
      </c>
      <c r="FD668" s="2" t="s">
        <v>134</v>
      </c>
      <c r="FE668" s="2" t="s">
        <v>134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134</v>
      </c>
      <c r="FN668" s="2" t="s">
        <v>134</v>
      </c>
      <c r="FO668" s="2" t="s">
        <v>134</v>
      </c>
      <c r="FP668" s="2" t="s">
        <v>134</v>
      </c>
      <c r="FQ668" s="2" t="s">
        <v>134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134</v>
      </c>
      <c r="FZ668" s="2" t="s">
        <v>134</v>
      </c>
      <c r="GA668" s="2" t="s">
        <v>134</v>
      </c>
      <c r="GB668" s="2" t="s">
        <v>134</v>
      </c>
      <c r="GC668" s="2" t="s">
        <v>134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134</v>
      </c>
      <c r="GM668" s="2" t="s">
        <v>134</v>
      </c>
      <c r="GN668" s="2" t="s">
        <v>134</v>
      </c>
      <c r="GO668" s="2" t="s">
        <v>134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134</v>
      </c>
      <c r="GX668" s="2" t="s">
        <v>134</v>
      </c>
      <c r="GY668" s="2" t="s">
        <v>134</v>
      </c>
      <c r="GZ668" s="2" t="s">
        <v>134</v>
      </c>
      <c r="HA668" s="2" t="s">
        <v>134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134</v>
      </c>
      <c r="HJ668" s="2" t="s">
        <v>134</v>
      </c>
      <c r="HK668" s="2" t="s">
        <v>134</v>
      </c>
      <c r="HL668" s="2" t="s">
        <v>134</v>
      </c>
      <c r="HM668" s="2" t="s">
        <v>134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134</v>
      </c>
      <c r="HV668" s="2" t="s">
        <v>134</v>
      </c>
      <c r="HW668" s="2" t="s">
        <v>134</v>
      </c>
      <c r="HX668" s="2" t="s">
        <v>134</v>
      </c>
      <c r="HY668" s="2" t="s">
        <v>134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134</v>
      </c>
      <c r="IH668" s="2" t="s">
        <v>134</v>
      </c>
      <c r="II668" s="2" t="s">
        <v>134</v>
      </c>
      <c r="IJ668" s="2" t="s">
        <v>134</v>
      </c>
      <c r="IK668" s="2" t="s">
        <v>134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134</v>
      </c>
      <c r="IT668" s="2" t="s">
        <v>134</v>
      </c>
      <c r="IU668" s="2" t="s">
        <v>134</v>
      </c>
      <c r="IV668" s="2" t="s">
        <v>134</v>
      </c>
      <c r="IW668" s="2" t="s">
        <v>134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134</v>
      </c>
      <c r="JF668" s="2" t="s">
        <v>134</v>
      </c>
      <c r="JG668" s="2" t="s">
        <v>134</v>
      </c>
      <c r="JH668" s="2" t="s">
        <v>134</v>
      </c>
      <c r="JI668" s="2" t="s">
        <v>134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134</v>
      </c>
      <c r="JR668" s="2" t="s">
        <v>134</v>
      </c>
      <c r="JS668" s="2" t="s">
        <v>134</v>
      </c>
      <c r="JT668" s="2" t="s">
        <v>134</v>
      </c>
      <c r="JU668" s="2" t="s">
        <v>134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134</v>
      </c>
      <c r="KE668" s="2" t="s">
        <v>134</v>
      </c>
      <c r="KF668" s="2" t="s">
        <v>134</v>
      </c>
      <c r="KG668" s="2" t="s">
        <v>134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134</v>
      </c>
      <c r="KQ668" s="2" t="s">
        <v>134</v>
      </c>
      <c r="KR668" s="2" t="s">
        <v>134</v>
      </c>
      <c r="KS668" s="2" t="s">
        <v>134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134</v>
      </c>
      <c r="LC668" s="2" t="s">
        <v>134</v>
      </c>
      <c r="LD668" s="2" t="s">
        <v>134</v>
      </c>
      <c r="LE668" s="2" t="s">
        <v>134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134</v>
      </c>
      <c r="LO668" s="2" t="s">
        <v>134</v>
      </c>
      <c r="LP668" s="2" t="s">
        <v>134</v>
      </c>
      <c r="LQ668" s="2" t="s">
        <v>134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134</v>
      </c>
      <c r="LZ668" s="2" t="s">
        <v>134</v>
      </c>
      <c r="MA668" s="2" t="s">
        <v>134</v>
      </c>
      <c r="MB668" s="2" t="s">
        <v>134</v>
      </c>
      <c r="MC668" s="2" t="s">
        <v>134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134</v>
      </c>
      <c r="MY668" s="2" t="s">
        <v>134</v>
      </c>
      <c r="MZ668" s="2" t="s">
        <v>134</v>
      </c>
      <c r="NA668" s="2" t="s">
        <v>134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134</v>
      </c>
      <c r="NK668" s="2" t="s">
        <v>134</v>
      </c>
      <c r="NL668" s="2" t="s">
        <v>134</v>
      </c>
      <c r="NM668" s="2" t="s">
        <v>134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134</v>
      </c>
      <c r="NW668" s="2" t="s">
        <v>134</v>
      </c>
      <c r="NX668" s="2" t="s">
        <v>134</v>
      </c>
      <c r="NY668" s="2" t="s">
        <v>134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134</v>
      </c>
      <c r="OI668" s="2" t="s">
        <v>134</v>
      </c>
      <c r="OJ668" s="2" t="s">
        <v>134</v>
      </c>
      <c r="OK668" s="2" t="s">
        <v>134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134</v>
      </c>
      <c r="OT668" s="2" t="s">
        <v>134</v>
      </c>
      <c r="OU668" s="2" t="s">
        <v>134</v>
      </c>
      <c r="OV668" s="2" t="s">
        <v>134</v>
      </c>
      <c r="OW668" s="2" t="s">
        <v>134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134</v>
      </c>
      <c r="PF668" s="2" t="s">
        <v>134</v>
      </c>
      <c r="PG668" s="2" t="s">
        <v>134</v>
      </c>
      <c r="PH668" s="2" t="s">
        <v>134</v>
      </c>
      <c r="PI668" s="2" t="s">
        <v>134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134</v>
      </c>
      <c r="PS668" s="2" t="s">
        <v>134</v>
      </c>
      <c r="PT668" s="2" t="s">
        <v>134</v>
      </c>
      <c r="PU668" s="2" t="s">
        <v>134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134</v>
      </c>
      <c r="QD668" s="2" t="s">
        <v>134</v>
      </c>
      <c r="QE668" s="2" t="s">
        <v>134</v>
      </c>
      <c r="QF668" s="2" t="s">
        <v>134</v>
      </c>
      <c r="QG668" s="2" t="s">
        <v>134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134</v>
      </c>
      <c r="QP668" s="2" t="s">
        <v>134</v>
      </c>
      <c r="QQ668" s="2" t="s">
        <v>134</v>
      </c>
      <c r="QR668" s="2" t="s">
        <v>134</v>
      </c>
      <c r="QS668" s="2" t="s">
        <v>134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134</v>
      </c>
      <c r="RB668" s="2" t="s">
        <v>134</v>
      </c>
      <c r="RC668" s="2" t="s">
        <v>134</v>
      </c>
      <c r="RD668" s="2" t="s">
        <v>134</v>
      </c>
      <c r="RE668" s="2" t="s">
        <v>134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134</v>
      </c>
      <c r="RN668" s="2" t="s">
        <v>134</v>
      </c>
      <c r="RO668" s="2" t="s">
        <v>134</v>
      </c>
      <c r="RP668" s="2" t="s">
        <v>134</v>
      </c>
      <c r="RQ668" s="2" t="s">
        <v>134</v>
      </c>
      <c r="RR668" s="2" t="s">
        <v>134</v>
      </c>
      <c r="RS668" s="4"/>
      <c r="RT668" s="8"/>
      <c r="RU668" s="4"/>
      <c r="RV668" s="8"/>
      <c r="RW668" s="7"/>
      <c r="RX668" s="7"/>
      <c r="RY668" s="2" t="s">
        <v>134</v>
      </c>
      <c r="RZ668" s="2" t="s">
        <v>134</v>
      </c>
      <c r="SA668" s="2" t="s">
        <v>134</v>
      </c>
      <c r="SB668" s="2" t="s">
        <v>134</v>
      </c>
      <c r="SC668" s="2" t="s">
        <v>134</v>
      </c>
      <c r="SD668" s="2" t="s">
        <v>134</v>
      </c>
      <c r="SE668" s="4"/>
      <c r="SF668" s="8"/>
      <c r="SG668" s="4"/>
      <c r="SH668" s="8"/>
      <c r="SI668" s="7"/>
      <c r="SJ668" s="7"/>
      <c r="SK668" s="2" t="s">
        <v>134</v>
      </c>
      <c r="SL668" s="2" t="s">
        <v>134</v>
      </c>
      <c r="SM668" s="2" t="s">
        <v>134</v>
      </c>
      <c r="SN668" s="2" t="s">
        <v>134</v>
      </c>
      <c r="SO668" s="2" t="s">
        <v>134</v>
      </c>
      <c r="SP668" s="2" t="s">
        <v>134</v>
      </c>
    </row>
    <row r="669">
      <c r="A669" s="2" t="s">
        <v>4379</v>
      </c>
      <c r="B669" s="2" t="s">
        <v>123</v>
      </c>
      <c r="C669" s="2" t="s">
        <v>1660</v>
      </c>
      <c r="D669" s="2" t="s">
        <v>2731</v>
      </c>
      <c r="E669" s="2" t="s">
        <v>1660</v>
      </c>
      <c r="F669" s="2" t="s">
        <v>4380</v>
      </c>
      <c r="G669" s="2" t="s">
        <v>134</v>
      </c>
      <c r="H669" s="2" t="s">
        <v>134</v>
      </c>
      <c r="I669" s="2" t="s">
        <v>134</v>
      </c>
      <c r="J669" s="2" t="s">
        <v>4381</v>
      </c>
      <c r="K669" s="2" t="s">
        <v>4382</v>
      </c>
      <c r="L669" s="3">
        <v>6.8</v>
      </c>
      <c r="M669" s="3"/>
      <c r="N669" s="3"/>
      <c r="O669" s="2" t="s">
        <v>131</v>
      </c>
      <c r="P669" s="2" t="s">
        <v>134</v>
      </c>
      <c r="Q669" s="2" t="s">
        <v>134</v>
      </c>
      <c r="R669" s="2" t="s">
        <v>3132</v>
      </c>
      <c r="S669" s="2" t="s">
        <v>134</v>
      </c>
      <c r="T669" s="2" t="s">
        <v>134</v>
      </c>
      <c r="U669" s="2" t="s">
        <v>134</v>
      </c>
      <c r="V669" s="2" t="s">
        <v>134</v>
      </c>
      <c r="W669" s="2" t="s">
        <v>134</v>
      </c>
      <c r="X669" s="2" t="s">
        <v>134</v>
      </c>
      <c r="Y669" s="2" t="s">
        <v>134</v>
      </c>
      <c r="Z669" s="4"/>
      <c r="AA669" s="4">
        <f>=ROUNDDOWN({0},0)</f>
      </c>
      <c r="AB669" s="5"/>
      <c r="AC669" s="2" t="s">
        <v>134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/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/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134</v>
      </c>
      <c r="BV669" s="2" t="s">
        <v>134</v>
      </c>
      <c r="BW669" s="2" t="s">
        <v>134</v>
      </c>
      <c r="BX669" s="2" t="s">
        <v>134</v>
      </c>
      <c r="BY669" s="2" t="s">
        <v>134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134</v>
      </c>
      <c r="CI669" s="2" t="s">
        <v>134</v>
      </c>
      <c r="CJ669" s="2" t="s">
        <v>134</v>
      </c>
      <c r="CK669" s="2" t="s">
        <v>134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134</v>
      </c>
      <c r="CT669" s="2" t="s">
        <v>134</v>
      </c>
      <c r="CU669" s="2" t="s">
        <v>134</v>
      </c>
      <c r="CV669" s="2" t="s">
        <v>134</v>
      </c>
      <c r="CW669" s="2" t="s">
        <v>134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134</v>
      </c>
      <c r="DG669" s="2" t="s">
        <v>134</v>
      </c>
      <c r="DH669" s="2" t="s">
        <v>134</v>
      </c>
      <c r="DI669" s="2" t="s">
        <v>134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134</v>
      </c>
      <c r="DR669" s="2" t="s">
        <v>134</v>
      </c>
      <c r="DS669" s="2" t="s">
        <v>134</v>
      </c>
      <c r="DT669" s="2" t="s">
        <v>134</v>
      </c>
      <c r="DU669" s="2" t="s">
        <v>134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134</v>
      </c>
      <c r="ED669" s="2" t="s">
        <v>134</v>
      </c>
      <c r="EE669" s="2" t="s">
        <v>134</v>
      </c>
      <c r="EF669" s="2" t="s">
        <v>134</v>
      </c>
      <c r="EG669" s="2" t="s">
        <v>134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134</v>
      </c>
      <c r="EQ669" s="2" t="s">
        <v>134</v>
      </c>
      <c r="ER669" s="2" t="s">
        <v>134</v>
      </c>
      <c r="ES669" s="2" t="s">
        <v>134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134</v>
      </c>
      <c r="FB669" s="2" t="s">
        <v>134</v>
      </c>
      <c r="FC669" s="2" t="s">
        <v>134</v>
      </c>
      <c r="FD669" s="2" t="s">
        <v>134</v>
      </c>
      <c r="FE669" s="2" t="s">
        <v>134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134</v>
      </c>
      <c r="FN669" s="2" t="s">
        <v>134</v>
      </c>
      <c r="FO669" s="2" t="s">
        <v>134</v>
      </c>
      <c r="FP669" s="2" t="s">
        <v>134</v>
      </c>
      <c r="FQ669" s="2" t="s">
        <v>134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134</v>
      </c>
      <c r="GA669" s="2" t="s">
        <v>134</v>
      </c>
      <c r="GB669" s="2" t="s">
        <v>134</v>
      </c>
      <c r="GC669" s="2" t="s">
        <v>134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134</v>
      </c>
      <c r="GM669" s="2" t="s">
        <v>134</v>
      </c>
      <c r="GN669" s="2" t="s">
        <v>134</v>
      </c>
      <c r="GO669" s="2" t="s">
        <v>134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134</v>
      </c>
      <c r="GX669" s="2" t="s">
        <v>134</v>
      </c>
      <c r="GY669" s="2" t="s">
        <v>134</v>
      </c>
      <c r="GZ669" s="2" t="s">
        <v>134</v>
      </c>
      <c r="HA669" s="2" t="s">
        <v>134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134</v>
      </c>
      <c r="HJ669" s="2" t="s">
        <v>134</v>
      </c>
      <c r="HK669" s="2" t="s">
        <v>134</v>
      </c>
      <c r="HL669" s="2" t="s">
        <v>134</v>
      </c>
      <c r="HM669" s="2" t="s">
        <v>134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134</v>
      </c>
      <c r="HV669" s="2" t="s">
        <v>134</v>
      </c>
      <c r="HW669" s="2" t="s">
        <v>134</v>
      </c>
      <c r="HX669" s="2" t="s">
        <v>134</v>
      </c>
      <c r="HY669" s="2" t="s">
        <v>134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134</v>
      </c>
      <c r="II669" s="2" t="s">
        <v>134</v>
      </c>
      <c r="IJ669" s="2" t="s">
        <v>134</v>
      </c>
      <c r="IK669" s="2" t="s">
        <v>134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134</v>
      </c>
      <c r="IT669" s="2" t="s">
        <v>134</v>
      </c>
      <c r="IU669" s="2" t="s">
        <v>134</v>
      </c>
      <c r="IV669" s="2" t="s">
        <v>134</v>
      </c>
      <c r="IW669" s="2" t="s">
        <v>134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134</v>
      </c>
      <c r="JG669" s="2" t="s">
        <v>134</v>
      </c>
      <c r="JH669" s="2" t="s">
        <v>134</v>
      </c>
      <c r="JI669" s="2" t="s">
        <v>134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134</v>
      </c>
      <c r="JS669" s="2" t="s">
        <v>134</v>
      </c>
      <c r="JT669" s="2" t="s">
        <v>134</v>
      </c>
      <c r="JU669" s="2" t="s">
        <v>134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134</v>
      </c>
      <c r="KE669" s="2" t="s">
        <v>134</v>
      </c>
      <c r="KF669" s="2" t="s">
        <v>134</v>
      </c>
      <c r="KG669" s="2" t="s">
        <v>134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134</v>
      </c>
      <c r="KQ669" s="2" t="s">
        <v>134</v>
      </c>
      <c r="KR669" s="2" t="s">
        <v>134</v>
      </c>
      <c r="KS669" s="2" t="s">
        <v>134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134</v>
      </c>
      <c r="LB669" s="2" t="s">
        <v>134</v>
      </c>
      <c r="LC669" s="2" t="s">
        <v>134</v>
      </c>
      <c r="LD669" s="2" t="s">
        <v>134</v>
      </c>
      <c r="LE669" s="2" t="s">
        <v>134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134</v>
      </c>
      <c r="LO669" s="2" t="s">
        <v>134</v>
      </c>
      <c r="LP669" s="2" t="s">
        <v>134</v>
      </c>
      <c r="LQ669" s="2" t="s">
        <v>134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134</v>
      </c>
      <c r="LZ669" s="2" t="s">
        <v>134</v>
      </c>
      <c r="MA669" s="2" t="s">
        <v>134</v>
      </c>
      <c r="MB669" s="2" t="s">
        <v>134</v>
      </c>
      <c r="MC669" s="2" t="s">
        <v>134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134</v>
      </c>
      <c r="MY669" s="2" t="s">
        <v>134</v>
      </c>
      <c r="MZ669" s="2" t="s">
        <v>134</v>
      </c>
      <c r="NA669" s="2" t="s">
        <v>134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134</v>
      </c>
      <c r="NK669" s="2" t="s">
        <v>134</v>
      </c>
      <c r="NL669" s="2" t="s">
        <v>134</v>
      </c>
      <c r="NM669" s="2" t="s">
        <v>134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134</v>
      </c>
      <c r="NV669" s="2" t="s">
        <v>134</v>
      </c>
      <c r="NW669" s="2" t="s">
        <v>134</v>
      </c>
      <c r="NX669" s="2" t="s">
        <v>134</v>
      </c>
      <c r="NY669" s="2" t="s">
        <v>134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134</v>
      </c>
      <c r="OI669" s="2" t="s">
        <v>134</v>
      </c>
      <c r="OJ669" s="2" t="s">
        <v>134</v>
      </c>
      <c r="OK669" s="2" t="s">
        <v>134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134</v>
      </c>
      <c r="OT669" s="2" t="s">
        <v>134</v>
      </c>
      <c r="OU669" s="2" t="s">
        <v>134</v>
      </c>
      <c r="OV669" s="2" t="s">
        <v>134</v>
      </c>
      <c r="OW669" s="2" t="s">
        <v>134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134</v>
      </c>
      <c r="QP669" s="2" t="s">
        <v>134</v>
      </c>
      <c r="QQ669" s="2" t="s">
        <v>134</v>
      </c>
      <c r="QR669" s="2" t="s">
        <v>134</v>
      </c>
      <c r="QS669" s="2" t="s">
        <v>134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134</v>
      </c>
      <c r="RN669" s="2" t="s">
        <v>134</v>
      </c>
      <c r="RO669" s="2" t="s">
        <v>134</v>
      </c>
      <c r="RP669" s="2" t="s">
        <v>134</v>
      </c>
      <c r="RQ669" s="2" t="s">
        <v>134</v>
      </c>
      <c r="RR669" s="2" t="s">
        <v>134</v>
      </c>
      <c r="RS669" s="4"/>
      <c r="RT669" s="8"/>
      <c r="RU669" s="4"/>
      <c r="RV669" s="8"/>
      <c r="RW669" s="7"/>
      <c r="RX669" s="7"/>
      <c r="RY669" s="2" t="s">
        <v>134</v>
      </c>
      <c r="RZ669" s="2" t="s">
        <v>134</v>
      </c>
      <c r="SA669" s="2" t="s">
        <v>134</v>
      </c>
      <c r="SB669" s="2" t="s">
        <v>134</v>
      </c>
      <c r="SC669" s="2" t="s">
        <v>134</v>
      </c>
      <c r="SD669" s="2" t="s">
        <v>134</v>
      </c>
      <c r="SE669" s="4"/>
      <c r="SF669" s="8"/>
      <c r="SG669" s="4"/>
      <c r="SH669" s="8"/>
      <c r="SI669" s="7"/>
      <c r="SJ669" s="7"/>
      <c r="SK669" s="2" t="s">
        <v>134</v>
      </c>
      <c r="SL669" s="2" t="s">
        <v>134</v>
      </c>
      <c r="SM669" s="2" t="s">
        <v>134</v>
      </c>
      <c r="SN669" s="2" t="s">
        <v>134</v>
      </c>
      <c r="SO669" s="2" t="s">
        <v>134</v>
      </c>
      <c r="SP669" s="2" t="s">
        <v>134</v>
      </c>
    </row>
    <row r="670">
      <c r="A670" s="2" t="s">
        <v>4383</v>
      </c>
      <c r="B670" s="2" t="s">
        <v>123</v>
      </c>
      <c r="C670" s="2" t="s">
        <v>1660</v>
      </c>
      <c r="D670" s="2" t="s">
        <v>2731</v>
      </c>
      <c r="E670" s="2" t="s">
        <v>1660</v>
      </c>
      <c r="F670" s="2" t="s">
        <v>4380</v>
      </c>
      <c r="G670" s="2" t="s">
        <v>134</v>
      </c>
      <c r="H670" s="2" t="s">
        <v>134</v>
      </c>
      <c r="I670" s="2" t="s">
        <v>134</v>
      </c>
      <c r="J670" s="2" t="s">
        <v>4384</v>
      </c>
      <c r="K670" s="2" t="s">
        <v>4382</v>
      </c>
      <c r="L670" s="3">
        <v>7.5</v>
      </c>
      <c r="M670" s="3"/>
      <c r="N670" s="3"/>
      <c r="O670" s="2" t="s">
        <v>131</v>
      </c>
      <c r="P670" s="2" t="s">
        <v>134</v>
      </c>
      <c r="Q670" s="2" t="s">
        <v>134</v>
      </c>
      <c r="R670" s="2" t="s">
        <v>3132</v>
      </c>
      <c r="S670" s="2" t="s">
        <v>134</v>
      </c>
      <c r="T670" s="2" t="s">
        <v>134</v>
      </c>
      <c r="U670" s="2" t="s">
        <v>134</v>
      </c>
      <c r="V670" s="2" t="s">
        <v>134</v>
      </c>
      <c r="W670" s="2" t="s">
        <v>134</v>
      </c>
      <c r="X670" s="2" t="s">
        <v>134</v>
      </c>
      <c r="Y670" s="2" t="s">
        <v>134</v>
      </c>
      <c r="Z670" s="4"/>
      <c r="AA670" s="4">
        <f>=ROUNDDOWN({0},0)</f>
      </c>
      <c r="AB670" s="5"/>
      <c r="AC670" s="2" t="s">
        <v>134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134</v>
      </c>
      <c r="AW670" s="8" t="s">
        <v>134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/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/>
      <c r="BJ670" s="4"/>
      <c r="BK670" s="8"/>
      <c r="BL670" s="2" t="s">
        <v>134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134</v>
      </c>
      <c r="BW670" s="2" t="s">
        <v>134</v>
      </c>
      <c r="BX670" s="2" t="s">
        <v>134</v>
      </c>
      <c r="BY670" s="2" t="s">
        <v>134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134</v>
      </c>
      <c r="CH670" s="2" t="s">
        <v>134</v>
      </c>
      <c r="CI670" s="2" t="s">
        <v>134</v>
      </c>
      <c r="CJ670" s="2" t="s">
        <v>134</v>
      </c>
      <c r="CK670" s="2" t="s">
        <v>134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134</v>
      </c>
      <c r="CT670" s="2" t="s">
        <v>134</v>
      </c>
      <c r="CU670" s="2" t="s">
        <v>134</v>
      </c>
      <c r="CV670" s="2" t="s">
        <v>134</v>
      </c>
      <c r="CW670" s="2" t="s">
        <v>134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134</v>
      </c>
      <c r="DG670" s="2" t="s">
        <v>134</v>
      </c>
      <c r="DH670" s="2" t="s">
        <v>134</v>
      </c>
      <c r="DI670" s="2" t="s">
        <v>134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134</v>
      </c>
      <c r="DR670" s="2" t="s">
        <v>134</v>
      </c>
      <c r="DS670" s="2" t="s">
        <v>134</v>
      </c>
      <c r="DT670" s="2" t="s">
        <v>134</v>
      </c>
      <c r="DU670" s="2" t="s">
        <v>134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134</v>
      </c>
      <c r="ED670" s="2" t="s">
        <v>134</v>
      </c>
      <c r="EE670" s="2" t="s">
        <v>134</v>
      </c>
      <c r="EF670" s="2" t="s">
        <v>134</v>
      </c>
      <c r="EG670" s="2" t="s">
        <v>134</v>
      </c>
      <c r="EH670" s="2" t="s">
        <v>134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134</v>
      </c>
      <c r="EQ670" s="2" t="s">
        <v>134</v>
      </c>
      <c r="ER670" s="2" t="s">
        <v>134</v>
      </c>
      <c r="ES670" s="2" t="s">
        <v>134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134</v>
      </c>
      <c r="FB670" s="2" t="s">
        <v>134</v>
      </c>
      <c r="FC670" s="2" t="s">
        <v>134</v>
      </c>
      <c r="FD670" s="2" t="s">
        <v>134</v>
      </c>
      <c r="FE670" s="2" t="s">
        <v>134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134</v>
      </c>
      <c r="FN670" s="2" t="s">
        <v>134</v>
      </c>
      <c r="FO670" s="2" t="s">
        <v>134</v>
      </c>
      <c r="FP670" s="2" t="s">
        <v>134</v>
      </c>
      <c r="FQ670" s="2" t="s">
        <v>134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134</v>
      </c>
      <c r="GA670" s="2" t="s">
        <v>134</v>
      </c>
      <c r="GB670" s="2" t="s">
        <v>134</v>
      </c>
      <c r="GC670" s="2" t="s">
        <v>134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134</v>
      </c>
      <c r="GM670" s="2" t="s">
        <v>134</v>
      </c>
      <c r="GN670" s="2" t="s">
        <v>134</v>
      </c>
      <c r="GO670" s="2" t="s">
        <v>134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134</v>
      </c>
      <c r="GX670" s="2" t="s">
        <v>134</v>
      </c>
      <c r="GY670" s="2" t="s">
        <v>134</v>
      </c>
      <c r="GZ670" s="2" t="s">
        <v>134</v>
      </c>
      <c r="HA670" s="2" t="s">
        <v>134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134</v>
      </c>
      <c r="HJ670" s="2" t="s">
        <v>134</v>
      </c>
      <c r="HK670" s="2" t="s">
        <v>134</v>
      </c>
      <c r="HL670" s="2" t="s">
        <v>134</v>
      </c>
      <c r="HM670" s="2" t="s">
        <v>134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134</v>
      </c>
      <c r="HV670" s="2" t="s">
        <v>134</v>
      </c>
      <c r="HW670" s="2" t="s">
        <v>134</v>
      </c>
      <c r="HX670" s="2" t="s">
        <v>134</v>
      </c>
      <c r="HY670" s="2" t="s">
        <v>134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134</v>
      </c>
      <c r="II670" s="2" t="s">
        <v>134</v>
      </c>
      <c r="IJ670" s="2" t="s">
        <v>134</v>
      </c>
      <c r="IK670" s="2" t="s">
        <v>134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134</v>
      </c>
      <c r="IT670" s="2" t="s">
        <v>134</v>
      </c>
      <c r="IU670" s="2" t="s">
        <v>134</v>
      </c>
      <c r="IV670" s="2" t="s">
        <v>134</v>
      </c>
      <c r="IW670" s="2" t="s">
        <v>134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134</v>
      </c>
      <c r="JG670" s="2" t="s">
        <v>134</v>
      </c>
      <c r="JH670" s="2" t="s">
        <v>134</v>
      </c>
      <c r="JI670" s="2" t="s">
        <v>134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134</v>
      </c>
      <c r="JS670" s="2" t="s">
        <v>134</v>
      </c>
      <c r="JT670" s="2" t="s">
        <v>134</v>
      </c>
      <c r="JU670" s="2" t="s">
        <v>134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134</v>
      </c>
      <c r="KE670" s="2" t="s">
        <v>134</v>
      </c>
      <c r="KF670" s="2" t="s">
        <v>134</v>
      </c>
      <c r="KG670" s="2" t="s">
        <v>134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134</v>
      </c>
      <c r="LC670" s="2" t="s">
        <v>134</v>
      </c>
      <c r="LD670" s="2" t="s">
        <v>134</v>
      </c>
      <c r="LE670" s="2" t="s">
        <v>134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134</v>
      </c>
      <c r="LO670" s="2" t="s">
        <v>134</v>
      </c>
      <c r="LP670" s="2" t="s">
        <v>134</v>
      </c>
      <c r="LQ670" s="2" t="s">
        <v>134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134</v>
      </c>
      <c r="LZ670" s="2" t="s">
        <v>134</v>
      </c>
      <c r="MA670" s="2" t="s">
        <v>134</v>
      </c>
      <c r="MB670" s="2" t="s">
        <v>134</v>
      </c>
      <c r="MC670" s="2" t="s">
        <v>134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134</v>
      </c>
      <c r="MY670" s="2" t="s">
        <v>134</v>
      </c>
      <c r="MZ670" s="2" t="s">
        <v>134</v>
      </c>
      <c r="NA670" s="2" t="s">
        <v>134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134</v>
      </c>
      <c r="NW670" s="2" t="s">
        <v>134</v>
      </c>
      <c r="NX670" s="2" t="s">
        <v>134</v>
      </c>
      <c r="NY670" s="2" t="s">
        <v>134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134</v>
      </c>
      <c r="OI670" s="2" t="s">
        <v>134</v>
      </c>
      <c r="OJ670" s="2" t="s">
        <v>134</v>
      </c>
      <c r="OK670" s="2" t="s">
        <v>134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134</v>
      </c>
      <c r="OT670" s="2" t="s">
        <v>134</v>
      </c>
      <c r="OU670" s="2" t="s">
        <v>134</v>
      </c>
      <c r="OV670" s="2" t="s">
        <v>134</v>
      </c>
      <c r="OW670" s="2" t="s">
        <v>134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134</v>
      </c>
      <c r="RB670" s="2" t="s">
        <v>134</v>
      </c>
      <c r="RC670" s="2" t="s">
        <v>134</v>
      </c>
      <c r="RD670" s="2" t="s">
        <v>134</v>
      </c>
      <c r="RE670" s="2" t="s">
        <v>134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134</v>
      </c>
      <c r="RN670" s="2" t="s">
        <v>134</v>
      </c>
      <c r="RO670" s="2" t="s">
        <v>134</v>
      </c>
      <c r="RP670" s="2" t="s">
        <v>134</v>
      </c>
      <c r="RQ670" s="2" t="s">
        <v>134</v>
      </c>
      <c r="RR670" s="2" t="s">
        <v>134</v>
      </c>
      <c r="RS670" s="4"/>
      <c r="RT670" s="8"/>
      <c r="RU670" s="4"/>
      <c r="RV670" s="8"/>
      <c r="RW670" s="7"/>
      <c r="RX670" s="7"/>
      <c r="RY670" s="2" t="s">
        <v>134</v>
      </c>
      <c r="RZ670" s="2" t="s">
        <v>134</v>
      </c>
      <c r="SA670" s="2" t="s">
        <v>134</v>
      </c>
      <c r="SB670" s="2" t="s">
        <v>134</v>
      </c>
      <c r="SC670" s="2" t="s">
        <v>134</v>
      </c>
      <c r="SD670" s="2" t="s">
        <v>134</v>
      </c>
      <c r="SE670" s="4"/>
      <c r="SF670" s="8"/>
      <c r="SG670" s="4"/>
      <c r="SH670" s="8"/>
      <c r="SI670" s="7"/>
      <c r="SJ670" s="7"/>
      <c r="SK670" s="2" t="s">
        <v>134</v>
      </c>
      <c r="SL670" s="2" t="s">
        <v>134</v>
      </c>
      <c r="SM670" s="2" t="s">
        <v>134</v>
      </c>
      <c r="SN670" s="2" t="s">
        <v>134</v>
      </c>
      <c r="SO670" s="2" t="s">
        <v>134</v>
      </c>
      <c r="SP670" s="2" t="s">
        <v>134</v>
      </c>
    </row>
    <row r="671">
      <c r="A671" s="2" t="s">
        <v>4385</v>
      </c>
      <c r="B671" s="2" t="s">
        <v>123</v>
      </c>
      <c r="C671" s="2" t="s">
        <v>1660</v>
      </c>
      <c r="D671" s="2" t="s">
        <v>2731</v>
      </c>
      <c r="E671" s="2" t="s">
        <v>1660</v>
      </c>
      <c r="F671" s="2" t="s">
        <v>4380</v>
      </c>
      <c r="G671" s="2" t="s">
        <v>134</v>
      </c>
      <c r="H671" s="2" t="s">
        <v>134</v>
      </c>
      <c r="I671" s="2" t="s">
        <v>134</v>
      </c>
      <c r="J671" s="2" t="s">
        <v>4386</v>
      </c>
      <c r="K671" s="2" t="s">
        <v>4382</v>
      </c>
      <c r="L671" s="3">
        <v>10.2</v>
      </c>
      <c r="M671" s="3"/>
      <c r="N671" s="3"/>
      <c r="O671" s="2" t="s">
        <v>766</v>
      </c>
      <c r="P671" s="2" t="s">
        <v>134</v>
      </c>
      <c r="Q671" s="2" t="s">
        <v>134</v>
      </c>
      <c r="R671" s="2" t="s">
        <v>3132</v>
      </c>
      <c r="S671" s="2" t="s">
        <v>134</v>
      </c>
      <c r="T671" s="2" t="s">
        <v>134</v>
      </c>
      <c r="U671" s="2" t="s">
        <v>134</v>
      </c>
      <c r="V671" s="2" t="s">
        <v>134</v>
      </c>
      <c r="W671" s="2" t="s">
        <v>134</v>
      </c>
      <c r="X671" s="2" t="s">
        <v>134</v>
      </c>
      <c r="Y671" s="2" t="s">
        <v>134</v>
      </c>
      <c r="Z671" s="4"/>
      <c r="AA671" s="4">
        <f>=ROUNDDOWN({0},0)</f>
      </c>
      <c r="AB671" s="5"/>
      <c r="AC671" s="2" t="s">
        <v>134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134</v>
      </c>
      <c r="AW671" s="8" t="s">
        <v>134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/>
      <c r="BC671" s="4" t="s">
        <v>134</v>
      </c>
      <c r="BD671" s="8" t="s">
        <v>134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/>
      <c r="BJ671" s="4"/>
      <c r="BK671" s="8"/>
      <c r="BL671" s="2" t="s">
        <v>134</v>
      </c>
      <c r="BM671" s="7"/>
      <c r="BN671" s="7"/>
      <c r="BO671" s="4"/>
      <c r="BP671" s="8"/>
      <c r="BQ671" s="4"/>
      <c r="BR671" s="8"/>
      <c r="BS671" s="7"/>
      <c r="BT671" s="7"/>
      <c r="BU671" s="2" t="s">
        <v>134</v>
      </c>
      <c r="BV671" s="2" t="s">
        <v>134</v>
      </c>
      <c r="BW671" s="2" t="s">
        <v>134</v>
      </c>
      <c r="BX671" s="2" t="s">
        <v>134</v>
      </c>
      <c r="BY671" s="2" t="s">
        <v>134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134</v>
      </c>
      <c r="CH671" s="2" t="s">
        <v>134</v>
      </c>
      <c r="CI671" s="2" t="s">
        <v>134</v>
      </c>
      <c r="CJ671" s="2" t="s">
        <v>134</v>
      </c>
      <c r="CK671" s="2" t="s">
        <v>134</v>
      </c>
      <c r="CL671" s="2" t="s">
        <v>134</v>
      </c>
      <c r="CM671" s="4"/>
      <c r="CN671" s="8"/>
      <c r="CO671" s="4"/>
      <c r="CP671" s="8"/>
      <c r="CQ671" s="7"/>
      <c r="CR671" s="7"/>
      <c r="CS671" s="2" t="s">
        <v>134</v>
      </c>
      <c r="CT671" s="2" t="s">
        <v>134</v>
      </c>
      <c r="CU671" s="2" t="s">
        <v>134</v>
      </c>
      <c r="CV671" s="2" t="s">
        <v>134</v>
      </c>
      <c r="CW671" s="2" t="s">
        <v>134</v>
      </c>
      <c r="CX671" s="2" t="s">
        <v>134</v>
      </c>
      <c r="CY671" s="4"/>
      <c r="CZ671" s="8"/>
      <c r="DA671" s="4"/>
      <c r="DB671" s="8"/>
      <c r="DC671" s="7"/>
      <c r="DD671" s="7"/>
      <c r="DE671" s="2" t="s">
        <v>134</v>
      </c>
      <c r="DF671" s="2" t="s">
        <v>134</v>
      </c>
      <c r="DG671" s="2" t="s">
        <v>134</v>
      </c>
      <c r="DH671" s="2" t="s">
        <v>134</v>
      </c>
      <c r="DI671" s="2" t="s">
        <v>134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134</v>
      </c>
      <c r="DR671" s="2" t="s">
        <v>134</v>
      </c>
      <c r="DS671" s="2" t="s">
        <v>134</v>
      </c>
      <c r="DT671" s="2" t="s">
        <v>134</v>
      </c>
      <c r="DU671" s="2" t="s">
        <v>134</v>
      </c>
      <c r="DV671" s="2" t="s">
        <v>134</v>
      </c>
      <c r="DW671" s="4"/>
      <c r="DX671" s="8"/>
      <c r="DY671" s="4"/>
      <c r="DZ671" s="8"/>
      <c r="EA671" s="7"/>
      <c r="EB671" s="7"/>
      <c r="EC671" s="2" t="s">
        <v>134</v>
      </c>
      <c r="ED671" s="2" t="s">
        <v>134</v>
      </c>
      <c r="EE671" s="2" t="s">
        <v>134</v>
      </c>
      <c r="EF671" s="2" t="s">
        <v>134</v>
      </c>
      <c r="EG671" s="2" t="s">
        <v>134</v>
      </c>
      <c r="EH671" s="2" t="s">
        <v>134</v>
      </c>
      <c r="EI671" s="4"/>
      <c r="EJ671" s="8"/>
      <c r="EK671" s="4"/>
      <c r="EL671" s="8"/>
      <c r="EM671" s="7"/>
      <c r="EN671" s="7"/>
      <c r="EO671" s="2" t="s">
        <v>134</v>
      </c>
      <c r="EP671" s="2" t="s">
        <v>134</v>
      </c>
      <c r="EQ671" s="2" t="s">
        <v>134</v>
      </c>
      <c r="ER671" s="2" t="s">
        <v>134</v>
      </c>
      <c r="ES671" s="2" t="s">
        <v>134</v>
      </c>
      <c r="ET671" s="2" t="s">
        <v>134</v>
      </c>
      <c r="EU671" s="4"/>
      <c r="EV671" s="8"/>
      <c r="EW671" s="4"/>
      <c r="EX671" s="8"/>
      <c r="EY671" s="7"/>
      <c r="EZ671" s="7"/>
      <c r="FA671" s="2" t="s">
        <v>134</v>
      </c>
      <c r="FB671" s="2" t="s">
        <v>134</v>
      </c>
      <c r="FC671" s="2" t="s">
        <v>134</v>
      </c>
      <c r="FD671" s="2" t="s">
        <v>134</v>
      </c>
      <c r="FE671" s="2" t="s">
        <v>134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134</v>
      </c>
      <c r="FN671" s="2" t="s">
        <v>134</v>
      </c>
      <c r="FO671" s="2" t="s">
        <v>134</v>
      </c>
      <c r="FP671" s="2" t="s">
        <v>134</v>
      </c>
      <c r="FQ671" s="2" t="s">
        <v>134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134</v>
      </c>
      <c r="FZ671" s="2" t="s">
        <v>134</v>
      </c>
      <c r="GA671" s="2" t="s">
        <v>134</v>
      </c>
      <c r="GB671" s="2" t="s">
        <v>134</v>
      </c>
      <c r="GC671" s="2" t="s">
        <v>134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134</v>
      </c>
      <c r="GM671" s="2" t="s">
        <v>134</v>
      </c>
      <c r="GN671" s="2" t="s">
        <v>134</v>
      </c>
      <c r="GO671" s="2" t="s">
        <v>134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134</v>
      </c>
      <c r="GX671" s="2" t="s">
        <v>134</v>
      </c>
      <c r="GY671" s="2" t="s">
        <v>134</v>
      </c>
      <c r="GZ671" s="2" t="s">
        <v>134</v>
      </c>
      <c r="HA671" s="2" t="s">
        <v>134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134</v>
      </c>
      <c r="HJ671" s="2" t="s">
        <v>134</v>
      </c>
      <c r="HK671" s="2" t="s">
        <v>134</v>
      </c>
      <c r="HL671" s="2" t="s">
        <v>134</v>
      </c>
      <c r="HM671" s="2" t="s">
        <v>134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134</v>
      </c>
      <c r="HV671" s="2" t="s">
        <v>134</v>
      </c>
      <c r="HW671" s="2" t="s">
        <v>134</v>
      </c>
      <c r="HX671" s="2" t="s">
        <v>134</v>
      </c>
      <c r="HY671" s="2" t="s">
        <v>134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134</v>
      </c>
      <c r="IH671" s="2" t="s">
        <v>134</v>
      </c>
      <c r="II671" s="2" t="s">
        <v>134</v>
      </c>
      <c r="IJ671" s="2" t="s">
        <v>134</v>
      </c>
      <c r="IK671" s="2" t="s">
        <v>134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134</v>
      </c>
      <c r="IT671" s="2" t="s">
        <v>134</v>
      </c>
      <c r="IU671" s="2" t="s">
        <v>134</v>
      </c>
      <c r="IV671" s="2" t="s">
        <v>134</v>
      </c>
      <c r="IW671" s="2" t="s">
        <v>134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134</v>
      </c>
      <c r="JG671" s="2" t="s">
        <v>134</v>
      </c>
      <c r="JH671" s="2" t="s">
        <v>134</v>
      </c>
      <c r="JI671" s="2" t="s">
        <v>134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134</v>
      </c>
      <c r="JR671" s="2" t="s">
        <v>134</v>
      </c>
      <c r="JS671" s="2" t="s">
        <v>134</v>
      </c>
      <c r="JT671" s="2" t="s">
        <v>134</v>
      </c>
      <c r="JU671" s="2" t="s">
        <v>134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134</v>
      </c>
      <c r="KE671" s="2" t="s">
        <v>134</v>
      </c>
      <c r="KF671" s="2" t="s">
        <v>134</v>
      </c>
      <c r="KG671" s="2" t="s">
        <v>134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134</v>
      </c>
      <c r="LB671" s="2" t="s">
        <v>134</v>
      </c>
      <c r="LC671" s="2" t="s">
        <v>134</v>
      </c>
      <c r="LD671" s="2" t="s">
        <v>134</v>
      </c>
      <c r="LE671" s="2" t="s">
        <v>134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134</v>
      </c>
      <c r="LO671" s="2" t="s">
        <v>134</v>
      </c>
      <c r="LP671" s="2" t="s">
        <v>134</v>
      </c>
      <c r="LQ671" s="2" t="s">
        <v>134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134</v>
      </c>
      <c r="LZ671" s="2" t="s">
        <v>134</v>
      </c>
      <c r="MA671" s="2" t="s">
        <v>134</v>
      </c>
      <c r="MB671" s="2" t="s">
        <v>134</v>
      </c>
      <c r="MC671" s="2" t="s">
        <v>134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134</v>
      </c>
      <c r="MY671" s="2" t="s">
        <v>134</v>
      </c>
      <c r="MZ671" s="2" t="s">
        <v>134</v>
      </c>
      <c r="NA671" s="2" t="s">
        <v>134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134</v>
      </c>
      <c r="NV671" s="2" t="s">
        <v>134</v>
      </c>
      <c r="NW671" s="2" t="s">
        <v>134</v>
      </c>
      <c r="NX671" s="2" t="s">
        <v>134</v>
      </c>
      <c r="NY671" s="2" t="s">
        <v>134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134</v>
      </c>
      <c r="OI671" s="2" t="s">
        <v>134</v>
      </c>
      <c r="OJ671" s="2" t="s">
        <v>134</v>
      </c>
      <c r="OK671" s="2" t="s">
        <v>134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134</v>
      </c>
      <c r="OT671" s="2" t="s">
        <v>134</v>
      </c>
      <c r="OU671" s="2" t="s">
        <v>134</v>
      </c>
      <c r="OV671" s="2" t="s">
        <v>134</v>
      </c>
      <c r="OW671" s="2" t="s">
        <v>134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134</v>
      </c>
      <c r="PS671" s="2" t="s">
        <v>134</v>
      </c>
      <c r="PT671" s="2" t="s">
        <v>134</v>
      </c>
      <c r="PU671" s="2" t="s">
        <v>134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134</v>
      </c>
      <c r="QD671" s="2" t="s">
        <v>134</v>
      </c>
      <c r="QE671" s="2" t="s">
        <v>134</v>
      </c>
      <c r="QF671" s="2" t="s">
        <v>134</v>
      </c>
      <c r="QG671" s="2" t="s">
        <v>134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134</v>
      </c>
      <c r="QP671" s="2" t="s">
        <v>134</v>
      </c>
      <c r="QQ671" s="2" t="s">
        <v>134</v>
      </c>
      <c r="QR671" s="2" t="s">
        <v>134</v>
      </c>
      <c r="QS671" s="2" t="s">
        <v>134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134</v>
      </c>
      <c r="RB671" s="2" t="s">
        <v>134</v>
      </c>
      <c r="RC671" s="2" t="s">
        <v>134</v>
      </c>
      <c r="RD671" s="2" t="s">
        <v>134</v>
      </c>
      <c r="RE671" s="2" t="s">
        <v>134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134</v>
      </c>
      <c r="RN671" s="2" t="s">
        <v>134</v>
      </c>
      <c r="RO671" s="2" t="s">
        <v>134</v>
      </c>
      <c r="RP671" s="2" t="s">
        <v>134</v>
      </c>
      <c r="RQ671" s="2" t="s">
        <v>134</v>
      </c>
      <c r="RR671" s="2" t="s">
        <v>134</v>
      </c>
      <c r="RS671" s="4"/>
      <c r="RT671" s="8"/>
      <c r="RU671" s="4"/>
      <c r="RV671" s="8"/>
      <c r="RW671" s="7"/>
      <c r="RX671" s="7"/>
      <c r="RY671" s="2" t="s">
        <v>134</v>
      </c>
      <c r="RZ671" s="2" t="s">
        <v>134</v>
      </c>
      <c r="SA671" s="2" t="s">
        <v>134</v>
      </c>
      <c r="SB671" s="2" t="s">
        <v>134</v>
      </c>
      <c r="SC671" s="2" t="s">
        <v>134</v>
      </c>
      <c r="SD671" s="2" t="s">
        <v>134</v>
      </c>
      <c r="SE671" s="4"/>
      <c r="SF671" s="8"/>
      <c r="SG671" s="4"/>
      <c r="SH671" s="8"/>
      <c r="SI671" s="7"/>
      <c r="SJ671" s="7"/>
      <c r="SK671" s="2" t="s">
        <v>134</v>
      </c>
      <c r="SL671" s="2" t="s">
        <v>134</v>
      </c>
      <c r="SM671" s="2" t="s">
        <v>134</v>
      </c>
      <c r="SN671" s="2" t="s">
        <v>134</v>
      </c>
      <c r="SO671" s="2" t="s">
        <v>134</v>
      </c>
      <c r="SP671" s="2" t="s">
        <v>134</v>
      </c>
    </row>
    <row r="672">
      <c r="A672" s="2" t="s">
        <v>4387</v>
      </c>
      <c r="B672" s="2" t="s">
        <v>123</v>
      </c>
      <c r="C672" s="2" t="s">
        <v>1660</v>
      </c>
      <c r="D672" s="2" t="s">
        <v>2731</v>
      </c>
      <c r="E672" s="2" t="s">
        <v>1660</v>
      </c>
      <c r="F672" s="2" t="s">
        <v>4380</v>
      </c>
      <c r="G672" s="2" t="s">
        <v>134</v>
      </c>
      <c r="H672" s="2" t="s">
        <v>134</v>
      </c>
      <c r="I672" s="2" t="s">
        <v>134</v>
      </c>
      <c r="J672" s="2" t="s">
        <v>4388</v>
      </c>
      <c r="K672" s="2" t="s">
        <v>4382</v>
      </c>
      <c r="L672" s="3">
        <v>5.5</v>
      </c>
      <c r="M672" s="3"/>
      <c r="N672" s="3"/>
      <c r="O672" s="2" t="s">
        <v>766</v>
      </c>
      <c r="P672" s="2" t="s">
        <v>134</v>
      </c>
      <c r="Q672" s="2" t="s">
        <v>134</v>
      </c>
      <c r="R672" s="2" t="s">
        <v>3132</v>
      </c>
      <c r="S672" s="2" t="s">
        <v>134</v>
      </c>
      <c r="T672" s="2" t="s">
        <v>134</v>
      </c>
      <c r="U672" s="2" t="s">
        <v>134</v>
      </c>
      <c r="V672" s="2" t="s">
        <v>134</v>
      </c>
      <c r="W672" s="2" t="s">
        <v>134</v>
      </c>
      <c r="X672" s="2" t="s">
        <v>134</v>
      </c>
      <c r="Y672" s="2" t="s">
        <v>134</v>
      </c>
      <c r="Z672" s="4"/>
      <c r="AA672" s="4">
        <f>=ROUNDDOWN({0},0)</f>
      </c>
      <c r="AB672" s="5"/>
      <c r="AC672" s="2" t="s">
        <v>134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/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/>
      <c r="BJ672" s="4"/>
      <c r="BK672" s="8"/>
      <c r="BL672" s="2" t="s">
        <v>134</v>
      </c>
      <c r="BM672" s="7"/>
      <c r="BN672" s="7"/>
      <c r="BO672" s="4"/>
      <c r="BP672" s="8"/>
      <c r="BQ672" s="4"/>
      <c r="BR672" s="8"/>
      <c r="BS672" s="7"/>
      <c r="BT672" s="7"/>
      <c r="BU672" s="2" t="s">
        <v>134</v>
      </c>
      <c r="BV672" s="2" t="s">
        <v>134</v>
      </c>
      <c r="BW672" s="2" t="s">
        <v>134</v>
      </c>
      <c r="BX672" s="2" t="s">
        <v>134</v>
      </c>
      <c r="BY672" s="2" t="s">
        <v>134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134</v>
      </c>
      <c r="CH672" s="2" t="s">
        <v>134</v>
      </c>
      <c r="CI672" s="2" t="s">
        <v>134</v>
      </c>
      <c r="CJ672" s="2" t="s">
        <v>134</v>
      </c>
      <c r="CK672" s="2" t="s">
        <v>134</v>
      </c>
      <c r="CL672" s="2" t="s">
        <v>134</v>
      </c>
      <c r="CM672" s="4"/>
      <c r="CN672" s="8"/>
      <c r="CO672" s="4"/>
      <c r="CP672" s="8"/>
      <c r="CQ672" s="7"/>
      <c r="CR672" s="7"/>
      <c r="CS672" s="2" t="s">
        <v>134</v>
      </c>
      <c r="CT672" s="2" t="s">
        <v>134</v>
      </c>
      <c r="CU672" s="2" t="s">
        <v>134</v>
      </c>
      <c r="CV672" s="2" t="s">
        <v>134</v>
      </c>
      <c r="CW672" s="2" t="s">
        <v>134</v>
      </c>
      <c r="CX672" s="2" t="s">
        <v>134</v>
      </c>
      <c r="CY672" s="4"/>
      <c r="CZ672" s="8"/>
      <c r="DA672" s="4"/>
      <c r="DB672" s="8"/>
      <c r="DC672" s="7"/>
      <c r="DD672" s="7"/>
      <c r="DE672" s="2" t="s">
        <v>134</v>
      </c>
      <c r="DF672" s="2" t="s">
        <v>134</v>
      </c>
      <c r="DG672" s="2" t="s">
        <v>134</v>
      </c>
      <c r="DH672" s="2" t="s">
        <v>134</v>
      </c>
      <c r="DI672" s="2" t="s">
        <v>134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134</v>
      </c>
      <c r="DR672" s="2" t="s">
        <v>134</v>
      </c>
      <c r="DS672" s="2" t="s">
        <v>134</v>
      </c>
      <c r="DT672" s="2" t="s">
        <v>134</v>
      </c>
      <c r="DU672" s="2" t="s">
        <v>134</v>
      </c>
      <c r="DV672" s="2" t="s">
        <v>134</v>
      </c>
      <c r="DW672" s="4"/>
      <c r="DX672" s="8"/>
      <c r="DY672" s="4"/>
      <c r="DZ672" s="8"/>
      <c r="EA672" s="7"/>
      <c r="EB672" s="7"/>
      <c r="EC672" s="2" t="s">
        <v>134</v>
      </c>
      <c r="ED672" s="2" t="s">
        <v>134</v>
      </c>
      <c r="EE672" s="2" t="s">
        <v>134</v>
      </c>
      <c r="EF672" s="2" t="s">
        <v>134</v>
      </c>
      <c r="EG672" s="2" t="s">
        <v>134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134</v>
      </c>
      <c r="EP672" s="2" t="s">
        <v>134</v>
      </c>
      <c r="EQ672" s="2" t="s">
        <v>134</v>
      </c>
      <c r="ER672" s="2" t="s">
        <v>134</v>
      </c>
      <c r="ES672" s="2" t="s">
        <v>134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134</v>
      </c>
      <c r="FB672" s="2" t="s">
        <v>134</v>
      </c>
      <c r="FC672" s="2" t="s">
        <v>134</v>
      </c>
      <c r="FD672" s="2" t="s">
        <v>134</v>
      </c>
      <c r="FE672" s="2" t="s">
        <v>134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134</v>
      </c>
      <c r="FN672" s="2" t="s">
        <v>134</v>
      </c>
      <c r="FO672" s="2" t="s">
        <v>134</v>
      </c>
      <c r="FP672" s="2" t="s">
        <v>134</v>
      </c>
      <c r="FQ672" s="2" t="s">
        <v>134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134</v>
      </c>
      <c r="FZ672" s="2" t="s">
        <v>134</v>
      </c>
      <c r="GA672" s="2" t="s">
        <v>134</v>
      </c>
      <c r="GB672" s="2" t="s">
        <v>134</v>
      </c>
      <c r="GC672" s="2" t="s">
        <v>134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134</v>
      </c>
      <c r="GL672" s="2" t="s">
        <v>134</v>
      </c>
      <c r="GM672" s="2" t="s">
        <v>134</v>
      </c>
      <c r="GN672" s="2" t="s">
        <v>134</v>
      </c>
      <c r="GO672" s="2" t="s">
        <v>134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134</v>
      </c>
      <c r="GX672" s="2" t="s">
        <v>134</v>
      </c>
      <c r="GY672" s="2" t="s">
        <v>134</v>
      </c>
      <c r="GZ672" s="2" t="s">
        <v>134</v>
      </c>
      <c r="HA672" s="2" t="s">
        <v>134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134</v>
      </c>
      <c r="HJ672" s="2" t="s">
        <v>134</v>
      </c>
      <c r="HK672" s="2" t="s">
        <v>134</v>
      </c>
      <c r="HL672" s="2" t="s">
        <v>134</v>
      </c>
      <c r="HM672" s="2" t="s">
        <v>134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134</v>
      </c>
      <c r="HV672" s="2" t="s">
        <v>134</v>
      </c>
      <c r="HW672" s="2" t="s">
        <v>134</v>
      </c>
      <c r="HX672" s="2" t="s">
        <v>134</v>
      </c>
      <c r="HY672" s="2" t="s">
        <v>134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134</v>
      </c>
      <c r="IH672" s="2" t="s">
        <v>134</v>
      </c>
      <c r="II672" s="2" t="s">
        <v>134</v>
      </c>
      <c r="IJ672" s="2" t="s">
        <v>134</v>
      </c>
      <c r="IK672" s="2" t="s">
        <v>134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134</v>
      </c>
      <c r="IT672" s="2" t="s">
        <v>134</v>
      </c>
      <c r="IU672" s="2" t="s">
        <v>134</v>
      </c>
      <c r="IV672" s="2" t="s">
        <v>134</v>
      </c>
      <c r="IW672" s="2" t="s">
        <v>134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134</v>
      </c>
      <c r="JF672" s="2" t="s">
        <v>134</v>
      </c>
      <c r="JG672" s="2" t="s">
        <v>134</v>
      </c>
      <c r="JH672" s="2" t="s">
        <v>134</v>
      </c>
      <c r="JI672" s="2" t="s">
        <v>134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134</v>
      </c>
      <c r="JR672" s="2" t="s">
        <v>134</v>
      </c>
      <c r="JS672" s="2" t="s">
        <v>134</v>
      </c>
      <c r="JT672" s="2" t="s">
        <v>134</v>
      </c>
      <c r="JU672" s="2" t="s">
        <v>134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134</v>
      </c>
      <c r="KE672" s="2" t="s">
        <v>134</v>
      </c>
      <c r="KF672" s="2" t="s">
        <v>134</v>
      </c>
      <c r="KG672" s="2" t="s">
        <v>134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134</v>
      </c>
      <c r="LB672" s="2" t="s">
        <v>134</v>
      </c>
      <c r="LC672" s="2" t="s">
        <v>134</v>
      </c>
      <c r="LD672" s="2" t="s">
        <v>134</v>
      </c>
      <c r="LE672" s="2" t="s">
        <v>134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134</v>
      </c>
      <c r="LN672" s="2" t="s">
        <v>134</v>
      </c>
      <c r="LO672" s="2" t="s">
        <v>134</v>
      </c>
      <c r="LP672" s="2" t="s">
        <v>134</v>
      </c>
      <c r="LQ672" s="2" t="s">
        <v>134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134</v>
      </c>
      <c r="LZ672" s="2" t="s">
        <v>134</v>
      </c>
      <c r="MA672" s="2" t="s">
        <v>134</v>
      </c>
      <c r="MB672" s="2" t="s">
        <v>134</v>
      </c>
      <c r="MC672" s="2" t="s">
        <v>134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134</v>
      </c>
      <c r="MM672" s="2" t="s">
        <v>134</v>
      </c>
      <c r="MN672" s="2" t="s">
        <v>134</v>
      </c>
      <c r="MO672" s="2" t="s">
        <v>134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134</v>
      </c>
      <c r="MY672" s="2" t="s">
        <v>134</v>
      </c>
      <c r="MZ672" s="2" t="s">
        <v>134</v>
      </c>
      <c r="NA672" s="2" t="s">
        <v>134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134</v>
      </c>
      <c r="NK672" s="2" t="s">
        <v>134</v>
      </c>
      <c r="NL672" s="2" t="s">
        <v>134</v>
      </c>
      <c r="NM672" s="2" t="s">
        <v>134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134</v>
      </c>
      <c r="NV672" s="2" t="s">
        <v>134</v>
      </c>
      <c r="NW672" s="2" t="s">
        <v>134</v>
      </c>
      <c r="NX672" s="2" t="s">
        <v>134</v>
      </c>
      <c r="NY672" s="2" t="s">
        <v>134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134</v>
      </c>
      <c r="OI672" s="2" t="s">
        <v>134</v>
      </c>
      <c r="OJ672" s="2" t="s">
        <v>134</v>
      </c>
      <c r="OK672" s="2" t="s">
        <v>134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134</v>
      </c>
      <c r="OT672" s="2" t="s">
        <v>134</v>
      </c>
      <c r="OU672" s="2" t="s">
        <v>134</v>
      </c>
      <c r="OV672" s="2" t="s">
        <v>134</v>
      </c>
      <c r="OW672" s="2" t="s">
        <v>134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134</v>
      </c>
      <c r="PR672" s="2" t="s">
        <v>134</v>
      </c>
      <c r="PS672" s="2" t="s">
        <v>134</v>
      </c>
      <c r="PT672" s="2" t="s">
        <v>134</v>
      </c>
      <c r="PU672" s="2" t="s">
        <v>134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134</v>
      </c>
      <c r="QD672" s="2" t="s">
        <v>134</v>
      </c>
      <c r="QE672" s="2" t="s">
        <v>134</v>
      </c>
      <c r="QF672" s="2" t="s">
        <v>134</v>
      </c>
      <c r="QG672" s="2" t="s">
        <v>134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134</v>
      </c>
      <c r="RB672" s="2" t="s">
        <v>134</v>
      </c>
      <c r="RC672" s="2" t="s">
        <v>134</v>
      </c>
      <c r="RD672" s="2" t="s">
        <v>134</v>
      </c>
      <c r="RE672" s="2" t="s">
        <v>134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134</v>
      </c>
      <c r="RN672" s="2" t="s">
        <v>134</v>
      </c>
      <c r="RO672" s="2" t="s">
        <v>134</v>
      </c>
      <c r="RP672" s="2" t="s">
        <v>134</v>
      </c>
      <c r="RQ672" s="2" t="s">
        <v>134</v>
      </c>
      <c r="RR672" s="2" t="s">
        <v>134</v>
      </c>
      <c r="RS672" s="4"/>
      <c r="RT672" s="8"/>
      <c r="RU672" s="4"/>
      <c r="RV672" s="8"/>
      <c r="RW672" s="7"/>
      <c r="RX672" s="7"/>
      <c r="RY672" s="2" t="s">
        <v>134</v>
      </c>
      <c r="RZ672" s="2" t="s">
        <v>134</v>
      </c>
      <c r="SA672" s="2" t="s">
        <v>134</v>
      </c>
      <c r="SB672" s="2" t="s">
        <v>134</v>
      </c>
      <c r="SC672" s="2" t="s">
        <v>134</v>
      </c>
      <c r="SD672" s="2" t="s">
        <v>134</v>
      </c>
      <c r="SE672" s="4"/>
      <c r="SF672" s="8"/>
      <c r="SG672" s="4"/>
      <c r="SH672" s="8"/>
      <c r="SI672" s="7"/>
      <c r="SJ672" s="7"/>
      <c r="SK672" s="2" t="s">
        <v>134</v>
      </c>
      <c r="SL672" s="2" t="s">
        <v>134</v>
      </c>
      <c r="SM672" s="2" t="s">
        <v>134</v>
      </c>
      <c r="SN672" s="2" t="s">
        <v>134</v>
      </c>
      <c r="SO672" s="2" t="s">
        <v>134</v>
      </c>
      <c r="SP672" s="2" t="s">
        <v>134</v>
      </c>
    </row>
    <row r="673">
      <c r="A673" s="2" t="s">
        <v>4389</v>
      </c>
      <c r="B673" s="2" t="s">
        <v>123</v>
      </c>
      <c r="C673" s="2" t="s">
        <v>1660</v>
      </c>
      <c r="D673" s="2" t="s">
        <v>2731</v>
      </c>
      <c r="E673" s="2" t="s">
        <v>1660</v>
      </c>
      <c r="F673" s="2" t="s">
        <v>4380</v>
      </c>
      <c r="G673" s="2" t="s">
        <v>134</v>
      </c>
      <c r="H673" s="2" t="s">
        <v>134</v>
      </c>
      <c r="I673" s="2" t="s">
        <v>134</v>
      </c>
      <c r="J673" s="2" t="s">
        <v>4390</v>
      </c>
      <c r="K673" s="2" t="s">
        <v>4382</v>
      </c>
      <c r="L673" s="3">
        <v>6.3</v>
      </c>
      <c r="M673" s="3"/>
      <c r="N673" s="3"/>
      <c r="O673" s="2" t="s">
        <v>131</v>
      </c>
      <c r="P673" s="2" t="s">
        <v>134</v>
      </c>
      <c r="Q673" s="2" t="s">
        <v>134</v>
      </c>
      <c r="R673" s="2" t="s">
        <v>3132</v>
      </c>
      <c r="S673" s="2" t="s">
        <v>134</v>
      </c>
      <c r="T673" s="2" t="s">
        <v>134</v>
      </c>
      <c r="U673" s="2" t="s">
        <v>134</v>
      </c>
      <c r="V673" s="2" t="s">
        <v>134</v>
      </c>
      <c r="W673" s="2" t="s">
        <v>134</v>
      </c>
      <c r="X673" s="2" t="s">
        <v>134</v>
      </c>
      <c r="Y673" s="2" t="s">
        <v>134</v>
      </c>
      <c r="Z673" s="4"/>
      <c r="AA673" s="4">
        <f>=ROUNDDOWN({0},0)</f>
      </c>
      <c r="AB673" s="5"/>
      <c r="AC673" s="2" t="s">
        <v>134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/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/>
      <c r="BJ673" s="4"/>
      <c r="BK673" s="8"/>
      <c r="BL673" s="2" t="s">
        <v>134</v>
      </c>
      <c r="BM673" s="7"/>
      <c r="BN673" s="7"/>
      <c r="BO673" s="4"/>
      <c r="BP673" s="8"/>
      <c r="BQ673" s="4"/>
      <c r="BR673" s="8"/>
      <c r="BS673" s="7"/>
      <c r="BT673" s="7"/>
      <c r="BU673" s="2" t="s">
        <v>134</v>
      </c>
      <c r="BV673" s="2" t="s">
        <v>134</v>
      </c>
      <c r="BW673" s="2" t="s">
        <v>134</v>
      </c>
      <c r="BX673" s="2" t="s">
        <v>134</v>
      </c>
      <c r="BY673" s="2" t="s">
        <v>134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134</v>
      </c>
      <c r="CH673" s="2" t="s">
        <v>134</v>
      </c>
      <c r="CI673" s="2" t="s">
        <v>134</v>
      </c>
      <c r="CJ673" s="2" t="s">
        <v>134</v>
      </c>
      <c r="CK673" s="2" t="s">
        <v>134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134</v>
      </c>
      <c r="CT673" s="2" t="s">
        <v>134</v>
      </c>
      <c r="CU673" s="2" t="s">
        <v>134</v>
      </c>
      <c r="CV673" s="2" t="s">
        <v>134</v>
      </c>
      <c r="CW673" s="2" t="s">
        <v>134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134</v>
      </c>
      <c r="DF673" s="2" t="s">
        <v>134</v>
      </c>
      <c r="DG673" s="2" t="s">
        <v>134</v>
      </c>
      <c r="DH673" s="2" t="s">
        <v>134</v>
      </c>
      <c r="DI673" s="2" t="s">
        <v>134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134</v>
      </c>
      <c r="DR673" s="2" t="s">
        <v>134</v>
      </c>
      <c r="DS673" s="2" t="s">
        <v>134</v>
      </c>
      <c r="DT673" s="2" t="s">
        <v>134</v>
      </c>
      <c r="DU673" s="2" t="s">
        <v>134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134</v>
      </c>
      <c r="ED673" s="2" t="s">
        <v>134</v>
      </c>
      <c r="EE673" s="2" t="s">
        <v>134</v>
      </c>
      <c r="EF673" s="2" t="s">
        <v>134</v>
      </c>
      <c r="EG673" s="2" t="s">
        <v>134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134</v>
      </c>
      <c r="EP673" s="2" t="s">
        <v>134</v>
      </c>
      <c r="EQ673" s="2" t="s">
        <v>134</v>
      </c>
      <c r="ER673" s="2" t="s">
        <v>134</v>
      </c>
      <c r="ES673" s="2" t="s">
        <v>134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134</v>
      </c>
      <c r="FB673" s="2" t="s">
        <v>134</v>
      </c>
      <c r="FC673" s="2" t="s">
        <v>134</v>
      </c>
      <c r="FD673" s="2" t="s">
        <v>134</v>
      </c>
      <c r="FE673" s="2" t="s">
        <v>134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134</v>
      </c>
      <c r="FN673" s="2" t="s">
        <v>134</v>
      </c>
      <c r="FO673" s="2" t="s">
        <v>134</v>
      </c>
      <c r="FP673" s="2" t="s">
        <v>134</v>
      </c>
      <c r="FQ673" s="2" t="s">
        <v>134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134</v>
      </c>
      <c r="FZ673" s="2" t="s">
        <v>134</v>
      </c>
      <c r="GA673" s="2" t="s">
        <v>134</v>
      </c>
      <c r="GB673" s="2" t="s">
        <v>134</v>
      </c>
      <c r="GC673" s="2" t="s">
        <v>134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134</v>
      </c>
      <c r="GM673" s="2" t="s">
        <v>134</v>
      </c>
      <c r="GN673" s="2" t="s">
        <v>134</v>
      </c>
      <c r="GO673" s="2" t="s">
        <v>134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134</v>
      </c>
      <c r="GX673" s="2" t="s">
        <v>134</v>
      </c>
      <c r="GY673" s="2" t="s">
        <v>134</v>
      </c>
      <c r="GZ673" s="2" t="s">
        <v>134</v>
      </c>
      <c r="HA673" s="2" t="s">
        <v>134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134</v>
      </c>
      <c r="HJ673" s="2" t="s">
        <v>134</v>
      </c>
      <c r="HK673" s="2" t="s">
        <v>134</v>
      </c>
      <c r="HL673" s="2" t="s">
        <v>134</v>
      </c>
      <c r="HM673" s="2" t="s">
        <v>134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134</v>
      </c>
      <c r="HV673" s="2" t="s">
        <v>134</v>
      </c>
      <c r="HW673" s="2" t="s">
        <v>134</v>
      </c>
      <c r="HX673" s="2" t="s">
        <v>134</v>
      </c>
      <c r="HY673" s="2" t="s">
        <v>134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134</v>
      </c>
      <c r="IH673" s="2" t="s">
        <v>134</v>
      </c>
      <c r="II673" s="2" t="s">
        <v>134</v>
      </c>
      <c r="IJ673" s="2" t="s">
        <v>134</v>
      </c>
      <c r="IK673" s="2" t="s">
        <v>134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134</v>
      </c>
      <c r="IT673" s="2" t="s">
        <v>134</v>
      </c>
      <c r="IU673" s="2" t="s">
        <v>134</v>
      </c>
      <c r="IV673" s="2" t="s">
        <v>134</v>
      </c>
      <c r="IW673" s="2" t="s">
        <v>134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134</v>
      </c>
      <c r="JF673" s="2" t="s">
        <v>134</v>
      </c>
      <c r="JG673" s="2" t="s">
        <v>134</v>
      </c>
      <c r="JH673" s="2" t="s">
        <v>134</v>
      </c>
      <c r="JI673" s="2" t="s">
        <v>134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134</v>
      </c>
      <c r="JR673" s="2" t="s">
        <v>134</v>
      </c>
      <c r="JS673" s="2" t="s">
        <v>134</v>
      </c>
      <c r="JT673" s="2" t="s">
        <v>134</v>
      </c>
      <c r="JU673" s="2" t="s">
        <v>134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134</v>
      </c>
      <c r="KE673" s="2" t="s">
        <v>134</v>
      </c>
      <c r="KF673" s="2" t="s">
        <v>134</v>
      </c>
      <c r="KG673" s="2" t="s">
        <v>134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134</v>
      </c>
      <c r="KP673" s="2" t="s">
        <v>134</v>
      </c>
      <c r="KQ673" s="2" t="s">
        <v>134</v>
      </c>
      <c r="KR673" s="2" t="s">
        <v>134</v>
      </c>
      <c r="KS673" s="2" t="s">
        <v>134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134</v>
      </c>
      <c r="LB673" s="2" t="s">
        <v>134</v>
      </c>
      <c r="LC673" s="2" t="s">
        <v>134</v>
      </c>
      <c r="LD673" s="2" t="s">
        <v>134</v>
      </c>
      <c r="LE673" s="2" t="s">
        <v>134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134</v>
      </c>
      <c r="LO673" s="2" t="s">
        <v>134</v>
      </c>
      <c r="LP673" s="2" t="s">
        <v>134</v>
      </c>
      <c r="LQ673" s="2" t="s">
        <v>134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134</v>
      </c>
      <c r="LZ673" s="2" t="s">
        <v>134</v>
      </c>
      <c r="MA673" s="2" t="s">
        <v>134</v>
      </c>
      <c r="MB673" s="2" t="s">
        <v>134</v>
      </c>
      <c r="MC673" s="2" t="s">
        <v>134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134</v>
      </c>
      <c r="MY673" s="2" t="s">
        <v>134</v>
      </c>
      <c r="MZ673" s="2" t="s">
        <v>134</v>
      </c>
      <c r="NA673" s="2" t="s">
        <v>134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134</v>
      </c>
      <c r="NV673" s="2" t="s">
        <v>134</v>
      </c>
      <c r="NW673" s="2" t="s">
        <v>134</v>
      </c>
      <c r="NX673" s="2" t="s">
        <v>134</v>
      </c>
      <c r="NY673" s="2" t="s">
        <v>134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134</v>
      </c>
      <c r="OI673" s="2" t="s">
        <v>134</v>
      </c>
      <c r="OJ673" s="2" t="s">
        <v>134</v>
      </c>
      <c r="OK673" s="2" t="s">
        <v>134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134</v>
      </c>
      <c r="OT673" s="2" t="s">
        <v>134</v>
      </c>
      <c r="OU673" s="2" t="s">
        <v>134</v>
      </c>
      <c r="OV673" s="2" t="s">
        <v>134</v>
      </c>
      <c r="OW673" s="2" t="s">
        <v>134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134</v>
      </c>
      <c r="PF673" s="2" t="s">
        <v>134</v>
      </c>
      <c r="PG673" s="2" t="s">
        <v>134</v>
      </c>
      <c r="PH673" s="2" t="s">
        <v>134</v>
      </c>
      <c r="PI673" s="2" t="s">
        <v>134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134</v>
      </c>
      <c r="RB673" s="2" t="s">
        <v>134</v>
      </c>
      <c r="RC673" s="2" t="s">
        <v>134</v>
      </c>
      <c r="RD673" s="2" t="s">
        <v>134</v>
      </c>
      <c r="RE673" s="2" t="s">
        <v>134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134</v>
      </c>
      <c r="RN673" s="2" t="s">
        <v>134</v>
      </c>
      <c r="RO673" s="2" t="s">
        <v>134</v>
      </c>
      <c r="RP673" s="2" t="s">
        <v>134</v>
      </c>
      <c r="RQ673" s="2" t="s">
        <v>134</v>
      </c>
      <c r="RR673" s="2" t="s">
        <v>134</v>
      </c>
      <c r="RS673" s="4"/>
      <c r="RT673" s="8"/>
      <c r="RU673" s="4"/>
      <c r="RV673" s="8"/>
      <c r="RW673" s="7"/>
      <c r="RX673" s="7"/>
      <c r="RY673" s="2" t="s">
        <v>134</v>
      </c>
      <c r="RZ673" s="2" t="s">
        <v>134</v>
      </c>
      <c r="SA673" s="2" t="s">
        <v>134</v>
      </c>
      <c r="SB673" s="2" t="s">
        <v>134</v>
      </c>
      <c r="SC673" s="2" t="s">
        <v>134</v>
      </c>
      <c r="SD673" s="2" t="s">
        <v>134</v>
      </c>
      <c r="SE673" s="4"/>
      <c r="SF673" s="8"/>
      <c r="SG673" s="4"/>
      <c r="SH673" s="8"/>
      <c r="SI673" s="7"/>
      <c r="SJ673" s="7"/>
      <c r="SK673" s="2" t="s">
        <v>134</v>
      </c>
      <c r="SL673" s="2" t="s">
        <v>134</v>
      </c>
      <c r="SM673" s="2" t="s">
        <v>134</v>
      </c>
      <c r="SN673" s="2" t="s">
        <v>134</v>
      </c>
      <c r="SO673" s="2" t="s">
        <v>134</v>
      </c>
      <c r="SP673" s="2" t="s">
        <v>134</v>
      </c>
    </row>
    <row r="674">
      <c r="A674" s="2" t="s">
        <v>4391</v>
      </c>
      <c r="B674" s="2" t="s">
        <v>123</v>
      </c>
      <c r="C674" s="2" t="s">
        <v>1660</v>
      </c>
      <c r="D674" s="2" t="s">
        <v>2731</v>
      </c>
      <c r="E674" s="2" t="s">
        <v>1660</v>
      </c>
      <c r="F674" s="2" t="s">
        <v>4380</v>
      </c>
      <c r="G674" s="2" t="s">
        <v>134</v>
      </c>
      <c r="H674" s="2" t="s">
        <v>134</v>
      </c>
      <c r="I674" s="2" t="s">
        <v>134</v>
      </c>
      <c r="J674" s="2" t="s">
        <v>4392</v>
      </c>
      <c r="K674" s="2" t="s">
        <v>4382</v>
      </c>
      <c r="L674" s="3">
        <v>10.8</v>
      </c>
      <c r="M674" s="3"/>
      <c r="N674" s="3"/>
      <c r="O674" s="2" t="s">
        <v>131</v>
      </c>
      <c r="P674" s="2" t="s">
        <v>134</v>
      </c>
      <c r="Q674" s="2" t="s">
        <v>134</v>
      </c>
      <c r="R674" s="2" t="s">
        <v>3132</v>
      </c>
      <c r="S674" s="2" t="s">
        <v>134</v>
      </c>
      <c r="T674" s="2" t="s">
        <v>134</v>
      </c>
      <c r="U674" s="2" t="s">
        <v>134</v>
      </c>
      <c r="V674" s="2" t="s">
        <v>134</v>
      </c>
      <c r="W674" s="2" t="s">
        <v>134</v>
      </c>
      <c r="X674" s="2" t="s">
        <v>134</v>
      </c>
      <c r="Y674" s="2" t="s">
        <v>134</v>
      </c>
      <c r="Z674" s="4"/>
      <c r="AA674" s="4">
        <f>=ROUNDDOWN({0},0)</f>
      </c>
      <c r="AB674" s="5"/>
      <c r="AC674" s="2" t="s">
        <v>134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134</v>
      </c>
      <c r="AW674" s="8" t="s">
        <v>134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/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/>
      <c r="BJ674" s="4"/>
      <c r="BK674" s="8"/>
      <c r="BL674" s="2" t="s">
        <v>134</v>
      </c>
      <c r="BM674" s="7"/>
      <c r="BN674" s="7"/>
      <c r="BO674" s="4"/>
      <c r="BP674" s="8"/>
      <c r="BQ674" s="4"/>
      <c r="BR674" s="8"/>
      <c r="BS674" s="7"/>
      <c r="BT674" s="7"/>
      <c r="BU674" s="2" t="s">
        <v>134</v>
      </c>
      <c r="BV674" s="2" t="s">
        <v>134</v>
      </c>
      <c r="BW674" s="2" t="s">
        <v>134</v>
      </c>
      <c r="BX674" s="2" t="s">
        <v>134</v>
      </c>
      <c r="BY674" s="2" t="s">
        <v>134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134</v>
      </c>
      <c r="CH674" s="2" t="s">
        <v>134</v>
      </c>
      <c r="CI674" s="2" t="s">
        <v>134</v>
      </c>
      <c r="CJ674" s="2" t="s">
        <v>134</v>
      </c>
      <c r="CK674" s="2" t="s">
        <v>134</v>
      </c>
      <c r="CL674" s="2" t="s">
        <v>134</v>
      </c>
      <c r="CM674" s="4"/>
      <c r="CN674" s="8"/>
      <c r="CO674" s="4"/>
      <c r="CP674" s="8"/>
      <c r="CQ674" s="7"/>
      <c r="CR674" s="7"/>
      <c r="CS674" s="2" t="s">
        <v>134</v>
      </c>
      <c r="CT674" s="2" t="s">
        <v>134</v>
      </c>
      <c r="CU674" s="2" t="s">
        <v>134</v>
      </c>
      <c r="CV674" s="2" t="s">
        <v>134</v>
      </c>
      <c r="CW674" s="2" t="s">
        <v>134</v>
      </c>
      <c r="CX674" s="2" t="s">
        <v>134</v>
      </c>
      <c r="CY674" s="4"/>
      <c r="CZ674" s="8"/>
      <c r="DA674" s="4"/>
      <c r="DB674" s="8"/>
      <c r="DC674" s="7"/>
      <c r="DD674" s="7"/>
      <c r="DE674" s="2" t="s">
        <v>134</v>
      </c>
      <c r="DF674" s="2" t="s">
        <v>134</v>
      </c>
      <c r="DG674" s="2" t="s">
        <v>134</v>
      </c>
      <c r="DH674" s="2" t="s">
        <v>134</v>
      </c>
      <c r="DI674" s="2" t="s">
        <v>134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134</v>
      </c>
      <c r="DR674" s="2" t="s">
        <v>134</v>
      </c>
      <c r="DS674" s="2" t="s">
        <v>134</v>
      </c>
      <c r="DT674" s="2" t="s">
        <v>134</v>
      </c>
      <c r="DU674" s="2" t="s">
        <v>134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134</v>
      </c>
      <c r="ED674" s="2" t="s">
        <v>134</v>
      </c>
      <c r="EE674" s="2" t="s">
        <v>134</v>
      </c>
      <c r="EF674" s="2" t="s">
        <v>134</v>
      </c>
      <c r="EG674" s="2" t="s">
        <v>134</v>
      </c>
      <c r="EH674" s="2" t="s">
        <v>134</v>
      </c>
      <c r="EI674" s="4"/>
      <c r="EJ674" s="8"/>
      <c r="EK674" s="4"/>
      <c r="EL674" s="8"/>
      <c r="EM674" s="7"/>
      <c r="EN674" s="7"/>
      <c r="EO674" s="2" t="s">
        <v>134</v>
      </c>
      <c r="EP674" s="2" t="s">
        <v>134</v>
      </c>
      <c r="EQ674" s="2" t="s">
        <v>134</v>
      </c>
      <c r="ER674" s="2" t="s">
        <v>134</v>
      </c>
      <c r="ES674" s="2" t="s">
        <v>134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134</v>
      </c>
      <c r="FB674" s="2" t="s">
        <v>134</v>
      </c>
      <c r="FC674" s="2" t="s">
        <v>134</v>
      </c>
      <c r="FD674" s="2" t="s">
        <v>134</v>
      </c>
      <c r="FE674" s="2" t="s">
        <v>134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134</v>
      </c>
      <c r="FN674" s="2" t="s">
        <v>134</v>
      </c>
      <c r="FO674" s="2" t="s">
        <v>134</v>
      </c>
      <c r="FP674" s="2" t="s">
        <v>134</v>
      </c>
      <c r="FQ674" s="2" t="s">
        <v>134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134</v>
      </c>
      <c r="FZ674" s="2" t="s">
        <v>134</v>
      </c>
      <c r="GA674" s="2" t="s">
        <v>134</v>
      </c>
      <c r="GB674" s="2" t="s">
        <v>134</v>
      </c>
      <c r="GC674" s="2" t="s">
        <v>134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134</v>
      </c>
      <c r="GM674" s="2" t="s">
        <v>134</v>
      </c>
      <c r="GN674" s="2" t="s">
        <v>134</v>
      </c>
      <c r="GO674" s="2" t="s">
        <v>134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134</v>
      </c>
      <c r="GX674" s="2" t="s">
        <v>134</v>
      </c>
      <c r="GY674" s="2" t="s">
        <v>134</v>
      </c>
      <c r="GZ674" s="2" t="s">
        <v>134</v>
      </c>
      <c r="HA674" s="2" t="s">
        <v>134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134</v>
      </c>
      <c r="HJ674" s="2" t="s">
        <v>134</v>
      </c>
      <c r="HK674" s="2" t="s">
        <v>134</v>
      </c>
      <c r="HL674" s="2" t="s">
        <v>134</v>
      </c>
      <c r="HM674" s="2" t="s">
        <v>134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134</v>
      </c>
      <c r="HV674" s="2" t="s">
        <v>134</v>
      </c>
      <c r="HW674" s="2" t="s">
        <v>134</v>
      </c>
      <c r="HX674" s="2" t="s">
        <v>134</v>
      </c>
      <c r="HY674" s="2" t="s">
        <v>134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134</v>
      </c>
      <c r="IH674" s="2" t="s">
        <v>134</v>
      </c>
      <c r="II674" s="2" t="s">
        <v>134</v>
      </c>
      <c r="IJ674" s="2" t="s">
        <v>134</v>
      </c>
      <c r="IK674" s="2" t="s">
        <v>134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134</v>
      </c>
      <c r="IT674" s="2" t="s">
        <v>134</v>
      </c>
      <c r="IU674" s="2" t="s">
        <v>134</v>
      </c>
      <c r="IV674" s="2" t="s">
        <v>134</v>
      </c>
      <c r="IW674" s="2" t="s">
        <v>134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134</v>
      </c>
      <c r="JF674" s="2" t="s">
        <v>134</v>
      </c>
      <c r="JG674" s="2" t="s">
        <v>134</v>
      </c>
      <c r="JH674" s="2" t="s">
        <v>134</v>
      </c>
      <c r="JI674" s="2" t="s">
        <v>134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134</v>
      </c>
      <c r="JR674" s="2" t="s">
        <v>134</v>
      </c>
      <c r="JS674" s="2" t="s">
        <v>134</v>
      </c>
      <c r="JT674" s="2" t="s">
        <v>134</v>
      </c>
      <c r="JU674" s="2" t="s">
        <v>134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134</v>
      </c>
      <c r="KE674" s="2" t="s">
        <v>134</v>
      </c>
      <c r="KF674" s="2" t="s">
        <v>134</v>
      </c>
      <c r="KG674" s="2" t="s">
        <v>134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134</v>
      </c>
      <c r="KQ674" s="2" t="s">
        <v>134</v>
      </c>
      <c r="KR674" s="2" t="s">
        <v>134</v>
      </c>
      <c r="KS674" s="2" t="s">
        <v>134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134</v>
      </c>
      <c r="LB674" s="2" t="s">
        <v>134</v>
      </c>
      <c r="LC674" s="2" t="s">
        <v>134</v>
      </c>
      <c r="LD674" s="2" t="s">
        <v>134</v>
      </c>
      <c r="LE674" s="2" t="s">
        <v>134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134</v>
      </c>
      <c r="LO674" s="2" t="s">
        <v>134</v>
      </c>
      <c r="LP674" s="2" t="s">
        <v>134</v>
      </c>
      <c r="LQ674" s="2" t="s">
        <v>134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134</v>
      </c>
      <c r="LZ674" s="2" t="s">
        <v>134</v>
      </c>
      <c r="MA674" s="2" t="s">
        <v>134</v>
      </c>
      <c r="MB674" s="2" t="s">
        <v>134</v>
      </c>
      <c r="MC674" s="2" t="s">
        <v>134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134</v>
      </c>
      <c r="MM674" s="2" t="s">
        <v>134</v>
      </c>
      <c r="MN674" s="2" t="s">
        <v>134</v>
      </c>
      <c r="MO674" s="2" t="s">
        <v>134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134</v>
      </c>
      <c r="MY674" s="2" t="s">
        <v>134</v>
      </c>
      <c r="MZ674" s="2" t="s">
        <v>134</v>
      </c>
      <c r="NA674" s="2" t="s">
        <v>134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134</v>
      </c>
      <c r="NV674" s="2" t="s">
        <v>134</v>
      </c>
      <c r="NW674" s="2" t="s">
        <v>134</v>
      </c>
      <c r="NX674" s="2" t="s">
        <v>134</v>
      </c>
      <c r="NY674" s="2" t="s">
        <v>134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134</v>
      </c>
      <c r="OI674" s="2" t="s">
        <v>134</v>
      </c>
      <c r="OJ674" s="2" t="s">
        <v>134</v>
      </c>
      <c r="OK674" s="2" t="s">
        <v>134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134</v>
      </c>
      <c r="OT674" s="2" t="s">
        <v>134</v>
      </c>
      <c r="OU674" s="2" t="s">
        <v>134</v>
      </c>
      <c r="OV674" s="2" t="s">
        <v>134</v>
      </c>
      <c r="OW674" s="2" t="s">
        <v>134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134</v>
      </c>
      <c r="PF674" s="2" t="s">
        <v>134</v>
      </c>
      <c r="PG674" s="2" t="s">
        <v>134</v>
      </c>
      <c r="PH674" s="2" t="s">
        <v>134</v>
      </c>
      <c r="PI674" s="2" t="s">
        <v>134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134</v>
      </c>
      <c r="PS674" s="2" t="s">
        <v>134</v>
      </c>
      <c r="PT674" s="2" t="s">
        <v>134</v>
      </c>
      <c r="PU674" s="2" t="s">
        <v>134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134</v>
      </c>
      <c r="QD674" s="2" t="s">
        <v>134</v>
      </c>
      <c r="QE674" s="2" t="s">
        <v>134</v>
      </c>
      <c r="QF674" s="2" t="s">
        <v>134</v>
      </c>
      <c r="QG674" s="2" t="s">
        <v>134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134</v>
      </c>
      <c r="RB674" s="2" t="s">
        <v>134</v>
      </c>
      <c r="RC674" s="2" t="s">
        <v>134</v>
      </c>
      <c r="RD674" s="2" t="s">
        <v>134</v>
      </c>
      <c r="RE674" s="2" t="s">
        <v>134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134</v>
      </c>
      <c r="RN674" s="2" t="s">
        <v>134</v>
      </c>
      <c r="RO674" s="2" t="s">
        <v>134</v>
      </c>
      <c r="RP674" s="2" t="s">
        <v>134</v>
      </c>
      <c r="RQ674" s="2" t="s">
        <v>134</v>
      </c>
      <c r="RR674" s="2" t="s">
        <v>134</v>
      </c>
      <c r="RS674" s="4"/>
      <c r="RT674" s="8"/>
      <c r="RU674" s="4"/>
      <c r="RV674" s="8"/>
      <c r="RW674" s="7"/>
      <c r="RX674" s="7"/>
      <c r="RY674" s="2" t="s">
        <v>134</v>
      </c>
      <c r="RZ674" s="2" t="s">
        <v>134</v>
      </c>
      <c r="SA674" s="2" t="s">
        <v>134</v>
      </c>
      <c r="SB674" s="2" t="s">
        <v>134</v>
      </c>
      <c r="SC674" s="2" t="s">
        <v>134</v>
      </c>
      <c r="SD674" s="2" t="s">
        <v>134</v>
      </c>
      <c r="SE674" s="4"/>
      <c r="SF674" s="8"/>
      <c r="SG674" s="4"/>
      <c r="SH674" s="8"/>
      <c r="SI674" s="7"/>
      <c r="SJ674" s="7"/>
      <c r="SK674" s="2" t="s">
        <v>134</v>
      </c>
      <c r="SL674" s="2" t="s">
        <v>134</v>
      </c>
      <c r="SM674" s="2" t="s">
        <v>134</v>
      </c>
      <c r="SN674" s="2" t="s">
        <v>134</v>
      </c>
      <c r="SO674" s="2" t="s">
        <v>134</v>
      </c>
      <c r="SP674" s="2" t="s">
        <v>134</v>
      </c>
    </row>
    <row r="675">
      <c r="A675" s="2" t="s">
        <v>4393</v>
      </c>
      <c r="B675" s="2" t="s">
        <v>123</v>
      </c>
      <c r="C675" s="2" t="s">
        <v>1660</v>
      </c>
      <c r="D675" s="2" t="s">
        <v>2731</v>
      </c>
      <c r="E675" s="2" t="s">
        <v>1660</v>
      </c>
      <c r="F675" s="2" t="s">
        <v>4394</v>
      </c>
      <c r="G675" s="2" t="s">
        <v>134</v>
      </c>
      <c r="H675" s="2" t="s">
        <v>134</v>
      </c>
      <c r="I675" s="2" t="s">
        <v>134</v>
      </c>
      <c r="J675" s="2" t="s">
        <v>4395</v>
      </c>
      <c r="K675" s="2" t="s">
        <v>792</v>
      </c>
      <c r="L675" s="3">
        <v>12.47</v>
      </c>
      <c r="M675" s="3"/>
      <c r="N675" s="3"/>
      <c r="O675" s="2" t="s">
        <v>131</v>
      </c>
      <c r="P675" s="2" t="s">
        <v>134</v>
      </c>
      <c r="Q675" s="2" t="s">
        <v>134</v>
      </c>
      <c r="R675" s="2" t="s">
        <v>3132</v>
      </c>
      <c r="S675" s="2" t="s">
        <v>134</v>
      </c>
      <c r="T675" s="2" t="s">
        <v>134</v>
      </c>
      <c r="U675" s="2" t="s">
        <v>134</v>
      </c>
      <c r="V675" s="2" t="s">
        <v>134</v>
      </c>
      <c r="W675" s="2" t="s">
        <v>134</v>
      </c>
      <c r="X675" s="2" t="s">
        <v>134</v>
      </c>
      <c r="Y675" s="2" t="s">
        <v>134</v>
      </c>
      <c r="Z675" s="4"/>
      <c r="AA675" s="4">
        <f>=ROUNDDOWN({0},0)</f>
      </c>
      <c r="AB675" s="5"/>
      <c r="AC675" s="2" t="s">
        <v>134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134</v>
      </c>
      <c r="BM675" s="7"/>
      <c r="BN675" s="7"/>
      <c r="BO675" s="4"/>
      <c r="BP675" s="8"/>
      <c r="BQ675" s="4"/>
      <c r="BR675" s="8"/>
      <c r="BS675" s="7"/>
      <c r="BT675" s="7"/>
      <c r="BU675" s="2" t="s">
        <v>134</v>
      </c>
      <c r="BV675" s="2" t="s">
        <v>134</v>
      </c>
      <c r="BW675" s="2" t="s">
        <v>134</v>
      </c>
      <c r="BX675" s="2" t="s">
        <v>134</v>
      </c>
      <c r="BY675" s="2" t="s">
        <v>134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134</v>
      </c>
      <c r="CH675" s="2" t="s">
        <v>134</v>
      </c>
      <c r="CI675" s="2" t="s">
        <v>134</v>
      </c>
      <c r="CJ675" s="2" t="s">
        <v>134</v>
      </c>
      <c r="CK675" s="2" t="s">
        <v>134</v>
      </c>
      <c r="CL675" s="2" t="s">
        <v>134</v>
      </c>
      <c r="CM675" s="4"/>
      <c r="CN675" s="8"/>
      <c r="CO675" s="4"/>
      <c r="CP675" s="8"/>
      <c r="CQ675" s="7"/>
      <c r="CR675" s="7"/>
      <c r="CS675" s="2" t="s">
        <v>134</v>
      </c>
      <c r="CT675" s="2" t="s">
        <v>134</v>
      </c>
      <c r="CU675" s="2" t="s">
        <v>134</v>
      </c>
      <c r="CV675" s="2" t="s">
        <v>134</v>
      </c>
      <c r="CW675" s="2" t="s">
        <v>134</v>
      </c>
      <c r="CX675" s="2" t="s">
        <v>134</v>
      </c>
      <c r="CY675" s="4"/>
      <c r="CZ675" s="8"/>
      <c r="DA675" s="4"/>
      <c r="DB675" s="8"/>
      <c r="DC675" s="7"/>
      <c r="DD675" s="7"/>
      <c r="DE675" s="2" t="s">
        <v>134</v>
      </c>
      <c r="DF675" s="2" t="s">
        <v>134</v>
      </c>
      <c r="DG675" s="2" t="s">
        <v>134</v>
      </c>
      <c r="DH675" s="2" t="s">
        <v>134</v>
      </c>
      <c r="DI675" s="2" t="s">
        <v>134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134</v>
      </c>
      <c r="DR675" s="2" t="s">
        <v>134</v>
      </c>
      <c r="DS675" s="2" t="s">
        <v>134</v>
      </c>
      <c r="DT675" s="2" t="s">
        <v>134</v>
      </c>
      <c r="DU675" s="2" t="s">
        <v>134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134</v>
      </c>
      <c r="ED675" s="2" t="s">
        <v>134</v>
      </c>
      <c r="EE675" s="2" t="s">
        <v>134</v>
      </c>
      <c r="EF675" s="2" t="s">
        <v>134</v>
      </c>
      <c r="EG675" s="2" t="s">
        <v>134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134</v>
      </c>
      <c r="EP675" s="2" t="s">
        <v>134</v>
      </c>
      <c r="EQ675" s="2" t="s">
        <v>134</v>
      </c>
      <c r="ER675" s="2" t="s">
        <v>134</v>
      </c>
      <c r="ES675" s="2" t="s">
        <v>134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134</v>
      </c>
      <c r="FB675" s="2" t="s">
        <v>134</v>
      </c>
      <c r="FC675" s="2" t="s">
        <v>134</v>
      </c>
      <c r="FD675" s="2" t="s">
        <v>134</v>
      </c>
      <c r="FE675" s="2" t="s">
        <v>134</v>
      </c>
      <c r="FF675" s="2" t="s">
        <v>134</v>
      </c>
      <c r="FG675" s="4"/>
      <c r="FH675" s="8"/>
      <c r="FI675" s="4"/>
      <c r="FJ675" s="8"/>
      <c r="FK675" s="7"/>
      <c r="FL675" s="7"/>
      <c r="FM675" s="2" t="s">
        <v>134</v>
      </c>
      <c r="FN675" s="2" t="s">
        <v>134</v>
      </c>
      <c r="FO675" s="2" t="s">
        <v>134</v>
      </c>
      <c r="FP675" s="2" t="s">
        <v>134</v>
      </c>
      <c r="FQ675" s="2" t="s">
        <v>134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134</v>
      </c>
      <c r="FZ675" s="2" t="s">
        <v>134</v>
      </c>
      <c r="GA675" s="2" t="s">
        <v>134</v>
      </c>
      <c r="GB675" s="2" t="s">
        <v>134</v>
      </c>
      <c r="GC675" s="2" t="s">
        <v>134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134</v>
      </c>
      <c r="GL675" s="2" t="s">
        <v>134</v>
      </c>
      <c r="GM675" s="2" t="s">
        <v>134</v>
      </c>
      <c r="GN675" s="2" t="s">
        <v>134</v>
      </c>
      <c r="GO675" s="2" t="s">
        <v>134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134</v>
      </c>
      <c r="GX675" s="2" t="s">
        <v>134</v>
      </c>
      <c r="GY675" s="2" t="s">
        <v>134</v>
      </c>
      <c r="GZ675" s="2" t="s">
        <v>134</v>
      </c>
      <c r="HA675" s="2" t="s">
        <v>134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134</v>
      </c>
      <c r="HJ675" s="2" t="s">
        <v>134</v>
      </c>
      <c r="HK675" s="2" t="s">
        <v>134</v>
      </c>
      <c r="HL675" s="2" t="s">
        <v>134</v>
      </c>
      <c r="HM675" s="2" t="s">
        <v>134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134</v>
      </c>
      <c r="HV675" s="2" t="s">
        <v>134</v>
      </c>
      <c r="HW675" s="2" t="s">
        <v>134</v>
      </c>
      <c r="HX675" s="2" t="s">
        <v>134</v>
      </c>
      <c r="HY675" s="2" t="s">
        <v>134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134</v>
      </c>
      <c r="IH675" s="2" t="s">
        <v>134</v>
      </c>
      <c r="II675" s="2" t="s">
        <v>134</v>
      </c>
      <c r="IJ675" s="2" t="s">
        <v>134</v>
      </c>
      <c r="IK675" s="2" t="s">
        <v>134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134</v>
      </c>
      <c r="IT675" s="2" t="s">
        <v>134</v>
      </c>
      <c r="IU675" s="2" t="s">
        <v>134</v>
      </c>
      <c r="IV675" s="2" t="s">
        <v>134</v>
      </c>
      <c r="IW675" s="2" t="s">
        <v>134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134</v>
      </c>
      <c r="JF675" s="2" t="s">
        <v>134</v>
      </c>
      <c r="JG675" s="2" t="s">
        <v>134</v>
      </c>
      <c r="JH675" s="2" t="s">
        <v>134</v>
      </c>
      <c r="JI675" s="2" t="s">
        <v>134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134</v>
      </c>
      <c r="JR675" s="2" t="s">
        <v>134</v>
      </c>
      <c r="JS675" s="2" t="s">
        <v>134</v>
      </c>
      <c r="JT675" s="2" t="s">
        <v>134</v>
      </c>
      <c r="JU675" s="2" t="s">
        <v>134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134</v>
      </c>
      <c r="KD675" s="2" t="s">
        <v>134</v>
      </c>
      <c r="KE675" s="2" t="s">
        <v>134</v>
      </c>
      <c r="KF675" s="2" t="s">
        <v>134</v>
      </c>
      <c r="KG675" s="2" t="s">
        <v>134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134</v>
      </c>
      <c r="KP675" s="2" t="s">
        <v>134</v>
      </c>
      <c r="KQ675" s="2" t="s">
        <v>134</v>
      </c>
      <c r="KR675" s="2" t="s">
        <v>134</v>
      </c>
      <c r="KS675" s="2" t="s">
        <v>134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134</v>
      </c>
      <c r="LB675" s="2" t="s">
        <v>134</v>
      </c>
      <c r="LC675" s="2" t="s">
        <v>134</v>
      </c>
      <c r="LD675" s="2" t="s">
        <v>134</v>
      </c>
      <c r="LE675" s="2" t="s">
        <v>134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134</v>
      </c>
      <c r="LN675" s="2" t="s">
        <v>134</v>
      </c>
      <c r="LO675" s="2" t="s">
        <v>134</v>
      </c>
      <c r="LP675" s="2" t="s">
        <v>134</v>
      </c>
      <c r="LQ675" s="2" t="s">
        <v>134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134</v>
      </c>
      <c r="LZ675" s="2" t="s">
        <v>134</v>
      </c>
      <c r="MA675" s="2" t="s">
        <v>134</v>
      </c>
      <c r="MB675" s="2" t="s">
        <v>134</v>
      </c>
      <c r="MC675" s="2" t="s">
        <v>134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134</v>
      </c>
      <c r="ML675" s="2" t="s">
        <v>134</v>
      </c>
      <c r="MM675" s="2" t="s">
        <v>134</v>
      </c>
      <c r="MN675" s="2" t="s">
        <v>134</v>
      </c>
      <c r="MO675" s="2" t="s">
        <v>134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134</v>
      </c>
      <c r="MX675" s="2" t="s">
        <v>134</v>
      </c>
      <c r="MY675" s="2" t="s">
        <v>134</v>
      </c>
      <c r="MZ675" s="2" t="s">
        <v>134</v>
      </c>
      <c r="NA675" s="2" t="s">
        <v>134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134</v>
      </c>
      <c r="NJ675" s="2" t="s">
        <v>134</v>
      </c>
      <c r="NK675" s="2" t="s">
        <v>134</v>
      </c>
      <c r="NL675" s="2" t="s">
        <v>134</v>
      </c>
      <c r="NM675" s="2" t="s">
        <v>134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134</v>
      </c>
      <c r="NV675" s="2" t="s">
        <v>134</v>
      </c>
      <c r="NW675" s="2" t="s">
        <v>134</v>
      </c>
      <c r="NX675" s="2" t="s">
        <v>134</v>
      </c>
      <c r="NY675" s="2" t="s">
        <v>134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134</v>
      </c>
      <c r="OH675" s="2" t="s">
        <v>134</v>
      </c>
      <c r="OI675" s="2" t="s">
        <v>134</v>
      </c>
      <c r="OJ675" s="2" t="s">
        <v>134</v>
      </c>
      <c r="OK675" s="2" t="s">
        <v>134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134</v>
      </c>
      <c r="OT675" s="2" t="s">
        <v>134</v>
      </c>
      <c r="OU675" s="2" t="s">
        <v>134</v>
      </c>
      <c r="OV675" s="2" t="s">
        <v>134</v>
      </c>
      <c r="OW675" s="2" t="s">
        <v>134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134</v>
      </c>
      <c r="PF675" s="2" t="s">
        <v>134</v>
      </c>
      <c r="PG675" s="2" t="s">
        <v>134</v>
      </c>
      <c r="PH675" s="2" t="s">
        <v>134</v>
      </c>
      <c r="PI675" s="2" t="s">
        <v>134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134</v>
      </c>
      <c r="PR675" s="2" t="s">
        <v>134</v>
      </c>
      <c r="PS675" s="2" t="s">
        <v>134</v>
      </c>
      <c r="PT675" s="2" t="s">
        <v>134</v>
      </c>
      <c r="PU675" s="2" t="s">
        <v>134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134</v>
      </c>
      <c r="QD675" s="2" t="s">
        <v>134</v>
      </c>
      <c r="QE675" s="2" t="s">
        <v>134</v>
      </c>
      <c r="QF675" s="2" t="s">
        <v>134</v>
      </c>
      <c r="QG675" s="2" t="s">
        <v>134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134</v>
      </c>
      <c r="RB675" s="2" t="s">
        <v>134</v>
      </c>
      <c r="RC675" s="2" t="s">
        <v>134</v>
      </c>
      <c r="RD675" s="2" t="s">
        <v>134</v>
      </c>
      <c r="RE675" s="2" t="s">
        <v>134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134</v>
      </c>
      <c r="RN675" s="2" t="s">
        <v>134</v>
      </c>
      <c r="RO675" s="2" t="s">
        <v>134</v>
      </c>
      <c r="RP675" s="2" t="s">
        <v>134</v>
      </c>
      <c r="RQ675" s="2" t="s">
        <v>134</v>
      </c>
      <c r="RR675" s="2" t="s">
        <v>134</v>
      </c>
      <c r="RS675" s="4"/>
      <c r="RT675" s="8"/>
      <c r="RU675" s="4"/>
      <c r="RV675" s="8"/>
      <c r="RW675" s="7"/>
      <c r="RX675" s="7"/>
      <c r="RY675" s="2" t="s">
        <v>134</v>
      </c>
      <c r="RZ675" s="2" t="s">
        <v>134</v>
      </c>
      <c r="SA675" s="2" t="s">
        <v>134</v>
      </c>
      <c r="SB675" s="2" t="s">
        <v>134</v>
      </c>
      <c r="SC675" s="2" t="s">
        <v>134</v>
      </c>
      <c r="SD675" s="2" t="s">
        <v>134</v>
      </c>
      <c r="SE675" s="4"/>
      <c r="SF675" s="8"/>
      <c r="SG675" s="4"/>
      <c r="SH675" s="8"/>
      <c r="SI675" s="7"/>
      <c r="SJ675" s="7"/>
      <c r="SK675" s="2" t="s">
        <v>134</v>
      </c>
      <c r="SL675" s="2" t="s">
        <v>134</v>
      </c>
      <c r="SM675" s="2" t="s">
        <v>134</v>
      </c>
      <c r="SN675" s="2" t="s">
        <v>134</v>
      </c>
      <c r="SO675" s="2" t="s">
        <v>134</v>
      </c>
      <c r="SP675" s="2" t="s">
        <v>134</v>
      </c>
    </row>
    <row r="676">
      <c r="A676" s="2" t="s">
        <v>4396</v>
      </c>
      <c r="B676" s="2" t="s">
        <v>123</v>
      </c>
      <c r="C676" s="2" t="s">
        <v>1660</v>
      </c>
      <c r="D676" s="2" t="s">
        <v>2731</v>
      </c>
      <c r="E676" s="2" t="s">
        <v>1660</v>
      </c>
      <c r="F676" s="2" t="s">
        <v>4397</v>
      </c>
      <c r="G676" s="2" t="s">
        <v>134</v>
      </c>
      <c r="H676" s="2" t="s">
        <v>134</v>
      </c>
      <c r="I676" s="2" t="s">
        <v>134</v>
      </c>
      <c r="J676" s="2" t="s">
        <v>4398</v>
      </c>
      <c r="K676" s="2" t="s">
        <v>1565</v>
      </c>
      <c r="L676" s="3">
        <v>13.85</v>
      </c>
      <c r="M676" s="3"/>
      <c r="N676" s="3"/>
      <c r="O676" s="2" t="s">
        <v>131</v>
      </c>
      <c r="P676" s="2" t="s">
        <v>134</v>
      </c>
      <c r="Q676" s="2" t="s">
        <v>134</v>
      </c>
      <c r="R676" s="2" t="s">
        <v>3132</v>
      </c>
      <c r="S676" s="2" t="s">
        <v>134</v>
      </c>
      <c r="T676" s="2" t="s">
        <v>134</v>
      </c>
      <c r="U676" s="2" t="s">
        <v>134</v>
      </c>
      <c r="V676" s="2" t="s">
        <v>134</v>
      </c>
      <c r="W676" s="2" t="s">
        <v>134</v>
      </c>
      <c r="X676" s="2" t="s">
        <v>134</v>
      </c>
      <c r="Y676" s="2" t="s">
        <v>134</v>
      </c>
      <c r="Z676" s="4"/>
      <c r="AA676" s="4">
        <f>=ROUNDDOWN({0},0)</f>
      </c>
      <c r="AB676" s="5"/>
      <c r="AC676" s="2" t="s">
        <v>134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134</v>
      </c>
      <c r="BM676" s="7"/>
      <c r="BN676" s="7"/>
      <c r="BO676" s="4"/>
      <c r="BP676" s="8"/>
      <c r="BQ676" s="4"/>
      <c r="BR676" s="8"/>
      <c r="BS676" s="7"/>
      <c r="BT676" s="7"/>
      <c r="BU676" s="2" t="s">
        <v>134</v>
      </c>
      <c r="BV676" s="2" t="s">
        <v>134</v>
      </c>
      <c r="BW676" s="2" t="s">
        <v>134</v>
      </c>
      <c r="BX676" s="2" t="s">
        <v>134</v>
      </c>
      <c r="BY676" s="2" t="s">
        <v>134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134</v>
      </c>
      <c r="CH676" s="2" t="s">
        <v>134</v>
      </c>
      <c r="CI676" s="2" t="s">
        <v>134</v>
      </c>
      <c r="CJ676" s="2" t="s">
        <v>134</v>
      </c>
      <c r="CK676" s="2" t="s">
        <v>134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134</v>
      </c>
      <c r="CT676" s="2" t="s">
        <v>134</v>
      </c>
      <c r="CU676" s="2" t="s">
        <v>134</v>
      </c>
      <c r="CV676" s="2" t="s">
        <v>134</v>
      </c>
      <c r="CW676" s="2" t="s">
        <v>134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134</v>
      </c>
      <c r="DF676" s="2" t="s">
        <v>134</v>
      </c>
      <c r="DG676" s="2" t="s">
        <v>134</v>
      </c>
      <c r="DH676" s="2" t="s">
        <v>134</v>
      </c>
      <c r="DI676" s="2" t="s">
        <v>134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134</v>
      </c>
      <c r="DR676" s="2" t="s">
        <v>134</v>
      </c>
      <c r="DS676" s="2" t="s">
        <v>134</v>
      </c>
      <c r="DT676" s="2" t="s">
        <v>134</v>
      </c>
      <c r="DU676" s="2" t="s">
        <v>134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134</v>
      </c>
      <c r="ED676" s="2" t="s">
        <v>134</v>
      </c>
      <c r="EE676" s="2" t="s">
        <v>134</v>
      </c>
      <c r="EF676" s="2" t="s">
        <v>134</v>
      </c>
      <c r="EG676" s="2" t="s">
        <v>134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134</v>
      </c>
      <c r="EP676" s="2" t="s">
        <v>134</v>
      </c>
      <c r="EQ676" s="2" t="s">
        <v>134</v>
      </c>
      <c r="ER676" s="2" t="s">
        <v>134</v>
      </c>
      <c r="ES676" s="2" t="s">
        <v>134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134</v>
      </c>
      <c r="FB676" s="2" t="s">
        <v>134</v>
      </c>
      <c r="FC676" s="2" t="s">
        <v>134</v>
      </c>
      <c r="FD676" s="2" t="s">
        <v>134</v>
      </c>
      <c r="FE676" s="2" t="s">
        <v>134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134</v>
      </c>
      <c r="FN676" s="2" t="s">
        <v>134</v>
      </c>
      <c r="FO676" s="2" t="s">
        <v>134</v>
      </c>
      <c r="FP676" s="2" t="s">
        <v>134</v>
      </c>
      <c r="FQ676" s="2" t="s">
        <v>134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134</v>
      </c>
      <c r="FZ676" s="2" t="s">
        <v>134</v>
      </c>
      <c r="GA676" s="2" t="s">
        <v>134</v>
      </c>
      <c r="GB676" s="2" t="s">
        <v>134</v>
      </c>
      <c r="GC676" s="2" t="s">
        <v>134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134</v>
      </c>
      <c r="GL676" s="2" t="s">
        <v>134</v>
      </c>
      <c r="GM676" s="2" t="s">
        <v>134</v>
      </c>
      <c r="GN676" s="2" t="s">
        <v>134</v>
      </c>
      <c r="GO676" s="2" t="s">
        <v>134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134</v>
      </c>
      <c r="GX676" s="2" t="s">
        <v>134</v>
      </c>
      <c r="GY676" s="2" t="s">
        <v>134</v>
      </c>
      <c r="GZ676" s="2" t="s">
        <v>134</v>
      </c>
      <c r="HA676" s="2" t="s">
        <v>134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134</v>
      </c>
      <c r="HJ676" s="2" t="s">
        <v>134</v>
      </c>
      <c r="HK676" s="2" t="s">
        <v>134</v>
      </c>
      <c r="HL676" s="2" t="s">
        <v>134</v>
      </c>
      <c r="HM676" s="2" t="s">
        <v>134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134</v>
      </c>
      <c r="HV676" s="2" t="s">
        <v>134</v>
      </c>
      <c r="HW676" s="2" t="s">
        <v>134</v>
      </c>
      <c r="HX676" s="2" t="s">
        <v>134</v>
      </c>
      <c r="HY676" s="2" t="s">
        <v>134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134</v>
      </c>
      <c r="IH676" s="2" t="s">
        <v>134</v>
      </c>
      <c r="II676" s="2" t="s">
        <v>134</v>
      </c>
      <c r="IJ676" s="2" t="s">
        <v>134</v>
      </c>
      <c r="IK676" s="2" t="s">
        <v>134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134</v>
      </c>
      <c r="IT676" s="2" t="s">
        <v>134</v>
      </c>
      <c r="IU676" s="2" t="s">
        <v>134</v>
      </c>
      <c r="IV676" s="2" t="s">
        <v>134</v>
      </c>
      <c r="IW676" s="2" t="s">
        <v>134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134</v>
      </c>
      <c r="JF676" s="2" t="s">
        <v>134</v>
      </c>
      <c r="JG676" s="2" t="s">
        <v>134</v>
      </c>
      <c r="JH676" s="2" t="s">
        <v>134</v>
      </c>
      <c r="JI676" s="2" t="s">
        <v>134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134</v>
      </c>
      <c r="JR676" s="2" t="s">
        <v>134</v>
      </c>
      <c r="JS676" s="2" t="s">
        <v>134</v>
      </c>
      <c r="JT676" s="2" t="s">
        <v>134</v>
      </c>
      <c r="JU676" s="2" t="s">
        <v>134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134</v>
      </c>
      <c r="KE676" s="2" t="s">
        <v>134</v>
      </c>
      <c r="KF676" s="2" t="s">
        <v>134</v>
      </c>
      <c r="KG676" s="2" t="s">
        <v>134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134</v>
      </c>
      <c r="LB676" s="2" t="s">
        <v>134</v>
      </c>
      <c r="LC676" s="2" t="s">
        <v>134</v>
      </c>
      <c r="LD676" s="2" t="s">
        <v>134</v>
      </c>
      <c r="LE676" s="2" t="s">
        <v>134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134</v>
      </c>
      <c r="LO676" s="2" t="s">
        <v>134</v>
      </c>
      <c r="LP676" s="2" t="s">
        <v>134</v>
      </c>
      <c r="LQ676" s="2" t="s">
        <v>134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134</v>
      </c>
      <c r="LZ676" s="2" t="s">
        <v>134</v>
      </c>
      <c r="MA676" s="2" t="s">
        <v>134</v>
      </c>
      <c r="MB676" s="2" t="s">
        <v>134</v>
      </c>
      <c r="MC676" s="2" t="s">
        <v>134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134</v>
      </c>
      <c r="MM676" s="2" t="s">
        <v>134</v>
      </c>
      <c r="MN676" s="2" t="s">
        <v>134</v>
      </c>
      <c r="MO676" s="2" t="s">
        <v>134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134</v>
      </c>
      <c r="MY676" s="2" t="s">
        <v>134</v>
      </c>
      <c r="MZ676" s="2" t="s">
        <v>134</v>
      </c>
      <c r="NA676" s="2" t="s">
        <v>134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134</v>
      </c>
      <c r="NV676" s="2" t="s">
        <v>134</v>
      </c>
      <c r="NW676" s="2" t="s">
        <v>134</v>
      </c>
      <c r="NX676" s="2" t="s">
        <v>134</v>
      </c>
      <c r="NY676" s="2" t="s">
        <v>134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134</v>
      </c>
      <c r="OI676" s="2" t="s">
        <v>134</v>
      </c>
      <c r="OJ676" s="2" t="s">
        <v>134</v>
      </c>
      <c r="OK676" s="2" t="s">
        <v>134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134</v>
      </c>
      <c r="OT676" s="2" t="s">
        <v>134</v>
      </c>
      <c r="OU676" s="2" t="s">
        <v>134</v>
      </c>
      <c r="OV676" s="2" t="s">
        <v>134</v>
      </c>
      <c r="OW676" s="2" t="s">
        <v>134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134</v>
      </c>
      <c r="PS676" s="2" t="s">
        <v>134</v>
      </c>
      <c r="PT676" s="2" t="s">
        <v>134</v>
      </c>
      <c r="PU676" s="2" t="s">
        <v>134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134</v>
      </c>
      <c r="RB676" s="2" t="s">
        <v>134</v>
      </c>
      <c r="RC676" s="2" t="s">
        <v>134</v>
      </c>
      <c r="RD676" s="2" t="s">
        <v>134</v>
      </c>
      <c r="RE676" s="2" t="s">
        <v>134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134</v>
      </c>
      <c r="RN676" s="2" t="s">
        <v>134</v>
      </c>
      <c r="RO676" s="2" t="s">
        <v>134</v>
      </c>
      <c r="RP676" s="2" t="s">
        <v>134</v>
      </c>
      <c r="RQ676" s="2" t="s">
        <v>134</v>
      </c>
      <c r="RR676" s="2" t="s">
        <v>134</v>
      </c>
      <c r="RS676" s="4"/>
      <c r="RT676" s="8"/>
      <c r="RU676" s="4"/>
      <c r="RV676" s="8"/>
      <c r="RW676" s="7"/>
      <c r="RX676" s="7"/>
      <c r="RY676" s="2" t="s">
        <v>134</v>
      </c>
      <c r="RZ676" s="2" t="s">
        <v>134</v>
      </c>
      <c r="SA676" s="2" t="s">
        <v>134</v>
      </c>
      <c r="SB676" s="2" t="s">
        <v>134</v>
      </c>
      <c r="SC676" s="2" t="s">
        <v>134</v>
      </c>
      <c r="SD676" s="2" t="s">
        <v>134</v>
      </c>
      <c r="SE676" s="4"/>
      <c r="SF676" s="8"/>
      <c r="SG676" s="4"/>
      <c r="SH676" s="8"/>
      <c r="SI676" s="7"/>
      <c r="SJ676" s="7"/>
      <c r="SK676" s="2" t="s">
        <v>134</v>
      </c>
      <c r="SL676" s="2" t="s">
        <v>134</v>
      </c>
      <c r="SM676" s="2" t="s">
        <v>134</v>
      </c>
      <c r="SN676" s="2" t="s">
        <v>134</v>
      </c>
      <c r="SO676" s="2" t="s">
        <v>134</v>
      </c>
      <c r="SP676" s="2" t="s">
        <v>134</v>
      </c>
    </row>
    <row r="677">
      <c r="A677" s="2" t="s">
        <v>4399</v>
      </c>
      <c r="B677" s="2" t="s">
        <v>123</v>
      </c>
      <c r="C677" s="2" t="s">
        <v>1660</v>
      </c>
      <c r="D677" s="2" t="s">
        <v>2731</v>
      </c>
      <c r="E677" s="2" t="s">
        <v>1660</v>
      </c>
      <c r="F677" s="2" t="s">
        <v>4400</v>
      </c>
      <c r="G677" s="2" t="s">
        <v>134</v>
      </c>
      <c r="H677" s="2" t="s">
        <v>134</v>
      </c>
      <c r="I677" s="2" t="s">
        <v>134</v>
      </c>
      <c r="J677" s="2" t="s">
        <v>4339</v>
      </c>
      <c r="K677" s="2" t="s">
        <v>4401</v>
      </c>
      <c r="L677" s="3">
        <v>22.5</v>
      </c>
      <c r="M677" s="3"/>
      <c r="N677" s="3"/>
      <c r="O677" s="2" t="s">
        <v>131</v>
      </c>
      <c r="P677" s="2" t="s">
        <v>134</v>
      </c>
      <c r="Q677" s="2" t="s">
        <v>134</v>
      </c>
      <c r="R677" s="2" t="s">
        <v>3132</v>
      </c>
      <c r="S677" s="2" t="s">
        <v>134</v>
      </c>
      <c r="T677" s="2" t="s">
        <v>134</v>
      </c>
      <c r="U677" s="2" t="s">
        <v>134</v>
      </c>
      <c r="V677" s="2" t="s">
        <v>134</v>
      </c>
      <c r="W677" s="2" t="s">
        <v>134</v>
      </c>
      <c r="X677" s="2" t="s">
        <v>134</v>
      </c>
      <c r="Y677" s="2" t="s">
        <v>134</v>
      </c>
      <c r="Z677" s="4"/>
      <c r="AA677" s="4">
        <f>=ROUNDDOWN({0},0)</f>
      </c>
      <c r="AB677" s="5"/>
      <c r="AC677" s="2" t="s">
        <v>134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134</v>
      </c>
      <c r="BV677" s="2" t="s">
        <v>134</v>
      </c>
      <c r="BW677" s="2" t="s">
        <v>134</v>
      </c>
      <c r="BX677" s="2" t="s">
        <v>134</v>
      </c>
      <c r="BY677" s="2" t="s">
        <v>134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134</v>
      </c>
      <c r="CH677" s="2" t="s">
        <v>134</v>
      </c>
      <c r="CI677" s="2" t="s">
        <v>134</v>
      </c>
      <c r="CJ677" s="2" t="s">
        <v>134</v>
      </c>
      <c r="CK677" s="2" t="s">
        <v>134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134</v>
      </c>
      <c r="CT677" s="2" t="s">
        <v>134</v>
      </c>
      <c r="CU677" s="2" t="s">
        <v>134</v>
      </c>
      <c r="CV677" s="2" t="s">
        <v>134</v>
      </c>
      <c r="CW677" s="2" t="s">
        <v>134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134</v>
      </c>
      <c r="DG677" s="2" t="s">
        <v>134</v>
      </c>
      <c r="DH677" s="2" t="s">
        <v>134</v>
      </c>
      <c r="DI677" s="2" t="s">
        <v>134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134</v>
      </c>
      <c r="DR677" s="2" t="s">
        <v>134</v>
      </c>
      <c r="DS677" s="2" t="s">
        <v>134</v>
      </c>
      <c r="DT677" s="2" t="s">
        <v>134</v>
      </c>
      <c r="DU677" s="2" t="s">
        <v>134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134</v>
      </c>
      <c r="ED677" s="2" t="s">
        <v>134</v>
      </c>
      <c r="EE677" s="2" t="s">
        <v>134</v>
      </c>
      <c r="EF677" s="2" t="s">
        <v>134</v>
      </c>
      <c r="EG677" s="2" t="s">
        <v>134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134</v>
      </c>
      <c r="EQ677" s="2" t="s">
        <v>134</v>
      </c>
      <c r="ER677" s="2" t="s">
        <v>134</v>
      </c>
      <c r="ES677" s="2" t="s">
        <v>134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134</v>
      </c>
      <c r="FB677" s="2" t="s">
        <v>134</v>
      </c>
      <c r="FC677" s="2" t="s">
        <v>134</v>
      </c>
      <c r="FD677" s="2" t="s">
        <v>134</v>
      </c>
      <c r="FE677" s="2" t="s">
        <v>134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134</v>
      </c>
      <c r="FN677" s="2" t="s">
        <v>134</v>
      </c>
      <c r="FO677" s="2" t="s">
        <v>134</v>
      </c>
      <c r="FP677" s="2" t="s">
        <v>134</v>
      </c>
      <c r="FQ677" s="2" t="s">
        <v>134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134</v>
      </c>
      <c r="GA677" s="2" t="s">
        <v>134</v>
      </c>
      <c r="GB677" s="2" t="s">
        <v>134</v>
      </c>
      <c r="GC677" s="2" t="s">
        <v>134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134</v>
      </c>
      <c r="GM677" s="2" t="s">
        <v>134</v>
      </c>
      <c r="GN677" s="2" t="s">
        <v>134</v>
      </c>
      <c r="GO677" s="2" t="s">
        <v>134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134</v>
      </c>
      <c r="GX677" s="2" t="s">
        <v>134</v>
      </c>
      <c r="GY677" s="2" t="s">
        <v>134</v>
      </c>
      <c r="GZ677" s="2" t="s">
        <v>134</v>
      </c>
      <c r="HA677" s="2" t="s">
        <v>134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134</v>
      </c>
      <c r="HJ677" s="2" t="s">
        <v>134</v>
      </c>
      <c r="HK677" s="2" t="s">
        <v>134</v>
      </c>
      <c r="HL677" s="2" t="s">
        <v>134</v>
      </c>
      <c r="HM677" s="2" t="s">
        <v>134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134</v>
      </c>
      <c r="HV677" s="2" t="s">
        <v>134</v>
      </c>
      <c r="HW677" s="2" t="s">
        <v>134</v>
      </c>
      <c r="HX677" s="2" t="s">
        <v>134</v>
      </c>
      <c r="HY677" s="2" t="s">
        <v>134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134</v>
      </c>
      <c r="II677" s="2" t="s">
        <v>134</v>
      </c>
      <c r="IJ677" s="2" t="s">
        <v>134</v>
      </c>
      <c r="IK677" s="2" t="s">
        <v>134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134</v>
      </c>
      <c r="IT677" s="2" t="s">
        <v>134</v>
      </c>
      <c r="IU677" s="2" t="s">
        <v>134</v>
      </c>
      <c r="IV677" s="2" t="s">
        <v>134</v>
      </c>
      <c r="IW677" s="2" t="s">
        <v>134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134</v>
      </c>
      <c r="JG677" s="2" t="s">
        <v>134</v>
      </c>
      <c r="JH677" s="2" t="s">
        <v>134</v>
      </c>
      <c r="JI677" s="2" t="s">
        <v>134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134</v>
      </c>
      <c r="JR677" s="2" t="s">
        <v>134</v>
      </c>
      <c r="JS677" s="2" t="s">
        <v>134</v>
      </c>
      <c r="JT677" s="2" t="s">
        <v>134</v>
      </c>
      <c r="JU677" s="2" t="s">
        <v>134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134</v>
      </c>
      <c r="KE677" s="2" t="s">
        <v>134</v>
      </c>
      <c r="KF677" s="2" t="s">
        <v>134</v>
      </c>
      <c r="KG677" s="2" t="s">
        <v>134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134</v>
      </c>
      <c r="KQ677" s="2" t="s">
        <v>134</v>
      </c>
      <c r="KR677" s="2" t="s">
        <v>134</v>
      </c>
      <c r="KS677" s="2" t="s">
        <v>134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134</v>
      </c>
      <c r="LC677" s="2" t="s">
        <v>134</v>
      </c>
      <c r="LD677" s="2" t="s">
        <v>134</v>
      </c>
      <c r="LE677" s="2" t="s">
        <v>134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134</v>
      </c>
      <c r="LO677" s="2" t="s">
        <v>134</v>
      </c>
      <c r="LP677" s="2" t="s">
        <v>134</v>
      </c>
      <c r="LQ677" s="2" t="s">
        <v>134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134</v>
      </c>
      <c r="LZ677" s="2" t="s">
        <v>134</v>
      </c>
      <c r="MA677" s="2" t="s">
        <v>134</v>
      </c>
      <c r="MB677" s="2" t="s">
        <v>134</v>
      </c>
      <c r="MC677" s="2" t="s">
        <v>134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134</v>
      </c>
      <c r="MM677" s="2" t="s">
        <v>134</v>
      </c>
      <c r="MN677" s="2" t="s">
        <v>134</v>
      </c>
      <c r="MO677" s="2" t="s">
        <v>134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134</v>
      </c>
      <c r="MY677" s="2" t="s">
        <v>134</v>
      </c>
      <c r="MZ677" s="2" t="s">
        <v>134</v>
      </c>
      <c r="NA677" s="2" t="s">
        <v>134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134</v>
      </c>
      <c r="NW677" s="2" t="s">
        <v>134</v>
      </c>
      <c r="NX677" s="2" t="s">
        <v>134</v>
      </c>
      <c r="NY677" s="2" t="s">
        <v>134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134</v>
      </c>
      <c r="OI677" s="2" t="s">
        <v>134</v>
      </c>
      <c r="OJ677" s="2" t="s">
        <v>134</v>
      </c>
      <c r="OK677" s="2" t="s">
        <v>134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134</v>
      </c>
      <c r="OT677" s="2" t="s">
        <v>134</v>
      </c>
      <c r="OU677" s="2" t="s">
        <v>134</v>
      </c>
      <c r="OV677" s="2" t="s">
        <v>134</v>
      </c>
      <c r="OW677" s="2" t="s">
        <v>134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134</v>
      </c>
      <c r="PF677" s="2" t="s">
        <v>134</v>
      </c>
      <c r="PG677" s="2" t="s">
        <v>134</v>
      </c>
      <c r="PH677" s="2" t="s">
        <v>134</v>
      </c>
      <c r="PI677" s="2" t="s">
        <v>134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134</v>
      </c>
      <c r="QD677" s="2" t="s">
        <v>134</v>
      </c>
      <c r="QE677" s="2" t="s">
        <v>134</v>
      </c>
      <c r="QF677" s="2" t="s">
        <v>134</v>
      </c>
      <c r="QG677" s="2" t="s">
        <v>134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134</v>
      </c>
      <c r="RB677" s="2" t="s">
        <v>134</v>
      </c>
      <c r="RC677" s="2" t="s">
        <v>134</v>
      </c>
      <c r="RD677" s="2" t="s">
        <v>134</v>
      </c>
      <c r="RE677" s="2" t="s">
        <v>134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  <c r="RS677" s="4"/>
      <c r="RT677" s="8"/>
      <c r="RU677" s="4"/>
      <c r="RV677" s="8"/>
      <c r="RW677" s="7"/>
      <c r="RX677" s="7"/>
      <c r="RY677" s="2" t="s">
        <v>134</v>
      </c>
      <c r="RZ677" s="2" t="s">
        <v>134</v>
      </c>
      <c r="SA677" s="2" t="s">
        <v>134</v>
      </c>
      <c r="SB677" s="2" t="s">
        <v>134</v>
      </c>
      <c r="SC677" s="2" t="s">
        <v>134</v>
      </c>
      <c r="SD677" s="2" t="s">
        <v>134</v>
      </c>
      <c r="SE677" s="4"/>
      <c r="SF677" s="8"/>
      <c r="SG677" s="4"/>
      <c r="SH677" s="8"/>
      <c r="SI677" s="7"/>
      <c r="SJ677" s="7"/>
      <c r="SK677" s="2" t="s">
        <v>134</v>
      </c>
      <c r="SL677" s="2" t="s">
        <v>134</v>
      </c>
      <c r="SM677" s="2" t="s">
        <v>134</v>
      </c>
      <c r="SN677" s="2" t="s">
        <v>134</v>
      </c>
      <c r="SO677" s="2" t="s">
        <v>134</v>
      </c>
      <c r="SP677" s="2" t="s">
        <v>134</v>
      </c>
    </row>
    <row r="678">
      <c r="A678" s="2" t="s">
        <v>4402</v>
      </c>
      <c r="B678" s="2" t="s">
        <v>123</v>
      </c>
      <c r="C678" s="2" t="s">
        <v>1660</v>
      </c>
      <c r="D678" s="2" t="s">
        <v>2731</v>
      </c>
      <c r="E678" s="2" t="s">
        <v>1660</v>
      </c>
      <c r="F678" s="2" t="s">
        <v>4403</v>
      </c>
      <c r="G678" s="2" t="s">
        <v>134</v>
      </c>
      <c r="H678" s="2" t="s">
        <v>134</v>
      </c>
      <c r="I678" s="2" t="s">
        <v>134</v>
      </c>
      <c r="J678" s="2" t="s">
        <v>4404</v>
      </c>
      <c r="K678" s="2" t="s">
        <v>605</v>
      </c>
      <c r="L678" s="3">
        <v>4.05</v>
      </c>
      <c r="M678" s="3"/>
      <c r="N678" s="3"/>
      <c r="O678" s="2" t="s">
        <v>131</v>
      </c>
      <c r="P678" s="2" t="s">
        <v>134</v>
      </c>
      <c r="Q678" s="2" t="s">
        <v>134</v>
      </c>
      <c r="R678" s="2" t="s">
        <v>3132</v>
      </c>
      <c r="S678" s="2" t="s">
        <v>134</v>
      </c>
      <c r="T678" s="2" t="s">
        <v>134</v>
      </c>
      <c r="U678" s="2" t="s">
        <v>134</v>
      </c>
      <c r="V678" s="2" t="s">
        <v>134</v>
      </c>
      <c r="W678" s="2" t="s">
        <v>134</v>
      </c>
      <c r="X678" s="2" t="s">
        <v>134</v>
      </c>
      <c r="Y678" s="2" t="s">
        <v>134</v>
      </c>
      <c r="Z678" s="4"/>
      <c r="AA678" s="4">
        <f>=ROUNDDOWN({0},0)</f>
      </c>
      <c r="AB678" s="5"/>
      <c r="AC678" s="2" t="s">
        <v>134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134</v>
      </c>
      <c r="BM678" s="7"/>
      <c r="BN678" s="7"/>
      <c r="BO678" s="4"/>
      <c r="BP678" s="8"/>
      <c r="BQ678" s="4"/>
      <c r="BR678" s="8"/>
      <c r="BS678" s="7"/>
      <c r="BT678" s="7"/>
      <c r="BU678" s="2" t="s">
        <v>134</v>
      </c>
      <c r="BV678" s="2" t="s">
        <v>134</v>
      </c>
      <c r="BW678" s="2" t="s">
        <v>134</v>
      </c>
      <c r="BX678" s="2" t="s">
        <v>134</v>
      </c>
      <c r="BY678" s="2" t="s">
        <v>134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134</v>
      </c>
      <c r="CH678" s="2" t="s">
        <v>134</v>
      </c>
      <c r="CI678" s="2" t="s">
        <v>134</v>
      </c>
      <c r="CJ678" s="2" t="s">
        <v>134</v>
      </c>
      <c r="CK678" s="2" t="s">
        <v>134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134</v>
      </c>
      <c r="CT678" s="2" t="s">
        <v>134</v>
      </c>
      <c r="CU678" s="2" t="s">
        <v>134</v>
      </c>
      <c r="CV678" s="2" t="s">
        <v>134</v>
      </c>
      <c r="CW678" s="2" t="s">
        <v>134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134</v>
      </c>
      <c r="DG678" s="2" t="s">
        <v>134</v>
      </c>
      <c r="DH678" s="2" t="s">
        <v>134</v>
      </c>
      <c r="DI678" s="2" t="s">
        <v>134</v>
      </c>
      <c r="DJ678" s="2" t="s">
        <v>134</v>
      </c>
      <c r="DK678" s="4"/>
      <c r="DL678" s="8"/>
      <c r="DM678" s="4"/>
      <c r="DN678" s="8"/>
      <c r="DO678" s="7"/>
      <c r="DP678" s="7"/>
      <c r="DQ678" s="2" t="s">
        <v>134</v>
      </c>
      <c r="DR678" s="2" t="s">
        <v>134</v>
      </c>
      <c r="DS678" s="2" t="s">
        <v>134</v>
      </c>
      <c r="DT678" s="2" t="s">
        <v>134</v>
      </c>
      <c r="DU678" s="2" t="s">
        <v>134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134</v>
      </c>
      <c r="ED678" s="2" t="s">
        <v>134</v>
      </c>
      <c r="EE678" s="2" t="s">
        <v>134</v>
      </c>
      <c r="EF678" s="2" t="s">
        <v>134</v>
      </c>
      <c r="EG678" s="2" t="s">
        <v>134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134</v>
      </c>
      <c r="EQ678" s="2" t="s">
        <v>134</v>
      </c>
      <c r="ER678" s="2" t="s">
        <v>134</v>
      </c>
      <c r="ES678" s="2" t="s">
        <v>134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134</v>
      </c>
      <c r="FB678" s="2" t="s">
        <v>134</v>
      </c>
      <c r="FC678" s="2" t="s">
        <v>134</v>
      </c>
      <c r="FD678" s="2" t="s">
        <v>134</v>
      </c>
      <c r="FE678" s="2" t="s">
        <v>134</v>
      </c>
      <c r="FF678" s="2" t="s">
        <v>134</v>
      </c>
      <c r="FG678" s="4"/>
      <c r="FH678" s="8"/>
      <c r="FI678" s="4"/>
      <c r="FJ678" s="8"/>
      <c r="FK678" s="7"/>
      <c r="FL678" s="7"/>
      <c r="FM678" s="2" t="s">
        <v>134</v>
      </c>
      <c r="FN678" s="2" t="s">
        <v>134</v>
      </c>
      <c r="FO678" s="2" t="s">
        <v>134</v>
      </c>
      <c r="FP678" s="2" t="s">
        <v>134</v>
      </c>
      <c r="FQ678" s="2" t="s">
        <v>134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134</v>
      </c>
      <c r="GA678" s="2" t="s">
        <v>134</v>
      </c>
      <c r="GB678" s="2" t="s">
        <v>134</v>
      </c>
      <c r="GC678" s="2" t="s">
        <v>134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134</v>
      </c>
      <c r="GM678" s="2" t="s">
        <v>134</v>
      </c>
      <c r="GN678" s="2" t="s">
        <v>134</v>
      </c>
      <c r="GO678" s="2" t="s">
        <v>134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134</v>
      </c>
      <c r="GX678" s="2" t="s">
        <v>134</v>
      </c>
      <c r="GY678" s="2" t="s">
        <v>134</v>
      </c>
      <c r="GZ678" s="2" t="s">
        <v>134</v>
      </c>
      <c r="HA678" s="2" t="s">
        <v>134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134</v>
      </c>
      <c r="HJ678" s="2" t="s">
        <v>134</v>
      </c>
      <c r="HK678" s="2" t="s">
        <v>134</v>
      </c>
      <c r="HL678" s="2" t="s">
        <v>134</v>
      </c>
      <c r="HM678" s="2" t="s">
        <v>134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134</v>
      </c>
      <c r="HV678" s="2" t="s">
        <v>134</v>
      </c>
      <c r="HW678" s="2" t="s">
        <v>134</v>
      </c>
      <c r="HX678" s="2" t="s">
        <v>134</v>
      </c>
      <c r="HY678" s="2" t="s">
        <v>134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134</v>
      </c>
      <c r="II678" s="2" t="s">
        <v>134</v>
      </c>
      <c r="IJ678" s="2" t="s">
        <v>134</v>
      </c>
      <c r="IK678" s="2" t="s">
        <v>134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134</v>
      </c>
      <c r="IT678" s="2" t="s">
        <v>134</v>
      </c>
      <c r="IU678" s="2" t="s">
        <v>134</v>
      </c>
      <c r="IV678" s="2" t="s">
        <v>134</v>
      </c>
      <c r="IW678" s="2" t="s">
        <v>134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134</v>
      </c>
      <c r="JG678" s="2" t="s">
        <v>134</v>
      </c>
      <c r="JH678" s="2" t="s">
        <v>134</v>
      </c>
      <c r="JI678" s="2" t="s">
        <v>134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134</v>
      </c>
      <c r="JR678" s="2" t="s">
        <v>134</v>
      </c>
      <c r="JS678" s="2" t="s">
        <v>134</v>
      </c>
      <c r="JT678" s="2" t="s">
        <v>134</v>
      </c>
      <c r="JU678" s="2" t="s">
        <v>134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134</v>
      </c>
      <c r="KE678" s="2" t="s">
        <v>134</v>
      </c>
      <c r="KF678" s="2" t="s">
        <v>134</v>
      </c>
      <c r="KG678" s="2" t="s">
        <v>134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134</v>
      </c>
      <c r="LC678" s="2" t="s">
        <v>134</v>
      </c>
      <c r="LD678" s="2" t="s">
        <v>134</v>
      </c>
      <c r="LE678" s="2" t="s">
        <v>134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134</v>
      </c>
      <c r="LO678" s="2" t="s">
        <v>134</v>
      </c>
      <c r="LP678" s="2" t="s">
        <v>134</v>
      </c>
      <c r="LQ678" s="2" t="s">
        <v>134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134</v>
      </c>
      <c r="LZ678" s="2" t="s">
        <v>134</v>
      </c>
      <c r="MA678" s="2" t="s">
        <v>134</v>
      </c>
      <c r="MB678" s="2" t="s">
        <v>134</v>
      </c>
      <c r="MC678" s="2" t="s">
        <v>134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134</v>
      </c>
      <c r="MM678" s="2" t="s">
        <v>134</v>
      </c>
      <c r="MN678" s="2" t="s">
        <v>134</v>
      </c>
      <c r="MO678" s="2" t="s">
        <v>134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134</v>
      </c>
      <c r="MY678" s="2" t="s">
        <v>134</v>
      </c>
      <c r="MZ678" s="2" t="s">
        <v>134</v>
      </c>
      <c r="NA678" s="2" t="s">
        <v>134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134</v>
      </c>
      <c r="OT678" s="2" t="s">
        <v>134</v>
      </c>
      <c r="OU678" s="2" t="s">
        <v>134</v>
      </c>
      <c r="OV678" s="2" t="s">
        <v>134</v>
      </c>
      <c r="OW678" s="2" t="s">
        <v>134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134</v>
      </c>
      <c r="PS678" s="2" t="s">
        <v>134</v>
      </c>
      <c r="PT678" s="2" t="s">
        <v>134</v>
      </c>
      <c r="PU678" s="2" t="s">
        <v>134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134</v>
      </c>
      <c r="QD678" s="2" t="s">
        <v>134</v>
      </c>
      <c r="QE678" s="2" t="s">
        <v>134</v>
      </c>
      <c r="QF678" s="2" t="s">
        <v>134</v>
      </c>
      <c r="QG678" s="2" t="s">
        <v>134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134</v>
      </c>
      <c r="RB678" s="2" t="s">
        <v>134</v>
      </c>
      <c r="RC678" s="2" t="s">
        <v>134</v>
      </c>
      <c r="RD678" s="2" t="s">
        <v>134</v>
      </c>
      <c r="RE678" s="2" t="s">
        <v>134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  <c r="RS678" s="4"/>
      <c r="RT678" s="8"/>
      <c r="RU678" s="4"/>
      <c r="RV678" s="8"/>
      <c r="RW678" s="7"/>
      <c r="RX678" s="7"/>
      <c r="RY678" s="2" t="s">
        <v>134</v>
      </c>
      <c r="RZ678" s="2" t="s">
        <v>134</v>
      </c>
      <c r="SA678" s="2" t="s">
        <v>134</v>
      </c>
      <c r="SB678" s="2" t="s">
        <v>134</v>
      </c>
      <c r="SC678" s="2" t="s">
        <v>134</v>
      </c>
      <c r="SD678" s="2" t="s">
        <v>134</v>
      </c>
      <c r="SE678" s="4"/>
      <c r="SF678" s="8"/>
      <c r="SG678" s="4"/>
      <c r="SH678" s="8"/>
      <c r="SI678" s="7"/>
      <c r="SJ678" s="7"/>
      <c r="SK678" s="2" t="s">
        <v>134</v>
      </c>
      <c r="SL678" s="2" t="s">
        <v>134</v>
      </c>
      <c r="SM678" s="2" t="s">
        <v>134</v>
      </c>
      <c r="SN678" s="2" t="s">
        <v>134</v>
      </c>
      <c r="SO678" s="2" t="s">
        <v>134</v>
      </c>
      <c r="SP678" s="2" t="s">
        <v>134</v>
      </c>
    </row>
    <row r="679">
      <c r="A679" s="2" t="s">
        <v>4405</v>
      </c>
      <c r="B679" s="2" t="s">
        <v>123</v>
      </c>
      <c r="C679" s="2" t="s">
        <v>1660</v>
      </c>
      <c r="D679" s="2" t="s">
        <v>2731</v>
      </c>
      <c r="E679" s="2" t="s">
        <v>1660</v>
      </c>
      <c r="F679" s="2" t="s">
        <v>4406</v>
      </c>
      <c r="G679" s="2" t="s">
        <v>134</v>
      </c>
      <c r="H679" s="2" t="s">
        <v>134</v>
      </c>
      <c r="I679" s="2" t="s">
        <v>134</v>
      </c>
      <c r="J679" s="2" t="s">
        <v>4407</v>
      </c>
      <c r="K679" s="2" t="s">
        <v>4340</v>
      </c>
      <c r="L679" s="3">
        <v>13.85</v>
      </c>
      <c r="M679" s="3"/>
      <c r="N679" s="3"/>
      <c r="O679" s="2" t="s">
        <v>131</v>
      </c>
      <c r="P679" s="2" t="s">
        <v>134</v>
      </c>
      <c r="Q679" s="2" t="s">
        <v>134</v>
      </c>
      <c r="R679" s="2" t="s">
        <v>3132</v>
      </c>
      <c r="S679" s="2" t="s">
        <v>134</v>
      </c>
      <c r="T679" s="2" t="s">
        <v>134</v>
      </c>
      <c r="U679" s="2" t="s">
        <v>134</v>
      </c>
      <c r="V679" s="2" t="s">
        <v>134</v>
      </c>
      <c r="W679" s="2" t="s">
        <v>134</v>
      </c>
      <c r="X679" s="2" t="s">
        <v>134</v>
      </c>
      <c r="Y679" s="2" t="s">
        <v>134</v>
      </c>
      <c r="Z679" s="4"/>
      <c r="AA679" s="4">
        <f>=ROUNDDOWN({0},0)</f>
      </c>
      <c r="AB679" s="5"/>
      <c r="AC679" s="2" t="s">
        <v>134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134</v>
      </c>
      <c r="BV679" s="2" t="s">
        <v>134</v>
      </c>
      <c r="BW679" s="2" t="s">
        <v>134</v>
      </c>
      <c r="BX679" s="2" t="s">
        <v>134</v>
      </c>
      <c r="BY679" s="2" t="s">
        <v>134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134</v>
      </c>
      <c r="CH679" s="2" t="s">
        <v>134</v>
      </c>
      <c r="CI679" s="2" t="s">
        <v>134</v>
      </c>
      <c r="CJ679" s="2" t="s">
        <v>134</v>
      </c>
      <c r="CK679" s="2" t="s">
        <v>134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134</v>
      </c>
      <c r="CT679" s="2" t="s">
        <v>134</v>
      </c>
      <c r="CU679" s="2" t="s">
        <v>134</v>
      </c>
      <c r="CV679" s="2" t="s">
        <v>134</v>
      </c>
      <c r="CW679" s="2" t="s">
        <v>134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134</v>
      </c>
      <c r="DG679" s="2" t="s">
        <v>134</v>
      </c>
      <c r="DH679" s="2" t="s">
        <v>134</v>
      </c>
      <c r="DI679" s="2" t="s">
        <v>134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134</v>
      </c>
      <c r="DR679" s="2" t="s">
        <v>134</v>
      </c>
      <c r="DS679" s="2" t="s">
        <v>134</v>
      </c>
      <c r="DT679" s="2" t="s">
        <v>134</v>
      </c>
      <c r="DU679" s="2" t="s">
        <v>134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134</v>
      </c>
      <c r="ED679" s="2" t="s">
        <v>134</v>
      </c>
      <c r="EE679" s="2" t="s">
        <v>134</v>
      </c>
      <c r="EF679" s="2" t="s">
        <v>134</v>
      </c>
      <c r="EG679" s="2" t="s">
        <v>134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134</v>
      </c>
      <c r="EQ679" s="2" t="s">
        <v>134</v>
      </c>
      <c r="ER679" s="2" t="s">
        <v>134</v>
      </c>
      <c r="ES679" s="2" t="s">
        <v>134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134</v>
      </c>
      <c r="FB679" s="2" t="s">
        <v>134</v>
      </c>
      <c r="FC679" s="2" t="s">
        <v>134</v>
      </c>
      <c r="FD679" s="2" t="s">
        <v>134</v>
      </c>
      <c r="FE679" s="2" t="s">
        <v>134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134</v>
      </c>
      <c r="FN679" s="2" t="s">
        <v>134</v>
      </c>
      <c r="FO679" s="2" t="s">
        <v>134</v>
      </c>
      <c r="FP679" s="2" t="s">
        <v>134</v>
      </c>
      <c r="FQ679" s="2" t="s">
        <v>134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134</v>
      </c>
      <c r="GA679" s="2" t="s">
        <v>134</v>
      </c>
      <c r="GB679" s="2" t="s">
        <v>134</v>
      </c>
      <c r="GC679" s="2" t="s">
        <v>134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134</v>
      </c>
      <c r="GX679" s="2" t="s">
        <v>134</v>
      </c>
      <c r="GY679" s="2" t="s">
        <v>134</v>
      </c>
      <c r="GZ679" s="2" t="s">
        <v>134</v>
      </c>
      <c r="HA679" s="2" t="s">
        <v>134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134</v>
      </c>
      <c r="HJ679" s="2" t="s">
        <v>134</v>
      </c>
      <c r="HK679" s="2" t="s">
        <v>134</v>
      </c>
      <c r="HL679" s="2" t="s">
        <v>134</v>
      </c>
      <c r="HM679" s="2" t="s">
        <v>134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134</v>
      </c>
      <c r="HV679" s="2" t="s">
        <v>134</v>
      </c>
      <c r="HW679" s="2" t="s">
        <v>134</v>
      </c>
      <c r="HX679" s="2" t="s">
        <v>134</v>
      </c>
      <c r="HY679" s="2" t="s">
        <v>134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134</v>
      </c>
      <c r="II679" s="2" t="s">
        <v>134</v>
      </c>
      <c r="IJ679" s="2" t="s">
        <v>134</v>
      </c>
      <c r="IK679" s="2" t="s">
        <v>134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134</v>
      </c>
      <c r="IT679" s="2" t="s">
        <v>134</v>
      </c>
      <c r="IU679" s="2" t="s">
        <v>134</v>
      </c>
      <c r="IV679" s="2" t="s">
        <v>134</v>
      </c>
      <c r="IW679" s="2" t="s">
        <v>134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134</v>
      </c>
      <c r="JG679" s="2" t="s">
        <v>134</v>
      </c>
      <c r="JH679" s="2" t="s">
        <v>134</v>
      </c>
      <c r="JI679" s="2" t="s">
        <v>134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134</v>
      </c>
      <c r="JS679" s="2" t="s">
        <v>134</v>
      </c>
      <c r="JT679" s="2" t="s">
        <v>134</v>
      </c>
      <c r="JU679" s="2" t="s">
        <v>134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134</v>
      </c>
      <c r="KE679" s="2" t="s">
        <v>134</v>
      </c>
      <c r="KF679" s="2" t="s">
        <v>134</v>
      </c>
      <c r="KG679" s="2" t="s">
        <v>134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134</v>
      </c>
      <c r="LC679" s="2" t="s">
        <v>134</v>
      </c>
      <c r="LD679" s="2" t="s">
        <v>134</v>
      </c>
      <c r="LE679" s="2" t="s">
        <v>134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134</v>
      </c>
      <c r="LZ679" s="2" t="s">
        <v>134</v>
      </c>
      <c r="MA679" s="2" t="s">
        <v>134</v>
      </c>
      <c r="MB679" s="2" t="s">
        <v>134</v>
      </c>
      <c r="MC679" s="2" t="s">
        <v>134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134</v>
      </c>
      <c r="MY679" s="2" t="s">
        <v>134</v>
      </c>
      <c r="MZ679" s="2" t="s">
        <v>134</v>
      </c>
      <c r="NA679" s="2" t="s">
        <v>134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134</v>
      </c>
      <c r="NV679" s="2" t="s">
        <v>134</v>
      </c>
      <c r="NW679" s="2" t="s">
        <v>134</v>
      </c>
      <c r="NX679" s="2" t="s">
        <v>134</v>
      </c>
      <c r="NY679" s="2" t="s">
        <v>134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134</v>
      </c>
      <c r="OT679" s="2" t="s">
        <v>134</v>
      </c>
      <c r="OU679" s="2" t="s">
        <v>134</v>
      </c>
      <c r="OV679" s="2" t="s">
        <v>134</v>
      </c>
      <c r="OW679" s="2" t="s">
        <v>134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134</v>
      </c>
      <c r="RB679" s="2" t="s">
        <v>134</v>
      </c>
      <c r="RC679" s="2" t="s">
        <v>134</v>
      </c>
      <c r="RD679" s="2" t="s">
        <v>134</v>
      </c>
      <c r="RE679" s="2" t="s">
        <v>134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  <c r="RS679" s="4"/>
      <c r="RT679" s="8"/>
      <c r="RU679" s="4"/>
      <c r="RV679" s="8"/>
      <c r="RW679" s="7"/>
      <c r="RX679" s="7"/>
      <c r="RY679" s="2" t="s">
        <v>134</v>
      </c>
      <c r="RZ679" s="2" t="s">
        <v>134</v>
      </c>
      <c r="SA679" s="2" t="s">
        <v>134</v>
      </c>
      <c r="SB679" s="2" t="s">
        <v>134</v>
      </c>
      <c r="SC679" s="2" t="s">
        <v>134</v>
      </c>
      <c r="SD679" s="2" t="s">
        <v>134</v>
      </c>
      <c r="SE679" s="4"/>
      <c r="SF679" s="8"/>
      <c r="SG679" s="4"/>
      <c r="SH679" s="8"/>
      <c r="SI679" s="7"/>
      <c r="SJ679" s="7"/>
      <c r="SK679" s="2" t="s">
        <v>134</v>
      </c>
      <c r="SL679" s="2" t="s">
        <v>134</v>
      </c>
      <c r="SM679" s="2" t="s">
        <v>134</v>
      </c>
      <c r="SN679" s="2" t="s">
        <v>134</v>
      </c>
      <c r="SO679" s="2" t="s">
        <v>134</v>
      </c>
      <c r="SP679" s="2" t="s">
        <v>134</v>
      </c>
    </row>
    <row r="680">
      <c r="A680" s="2" t="s">
        <v>4408</v>
      </c>
      <c r="B680" s="2" t="s">
        <v>123</v>
      </c>
      <c r="C680" s="2" t="s">
        <v>1660</v>
      </c>
      <c r="D680" s="2" t="s">
        <v>2731</v>
      </c>
      <c r="E680" s="2" t="s">
        <v>1660</v>
      </c>
      <c r="F680" s="2" t="s">
        <v>4409</v>
      </c>
      <c r="G680" s="2" t="s">
        <v>134</v>
      </c>
      <c r="H680" s="2" t="s">
        <v>134</v>
      </c>
      <c r="I680" s="2" t="s">
        <v>134</v>
      </c>
      <c r="J680" s="2" t="s">
        <v>4410</v>
      </c>
      <c r="K680" s="2" t="s">
        <v>4333</v>
      </c>
      <c r="L680" s="3">
        <v>7.29</v>
      </c>
      <c r="M680" s="3"/>
      <c r="N680" s="3"/>
      <c r="O680" s="2" t="s">
        <v>131</v>
      </c>
      <c r="P680" s="2" t="s">
        <v>134</v>
      </c>
      <c r="Q680" s="2" t="s">
        <v>134</v>
      </c>
      <c r="R680" s="2" t="s">
        <v>3132</v>
      </c>
      <c r="S680" s="2" t="s">
        <v>134</v>
      </c>
      <c r="T680" s="2" t="s">
        <v>134</v>
      </c>
      <c r="U680" s="2" t="s">
        <v>134</v>
      </c>
      <c r="V680" s="2" t="s">
        <v>134</v>
      </c>
      <c r="W680" s="2" t="s">
        <v>134</v>
      </c>
      <c r="X680" s="2" t="s">
        <v>134</v>
      </c>
      <c r="Y680" s="2" t="s">
        <v>134</v>
      </c>
      <c r="Z680" s="4"/>
      <c r="AA680" s="4">
        <f>=ROUNDDOWN({0},0)</f>
      </c>
      <c r="AB680" s="5"/>
      <c r="AC680" s="2" t="s">
        <v>134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/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/>
      <c r="BJ680" s="4"/>
      <c r="BK680" s="8"/>
      <c r="BL680" s="2" t="s">
        <v>134</v>
      </c>
      <c r="BM680" s="7"/>
      <c r="BN680" s="7"/>
      <c r="BO680" s="4"/>
      <c r="BP680" s="8"/>
      <c r="BQ680" s="4"/>
      <c r="BR680" s="8"/>
      <c r="BS680" s="7"/>
      <c r="BT680" s="7"/>
      <c r="BU680" s="2" t="s">
        <v>134</v>
      </c>
      <c r="BV680" s="2" t="s">
        <v>134</v>
      </c>
      <c r="BW680" s="2" t="s">
        <v>134</v>
      </c>
      <c r="BX680" s="2" t="s">
        <v>134</v>
      </c>
      <c r="BY680" s="2" t="s">
        <v>134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134</v>
      </c>
      <c r="CI680" s="2" t="s">
        <v>134</v>
      </c>
      <c r="CJ680" s="2" t="s">
        <v>134</v>
      </c>
      <c r="CK680" s="2" t="s">
        <v>134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134</v>
      </c>
      <c r="CT680" s="2" t="s">
        <v>134</v>
      </c>
      <c r="CU680" s="2" t="s">
        <v>134</v>
      </c>
      <c r="CV680" s="2" t="s">
        <v>134</v>
      </c>
      <c r="CW680" s="2" t="s">
        <v>134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134</v>
      </c>
      <c r="DG680" s="2" t="s">
        <v>134</v>
      </c>
      <c r="DH680" s="2" t="s">
        <v>134</v>
      </c>
      <c r="DI680" s="2" t="s">
        <v>134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134</v>
      </c>
      <c r="DR680" s="2" t="s">
        <v>134</v>
      </c>
      <c r="DS680" s="2" t="s">
        <v>134</v>
      </c>
      <c r="DT680" s="2" t="s">
        <v>134</v>
      </c>
      <c r="DU680" s="2" t="s">
        <v>134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134</v>
      </c>
      <c r="ED680" s="2" t="s">
        <v>134</v>
      </c>
      <c r="EE680" s="2" t="s">
        <v>134</v>
      </c>
      <c r="EF680" s="2" t="s">
        <v>134</v>
      </c>
      <c r="EG680" s="2" t="s">
        <v>134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134</v>
      </c>
      <c r="EQ680" s="2" t="s">
        <v>134</v>
      </c>
      <c r="ER680" s="2" t="s">
        <v>134</v>
      </c>
      <c r="ES680" s="2" t="s">
        <v>134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134</v>
      </c>
      <c r="FB680" s="2" t="s">
        <v>134</v>
      </c>
      <c r="FC680" s="2" t="s">
        <v>134</v>
      </c>
      <c r="FD680" s="2" t="s">
        <v>134</v>
      </c>
      <c r="FE680" s="2" t="s">
        <v>134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134</v>
      </c>
      <c r="FN680" s="2" t="s">
        <v>134</v>
      </c>
      <c r="FO680" s="2" t="s">
        <v>134</v>
      </c>
      <c r="FP680" s="2" t="s">
        <v>134</v>
      </c>
      <c r="FQ680" s="2" t="s">
        <v>134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134</v>
      </c>
      <c r="GA680" s="2" t="s">
        <v>134</v>
      </c>
      <c r="GB680" s="2" t="s">
        <v>134</v>
      </c>
      <c r="GC680" s="2" t="s">
        <v>134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134</v>
      </c>
      <c r="GX680" s="2" t="s">
        <v>134</v>
      </c>
      <c r="GY680" s="2" t="s">
        <v>134</v>
      </c>
      <c r="GZ680" s="2" t="s">
        <v>134</v>
      </c>
      <c r="HA680" s="2" t="s">
        <v>134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134</v>
      </c>
      <c r="HJ680" s="2" t="s">
        <v>134</v>
      </c>
      <c r="HK680" s="2" t="s">
        <v>134</v>
      </c>
      <c r="HL680" s="2" t="s">
        <v>134</v>
      </c>
      <c r="HM680" s="2" t="s">
        <v>134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134</v>
      </c>
      <c r="HV680" s="2" t="s">
        <v>134</v>
      </c>
      <c r="HW680" s="2" t="s">
        <v>134</v>
      </c>
      <c r="HX680" s="2" t="s">
        <v>134</v>
      </c>
      <c r="HY680" s="2" t="s">
        <v>134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134</v>
      </c>
      <c r="II680" s="2" t="s">
        <v>134</v>
      </c>
      <c r="IJ680" s="2" t="s">
        <v>134</v>
      </c>
      <c r="IK680" s="2" t="s">
        <v>134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134</v>
      </c>
      <c r="IT680" s="2" t="s">
        <v>134</v>
      </c>
      <c r="IU680" s="2" t="s">
        <v>134</v>
      </c>
      <c r="IV680" s="2" t="s">
        <v>134</v>
      </c>
      <c r="IW680" s="2" t="s">
        <v>134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134</v>
      </c>
      <c r="JG680" s="2" t="s">
        <v>134</v>
      </c>
      <c r="JH680" s="2" t="s">
        <v>134</v>
      </c>
      <c r="JI680" s="2" t="s">
        <v>134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134</v>
      </c>
      <c r="JR680" s="2" t="s">
        <v>134</v>
      </c>
      <c r="JS680" s="2" t="s">
        <v>134</v>
      </c>
      <c r="JT680" s="2" t="s">
        <v>134</v>
      </c>
      <c r="JU680" s="2" t="s">
        <v>134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134</v>
      </c>
      <c r="KE680" s="2" t="s">
        <v>134</v>
      </c>
      <c r="KF680" s="2" t="s">
        <v>134</v>
      </c>
      <c r="KG680" s="2" t="s">
        <v>134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134</v>
      </c>
      <c r="LB680" s="2" t="s">
        <v>134</v>
      </c>
      <c r="LC680" s="2" t="s">
        <v>134</v>
      </c>
      <c r="LD680" s="2" t="s">
        <v>134</v>
      </c>
      <c r="LE680" s="2" t="s">
        <v>134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134</v>
      </c>
      <c r="LZ680" s="2" t="s">
        <v>134</v>
      </c>
      <c r="MA680" s="2" t="s">
        <v>134</v>
      </c>
      <c r="MB680" s="2" t="s">
        <v>134</v>
      </c>
      <c r="MC680" s="2" t="s">
        <v>134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134</v>
      </c>
      <c r="MY680" s="2" t="s">
        <v>134</v>
      </c>
      <c r="MZ680" s="2" t="s">
        <v>134</v>
      </c>
      <c r="NA680" s="2" t="s">
        <v>134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134</v>
      </c>
      <c r="OT680" s="2" t="s">
        <v>134</v>
      </c>
      <c r="OU680" s="2" t="s">
        <v>134</v>
      </c>
      <c r="OV680" s="2" t="s">
        <v>134</v>
      </c>
      <c r="OW680" s="2" t="s">
        <v>134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134</v>
      </c>
      <c r="RB680" s="2" t="s">
        <v>134</v>
      </c>
      <c r="RC680" s="2" t="s">
        <v>134</v>
      </c>
      <c r="RD680" s="2" t="s">
        <v>134</v>
      </c>
      <c r="RE680" s="2" t="s">
        <v>134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  <c r="RS680" s="4"/>
      <c r="RT680" s="8"/>
      <c r="RU680" s="4"/>
      <c r="RV680" s="8"/>
      <c r="RW680" s="7"/>
      <c r="RX680" s="7"/>
      <c r="RY680" s="2" t="s">
        <v>134</v>
      </c>
      <c r="RZ680" s="2" t="s">
        <v>134</v>
      </c>
      <c r="SA680" s="2" t="s">
        <v>134</v>
      </c>
      <c r="SB680" s="2" t="s">
        <v>134</v>
      </c>
      <c r="SC680" s="2" t="s">
        <v>134</v>
      </c>
      <c r="SD680" s="2" t="s">
        <v>134</v>
      </c>
      <c r="SE680" s="4"/>
      <c r="SF680" s="8"/>
      <c r="SG680" s="4"/>
      <c r="SH680" s="8"/>
      <c r="SI680" s="7"/>
      <c r="SJ680" s="7"/>
      <c r="SK680" s="2" t="s">
        <v>134</v>
      </c>
      <c r="SL680" s="2" t="s">
        <v>134</v>
      </c>
      <c r="SM680" s="2" t="s">
        <v>134</v>
      </c>
      <c r="SN680" s="2" t="s">
        <v>134</v>
      </c>
      <c r="SO680" s="2" t="s">
        <v>134</v>
      </c>
      <c r="SP680" s="2" t="s">
        <v>134</v>
      </c>
    </row>
    <row r="681">
      <c r="A681" s="2" t="s">
        <v>4411</v>
      </c>
      <c r="B681" s="2" t="s">
        <v>123</v>
      </c>
      <c r="C681" s="2" t="s">
        <v>1660</v>
      </c>
      <c r="D681" s="2" t="s">
        <v>2731</v>
      </c>
      <c r="E681" s="2" t="s">
        <v>1660</v>
      </c>
      <c r="F681" s="2" t="s">
        <v>4409</v>
      </c>
      <c r="G681" s="2" t="s">
        <v>134</v>
      </c>
      <c r="H681" s="2" t="s">
        <v>134</v>
      </c>
      <c r="I681" s="2" t="s">
        <v>134</v>
      </c>
      <c r="J681" s="2" t="s">
        <v>4412</v>
      </c>
      <c r="K681" s="2" t="s">
        <v>4333</v>
      </c>
      <c r="L681" s="3">
        <v>5.82</v>
      </c>
      <c r="M681" s="3"/>
      <c r="N681" s="3"/>
      <c r="O681" s="2" t="s">
        <v>131</v>
      </c>
      <c r="P681" s="2" t="s">
        <v>134</v>
      </c>
      <c r="Q681" s="2" t="s">
        <v>134</v>
      </c>
      <c r="R681" s="2" t="s">
        <v>3132</v>
      </c>
      <c r="S681" s="2" t="s">
        <v>134</v>
      </c>
      <c r="T681" s="2" t="s">
        <v>134</v>
      </c>
      <c r="U681" s="2" t="s">
        <v>134</v>
      </c>
      <c r="V681" s="2" t="s">
        <v>134</v>
      </c>
      <c r="W681" s="2" t="s">
        <v>134</v>
      </c>
      <c r="X681" s="2" t="s">
        <v>134</v>
      </c>
      <c r="Y681" s="2" t="s">
        <v>134</v>
      </c>
      <c r="Z681" s="4"/>
      <c r="AA681" s="4">
        <f>=ROUNDDOWN({0},0)</f>
      </c>
      <c r="AB681" s="5"/>
      <c r="AC681" s="2" t="s">
        <v>134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134</v>
      </c>
      <c r="AW681" s="8" t="s">
        <v>134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/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134</v>
      </c>
      <c r="BV681" s="2" t="s">
        <v>134</v>
      </c>
      <c r="BW681" s="2" t="s">
        <v>134</v>
      </c>
      <c r="BX681" s="2" t="s">
        <v>134</v>
      </c>
      <c r="BY681" s="2" t="s">
        <v>134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134</v>
      </c>
      <c r="CH681" s="2" t="s">
        <v>134</v>
      </c>
      <c r="CI681" s="2" t="s">
        <v>134</v>
      </c>
      <c r="CJ681" s="2" t="s">
        <v>134</v>
      </c>
      <c r="CK681" s="2" t="s">
        <v>134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134</v>
      </c>
      <c r="CT681" s="2" t="s">
        <v>134</v>
      </c>
      <c r="CU681" s="2" t="s">
        <v>134</v>
      </c>
      <c r="CV681" s="2" t="s">
        <v>134</v>
      </c>
      <c r="CW681" s="2" t="s">
        <v>134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134</v>
      </c>
      <c r="DF681" s="2" t="s">
        <v>134</v>
      </c>
      <c r="DG681" s="2" t="s">
        <v>134</v>
      </c>
      <c r="DH681" s="2" t="s">
        <v>134</v>
      </c>
      <c r="DI681" s="2" t="s">
        <v>134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134</v>
      </c>
      <c r="DR681" s="2" t="s">
        <v>134</v>
      </c>
      <c r="DS681" s="2" t="s">
        <v>134</v>
      </c>
      <c r="DT681" s="2" t="s">
        <v>134</v>
      </c>
      <c r="DU681" s="2" t="s">
        <v>134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134</v>
      </c>
      <c r="ED681" s="2" t="s">
        <v>134</v>
      </c>
      <c r="EE681" s="2" t="s">
        <v>134</v>
      </c>
      <c r="EF681" s="2" t="s">
        <v>134</v>
      </c>
      <c r="EG681" s="2" t="s">
        <v>134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134</v>
      </c>
      <c r="EP681" s="2" t="s">
        <v>134</v>
      </c>
      <c r="EQ681" s="2" t="s">
        <v>134</v>
      </c>
      <c r="ER681" s="2" t="s">
        <v>134</v>
      </c>
      <c r="ES681" s="2" t="s">
        <v>134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134</v>
      </c>
      <c r="FB681" s="2" t="s">
        <v>134</v>
      </c>
      <c r="FC681" s="2" t="s">
        <v>134</v>
      </c>
      <c r="FD681" s="2" t="s">
        <v>134</v>
      </c>
      <c r="FE681" s="2" t="s">
        <v>134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134</v>
      </c>
      <c r="FN681" s="2" t="s">
        <v>134</v>
      </c>
      <c r="FO681" s="2" t="s">
        <v>134</v>
      </c>
      <c r="FP681" s="2" t="s">
        <v>134</v>
      </c>
      <c r="FQ681" s="2" t="s">
        <v>134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134</v>
      </c>
      <c r="GA681" s="2" t="s">
        <v>134</v>
      </c>
      <c r="GB681" s="2" t="s">
        <v>134</v>
      </c>
      <c r="GC681" s="2" t="s">
        <v>134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134</v>
      </c>
      <c r="GM681" s="2" t="s">
        <v>134</v>
      </c>
      <c r="GN681" s="2" t="s">
        <v>134</v>
      </c>
      <c r="GO681" s="2" t="s">
        <v>134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134</v>
      </c>
      <c r="GX681" s="2" t="s">
        <v>134</v>
      </c>
      <c r="GY681" s="2" t="s">
        <v>134</v>
      </c>
      <c r="GZ681" s="2" t="s">
        <v>134</v>
      </c>
      <c r="HA681" s="2" t="s">
        <v>134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134</v>
      </c>
      <c r="HJ681" s="2" t="s">
        <v>134</v>
      </c>
      <c r="HK681" s="2" t="s">
        <v>134</v>
      </c>
      <c r="HL681" s="2" t="s">
        <v>134</v>
      </c>
      <c r="HM681" s="2" t="s">
        <v>134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134</v>
      </c>
      <c r="HV681" s="2" t="s">
        <v>134</v>
      </c>
      <c r="HW681" s="2" t="s">
        <v>134</v>
      </c>
      <c r="HX681" s="2" t="s">
        <v>134</v>
      </c>
      <c r="HY681" s="2" t="s">
        <v>134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134</v>
      </c>
      <c r="II681" s="2" t="s">
        <v>134</v>
      </c>
      <c r="IJ681" s="2" t="s">
        <v>134</v>
      </c>
      <c r="IK681" s="2" t="s">
        <v>134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134</v>
      </c>
      <c r="IT681" s="2" t="s">
        <v>134</v>
      </c>
      <c r="IU681" s="2" t="s">
        <v>134</v>
      </c>
      <c r="IV681" s="2" t="s">
        <v>134</v>
      </c>
      <c r="IW681" s="2" t="s">
        <v>134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134</v>
      </c>
      <c r="JF681" s="2" t="s">
        <v>134</v>
      </c>
      <c r="JG681" s="2" t="s">
        <v>134</v>
      </c>
      <c r="JH681" s="2" t="s">
        <v>134</v>
      </c>
      <c r="JI681" s="2" t="s">
        <v>134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134</v>
      </c>
      <c r="JR681" s="2" t="s">
        <v>134</v>
      </c>
      <c r="JS681" s="2" t="s">
        <v>134</v>
      </c>
      <c r="JT681" s="2" t="s">
        <v>134</v>
      </c>
      <c r="JU681" s="2" t="s">
        <v>134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134</v>
      </c>
      <c r="KE681" s="2" t="s">
        <v>134</v>
      </c>
      <c r="KF681" s="2" t="s">
        <v>134</v>
      </c>
      <c r="KG681" s="2" t="s">
        <v>134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134</v>
      </c>
      <c r="LB681" s="2" t="s">
        <v>134</v>
      </c>
      <c r="LC681" s="2" t="s">
        <v>134</v>
      </c>
      <c r="LD681" s="2" t="s">
        <v>134</v>
      </c>
      <c r="LE681" s="2" t="s">
        <v>134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134</v>
      </c>
      <c r="LO681" s="2" t="s">
        <v>134</v>
      </c>
      <c r="LP681" s="2" t="s">
        <v>134</v>
      </c>
      <c r="LQ681" s="2" t="s">
        <v>134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134</v>
      </c>
      <c r="LZ681" s="2" t="s">
        <v>134</v>
      </c>
      <c r="MA681" s="2" t="s">
        <v>134</v>
      </c>
      <c r="MB681" s="2" t="s">
        <v>134</v>
      </c>
      <c r="MC681" s="2" t="s">
        <v>134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134</v>
      </c>
      <c r="MM681" s="2" t="s">
        <v>134</v>
      </c>
      <c r="MN681" s="2" t="s">
        <v>134</v>
      </c>
      <c r="MO681" s="2" t="s">
        <v>134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134</v>
      </c>
      <c r="MY681" s="2" t="s">
        <v>134</v>
      </c>
      <c r="MZ681" s="2" t="s">
        <v>134</v>
      </c>
      <c r="NA681" s="2" t="s">
        <v>134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134</v>
      </c>
      <c r="NV681" s="2" t="s">
        <v>134</v>
      </c>
      <c r="NW681" s="2" t="s">
        <v>134</v>
      </c>
      <c r="NX681" s="2" t="s">
        <v>134</v>
      </c>
      <c r="NY681" s="2" t="s">
        <v>134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134</v>
      </c>
      <c r="OI681" s="2" t="s">
        <v>134</v>
      </c>
      <c r="OJ681" s="2" t="s">
        <v>134</v>
      </c>
      <c r="OK681" s="2" t="s">
        <v>134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134</v>
      </c>
      <c r="OT681" s="2" t="s">
        <v>134</v>
      </c>
      <c r="OU681" s="2" t="s">
        <v>134</v>
      </c>
      <c r="OV681" s="2" t="s">
        <v>134</v>
      </c>
      <c r="OW681" s="2" t="s">
        <v>134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134</v>
      </c>
      <c r="QD681" s="2" t="s">
        <v>134</v>
      </c>
      <c r="QE681" s="2" t="s">
        <v>134</v>
      </c>
      <c r="QF681" s="2" t="s">
        <v>134</v>
      </c>
      <c r="QG681" s="2" t="s">
        <v>134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134</v>
      </c>
      <c r="RB681" s="2" t="s">
        <v>134</v>
      </c>
      <c r="RC681" s="2" t="s">
        <v>134</v>
      </c>
      <c r="RD681" s="2" t="s">
        <v>134</v>
      </c>
      <c r="RE681" s="2" t="s">
        <v>134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  <c r="RS681" s="4"/>
      <c r="RT681" s="8"/>
      <c r="RU681" s="4"/>
      <c r="RV681" s="8"/>
      <c r="RW681" s="7"/>
      <c r="RX681" s="7"/>
      <c r="RY681" s="2" t="s">
        <v>134</v>
      </c>
      <c r="RZ681" s="2" t="s">
        <v>134</v>
      </c>
      <c r="SA681" s="2" t="s">
        <v>134</v>
      </c>
      <c r="SB681" s="2" t="s">
        <v>134</v>
      </c>
      <c r="SC681" s="2" t="s">
        <v>134</v>
      </c>
      <c r="SD681" s="2" t="s">
        <v>134</v>
      </c>
      <c r="SE681" s="4"/>
      <c r="SF681" s="8"/>
      <c r="SG681" s="4"/>
      <c r="SH681" s="8"/>
      <c r="SI681" s="7"/>
      <c r="SJ681" s="7"/>
      <c r="SK681" s="2" t="s">
        <v>134</v>
      </c>
      <c r="SL681" s="2" t="s">
        <v>134</v>
      </c>
      <c r="SM681" s="2" t="s">
        <v>134</v>
      </c>
      <c r="SN681" s="2" t="s">
        <v>134</v>
      </c>
      <c r="SO681" s="2" t="s">
        <v>134</v>
      </c>
      <c r="SP681" s="2" t="s">
        <v>134</v>
      </c>
    </row>
    <row r="682">
      <c r="A682" s="2" t="s">
        <v>4413</v>
      </c>
      <c r="B682" s="2" t="s">
        <v>123</v>
      </c>
      <c r="C682" s="2" t="s">
        <v>1660</v>
      </c>
      <c r="D682" s="2" t="s">
        <v>2731</v>
      </c>
      <c r="E682" s="2" t="s">
        <v>1660</v>
      </c>
      <c r="F682" s="2" t="s">
        <v>4409</v>
      </c>
      <c r="G682" s="2" t="s">
        <v>134</v>
      </c>
      <c r="H682" s="2" t="s">
        <v>134</v>
      </c>
      <c r="I682" s="2" t="s">
        <v>134</v>
      </c>
      <c r="J682" s="2" t="s">
        <v>4414</v>
      </c>
      <c r="K682" s="2" t="s">
        <v>4333</v>
      </c>
      <c r="L682" s="3">
        <v>10.26</v>
      </c>
      <c r="M682" s="3"/>
      <c r="N682" s="3"/>
      <c r="O682" s="2" t="s">
        <v>131</v>
      </c>
      <c r="P682" s="2" t="s">
        <v>134</v>
      </c>
      <c r="Q682" s="2" t="s">
        <v>134</v>
      </c>
      <c r="R682" s="2" t="s">
        <v>3132</v>
      </c>
      <c r="S682" s="2" t="s">
        <v>134</v>
      </c>
      <c r="T682" s="2" t="s">
        <v>134</v>
      </c>
      <c r="U682" s="2" t="s">
        <v>134</v>
      </c>
      <c r="V682" s="2" t="s">
        <v>134</v>
      </c>
      <c r="W682" s="2" t="s">
        <v>134</v>
      </c>
      <c r="X682" s="2" t="s">
        <v>134</v>
      </c>
      <c r="Y682" s="2" t="s">
        <v>134</v>
      </c>
      <c r="Z682" s="4"/>
      <c r="AA682" s="4">
        <f>=ROUNDDOWN({0},0)</f>
      </c>
      <c r="AB682" s="5"/>
      <c r="AC682" s="2" t="s">
        <v>134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/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134</v>
      </c>
      <c r="BV682" s="2" t="s">
        <v>134</v>
      </c>
      <c r="BW682" s="2" t="s">
        <v>134</v>
      </c>
      <c r="BX682" s="2" t="s">
        <v>134</v>
      </c>
      <c r="BY682" s="2" t="s">
        <v>134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134</v>
      </c>
      <c r="CH682" s="2" t="s">
        <v>134</v>
      </c>
      <c r="CI682" s="2" t="s">
        <v>134</v>
      </c>
      <c r="CJ682" s="2" t="s">
        <v>134</v>
      </c>
      <c r="CK682" s="2" t="s">
        <v>134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134</v>
      </c>
      <c r="CT682" s="2" t="s">
        <v>134</v>
      </c>
      <c r="CU682" s="2" t="s">
        <v>134</v>
      </c>
      <c r="CV682" s="2" t="s">
        <v>134</v>
      </c>
      <c r="CW682" s="2" t="s">
        <v>134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134</v>
      </c>
      <c r="DG682" s="2" t="s">
        <v>134</v>
      </c>
      <c r="DH682" s="2" t="s">
        <v>134</v>
      </c>
      <c r="DI682" s="2" t="s">
        <v>134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134</v>
      </c>
      <c r="DR682" s="2" t="s">
        <v>134</v>
      </c>
      <c r="DS682" s="2" t="s">
        <v>134</v>
      </c>
      <c r="DT682" s="2" t="s">
        <v>134</v>
      </c>
      <c r="DU682" s="2" t="s">
        <v>134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134</v>
      </c>
      <c r="ED682" s="2" t="s">
        <v>134</v>
      </c>
      <c r="EE682" s="2" t="s">
        <v>134</v>
      </c>
      <c r="EF682" s="2" t="s">
        <v>134</v>
      </c>
      <c r="EG682" s="2" t="s">
        <v>134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134</v>
      </c>
      <c r="EQ682" s="2" t="s">
        <v>134</v>
      </c>
      <c r="ER682" s="2" t="s">
        <v>134</v>
      </c>
      <c r="ES682" s="2" t="s">
        <v>134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134</v>
      </c>
      <c r="FB682" s="2" t="s">
        <v>134</v>
      </c>
      <c r="FC682" s="2" t="s">
        <v>134</v>
      </c>
      <c r="FD682" s="2" t="s">
        <v>134</v>
      </c>
      <c r="FE682" s="2" t="s">
        <v>134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134</v>
      </c>
      <c r="FN682" s="2" t="s">
        <v>134</v>
      </c>
      <c r="FO682" s="2" t="s">
        <v>134</v>
      </c>
      <c r="FP682" s="2" t="s">
        <v>134</v>
      </c>
      <c r="FQ682" s="2" t="s">
        <v>134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134</v>
      </c>
      <c r="GA682" s="2" t="s">
        <v>134</v>
      </c>
      <c r="GB682" s="2" t="s">
        <v>134</v>
      </c>
      <c r="GC682" s="2" t="s">
        <v>134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134</v>
      </c>
      <c r="GX682" s="2" t="s">
        <v>134</v>
      </c>
      <c r="GY682" s="2" t="s">
        <v>134</v>
      </c>
      <c r="GZ682" s="2" t="s">
        <v>134</v>
      </c>
      <c r="HA682" s="2" t="s">
        <v>134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134</v>
      </c>
      <c r="HJ682" s="2" t="s">
        <v>134</v>
      </c>
      <c r="HK682" s="2" t="s">
        <v>134</v>
      </c>
      <c r="HL682" s="2" t="s">
        <v>134</v>
      </c>
      <c r="HM682" s="2" t="s">
        <v>134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134</v>
      </c>
      <c r="HV682" s="2" t="s">
        <v>134</v>
      </c>
      <c r="HW682" s="2" t="s">
        <v>134</v>
      </c>
      <c r="HX682" s="2" t="s">
        <v>134</v>
      </c>
      <c r="HY682" s="2" t="s">
        <v>134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134</v>
      </c>
      <c r="II682" s="2" t="s">
        <v>134</v>
      </c>
      <c r="IJ682" s="2" t="s">
        <v>134</v>
      </c>
      <c r="IK682" s="2" t="s">
        <v>134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134</v>
      </c>
      <c r="IT682" s="2" t="s">
        <v>134</v>
      </c>
      <c r="IU682" s="2" t="s">
        <v>134</v>
      </c>
      <c r="IV682" s="2" t="s">
        <v>134</v>
      </c>
      <c r="IW682" s="2" t="s">
        <v>134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134</v>
      </c>
      <c r="JG682" s="2" t="s">
        <v>134</v>
      </c>
      <c r="JH682" s="2" t="s">
        <v>134</v>
      </c>
      <c r="JI682" s="2" t="s">
        <v>134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134</v>
      </c>
      <c r="JR682" s="2" t="s">
        <v>134</v>
      </c>
      <c r="JS682" s="2" t="s">
        <v>134</v>
      </c>
      <c r="JT682" s="2" t="s">
        <v>134</v>
      </c>
      <c r="JU682" s="2" t="s">
        <v>134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134</v>
      </c>
      <c r="KE682" s="2" t="s">
        <v>134</v>
      </c>
      <c r="KF682" s="2" t="s">
        <v>134</v>
      </c>
      <c r="KG682" s="2" t="s">
        <v>134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134</v>
      </c>
      <c r="LO682" s="2" t="s">
        <v>134</v>
      </c>
      <c r="LP682" s="2" t="s">
        <v>134</v>
      </c>
      <c r="LQ682" s="2" t="s">
        <v>134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134</v>
      </c>
      <c r="LZ682" s="2" t="s">
        <v>134</v>
      </c>
      <c r="MA682" s="2" t="s">
        <v>134</v>
      </c>
      <c r="MB682" s="2" t="s">
        <v>134</v>
      </c>
      <c r="MC682" s="2" t="s">
        <v>134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134</v>
      </c>
      <c r="MY682" s="2" t="s">
        <v>134</v>
      </c>
      <c r="MZ682" s="2" t="s">
        <v>134</v>
      </c>
      <c r="NA682" s="2" t="s">
        <v>134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134</v>
      </c>
      <c r="NW682" s="2" t="s">
        <v>134</v>
      </c>
      <c r="NX682" s="2" t="s">
        <v>134</v>
      </c>
      <c r="NY682" s="2" t="s">
        <v>134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134</v>
      </c>
      <c r="OT682" s="2" t="s">
        <v>134</v>
      </c>
      <c r="OU682" s="2" t="s">
        <v>134</v>
      </c>
      <c r="OV682" s="2" t="s">
        <v>134</v>
      </c>
      <c r="OW682" s="2" t="s">
        <v>134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134</v>
      </c>
      <c r="RN682" s="2" t="s">
        <v>134</v>
      </c>
      <c r="RO682" s="2" t="s">
        <v>134</v>
      </c>
      <c r="RP682" s="2" t="s">
        <v>134</v>
      </c>
      <c r="RQ682" s="2" t="s">
        <v>134</v>
      </c>
      <c r="RR682" s="2" t="s">
        <v>134</v>
      </c>
      <c r="RS682" s="4"/>
      <c r="RT682" s="8"/>
      <c r="RU682" s="4"/>
      <c r="RV682" s="8"/>
      <c r="RW682" s="7"/>
      <c r="RX682" s="7"/>
      <c r="RY682" s="2" t="s">
        <v>134</v>
      </c>
      <c r="RZ682" s="2" t="s">
        <v>134</v>
      </c>
      <c r="SA682" s="2" t="s">
        <v>134</v>
      </c>
      <c r="SB682" s="2" t="s">
        <v>134</v>
      </c>
      <c r="SC682" s="2" t="s">
        <v>134</v>
      </c>
      <c r="SD682" s="2" t="s">
        <v>134</v>
      </c>
      <c r="SE682" s="4"/>
      <c r="SF682" s="8"/>
      <c r="SG682" s="4"/>
      <c r="SH682" s="8"/>
      <c r="SI682" s="7"/>
      <c r="SJ682" s="7"/>
      <c r="SK682" s="2" t="s">
        <v>134</v>
      </c>
      <c r="SL682" s="2" t="s">
        <v>134</v>
      </c>
      <c r="SM682" s="2" t="s">
        <v>134</v>
      </c>
      <c r="SN682" s="2" t="s">
        <v>134</v>
      </c>
      <c r="SO682" s="2" t="s">
        <v>134</v>
      </c>
      <c r="SP682" s="2" t="s">
        <v>134</v>
      </c>
    </row>
    <row r="683">
      <c r="A683" s="2" t="s">
        <v>4415</v>
      </c>
      <c r="B683" s="2" t="s">
        <v>123</v>
      </c>
      <c r="C683" s="2" t="s">
        <v>1660</v>
      </c>
      <c r="D683" s="2" t="s">
        <v>2731</v>
      </c>
      <c r="E683" s="2" t="s">
        <v>1660</v>
      </c>
      <c r="F683" s="2" t="s">
        <v>4409</v>
      </c>
      <c r="G683" s="2" t="s">
        <v>134</v>
      </c>
      <c r="H683" s="2" t="s">
        <v>134</v>
      </c>
      <c r="I683" s="2" t="s">
        <v>134</v>
      </c>
      <c r="J683" s="2" t="s">
        <v>4416</v>
      </c>
      <c r="K683" s="2" t="s">
        <v>4333</v>
      </c>
      <c r="L683" s="3">
        <v>12.96</v>
      </c>
      <c r="M683" s="3"/>
      <c r="N683" s="3"/>
      <c r="O683" s="2" t="s">
        <v>131</v>
      </c>
      <c r="P683" s="2" t="s">
        <v>134</v>
      </c>
      <c r="Q683" s="2" t="s">
        <v>134</v>
      </c>
      <c r="R683" s="2" t="s">
        <v>3132</v>
      </c>
      <c r="S683" s="2" t="s">
        <v>134</v>
      </c>
      <c r="T683" s="2" t="s">
        <v>134</v>
      </c>
      <c r="U683" s="2" t="s">
        <v>134</v>
      </c>
      <c r="V683" s="2" t="s">
        <v>134</v>
      </c>
      <c r="W683" s="2" t="s">
        <v>134</v>
      </c>
      <c r="X683" s="2" t="s">
        <v>134</v>
      </c>
      <c r="Y683" s="2" t="s">
        <v>134</v>
      </c>
      <c r="Z683" s="4"/>
      <c r="AA683" s="4">
        <f>=ROUNDDOWN({0},0)</f>
      </c>
      <c r="AB683" s="5"/>
      <c r="AC683" s="2" t="s">
        <v>134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134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/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/>
      <c r="BJ683" s="4"/>
      <c r="BK683" s="8"/>
      <c r="BL683" s="2" t="s">
        <v>134</v>
      </c>
      <c r="BM683" s="7"/>
      <c r="BN683" s="7"/>
      <c r="BO683" s="4"/>
      <c r="BP683" s="8"/>
      <c r="BQ683" s="4"/>
      <c r="BR683" s="8"/>
      <c r="BS683" s="7"/>
      <c r="BT683" s="7"/>
      <c r="BU683" s="2" t="s">
        <v>134</v>
      </c>
      <c r="BV683" s="2" t="s">
        <v>134</v>
      </c>
      <c r="BW683" s="2" t="s">
        <v>134</v>
      </c>
      <c r="BX683" s="2" t="s">
        <v>134</v>
      </c>
      <c r="BY683" s="2" t="s">
        <v>134</v>
      </c>
      <c r="BZ683" s="2" t="s">
        <v>134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134</v>
      </c>
      <c r="CI683" s="2" t="s">
        <v>134</v>
      </c>
      <c r="CJ683" s="2" t="s">
        <v>134</v>
      </c>
      <c r="CK683" s="2" t="s">
        <v>134</v>
      </c>
      <c r="CL683" s="2" t="s">
        <v>134</v>
      </c>
      <c r="CM683" s="4"/>
      <c r="CN683" s="8"/>
      <c r="CO683" s="4"/>
      <c r="CP683" s="8"/>
      <c r="CQ683" s="7"/>
      <c r="CR683" s="7"/>
      <c r="CS683" s="2" t="s">
        <v>134</v>
      </c>
      <c r="CT683" s="2" t="s">
        <v>134</v>
      </c>
      <c r="CU683" s="2" t="s">
        <v>134</v>
      </c>
      <c r="CV683" s="2" t="s">
        <v>134</v>
      </c>
      <c r="CW683" s="2" t="s">
        <v>134</v>
      </c>
      <c r="CX683" s="2" t="s">
        <v>134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134</v>
      </c>
      <c r="DG683" s="2" t="s">
        <v>134</v>
      </c>
      <c r="DH683" s="2" t="s">
        <v>134</v>
      </c>
      <c r="DI683" s="2" t="s">
        <v>134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134</v>
      </c>
      <c r="DR683" s="2" t="s">
        <v>134</v>
      </c>
      <c r="DS683" s="2" t="s">
        <v>134</v>
      </c>
      <c r="DT683" s="2" t="s">
        <v>134</v>
      </c>
      <c r="DU683" s="2" t="s">
        <v>134</v>
      </c>
      <c r="DV683" s="2" t="s">
        <v>134</v>
      </c>
      <c r="DW683" s="4"/>
      <c r="DX683" s="8"/>
      <c r="DY683" s="4"/>
      <c r="DZ683" s="8"/>
      <c r="EA683" s="7"/>
      <c r="EB683" s="7"/>
      <c r="EC683" s="2" t="s">
        <v>134</v>
      </c>
      <c r="ED683" s="2" t="s">
        <v>134</v>
      </c>
      <c r="EE683" s="2" t="s">
        <v>134</v>
      </c>
      <c r="EF683" s="2" t="s">
        <v>134</v>
      </c>
      <c r="EG683" s="2" t="s">
        <v>134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134</v>
      </c>
      <c r="EQ683" s="2" t="s">
        <v>134</v>
      </c>
      <c r="ER683" s="2" t="s">
        <v>134</v>
      </c>
      <c r="ES683" s="2" t="s">
        <v>134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134</v>
      </c>
      <c r="FB683" s="2" t="s">
        <v>134</v>
      </c>
      <c r="FC683" s="2" t="s">
        <v>134</v>
      </c>
      <c r="FD683" s="2" t="s">
        <v>134</v>
      </c>
      <c r="FE683" s="2" t="s">
        <v>134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134</v>
      </c>
      <c r="FN683" s="2" t="s">
        <v>134</v>
      </c>
      <c r="FO683" s="2" t="s">
        <v>134</v>
      </c>
      <c r="FP683" s="2" t="s">
        <v>134</v>
      </c>
      <c r="FQ683" s="2" t="s">
        <v>134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134</v>
      </c>
      <c r="GA683" s="2" t="s">
        <v>134</v>
      </c>
      <c r="GB683" s="2" t="s">
        <v>134</v>
      </c>
      <c r="GC683" s="2" t="s">
        <v>134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134</v>
      </c>
      <c r="GX683" s="2" t="s">
        <v>134</v>
      </c>
      <c r="GY683" s="2" t="s">
        <v>134</v>
      </c>
      <c r="GZ683" s="2" t="s">
        <v>134</v>
      </c>
      <c r="HA683" s="2" t="s">
        <v>134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134</v>
      </c>
      <c r="HJ683" s="2" t="s">
        <v>134</v>
      </c>
      <c r="HK683" s="2" t="s">
        <v>134</v>
      </c>
      <c r="HL683" s="2" t="s">
        <v>134</v>
      </c>
      <c r="HM683" s="2" t="s">
        <v>134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134</v>
      </c>
      <c r="HV683" s="2" t="s">
        <v>134</v>
      </c>
      <c r="HW683" s="2" t="s">
        <v>134</v>
      </c>
      <c r="HX683" s="2" t="s">
        <v>134</v>
      </c>
      <c r="HY683" s="2" t="s">
        <v>134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134</v>
      </c>
      <c r="II683" s="2" t="s">
        <v>134</v>
      </c>
      <c r="IJ683" s="2" t="s">
        <v>134</v>
      </c>
      <c r="IK683" s="2" t="s">
        <v>134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134</v>
      </c>
      <c r="IT683" s="2" t="s">
        <v>134</v>
      </c>
      <c r="IU683" s="2" t="s">
        <v>134</v>
      </c>
      <c r="IV683" s="2" t="s">
        <v>134</v>
      </c>
      <c r="IW683" s="2" t="s">
        <v>134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134</v>
      </c>
      <c r="JG683" s="2" t="s">
        <v>134</v>
      </c>
      <c r="JH683" s="2" t="s">
        <v>134</v>
      </c>
      <c r="JI683" s="2" t="s">
        <v>134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134</v>
      </c>
      <c r="JS683" s="2" t="s">
        <v>134</v>
      </c>
      <c r="JT683" s="2" t="s">
        <v>134</v>
      </c>
      <c r="JU683" s="2" t="s">
        <v>134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134</v>
      </c>
      <c r="KE683" s="2" t="s">
        <v>134</v>
      </c>
      <c r="KF683" s="2" t="s">
        <v>134</v>
      </c>
      <c r="KG683" s="2" t="s">
        <v>134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134</v>
      </c>
      <c r="LO683" s="2" t="s">
        <v>134</v>
      </c>
      <c r="LP683" s="2" t="s">
        <v>134</v>
      </c>
      <c r="LQ683" s="2" t="s">
        <v>134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134</v>
      </c>
      <c r="LZ683" s="2" t="s">
        <v>134</v>
      </c>
      <c r="MA683" s="2" t="s">
        <v>134</v>
      </c>
      <c r="MB683" s="2" t="s">
        <v>134</v>
      </c>
      <c r="MC683" s="2" t="s">
        <v>134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134</v>
      </c>
      <c r="MY683" s="2" t="s">
        <v>134</v>
      </c>
      <c r="MZ683" s="2" t="s">
        <v>134</v>
      </c>
      <c r="NA683" s="2" t="s">
        <v>134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134</v>
      </c>
      <c r="NV683" s="2" t="s">
        <v>134</v>
      </c>
      <c r="NW683" s="2" t="s">
        <v>134</v>
      </c>
      <c r="NX683" s="2" t="s">
        <v>134</v>
      </c>
      <c r="NY683" s="2" t="s">
        <v>134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134</v>
      </c>
      <c r="OT683" s="2" t="s">
        <v>134</v>
      </c>
      <c r="OU683" s="2" t="s">
        <v>134</v>
      </c>
      <c r="OV683" s="2" t="s">
        <v>134</v>
      </c>
      <c r="OW683" s="2" t="s">
        <v>134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134</v>
      </c>
      <c r="RN683" s="2" t="s">
        <v>134</v>
      </c>
      <c r="RO683" s="2" t="s">
        <v>134</v>
      </c>
      <c r="RP683" s="2" t="s">
        <v>134</v>
      </c>
      <c r="RQ683" s="2" t="s">
        <v>134</v>
      </c>
      <c r="RR683" s="2" t="s">
        <v>134</v>
      </c>
      <c r="RS683" s="4"/>
      <c r="RT683" s="8"/>
      <c r="RU683" s="4"/>
      <c r="RV683" s="8"/>
      <c r="RW683" s="7"/>
      <c r="RX683" s="7"/>
      <c r="RY683" s="2" t="s">
        <v>134</v>
      </c>
      <c r="RZ683" s="2" t="s">
        <v>134</v>
      </c>
      <c r="SA683" s="2" t="s">
        <v>134</v>
      </c>
      <c r="SB683" s="2" t="s">
        <v>134</v>
      </c>
      <c r="SC683" s="2" t="s">
        <v>134</v>
      </c>
      <c r="SD683" s="2" t="s">
        <v>134</v>
      </c>
      <c r="SE683" s="4"/>
      <c r="SF683" s="8"/>
      <c r="SG683" s="4"/>
      <c r="SH683" s="8"/>
      <c r="SI683" s="7"/>
      <c r="SJ683" s="7"/>
      <c r="SK683" s="2" t="s">
        <v>134</v>
      </c>
      <c r="SL683" s="2" t="s">
        <v>134</v>
      </c>
      <c r="SM683" s="2" t="s">
        <v>134</v>
      </c>
      <c r="SN683" s="2" t="s">
        <v>134</v>
      </c>
      <c r="SO683" s="2" t="s">
        <v>134</v>
      </c>
      <c r="SP683" s="2" t="s">
        <v>134</v>
      </c>
    </row>
    <row r="684">
      <c r="A684" s="2" t="s">
        <v>4417</v>
      </c>
      <c r="B684" s="2" t="s">
        <v>123</v>
      </c>
      <c r="C684" s="2" t="s">
        <v>1660</v>
      </c>
      <c r="D684" s="2" t="s">
        <v>2731</v>
      </c>
      <c r="E684" s="2" t="s">
        <v>1660</v>
      </c>
      <c r="F684" s="2" t="s">
        <v>4418</v>
      </c>
      <c r="G684" s="2" t="s">
        <v>134</v>
      </c>
      <c r="H684" s="2" t="s">
        <v>134</v>
      </c>
      <c r="I684" s="2" t="s">
        <v>134</v>
      </c>
      <c r="J684" s="2" t="s">
        <v>4404</v>
      </c>
      <c r="K684" s="2" t="s">
        <v>3125</v>
      </c>
      <c r="L684" s="3">
        <v>4.66</v>
      </c>
      <c r="M684" s="3"/>
      <c r="N684" s="3"/>
      <c r="O684" s="2" t="s">
        <v>131</v>
      </c>
      <c r="P684" s="2" t="s">
        <v>134</v>
      </c>
      <c r="Q684" s="2" t="s">
        <v>134</v>
      </c>
      <c r="R684" s="2" t="s">
        <v>3132</v>
      </c>
      <c r="S684" s="2" t="s">
        <v>134</v>
      </c>
      <c r="T684" s="2" t="s">
        <v>134</v>
      </c>
      <c r="U684" s="2" t="s">
        <v>134</v>
      </c>
      <c r="V684" s="2" t="s">
        <v>134</v>
      </c>
      <c r="W684" s="2" t="s">
        <v>134</v>
      </c>
      <c r="X684" s="2" t="s">
        <v>134</v>
      </c>
      <c r="Y684" s="2" t="s">
        <v>134</v>
      </c>
      <c r="Z684" s="4"/>
      <c r="AA684" s="4">
        <f>=ROUNDDOWN({0},0)</f>
      </c>
      <c r="AB684" s="5"/>
      <c r="AC684" s="2" t="s">
        <v>134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134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134</v>
      </c>
      <c r="BM684" s="7"/>
      <c r="BN684" s="7"/>
      <c r="BO684" s="4"/>
      <c r="BP684" s="8"/>
      <c r="BQ684" s="4"/>
      <c r="BR684" s="8"/>
      <c r="BS684" s="7"/>
      <c r="BT684" s="7"/>
      <c r="BU684" s="2" t="s">
        <v>134</v>
      </c>
      <c r="BV684" s="2" t="s">
        <v>134</v>
      </c>
      <c r="BW684" s="2" t="s">
        <v>134</v>
      </c>
      <c r="BX684" s="2" t="s">
        <v>134</v>
      </c>
      <c r="BY684" s="2" t="s">
        <v>134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134</v>
      </c>
      <c r="CI684" s="2" t="s">
        <v>134</v>
      </c>
      <c r="CJ684" s="2" t="s">
        <v>134</v>
      </c>
      <c r="CK684" s="2" t="s">
        <v>134</v>
      </c>
      <c r="CL684" s="2" t="s">
        <v>134</v>
      </c>
      <c r="CM684" s="4"/>
      <c r="CN684" s="8"/>
      <c r="CO684" s="4"/>
      <c r="CP684" s="8"/>
      <c r="CQ684" s="7"/>
      <c r="CR684" s="7"/>
      <c r="CS684" s="2" t="s">
        <v>134</v>
      </c>
      <c r="CT684" s="2" t="s">
        <v>134</v>
      </c>
      <c r="CU684" s="2" t="s">
        <v>134</v>
      </c>
      <c r="CV684" s="2" t="s">
        <v>134</v>
      </c>
      <c r="CW684" s="2" t="s">
        <v>134</v>
      </c>
      <c r="CX684" s="2" t="s">
        <v>134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134</v>
      </c>
      <c r="DG684" s="2" t="s">
        <v>134</v>
      </c>
      <c r="DH684" s="2" t="s">
        <v>134</v>
      </c>
      <c r="DI684" s="2" t="s">
        <v>134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134</v>
      </c>
      <c r="DR684" s="2" t="s">
        <v>134</v>
      </c>
      <c r="DS684" s="2" t="s">
        <v>134</v>
      </c>
      <c r="DT684" s="2" t="s">
        <v>134</v>
      </c>
      <c r="DU684" s="2" t="s">
        <v>134</v>
      </c>
      <c r="DV684" s="2" t="s">
        <v>134</v>
      </c>
      <c r="DW684" s="4"/>
      <c r="DX684" s="8"/>
      <c r="DY684" s="4"/>
      <c r="DZ684" s="8"/>
      <c r="EA684" s="7"/>
      <c r="EB684" s="7"/>
      <c r="EC684" s="2" t="s">
        <v>134</v>
      </c>
      <c r="ED684" s="2" t="s">
        <v>134</v>
      </c>
      <c r="EE684" s="2" t="s">
        <v>134</v>
      </c>
      <c r="EF684" s="2" t="s">
        <v>134</v>
      </c>
      <c r="EG684" s="2" t="s">
        <v>134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134</v>
      </c>
      <c r="EQ684" s="2" t="s">
        <v>134</v>
      </c>
      <c r="ER684" s="2" t="s">
        <v>134</v>
      </c>
      <c r="ES684" s="2" t="s">
        <v>134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134</v>
      </c>
      <c r="FB684" s="2" t="s">
        <v>134</v>
      </c>
      <c r="FC684" s="2" t="s">
        <v>134</v>
      </c>
      <c r="FD684" s="2" t="s">
        <v>134</v>
      </c>
      <c r="FE684" s="2" t="s">
        <v>134</v>
      </c>
      <c r="FF684" s="2" t="s">
        <v>134</v>
      </c>
      <c r="FG684" s="4"/>
      <c r="FH684" s="8"/>
      <c r="FI684" s="4"/>
      <c r="FJ684" s="8"/>
      <c r="FK684" s="7"/>
      <c r="FL684" s="7"/>
      <c r="FM684" s="2" t="s">
        <v>134</v>
      </c>
      <c r="FN684" s="2" t="s">
        <v>134</v>
      </c>
      <c r="FO684" s="2" t="s">
        <v>134</v>
      </c>
      <c r="FP684" s="2" t="s">
        <v>134</v>
      </c>
      <c r="FQ684" s="2" t="s">
        <v>134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134</v>
      </c>
      <c r="GA684" s="2" t="s">
        <v>134</v>
      </c>
      <c r="GB684" s="2" t="s">
        <v>134</v>
      </c>
      <c r="GC684" s="2" t="s">
        <v>134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134</v>
      </c>
      <c r="GX684" s="2" t="s">
        <v>134</v>
      </c>
      <c r="GY684" s="2" t="s">
        <v>134</v>
      </c>
      <c r="GZ684" s="2" t="s">
        <v>134</v>
      </c>
      <c r="HA684" s="2" t="s">
        <v>134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134</v>
      </c>
      <c r="HJ684" s="2" t="s">
        <v>134</v>
      </c>
      <c r="HK684" s="2" t="s">
        <v>134</v>
      </c>
      <c r="HL684" s="2" t="s">
        <v>134</v>
      </c>
      <c r="HM684" s="2" t="s">
        <v>134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134</v>
      </c>
      <c r="HV684" s="2" t="s">
        <v>134</v>
      </c>
      <c r="HW684" s="2" t="s">
        <v>134</v>
      </c>
      <c r="HX684" s="2" t="s">
        <v>134</v>
      </c>
      <c r="HY684" s="2" t="s">
        <v>134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134</v>
      </c>
      <c r="II684" s="2" t="s">
        <v>134</v>
      </c>
      <c r="IJ684" s="2" t="s">
        <v>134</v>
      </c>
      <c r="IK684" s="2" t="s">
        <v>134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134</v>
      </c>
      <c r="IT684" s="2" t="s">
        <v>134</v>
      </c>
      <c r="IU684" s="2" t="s">
        <v>134</v>
      </c>
      <c r="IV684" s="2" t="s">
        <v>134</v>
      </c>
      <c r="IW684" s="2" t="s">
        <v>134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134</v>
      </c>
      <c r="JG684" s="2" t="s">
        <v>134</v>
      </c>
      <c r="JH684" s="2" t="s">
        <v>134</v>
      </c>
      <c r="JI684" s="2" t="s">
        <v>134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134</v>
      </c>
      <c r="JR684" s="2" t="s">
        <v>134</v>
      </c>
      <c r="JS684" s="2" t="s">
        <v>134</v>
      </c>
      <c r="JT684" s="2" t="s">
        <v>134</v>
      </c>
      <c r="JU684" s="2" t="s">
        <v>134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134</v>
      </c>
      <c r="KE684" s="2" t="s">
        <v>134</v>
      </c>
      <c r="KF684" s="2" t="s">
        <v>134</v>
      </c>
      <c r="KG684" s="2" t="s">
        <v>134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134</v>
      </c>
      <c r="LO684" s="2" t="s">
        <v>134</v>
      </c>
      <c r="LP684" s="2" t="s">
        <v>134</v>
      </c>
      <c r="LQ684" s="2" t="s">
        <v>134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134</v>
      </c>
      <c r="LZ684" s="2" t="s">
        <v>134</v>
      </c>
      <c r="MA684" s="2" t="s">
        <v>134</v>
      </c>
      <c r="MB684" s="2" t="s">
        <v>134</v>
      </c>
      <c r="MC684" s="2" t="s">
        <v>134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134</v>
      </c>
      <c r="MY684" s="2" t="s">
        <v>134</v>
      </c>
      <c r="MZ684" s="2" t="s">
        <v>134</v>
      </c>
      <c r="NA684" s="2" t="s">
        <v>134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134</v>
      </c>
      <c r="OT684" s="2" t="s">
        <v>134</v>
      </c>
      <c r="OU684" s="2" t="s">
        <v>134</v>
      </c>
      <c r="OV684" s="2" t="s">
        <v>134</v>
      </c>
      <c r="OW684" s="2" t="s">
        <v>134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134</v>
      </c>
      <c r="RN684" s="2" t="s">
        <v>134</v>
      </c>
      <c r="RO684" s="2" t="s">
        <v>134</v>
      </c>
      <c r="RP684" s="2" t="s">
        <v>134</v>
      </c>
      <c r="RQ684" s="2" t="s">
        <v>134</v>
      </c>
      <c r="RR684" s="2" t="s">
        <v>134</v>
      </c>
      <c r="RS684" s="4"/>
      <c r="RT684" s="8"/>
      <c r="RU684" s="4"/>
      <c r="RV684" s="8"/>
      <c r="RW684" s="7"/>
      <c r="RX684" s="7"/>
      <c r="RY684" s="2" t="s">
        <v>134</v>
      </c>
      <c r="RZ684" s="2" t="s">
        <v>134</v>
      </c>
      <c r="SA684" s="2" t="s">
        <v>134</v>
      </c>
      <c r="SB684" s="2" t="s">
        <v>134</v>
      </c>
      <c r="SC684" s="2" t="s">
        <v>134</v>
      </c>
      <c r="SD684" s="2" t="s">
        <v>134</v>
      </c>
      <c r="SE684" s="4"/>
      <c r="SF684" s="8"/>
      <c r="SG684" s="4"/>
      <c r="SH684" s="8"/>
      <c r="SI684" s="7"/>
      <c r="SJ684" s="7"/>
      <c r="SK684" s="2" t="s">
        <v>134</v>
      </c>
      <c r="SL684" s="2" t="s">
        <v>134</v>
      </c>
      <c r="SM684" s="2" t="s">
        <v>134</v>
      </c>
      <c r="SN684" s="2" t="s">
        <v>134</v>
      </c>
      <c r="SO684" s="2" t="s">
        <v>134</v>
      </c>
      <c r="SP684" s="2" t="s">
        <v>134</v>
      </c>
    </row>
    <row r="685">
      <c r="A685" s="2" t="s">
        <v>4419</v>
      </c>
      <c r="B685" s="2" t="s">
        <v>123</v>
      </c>
      <c r="C685" s="2" t="s">
        <v>1660</v>
      </c>
      <c r="D685" s="2" t="s">
        <v>2731</v>
      </c>
      <c r="E685" s="2" t="s">
        <v>1660</v>
      </c>
      <c r="F685" s="2" t="s">
        <v>4420</v>
      </c>
      <c r="G685" s="2" t="s">
        <v>134</v>
      </c>
      <c r="H685" s="2" t="s">
        <v>134</v>
      </c>
      <c r="I685" s="2" t="s">
        <v>134</v>
      </c>
      <c r="J685" s="2" t="s">
        <v>4421</v>
      </c>
      <c r="K685" s="2" t="s">
        <v>4296</v>
      </c>
      <c r="L685" s="3">
        <v>4.85</v>
      </c>
      <c r="M685" s="3"/>
      <c r="N685" s="3"/>
      <c r="O685" s="2" t="s">
        <v>131</v>
      </c>
      <c r="P685" s="2" t="s">
        <v>134</v>
      </c>
      <c r="Q685" s="2" t="s">
        <v>134</v>
      </c>
      <c r="R685" s="2" t="s">
        <v>3132</v>
      </c>
      <c r="S685" s="2" t="s">
        <v>134</v>
      </c>
      <c r="T685" s="2" t="s">
        <v>134</v>
      </c>
      <c r="U685" s="2" t="s">
        <v>134</v>
      </c>
      <c r="V685" s="2" t="s">
        <v>134</v>
      </c>
      <c r="W685" s="2" t="s">
        <v>134</v>
      </c>
      <c r="X685" s="2" t="s">
        <v>134</v>
      </c>
      <c r="Y685" s="2" t="s">
        <v>134</v>
      </c>
      <c r="Z685" s="4"/>
      <c r="AA685" s="4">
        <f>=ROUNDDOWN({0},0)</f>
      </c>
      <c r="AB685" s="5"/>
      <c r="AC685" s="2" t="s">
        <v>134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134</v>
      </c>
      <c r="BM685" s="7"/>
      <c r="BN685" s="7"/>
      <c r="BO685" s="4"/>
      <c r="BP685" s="8"/>
      <c r="BQ685" s="4"/>
      <c r="BR685" s="8"/>
      <c r="BS685" s="7"/>
      <c r="BT685" s="7"/>
      <c r="BU685" s="2" t="s">
        <v>134</v>
      </c>
      <c r="BV685" s="2" t="s">
        <v>134</v>
      </c>
      <c r="BW685" s="2" t="s">
        <v>134</v>
      </c>
      <c r="BX685" s="2" t="s">
        <v>134</v>
      </c>
      <c r="BY685" s="2" t="s">
        <v>134</v>
      </c>
      <c r="BZ685" s="2" t="s">
        <v>134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134</v>
      </c>
      <c r="CI685" s="2" t="s">
        <v>134</v>
      </c>
      <c r="CJ685" s="2" t="s">
        <v>134</v>
      </c>
      <c r="CK685" s="2" t="s">
        <v>134</v>
      </c>
      <c r="CL685" s="2" t="s">
        <v>134</v>
      </c>
      <c r="CM685" s="4"/>
      <c r="CN685" s="8"/>
      <c r="CO685" s="4"/>
      <c r="CP685" s="8"/>
      <c r="CQ685" s="7"/>
      <c r="CR685" s="7"/>
      <c r="CS685" s="2" t="s">
        <v>134</v>
      </c>
      <c r="CT685" s="2" t="s">
        <v>134</v>
      </c>
      <c r="CU685" s="2" t="s">
        <v>134</v>
      </c>
      <c r="CV685" s="2" t="s">
        <v>134</v>
      </c>
      <c r="CW685" s="2" t="s">
        <v>134</v>
      </c>
      <c r="CX685" s="2" t="s">
        <v>134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134</v>
      </c>
      <c r="DG685" s="2" t="s">
        <v>134</v>
      </c>
      <c r="DH685" s="2" t="s">
        <v>134</v>
      </c>
      <c r="DI685" s="2" t="s">
        <v>134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134</v>
      </c>
      <c r="DR685" s="2" t="s">
        <v>134</v>
      </c>
      <c r="DS685" s="2" t="s">
        <v>134</v>
      </c>
      <c r="DT685" s="2" t="s">
        <v>134</v>
      </c>
      <c r="DU685" s="2" t="s">
        <v>134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134</v>
      </c>
      <c r="ED685" s="2" t="s">
        <v>134</v>
      </c>
      <c r="EE685" s="2" t="s">
        <v>134</v>
      </c>
      <c r="EF685" s="2" t="s">
        <v>134</v>
      </c>
      <c r="EG685" s="2" t="s">
        <v>134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134</v>
      </c>
      <c r="EQ685" s="2" t="s">
        <v>134</v>
      </c>
      <c r="ER685" s="2" t="s">
        <v>134</v>
      </c>
      <c r="ES685" s="2" t="s">
        <v>134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134</v>
      </c>
      <c r="FB685" s="2" t="s">
        <v>134</v>
      </c>
      <c r="FC685" s="2" t="s">
        <v>134</v>
      </c>
      <c r="FD685" s="2" t="s">
        <v>134</v>
      </c>
      <c r="FE685" s="2" t="s">
        <v>134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134</v>
      </c>
      <c r="FN685" s="2" t="s">
        <v>134</v>
      </c>
      <c r="FO685" s="2" t="s">
        <v>134</v>
      </c>
      <c r="FP685" s="2" t="s">
        <v>134</v>
      </c>
      <c r="FQ685" s="2" t="s">
        <v>134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134</v>
      </c>
      <c r="GX685" s="2" t="s">
        <v>134</v>
      </c>
      <c r="GY685" s="2" t="s">
        <v>134</v>
      </c>
      <c r="GZ685" s="2" t="s">
        <v>134</v>
      </c>
      <c r="HA685" s="2" t="s">
        <v>134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134</v>
      </c>
      <c r="HJ685" s="2" t="s">
        <v>134</v>
      </c>
      <c r="HK685" s="2" t="s">
        <v>134</v>
      </c>
      <c r="HL685" s="2" t="s">
        <v>134</v>
      </c>
      <c r="HM685" s="2" t="s">
        <v>134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134</v>
      </c>
      <c r="HW685" s="2" t="s">
        <v>134</v>
      </c>
      <c r="HX685" s="2" t="s">
        <v>134</v>
      </c>
      <c r="HY685" s="2" t="s">
        <v>134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134</v>
      </c>
      <c r="II685" s="2" t="s">
        <v>134</v>
      </c>
      <c r="IJ685" s="2" t="s">
        <v>134</v>
      </c>
      <c r="IK685" s="2" t="s">
        <v>134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134</v>
      </c>
      <c r="IT685" s="2" t="s">
        <v>134</v>
      </c>
      <c r="IU685" s="2" t="s">
        <v>134</v>
      </c>
      <c r="IV685" s="2" t="s">
        <v>134</v>
      </c>
      <c r="IW685" s="2" t="s">
        <v>134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134</v>
      </c>
      <c r="JG685" s="2" t="s">
        <v>134</v>
      </c>
      <c r="JH685" s="2" t="s">
        <v>134</v>
      </c>
      <c r="JI685" s="2" t="s">
        <v>134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134</v>
      </c>
      <c r="JR685" s="2" t="s">
        <v>134</v>
      </c>
      <c r="JS685" s="2" t="s">
        <v>134</v>
      </c>
      <c r="JT685" s="2" t="s">
        <v>134</v>
      </c>
      <c r="JU685" s="2" t="s">
        <v>134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134</v>
      </c>
      <c r="KE685" s="2" t="s">
        <v>134</v>
      </c>
      <c r="KF685" s="2" t="s">
        <v>134</v>
      </c>
      <c r="KG685" s="2" t="s">
        <v>134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134</v>
      </c>
      <c r="LZ685" s="2" t="s">
        <v>134</v>
      </c>
      <c r="MA685" s="2" t="s">
        <v>134</v>
      </c>
      <c r="MB685" s="2" t="s">
        <v>134</v>
      </c>
      <c r="MC685" s="2" t="s">
        <v>134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134</v>
      </c>
      <c r="MY685" s="2" t="s">
        <v>134</v>
      </c>
      <c r="MZ685" s="2" t="s">
        <v>134</v>
      </c>
      <c r="NA685" s="2" t="s">
        <v>134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134</v>
      </c>
      <c r="OT685" s="2" t="s">
        <v>134</v>
      </c>
      <c r="OU685" s="2" t="s">
        <v>134</v>
      </c>
      <c r="OV685" s="2" t="s">
        <v>134</v>
      </c>
      <c r="OW685" s="2" t="s">
        <v>134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134</v>
      </c>
      <c r="RN685" s="2" t="s">
        <v>134</v>
      </c>
      <c r="RO685" s="2" t="s">
        <v>134</v>
      </c>
      <c r="RP685" s="2" t="s">
        <v>134</v>
      </c>
      <c r="RQ685" s="2" t="s">
        <v>134</v>
      </c>
      <c r="RR685" s="2" t="s">
        <v>134</v>
      </c>
      <c r="RS685" s="4"/>
      <c r="RT685" s="8"/>
      <c r="RU685" s="4"/>
      <c r="RV685" s="8"/>
      <c r="RW685" s="7"/>
      <c r="RX685" s="7"/>
      <c r="RY685" s="2" t="s">
        <v>134</v>
      </c>
      <c r="RZ685" s="2" t="s">
        <v>134</v>
      </c>
      <c r="SA685" s="2" t="s">
        <v>134</v>
      </c>
      <c r="SB685" s="2" t="s">
        <v>134</v>
      </c>
      <c r="SC685" s="2" t="s">
        <v>134</v>
      </c>
      <c r="SD685" s="2" t="s">
        <v>134</v>
      </c>
      <c r="SE685" s="4"/>
      <c r="SF685" s="8"/>
      <c r="SG685" s="4"/>
      <c r="SH685" s="8"/>
      <c r="SI685" s="7"/>
      <c r="SJ685" s="7"/>
      <c r="SK685" s="2" t="s">
        <v>134</v>
      </c>
      <c r="SL685" s="2" t="s">
        <v>134</v>
      </c>
      <c r="SM685" s="2" t="s">
        <v>134</v>
      </c>
      <c r="SN685" s="2" t="s">
        <v>134</v>
      </c>
      <c r="SO685" s="2" t="s">
        <v>134</v>
      </c>
      <c r="SP685" s="2" t="s">
        <v>134</v>
      </c>
    </row>
    <row r="686">
      <c r="A686" s="2" t="s">
        <v>4422</v>
      </c>
      <c r="B686" s="2" t="s">
        <v>123</v>
      </c>
      <c r="C686" s="2" t="s">
        <v>1660</v>
      </c>
      <c r="D686" s="2" t="s">
        <v>2731</v>
      </c>
      <c r="E686" s="2" t="s">
        <v>1660</v>
      </c>
      <c r="F686" s="2" t="s">
        <v>4423</v>
      </c>
      <c r="G686" s="2" t="s">
        <v>134</v>
      </c>
      <c r="H686" s="2" t="s">
        <v>134</v>
      </c>
      <c r="I686" s="2" t="s">
        <v>134</v>
      </c>
      <c r="J686" s="2" t="s">
        <v>4424</v>
      </c>
      <c r="K686" s="2" t="s">
        <v>4264</v>
      </c>
      <c r="L686" s="3">
        <v>12.47</v>
      </c>
      <c r="M686" s="3"/>
      <c r="N686" s="3"/>
      <c r="O686" s="2" t="s">
        <v>131</v>
      </c>
      <c r="P686" s="2" t="s">
        <v>134</v>
      </c>
      <c r="Q686" s="2" t="s">
        <v>134</v>
      </c>
      <c r="R686" s="2" t="s">
        <v>3132</v>
      </c>
      <c r="S686" s="2" t="s">
        <v>134</v>
      </c>
      <c r="T686" s="2" t="s">
        <v>134</v>
      </c>
      <c r="U686" s="2" t="s">
        <v>134</v>
      </c>
      <c r="V686" s="2" t="s">
        <v>134</v>
      </c>
      <c r="W686" s="2" t="s">
        <v>134</v>
      </c>
      <c r="X686" s="2" t="s">
        <v>134</v>
      </c>
      <c r="Y686" s="2" t="s">
        <v>134</v>
      </c>
      <c r="Z686" s="4"/>
      <c r="AA686" s="4">
        <f>=ROUNDDOWN({0},0)</f>
      </c>
      <c r="AB686" s="5"/>
      <c r="AC686" s="2" t="s">
        <v>134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134</v>
      </c>
      <c r="BV686" s="2" t="s">
        <v>134</v>
      </c>
      <c r="BW686" s="2" t="s">
        <v>134</v>
      </c>
      <c r="BX686" s="2" t="s">
        <v>134</v>
      </c>
      <c r="BY686" s="2" t="s">
        <v>134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134</v>
      </c>
      <c r="CI686" s="2" t="s">
        <v>134</v>
      </c>
      <c r="CJ686" s="2" t="s">
        <v>134</v>
      </c>
      <c r="CK686" s="2" t="s">
        <v>134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134</v>
      </c>
      <c r="CT686" s="2" t="s">
        <v>134</v>
      </c>
      <c r="CU686" s="2" t="s">
        <v>134</v>
      </c>
      <c r="CV686" s="2" t="s">
        <v>134</v>
      </c>
      <c r="CW686" s="2" t="s">
        <v>134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134</v>
      </c>
      <c r="DG686" s="2" t="s">
        <v>134</v>
      </c>
      <c r="DH686" s="2" t="s">
        <v>134</v>
      </c>
      <c r="DI686" s="2" t="s">
        <v>134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134</v>
      </c>
      <c r="DR686" s="2" t="s">
        <v>134</v>
      </c>
      <c r="DS686" s="2" t="s">
        <v>134</v>
      </c>
      <c r="DT686" s="2" t="s">
        <v>134</v>
      </c>
      <c r="DU686" s="2" t="s">
        <v>134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134</v>
      </c>
      <c r="ED686" s="2" t="s">
        <v>134</v>
      </c>
      <c r="EE686" s="2" t="s">
        <v>134</v>
      </c>
      <c r="EF686" s="2" t="s">
        <v>134</v>
      </c>
      <c r="EG686" s="2" t="s">
        <v>134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134</v>
      </c>
      <c r="EP686" s="2" t="s">
        <v>134</v>
      </c>
      <c r="EQ686" s="2" t="s">
        <v>134</v>
      </c>
      <c r="ER686" s="2" t="s">
        <v>134</v>
      </c>
      <c r="ES686" s="2" t="s">
        <v>134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134</v>
      </c>
      <c r="FB686" s="2" t="s">
        <v>134</v>
      </c>
      <c r="FC686" s="2" t="s">
        <v>134</v>
      </c>
      <c r="FD686" s="2" t="s">
        <v>134</v>
      </c>
      <c r="FE686" s="2" t="s">
        <v>134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134</v>
      </c>
      <c r="FN686" s="2" t="s">
        <v>134</v>
      </c>
      <c r="FO686" s="2" t="s">
        <v>134</v>
      </c>
      <c r="FP686" s="2" t="s">
        <v>134</v>
      </c>
      <c r="FQ686" s="2" t="s">
        <v>134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134</v>
      </c>
      <c r="GX686" s="2" t="s">
        <v>134</v>
      </c>
      <c r="GY686" s="2" t="s">
        <v>134</v>
      </c>
      <c r="GZ686" s="2" t="s">
        <v>134</v>
      </c>
      <c r="HA686" s="2" t="s">
        <v>134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134</v>
      </c>
      <c r="HJ686" s="2" t="s">
        <v>134</v>
      </c>
      <c r="HK686" s="2" t="s">
        <v>134</v>
      </c>
      <c r="HL686" s="2" t="s">
        <v>134</v>
      </c>
      <c r="HM686" s="2" t="s">
        <v>134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134</v>
      </c>
      <c r="HV686" s="2" t="s">
        <v>134</v>
      </c>
      <c r="HW686" s="2" t="s">
        <v>134</v>
      </c>
      <c r="HX686" s="2" t="s">
        <v>134</v>
      </c>
      <c r="HY686" s="2" t="s">
        <v>134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134</v>
      </c>
      <c r="II686" s="2" t="s">
        <v>134</v>
      </c>
      <c r="IJ686" s="2" t="s">
        <v>134</v>
      </c>
      <c r="IK686" s="2" t="s">
        <v>134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134</v>
      </c>
      <c r="IT686" s="2" t="s">
        <v>134</v>
      </c>
      <c r="IU686" s="2" t="s">
        <v>134</v>
      </c>
      <c r="IV686" s="2" t="s">
        <v>134</v>
      </c>
      <c r="IW686" s="2" t="s">
        <v>134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134</v>
      </c>
      <c r="JG686" s="2" t="s">
        <v>134</v>
      </c>
      <c r="JH686" s="2" t="s">
        <v>134</v>
      </c>
      <c r="JI686" s="2" t="s">
        <v>134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134</v>
      </c>
      <c r="KE686" s="2" t="s">
        <v>134</v>
      </c>
      <c r="KF686" s="2" t="s">
        <v>134</v>
      </c>
      <c r="KG686" s="2" t="s">
        <v>134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134</v>
      </c>
      <c r="LZ686" s="2" t="s">
        <v>134</v>
      </c>
      <c r="MA686" s="2" t="s">
        <v>134</v>
      </c>
      <c r="MB686" s="2" t="s">
        <v>134</v>
      </c>
      <c r="MC686" s="2" t="s">
        <v>134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134</v>
      </c>
      <c r="MY686" s="2" t="s">
        <v>134</v>
      </c>
      <c r="MZ686" s="2" t="s">
        <v>134</v>
      </c>
      <c r="NA686" s="2" t="s">
        <v>134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134</v>
      </c>
      <c r="OT686" s="2" t="s">
        <v>134</v>
      </c>
      <c r="OU686" s="2" t="s">
        <v>134</v>
      </c>
      <c r="OV686" s="2" t="s">
        <v>134</v>
      </c>
      <c r="OW686" s="2" t="s">
        <v>134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134</v>
      </c>
      <c r="RN686" s="2" t="s">
        <v>134</v>
      </c>
      <c r="RO686" s="2" t="s">
        <v>134</v>
      </c>
      <c r="RP686" s="2" t="s">
        <v>134</v>
      </c>
      <c r="RQ686" s="2" t="s">
        <v>134</v>
      </c>
      <c r="RR686" s="2" t="s">
        <v>134</v>
      </c>
      <c r="RS686" s="4"/>
      <c r="RT686" s="8"/>
      <c r="RU686" s="4"/>
      <c r="RV686" s="8"/>
      <c r="RW686" s="7"/>
      <c r="RX686" s="7"/>
      <c r="RY686" s="2" t="s">
        <v>134</v>
      </c>
      <c r="RZ686" s="2" t="s">
        <v>134</v>
      </c>
      <c r="SA686" s="2" t="s">
        <v>134</v>
      </c>
      <c r="SB686" s="2" t="s">
        <v>134</v>
      </c>
      <c r="SC686" s="2" t="s">
        <v>134</v>
      </c>
      <c r="SD686" s="2" t="s">
        <v>134</v>
      </c>
      <c r="SE686" s="4"/>
      <c r="SF686" s="8"/>
      <c r="SG686" s="4"/>
      <c r="SH686" s="8"/>
      <c r="SI686" s="7"/>
      <c r="SJ686" s="7"/>
      <c r="SK686" s="2" t="s">
        <v>134</v>
      </c>
      <c r="SL686" s="2" t="s">
        <v>134</v>
      </c>
      <c r="SM686" s="2" t="s">
        <v>134</v>
      </c>
      <c r="SN686" s="2" t="s">
        <v>134</v>
      </c>
      <c r="SO686" s="2" t="s">
        <v>134</v>
      </c>
      <c r="SP686" s="2" t="s">
        <v>134</v>
      </c>
    </row>
    <row r="687">
      <c r="A687" s="2" t="s">
        <v>4425</v>
      </c>
      <c r="B687" s="2" t="s">
        <v>123</v>
      </c>
      <c r="C687" s="2" t="s">
        <v>1660</v>
      </c>
      <c r="D687" s="2" t="s">
        <v>2731</v>
      </c>
      <c r="E687" s="2" t="s">
        <v>1660</v>
      </c>
      <c r="F687" s="2" t="s">
        <v>4426</v>
      </c>
      <c r="G687" s="2" t="s">
        <v>134</v>
      </c>
      <c r="H687" s="2" t="s">
        <v>134</v>
      </c>
      <c r="I687" s="2" t="s">
        <v>134</v>
      </c>
      <c r="J687" s="2" t="s">
        <v>4427</v>
      </c>
      <c r="K687" s="2" t="s">
        <v>3125</v>
      </c>
      <c r="L687" s="3">
        <v>15.5</v>
      </c>
      <c r="M687" s="3"/>
      <c r="N687" s="3"/>
      <c r="O687" s="2" t="s">
        <v>131</v>
      </c>
      <c r="P687" s="2" t="s">
        <v>134</v>
      </c>
      <c r="Q687" s="2" t="s">
        <v>134</v>
      </c>
      <c r="R687" s="2" t="s">
        <v>3132</v>
      </c>
      <c r="S687" s="2" t="s">
        <v>134</v>
      </c>
      <c r="T687" s="2" t="s">
        <v>134</v>
      </c>
      <c r="U687" s="2" t="s">
        <v>134</v>
      </c>
      <c r="V687" s="2" t="s">
        <v>134</v>
      </c>
      <c r="W687" s="2" t="s">
        <v>134</v>
      </c>
      <c r="X687" s="2" t="s">
        <v>134</v>
      </c>
      <c r="Y687" s="2" t="s">
        <v>134</v>
      </c>
      <c r="Z687" s="4"/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134</v>
      </c>
      <c r="BV687" s="2" t="s">
        <v>134</v>
      </c>
      <c r="BW687" s="2" t="s">
        <v>134</v>
      </c>
      <c r="BX687" s="2" t="s">
        <v>134</v>
      </c>
      <c r="BY687" s="2" t="s">
        <v>134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134</v>
      </c>
      <c r="CI687" s="2" t="s">
        <v>134</v>
      </c>
      <c r="CJ687" s="2" t="s">
        <v>134</v>
      </c>
      <c r="CK687" s="2" t="s">
        <v>134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134</v>
      </c>
      <c r="CT687" s="2" t="s">
        <v>134</v>
      </c>
      <c r="CU687" s="2" t="s">
        <v>134</v>
      </c>
      <c r="CV687" s="2" t="s">
        <v>134</v>
      </c>
      <c r="CW687" s="2" t="s">
        <v>134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134</v>
      </c>
      <c r="DG687" s="2" t="s">
        <v>134</v>
      </c>
      <c r="DH687" s="2" t="s">
        <v>134</v>
      </c>
      <c r="DI687" s="2" t="s">
        <v>134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134</v>
      </c>
      <c r="DR687" s="2" t="s">
        <v>134</v>
      </c>
      <c r="DS687" s="2" t="s">
        <v>134</v>
      </c>
      <c r="DT687" s="2" t="s">
        <v>134</v>
      </c>
      <c r="DU687" s="2" t="s">
        <v>134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134</v>
      </c>
      <c r="ED687" s="2" t="s">
        <v>134</v>
      </c>
      <c r="EE687" s="2" t="s">
        <v>134</v>
      </c>
      <c r="EF687" s="2" t="s">
        <v>134</v>
      </c>
      <c r="EG687" s="2" t="s">
        <v>134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134</v>
      </c>
      <c r="EQ687" s="2" t="s">
        <v>134</v>
      </c>
      <c r="ER687" s="2" t="s">
        <v>134</v>
      </c>
      <c r="ES687" s="2" t="s">
        <v>134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134</v>
      </c>
      <c r="FB687" s="2" t="s">
        <v>134</v>
      </c>
      <c r="FC687" s="2" t="s">
        <v>134</v>
      </c>
      <c r="FD687" s="2" t="s">
        <v>134</v>
      </c>
      <c r="FE687" s="2" t="s">
        <v>134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134</v>
      </c>
      <c r="FN687" s="2" t="s">
        <v>134</v>
      </c>
      <c r="FO687" s="2" t="s">
        <v>134</v>
      </c>
      <c r="FP687" s="2" t="s">
        <v>134</v>
      </c>
      <c r="FQ687" s="2" t="s">
        <v>134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134</v>
      </c>
      <c r="GA687" s="2" t="s">
        <v>134</v>
      </c>
      <c r="GB687" s="2" t="s">
        <v>134</v>
      </c>
      <c r="GC687" s="2" t="s">
        <v>134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134</v>
      </c>
      <c r="GX687" s="2" t="s">
        <v>134</v>
      </c>
      <c r="GY687" s="2" t="s">
        <v>134</v>
      </c>
      <c r="GZ687" s="2" t="s">
        <v>134</v>
      </c>
      <c r="HA687" s="2" t="s">
        <v>134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134</v>
      </c>
      <c r="HJ687" s="2" t="s">
        <v>134</v>
      </c>
      <c r="HK687" s="2" t="s">
        <v>134</v>
      </c>
      <c r="HL687" s="2" t="s">
        <v>134</v>
      </c>
      <c r="HM687" s="2" t="s">
        <v>134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134</v>
      </c>
      <c r="HV687" s="2" t="s">
        <v>134</v>
      </c>
      <c r="HW687" s="2" t="s">
        <v>134</v>
      </c>
      <c r="HX687" s="2" t="s">
        <v>134</v>
      </c>
      <c r="HY687" s="2" t="s">
        <v>134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134</v>
      </c>
      <c r="II687" s="2" t="s">
        <v>134</v>
      </c>
      <c r="IJ687" s="2" t="s">
        <v>134</v>
      </c>
      <c r="IK687" s="2" t="s">
        <v>134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134</v>
      </c>
      <c r="IT687" s="2" t="s">
        <v>134</v>
      </c>
      <c r="IU687" s="2" t="s">
        <v>134</v>
      </c>
      <c r="IV687" s="2" t="s">
        <v>134</v>
      </c>
      <c r="IW687" s="2" t="s">
        <v>134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134</v>
      </c>
      <c r="JG687" s="2" t="s">
        <v>134</v>
      </c>
      <c r="JH687" s="2" t="s">
        <v>134</v>
      </c>
      <c r="JI687" s="2" t="s">
        <v>134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134</v>
      </c>
      <c r="JS687" s="2" t="s">
        <v>134</v>
      </c>
      <c r="JT687" s="2" t="s">
        <v>134</v>
      </c>
      <c r="JU687" s="2" t="s">
        <v>134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134</v>
      </c>
      <c r="KE687" s="2" t="s">
        <v>134</v>
      </c>
      <c r="KF687" s="2" t="s">
        <v>134</v>
      </c>
      <c r="KG687" s="2" t="s">
        <v>134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134</v>
      </c>
      <c r="LO687" s="2" t="s">
        <v>134</v>
      </c>
      <c r="LP687" s="2" t="s">
        <v>134</v>
      </c>
      <c r="LQ687" s="2" t="s">
        <v>134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134</v>
      </c>
      <c r="LZ687" s="2" t="s">
        <v>134</v>
      </c>
      <c r="MA687" s="2" t="s">
        <v>134</v>
      </c>
      <c r="MB687" s="2" t="s">
        <v>134</v>
      </c>
      <c r="MC687" s="2" t="s">
        <v>134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134</v>
      </c>
      <c r="MY687" s="2" t="s">
        <v>134</v>
      </c>
      <c r="MZ687" s="2" t="s">
        <v>134</v>
      </c>
      <c r="NA687" s="2" t="s">
        <v>134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134</v>
      </c>
      <c r="NV687" s="2" t="s">
        <v>134</v>
      </c>
      <c r="NW687" s="2" t="s">
        <v>134</v>
      </c>
      <c r="NX687" s="2" t="s">
        <v>134</v>
      </c>
      <c r="NY687" s="2" t="s">
        <v>134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134</v>
      </c>
      <c r="OT687" s="2" t="s">
        <v>134</v>
      </c>
      <c r="OU687" s="2" t="s">
        <v>134</v>
      </c>
      <c r="OV687" s="2" t="s">
        <v>134</v>
      </c>
      <c r="OW687" s="2" t="s">
        <v>134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134</v>
      </c>
      <c r="RN687" s="2" t="s">
        <v>134</v>
      </c>
      <c r="RO687" s="2" t="s">
        <v>134</v>
      </c>
      <c r="RP687" s="2" t="s">
        <v>134</v>
      </c>
      <c r="RQ687" s="2" t="s">
        <v>134</v>
      </c>
      <c r="RR687" s="2" t="s">
        <v>134</v>
      </c>
      <c r="RS687" s="4"/>
      <c r="RT687" s="8"/>
      <c r="RU687" s="4"/>
      <c r="RV687" s="8"/>
      <c r="RW687" s="7"/>
      <c r="RX687" s="7"/>
      <c r="RY687" s="2" t="s">
        <v>134</v>
      </c>
      <c r="RZ687" s="2" t="s">
        <v>134</v>
      </c>
      <c r="SA687" s="2" t="s">
        <v>134</v>
      </c>
      <c r="SB687" s="2" t="s">
        <v>134</v>
      </c>
      <c r="SC687" s="2" t="s">
        <v>134</v>
      </c>
      <c r="SD687" s="2" t="s">
        <v>134</v>
      </c>
      <c r="SE687" s="4"/>
      <c r="SF687" s="8"/>
      <c r="SG687" s="4"/>
      <c r="SH687" s="8"/>
      <c r="SI687" s="7"/>
      <c r="SJ687" s="7"/>
      <c r="SK687" s="2" t="s">
        <v>134</v>
      </c>
      <c r="SL687" s="2" t="s">
        <v>134</v>
      </c>
      <c r="SM687" s="2" t="s">
        <v>134</v>
      </c>
      <c r="SN687" s="2" t="s">
        <v>134</v>
      </c>
      <c r="SO687" s="2" t="s">
        <v>134</v>
      </c>
      <c r="SP687" s="2" t="s">
        <v>134</v>
      </c>
    </row>
    <row r="688">
      <c r="A688" s="2" t="s">
        <v>4428</v>
      </c>
      <c r="B688" s="2" t="s">
        <v>123</v>
      </c>
      <c r="C688" s="2" t="s">
        <v>1660</v>
      </c>
      <c r="D688" s="2" t="s">
        <v>2731</v>
      </c>
      <c r="E688" s="2" t="s">
        <v>1660</v>
      </c>
      <c r="F688" s="2" t="s">
        <v>4429</v>
      </c>
      <c r="G688" s="2" t="s">
        <v>134</v>
      </c>
      <c r="H688" s="2" t="s">
        <v>134</v>
      </c>
      <c r="I688" s="2" t="s">
        <v>134</v>
      </c>
      <c r="J688" s="2" t="s">
        <v>4299</v>
      </c>
      <c r="K688" s="2" t="s">
        <v>3125</v>
      </c>
      <c r="L688" s="3">
        <v>15.5</v>
      </c>
      <c r="M688" s="3"/>
      <c r="N688" s="3"/>
      <c r="O688" s="2" t="s">
        <v>131</v>
      </c>
      <c r="P688" s="2" t="s">
        <v>134</v>
      </c>
      <c r="Q688" s="2" t="s">
        <v>134</v>
      </c>
      <c r="R688" s="2" t="s">
        <v>3132</v>
      </c>
      <c r="S688" s="2" t="s">
        <v>134</v>
      </c>
      <c r="T688" s="2" t="s">
        <v>134</v>
      </c>
      <c r="U688" s="2" t="s">
        <v>134</v>
      </c>
      <c r="V688" s="2" t="s">
        <v>134</v>
      </c>
      <c r="W688" s="2" t="s">
        <v>134</v>
      </c>
      <c r="X688" s="2" t="s">
        <v>134</v>
      </c>
      <c r="Y688" s="2" t="s">
        <v>134</v>
      </c>
      <c r="Z688" s="4"/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134</v>
      </c>
      <c r="BV688" s="2" t="s">
        <v>134</v>
      </c>
      <c r="BW688" s="2" t="s">
        <v>134</v>
      </c>
      <c r="BX688" s="2" t="s">
        <v>134</v>
      </c>
      <c r="BY688" s="2" t="s">
        <v>134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134</v>
      </c>
      <c r="CH688" s="2" t="s">
        <v>134</v>
      </c>
      <c r="CI688" s="2" t="s">
        <v>134</v>
      </c>
      <c r="CJ688" s="2" t="s">
        <v>134</v>
      </c>
      <c r="CK688" s="2" t="s">
        <v>134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134</v>
      </c>
      <c r="CT688" s="2" t="s">
        <v>134</v>
      </c>
      <c r="CU688" s="2" t="s">
        <v>134</v>
      </c>
      <c r="CV688" s="2" t="s">
        <v>134</v>
      </c>
      <c r="CW688" s="2" t="s">
        <v>134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134</v>
      </c>
      <c r="DG688" s="2" t="s">
        <v>134</v>
      </c>
      <c r="DH688" s="2" t="s">
        <v>134</v>
      </c>
      <c r="DI688" s="2" t="s">
        <v>134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134</v>
      </c>
      <c r="DR688" s="2" t="s">
        <v>134</v>
      </c>
      <c r="DS688" s="2" t="s">
        <v>134</v>
      </c>
      <c r="DT688" s="2" t="s">
        <v>134</v>
      </c>
      <c r="DU688" s="2" t="s">
        <v>134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134</v>
      </c>
      <c r="ED688" s="2" t="s">
        <v>134</v>
      </c>
      <c r="EE688" s="2" t="s">
        <v>134</v>
      </c>
      <c r="EF688" s="2" t="s">
        <v>134</v>
      </c>
      <c r="EG688" s="2" t="s">
        <v>134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134</v>
      </c>
      <c r="EQ688" s="2" t="s">
        <v>134</v>
      </c>
      <c r="ER688" s="2" t="s">
        <v>134</v>
      </c>
      <c r="ES688" s="2" t="s">
        <v>134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134</v>
      </c>
      <c r="FB688" s="2" t="s">
        <v>134</v>
      </c>
      <c r="FC688" s="2" t="s">
        <v>134</v>
      </c>
      <c r="FD688" s="2" t="s">
        <v>134</v>
      </c>
      <c r="FE688" s="2" t="s">
        <v>134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134</v>
      </c>
      <c r="FN688" s="2" t="s">
        <v>134</v>
      </c>
      <c r="FO688" s="2" t="s">
        <v>134</v>
      </c>
      <c r="FP688" s="2" t="s">
        <v>134</v>
      </c>
      <c r="FQ688" s="2" t="s">
        <v>134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134</v>
      </c>
      <c r="GA688" s="2" t="s">
        <v>134</v>
      </c>
      <c r="GB688" s="2" t="s">
        <v>134</v>
      </c>
      <c r="GC688" s="2" t="s">
        <v>134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134</v>
      </c>
      <c r="GX688" s="2" t="s">
        <v>134</v>
      </c>
      <c r="GY688" s="2" t="s">
        <v>134</v>
      </c>
      <c r="GZ688" s="2" t="s">
        <v>134</v>
      </c>
      <c r="HA688" s="2" t="s">
        <v>134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134</v>
      </c>
      <c r="HJ688" s="2" t="s">
        <v>134</v>
      </c>
      <c r="HK688" s="2" t="s">
        <v>134</v>
      </c>
      <c r="HL688" s="2" t="s">
        <v>134</v>
      </c>
      <c r="HM688" s="2" t="s">
        <v>134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134</v>
      </c>
      <c r="HV688" s="2" t="s">
        <v>134</v>
      </c>
      <c r="HW688" s="2" t="s">
        <v>134</v>
      </c>
      <c r="HX688" s="2" t="s">
        <v>134</v>
      </c>
      <c r="HY688" s="2" t="s">
        <v>134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134</v>
      </c>
      <c r="II688" s="2" t="s">
        <v>134</v>
      </c>
      <c r="IJ688" s="2" t="s">
        <v>134</v>
      </c>
      <c r="IK688" s="2" t="s">
        <v>134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134</v>
      </c>
      <c r="IT688" s="2" t="s">
        <v>134</v>
      </c>
      <c r="IU688" s="2" t="s">
        <v>134</v>
      </c>
      <c r="IV688" s="2" t="s">
        <v>134</v>
      </c>
      <c r="IW688" s="2" t="s">
        <v>134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134</v>
      </c>
      <c r="JG688" s="2" t="s">
        <v>134</v>
      </c>
      <c r="JH688" s="2" t="s">
        <v>134</v>
      </c>
      <c r="JI688" s="2" t="s">
        <v>134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134</v>
      </c>
      <c r="JS688" s="2" t="s">
        <v>134</v>
      </c>
      <c r="JT688" s="2" t="s">
        <v>134</v>
      </c>
      <c r="JU688" s="2" t="s">
        <v>134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134</v>
      </c>
      <c r="KE688" s="2" t="s">
        <v>134</v>
      </c>
      <c r="KF688" s="2" t="s">
        <v>134</v>
      </c>
      <c r="KG688" s="2" t="s">
        <v>134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134</v>
      </c>
      <c r="LO688" s="2" t="s">
        <v>134</v>
      </c>
      <c r="LP688" s="2" t="s">
        <v>134</v>
      </c>
      <c r="LQ688" s="2" t="s">
        <v>134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134</v>
      </c>
      <c r="NV688" s="2" t="s">
        <v>134</v>
      </c>
      <c r="NW688" s="2" t="s">
        <v>134</v>
      </c>
      <c r="NX688" s="2" t="s">
        <v>134</v>
      </c>
      <c r="NY688" s="2" t="s">
        <v>134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134</v>
      </c>
      <c r="OT688" s="2" t="s">
        <v>134</v>
      </c>
      <c r="OU688" s="2" t="s">
        <v>134</v>
      </c>
      <c r="OV688" s="2" t="s">
        <v>134</v>
      </c>
      <c r="OW688" s="2" t="s">
        <v>134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134</v>
      </c>
      <c r="RN688" s="2" t="s">
        <v>134</v>
      </c>
      <c r="RO688" s="2" t="s">
        <v>134</v>
      </c>
      <c r="RP688" s="2" t="s">
        <v>134</v>
      </c>
      <c r="RQ688" s="2" t="s">
        <v>134</v>
      </c>
      <c r="RR688" s="2" t="s">
        <v>134</v>
      </c>
      <c r="RS688" s="4"/>
      <c r="RT688" s="8"/>
      <c r="RU688" s="4"/>
      <c r="RV688" s="8"/>
      <c r="RW688" s="7"/>
      <c r="RX688" s="7"/>
      <c r="RY688" s="2" t="s">
        <v>134</v>
      </c>
      <c r="RZ688" s="2" t="s">
        <v>134</v>
      </c>
      <c r="SA688" s="2" t="s">
        <v>134</v>
      </c>
      <c r="SB688" s="2" t="s">
        <v>134</v>
      </c>
      <c r="SC688" s="2" t="s">
        <v>134</v>
      </c>
      <c r="SD688" s="2" t="s">
        <v>134</v>
      </c>
      <c r="SE688" s="4"/>
      <c r="SF688" s="8"/>
      <c r="SG688" s="4"/>
      <c r="SH688" s="8"/>
      <c r="SI688" s="7"/>
      <c r="SJ688" s="7"/>
      <c r="SK688" s="2" t="s">
        <v>134</v>
      </c>
      <c r="SL688" s="2" t="s">
        <v>134</v>
      </c>
      <c r="SM688" s="2" t="s">
        <v>134</v>
      </c>
      <c r="SN688" s="2" t="s">
        <v>134</v>
      </c>
      <c r="SO688" s="2" t="s">
        <v>134</v>
      </c>
      <c r="SP688" s="2" t="s">
        <v>134</v>
      </c>
    </row>
    <row r="689">
      <c r="A689" s="2" t="s">
        <v>4430</v>
      </c>
      <c r="B689" s="2" t="s">
        <v>123</v>
      </c>
      <c r="C689" s="2" t="s">
        <v>1660</v>
      </c>
      <c r="D689" s="2" t="s">
        <v>2731</v>
      </c>
      <c r="E689" s="2" t="s">
        <v>1660</v>
      </c>
      <c r="F689" s="2" t="s">
        <v>4431</v>
      </c>
      <c r="G689" s="2" t="s">
        <v>134</v>
      </c>
      <c r="H689" s="2" t="s">
        <v>134</v>
      </c>
      <c r="I689" s="2" t="s">
        <v>134</v>
      </c>
      <c r="J689" s="2" t="s">
        <v>4318</v>
      </c>
      <c r="K689" s="2" t="s">
        <v>4432</v>
      </c>
      <c r="L689" s="3">
        <v>13.85</v>
      </c>
      <c r="M689" s="3"/>
      <c r="N689" s="3"/>
      <c r="O689" s="2" t="s">
        <v>131</v>
      </c>
      <c r="P689" s="2" t="s">
        <v>134</v>
      </c>
      <c r="Q689" s="2" t="s">
        <v>134</v>
      </c>
      <c r="R689" s="2" t="s">
        <v>3132</v>
      </c>
      <c r="S689" s="2" t="s">
        <v>134</v>
      </c>
      <c r="T689" s="2" t="s">
        <v>134</v>
      </c>
      <c r="U689" s="2" t="s">
        <v>134</v>
      </c>
      <c r="V689" s="2" t="s">
        <v>134</v>
      </c>
      <c r="W689" s="2" t="s">
        <v>134</v>
      </c>
      <c r="X689" s="2" t="s">
        <v>134</v>
      </c>
      <c r="Y689" s="2" t="s">
        <v>134</v>
      </c>
      <c r="Z689" s="4"/>
      <c r="AA689" s="4">
        <f>=ROUNDDOWN({0},0)</f>
      </c>
      <c r="AB689" s="5"/>
      <c r="AC689" s="2" t="s">
        <v>134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134</v>
      </c>
      <c r="BV689" s="2" t="s">
        <v>134</v>
      </c>
      <c r="BW689" s="2" t="s">
        <v>134</v>
      </c>
      <c r="BX689" s="2" t="s">
        <v>134</v>
      </c>
      <c r="BY689" s="2" t="s">
        <v>134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134</v>
      </c>
      <c r="CI689" s="2" t="s">
        <v>134</v>
      </c>
      <c r="CJ689" s="2" t="s">
        <v>134</v>
      </c>
      <c r="CK689" s="2" t="s">
        <v>134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134</v>
      </c>
      <c r="CT689" s="2" t="s">
        <v>134</v>
      </c>
      <c r="CU689" s="2" t="s">
        <v>134</v>
      </c>
      <c r="CV689" s="2" t="s">
        <v>134</v>
      </c>
      <c r="CW689" s="2" t="s">
        <v>134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134</v>
      </c>
      <c r="DF689" s="2" t="s">
        <v>134</v>
      </c>
      <c r="DG689" s="2" t="s">
        <v>134</v>
      </c>
      <c r="DH689" s="2" t="s">
        <v>134</v>
      </c>
      <c r="DI689" s="2" t="s">
        <v>134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134</v>
      </c>
      <c r="DR689" s="2" t="s">
        <v>134</v>
      </c>
      <c r="DS689" s="2" t="s">
        <v>134</v>
      </c>
      <c r="DT689" s="2" t="s">
        <v>134</v>
      </c>
      <c r="DU689" s="2" t="s">
        <v>134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134</v>
      </c>
      <c r="ED689" s="2" t="s">
        <v>134</v>
      </c>
      <c r="EE689" s="2" t="s">
        <v>134</v>
      </c>
      <c r="EF689" s="2" t="s">
        <v>134</v>
      </c>
      <c r="EG689" s="2" t="s">
        <v>134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134</v>
      </c>
      <c r="EP689" s="2" t="s">
        <v>134</v>
      </c>
      <c r="EQ689" s="2" t="s">
        <v>134</v>
      </c>
      <c r="ER689" s="2" t="s">
        <v>134</v>
      </c>
      <c r="ES689" s="2" t="s">
        <v>134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134</v>
      </c>
      <c r="FB689" s="2" t="s">
        <v>134</v>
      </c>
      <c r="FC689" s="2" t="s">
        <v>134</v>
      </c>
      <c r="FD689" s="2" t="s">
        <v>134</v>
      </c>
      <c r="FE689" s="2" t="s">
        <v>134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134</v>
      </c>
      <c r="FN689" s="2" t="s">
        <v>134</v>
      </c>
      <c r="FO689" s="2" t="s">
        <v>134</v>
      </c>
      <c r="FP689" s="2" t="s">
        <v>134</v>
      </c>
      <c r="FQ689" s="2" t="s">
        <v>134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134</v>
      </c>
      <c r="GA689" s="2" t="s">
        <v>134</v>
      </c>
      <c r="GB689" s="2" t="s">
        <v>134</v>
      </c>
      <c r="GC689" s="2" t="s">
        <v>134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134</v>
      </c>
      <c r="GX689" s="2" t="s">
        <v>134</v>
      </c>
      <c r="GY689" s="2" t="s">
        <v>134</v>
      </c>
      <c r="GZ689" s="2" t="s">
        <v>134</v>
      </c>
      <c r="HA689" s="2" t="s">
        <v>134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134</v>
      </c>
      <c r="HJ689" s="2" t="s">
        <v>134</v>
      </c>
      <c r="HK689" s="2" t="s">
        <v>134</v>
      </c>
      <c r="HL689" s="2" t="s">
        <v>134</v>
      </c>
      <c r="HM689" s="2" t="s">
        <v>134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134</v>
      </c>
      <c r="HV689" s="2" t="s">
        <v>134</v>
      </c>
      <c r="HW689" s="2" t="s">
        <v>134</v>
      </c>
      <c r="HX689" s="2" t="s">
        <v>134</v>
      </c>
      <c r="HY689" s="2" t="s">
        <v>134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134</v>
      </c>
      <c r="II689" s="2" t="s">
        <v>134</v>
      </c>
      <c r="IJ689" s="2" t="s">
        <v>134</v>
      </c>
      <c r="IK689" s="2" t="s">
        <v>134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134</v>
      </c>
      <c r="IT689" s="2" t="s">
        <v>134</v>
      </c>
      <c r="IU689" s="2" t="s">
        <v>134</v>
      </c>
      <c r="IV689" s="2" t="s">
        <v>134</v>
      </c>
      <c r="IW689" s="2" t="s">
        <v>134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134</v>
      </c>
      <c r="JG689" s="2" t="s">
        <v>134</v>
      </c>
      <c r="JH689" s="2" t="s">
        <v>134</v>
      </c>
      <c r="JI689" s="2" t="s">
        <v>134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134</v>
      </c>
      <c r="JR689" s="2" t="s">
        <v>134</v>
      </c>
      <c r="JS689" s="2" t="s">
        <v>134</v>
      </c>
      <c r="JT689" s="2" t="s">
        <v>134</v>
      </c>
      <c r="JU689" s="2" t="s">
        <v>134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134</v>
      </c>
      <c r="KE689" s="2" t="s">
        <v>134</v>
      </c>
      <c r="KF689" s="2" t="s">
        <v>134</v>
      </c>
      <c r="KG689" s="2" t="s">
        <v>134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134</v>
      </c>
      <c r="LO689" s="2" t="s">
        <v>134</v>
      </c>
      <c r="LP689" s="2" t="s">
        <v>134</v>
      </c>
      <c r="LQ689" s="2" t="s">
        <v>134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134</v>
      </c>
      <c r="NV689" s="2" t="s">
        <v>134</v>
      </c>
      <c r="NW689" s="2" t="s">
        <v>134</v>
      </c>
      <c r="NX689" s="2" t="s">
        <v>134</v>
      </c>
      <c r="NY689" s="2" t="s">
        <v>134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134</v>
      </c>
      <c r="OT689" s="2" t="s">
        <v>134</v>
      </c>
      <c r="OU689" s="2" t="s">
        <v>134</v>
      </c>
      <c r="OV689" s="2" t="s">
        <v>134</v>
      </c>
      <c r="OW689" s="2" t="s">
        <v>134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134</v>
      </c>
      <c r="RN689" s="2" t="s">
        <v>134</v>
      </c>
      <c r="RO689" s="2" t="s">
        <v>134</v>
      </c>
      <c r="RP689" s="2" t="s">
        <v>134</v>
      </c>
      <c r="RQ689" s="2" t="s">
        <v>134</v>
      </c>
      <c r="RR689" s="2" t="s">
        <v>134</v>
      </c>
      <c r="RS689" s="4"/>
      <c r="RT689" s="8"/>
      <c r="RU689" s="4"/>
      <c r="RV689" s="8"/>
      <c r="RW689" s="7"/>
      <c r="RX689" s="7"/>
      <c r="RY689" s="2" t="s">
        <v>134</v>
      </c>
      <c r="RZ689" s="2" t="s">
        <v>134</v>
      </c>
      <c r="SA689" s="2" t="s">
        <v>134</v>
      </c>
      <c r="SB689" s="2" t="s">
        <v>134</v>
      </c>
      <c r="SC689" s="2" t="s">
        <v>134</v>
      </c>
      <c r="SD689" s="2" t="s">
        <v>134</v>
      </c>
      <c r="SE689" s="4"/>
      <c r="SF689" s="8"/>
      <c r="SG689" s="4"/>
      <c r="SH689" s="8"/>
      <c r="SI689" s="7"/>
      <c r="SJ689" s="7"/>
      <c r="SK689" s="2" t="s">
        <v>134</v>
      </c>
      <c r="SL689" s="2" t="s">
        <v>134</v>
      </c>
      <c r="SM689" s="2" t="s">
        <v>134</v>
      </c>
      <c r="SN689" s="2" t="s">
        <v>134</v>
      </c>
      <c r="SO689" s="2" t="s">
        <v>134</v>
      </c>
      <c r="SP689" s="2" t="s">
        <v>134</v>
      </c>
    </row>
    <row r="690">
      <c r="A690" s="2" t="s">
        <v>4433</v>
      </c>
      <c r="B690" s="2" t="s">
        <v>123</v>
      </c>
      <c r="C690" s="2" t="s">
        <v>1660</v>
      </c>
      <c r="D690" s="2" t="s">
        <v>2731</v>
      </c>
      <c r="E690" s="2" t="s">
        <v>1660</v>
      </c>
      <c r="F690" s="2" t="s">
        <v>4434</v>
      </c>
      <c r="G690" s="2" t="s">
        <v>134</v>
      </c>
      <c r="H690" s="2" t="s">
        <v>134</v>
      </c>
      <c r="I690" s="2" t="s">
        <v>134</v>
      </c>
      <c r="J690" s="2" t="s">
        <v>4435</v>
      </c>
      <c r="K690" s="2" t="s">
        <v>792</v>
      </c>
      <c r="L690" s="3">
        <v>6.2</v>
      </c>
      <c r="M690" s="3"/>
      <c r="N690" s="3"/>
      <c r="O690" s="2" t="s">
        <v>766</v>
      </c>
      <c r="P690" s="2" t="s">
        <v>134</v>
      </c>
      <c r="Q690" s="2" t="s">
        <v>134</v>
      </c>
      <c r="R690" s="2" t="s">
        <v>3132</v>
      </c>
      <c r="S690" s="2" t="s">
        <v>134</v>
      </c>
      <c r="T690" s="2" t="s">
        <v>134</v>
      </c>
      <c r="U690" s="2" t="s">
        <v>134</v>
      </c>
      <c r="V690" s="2" t="s">
        <v>134</v>
      </c>
      <c r="W690" s="2" t="s">
        <v>134</v>
      </c>
      <c r="X690" s="2" t="s">
        <v>134</v>
      </c>
      <c r="Y690" s="2" t="s">
        <v>134</v>
      </c>
      <c r="Z690" s="4"/>
      <c r="AA690" s="4">
        <f>=ROUNDDOWN({0},0)</f>
      </c>
      <c r="AB690" s="5"/>
      <c r="AC690" s="2" t="s">
        <v>134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134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/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134</v>
      </c>
      <c r="BV690" s="2" t="s">
        <v>134</v>
      </c>
      <c r="BW690" s="2" t="s">
        <v>134</v>
      </c>
      <c r="BX690" s="2" t="s">
        <v>134</v>
      </c>
      <c r="BY690" s="2" t="s">
        <v>134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134</v>
      </c>
      <c r="CH690" s="2" t="s">
        <v>134</v>
      </c>
      <c r="CI690" s="2" t="s">
        <v>134</v>
      </c>
      <c r="CJ690" s="2" t="s">
        <v>134</v>
      </c>
      <c r="CK690" s="2" t="s">
        <v>134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134</v>
      </c>
      <c r="CT690" s="2" t="s">
        <v>134</v>
      </c>
      <c r="CU690" s="2" t="s">
        <v>134</v>
      </c>
      <c r="CV690" s="2" t="s">
        <v>134</v>
      </c>
      <c r="CW690" s="2" t="s">
        <v>134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134</v>
      </c>
      <c r="DG690" s="2" t="s">
        <v>134</v>
      </c>
      <c r="DH690" s="2" t="s">
        <v>134</v>
      </c>
      <c r="DI690" s="2" t="s">
        <v>134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134</v>
      </c>
      <c r="DR690" s="2" t="s">
        <v>134</v>
      </c>
      <c r="DS690" s="2" t="s">
        <v>134</v>
      </c>
      <c r="DT690" s="2" t="s">
        <v>134</v>
      </c>
      <c r="DU690" s="2" t="s">
        <v>134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134</v>
      </c>
      <c r="ED690" s="2" t="s">
        <v>134</v>
      </c>
      <c r="EE690" s="2" t="s">
        <v>134</v>
      </c>
      <c r="EF690" s="2" t="s">
        <v>134</v>
      </c>
      <c r="EG690" s="2" t="s">
        <v>134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134</v>
      </c>
      <c r="EQ690" s="2" t="s">
        <v>134</v>
      </c>
      <c r="ER690" s="2" t="s">
        <v>134</v>
      </c>
      <c r="ES690" s="2" t="s">
        <v>134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134</v>
      </c>
      <c r="FB690" s="2" t="s">
        <v>134</v>
      </c>
      <c r="FC690" s="2" t="s">
        <v>134</v>
      </c>
      <c r="FD690" s="2" t="s">
        <v>134</v>
      </c>
      <c r="FE690" s="2" t="s">
        <v>134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134</v>
      </c>
      <c r="FN690" s="2" t="s">
        <v>134</v>
      </c>
      <c r="FO690" s="2" t="s">
        <v>134</v>
      </c>
      <c r="FP690" s="2" t="s">
        <v>134</v>
      </c>
      <c r="FQ690" s="2" t="s">
        <v>134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134</v>
      </c>
      <c r="GA690" s="2" t="s">
        <v>134</v>
      </c>
      <c r="GB690" s="2" t="s">
        <v>134</v>
      </c>
      <c r="GC690" s="2" t="s">
        <v>134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134</v>
      </c>
      <c r="GX690" s="2" t="s">
        <v>134</v>
      </c>
      <c r="GY690" s="2" t="s">
        <v>134</v>
      </c>
      <c r="GZ690" s="2" t="s">
        <v>134</v>
      </c>
      <c r="HA690" s="2" t="s">
        <v>134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134</v>
      </c>
      <c r="HJ690" s="2" t="s">
        <v>134</v>
      </c>
      <c r="HK690" s="2" t="s">
        <v>134</v>
      </c>
      <c r="HL690" s="2" t="s">
        <v>134</v>
      </c>
      <c r="HM690" s="2" t="s">
        <v>134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134</v>
      </c>
      <c r="HV690" s="2" t="s">
        <v>134</v>
      </c>
      <c r="HW690" s="2" t="s">
        <v>134</v>
      </c>
      <c r="HX690" s="2" t="s">
        <v>134</v>
      </c>
      <c r="HY690" s="2" t="s">
        <v>134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134</v>
      </c>
      <c r="II690" s="2" t="s">
        <v>134</v>
      </c>
      <c r="IJ690" s="2" t="s">
        <v>134</v>
      </c>
      <c r="IK690" s="2" t="s">
        <v>134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134</v>
      </c>
      <c r="IT690" s="2" t="s">
        <v>134</v>
      </c>
      <c r="IU690" s="2" t="s">
        <v>134</v>
      </c>
      <c r="IV690" s="2" t="s">
        <v>134</v>
      </c>
      <c r="IW690" s="2" t="s">
        <v>134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134</v>
      </c>
      <c r="JG690" s="2" t="s">
        <v>134</v>
      </c>
      <c r="JH690" s="2" t="s">
        <v>134</v>
      </c>
      <c r="JI690" s="2" t="s">
        <v>134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134</v>
      </c>
      <c r="JR690" s="2" t="s">
        <v>134</v>
      </c>
      <c r="JS690" s="2" t="s">
        <v>134</v>
      </c>
      <c r="JT690" s="2" t="s">
        <v>134</v>
      </c>
      <c r="JU690" s="2" t="s">
        <v>134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134</v>
      </c>
      <c r="KE690" s="2" t="s">
        <v>134</v>
      </c>
      <c r="KF690" s="2" t="s">
        <v>134</v>
      </c>
      <c r="KG690" s="2" t="s">
        <v>134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134</v>
      </c>
      <c r="LC690" s="2" t="s">
        <v>134</v>
      </c>
      <c r="LD690" s="2" t="s">
        <v>134</v>
      </c>
      <c r="LE690" s="2" t="s">
        <v>134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134</v>
      </c>
      <c r="LZ690" s="2" t="s">
        <v>134</v>
      </c>
      <c r="MA690" s="2" t="s">
        <v>134</v>
      </c>
      <c r="MB690" s="2" t="s">
        <v>134</v>
      </c>
      <c r="MC690" s="2" t="s">
        <v>134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134</v>
      </c>
      <c r="MY690" s="2" t="s">
        <v>134</v>
      </c>
      <c r="MZ690" s="2" t="s">
        <v>134</v>
      </c>
      <c r="NA690" s="2" t="s">
        <v>134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134</v>
      </c>
      <c r="NV690" s="2" t="s">
        <v>134</v>
      </c>
      <c r="NW690" s="2" t="s">
        <v>134</v>
      </c>
      <c r="NX690" s="2" t="s">
        <v>134</v>
      </c>
      <c r="NY690" s="2" t="s">
        <v>134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134</v>
      </c>
      <c r="OT690" s="2" t="s">
        <v>134</v>
      </c>
      <c r="OU690" s="2" t="s">
        <v>134</v>
      </c>
      <c r="OV690" s="2" t="s">
        <v>134</v>
      </c>
      <c r="OW690" s="2" t="s">
        <v>134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134</v>
      </c>
      <c r="QD690" s="2" t="s">
        <v>134</v>
      </c>
      <c r="QE690" s="2" t="s">
        <v>134</v>
      </c>
      <c r="QF690" s="2" t="s">
        <v>134</v>
      </c>
      <c r="QG690" s="2" t="s">
        <v>134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134</v>
      </c>
      <c r="RB690" s="2" t="s">
        <v>134</v>
      </c>
      <c r="RC690" s="2" t="s">
        <v>134</v>
      </c>
      <c r="RD690" s="2" t="s">
        <v>134</v>
      </c>
      <c r="RE690" s="2" t="s">
        <v>134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  <c r="RS690" s="4"/>
      <c r="RT690" s="8"/>
      <c r="RU690" s="4"/>
      <c r="RV690" s="8"/>
      <c r="RW690" s="7"/>
      <c r="RX690" s="7"/>
      <c r="RY690" s="2" t="s">
        <v>134</v>
      </c>
      <c r="RZ690" s="2" t="s">
        <v>134</v>
      </c>
      <c r="SA690" s="2" t="s">
        <v>134</v>
      </c>
      <c r="SB690" s="2" t="s">
        <v>134</v>
      </c>
      <c r="SC690" s="2" t="s">
        <v>134</v>
      </c>
      <c r="SD690" s="2" t="s">
        <v>134</v>
      </c>
      <c r="SE690" s="4"/>
      <c r="SF690" s="8"/>
      <c r="SG690" s="4"/>
      <c r="SH690" s="8"/>
      <c r="SI690" s="7"/>
      <c r="SJ690" s="7"/>
      <c r="SK690" s="2" t="s">
        <v>134</v>
      </c>
      <c r="SL690" s="2" t="s">
        <v>134</v>
      </c>
      <c r="SM690" s="2" t="s">
        <v>134</v>
      </c>
      <c r="SN690" s="2" t="s">
        <v>134</v>
      </c>
      <c r="SO690" s="2" t="s">
        <v>134</v>
      </c>
      <c r="SP690" s="2" t="s">
        <v>134</v>
      </c>
    </row>
    <row r="691">
      <c r="A691" s="2" t="s">
        <v>4436</v>
      </c>
      <c r="B691" s="2" t="s">
        <v>123</v>
      </c>
      <c r="C691" s="2" t="s">
        <v>1660</v>
      </c>
      <c r="D691" s="2" t="s">
        <v>2731</v>
      </c>
      <c r="E691" s="2" t="s">
        <v>1660</v>
      </c>
      <c r="F691" s="2" t="s">
        <v>4434</v>
      </c>
      <c r="G691" s="2" t="s">
        <v>134</v>
      </c>
      <c r="H691" s="2" t="s">
        <v>134</v>
      </c>
      <c r="I691" s="2" t="s">
        <v>134</v>
      </c>
      <c r="J691" s="2" t="s">
        <v>4437</v>
      </c>
      <c r="K691" s="2" t="s">
        <v>792</v>
      </c>
      <c r="L691" s="3">
        <v>6.5</v>
      </c>
      <c r="M691" s="3"/>
      <c r="N691" s="3"/>
      <c r="O691" s="2" t="s">
        <v>766</v>
      </c>
      <c r="P691" s="2" t="s">
        <v>134</v>
      </c>
      <c r="Q691" s="2" t="s">
        <v>134</v>
      </c>
      <c r="R691" s="2" t="s">
        <v>3132</v>
      </c>
      <c r="S691" s="2" t="s">
        <v>134</v>
      </c>
      <c r="T691" s="2" t="s">
        <v>134</v>
      </c>
      <c r="U691" s="2" t="s">
        <v>134</v>
      </c>
      <c r="V691" s="2" t="s">
        <v>134</v>
      </c>
      <c r="W691" s="2" t="s">
        <v>134</v>
      </c>
      <c r="X691" s="2" t="s">
        <v>134</v>
      </c>
      <c r="Y691" s="2" t="s">
        <v>134</v>
      </c>
      <c r="Z691" s="4"/>
      <c r="AA691" s="4">
        <f>=ROUNDDOWN({0},0)</f>
      </c>
      <c r="AB691" s="5"/>
      <c r="AC691" s="2" t="s">
        <v>134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/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134</v>
      </c>
      <c r="BM691" s="7"/>
      <c r="BN691" s="7"/>
      <c r="BO691" s="4"/>
      <c r="BP691" s="8"/>
      <c r="BQ691" s="4"/>
      <c r="BR691" s="8"/>
      <c r="BS691" s="7"/>
      <c r="BT691" s="7"/>
      <c r="BU691" s="2" t="s">
        <v>134</v>
      </c>
      <c r="BV691" s="2" t="s">
        <v>134</v>
      </c>
      <c r="BW691" s="2" t="s">
        <v>134</v>
      </c>
      <c r="BX691" s="2" t="s">
        <v>134</v>
      </c>
      <c r="BY691" s="2" t="s">
        <v>134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134</v>
      </c>
      <c r="CI691" s="2" t="s">
        <v>134</v>
      </c>
      <c r="CJ691" s="2" t="s">
        <v>134</v>
      </c>
      <c r="CK691" s="2" t="s">
        <v>134</v>
      </c>
      <c r="CL691" s="2" t="s">
        <v>134</v>
      </c>
      <c r="CM691" s="4"/>
      <c r="CN691" s="8"/>
      <c r="CO691" s="4"/>
      <c r="CP691" s="8"/>
      <c r="CQ691" s="7"/>
      <c r="CR691" s="7"/>
      <c r="CS691" s="2" t="s">
        <v>134</v>
      </c>
      <c r="CT691" s="2" t="s">
        <v>134</v>
      </c>
      <c r="CU691" s="2" t="s">
        <v>134</v>
      </c>
      <c r="CV691" s="2" t="s">
        <v>134</v>
      </c>
      <c r="CW691" s="2" t="s">
        <v>134</v>
      </c>
      <c r="CX691" s="2" t="s">
        <v>134</v>
      </c>
      <c r="CY691" s="4"/>
      <c r="CZ691" s="8"/>
      <c r="DA691" s="4"/>
      <c r="DB691" s="8"/>
      <c r="DC691" s="7"/>
      <c r="DD691" s="7"/>
      <c r="DE691" s="2" t="s">
        <v>134</v>
      </c>
      <c r="DF691" s="2" t="s">
        <v>134</v>
      </c>
      <c r="DG691" s="2" t="s">
        <v>134</v>
      </c>
      <c r="DH691" s="2" t="s">
        <v>134</v>
      </c>
      <c r="DI691" s="2" t="s">
        <v>134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134</v>
      </c>
      <c r="DR691" s="2" t="s">
        <v>134</v>
      </c>
      <c r="DS691" s="2" t="s">
        <v>134</v>
      </c>
      <c r="DT691" s="2" t="s">
        <v>134</v>
      </c>
      <c r="DU691" s="2" t="s">
        <v>134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134</v>
      </c>
      <c r="ED691" s="2" t="s">
        <v>134</v>
      </c>
      <c r="EE691" s="2" t="s">
        <v>134</v>
      </c>
      <c r="EF691" s="2" t="s">
        <v>134</v>
      </c>
      <c r="EG691" s="2" t="s">
        <v>134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134</v>
      </c>
      <c r="EP691" s="2" t="s">
        <v>134</v>
      </c>
      <c r="EQ691" s="2" t="s">
        <v>134</v>
      </c>
      <c r="ER691" s="2" t="s">
        <v>134</v>
      </c>
      <c r="ES691" s="2" t="s">
        <v>134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134</v>
      </c>
      <c r="FB691" s="2" t="s">
        <v>134</v>
      </c>
      <c r="FC691" s="2" t="s">
        <v>134</v>
      </c>
      <c r="FD691" s="2" t="s">
        <v>134</v>
      </c>
      <c r="FE691" s="2" t="s">
        <v>134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134</v>
      </c>
      <c r="FN691" s="2" t="s">
        <v>134</v>
      </c>
      <c r="FO691" s="2" t="s">
        <v>134</v>
      </c>
      <c r="FP691" s="2" t="s">
        <v>134</v>
      </c>
      <c r="FQ691" s="2" t="s">
        <v>134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134</v>
      </c>
      <c r="GA691" s="2" t="s">
        <v>134</v>
      </c>
      <c r="GB691" s="2" t="s">
        <v>134</v>
      </c>
      <c r="GC691" s="2" t="s">
        <v>134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134</v>
      </c>
      <c r="GX691" s="2" t="s">
        <v>134</v>
      </c>
      <c r="GY691" s="2" t="s">
        <v>134</v>
      </c>
      <c r="GZ691" s="2" t="s">
        <v>134</v>
      </c>
      <c r="HA691" s="2" t="s">
        <v>134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134</v>
      </c>
      <c r="HJ691" s="2" t="s">
        <v>134</v>
      </c>
      <c r="HK691" s="2" t="s">
        <v>134</v>
      </c>
      <c r="HL691" s="2" t="s">
        <v>134</v>
      </c>
      <c r="HM691" s="2" t="s">
        <v>134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134</v>
      </c>
      <c r="HV691" s="2" t="s">
        <v>134</v>
      </c>
      <c r="HW691" s="2" t="s">
        <v>134</v>
      </c>
      <c r="HX691" s="2" t="s">
        <v>134</v>
      </c>
      <c r="HY691" s="2" t="s">
        <v>134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134</v>
      </c>
      <c r="IH691" s="2" t="s">
        <v>134</v>
      </c>
      <c r="II691" s="2" t="s">
        <v>134</v>
      </c>
      <c r="IJ691" s="2" t="s">
        <v>134</v>
      </c>
      <c r="IK691" s="2" t="s">
        <v>134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134</v>
      </c>
      <c r="IT691" s="2" t="s">
        <v>134</v>
      </c>
      <c r="IU691" s="2" t="s">
        <v>134</v>
      </c>
      <c r="IV691" s="2" t="s">
        <v>134</v>
      </c>
      <c r="IW691" s="2" t="s">
        <v>134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134</v>
      </c>
      <c r="JF691" s="2" t="s">
        <v>134</v>
      </c>
      <c r="JG691" s="2" t="s">
        <v>134</v>
      </c>
      <c r="JH691" s="2" t="s">
        <v>134</v>
      </c>
      <c r="JI691" s="2" t="s">
        <v>134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134</v>
      </c>
      <c r="KE691" s="2" t="s">
        <v>134</v>
      </c>
      <c r="KF691" s="2" t="s">
        <v>134</v>
      </c>
      <c r="KG691" s="2" t="s">
        <v>134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134</v>
      </c>
      <c r="LB691" s="2" t="s">
        <v>134</v>
      </c>
      <c r="LC691" s="2" t="s">
        <v>134</v>
      </c>
      <c r="LD691" s="2" t="s">
        <v>134</v>
      </c>
      <c r="LE691" s="2" t="s">
        <v>134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134</v>
      </c>
      <c r="LN691" s="2" t="s">
        <v>134</v>
      </c>
      <c r="LO691" s="2" t="s">
        <v>134</v>
      </c>
      <c r="LP691" s="2" t="s">
        <v>134</v>
      </c>
      <c r="LQ691" s="2" t="s">
        <v>134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134</v>
      </c>
      <c r="NV691" s="2" t="s">
        <v>134</v>
      </c>
      <c r="NW691" s="2" t="s">
        <v>134</v>
      </c>
      <c r="NX691" s="2" t="s">
        <v>134</v>
      </c>
      <c r="NY691" s="2" t="s">
        <v>134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134</v>
      </c>
      <c r="OT691" s="2" t="s">
        <v>134</v>
      </c>
      <c r="OU691" s="2" t="s">
        <v>134</v>
      </c>
      <c r="OV691" s="2" t="s">
        <v>134</v>
      </c>
      <c r="OW691" s="2" t="s">
        <v>134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134</v>
      </c>
      <c r="RB691" s="2" t="s">
        <v>134</v>
      </c>
      <c r="RC691" s="2" t="s">
        <v>134</v>
      </c>
      <c r="RD691" s="2" t="s">
        <v>134</v>
      </c>
      <c r="RE691" s="2" t="s">
        <v>134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  <c r="RS691" s="4"/>
      <c r="RT691" s="8"/>
      <c r="RU691" s="4"/>
      <c r="RV691" s="8"/>
      <c r="RW691" s="7"/>
      <c r="RX691" s="7"/>
      <c r="RY691" s="2" t="s">
        <v>134</v>
      </c>
      <c r="RZ691" s="2" t="s">
        <v>134</v>
      </c>
      <c r="SA691" s="2" t="s">
        <v>134</v>
      </c>
      <c r="SB691" s="2" t="s">
        <v>134</v>
      </c>
      <c r="SC691" s="2" t="s">
        <v>134</v>
      </c>
      <c r="SD691" s="2" t="s">
        <v>134</v>
      </c>
      <c r="SE691" s="4"/>
      <c r="SF691" s="8"/>
      <c r="SG691" s="4"/>
      <c r="SH691" s="8"/>
      <c r="SI691" s="7"/>
      <c r="SJ691" s="7"/>
      <c r="SK691" s="2" t="s">
        <v>134</v>
      </c>
      <c r="SL691" s="2" t="s">
        <v>134</v>
      </c>
      <c r="SM691" s="2" t="s">
        <v>134</v>
      </c>
      <c r="SN691" s="2" t="s">
        <v>134</v>
      </c>
      <c r="SO691" s="2" t="s">
        <v>134</v>
      </c>
      <c r="SP691" s="2" t="s">
        <v>134</v>
      </c>
    </row>
    <row r="692">
      <c r="A692" s="2" t="s">
        <v>4438</v>
      </c>
      <c r="B692" s="2" t="s">
        <v>123</v>
      </c>
      <c r="C692" s="2" t="s">
        <v>1660</v>
      </c>
      <c r="D692" s="2" t="s">
        <v>2731</v>
      </c>
      <c r="E692" s="2" t="s">
        <v>1660</v>
      </c>
      <c r="F692" s="2" t="s">
        <v>4434</v>
      </c>
      <c r="G692" s="2" t="s">
        <v>134</v>
      </c>
      <c r="H692" s="2" t="s">
        <v>134</v>
      </c>
      <c r="I692" s="2" t="s">
        <v>134</v>
      </c>
      <c r="J692" s="2" t="s">
        <v>4439</v>
      </c>
      <c r="K692" s="2" t="s">
        <v>792</v>
      </c>
      <c r="L692" s="3">
        <v>6</v>
      </c>
      <c r="M692" s="3"/>
      <c r="N692" s="3"/>
      <c r="O692" s="2" t="s">
        <v>766</v>
      </c>
      <c r="P692" s="2" t="s">
        <v>134</v>
      </c>
      <c r="Q692" s="2" t="s">
        <v>134</v>
      </c>
      <c r="R692" s="2" t="s">
        <v>3132</v>
      </c>
      <c r="S692" s="2" t="s">
        <v>134</v>
      </c>
      <c r="T692" s="2" t="s">
        <v>134</v>
      </c>
      <c r="U692" s="2" t="s">
        <v>134</v>
      </c>
      <c r="V692" s="2" t="s">
        <v>134</v>
      </c>
      <c r="W692" s="2" t="s">
        <v>134</v>
      </c>
      <c r="X692" s="2" t="s">
        <v>134</v>
      </c>
      <c r="Y692" s="2" t="s">
        <v>134</v>
      </c>
      <c r="Z692" s="4"/>
      <c r="AA692" s="4">
        <f>=ROUNDDOWN({0},0)</f>
      </c>
      <c r="AB692" s="5"/>
      <c r="AC692" s="2" t="s">
        <v>134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134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134</v>
      </c>
      <c r="BM692" s="7"/>
      <c r="BN692" s="7"/>
      <c r="BO692" s="4"/>
      <c r="BP692" s="8"/>
      <c r="BQ692" s="4"/>
      <c r="BR692" s="8"/>
      <c r="BS692" s="7"/>
      <c r="BT692" s="7"/>
      <c r="BU692" s="2" t="s">
        <v>134</v>
      </c>
      <c r="BV692" s="2" t="s">
        <v>134</v>
      </c>
      <c r="BW692" s="2" t="s">
        <v>134</v>
      </c>
      <c r="BX692" s="2" t="s">
        <v>134</v>
      </c>
      <c r="BY692" s="2" t="s">
        <v>134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134</v>
      </c>
      <c r="CT692" s="2" t="s">
        <v>134</v>
      </c>
      <c r="CU692" s="2" t="s">
        <v>134</v>
      </c>
      <c r="CV692" s="2" t="s">
        <v>134</v>
      </c>
      <c r="CW692" s="2" t="s">
        <v>134</v>
      </c>
      <c r="CX692" s="2" t="s">
        <v>134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134</v>
      </c>
      <c r="DG692" s="2" t="s">
        <v>134</v>
      </c>
      <c r="DH692" s="2" t="s">
        <v>134</v>
      </c>
      <c r="DI692" s="2" t="s">
        <v>134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134</v>
      </c>
      <c r="DR692" s="2" t="s">
        <v>134</v>
      </c>
      <c r="DS692" s="2" t="s">
        <v>134</v>
      </c>
      <c r="DT692" s="2" t="s">
        <v>134</v>
      </c>
      <c r="DU692" s="2" t="s">
        <v>134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134</v>
      </c>
      <c r="FN692" s="2" t="s">
        <v>134</v>
      </c>
      <c r="FO692" s="2" t="s">
        <v>134</v>
      </c>
      <c r="FP692" s="2" t="s">
        <v>134</v>
      </c>
      <c r="FQ692" s="2" t="s">
        <v>134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134</v>
      </c>
      <c r="HJ692" s="2" t="s">
        <v>134</v>
      </c>
      <c r="HK692" s="2" t="s">
        <v>134</v>
      </c>
      <c r="HL692" s="2" t="s">
        <v>134</v>
      </c>
      <c r="HM692" s="2" t="s">
        <v>134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134</v>
      </c>
      <c r="LO692" s="2" t="s">
        <v>134</v>
      </c>
      <c r="LP692" s="2" t="s">
        <v>134</v>
      </c>
      <c r="LQ692" s="2" t="s">
        <v>134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  <c r="RS692" s="4"/>
      <c r="RT692" s="8"/>
      <c r="RU692" s="4"/>
      <c r="RV692" s="8"/>
      <c r="RW692" s="7"/>
      <c r="RX692" s="7"/>
      <c r="RY692" s="2" t="s">
        <v>134</v>
      </c>
      <c r="RZ692" s="2" t="s">
        <v>134</v>
      </c>
      <c r="SA692" s="2" t="s">
        <v>134</v>
      </c>
      <c r="SB692" s="2" t="s">
        <v>134</v>
      </c>
      <c r="SC692" s="2" t="s">
        <v>134</v>
      </c>
      <c r="SD692" s="2" t="s">
        <v>134</v>
      </c>
      <c r="SE692" s="4"/>
      <c r="SF692" s="8"/>
      <c r="SG692" s="4"/>
      <c r="SH692" s="8"/>
      <c r="SI692" s="7"/>
      <c r="SJ692" s="7"/>
      <c r="SK692" s="2" t="s">
        <v>134</v>
      </c>
      <c r="SL692" s="2" t="s">
        <v>134</v>
      </c>
      <c r="SM692" s="2" t="s">
        <v>134</v>
      </c>
      <c r="SN692" s="2" t="s">
        <v>134</v>
      </c>
      <c r="SO692" s="2" t="s">
        <v>134</v>
      </c>
      <c r="SP692" s="2" t="s">
        <v>134</v>
      </c>
    </row>
    <row r="693">
      <c r="A693" s="2" t="s">
        <v>4440</v>
      </c>
      <c r="B693" s="2" t="s">
        <v>123</v>
      </c>
      <c r="C693" s="2" t="s">
        <v>1660</v>
      </c>
      <c r="D693" s="2" t="s">
        <v>2731</v>
      </c>
      <c r="E693" s="2" t="s">
        <v>1660</v>
      </c>
      <c r="F693" s="2" t="s">
        <v>4434</v>
      </c>
      <c r="G693" s="2" t="s">
        <v>134</v>
      </c>
      <c r="H693" s="2" t="s">
        <v>134</v>
      </c>
      <c r="I693" s="2" t="s">
        <v>134</v>
      </c>
      <c r="J693" s="2" t="s">
        <v>4441</v>
      </c>
      <c r="K693" s="2" t="s">
        <v>792</v>
      </c>
      <c r="L693" s="3">
        <v>6.8</v>
      </c>
      <c r="M693" s="3"/>
      <c r="N693" s="3"/>
      <c r="O693" s="2" t="s">
        <v>766</v>
      </c>
      <c r="P693" s="2" t="s">
        <v>134</v>
      </c>
      <c r="Q693" s="2" t="s">
        <v>134</v>
      </c>
      <c r="R693" s="2" t="s">
        <v>3132</v>
      </c>
      <c r="S693" s="2" t="s">
        <v>134</v>
      </c>
      <c r="T693" s="2" t="s">
        <v>134</v>
      </c>
      <c r="U693" s="2" t="s">
        <v>134</v>
      </c>
      <c r="V693" s="2" t="s">
        <v>134</v>
      </c>
      <c r="W693" s="2" t="s">
        <v>134</v>
      </c>
      <c r="X693" s="2" t="s">
        <v>134</v>
      </c>
      <c r="Y693" s="2" t="s">
        <v>134</v>
      </c>
      <c r="Z693" s="4"/>
      <c r="AA693" s="4">
        <f>=ROUNDDOWN({0},0)</f>
      </c>
      <c r="AB693" s="5"/>
      <c r="AC693" s="2" t="s">
        <v>134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134</v>
      </c>
      <c r="AW693" s="8" t="s">
        <v>134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/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/>
      <c r="BJ693" s="4"/>
      <c r="BK693" s="8"/>
      <c r="BL693" s="2" t="s">
        <v>134</v>
      </c>
      <c r="BM693" s="7"/>
      <c r="BN693" s="7"/>
      <c r="BO693" s="4"/>
      <c r="BP693" s="8"/>
      <c r="BQ693" s="4"/>
      <c r="BR693" s="8"/>
      <c r="BS693" s="7"/>
      <c r="BT693" s="7"/>
      <c r="BU693" s="2" t="s">
        <v>134</v>
      </c>
      <c r="BV693" s="2" t="s">
        <v>134</v>
      </c>
      <c r="BW693" s="2" t="s">
        <v>134</v>
      </c>
      <c r="BX693" s="2" t="s">
        <v>134</v>
      </c>
      <c r="BY693" s="2" t="s">
        <v>134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134</v>
      </c>
      <c r="CI693" s="2" t="s">
        <v>134</v>
      </c>
      <c r="CJ693" s="2" t="s">
        <v>134</v>
      </c>
      <c r="CK693" s="2" t="s">
        <v>134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134</v>
      </c>
      <c r="CU693" s="2" t="s">
        <v>134</v>
      </c>
      <c r="CV693" s="2" t="s">
        <v>134</v>
      </c>
      <c r="CW693" s="2" t="s">
        <v>134</v>
      </c>
      <c r="CX693" s="2" t="s">
        <v>134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134</v>
      </c>
      <c r="DG693" s="2" t="s">
        <v>134</v>
      </c>
      <c r="DH693" s="2" t="s">
        <v>134</v>
      </c>
      <c r="DI693" s="2" t="s">
        <v>134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134</v>
      </c>
      <c r="DR693" s="2" t="s">
        <v>134</v>
      </c>
      <c r="DS693" s="2" t="s">
        <v>134</v>
      </c>
      <c r="DT693" s="2" t="s">
        <v>134</v>
      </c>
      <c r="DU693" s="2" t="s">
        <v>134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134</v>
      </c>
      <c r="ED693" s="2" t="s">
        <v>134</v>
      </c>
      <c r="EE693" s="2" t="s">
        <v>134</v>
      </c>
      <c r="EF693" s="2" t="s">
        <v>134</v>
      </c>
      <c r="EG693" s="2" t="s">
        <v>134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134</v>
      </c>
      <c r="EP693" s="2" t="s">
        <v>134</v>
      </c>
      <c r="EQ693" s="2" t="s">
        <v>134</v>
      </c>
      <c r="ER693" s="2" t="s">
        <v>134</v>
      </c>
      <c r="ES693" s="2" t="s">
        <v>134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134</v>
      </c>
      <c r="FB693" s="2" t="s">
        <v>134</v>
      </c>
      <c r="FC693" s="2" t="s">
        <v>134</v>
      </c>
      <c r="FD693" s="2" t="s">
        <v>134</v>
      </c>
      <c r="FE693" s="2" t="s">
        <v>134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134</v>
      </c>
      <c r="FN693" s="2" t="s">
        <v>134</v>
      </c>
      <c r="FO693" s="2" t="s">
        <v>134</v>
      </c>
      <c r="FP693" s="2" t="s">
        <v>134</v>
      </c>
      <c r="FQ693" s="2" t="s">
        <v>134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134</v>
      </c>
      <c r="GX693" s="2" t="s">
        <v>134</v>
      </c>
      <c r="GY693" s="2" t="s">
        <v>134</v>
      </c>
      <c r="GZ693" s="2" t="s">
        <v>134</v>
      </c>
      <c r="HA693" s="2" t="s">
        <v>134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134</v>
      </c>
      <c r="HJ693" s="2" t="s">
        <v>134</v>
      </c>
      <c r="HK693" s="2" t="s">
        <v>134</v>
      </c>
      <c r="HL693" s="2" t="s">
        <v>134</v>
      </c>
      <c r="HM693" s="2" t="s">
        <v>134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134</v>
      </c>
      <c r="HV693" s="2" t="s">
        <v>134</v>
      </c>
      <c r="HW693" s="2" t="s">
        <v>134</v>
      </c>
      <c r="HX693" s="2" t="s">
        <v>134</v>
      </c>
      <c r="HY693" s="2" t="s">
        <v>134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134</v>
      </c>
      <c r="II693" s="2" t="s">
        <v>134</v>
      </c>
      <c r="IJ693" s="2" t="s">
        <v>134</v>
      </c>
      <c r="IK693" s="2" t="s">
        <v>134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134</v>
      </c>
      <c r="IT693" s="2" t="s">
        <v>134</v>
      </c>
      <c r="IU693" s="2" t="s">
        <v>134</v>
      </c>
      <c r="IV693" s="2" t="s">
        <v>134</v>
      </c>
      <c r="IW693" s="2" t="s">
        <v>134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134</v>
      </c>
      <c r="JG693" s="2" t="s">
        <v>134</v>
      </c>
      <c r="JH693" s="2" t="s">
        <v>134</v>
      </c>
      <c r="JI693" s="2" t="s">
        <v>134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134</v>
      </c>
      <c r="JS693" s="2" t="s">
        <v>134</v>
      </c>
      <c r="JT693" s="2" t="s">
        <v>134</v>
      </c>
      <c r="JU693" s="2" t="s">
        <v>134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134</v>
      </c>
      <c r="KE693" s="2" t="s">
        <v>134</v>
      </c>
      <c r="KF693" s="2" t="s">
        <v>134</v>
      </c>
      <c r="KG693" s="2" t="s">
        <v>134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134</v>
      </c>
      <c r="KQ693" s="2" t="s">
        <v>134</v>
      </c>
      <c r="KR693" s="2" t="s">
        <v>134</v>
      </c>
      <c r="KS693" s="2" t="s">
        <v>134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134</v>
      </c>
      <c r="LB693" s="2" t="s">
        <v>134</v>
      </c>
      <c r="LC693" s="2" t="s">
        <v>134</v>
      </c>
      <c r="LD693" s="2" t="s">
        <v>134</v>
      </c>
      <c r="LE693" s="2" t="s">
        <v>134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134</v>
      </c>
      <c r="LZ693" s="2" t="s">
        <v>134</v>
      </c>
      <c r="MA693" s="2" t="s">
        <v>134</v>
      </c>
      <c r="MB693" s="2" t="s">
        <v>134</v>
      </c>
      <c r="MC693" s="2" t="s">
        <v>134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134</v>
      </c>
      <c r="MY693" s="2" t="s">
        <v>134</v>
      </c>
      <c r="MZ693" s="2" t="s">
        <v>134</v>
      </c>
      <c r="NA693" s="2" t="s">
        <v>134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134</v>
      </c>
      <c r="NV693" s="2" t="s">
        <v>134</v>
      </c>
      <c r="NW693" s="2" t="s">
        <v>134</v>
      </c>
      <c r="NX693" s="2" t="s">
        <v>134</v>
      </c>
      <c r="NY693" s="2" t="s">
        <v>134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134</v>
      </c>
      <c r="OT693" s="2" t="s">
        <v>134</v>
      </c>
      <c r="OU693" s="2" t="s">
        <v>134</v>
      </c>
      <c r="OV693" s="2" t="s">
        <v>134</v>
      </c>
      <c r="OW693" s="2" t="s">
        <v>134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134</v>
      </c>
      <c r="PF693" s="2" t="s">
        <v>134</v>
      </c>
      <c r="PG693" s="2" t="s">
        <v>134</v>
      </c>
      <c r="PH693" s="2" t="s">
        <v>134</v>
      </c>
      <c r="PI693" s="2" t="s">
        <v>134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134</v>
      </c>
      <c r="QD693" s="2" t="s">
        <v>134</v>
      </c>
      <c r="QE693" s="2" t="s">
        <v>134</v>
      </c>
      <c r="QF693" s="2" t="s">
        <v>134</v>
      </c>
      <c r="QG693" s="2" t="s">
        <v>134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134</v>
      </c>
      <c r="RN693" s="2" t="s">
        <v>134</v>
      </c>
      <c r="RO693" s="2" t="s">
        <v>134</v>
      </c>
      <c r="RP693" s="2" t="s">
        <v>134</v>
      </c>
      <c r="RQ693" s="2" t="s">
        <v>134</v>
      </c>
      <c r="RR693" s="2" t="s">
        <v>134</v>
      </c>
      <c r="RS693" s="4"/>
      <c r="RT693" s="8"/>
      <c r="RU693" s="4"/>
      <c r="RV693" s="8"/>
      <c r="RW693" s="7"/>
      <c r="RX693" s="7"/>
      <c r="RY693" s="2" t="s">
        <v>134</v>
      </c>
      <c r="RZ693" s="2" t="s">
        <v>134</v>
      </c>
      <c r="SA693" s="2" t="s">
        <v>134</v>
      </c>
      <c r="SB693" s="2" t="s">
        <v>134</v>
      </c>
      <c r="SC693" s="2" t="s">
        <v>134</v>
      </c>
      <c r="SD693" s="2" t="s">
        <v>134</v>
      </c>
      <c r="SE693" s="4"/>
      <c r="SF693" s="8"/>
      <c r="SG693" s="4"/>
      <c r="SH693" s="8"/>
      <c r="SI693" s="7"/>
      <c r="SJ693" s="7"/>
      <c r="SK693" s="2" t="s">
        <v>134</v>
      </c>
      <c r="SL693" s="2" t="s">
        <v>134</v>
      </c>
      <c r="SM693" s="2" t="s">
        <v>134</v>
      </c>
      <c r="SN693" s="2" t="s">
        <v>134</v>
      </c>
      <c r="SO693" s="2" t="s">
        <v>134</v>
      </c>
      <c r="SP693" s="2" t="s">
        <v>134</v>
      </c>
    </row>
    <row r="694">
      <c r="A694" s="2" t="s">
        <v>4442</v>
      </c>
      <c r="B694" s="2" t="s">
        <v>123</v>
      </c>
      <c r="C694" s="2" t="s">
        <v>1660</v>
      </c>
      <c r="D694" s="2" t="s">
        <v>2731</v>
      </c>
      <c r="E694" s="2" t="s">
        <v>1660</v>
      </c>
      <c r="F694" s="2" t="s">
        <v>4434</v>
      </c>
      <c r="G694" s="2" t="s">
        <v>134</v>
      </c>
      <c r="H694" s="2" t="s">
        <v>134</v>
      </c>
      <c r="I694" s="2" t="s">
        <v>134</v>
      </c>
      <c r="J694" s="2" t="s">
        <v>4443</v>
      </c>
      <c r="K694" s="2" t="s">
        <v>792</v>
      </c>
      <c r="L694" s="3">
        <v>5.75</v>
      </c>
      <c r="M694" s="3"/>
      <c r="N694" s="3"/>
      <c r="O694" s="2" t="s">
        <v>766</v>
      </c>
      <c r="P694" s="2" t="s">
        <v>134</v>
      </c>
      <c r="Q694" s="2" t="s">
        <v>134</v>
      </c>
      <c r="R694" s="2" t="s">
        <v>3132</v>
      </c>
      <c r="S694" s="2" t="s">
        <v>134</v>
      </c>
      <c r="T694" s="2" t="s">
        <v>134</v>
      </c>
      <c r="U694" s="2" t="s">
        <v>134</v>
      </c>
      <c r="V694" s="2" t="s">
        <v>134</v>
      </c>
      <c r="W694" s="2" t="s">
        <v>134</v>
      </c>
      <c r="X694" s="2" t="s">
        <v>134</v>
      </c>
      <c r="Y694" s="2" t="s">
        <v>134</v>
      </c>
      <c r="Z694" s="4"/>
      <c r="AA694" s="4">
        <f>=ROUNDDOWN({0},0)</f>
      </c>
      <c r="AB694" s="5"/>
      <c r="AC694" s="2" t="s">
        <v>134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/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/>
      <c r="BJ694" s="4"/>
      <c r="BK694" s="8"/>
      <c r="BL694" s="2" t="s">
        <v>134</v>
      </c>
      <c r="BM694" s="7"/>
      <c r="BN694" s="7"/>
      <c r="BO694" s="4"/>
      <c r="BP694" s="8"/>
      <c r="BQ694" s="4"/>
      <c r="BR694" s="8"/>
      <c r="BS694" s="7"/>
      <c r="BT694" s="7"/>
      <c r="BU694" s="2" t="s">
        <v>134</v>
      </c>
      <c r="BV694" s="2" t="s">
        <v>134</v>
      </c>
      <c r="BW694" s="2" t="s">
        <v>134</v>
      </c>
      <c r="BX694" s="2" t="s">
        <v>134</v>
      </c>
      <c r="BY694" s="2" t="s">
        <v>134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134</v>
      </c>
      <c r="CH694" s="2" t="s">
        <v>134</v>
      </c>
      <c r="CI694" s="2" t="s">
        <v>134</v>
      </c>
      <c r="CJ694" s="2" t="s">
        <v>134</v>
      </c>
      <c r="CK694" s="2" t="s">
        <v>134</v>
      </c>
      <c r="CL694" s="2" t="s">
        <v>134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134</v>
      </c>
      <c r="CU694" s="2" t="s">
        <v>134</v>
      </c>
      <c r="CV694" s="2" t="s">
        <v>134</v>
      </c>
      <c r="CW694" s="2" t="s">
        <v>134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134</v>
      </c>
      <c r="DG694" s="2" t="s">
        <v>134</v>
      </c>
      <c r="DH694" s="2" t="s">
        <v>134</v>
      </c>
      <c r="DI694" s="2" t="s">
        <v>134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134</v>
      </c>
      <c r="DR694" s="2" t="s">
        <v>134</v>
      </c>
      <c r="DS694" s="2" t="s">
        <v>134</v>
      </c>
      <c r="DT694" s="2" t="s">
        <v>134</v>
      </c>
      <c r="DU694" s="2" t="s">
        <v>134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134</v>
      </c>
      <c r="ED694" s="2" t="s">
        <v>134</v>
      </c>
      <c r="EE694" s="2" t="s">
        <v>134</v>
      </c>
      <c r="EF694" s="2" t="s">
        <v>134</v>
      </c>
      <c r="EG694" s="2" t="s">
        <v>134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134</v>
      </c>
      <c r="EP694" s="2" t="s">
        <v>134</v>
      </c>
      <c r="EQ694" s="2" t="s">
        <v>134</v>
      </c>
      <c r="ER694" s="2" t="s">
        <v>134</v>
      </c>
      <c r="ES694" s="2" t="s">
        <v>134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134</v>
      </c>
      <c r="FB694" s="2" t="s">
        <v>134</v>
      </c>
      <c r="FC694" s="2" t="s">
        <v>134</v>
      </c>
      <c r="FD694" s="2" t="s">
        <v>134</v>
      </c>
      <c r="FE694" s="2" t="s">
        <v>134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134</v>
      </c>
      <c r="FN694" s="2" t="s">
        <v>134</v>
      </c>
      <c r="FO694" s="2" t="s">
        <v>134</v>
      </c>
      <c r="FP694" s="2" t="s">
        <v>134</v>
      </c>
      <c r="FQ694" s="2" t="s">
        <v>134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134</v>
      </c>
      <c r="GX694" s="2" t="s">
        <v>134</v>
      </c>
      <c r="GY694" s="2" t="s">
        <v>134</v>
      </c>
      <c r="GZ694" s="2" t="s">
        <v>134</v>
      </c>
      <c r="HA694" s="2" t="s">
        <v>134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134</v>
      </c>
      <c r="HJ694" s="2" t="s">
        <v>134</v>
      </c>
      <c r="HK694" s="2" t="s">
        <v>134</v>
      </c>
      <c r="HL694" s="2" t="s">
        <v>134</v>
      </c>
      <c r="HM694" s="2" t="s">
        <v>134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134</v>
      </c>
      <c r="HV694" s="2" t="s">
        <v>134</v>
      </c>
      <c r="HW694" s="2" t="s">
        <v>134</v>
      </c>
      <c r="HX694" s="2" t="s">
        <v>134</v>
      </c>
      <c r="HY694" s="2" t="s">
        <v>134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134</v>
      </c>
      <c r="II694" s="2" t="s">
        <v>134</v>
      </c>
      <c r="IJ694" s="2" t="s">
        <v>134</v>
      </c>
      <c r="IK694" s="2" t="s">
        <v>134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134</v>
      </c>
      <c r="IT694" s="2" t="s">
        <v>134</v>
      </c>
      <c r="IU694" s="2" t="s">
        <v>134</v>
      </c>
      <c r="IV694" s="2" t="s">
        <v>134</v>
      </c>
      <c r="IW694" s="2" t="s">
        <v>134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134</v>
      </c>
      <c r="JG694" s="2" t="s">
        <v>134</v>
      </c>
      <c r="JH694" s="2" t="s">
        <v>134</v>
      </c>
      <c r="JI694" s="2" t="s">
        <v>134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134</v>
      </c>
      <c r="JS694" s="2" t="s">
        <v>134</v>
      </c>
      <c r="JT694" s="2" t="s">
        <v>134</v>
      </c>
      <c r="JU694" s="2" t="s">
        <v>134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134</v>
      </c>
      <c r="KE694" s="2" t="s">
        <v>134</v>
      </c>
      <c r="KF694" s="2" t="s">
        <v>134</v>
      </c>
      <c r="KG694" s="2" t="s">
        <v>134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134</v>
      </c>
      <c r="LC694" s="2" t="s">
        <v>134</v>
      </c>
      <c r="LD694" s="2" t="s">
        <v>134</v>
      </c>
      <c r="LE694" s="2" t="s">
        <v>134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134</v>
      </c>
      <c r="LN694" s="2" t="s">
        <v>134</v>
      </c>
      <c r="LO694" s="2" t="s">
        <v>134</v>
      </c>
      <c r="LP694" s="2" t="s">
        <v>134</v>
      </c>
      <c r="LQ694" s="2" t="s">
        <v>134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134</v>
      </c>
      <c r="LZ694" s="2" t="s">
        <v>134</v>
      </c>
      <c r="MA694" s="2" t="s">
        <v>134</v>
      </c>
      <c r="MB694" s="2" t="s">
        <v>134</v>
      </c>
      <c r="MC694" s="2" t="s">
        <v>134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134</v>
      </c>
      <c r="MY694" s="2" t="s">
        <v>134</v>
      </c>
      <c r="MZ694" s="2" t="s">
        <v>134</v>
      </c>
      <c r="NA694" s="2" t="s">
        <v>134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134</v>
      </c>
      <c r="NW694" s="2" t="s">
        <v>134</v>
      </c>
      <c r="NX694" s="2" t="s">
        <v>134</v>
      </c>
      <c r="NY694" s="2" t="s">
        <v>134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134</v>
      </c>
      <c r="OT694" s="2" t="s">
        <v>134</v>
      </c>
      <c r="OU694" s="2" t="s">
        <v>134</v>
      </c>
      <c r="OV694" s="2" t="s">
        <v>134</v>
      </c>
      <c r="OW694" s="2" t="s">
        <v>134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134</v>
      </c>
      <c r="QD694" s="2" t="s">
        <v>134</v>
      </c>
      <c r="QE694" s="2" t="s">
        <v>134</v>
      </c>
      <c r="QF694" s="2" t="s">
        <v>134</v>
      </c>
      <c r="QG694" s="2" t="s">
        <v>134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134</v>
      </c>
      <c r="RN694" s="2" t="s">
        <v>134</v>
      </c>
      <c r="RO694" s="2" t="s">
        <v>134</v>
      </c>
      <c r="RP694" s="2" t="s">
        <v>134</v>
      </c>
      <c r="RQ694" s="2" t="s">
        <v>134</v>
      </c>
      <c r="RR694" s="2" t="s">
        <v>134</v>
      </c>
      <c r="RS694" s="4"/>
      <c r="RT694" s="8"/>
      <c r="RU694" s="4"/>
      <c r="RV694" s="8"/>
      <c r="RW694" s="7"/>
      <c r="RX694" s="7"/>
      <c r="RY694" s="2" t="s">
        <v>134</v>
      </c>
      <c r="RZ694" s="2" t="s">
        <v>134</v>
      </c>
      <c r="SA694" s="2" t="s">
        <v>134</v>
      </c>
      <c r="SB694" s="2" t="s">
        <v>134</v>
      </c>
      <c r="SC694" s="2" t="s">
        <v>134</v>
      </c>
      <c r="SD694" s="2" t="s">
        <v>134</v>
      </c>
      <c r="SE694" s="4"/>
      <c r="SF694" s="8"/>
      <c r="SG694" s="4"/>
      <c r="SH694" s="8"/>
      <c r="SI694" s="7"/>
      <c r="SJ694" s="7"/>
      <c r="SK694" s="2" t="s">
        <v>134</v>
      </c>
      <c r="SL694" s="2" t="s">
        <v>134</v>
      </c>
      <c r="SM694" s="2" t="s">
        <v>134</v>
      </c>
      <c r="SN694" s="2" t="s">
        <v>134</v>
      </c>
      <c r="SO694" s="2" t="s">
        <v>134</v>
      </c>
      <c r="SP694" s="2" t="s">
        <v>134</v>
      </c>
    </row>
    <row r="695">
      <c r="A695" s="2" t="s">
        <v>4444</v>
      </c>
      <c r="B695" s="2" t="s">
        <v>123</v>
      </c>
      <c r="C695" s="2" t="s">
        <v>1660</v>
      </c>
      <c r="D695" s="2" t="s">
        <v>2731</v>
      </c>
      <c r="E695" s="2" t="s">
        <v>1660</v>
      </c>
      <c r="F695" s="2" t="s">
        <v>4434</v>
      </c>
      <c r="G695" s="2" t="s">
        <v>134</v>
      </c>
      <c r="H695" s="2" t="s">
        <v>134</v>
      </c>
      <c r="I695" s="2" t="s">
        <v>134</v>
      </c>
      <c r="J695" s="2" t="s">
        <v>4445</v>
      </c>
      <c r="K695" s="2" t="s">
        <v>792</v>
      </c>
      <c r="L695" s="3">
        <v>12.5</v>
      </c>
      <c r="M695" s="3"/>
      <c r="N695" s="3"/>
      <c r="O695" s="2" t="s">
        <v>766</v>
      </c>
      <c r="P695" s="2" t="s">
        <v>134</v>
      </c>
      <c r="Q695" s="2" t="s">
        <v>134</v>
      </c>
      <c r="R695" s="2" t="s">
        <v>3132</v>
      </c>
      <c r="S695" s="2" t="s">
        <v>134</v>
      </c>
      <c r="T695" s="2" t="s">
        <v>134</v>
      </c>
      <c r="U695" s="2" t="s">
        <v>134</v>
      </c>
      <c r="V695" s="2" t="s">
        <v>134</v>
      </c>
      <c r="W695" s="2" t="s">
        <v>134</v>
      </c>
      <c r="X695" s="2" t="s">
        <v>134</v>
      </c>
      <c r="Y695" s="2" t="s">
        <v>134</v>
      </c>
      <c r="Z695" s="4"/>
      <c r="AA695" s="4">
        <f>=ROUNDDOWN({0},0)</f>
      </c>
      <c r="AB695" s="5"/>
      <c r="AC695" s="2" t="s">
        <v>134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/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/>
      <c r="BJ695" s="4"/>
      <c r="BK695" s="8"/>
      <c r="BL695" s="2" t="s">
        <v>134</v>
      </c>
      <c r="BM695" s="7"/>
      <c r="BN695" s="7"/>
      <c r="BO695" s="4"/>
      <c r="BP695" s="8"/>
      <c r="BQ695" s="4"/>
      <c r="BR695" s="8"/>
      <c r="BS695" s="7"/>
      <c r="BT695" s="7"/>
      <c r="BU695" s="2" t="s">
        <v>134</v>
      </c>
      <c r="BV695" s="2" t="s">
        <v>134</v>
      </c>
      <c r="BW695" s="2" t="s">
        <v>134</v>
      </c>
      <c r="BX695" s="2" t="s">
        <v>134</v>
      </c>
      <c r="BY695" s="2" t="s">
        <v>134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134</v>
      </c>
      <c r="CH695" s="2" t="s">
        <v>134</v>
      </c>
      <c r="CI695" s="2" t="s">
        <v>134</v>
      </c>
      <c r="CJ695" s="2" t="s">
        <v>134</v>
      </c>
      <c r="CK695" s="2" t="s">
        <v>134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134</v>
      </c>
      <c r="CT695" s="2" t="s">
        <v>134</v>
      </c>
      <c r="CU695" s="2" t="s">
        <v>134</v>
      </c>
      <c r="CV695" s="2" t="s">
        <v>134</v>
      </c>
      <c r="CW695" s="2" t="s">
        <v>134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134</v>
      </c>
      <c r="DG695" s="2" t="s">
        <v>134</v>
      </c>
      <c r="DH695" s="2" t="s">
        <v>134</v>
      </c>
      <c r="DI695" s="2" t="s">
        <v>134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134</v>
      </c>
      <c r="DR695" s="2" t="s">
        <v>134</v>
      </c>
      <c r="DS695" s="2" t="s">
        <v>134</v>
      </c>
      <c r="DT695" s="2" t="s">
        <v>134</v>
      </c>
      <c r="DU695" s="2" t="s">
        <v>134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134</v>
      </c>
      <c r="ED695" s="2" t="s">
        <v>134</v>
      </c>
      <c r="EE695" s="2" t="s">
        <v>134</v>
      </c>
      <c r="EF695" s="2" t="s">
        <v>134</v>
      </c>
      <c r="EG695" s="2" t="s">
        <v>134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134</v>
      </c>
      <c r="EP695" s="2" t="s">
        <v>134</v>
      </c>
      <c r="EQ695" s="2" t="s">
        <v>134</v>
      </c>
      <c r="ER695" s="2" t="s">
        <v>134</v>
      </c>
      <c r="ES695" s="2" t="s">
        <v>134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134</v>
      </c>
      <c r="FB695" s="2" t="s">
        <v>134</v>
      </c>
      <c r="FC695" s="2" t="s">
        <v>134</v>
      </c>
      <c r="FD695" s="2" t="s">
        <v>134</v>
      </c>
      <c r="FE695" s="2" t="s">
        <v>134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134</v>
      </c>
      <c r="FN695" s="2" t="s">
        <v>134</v>
      </c>
      <c r="FO695" s="2" t="s">
        <v>134</v>
      </c>
      <c r="FP695" s="2" t="s">
        <v>134</v>
      </c>
      <c r="FQ695" s="2" t="s">
        <v>134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134</v>
      </c>
      <c r="GX695" s="2" t="s">
        <v>134</v>
      </c>
      <c r="GY695" s="2" t="s">
        <v>134</v>
      </c>
      <c r="GZ695" s="2" t="s">
        <v>134</v>
      </c>
      <c r="HA695" s="2" t="s">
        <v>134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134</v>
      </c>
      <c r="HJ695" s="2" t="s">
        <v>134</v>
      </c>
      <c r="HK695" s="2" t="s">
        <v>134</v>
      </c>
      <c r="HL695" s="2" t="s">
        <v>134</v>
      </c>
      <c r="HM695" s="2" t="s">
        <v>134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134</v>
      </c>
      <c r="HV695" s="2" t="s">
        <v>134</v>
      </c>
      <c r="HW695" s="2" t="s">
        <v>134</v>
      </c>
      <c r="HX695" s="2" t="s">
        <v>134</v>
      </c>
      <c r="HY695" s="2" t="s">
        <v>134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134</v>
      </c>
      <c r="II695" s="2" t="s">
        <v>134</v>
      </c>
      <c r="IJ695" s="2" t="s">
        <v>134</v>
      </c>
      <c r="IK695" s="2" t="s">
        <v>134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134</v>
      </c>
      <c r="IT695" s="2" t="s">
        <v>134</v>
      </c>
      <c r="IU695" s="2" t="s">
        <v>134</v>
      </c>
      <c r="IV695" s="2" t="s">
        <v>134</v>
      </c>
      <c r="IW695" s="2" t="s">
        <v>134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134</v>
      </c>
      <c r="JF695" s="2" t="s">
        <v>134</v>
      </c>
      <c r="JG695" s="2" t="s">
        <v>134</v>
      </c>
      <c r="JH695" s="2" t="s">
        <v>134</v>
      </c>
      <c r="JI695" s="2" t="s">
        <v>134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134</v>
      </c>
      <c r="KE695" s="2" t="s">
        <v>134</v>
      </c>
      <c r="KF695" s="2" t="s">
        <v>134</v>
      </c>
      <c r="KG695" s="2" t="s">
        <v>134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134</v>
      </c>
      <c r="LB695" s="2" t="s">
        <v>134</v>
      </c>
      <c r="LC695" s="2" t="s">
        <v>134</v>
      </c>
      <c r="LD695" s="2" t="s">
        <v>134</v>
      </c>
      <c r="LE695" s="2" t="s">
        <v>134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134</v>
      </c>
      <c r="LO695" s="2" t="s">
        <v>134</v>
      </c>
      <c r="LP695" s="2" t="s">
        <v>134</v>
      </c>
      <c r="LQ695" s="2" t="s">
        <v>134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134</v>
      </c>
      <c r="LZ695" s="2" t="s">
        <v>134</v>
      </c>
      <c r="MA695" s="2" t="s">
        <v>134</v>
      </c>
      <c r="MB695" s="2" t="s">
        <v>134</v>
      </c>
      <c r="MC695" s="2" t="s">
        <v>134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134</v>
      </c>
      <c r="NV695" s="2" t="s">
        <v>134</v>
      </c>
      <c r="NW695" s="2" t="s">
        <v>134</v>
      </c>
      <c r="NX695" s="2" t="s">
        <v>134</v>
      </c>
      <c r="NY695" s="2" t="s">
        <v>134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134</v>
      </c>
      <c r="OT695" s="2" t="s">
        <v>134</v>
      </c>
      <c r="OU695" s="2" t="s">
        <v>134</v>
      </c>
      <c r="OV695" s="2" t="s">
        <v>134</v>
      </c>
      <c r="OW695" s="2" t="s">
        <v>134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134</v>
      </c>
      <c r="RN695" s="2" t="s">
        <v>134</v>
      </c>
      <c r="RO695" s="2" t="s">
        <v>134</v>
      </c>
      <c r="RP695" s="2" t="s">
        <v>134</v>
      </c>
      <c r="RQ695" s="2" t="s">
        <v>134</v>
      </c>
      <c r="RR695" s="2" t="s">
        <v>134</v>
      </c>
      <c r="RS695" s="4"/>
      <c r="RT695" s="8"/>
      <c r="RU695" s="4"/>
      <c r="RV695" s="8"/>
      <c r="RW695" s="7"/>
      <c r="RX695" s="7"/>
      <c r="RY695" s="2" t="s">
        <v>134</v>
      </c>
      <c r="RZ695" s="2" t="s">
        <v>134</v>
      </c>
      <c r="SA695" s="2" t="s">
        <v>134</v>
      </c>
      <c r="SB695" s="2" t="s">
        <v>134</v>
      </c>
      <c r="SC695" s="2" t="s">
        <v>134</v>
      </c>
      <c r="SD695" s="2" t="s">
        <v>134</v>
      </c>
      <c r="SE695" s="4"/>
      <c r="SF695" s="8"/>
      <c r="SG695" s="4"/>
      <c r="SH695" s="8"/>
      <c r="SI695" s="7"/>
      <c r="SJ695" s="7"/>
      <c r="SK695" s="2" t="s">
        <v>134</v>
      </c>
      <c r="SL695" s="2" t="s">
        <v>134</v>
      </c>
      <c r="SM695" s="2" t="s">
        <v>134</v>
      </c>
      <c r="SN695" s="2" t="s">
        <v>134</v>
      </c>
      <c r="SO695" s="2" t="s">
        <v>134</v>
      </c>
      <c r="SP695" s="2" t="s">
        <v>134</v>
      </c>
    </row>
    <row r="696">
      <c r="A696" s="2" t="s">
        <v>4446</v>
      </c>
      <c r="B696" s="2" t="s">
        <v>123</v>
      </c>
      <c r="C696" s="2" t="s">
        <v>1660</v>
      </c>
      <c r="D696" s="2" t="s">
        <v>2731</v>
      </c>
      <c r="E696" s="2" t="s">
        <v>1660</v>
      </c>
      <c r="F696" s="2" t="s">
        <v>4434</v>
      </c>
      <c r="G696" s="2" t="s">
        <v>134</v>
      </c>
      <c r="H696" s="2" t="s">
        <v>134</v>
      </c>
      <c r="I696" s="2" t="s">
        <v>134</v>
      </c>
      <c r="J696" s="2" t="s">
        <v>4447</v>
      </c>
      <c r="K696" s="2" t="s">
        <v>792</v>
      </c>
      <c r="L696" s="3">
        <v>15</v>
      </c>
      <c r="M696" s="3"/>
      <c r="N696" s="3"/>
      <c r="O696" s="2" t="s">
        <v>766</v>
      </c>
      <c r="P696" s="2" t="s">
        <v>134</v>
      </c>
      <c r="Q696" s="2" t="s">
        <v>134</v>
      </c>
      <c r="R696" s="2" t="s">
        <v>3132</v>
      </c>
      <c r="S696" s="2" t="s">
        <v>134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134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/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  <c r="RS696" s="4"/>
      <c r="RT696" s="8"/>
      <c r="RU696" s="4"/>
      <c r="RV696" s="8"/>
      <c r="RW696" s="7"/>
      <c r="RX696" s="7"/>
      <c r="RY696" s="2" t="s">
        <v>134</v>
      </c>
      <c r="RZ696" s="2" t="s">
        <v>134</v>
      </c>
      <c r="SA696" s="2" t="s">
        <v>134</v>
      </c>
      <c r="SB696" s="2" t="s">
        <v>134</v>
      </c>
      <c r="SC696" s="2" t="s">
        <v>134</v>
      </c>
      <c r="SD696" s="2" t="s">
        <v>134</v>
      </c>
      <c r="SE696" s="4"/>
      <c r="SF696" s="8"/>
      <c r="SG696" s="4"/>
      <c r="SH696" s="8"/>
      <c r="SI696" s="7"/>
      <c r="SJ696" s="7"/>
      <c r="SK696" s="2" t="s">
        <v>134</v>
      </c>
      <c r="SL696" s="2" t="s">
        <v>134</v>
      </c>
      <c r="SM696" s="2" t="s">
        <v>134</v>
      </c>
      <c r="SN696" s="2" t="s">
        <v>134</v>
      </c>
      <c r="SO696" s="2" t="s">
        <v>134</v>
      </c>
      <c r="SP696" s="2" t="s">
        <v>134</v>
      </c>
    </row>
    <row r="697">
      <c r="A697" s="2" t="s">
        <v>4448</v>
      </c>
      <c r="B697" s="2" t="s">
        <v>123</v>
      </c>
      <c r="C697" s="2" t="s">
        <v>1660</v>
      </c>
      <c r="D697" s="2" t="s">
        <v>2731</v>
      </c>
      <c r="E697" s="2" t="s">
        <v>1660</v>
      </c>
      <c r="F697" s="2" t="s">
        <v>4449</v>
      </c>
      <c r="G697" s="2" t="s">
        <v>134</v>
      </c>
      <c r="H697" s="2" t="s">
        <v>134</v>
      </c>
      <c r="I697" s="2" t="s">
        <v>134</v>
      </c>
      <c r="J697" s="2" t="s">
        <v>4334</v>
      </c>
      <c r="K697" s="2" t="s">
        <v>4337</v>
      </c>
      <c r="L697" s="3">
        <v>10.58</v>
      </c>
      <c r="M697" s="3"/>
      <c r="N697" s="3"/>
      <c r="O697" s="2" t="s">
        <v>131</v>
      </c>
      <c r="P697" s="2" t="s">
        <v>134</v>
      </c>
      <c r="Q697" s="2" t="s">
        <v>134</v>
      </c>
      <c r="R697" s="2" t="s">
        <v>3132</v>
      </c>
      <c r="S697" s="2" t="s">
        <v>134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134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  <c r="RS697" s="4"/>
      <c r="RT697" s="8"/>
      <c r="RU697" s="4"/>
      <c r="RV697" s="8"/>
      <c r="RW697" s="7"/>
      <c r="RX697" s="7"/>
      <c r="RY697" s="2" t="s">
        <v>134</v>
      </c>
      <c r="RZ697" s="2" t="s">
        <v>134</v>
      </c>
      <c r="SA697" s="2" t="s">
        <v>134</v>
      </c>
      <c r="SB697" s="2" t="s">
        <v>134</v>
      </c>
      <c r="SC697" s="2" t="s">
        <v>134</v>
      </c>
      <c r="SD697" s="2" t="s">
        <v>134</v>
      </c>
      <c r="SE697" s="4"/>
      <c r="SF697" s="8"/>
      <c r="SG697" s="4"/>
      <c r="SH697" s="8"/>
      <c r="SI697" s="7"/>
      <c r="SJ697" s="7"/>
      <c r="SK697" s="2" t="s">
        <v>134</v>
      </c>
      <c r="SL697" s="2" t="s">
        <v>134</v>
      </c>
      <c r="SM697" s="2" t="s">
        <v>134</v>
      </c>
      <c r="SN697" s="2" t="s">
        <v>134</v>
      </c>
      <c r="SO697" s="2" t="s">
        <v>134</v>
      </c>
      <c r="SP697" s="2" t="s">
        <v>134</v>
      </c>
    </row>
    <row r="698">
      <c r="A698" s="2" t="s">
        <v>4450</v>
      </c>
      <c r="B698" s="2" t="s">
        <v>123</v>
      </c>
      <c r="C698" s="2" t="s">
        <v>1660</v>
      </c>
      <c r="D698" s="2" t="s">
        <v>2731</v>
      </c>
      <c r="E698" s="2" t="s">
        <v>1660</v>
      </c>
      <c r="F698" s="2" t="s">
        <v>4451</v>
      </c>
      <c r="G698" s="2" t="s">
        <v>134</v>
      </c>
      <c r="H698" s="2" t="s">
        <v>134</v>
      </c>
      <c r="I698" s="2" t="s">
        <v>134</v>
      </c>
      <c r="J698" s="2" t="s">
        <v>4316</v>
      </c>
      <c r="K698" s="2" t="s">
        <v>792</v>
      </c>
      <c r="L698" s="3">
        <v>4.05</v>
      </c>
      <c r="M698" s="3"/>
      <c r="N698" s="3"/>
      <c r="O698" s="2" t="s">
        <v>131</v>
      </c>
      <c r="P698" s="2" t="s">
        <v>134</v>
      </c>
      <c r="Q698" s="2" t="s">
        <v>134</v>
      </c>
      <c r="R698" s="2" t="s">
        <v>3132</v>
      </c>
      <c r="S698" s="2" t="s">
        <v>134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134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  <c r="RS698" s="4"/>
      <c r="RT698" s="8"/>
      <c r="RU698" s="4"/>
      <c r="RV698" s="8"/>
      <c r="RW698" s="7"/>
      <c r="RX698" s="7"/>
      <c r="RY698" s="2" t="s">
        <v>134</v>
      </c>
      <c r="RZ698" s="2" t="s">
        <v>134</v>
      </c>
      <c r="SA698" s="2" t="s">
        <v>134</v>
      </c>
      <c r="SB698" s="2" t="s">
        <v>134</v>
      </c>
      <c r="SC698" s="2" t="s">
        <v>134</v>
      </c>
      <c r="SD698" s="2" t="s">
        <v>134</v>
      </c>
      <c r="SE698" s="4"/>
      <c r="SF698" s="8"/>
      <c r="SG698" s="4"/>
      <c r="SH698" s="8"/>
      <c r="SI698" s="7"/>
      <c r="SJ698" s="7"/>
      <c r="SK698" s="2" t="s">
        <v>134</v>
      </c>
      <c r="SL698" s="2" t="s">
        <v>134</v>
      </c>
      <c r="SM698" s="2" t="s">
        <v>134</v>
      </c>
      <c r="SN698" s="2" t="s">
        <v>134</v>
      </c>
      <c r="SO698" s="2" t="s">
        <v>134</v>
      </c>
      <c r="SP698" s="2" t="s">
        <v>134</v>
      </c>
    </row>
    <row r="699">
      <c r="A699" s="2" t="s">
        <v>4452</v>
      </c>
      <c r="B699" s="2" t="s">
        <v>123</v>
      </c>
      <c r="C699" s="2" t="s">
        <v>1660</v>
      </c>
      <c r="D699" s="2" t="s">
        <v>2731</v>
      </c>
      <c r="E699" s="2" t="s">
        <v>1660</v>
      </c>
      <c r="F699" s="2" t="s">
        <v>4453</v>
      </c>
      <c r="G699" s="2" t="s">
        <v>134</v>
      </c>
      <c r="H699" s="2" t="s">
        <v>134</v>
      </c>
      <c r="I699" s="2" t="s">
        <v>134</v>
      </c>
      <c r="J699" s="2" t="s">
        <v>4454</v>
      </c>
      <c r="K699" s="2" t="s">
        <v>4296</v>
      </c>
      <c r="L699" s="3">
        <v>5.25</v>
      </c>
      <c r="M699" s="3"/>
      <c r="N699" s="3"/>
      <c r="O699" s="2" t="s">
        <v>131</v>
      </c>
      <c r="P699" s="2" t="s">
        <v>134</v>
      </c>
      <c r="Q699" s="2" t="s">
        <v>134</v>
      </c>
      <c r="R699" s="2" t="s">
        <v>3132</v>
      </c>
      <c r="S699" s="2" t="s">
        <v>134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134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  <c r="RS699" s="4"/>
      <c r="RT699" s="8"/>
      <c r="RU699" s="4"/>
      <c r="RV699" s="8"/>
      <c r="RW699" s="7"/>
      <c r="RX699" s="7"/>
      <c r="RY699" s="2" t="s">
        <v>134</v>
      </c>
      <c r="RZ699" s="2" t="s">
        <v>134</v>
      </c>
      <c r="SA699" s="2" t="s">
        <v>134</v>
      </c>
      <c r="SB699" s="2" t="s">
        <v>134</v>
      </c>
      <c r="SC699" s="2" t="s">
        <v>134</v>
      </c>
      <c r="SD699" s="2" t="s">
        <v>134</v>
      </c>
      <c r="SE699" s="4"/>
      <c r="SF699" s="8"/>
      <c r="SG699" s="4"/>
      <c r="SH699" s="8"/>
      <c r="SI699" s="7"/>
      <c r="SJ699" s="7"/>
      <c r="SK699" s="2" t="s">
        <v>134</v>
      </c>
      <c r="SL699" s="2" t="s">
        <v>134</v>
      </c>
      <c r="SM699" s="2" t="s">
        <v>134</v>
      </c>
      <c r="SN699" s="2" t="s">
        <v>134</v>
      </c>
      <c r="SO699" s="2" t="s">
        <v>134</v>
      </c>
      <c r="SP699" s="2" t="s">
        <v>134</v>
      </c>
    </row>
    <row r="700">
      <c r="A700" s="2" t="s">
        <v>4455</v>
      </c>
      <c r="B700" s="2" t="s">
        <v>123</v>
      </c>
      <c r="C700" s="2" t="s">
        <v>1660</v>
      </c>
      <c r="D700" s="2" t="s">
        <v>2731</v>
      </c>
      <c r="E700" s="2" t="s">
        <v>1660</v>
      </c>
      <c r="F700" s="2" t="s">
        <v>4456</v>
      </c>
      <c r="G700" s="2" t="s">
        <v>134</v>
      </c>
      <c r="H700" s="2" t="s">
        <v>134</v>
      </c>
      <c r="I700" s="2" t="s">
        <v>134</v>
      </c>
      <c r="J700" s="2" t="s">
        <v>4404</v>
      </c>
      <c r="K700" s="2" t="s">
        <v>605</v>
      </c>
      <c r="L700" s="3">
        <v>4.5</v>
      </c>
      <c r="M700" s="3"/>
      <c r="N700" s="3"/>
      <c r="O700" s="2" t="s">
        <v>131</v>
      </c>
      <c r="P700" s="2" t="s">
        <v>134</v>
      </c>
      <c r="Q700" s="2" t="s">
        <v>134</v>
      </c>
      <c r="R700" s="2" t="s">
        <v>3132</v>
      </c>
      <c r="S700" s="2" t="s">
        <v>134</v>
      </c>
      <c r="T700" s="2" t="s">
        <v>134</v>
      </c>
      <c r="U700" s="2" t="s">
        <v>134</v>
      </c>
      <c r="V700" s="2" t="s">
        <v>134</v>
      </c>
      <c r="W700" s="2" t="s">
        <v>134</v>
      </c>
      <c r="X700" s="2" t="s">
        <v>134</v>
      </c>
      <c r="Y700" s="2" t="s">
        <v>134</v>
      </c>
      <c r="Z700" s="4"/>
      <c r="AA700" s="4">
        <f>=ROUNDDOWN({0},0)</f>
      </c>
      <c r="AB700" s="5"/>
      <c r="AC700" s="2" t="s">
        <v>134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134</v>
      </c>
      <c r="BV700" s="2" t="s">
        <v>134</v>
      </c>
      <c r="BW700" s="2" t="s">
        <v>134</v>
      </c>
      <c r="BX700" s="2" t="s">
        <v>134</v>
      </c>
      <c r="BY700" s="2" t="s">
        <v>134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134</v>
      </c>
      <c r="CH700" s="2" t="s">
        <v>134</v>
      </c>
      <c r="CI700" s="2" t="s">
        <v>134</v>
      </c>
      <c r="CJ700" s="2" t="s">
        <v>134</v>
      </c>
      <c r="CK700" s="2" t="s">
        <v>134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134</v>
      </c>
      <c r="CT700" s="2" t="s">
        <v>134</v>
      </c>
      <c r="CU700" s="2" t="s">
        <v>134</v>
      </c>
      <c r="CV700" s="2" t="s">
        <v>134</v>
      </c>
      <c r="CW700" s="2" t="s">
        <v>134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134</v>
      </c>
      <c r="DF700" s="2" t="s">
        <v>134</v>
      </c>
      <c r="DG700" s="2" t="s">
        <v>134</v>
      </c>
      <c r="DH700" s="2" t="s">
        <v>134</v>
      </c>
      <c r="DI700" s="2" t="s">
        <v>134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134</v>
      </c>
      <c r="DR700" s="2" t="s">
        <v>134</v>
      </c>
      <c r="DS700" s="2" t="s">
        <v>134</v>
      </c>
      <c r="DT700" s="2" t="s">
        <v>134</v>
      </c>
      <c r="DU700" s="2" t="s">
        <v>134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134</v>
      </c>
      <c r="ED700" s="2" t="s">
        <v>134</v>
      </c>
      <c r="EE700" s="2" t="s">
        <v>134</v>
      </c>
      <c r="EF700" s="2" t="s">
        <v>134</v>
      </c>
      <c r="EG700" s="2" t="s">
        <v>134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134</v>
      </c>
      <c r="EP700" s="2" t="s">
        <v>134</v>
      </c>
      <c r="EQ700" s="2" t="s">
        <v>134</v>
      </c>
      <c r="ER700" s="2" t="s">
        <v>134</v>
      </c>
      <c r="ES700" s="2" t="s">
        <v>134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134</v>
      </c>
      <c r="FB700" s="2" t="s">
        <v>134</v>
      </c>
      <c r="FC700" s="2" t="s">
        <v>134</v>
      </c>
      <c r="FD700" s="2" t="s">
        <v>134</v>
      </c>
      <c r="FE700" s="2" t="s">
        <v>134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134</v>
      </c>
      <c r="FN700" s="2" t="s">
        <v>134</v>
      </c>
      <c r="FO700" s="2" t="s">
        <v>134</v>
      </c>
      <c r="FP700" s="2" t="s">
        <v>134</v>
      </c>
      <c r="FQ700" s="2" t="s">
        <v>134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134</v>
      </c>
      <c r="FZ700" s="2" t="s">
        <v>134</v>
      </c>
      <c r="GA700" s="2" t="s">
        <v>134</v>
      </c>
      <c r="GB700" s="2" t="s">
        <v>134</v>
      </c>
      <c r="GC700" s="2" t="s">
        <v>134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134</v>
      </c>
      <c r="GX700" s="2" t="s">
        <v>134</v>
      </c>
      <c r="GY700" s="2" t="s">
        <v>134</v>
      </c>
      <c r="GZ700" s="2" t="s">
        <v>134</v>
      </c>
      <c r="HA700" s="2" t="s">
        <v>134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134</v>
      </c>
      <c r="HJ700" s="2" t="s">
        <v>134</v>
      </c>
      <c r="HK700" s="2" t="s">
        <v>134</v>
      </c>
      <c r="HL700" s="2" t="s">
        <v>134</v>
      </c>
      <c r="HM700" s="2" t="s">
        <v>134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134</v>
      </c>
      <c r="HV700" s="2" t="s">
        <v>134</v>
      </c>
      <c r="HW700" s="2" t="s">
        <v>134</v>
      </c>
      <c r="HX700" s="2" t="s">
        <v>134</v>
      </c>
      <c r="HY700" s="2" t="s">
        <v>134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134</v>
      </c>
      <c r="IH700" s="2" t="s">
        <v>134</v>
      </c>
      <c r="II700" s="2" t="s">
        <v>134</v>
      </c>
      <c r="IJ700" s="2" t="s">
        <v>134</v>
      </c>
      <c r="IK700" s="2" t="s">
        <v>134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134</v>
      </c>
      <c r="IT700" s="2" t="s">
        <v>134</v>
      </c>
      <c r="IU700" s="2" t="s">
        <v>134</v>
      </c>
      <c r="IV700" s="2" t="s">
        <v>134</v>
      </c>
      <c r="IW700" s="2" t="s">
        <v>134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134</v>
      </c>
      <c r="JF700" s="2" t="s">
        <v>134</v>
      </c>
      <c r="JG700" s="2" t="s">
        <v>134</v>
      </c>
      <c r="JH700" s="2" t="s">
        <v>134</v>
      </c>
      <c r="JI700" s="2" t="s">
        <v>134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134</v>
      </c>
      <c r="JR700" s="2" t="s">
        <v>134</v>
      </c>
      <c r="JS700" s="2" t="s">
        <v>134</v>
      </c>
      <c r="JT700" s="2" t="s">
        <v>134</v>
      </c>
      <c r="JU700" s="2" t="s">
        <v>134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134</v>
      </c>
      <c r="KP700" s="2" t="s">
        <v>134</v>
      </c>
      <c r="KQ700" s="2" t="s">
        <v>134</v>
      </c>
      <c r="KR700" s="2" t="s">
        <v>134</v>
      </c>
      <c r="KS700" s="2" t="s">
        <v>134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134</v>
      </c>
      <c r="LB700" s="2" t="s">
        <v>134</v>
      </c>
      <c r="LC700" s="2" t="s">
        <v>134</v>
      </c>
      <c r="LD700" s="2" t="s">
        <v>134</v>
      </c>
      <c r="LE700" s="2" t="s">
        <v>134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134</v>
      </c>
      <c r="LN700" s="2" t="s">
        <v>134</v>
      </c>
      <c r="LO700" s="2" t="s">
        <v>134</v>
      </c>
      <c r="LP700" s="2" t="s">
        <v>134</v>
      </c>
      <c r="LQ700" s="2" t="s">
        <v>134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134</v>
      </c>
      <c r="LZ700" s="2" t="s">
        <v>134</v>
      </c>
      <c r="MA700" s="2" t="s">
        <v>134</v>
      </c>
      <c r="MB700" s="2" t="s">
        <v>134</v>
      </c>
      <c r="MC700" s="2" t="s">
        <v>134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  <c r="RS700" s="4"/>
      <c r="RT700" s="8"/>
      <c r="RU700" s="4"/>
      <c r="RV700" s="8"/>
      <c r="RW700" s="7"/>
      <c r="RX700" s="7"/>
      <c r="RY700" s="2" t="s">
        <v>134</v>
      </c>
      <c r="RZ700" s="2" t="s">
        <v>134</v>
      </c>
      <c r="SA700" s="2" t="s">
        <v>134</v>
      </c>
      <c r="SB700" s="2" t="s">
        <v>134</v>
      </c>
      <c r="SC700" s="2" t="s">
        <v>134</v>
      </c>
      <c r="SD700" s="2" t="s">
        <v>134</v>
      </c>
      <c r="SE700" s="4"/>
      <c r="SF700" s="8"/>
      <c r="SG700" s="4"/>
      <c r="SH700" s="8"/>
      <c r="SI700" s="7"/>
      <c r="SJ700" s="7"/>
      <c r="SK700" s="2" t="s">
        <v>134</v>
      </c>
      <c r="SL700" s="2" t="s">
        <v>134</v>
      </c>
      <c r="SM700" s="2" t="s">
        <v>134</v>
      </c>
      <c r="SN700" s="2" t="s">
        <v>134</v>
      </c>
      <c r="SO700" s="2" t="s">
        <v>134</v>
      </c>
      <c r="SP700" s="2" t="s">
        <v>134</v>
      </c>
    </row>
    <row r="701">
      <c r="A701" s="2" t="s">
        <v>4457</v>
      </c>
      <c r="B701" s="2" t="s">
        <v>123</v>
      </c>
      <c r="C701" s="2" t="s">
        <v>1660</v>
      </c>
      <c r="D701" s="2" t="s">
        <v>2731</v>
      </c>
      <c r="E701" s="2" t="s">
        <v>1660</v>
      </c>
      <c r="F701" s="2" t="s">
        <v>621</v>
      </c>
      <c r="G701" s="2" t="s">
        <v>134</v>
      </c>
      <c r="H701" s="2" t="s">
        <v>134</v>
      </c>
      <c r="I701" s="2" t="s">
        <v>134</v>
      </c>
      <c r="J701" s="2" t="s">
        <v>4458</v>
      </c>
      <c r="K701" s="2" t="s">
        <v>4333</v>
      </c>
      <c r="L701" s="3">
        <v>12.5</v>
      </c>
      <c r="M701" s="3"/>
      <c r="N701" s="3"/>
      <c r="O701" s="2" t="s">
        <v>766</v>
      </c>
      <c r="P701" s="2" t="s">
        <v>134</v>
      </c>
      <c r="Q701" s="2" t="s">
        <v>134</v>
      </c>
      <c r="R701" s="2" t="s">
        <v>3132</v>
      </c>
      <c r="S701" s="2" t="s">
        <v>134</v>
      </c>
      <c r="T701" s="2" t="s">
        <v>134</v>
      </c>
      <c r="U701" s="2" t="s">
        <v>134</v>
      </c>
      <c r="V701" s="2" t="s">
        <v>134</v>
      </c>
      <c r="W701" s="2" t="s">
        <v>134</v>
      </c>
      <c r="X701" s="2" t="s">
        <v>134</v>
      </c>
      <c r="Y701" s="2" t="s">
        <v>134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/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134</v>
      </c>
      <c r="BV701" s="2" t="s">
        <v>134</v>
      </c>
      <c r="BW701" s="2" t="s">
        <v>134</v>
      </c>
      <c r="BX701" s="2" t="s">
        <v>134</v>
      </c>
      <c r="BY701" s="2" t="s">
        <v>134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134</v>
      </c>
      <c r="CH701" s="2" t="s">
        <v>134</v>
      </c>
      <c r="CI701" s="2" t="s">
        <v>134</v>
      </c>
      <c r="CJ701" s="2" t="s">
        <v>134</v>
      </c>
      <c r="CK701" s="2" t="s">
        <v>134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134</v>
      </c>
      <c r="CT701" s="2" t="s">
        <v>134</v>
      </c>
      <c r="CU701" s="2" t="s">
        <v>134</v>
      </c>
      <c r="CV701" s="2" t="s">
        <v>134</v>
      </c>
      <c r="CW701" s="2" t="s">
        <v>134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134</v>
      </c>
      <c r="DF701" s="2" t="s">
        <v>134</v>
      </c>
      <c r="DG701" s="2" t="s">
        <v>134</v>
      </c>
      <c r="DH701" s="2" t="s">
        <v>134</v>
      </c>
      <c r="DI701" s="2" t="s">
        <v>134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134</v>
      </c>
      <c r="DR701" s="2" t="s">
        <v>134</v>
      </c>
      <c r="DS701" s="2" t="s">
        <v>134</v>
      </c>
      <c r="DT701" s="2" t="s">
        <v>134</v>
      </c>
      <c r="DU701" s="2" t="s">
        <v>134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134</v>
      </c>
      <c r="ED701" s="2" t="s">
        <v>134</v>
      </c>
      <c r="EE701" s="2" t="s">
        <v>134</v>
      </c>
      <c r="EF701" s="2" t="s">
        <v>134</v>
      </c>
      <c r="EG701" s="2" t="s">
        <v>134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134</v>
      </c>
      <c r="EP701" s="2" t="s">
        <v>134</v>
      </c>
      <c r="EQ701" s="2" t="s">
        <v>134</v>
      </c>
      <c r="ER701" s="2" t="s">
        <v>134</v>
      </c>
      <c r="ES701" s="2" t="s">
        <v>134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134</v>
      </c>
      <c r="FB701" s="2" t="s">
        <v>134</v>
      </c>
      <c r="FC701" s="2" t="s">
        <v>134</v>
      </c>
      <c r="FD701" s="2" t="s">
        <v>134</v>
      </c>
      <c r="FE701" s="2" t="s">
        <v>134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134</v>
      </c>
      <c r="FN701" s="2" t="s">
        <v>134</v>
      </c>
      <c r="FO701" s="2" t="s">
        <v>134</v>
      </c>
      <c r="FP701" s="2" t="s">
        <v>134</v>
      </c>
      <c r="FQ701" s="2" t="s">
        <v>134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134</v>
      </c>
      <c r="FZ701" s="2" t="s">
        <v>134</v>
      </c>
      <c r="GA701" s="2" t="s">
        <v>134</v>
      </c>
      <c r="GB701" s="2" t="s">
        <v>134</v>
      </c>
      <c r="GC701" s="2" t="s">
        <v>134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134</v>
      </c>
      <c r="GX701" s="2" t="s">
        <v>134</v>
      </c>
      <c r="GY701" s="2" t="s">
        <v>134</v>
      </c>
      <c r="GZ701" s="2" t="s">
        <v>134</v>
      </c>
      <c r="HA701" s="2" t="s">
        <v>134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134</v>
      </c>
      <c r="HJ701" s="2" t="s">
        <v>134</v>
      </c>
      <c r="HK701" s="2" t="s">
        <v>134</v>
      </c>
      <c r="HL701" s="2" t="s">
        <v>134</v>
      </c>
      <c r="HM701" s="2" t="s">
        <v>134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134</v>
      </c>
      <c r="HV701" s="2" t="s">
        <v>134</v>
      </c>
      <c r="HW701" s="2" t="s">
        <v>134</v>
      </c>
      <c r="HX701" s="2" t="s">
        <v>134</v>
      </c>
      <c r="HY701" s="2" t="s">
        <v>134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134</v>
      </c>
      <c r="IH701" s="2" t="s">
        <v>134</v>
      </c>
      <c r="II701" s="2" t="s">
        <v>134</v>
      </c>
      <c r="IJ701" s="2" t="s">
        <v>134</v>
      </c>
      <c r="IK701" s="2" t="s">
        <v>134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134</v>
      </c>
      <c r="IT701" s="2" t="s">
        <v>134</v>
      </c>
      <c r="IU701" s="2" t="s">
        <v>134</v>
      </c>
      <c r="IV701" s="2" t="s">
        <v>134</v>
      </c>
      <c r="IW701" s="2" t="s">
        <v>134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134</v>
      </c>
      <c r="JF701" s="2" t="s">
        <v>134</v>
      </c>
      <c r="JG701" s="2" t="s">
        <v>134</v>
      </c>
      <c r="JH701" s="2" t="s">
        <v>134</v>
      </c>
      <c r="JI701" s="2" t="s">
        <v>134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134</v>
      </c>
      <c r="JR701" s="2" t="s">
        <v>134</v>
      </c>
      <c r="JS701" s="2" t="s">
        <v>134</v>
      </c>
      <c r="JT701" s="2" t="s">
        <v>134</v>
      </c>
      <c r="JU701" s="2" t="s">
        <v>134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134</v>
      </c>
      <c r="KP701" s="2" t="s">
        <v>134</v>
      </c>
      <c r="KQ701" s="2" t="s">
        <v>134</v>
      </c>
      <c r="KR701" s="2" t="s">
        <v>134</v>
      </c>
      <c r="KS701" s="2" t="s">
        <v>134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134</v>
      </c>
      <c r="LN701" s="2" t="s">
        <v>134</v>
      </c>
      <c r="LO701" s="2" t="s">
        <v>134</v>
      </c>
      <c r="LP701" s="2" t="s">
        <v>134</v>
      </c>
      <c r="LQ701" s="2" t="s">
        <v>134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134</v>
      </c>
      <c r="LZ701" s="2" t="s">
        <v>134</v>
      </c>
      <c r="MA701" s="2" t="s">
        <v>134</v>
      </c>
      <c r="MB701" s="2" t="s">
        <v>134</v>
      </c>
      <c r="MC701" s="2" t="s">
        <v>134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134</v>
      </c>
      <c r="OT701" s="2" t="s">
        <v>134</v>
      </c>
      <c r="OU701" s="2" t="s">
        <v>134</v>
      </c>
      <c r="OV701" s="2" t="s">
        <v>134</v>
      </c>
      <c r="OW701" s="2" t="s">
        <v>134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  <c r="RS701" s="4"/>
      <c r="RT701" s="8"/>
      <c r="RU701" s="4"/>
      <c r="RV701" s="8"/>
      <c r="RW701" s="7"/>
      <c r="RX701" s="7"/>
      <c r="RY701" s="2" t="s">
        <v>134</v>
      </c>
      <c r="RZ701" s="2" t="s">
        <v>134</v>
      </c>
      <c r="SA701" s="2" t="s">
        <v>134</v>
      </c>
      <c r="SB701" s="2" t="s">
        <v>134</v>
      </c>
      <c r="SC701" s="2" t="s">
        <v>134</v>
      </c>
      <c r="SD701" s="2" t="s">
        <v>134</v>
      </c>
      <c r="SE701" s="4"/>
      <c r="SF701" s="8"/>
      <c r="SG701" s="4"/>
      <c r="SH701" s="8"/>
      <c r="SI701" s="7"/>
      <c r="SJ701" s="7"/>
      <c r="SK701" s="2" t="s">
        <v>134</v>
      </c>
      <c r="SL701" s="2" t="s">
        <v>134</v>
      </c>
      <c r="SM701" s="2" t="s">
        <v>134</v>
      </c>
      <c r="SN701" s="2" t="s">
        <v>134</v>
      </c>
      <c r="SO701" s="2" t="s">
        <v>134</v>
      </c>
      <c r="SP701" s="2" t="s">
        <v>134</v>
      </c>
    </row>
    <row r="702">
      <c r="A702" s="2" t="s">
        <v>4459</v>
      </c>
      <c r="B702" s="2" t="s">
        <v>123</v>
      </c>
      <c r="C702" s="2" t="s">
        <v>1660</v>
      </c>
      <c r="D702" s="2" t="s">
        <v>2731</v>
      </c>
      <c r="E702" s="2" t="s">
        <v>1660</v>
      </c>
      <c r="F702" s="2" t="s">
        <v>621</v>
      </c>
      <c r="G702" s="2" t="s">
        <v>134</v>
      </c>
      <c r="H702" s="2" t="s">
        <v>134</v>
      </c>
      <c r="I702" s="2" t="s">
        <v>134</v>
      </c>
      <c r="J702" s="2" t="s">
        <v>4460</v>
      </c>
      <c r="K702" s="2" t="s">
        <v>4333</v>
      </c>
      <c r="L702" s="3">
        <v>15.5</v>
      </c>
      <c r="M702" s="3"/>
      <c r="N702" s="3"/>
      <c r="O702" s="2" t="s">
        <v>766</v>
      </c>
      <c r="P702" s="2" t="s">
        <v>134</v>
      </c>
      <c r="Q702" s="2" t="s">
        <v>134</v>
      </c>
      <c r="R702" s="2" t="s">
        <v>3132</v>
      </c>
      <c r="S702" s="2" t="s">
        <v>134</v>
      </c>
      <c r="T702" s="2" t="s">
        <v>134</v>
      </c>
      <c r="U702" s="2" t="s">
        <v>134</v>
      </c>
      <c r="V702" s="2" t="s">
        <v>134</v>
      </c>
      <c r="W702" s="2" t="s">
        <v>134</v>
      </c>
      <c r="X702" s="2" t="s">
        <v>134</v>
      </c>
      <c r="Y702" s="2" t="s">
        <v>134</v>
      </c>
      <c r="Z702" s="4"/>
      <c r="AA702" s="4">
        <f>=ROUNDDOWN({0},0)</f>
      </c>
      <c r="AB702" s="5"/>
      <c r="AC702" s="2" t="s">
        <v>134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134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/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134</v>
      </c>
      <c r="BV702" s="2" t="s">
        <v>134</v>
      </c>
      <c r="BW702" s="2" t="s">
        <v>134</v>
      </c>
      <c r="BX702" s="2" t="s">
        <v>134</v>
      </c>
      <c r="BY702" s="2" t="s">
        <v>134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134</v>
      </c>
      <c r="CH702" s="2" t="s">
        <v>134</v>
      </c>
      <c r="CI702" s="2" t="s">
        <v>134</v>
      </c>
      <c r="CJ702" s="2" t="s">
        <v>134</v>
      </c>
      <c r="CK702" s="2" t="s">
        <v>134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134</v>
      </c>
      <c r="CT702" s="2" t="s">
        <v>134</v>
      </c>
      <c r="CU702" s="2" t="s">
        <v>134</v>
      </c>
      <c r="CV702" s="2" t="s">
        <v>134</v>
      </c>
      <c r="CW702" s="2" t="s">
        <v>134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134</v>
      </c>
      <c r="DF702" s="2" t="s">
        <v>134</v>
      </c>
      <c r="DG702" s="2" t="s">
        <v>134</v>
      </c>
      <c r="DH702" s="2" t="s">
        <v>134</v>
      </c>
      <c r="DI702" s="2" t="s">
        <v>134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134</v>
      </c>
      <c r="DR702" s="2" t="s">
        <v>134</v>
      </c>
      <c r="DS702" s="2" t="s">
        <v>134</v>
      </c>
      <c r="DT702" s="2" t="s">
        <v>134</v>
      </c>
      <c r="DU702" s="2" t="s">
        <v>134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134</v>
      </c>
      <c r="ED702" s="2" t="s">
        <v>134</v>
      </c>
      <c r="EE702" s="2" t="s">
        <v>134</v>
      </c>
      <c r="EF702" s="2" t="s">
        <v>134</v>
      </c>
      <c r="EG702" s="2" t="s">
        <v>134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134</v>
      </c>
      <c r="EP702" s="2" t="s">
        <v>134</v>
      </c>
      <c r="EQ702" s="2" t="s">
        <v>134</v>
      </c>
      <c r="ER702" s="2" t="s">
        <v>134</v>
      </c>
      <c r="ES702" s="2" t="s">
        <v>134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134</v>
      </c>
      <c r="FB702" s="2" t="s">
        <v>134</v>
      </c>
      <c r="FC702" s="2" t="s">
        <v>134</v>
      </c>
      <c r="FD702" s="2" t="s">
        <v>134</v>
      </c>
      <c r="FE702" s="2" t="s">
        <v>134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134</v>
      </c>
      <c r="FN702" s="2" t="s">
        <v>134</v>
      </c>
      <c r="FO702" s="2" t="s">
        <v>134</v>
      </c>
      <c r="FP702" s="2" t="s">
        <v>134</v>
      </c>
      <c r="FQ702" s="2" t="s">
        <v>134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134</v>
      </c>
      <c r="FZ702" s="2" t="s">
        <v>134</v>
      </c>
      <c r="GA702" s="2" t="s">
        <v>134</v>
      </c>
      <c r="GB702" s="2" t="s">
        <v>134</v>
      </c>
      <c r="GC702" s="2" t="s">
        <v>134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134</v>
      </c>
      <c r="GX702" s="2" t="s">
        <v>134</v>
      </c>
      <c r="GY702" s="2" t="s">
        <v>134</v>
      </c>
      <c r="GZ702" s="2" t="s">
        <v>134</v>
      </c>
      <c r="HA702" s="2" t="s">
        <v>134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134</v>
      </c>
      <c r="HJ702" s="2" t="s">
        <v>134</v>
      </c>
      <c r="HK702" s="2" t="s">
        <v>134</v>
      </c>
      <c r="HL702" s="2" t="s">
        <v>134</v>
      </c>
      <c r="HM702" s="2" t="s">
        <v>134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134</v>
      </c>
      <c r="HV702" s="2" t="s">
        <v>134</v>
      </c>
      <c r="HW702" s="2" t="s">
        <v>134</v>
      </c>
      <c r="HX702" s="2" t="s">
        <v>134</v>
      </c>
      <c r="HY702" s="2" t="s">
        <v>134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134</v>
      </c>
      <c r="IH702" s="2" t="s">
        <v>134</v>
      </c>
      <c r="II702" s="2" t="s">
        <v>134</v>
      </c>
      <c r="IJ702" s="2" t="s">
        <v>134</v>
      </c>
      <c r="IK702" s="2" t="s">
        <v>134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134</v>
      </c>
      <c r="IT702" s="2" t="s">
        <v>134</v>
      </c>
      <c r="IU702" s="2" t="s">
        <v>134</v>
      </c>
      <c r="IV702" s="2" t="s">
        <v>134</v>
      </c>
      <c r="IW702" s="2" t="s">
        <v>134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134</v>
      </c>
      <c r="JF702" s="2" t="s">
        <v>134</v>
      </c>
      <c r="JG702" s="2" t="s">
        <v>134</v>
      </c>
      <c r="JH702" s="2" t="s">
        <v>134</v>
      </c>
      <c r="JI702" s="2" t="s">
        <v>134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134</v>
      </c>
      <c r="JR702" s="2" t="s">
        <v>134</v>
      </c>
      <c r="JS702" s="2" t="s">
        <v>134</v>
      </c>
      <c r="JT702" s="2" t="s">
        <v>134</v>
      </c>
      <c r="JU702" s="2" t="s">
        <v>134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134</v>
      </c>
      <c r="KD702" s="2" t="s">
        <v>134</v>
      </c>
      <c r="KE702" s="2" t="s">
        <v>134</v>
      </c>
      <c r="KF702" s="2" t="s">
        <v>134</v>
      </c>
      <c r="KG702" s="2" t="s">
        <v>134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134</v>
      </c>
      <c r="KP702" s="2" t="s">
        <v>134</v>
      </c>
      <c r="KQ702" s="2" t="s">
        <v>134</v>
      </c>
      <c r="KR702" s="2" t="s">
        <v>134</v>
      </c>
      <c r="KS702" s="2" t="s">
        <v>134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134</v>
      </c>
      <c r="LN702" s="2" t="s">
        <v>134</v>
      </c>
      <c r="LO702" s="2" t="s">
        <v>134</v>
      </c>
      <c r="LP702" s="2" t="s">
        <v>134</v>
      </c>
      <c r="LQ702" s="2" t="s">
        <v>134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134</v>
      </c>
      <c r="LZ702" s="2" t="s">
        <v>134</v>
      </c>
      <c r="MA702" s="2" t="s">
        <v>134</v>
      </c>
      <c r="MB702" s="2" t="s">
        <v>134</v>
      </c>
      <c r="MC702" s="2" t="s">
        <v>134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134</v>
      </c>
      <c r="NV702" s="2" t="s">
        <v>134</v>
      </c>
      <c r="NW702" s="2" t="s">
        <v>134</v>
      </c>
      <c r="NX702" s="2" t="s">
        <v>134</v>
      </c>
      <c r="NY702" s="2" t="s">
        <v>134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134</v>
      </c>
      <c r="OT702" s="2" t="s">
        <v>134</v>
      </c>
      <c r="OU702" s="2" t="s">
        <v>134</v>
      </c>
      <c r="OV702" s="2" t="s">
        <v>134</v>
      </c>
      <c r="OW702" s="2" t="s">
        <v>134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134</v>
      </c>
      <c r="QD702" s="2" t="s">
        <v>134</v>
      </c>
      <c r="QE702" s="2" t="s">
        <v>134</v>
      </c>
      <c r="QF702" s="2" t="s">
        <v>134</v>
      </c>
      <c r="QG702" s="2" t="s">
        <v>134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  <c r="RS702" s="4"/>
      <c r="RT702" s="8"/>
      <c r="RU702" s="4"/>
      <c r="RV702" s="8"/>
      <c r="RW702" s="7"/>
      <c r="RX702" s="7"/>
      <c r="RY702" s="2" t="s">
        <v>134</v>
      </c>
      <c r="RZ702" s="2" t="s">
        <v>134</v>
      </c>
      <c r="SA702" s="2" t="s">
        <v>134</v>
      </c>
      <c r="SB702" s="2" t="s">
        <v>134</v>
      </c>
      <c r="SC702" s="2" t="s">
        <v>134</v>
      </c>
      <c r="SD702" s="2" t="s">
        <v>134</v>
      </c>
      <c r="SE702" s="4"/>
      <c r="SF702" s="8"/>
      <c r="SG702" s="4"/>
      <c r="SH702" s="8"/>
      <c r="SI702" s="7"/>
      <c r="SJ702" s="7"/>
      <c r="SK702" s="2" t="s">
        <v>134</v>
      </c>
      <c r="SL702" s="2" t="s">
        <v>134</v>
      </c>
      <c r="SM702" s="2" t="s">
        <v>134</v>
      </c>
      <c r="SN702" s="2" t="s">
        <v>134</v>
      </c>
      <c r="SO702" s="2" t="s">
        <v>134</v>
      </c>
      <c r="SP702" s="2" t="s">
        <v>134</v>
      </c>
    </row>
    <row r="703">
      <c r="A703" s="2" t="s">
        <v>4461</v>
      </c>
      <c r="B703" s="2" t="s">
        <v>123</v>
      </c>
      <c r="C703" s="2" t="s">
        <v>1660</v>
      </c>
      <c r="D703" s="2" t="s">
        <v>2731</v>
      </c>
      <c r="E703" s="2" t="s">
        <v>1660</v>
      </c>
      <c r="F703" s="2" t="s">
        <v>621</v>
      </c>
      <c r="G703" s="2" t="s">
        <v>134</v>
      </c>
      <c r="H703" s="2" t="s">
        <v>134</v>
      </c>
      <c r="I703" s="2" t="s">
        <v>134</v>
      </c>
      <c r="J703" s="2" t="s">
        <v>4462</v>
      </c>
      <c r="K703" s="2" t="s">
        <v>4382</v>
      </c>
      <c r="L703" s="3">
        <v>6</v>
      </c>
      <c r="M703" s="3"/>
      <c r="N703" s="3"/>
      <c r="O703" s="2" t="s">
        <v>766</v>
      </c>
      <c r="P703" s="2" t="s">
        <v>134</v>
      </c>
      <c r="Q703" s="2" t="s">
        <v>134</v>
      </c>
      <c r="R703" s="2" t="s">
        <v>3132</v>
      </c>
      <c r="S703" s="2" t="s">
        <v>134</v>
      </c>
      <c r="T703" s="2" t="s">
        <v>134</v>
      </c>
      <c r="U703" s="2" t="s">
        <v>134</v>
      </c>
      <c r="V703" s="2" t="s">
        <v>134</v>
      </c>
      <c r="W703" s="2" t="s">
        <v>134</v>
      </c>
      <c r="X703" s="2" t="s">
        <v>134</v>
      </c>
      <c r="Y703" s="2" t="s">
        <v>134</v>
      </c>
      <c r="Z703" s="4"/>
      <c r="AA703" s="4">
        <f>=ROUNDDOWN({0},0)</f>
      </c>
      <c r="AB703" s="5"/>
      <c r="AC703" s="2" t="s">
        <v>134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134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134</v>
      </c>
      <c r="AW703" s="8" t="s">
        <v>134</v>
      </c>
      <c r="AX703" s="4" t="s">
        <v>134</v>
      </c>
      <c r="AY703" s="8" t="s">
        <v>134</v>
      </c>
      <c r="AZ703" s="7" t="s">
        <v>134</v>
      </c>
      <c r="BA703" s="7" t="s">
        <v>134</v>
      </c>
      <c r="BB703" s="7"/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/>
      <c r="BJ703" s="4"/>
      <c r="BK703" s="8"/>
      <c r="BL703" s="2" t="s">
        <v>134</v>
      </c>
      <c r="BM703" s="7"/>
      <c r="BN703" s="7"/>
      <c r="BO703" s="4"/>
      <c r="BP703" s="8"/>
      <c r="BQ703" s="4"/>
      <c r="BR703" s="8"/>
      <c r="BS703" s="7"/>
      <c r="BT703" s="7"/>
      <c r="BU703" s="2" t="s">
        <v>134</v>
      </c>
      <c r="BV703" s="2" t="s">
        <v>134</v>
      </c>
      <c r="BW703" s="2" t="s">
        <v>134</v>
      </c>
      <c r="BX703" s="2" t="s">
        <v>134</v>
      </c>
      <c r="BY703" s="2" t="s">
        <v>134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134</v>
      </c>
      <c r="CH703" s="2" t="s">
        <v>134</v>
      </c>
      <c r="CI703" s="2" t="s">
        <v>134</v>
      </c>
      <c r="CJ703" s="2" t="s">
        <v>134</v>
      </c>
      <c r="CK703" s="2" t="s">
        <v>134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134</v>
      </c>
      <c r="CT703" s="2" t="s">
        <v>134</v>
      </c>
      <c r="CU703" s="2" t="s">
        <v>134</v>
      </c>
      <c r="CV703" s="2" t="s">
        <v>134</v>
      </c>
      <c r="CW703" s="2" t="s">
        <v>134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134</v>
      </c>
      <c r="DF703" s="2" t="s">
        <v>134</v>
      </c>
      <c r="DG703" s="2" t="s">
        <v>134</v>
      </c>
      <c r="DH703" s="2" t="s">
        <v>134</v>
      </c>
      <c r="DI703" s="2" t="s">
        <v>134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134</v>
      </c>
      <c r="DR703" s="2" t="s">
        <v>134</v>
      </c>
      <c r="DS703" s="2" t="s">
        <v>134</v>
      </c>
      <c r="DT703" s="2" t="s">
        <v>134</v>
      </c>
      <c r="DU703" s="2" t="s">
        <v>134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134</v>
      </c>
      <c r="ED703" s="2" t="s">
        <v>134</v>
      </c>
      <c r="EE703" s="2" t="s">
        <v>134</v>
      </c>
      <c r="EF703" s="2" t="s">
        <v>134</v>
      </c>
      <c r="EG703" s="2" t="s">
        <v>134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134</v>
      </c>
      <c r="EP703" s="2" t="s">
        <v>134</v>
      </c>
      <c r="EQ703" s="2" t="s">
        <v>134</v>
      </c>
      <c r="ER703" s="2" t="s">
        <v>134</v>
      </c>
      <c r="ES703" s="2" t="s">
        <v>134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134</v>
      </c>
      <c r="FB703" s="2" t="s">
        <v>134</v>
      </c>
      <c r="FC703" s="2" t="s">
        <v>134</v>
      </c>
      <c r="FD703" s="2" t="s">
        <v>134</v>
      </c>
      <c r="FE703" s="2" t="s">
        <v>134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134</v>
      </c>
      <c r="FN703" s="2" t="s">
        <v>134</v>
      </c>
      <c r="FO703" s="2" t="s">
        <v>134</v>
      </c>
      <c r="FP703" s="2" t="s">
        <v>134</v>
      </c>
      <c r="FQ703" s="2" t="s">
        <v>134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134</v>
      </c>
      <c r="FZ703" s="2" t="s">
        <v>134</v>
      </c>
      <c r="GA703" s="2" t="s">
        <v>134</v>
      </c>
      <c r="GB703" s="2" t="s">
        <v>134</v>
      </c>
      <c r="GC703" s="2" t="s">
        <v>134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134</v>
      </c>
      <c r="GL703" s="2" t="s">
        <v>134</v>
      </c>
      <c r="GM703" s="2" t="s">
        <v>134</v>
      </c>
      <c r="GN703" s="2" t="s">
        <v>134</v>
      </c>
      <c r="GO703" s="2" t="s">
        <v>134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134</v>
      </c>
      <c r="GX703" s="2" t="s">
        <v>134</v>
      </c>
      <c r="GY703" s="2" t="s">
        <v>134</v>
      </c>
      <c r="GZ703" s="2" t="s">
        <v>134</v>
      </c>
      <c r="HA703" s="2" t="s">
        <v>134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134</v>
      </c>
      <c r="HJ703" s="2" t="s">
        <v>134</v>
      </c>
      <c r="HK703" s="2" t="s">
        <v>134</v>
      </c>
      <c r="HL703" s="2" t="s">
        <v>134</v>
      </c>
      <c r="HM703" s="2" t="s">
        <v>134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134</v>
      </c>
      <c r="HV703" s="2" t="s">
        <v>134</v>
      </c>
      <c r="HW703" s="2" t="s">
        <v>134</v>
      </c>
      <c r="HX703" s="2" t="s">
        <v>134</v>
      </c>
      <c r="HY703" s="2" t="s">
        <v>134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134</v>
      </c>
      <c r="IH703" s="2" t="s">
        <v>134</v>
      </c>
      <c r="II703" s="2" t="s">
        <v>134</v>
      </c>
      <c r="IJ703" s="2" t="s">
        <v>134</v>
      </c>
      <c r="IK703" s="2" t="s">
        <v>134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134</v>
      </c>
      <c r="IT703" s="2" t="s">
        <v>134</v>
      </c>
      <c r="IU703" s="2" t="s">
        <v>134</v>
      </c>
      <c r="IV703" s="2" t="s">
        <v>134</v>
      </c>
      <c r="IW703" s="2" t="s">
        <v>134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134</v>
      </c>
      <c r="JF703" s="2" t="s">
        <v>134</v>
      </c>
      <c r="JG703" s="2" t="s">
        <v>134</v>
      </c>
      <c r="JH703" s="2" t="s">
        <v>134</v>
      </c>
      <c r="JI703" s="2" t="s">
        <v>134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134</v>
      </c>
      <c r="JR703" s="2" t="s">
        <v>134</v>
      </c>
      <c r="JS703" s="2" t="s">
        <v>134</v>
      </c>
      <c r="JT703" s="2" t="s">
        <v>134</v>
      </c>
      <c r="JU703" s="2" t="s">
        <v>134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134</v>
      </c>
      <c r="KD703" s="2" t="s">
        <v>134</v>
      </c>
      <c r="KE703" s="2" t="s">
        <v>134</v>
      </c>
      <c r="KF703" s="2" t="s">
        <v>134</v>
      </c>
      <c r="KG703" s="2" t="s">
        <v>134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134</v>
      </c>
      <c r="KP703" s="2" t="s">
        <v>134</v>
      </c>
      <c r="KQ703" s="2" t="s">
        <v>134</v>
      </c>
      <c r="KR703" s="2" t="s">
        <v>134</v>
      </c>
      <c r="KS703" s="2" t="s">
        <v>134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134</v>
      </c>
      <c r="LB703" s="2" t="s">
        <v>134</v>
      </c>
      <c r="LC703" s="2" t="s">
        <v>134</v>
      </c>
      <c r="LD703" s="2" t="s">
        <v>134</v>
      </c>
      <c r="LE703" s="2" t="s">
        <v>134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134</v>
      </c>
      <c r="LN703" s="2" t="s">
        <v>134</v>
      </c>
      <c r="LO703" s="2" t="s">
        <v>134</v>
      </c>
      <c r="LP703" s="2" t="s">
        <v>134</v>
      </c>
      <c r="LQ703" s="2" t="s">
        <v>134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134</v>
      </c>
      <c r="LZ703" s="2" t="s">
        <v>134</v>
      </c>
      <c r="MA703" s="2" t="s">
        <v>134</v>
      </c>
      <c r="MB703" s="2" t="s">
        <v>134</v>
      </c>
      <c r="MC703" s="2" t="s">
        <v>134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134</v>
      </c>
      <c r="ML703" s="2" t="s">
        <v>134</v>
      </c>
      <c r="MM703" s="2" t="s">
        <v>134</v>
      </c>
      <c r="MN703" s="2" t="s">
        <v>134</v>
      </c>
      <c r="MO703" s="2" t="s">
        <v>134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134</v>
      </c>
      <c r="NJ703" s="2" t="s">
        <v>134</v>
      </c>
      <c r="NK703" s="2" t="s">
        <v>134</v>
      </c>
      <c r="NL703" s="2" t="s">
        <v>134</v>
      </c>
      <c r="NM703" s="2" t="s">
        <v>134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134</v>
      </c>
      <c r="NV703" s="2" t="s">
        <v>134</v>
      </c>
      <c r="NW703" s="2" t="s">
        <v>134</v>
      </c>
      <c r="NX703" s="2" t="s">
        <v>134</v>
      </c>
      <c r="NY703" s="2" t="s">
        <v>134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134</v>
      </c>
      <c r="OT703" s="2" t="s">
        <v>134</v>
      </c>
      <c r="OU703" s="2" t="s">
        <v>134</v>
      </c>
      <c r="OV703" s="2" t="s">
        <v>134</v>
      </c>
      <c r="OW703" s="2" t="s">
        <v>134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134</v>
      </c>
      <c r="PR703" s="2" t="s">
        <v>134</v>
      </c>
      <c r="PS703" s="2" t="s">
        <v>134</v>
      </c>
      <c r="PT703" s="2" t="s">
        <v>134</v>
      </c>
      <c r="PU703" s="2" t="s">
        <v>134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134</v>
      </c>
      <c r="QD703" s="2" t="s">
        <v>134</v>
      </c>
      <c r="QE703" s="2" t="s">
        <v>134</v>
      </c>
      <c r="QF703" s="2" t="s">
        <v>134</v>
      </c>
      <c r="QG703" s="2" t="s">
        <v>134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134</v>
      </c>
      <c r="RB703" s="2" t="s">
        <v>134</v>
      </c>
      <c r="RC703" s="2" t="s">
        <v>134</v>
      </c>
      <c r="RD703" s="2" t="s">
        <v>134</v>
      </c>
      <c r="RE703" s="2" t="s">
        <v>134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134</v>
      </c>
      <c r="RN703" s="2" t="s">
        <v>134</v>
      </c>
      <c r="RO703" s="2" t="s">
        <v>134</v>
      </c>
      <c r="RP703" s="2" t="s">
        <v>134</v>
      </c>
      <c r="RQ703" s="2" t="s">
        <v>134</v>
      </c>
      <c r="RR703" s="2" t="s">
        <v>134</v>
      </c>
      <c r="RS703" s="4"/>
      <c r="RT703" s="8"/>
      <c r="RU703" s="4"/>
      <c r="RV703" s="8"/>
      <c r="RW703" s="7"/>
      <c r="RX703" s="7"/>
      <c r="RY703" s="2" t="s">
        <v>134</v>
      </c>
      <c r="RZ703" s="2" t="s">
        <v>134</v>
      </c>
      <c r="SA703" s="2" t="s">
        <v>134</v>
      </c>
      <c r="SB703" s="2" t="s">
        <v>134</v>
      </c>
      <c r="SC703" s="2" t="s">
        <v>134</v>
      </c>
      <c r="SD703" s="2" t="s">
        <v>134</v>
      </c>
      <c r="SE703" s="4"/>
      <c r="SF703" s="8"/>
      <c r="SG703" s="4"/>
      <c r="SH703" s="8"/>
      <c r="SI703" s="7"/>
      <c r="SJ703" s="7"/>
      <c r="SK703" s="2" t="s">
        <v>134</v>
      </c>
      <c r="SL703" s="2" t="s">
        <v>134</v>
      </c>
      <c r="SM703" s="2" t="s">
        <v>134</v>
      </c>
      <c r="SN703" s="2" t="s">
        <v>134</v>
      </c>
      <c r="SO703" s="2" t="s">
        <v>134</v>
      </c>
      <c r="SP703" s="2" t="s">
        <v>134</v>
      </c>
    </row>
    <row r="704">
      <c r="A704" s="2" t="s">
        <v>4463</v>
      </c>
      <c r="B704" s="2" t="s">
        <v>123</v>
      </c>
      <c r="C704" s="2" t="s">
        <v>1660</v>
      </c>
      <c r="D704" s="2" t="s">
        <v>2731</v>
      </c>
      <c r="E704" s="2" t="s">
        <v>1660</v>
      </c>
      <c r="F704" s="2" t="s">
        <v>621</v>
      </c>
      <c r="G704" s="2" t="s">
        <v>134</v>
      </c>
      <c r="H704" s="2" t="s">
        <v>134</v>
      </c>
      <c r="I704" s="2" t="s">
        <v>134</v>
      </c>
      <c r="J704" s="2" t="s">
        <v>4464</v>
      </c>
      <c r="K704" s="2" t="s">
        <v>4382</v>
      </c>
      <c r="L704" s="3">
        <v>7</v>
      </c>
      <c r="M704" s="3"/>
      <c r="N704" s="3"/>
      <c r="O704" s="2" t="s">
        <v>766</v>
      </c>
      <c r="P704" s="2" t="s">
        <v>134</v>
      </c>
      <c r="Q704" s="2" t="s">
        <v>134</v>
      </c>
      <c r="R704" s="2" t="s">
        <v>3132</v>
      </c>
      <c r="S704" s="2" t="s">
        <v>134</v>
      </c>
      <c r="T704" s="2" t="s">
        <v>134</v>
      </c>
      <c r="U704" s="2" t="s">
        <v>134</v>
      </c>
      <c r="V704" s="2" t="s">
        <v>134</v>
      </c>
      <c r="W704" s="2" t="s">
        <v>134</v>
      </c>
      <c r="X704" s="2" t="s">
        <v>134</v>
      </c>
      <c r="Y704" s="2" t="s">
        <v>134</v>
      </c>
      <c r="Z704" s="4"/>
      <c r="AA704" s="4">
        <f>=ROUNDDOWN({0},0)</f>
      </c>
      <c r="AB704" s="5"/>
      <c r="AC704" s="2" t="s">
        <v>134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/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134</v>
      </c>
      <c r="BM704" s="7"/>
      <c r="BN704" s="7"/>
      <c r="BO704" s="4"/>
      <c r="BP704" s="8"/>
      <c r="BQ704" s="4"/>
      <c r="BR704" s="8"/>
      <c r="BS704" s="7"/>
      <c r="BT704" s="7"/>
      <c r="BU704" s="2" t="s">
        <v>134</v>
      </c>
      <c r="BV704" s="2" t="s">
        <v>134</v>
      </c>
      <c r="BW704" s="2" t="s">
        <v>134</v>
      </c>
      <c r="BX704" s="2" t="s">
        <v>134</v>
      </c>
      <c r="BY704" s="2" t="s">
        <v>134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134</v>
      </c>
      <c r="CH704" s="2" t="s">
        <v>134</v>
      </c>
      <c r="CI704" s="2" t="s">
        <v>134</v>
      </c>
      <c r="CJ704" s="2" t="s">
        <v>134</v>
      </c>
      <c r="CK704" s="2" t="s">
        <v>134</v>
      </c>
      <c r="CL704" s="2" t="s">
        <v>134</v>
      </c>
      <c r="CM704" s="4"/>
      <c r="CN704" s="8"/>
      <c r="CO704" s="4"/>
      <c r="CP704" s="8"/>
      <c r="CQ704" s="7"/>
      <c r="CR704" s="7"/>
      <c r="CS704" s="2" t="s">
        <v>134</v>
      </c>
      <c r="CT704" s="2" t="s">
        <v>134</v>
      </c>
      <c r="CU704" s="2" t="s">
        <v>134</v>
      </c>
      <c r="CV704" s="2" t="s">
        <v>134</v>
      </c>
      <c r="CW704" s="2" t="s">
        <v>134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134</v>
      </c>
      <c r="DF704" s="2" t="s">
        <v>134</v>
      </c>
      <c r="DG704" s="2" t="s">
        <v>134</v>
      </c>
      <c r="DH704" s="2" t="s">
        <v>134</v>
      </c>
      <c r="DI704" s="2" t="s">
        <v>134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134</v>
      </c>
      <c r="DR704" s="2" t="s">
        <v>134</v>
      </c>
      <c r="DS704" s="2" t="s">
        <v>134</v>
      </c>
      <c r="DT704" s="2" t="s">
        <v>134</v>
      </c>
      <c r="DU704" s="2" t="s">
        <v>134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134</v>
      </c>
      <c r="ED704" s="2" t="s">
        <v>134</v>
      </c>
      <c r="EE704" s="2" t="s">
        <v>134</v>
      </c>
      <c r="EF704" s="2" t="s">
        <v>134</v>
      </c>
      <c r="EG704" s="2" t="s">
        <v>134</v>
      </c>
      <c r="EH704" s="2" t="s">
        <v>134</v>
      </c>
      <c r="EI704" s="4"/>
      <c r="EJ704" s="8"/>
      <c r="EK704" s="4"/>
      <c r="EL704" s="8"/>
      <c r="EM704" s="7"/>
      <c r="EN704" s="7"/>
      <c r="EO704" s="2" t="s">
        <v>134</v>
      </c>
      <c r="EP704" s="2" t="s">
        <v>134</v>
      </c>
      <c r="EQ704" s="2" t="s">
        <v>134</v>
      </c>
      <c r="ER704" s="2" t="s">
        <v>134</v>
      </c>
      <c r="ES704" s="2" t="s">
        <v>134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134</v>
      </c>
      <c r="FB704" s="2" t="s">
        <v>134</v>
      </c>
      <c r="FC704" s="2" t="s">
        <v>134</v>
      </c>
      <c r="FD704" s="2" t="s">
        <v>134</v>
      </c>
      <c r="FE704" s="2" t="s">
        <v>134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134</v>
      </c>
      <c r="FN704" s="2" t="s">
        <v>134</v>
      </c>
      <c r="FO704" s="2" t="s">
        <v>134</v>
      </c>
      <c r="FP704" s="2" t="s">
        <v>134</v>
      </c>
      <c r="FQ704" s="2" t="s">
        <v>134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134</v>
      </c>
      <c r="FZ704" s="2" t="s">
        <v>134</v>
      </c>
      <c r="GA704" s="2" t="s">
        <v>134</v>
      </c>
      <c r="GB704" s="2" t="s">
        <v>134</v>
      </c>
      <c r="GC704" s="2" t="s">
        <v>134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134</v>
      </c>
      <c r="GL704" s="2" t="s">
        <v>134</v>
      </c>
      <c r="GM704" s="2" t="s">
        <v>134</v>
      </c>
      <c r="GN704" s="2" t="s">
        <v>134</v>
      </c>
      <c r="GO704" s="2" t="s">
        <v>134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134</v>
      </c>
      <c r="GX704" s="2" t="s">
        <v>134</v>
      </c>
      <c r="GY704" s="2" t="s">
        <v>134</v>
      </c>
      <c r="GZ704" s="2" t="s">
        <v>134</v>
      </c>
      <c r="HA704" s="2" t="s">
        <v>134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134</v>
      </c>
      <c r="HJ704" s="2" t="s">
        <v>134</v>
      </c>
      <c r="HK704" s="2" t="s">
        <v>134</v>
      </c>
      <c r="HL704" s="2" t="s">
        <v>134</v>
      </c>
      <c r="HM704" s="2" t="s">
        <v>134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134</v>
      </c>
      <c r="HV704" s="2" t="s">
        <v>134</v>
      </c>
      <c r="HW704" s="2" t="s">
        <v>134</v>
      </c>
      <c r="HX704" s="2" t="s">
        <v>134</v>
      </c>
      <c r="HY704" s="2" t="s">
        <v>134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134</v>
      </c>
      <c r="IH704" s="2" t="s">
        <v>134</v>
      </c>
      <c r="II704" s="2" t="s">
        <v>134</v>
      </c>
      <c r="IJ704" s="2" t="s">
        <v>134</v>
      </c>
      <c r="IK704" s="2" t="s">
        <v>134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134</v>
      </c>
      <c r="IT704" s="2" t="s">
        <v>134</v>
      </c>
      <c r="IU704" s="2" t="s">
        <v>134</v>
      </c>
      <c r="IV704" s="2" t="s">
        <v>134</v>
      </c>
      <c r="IW704" s="2" t="s">
        <v>134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134</v>
      </c>
      <c r="JF704" s="2" t="s">
        <v>134</v>
      </c>
      <c r="JG704" s="2" t="s">
        <v>134</v>
      </c>
      <c r="JH704" s="2" t="s">
        <v>134</v>
      </c>
      <c r="JI704" s="2" t="s">
        <v>134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134</v>
      </c>
      <c r="JR704" s="2" t="s">
        <v>134</v>
      </c>
      <c r="JS704" s="2" t="s">
        <v>134</v>
      </c>
      <c r="JT704" s="2" t="s">
        <v>134</v>
      </c>
      <c r="JU704" s="2" t="s">
        <v>134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134</v>
      </c>
      <c r="KP704" s="2" t="s">
        <v>134</v>
      </c>
      <c r="KQ704" s="2" t="s">
        <v>134</v>
      </c>
      <c r="KR704" s="2" t="s">
        <v>134</v>
      </c>
      <c r="KS704" s="2" t="s">
        <v>134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134</v>
      </c>
      <c r="LB704" s="2" t="s">
        <v>134</v>
      </c>
      <c r="LC704" s="2" t="s">
        <v>134</v>
      </c>
      <c r="LD704" s="2" t="s">
        <v>134</v>
      </c>
      <c r="LE704" s="2" t="s">
        <v>134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134</v>
      </c>
      <c r="LN704" s="2" t="s">
        <v>134</v>
      </c>
      <c r="LO704" s="2" t="s">
        <v>134</v>
      </c>
      <c r="LP704" s="2" t="s">
        <v>134</v>
      </c>
      <c r="LQ704" s="2" t="s">
        <v>134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134</v>
      </c>
      <c r="LZ704" s="2" t="s">
        <v>134</v>
      </c>
      <c r="MA704" s="2" t="s">
        <v>134</v>
      </c>
      <c r="MB704" s="2" t="s">
        <v>134</v>
      </c>
      <c r="MC704" s="2" t="s">
        <v>134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134</v>
      </c>
      <c r="ML704" s="2" t="s">
        <v>134</v>
      </c>
      <c r="MM704" s="2" t="s">
        <v>134</v>
      </c>
      <c r="MN704" s="2" t="s">
        <v>134</v>
      </c>
      <c r="MO704" s="2" t="s">
        <v>134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134</v>
      </c>
      <c r="MX704" s="2" t="s">
        <v>134</v>
      </c>
      <c r="MY704" s="2" t="s">
        <v>134</v>
      </c>
      <c r="MZ704" s="2" t="s">
        <v>134</v>
      </c>
      <c r="NA704" s="2" t="s">
        <v>134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134</v>
      </c>
      <c r="NJ704" s="2" t="s">
        <v>134</v>
      </c>
      <c r="NK704" s="2" t="s">
        <v>134</v>
      </c>
      <c r="NL704" s="2" t="s">
        <v>134</v>
      </c>
      <c r="NM704" s="2" t="s">
        <v>134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134</v>
      </c>
      <c r="NV704" s="2" t="s">
        <v>134</v>
      </c>
      <c r="NW704" s="2" t="s">
        <v>134</v>
      </c>
      <c r="NX704" s="2" t="s">
        <v>134</v>
      </c>
      <c r="NY704" s="2" t="s">
        <v>134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134</v>
      </c>
      <c r="OT704" s="2" t="s">
        <v>134</v>
      </c>
      <c r="OU704" s="2" t="s">
        <v>134</v>
      </c>
      <c r="OV704" s="2" t="s">
        <v>134</v>
      </c>
      <c r="OW704" s="2" t="s">
        <v>134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134</v>
      </c>
      <c r="PF704" s="2" t="s">
        <v>134</v>
      </c>
      <c r="PG704" s="2" t="s">
        <v>134</v>
      </c>
      <c r="PH704" s="2" t="s">
        <v>134</v>
      </c>
      <c r="PI704" s="2" t="s">
        <v>134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134</v>
      </c>
      <c r="QD704" s="2" t="s">
        <v>134</v>
      </c>
      <c r="QE704" s="2" t="s">
        <v>134</v>
      </c>
      <c r="QF704" s="2" t="s">
        <v>134</v>
      </c>
      <c r="QG704" s="2" t="s">
        <v>134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134</v>
      </c>
      <c r="RB704" s="2" t="s">
        <v>134</v>
      </c>
      <c r="RC704" s="2" t="s">
        <v>134</v>
      </c>
      <c r="RD704" s="2" t="s">
        <v>134</v>
      </c>
      <c r="RE704" s="2" t="s">
        <v>134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134</v>
      </c>
      <c r="RN704" s="2" t="s">
        <v>134</v>
      </c>
      <c r="RO704" s="2" t="s">
        <v>134</v>
      </c>
      <c r="RP704" s="2" t="s">
        <v>134</v>
      </c>
      <c r="RQ704" s="2" t="s">
        <v>134</v>
      </c>
      <c r="RR704" s="2" t="s">
        <v>134</v>
      </c>
      <c r="RS704" s="4"/>
      <c r="RT704" s="8"/>
      <c r="RU704" s="4"/>
      <c r="RV704" s="8"/>
      <c r="RW704" s="7"/>
      <c r="RX704" s="7"/>
      <c r="RY704" s="2" t="s">
        <v>134</v>
      </c>
      <c r="RZ704" s="2" t="s">
        <v>134</v>
      </c>
      <c r="SA704" s="2" t="s">
        <v>134</v>
      </c>
      <c r="SB704" s="2" t="s">
        <v>134</v>
      </c>
      <c r="SC704" s="2" t="s">
        <v>134</v>
      </c>
      <c r="SD704" s="2" t="s">
        <v>134</v>
      </c>
      <c r="SE704" s="4"/>
      <c r="SF704" s="8"/>
      <c r="SG704" s="4"/>
      <c r="SH704" s="8"/>
      <c r="SI704" s="7"/>
      <c r="SJ704" s="7"/>
      <c r="SK704" s="2" t="s">
        <v>134</v>
      </c>
      <c r="SL704" s="2" t="s">
        <v>134</v>
      </c>
      <c r="SM704" s="2" t="s">
        <v>134</v>
      </c>
      <c r="SN704" s="2" t="s">
        <v>134</v>
      </c>
      <c r="SO704" s="2" t="s">
        <v>134</v>
      </c>
      <c r="SP704" s="2" t="s">
        <v>134</v>
      </c>
    </row>
    <row r="705">
      <c r="A705" s="2" t="s">
        <v>4465</v>
      </c>
      <c r="B705" s="2" t="s">
        <v>123</v>
      </c>
      <c r="C705" s="2" t="s">
        <v>1660</v>
      </c>
      <c r="D705" s="2" t="s">
        <v>2731</v>
      </c>
      <c r="E705" s="2" t="s">
        <v>1660</v>
      </c>
      <c r="F705" s="2" t="s">
        <v>621</v>
      </c>
      <c r="G705" s="2" t="s">
        <v>134</v>
      </c>
      <c r="H705" s="2" t="s">
        <v>134</v>
      </c>
      <c r="I705" s="2" t="s">
        <v>134</v>
      </c>
      <c r="J705" s="2" t="s">
        <v>4466</v>
      </c>
      <c r="K705" s="2" t="s">
        <v>4382</v>
      </c>
      <c r="L705" s="3">
        <v>8</v>
      </c>
      <c r="M705" s="3"/>
      <c r="N705" s="3"/>
      <c r="O705" s="2" t="s">
        <v>766</v>
      </c>
      <c r="P705" s="2" t="s">
        <v>134</v>
      </c>
      <c r="Q705" s="2" t="s">
        <v>134</v>
      </c>
      <c r="R705" s="2" t="s">
        <v>3132</v>
      </c>
      <c r="S705" s="2" t="s">
        <v>134</v>
      </c>
      <c r="T705" s="2" t="s">
        <v>134</v>
      </c>
      <c r="U705" s="2" t="s">
        <v>134</v>
      </c>
      <c r="V705" s="2" t="s">
        <v>134</v>
      </c>
      <c r="W705" s="2" t="s">
        <v>134</v>
      </c>
      <c r="X705" s="2" t="s">
        <v>134</v>
      </c>
      <c r="Y705" s="2" t="s">
        <v>134</v>
      </c>
      <c r="Z705" s="4"/>
      <c r="AA705" s="4">
        <f>=ROUNDDOWN({0},0)</f>
      </c>
      <c r="AB705" s="5"/>
      <c r="AC705" s="2" t="s">
        <v>134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134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/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134</v>
      </c>
      <c r="BV705" s="2" t="s">
        <v>134</v>
      </c>
      <c r="BW705" s="2" t="s">
        <v>134</v>
      </c>
      <c r="BX705" s="2" t="s">
        <v>134</v>
      </c>
      <c r="BY705" s="2" t="s">
        <v>134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134</v>
      </c>
      <c r="CH705" s="2" t="s">
        <v>134</v>
      </c>
      <c r="CI705" s="2" t="s">
        <v>134</v>
      </c>
      <c r="CJ705" s="2" t="s">
        <v>134</v>
      </c>
      <c r="CK705" s="2" t="s">
        <v>134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134</v>
      </c>
      <c r="CT705" s="2" t="s">
        <v>134</v>
      </c>
      <c r="CU705" s="2" t="s">
        <v>134</v>
      </c>
      <c r="CV705" s="2" t="s">
        <v>134</v>
      </c>
      <c r="CW705" s="2" t="s">
        <v>134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134</v>
      </c>
      <c r="DF705" s="2" t="s">
        <v>134</v>
      </c>
      <c r="DG705" s="2" t="s">
        <v>134</v>
      </c>
      <c r="DH705" s="2" t="s">
        <v>134</v>
      </c>
      <c r="DI705" s="2" t="s">
        <v>134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134</v>
      </c>
      <c r="DR705" s="2" t="s">
        <v>134</v>
      </c>
      <c r="DS705" s="2" t="s">
        <v>134</v>
      </c>
      <c r="DT705" s="2" t="s">
        <v>134</v>
      </c>
      <c r="DU705" s="2" t="s">
        <v>134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134</v>
      </c>
      <c r="ED705" s="2" t="s">
        <v>134</v>
      </c>
      <c r="EE705" s="2" t="s">
        <v>134</v>
      </c>
      <c r="EF705" s="2" t="s">
        <v>134</v>
      </c>
      <c r="EG705" s="2" t="s">
        <v>134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134</v>
      </c>
      <c r="EP705" s="2" t="s">
        <v>134</v>
      </c>
      <c r="EQ705" s="2" t="s">
        <v>134</v>
      </c>
      <c r="ER705" s="2" t="s">
        <v>134</v>
      </c>
      <c r="ES705" s="2" t="s">
        <v>134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134</v>
      </c>
      <c r="FB705" s="2" t="s">
        <v>134</v>
      </c>
      <c r="FC705" s="2" t="s">
        <v>134</v>
      </c>
      <c r="FD705" s="2" t="s">
        <v>134</v>
      </c>
      <c r="FE705" s="2" t="s">
        <v>134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134</v>
      </c>
      <c r="FN705" s="2" t="s">
        <v>134</v>
      </c>
      <c r="FO705" s="2" t="s">
        <v>134</v>
      </c>
      <c r="FP705" s="2" t="s">
        <v>134</v>
      </c>
      <c r="FQ705" s="2" t="s">
        <v>134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134</v>
      </c>
      <c r="FZ705" s="2" t="s">
        <v>134</v>
      </c>
      <c r="GA705" s="2" t="s">
        <v>134</v>
      </c>
      <c r="GB705" s="2" t="s">
        <v>134</v>
      </c>
      <c r="GC705" s="2" t="s">
        <v>134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134</v>
      </c>
      <c r="GL705" s="2" t="s">
        <v>134</v>
      </c>
      <c r="GM705" s="2" t="s">
        <v>134</v>
      </c>
      <c r="GN705" s="2" t="s">
        <v>134</v>
      </c>
      <c r="GO705" s="2" t="s">
        <v>134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134</v>
      </c>
      <c r="GX705" s="2" t="s">
        <v>134</v>
      </c>
      <c r="GY705" s="2" t="s">
        <v>134</v>
      </c>
      <c r="GZ705" s="2" t="s">
        <v>134</v>
      </c>
      <c r="HA705" s="2" t="s">
        <v>134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134</v>
      </c>
      <c r="HJ705" s="2" t="s">
        <v>134</v>
      </c>
      <c r="HK705" s="2" t="s">
        <v>134</v>
      </c>
      <c r="HL705" s="2" t="s">
        <v>134</v>
      </c>
      <c r="HM705" s="2" t="s">
        <v>134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134</v>
      </c>
      <c r="HV705" s="2" t="s">
        <v>134</v>
      </c>
      <c r="HW705" s="2" t="s">
        <v>134</v>
      </c>
      <c r="HX705" s="2" t="s">
        <v>134</v>
      </c>
      <c r="HY705" s="2" t="s">
        <v>134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134</v>
      </c>
      <c r="IH705" s="2" t="s">
        <v>134</v>
      </c>
      <c r="II705" s="2" t="s">
        <v>134</v>
      </c>
      <c r="IJ705" s="2" t="s">
        <v>134</v>
      </c>
      <c r="IK705" s="2" t="s">
        <v>134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134</v>
      </c>
      <c r="IT705" s="2" t="s">
        <v>134</v>
      </c>
      <c r="IU705" s="2" t="s">
        <v>134</v>
      </c>
      <c r="IV705" s="2" t="s">
        <v>134</v>
      </c>
      <c r="IW705" s="2" t="s">
        <v>134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134</v>
      </c>
      <c r="JF705" s="2" t="s">
        <v>134</v>
      </c>
      <c r="JG705" s="2" t="s">
        <v>134</v>
      </c>
      <c r="JH705" s="2" t="s">
        <v>134</v>
      </c>
      <c r="JI705" s="2" t="s">
        <v>134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134</v>
      </c>
      <c r="JR705" s="2" t="s">
        <v>134</v>
      </c>
      <c r="JS705" s="2" t="s">
        <v>134</v>
      </c>
      <c r="JT705" s="2" t="s">
        <v>134</v>
      </c>
      <c r="JU705" s="2" t="s">
        <v>134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134</v>
      </c>
      <c r="KD705" s="2" t="s">
        <v>134</v>
      </c>
      <c r="KE705" s="2" t="s">
        <v>134</v>
      </c>
      <c r="KF705" s="2" t="s">
        <v>134</v>
      </c>
      <c r="KG705" s="2" t="s">
        <v>134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134</v>
      </c>
      <c r="KP705" s="2" t="s">
        <v>134</v>
      </c>
      <c r="KQ705" s="2" t="s">
        <v>134</v>
      </c>
      <c r="KR705" s="2" t="s">
        <v>134</v>
      </c>
      <c r="KS705" s="2" t="s">
        <v>134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134</v>
      </c>
      <c r="LB705" s="2" t="s">
        <v>134</v>
      </c>
      <c r="LC705" s="2" t="s">
        <v>134</v>
      </c>
      <c r="LD705" s="2" t="s">
        <v>134</v>
      </c>
      <c r="LE705" s="2" t="s">
        <v>134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134</v>
      </c>
      <c r="LN705" s="2" t="s">
        <v>134</v>
      </c>
      <c r="LO705" s="2" t="s">
        <v>134</v>
      </c>
      <c r="LP705" s="2" t="s">
        <v>134</v>
      </c>
      <c r="LQ705" s="2" t="s">
        <v>134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134</v>
      </c>
      <c r="LZ705" s="2" t="s">
        <v>134</v>
      </c>
      <c r="MA705" s="2" t="s">
        <v>134</v>
      </c>
      <c r="MB705" s="2" t="s">
        <v>134</v>
      </c>
      <c r="MC705" s="2" t="s">
        <v>134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134</v>
      </c>
      <c r="ML705" s="2" t="s">
        <v>134</v>
      </c>
      <c r="MM705" s="2" t="s">
        <v>134</v>
      </c>
      <c r="MN705" s="2" t="s">
        <v>134</v>
      </c>
      <c r="MO705" s="2" t="s">
        <v>134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134</v>
      </c>
      <c r="NJ705" s="2" t="s">
        <v>134</v>
      </c>
      <c r="NK705" s="2" t="s">
        <v>134</v>
      </c>
      <c r="NL705" s="2" t="s">
        <v>134</v>
      </c>
      <c r="NM705" s="2" t="s">
        <v>134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134</v>
      </c>
      <c r="NV705" s="2" t="s">
        <v>134</v>
      </c>
      <c r="NW705" s="2" t="s">
        <v>134</v>
      </c>
      <c r="NX705" s="2" t="s">
        <v>134</v>
      </c>
      <c r="NY705" s="2" t="s">
        <v>134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134</v>
      </c>
      <c r="OT705" s="2" t="s">
        <v>134</v>
      </c>
      <c r="OU705" s="2" t="s">
        <v>134</v>
      </c>
      <c r="OV705" s="2" t="s">
        <v>134</v>
      </c>
      <c r="OW705" s="2" t="s">
        <v>134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134</v>
      </c>
      <c r="PF705" s="2" t="s">
        <v>134</v>
      </c>
      <c r="PG705" s="2" t="s">
        <v>134</v>
      </c>
      <c r="PH705" s="2" t="s">
        <v>134</v>
      </c>
      <c r="PI705" s="2" t="s">
        <v>134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134</v>
      </c>
      <c r="QD705" s="2" t="s">
        <v>134</v>
      </c>
      <c r="QE705" s="2" t="s">
        <v>134</v>
      </c>
      <c r="QF705" s="2" t="s">
        <v>134</v>
      </c>
      <c r="QG705" s="2" t="s">
        <v>134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134</v>
      </c>
      <c r="RB705" s="2" t="s">
        <v>134</v>
      </c>
      <c r="RC705" s="2" t="s">
        <v>134</v>
      </c>
      <c r="RD705" s="2" t="s">
        <v>134</v>
      </c>
      <c r="RE705" s="2" t="s">
        <v>134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134</v>
      </c>
      <c r="RN705" s="2" t="s">
        <v>134</v>
      </c>
      <c r="RO705" s="2" t="s">
        <v>134</v>
      </c>
      <c r="RP705" s="2" t="s">
        <v>134</v>
      </c>
      <c r="RQ705" s="2" t="s">
        <v>134</v>
      </c>
      <c r="RR705" s="2" t="s">
        <v>134</v>
      </c>
      <c r="RS705" s="4"/>
      <c r="RT705" s="8"/>
      <c r="RU705" s="4"/>
      <c r="RV705" s="8"/>
      <c r="RW705" s="7"/>
      <c r="RX705" s="7"/>
      <c r="RY705" s="2" t="s">
        <v>134</v>
      </c>
      <c r="RZ705" s="2" t="s">
        <v>134</v>
      </c>
      <c r="SA705" s="2" t="s">
        <v>134</v>
      </c>
      <c r="SB705" s="2" t="s">
        <v>134</v>
      </c>
      <c r="SC705" s="2" t="s">
        <v>134</v>
      </c>
      <c r="SD705" s="2" t="s">
        <v>134</v>
      </c>
      <c r="SE705" s="4"/>
      <c r="SF705" s="8"/>
      <c r="SG705" s="4"/>
      <c r="SH705" s="8"/>
      <c r="SI705" s="7"/>
      <c r="SJ705" s="7"/>
      <c r="SK705" s="2" t="s">
        <v>134</v>
      </c>
      <c r="SL705" s="2" t="s">
        <v>134</v>
      </c>
      <c r="SM705" s="2" t="s">
        <v>134</v>
      </c>
      <c r="SN705" s="2" t="s">
        <v>134</v>
      </c>
      <c r="SO705" s="2" t="s">
        <v>134</v>
      </c>
      <c r="SP705" s="2" t="s">
        <v>134</v>
      </c>
    </row>
    <row r="706">
      <c r="A706" s="2" t="s">
        <v>4467</v>
      </c>
      <c r="B706" s="2" t="s">
        <v>123</v>
      </c>
      <c r="C706" s="2" t="s">
        <v>1660</v>
      </c>
      <c r="D706" s="2" t="s">
        <v>2731</v>
      </c>
      <c r="E706" s="2" t="s">
        <v>1660</v>
      </c>
      <c r="F706" s="2" t="s">
        <v>4468</v>
      </c>
      <c r="G706" s="2" t="s">
        <v>134</v>
      </c>
      <c r="H706" s="2" t="s">
        <v>134</v>
      </c>
      <c r="I706" s="2" t="s">
        <v>134</v>
      </c>
      <c r="J706" s="2" t="s">
        <v>4427</v>
      </c>
      <c r="K706" s="2" t="s">
        <v>3125</v>
      </c>
      <c r="L706" s="3">
        <v>15.5</v>
      </c>
      <c r="M706" s="3"/>
      <c r="N706" s="3"/>
      <c r="O706" s="2" t="s">
        <v>131</v>
      </c>
      <c r="P706" s="2" t="s">
        <v>134</v>
      </c>
      <c r="Q706" s="2" t="s">
        <v>134</v>
      </c>
      <c r="R706" s="2" t="s">
        <v>3132</v>
      </c>
      <c r="S706" s="2" t="s">
        <v>134</v>
      </c>
      <c r="T706" s="2" t="s">
        <v>134</v>
      </c>
      <c r="U706" s="2" t="s">
        <v>134</v>
      </c>
      <c r="V706" s="2" t="s">
        <v>134</v>
      </c>
      <c r="W706" s="2" t="s">
        <v>134</v>
      </c>
      <c r="X706" s="2" t="s">
        <v>134</v>
      </c>
      <c r="Y706" s="2" t="s">
        <v>134</v>
      </c>
      <c r="Z706" s="4"/>
      <c r="AA706" s="4">
        <f>=ROUNDDOWN({0},0)</f>
      </c>
      <c r="AB706" s="5"/>
      <c r="AC706" s="2" t="s">
        <v>134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134</v>
      </c>
      <c r="BM706" s="7"/>
      <c r="BN706" s="7"/>
      <c r="BO706" s="4"/>
      <c r="BP706" s="8"/>
      <c r="BQ706" s="4"/>
      <c r="BR706" s="8"/>
      <c r="BS706" s="7"/>
      <c r="BT706" s="7"/>
      <c r="BU706" s="2" t="s">
        <v>134</v>
      </c>
      <c r="BV706" s="2" t="s">
        <v>134</v>
      </c>
      <c r="BW706" s="2" t="s">
        <v>134</v>
      </c>
      <c r="BX706" s="2" t="s">
        <v>134</v>
      </c>
      <c r="BY706" s="2" t="s">
        <v>134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134</v>
      </c>
      <c r="CH706" s="2" t="s">
        <v>134</v>
      </c>
      <c r="CI706" s="2" t="s">
        <v>134</v>
      </c>
      <c r="CJ706" s="2" t="s">
        <v>134</v>
      </c>
      <c r="CK706" s="2" t="s">
        <v>134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134</v>
      </c>
      <c r="CT706" s="2" t="s">
        <v>134</v>
      </c>
      <c r="CU706" s="2" t="s">
        <v>134</v>
      </c>
      <c r="CV706" s="2" t="s">
        <v>134</v>
      </c>
      <c r="CW706" s="2" t="s">
        <v>134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134</v>
      </c>
      <c r="DF706" s="2" t="s">
        <v>134</v>
      </c>
      <c r="DG706" s="2" t="s">
        <v>134</v>
      </c>
      <c r="DH706" s="2" t="s">
        <v>134</v>
      </c>
      <c r="DI706" s="2" t="s">
        <v>134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134</v>
      </c>
      <c r="DR706" s="2" t="s">
        <v>134</v>
      </c>
      <c r="DS706" s="2" t="s">
        <v>134</v>
      </c>
      <c r="DT706" s="2" t="s">
        <v>134</v>
      </c>
      <c r="DU706" s="2" t="s">
        <v>134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134</v>
      </c>
      <c r="ED706" s="2" t="s">
        <v>134</v>
      </c>
      <c r="EE706" s="2" t="s">
        <v>134</v>
      </c>
      <c r="EF706" s="2" t="s">
        <v>134</v>
      </c>
      <c r="EG706" s="2" t="s">
        <v>134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134</v>
      </c>
      <c r="EP706" s="2" t="s">
        <v>134</v>
      </c>
      <c r="EQ706" s="2" t="s">
        <v>134</v>
      </c>
      <c r="ER706" s="2" t="s">
        <v>134</v>
      </c>
      <c r="ES706" s="2" t="s">
        <v>134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134</v>
      </c>
      <c r="FB706" s="2" t="s">
        <v>134</v>
      </c>
      <c r="FC706" s="2" t="s">
        <v>134</v>
      </c>
      <c r="FD706" s="2" t="s">
        <v>134</v>
      </c>
      <c r="FE706" s="2" t="s">
        <v>134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134</v>
      </c>
      <c r="FN706" s="2" t="s">
        <v>134</v>
      </c>
      <c r="FO706" s="2" t="s">
        <v>134</v>
      </c>
      <c r="FP706" s="2" t="s">
        <v>134</v>
      </c>
      <c r="FQ706" s="2" t="s">
        <v>134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134</v>
      </c>
      <c r="FZ706" s="2" t="s">
        <v>134</v>
      </c>
      <c r="GA706" s="2" t="s">
        <v>134</v>
      </c>
      <c r="GB706" s="2" t="s">
        <v>134</v>
      </c>
      <c r="GC706" s="2" t="s">
        <v>134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134</v>
      </c>
      <c r="GL706" s="2" t="s">
        <v>134</v>
      </c>
      <c r="GM706" s="2" t="s">
        <v>134</v>
      </c>
      <c r="GN706" s="2" t="s">
        <v>134</v>
      </c>
      <c r="GO706" s="2" t="s">
        <v>134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134</v>
      </c>
      <c r="GX706" s="2" t="s">
        <v>134</v>
      </c>
      <c r="GY706" s="2" t="s">
        <v>134</v>
      </c>
      <c r="GZ706" s="2" t="s">
        <v>134</v>
      </c>
      <c r="HA706" s="2" t="s">
        <v>134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134</v>
      </c>
      <c r="HJ706" s="2" t="s">
        <v>134</v>
      </c>
      <c r="HK706" s="2" t="s">
        <v>134</v>
      </c>
      <c r="HL706" s="2" t="s">
        <v>134</v>
      </c>
      <c r="HM706" s="2" t="s">
        <v>134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134</v>
      </c>
      <c r="HV706" s="2" t="s">
        <v>134</v>
      </c>
      <c r="HW706" s="2" t="s">
        <v>134</v>
      </c>
      <c r="HX706" s="2" t="s">
        <v>134</v>
      </c>
      <c r="HY706" s="2" t="s">
        <v>134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134</v>
      </c>
      <c r="IH706" s="2" t="s">
        <v>134</v>
      </c>
      <c r="II706" s="2" t="s">
        <v>134</v>
      </c>
      <c r="IJ706" s="2" t="s">
        <v>134</v>
      </c>
      <c r="IK706" s="2" t="s">
        <v>134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134</v>
      </c>
      <c r="IT706" s="2" t="s">
        <v>134</v>
      </c>
      <c r="IU706" s="2" t="s">
        <v>134</v>
      </c>
      <c r="IV706" s="2" t="s">
        <v>134</v>
      </c>
      <c r="IW706" s="2" t="s">
        <v>134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134</v>
      </c>
      <c r="JF706" s="2" t="s">
        <v>134</v>
      </c>
      <c r="JG706" s="2" t="s">
        <v>134</v>
      </c>
      <c r="JH706" s="2" t="s">
        <v>134</v>
      </c>
      <c r="JI706" s="2" t="s">
        <v>134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134</v>
      </c>
      <c r="JR706" s="2" t="s">
        <v>134</v>
      </c>
      <c r="JS706" s="2" t="s">
        <v>134</v>
      </c>
      <c r="JT706" s="2" t="s">
        <v>134</v>
      </c>
      <c r="JU706" s="2" t="s">
        <v>134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134</v>
      </c>
      <c r="KD706" s="2" t="s">
        <v>134</v>
      </c>
      <c r="KE706" s="2" t="s">
        <v>134</v>
      </c>
      <c r="KF706" s="2" t="s">
        <v>134</v>
      </c>
      <c r="KG706" s="2" t="s">
        <v>134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134</v>
      </c>
      <c r="KP706" s="2" t="s">
        <v>134</v>
      </c>
      <c r="KQ706" s="2" t="s">
        <v>134</v>
      </c>
      <c r="KR706" s="2" t="s">
        <v>134</v>
      </c>
      <c r="KS706" s="2" t="s">
        <v>134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134</v>
      </c>
      <c r="LB706" s="2" t="s">
        <v>134</v>
      </c>
      <c r="LC706" s="2" t="s">
        <v>134</v>
      </c>
      <c r="LD706" s="2" t="s">
        <v>134</v>
      </c>
      <c r="LE706" s="2" t="s">
        <v>134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134</v>
      </c>
      <c r="LN706" s="2" t="s">
        <v>134</v>
      </c>
      <c r="LO706" s="2" t="s">
        <v>134</v>
      </c>
      <c r="LP706" s="2" t="s">
        <v>134</v>
      </c>
      <c r="LQ706" s="2" t="s">
        <v>134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134</v>
      </c>
      <c r="LZ706" s="2" t="s">
        <v>134</v>
      </c>
      <c r="MA706" s="2" t="s">
        <v>134</v>
      </c>
      <c r="MB706" s="2" t="s">
        <v>134</v>
      </c>
      <c r="MC706" s="2" t="s">
        <v>134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134</v>
      </c>
      <c r="ML706" s="2" t="s">
        <v>134</v>
      </c>
      <c r="MM706" s="2" t="s">
        <v>134</v>
      </c>
      <c r="MN706" s="2" t="s">
        <v>134</v>
      </c>
      <c r="MO706" s="2" t="s">
        <v>134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134</v>
      </c>
      <c r="NJ706" s="2" t="s">
        <v>134</v>
      </c>
      <c r="NK706" s="2" t="s">
        <v>134</v>
      </c>
      <c r="NL706" s="2" t="s">
        <v>134</v>
      </c>
      <c r="NM706" s="2" t="s">
        <v>134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134</v>
      </c>
      <c r="NV706" s="2" t="s">
        <v>134</v>
      </c>
      <c r="NW706" s="2" t="s">
        <v>134</v>
      </c>
      <c r="NX706" s="2" t="s">
        <v>134</v>
      </c>
      <c r="NY706" s="2" t="s">
        <v>134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134</v>
      </c>
      <c r="OT706" s="2" t="s">
        <v>134</v>
      </c>
      <c r="OU706" s="2" t="s">
        <v>134</v>
      </c>
      <c r="OV706" s="2" t="s">
        <v>134</v>
      </c>
      <c r="OW706" s="2" t="s">
        <v>134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134</v>
      </c>
      <c r="PF706" s="2" t="s">
        <v>134</v>
      </c>
      <c r="PG706" s="2" t="s">
        <v>134</v>
      </c>
      <c r="PH706" s="2" t="s">
        <v>134</v>
      </c>
      <c r="PI706" s="2" t="s">
        <v>134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134</v>
      </c>
      <c r="QD706" s="2" t="s">
        <v>134</v>
      </c>
      <c r="QE706" s="2" t="s">
        <v>134</v>
      </c>
      <c r="QF706" s="2" t="s">
        <v>134</v>
      </c>
      <c r="QG706" s="2" t="s">
        <v>134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134</v>
      </c>
      <c r="RB706" s="2" t="s">
        <v>134</v>
      </c>
      <c r="RC706" s="2" t="s">
        <v>134</v>
      </c>
      <c r="RD706" s="2" t="s">
        <v>134</v>
      </c>
      <c r="RE706" s="2" t="s">
        <v>134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134</v>
      </c>
      <c r="RN706" s="2" t="s">
        <v>134</v>
      </c>
      <c r="RO706" s="2" t="s">
        <v>134</v>
      </c>
      <c r="RP706" s="2" t="s">
        <v>134</v>
      </c>
      <c r="RQ706" s="2" t="s">
        <v>134</v>
      </c>
      <c r="RR706" s="2" t="s">
        <v>134</v>
      </c>
      <c r="RS706" s="4"/>
      <c r="RT706" s="8"/>
      <c r="RU706" s="4"/>
      <c r="RV706" s="8"/>
      <c r="RW706" s="7"/>
      <c r="RX706" s="7"/>
      <c r="RY706" s="2" t="s">
        <v>134</v>
      </c>
      <c r="RZ706" s="2" t="s">
        <v>134</v>
      </c>
      <c r="SA706" s="2" t="s">
        <v>134</v>
      </c>
      <c r="SB706" s="2" t="s">
        <v>134</v>
      </c>
      <c r="SC706" s="2" t="s">
        <v>134</v>
      </c>
      <c r="SD706" s="2" t="s">
        <v>134</v>
      </c>
      <c r="SE706" s="4"/>
      <c r="SF706" s="8"/>
      <c r="SG706" s="4"/>
      <c r="SH706" s="8"/>
      <c r="SI706" s="7"/>
      <c r="SJ706" s="7"/>
      <c r="SK706" s="2" t="s">
        <v>134</v>
      </c>
      <c r="SL706" s="2" t="s">
        <v>134</v>
      </c>
      <c r="SM706" s="2" t="s">
        <v>134</v>
      </c>
      <c r="SN706" s="2" t="s">
        <v>134</v>
      </c>
      <c r="SO706" s="2" t="s">
        <v>134</v>
      </c>
      <c r="SP706" s="2" t="s">
        <v>134</v>
      </c>
    </row>
    <row r="707">
      <c r="A707" s="2" t="s">
        <v>4469</v>
      </c>
      <c r="B707" s="2" t="s">
        <v>123</v>
      </c>
      <c r="C707" s="2" t="s">
        <v>1660</v>
      </c>
      <c r="D707" s="2" t="s">
        <v>2731</v>
      </c>
      <c r="E707" s="2" t="s">
        <v>1660</v>
      </c>
      <c r="F707" s="2" t="s">
        <v>4470</v>
      </c>
      <c r="G707" s="2" t="s">
        <v>134</v>
      </c>
      <c r="H707" s="2" t="s">
        <v>134</v>
      </c>
      <c r="I707" s="2" t="s">
        <v>134</v>
      </c>
      <c r="J707" s="2" t="s">
        <v>4427</v>
      </c>
      <c r="K707" s="2" t="s">
        <v>3125</v>
      </c>
      <c r="L707" s="3">
        <v>15.5</v>
      </c>
      <c r="M707" s="3"/>
      <c r="N707" s="3"/>
      <c r="O707" s="2" t="s">
        <v>131</v>
      </c>
      <c r="P707" s="2" t="s">
        <v>134</v>
      </c>
      <c r="Q707" s="2" t="s">
        <v>134</v>
      </c>
      <c r="R707" s="2" t="s">
        <v>3132</v>
      </c>
      <c r="S707" s="2" t="s">
        <v>134</v>
      </c>
      <c r="T707" s="2" t="s">
        <v>134</v>
      </c>
      <c r="U707" s="2" t="s">
        <v>134</v>
      </c>
      <c r="V707" s="2" t="s">
        <v>134</v>
      </c>
      <c r="W707" s="2" t="s">
        <v>134</v>
      </c>
      <c r="X707" s="2" t="s">
        <v>134</v>
      </c>
      <c r="Y707" s="2" t="s">
        <v>134</v>
      </c>
      <c r="Z707" s="4"/>
      <c r="AA707" s="4">
        <f>=ROUNDDOWN({0},0)</f>
      </c>
      <c r="AB707" s="5"/>
      <c r="AC707" s="2" t="s">
        <v>134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134</v>
      </c>
      <c r="BV707" s="2" t="s">
        <v>134</v>
      </c>
      <c r="BW707" s="2" t="s">
        <v>134</v>
      </c>
      <c r="BX707" s="2" t="s">
        <v>134</v>
      </c>
      <c r="BY707" s="2" t="s">
        <v>134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134</v>
      </c>
      <c r="CH707" s="2" t="s">
        <v>134</v>
      </c>
      <c r="CI707" s="2" t="s">
        <v>134</v>
      </c>
      <c r="CJ707" s="2" t="s">
        <v>134</v>
      </c>
      <c r="CK707" s="2" t="s">
        <v>134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134</v>
      </c>
      <c r="CT707" s="2" t="s">
        <v>134</v>
      </c>
      <c r="CU707" s="2" t="s">
        <v>134</v>
      </c>
      <c r="CV707" s="2" t="s">
        <v>134</v>
      </c>
      <c r="CW707" s="2" t="s">
        <v>134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134</v>
      </c>
      <c r="DF707" s="2" t="s">
        <v>134</v>
      </c>
      <c r="DG707" s="2" t="s">
        <v>134</v>
      </c>
      <c r="DH707" s="2" t="s">
        <v>134</v>
      </c>
      <c r="DI707" s="2" t="s">
        <v>134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134</v>
      </c>
      <c r="DR707" s="2" t="s">
        <v>134</v>
      </c>
      <c r="DS707" s="2" t="s">
        <v>134</v>
      </c>
      <c r="DT707" s="2" t="s">
        <v>134</v>
      </c>
      <c r="DU707" s="2" t="s">
        <v>134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134</v>
      </c>
      <c r="ED707" s="2" t="s">
        <v>134</v>
      </c>
      <c r="EE707" s="2" t="s">
        <v>134</v>
      </c>
      <c r="EF707" s="2" t="s">
        <v>134</v>
      </c>
      <c r="EG707" s="2" t="s">
        <v>134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134</v>
      </c>
      <c r="EP707" s="2" t="s">
        <v>134</v>
      </c>
      <c r="EQ707" s="2" t="s">
        <v>134</v>
      </c>
      <c r="ER707" s="2" t="s">
        <v>134</v>
      </c>
      <c r="ES707" s="2" t="s">
        <v>134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134</v>
      </c>
      <c r="FB707" s="2" t="s">
        <v>134</v>
      </c>
      <c r="FC707" s="2" t="s">
        <v>134</v>
      </c>
      <c r="FD707" s="2" t="s">
        <v>134</v>
      </c>
      <c r="FE707" s="2" t="s">
        <v>134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134</v>
      </c>
      <c r="FN707" s="2" t="s">
        <v>134</v>
      </c>
      <c r="FO707" s="2" t="s">
        <v>134</v>
      </c>
      <c r="FP707" s="2" t="s">
        <v>134</v>
      </c>
      <c r="FQ707" s="2" t="s">
        <v>134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134</v>
      </c>
      <c r="FZ707" s="2" t="s">
        <v>134</v>
      </c>
      <c r="GA707" s="2" t="s">
        <v>134</v>
      </c>
      <c r="GB707" s="2" t="s">
        <v>134</v>
      </c>
      <c r="GC707" s="2" t="s">
        <v>134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134</v>
      </c>
      <c r="GL707" s="2" t="s">
        <v>134</v>
      </c>
      <c r="GM707" s="2" t="s">
        <v>134</v>
      </c>
      <c r="GN707" s="2" t="s">
        <v>134</v>
      </c>
      <c r="GO707" s="2" t="s">
        <v>134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134</v>
      </c>
      <c r="GX707" s="2" t="s">
        <v>134</v>
      </c>
      <c r="GY707" s="2" t="s">
        <v>134</v>
      </c>
      <c r="GZ707" s="2" t="s">
        <v>134</v>
      </c>
      <c r="HA707" s="2" t="s">
        <v>134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134</v>
      </c>
      <c r="HJ707" s="2" t="s">
        <v>134</v>
      </c>
      <c r="HK707" s="2" t="s">
        <v>134</v>
      </c>
      <c r="HL707" s="2" t="s">
        <v>134</v>
      </c>
      <c r="HM707" s="2" t="s">
        <v>134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134</v>
      </c>
      <c r="HV707" s="2" t="s">
        <v>134</v>
      </c>
      <c r="HW707" s="2" t="s">
        <v>134</v>
      </c>
      <c r="HX707" s="2" t="s">
        <v>134</v>
      </c>
      <c r="HY707" s="2" t="s">
        <v>134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134</v>
      </c>
      <c r="IH707" s="2" t="s">
        <v>134</v>
      </c>
      <c r="II707" s="2" t="s">
        <v>134</v>
      </c>
      <c r="IJ707" s="2" t="s">
        <v>134</v>
      </c>
      <c r="IK707" s="2" t="s">
        <v>134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134</v>
      </c>
      <c r="IT707" s="2" t="s">
        <v>134</v>
      </c>
      <c r="IU707" s="2" t="s">
        <v>134</v>
      </c>
      <c r="IV707" s="2" t="s">
        <v>134</v>
      </c>
      <c r="IW707" s="2" t="s">
        <v>134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134</v>
      </c>
      <c r="JF707" s="2" t="s">
        <v>134</v>
      </c>
      <c r="JG707" s="2" t="s">
        <v>134</v>
      </c>
      <c r="JH707" s="2" t="s">
        <v>134</v>
      </c>
      <c r="JI707" s="2" t="s">
        <v>134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134</v>
      </c>
      <c r="JR707" s="2" t="s">
        <v>134</v>
      </c>
      <c r="JS707" s="2" t="s">
        <v>134</v>
      </c>
      <c r="JT707" s="2" t="s">
        <v>134</v>
      </c>
      <c r="JU707" s="2" t="s">
        <v>134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134</v>
      </c>
      <c r="KD707" s="2" t="s">
        <v>134</v>
      </c>
      <c r="KE707" s="2" t="s">
        <v>134</v>
      </c>
      <c r="KF707" s="2" t="s">
        <v>134</v>
      </c>
      <c r="KG707" s="2" t="s">
        <v>134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134</v>
      </c>
      <c r="KP707" s="2" t="s">
        <v>134</v>
      </c>
      <c r="KQ707" s="2" t="s">
        <v>134</v>
      </c>
      <c r="KR707" s="2" t="s">
        <v>134</v>
      </c>
      <c r="KS707" s="2" t="s">
        <v>134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134</v>
      </c>
      <c r="LN707" s="2" t="s">
        <v>134</v>
      </c>
      <c r="LO707" s="2" t="s">
        <v>134</v>
      </c>
      <c r="LP707" s="2" t="s">
        <v>134</v>
      </c>
      <c r="LQ707" s="2" t="s">
        <v>134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134</v>
      </c>
      <c r="LZ707" s="2" t="s">
        <v>134</v>
      </c>
      <c r="MA707" s="2" t="s">
        <v>134</v>
      </c>
      <c r="MB707" s="2" t="s">
        <v>134</v>
      </c>
      <c r="MC707" s="2" t="s">
        <v>134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134</v>
      </c>
      <c r="ML707" s="2" t="s">
        <v>134</v>
      </c>
      <c r="MM707" s="2" t="s">
        <v>134</v>
      </c>
      <c r="MN707" s="2" t="s">
        <v>134</v>
      </c>
      <c r="MO707" s="2" t="s">
        <v>134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134</v>
      </c>
      <c r="NJ707" s="2" t="s">
        <v>134</v>
      </c>
      <c r="NK707" s="2" t="s">
        <v>134</v>
      </c>
      <c r="NL707" s="2" t="s">
        <v>134</v>
      </c>
      <c r="NM707" s="2" t="s">
        <v>134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134</v>
      </c>
      <c r="NV707" s="2" t="s">
        <v>134</v>
      </c>
      <c r="NW707" s="2" t="s">
        <v>134</v>
      </c>
      <c r="NX707" s="2" t="s">
        <v>134</v>
      </c>
      <c r="NY707" s="2" t="s">
        <v>134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134</v>
      </c>
      <c r="OT707" s="2" t="s">
        <v>134</v>
      </c>
      <c r="OU707" s="2" t="s">
        <v>134</v>
      </c>
      <c r="OV707" s="2" t="s">
        <v>134</v>
      </c>
      <c r="OW707" s="2" t="s">
        <v>134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134</v>
      </c>
      <c r="PF707" s="2" t="s">
        <v>134</v>
      </c>
      <c r="PG707" s="2" t="s">
        <v>134</v>
      </c>
      <c r="PH707" s="2" t="s">
        <v>134</v>
      </c>
      <c r="PI707" s="2" t="s">
        <v>134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134</v>
      </c>
      <c r="QD707" s="2" t="s">
        <v>134</v>
      </c>
      <c r="QE707" s="2" t="s">
        <v>134</v>
      </c>
      <c r="QF707" s="2" t="s">
        <v>134</v>
      </c>
      <c r="QG707" s="2" t="s">
        <v>134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134</v>
      </c>
      <c r="RB707" s="2" t="s">
        <v>134</v>
      </c>
      <c r="RC707" s="2" t="s">
        <v>134</v>
      </c>
      <c r="RD707" s="2" t="s">
        <v>134</v>
      </c>
      <c r="RE707" s="2" t="s">
        <v>134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134</v>
      </c>
      <c r="RN707" s="2" t="s">
        <v>134</v>
      </c>
      <c r="RO707" s="2" t="s">
        <v>134</v>
      </c>
      <c r="RP707" s="2" t="s">
        <v>134</v>
      </c>
      <c r="RQ707" s="2" t="s">
        <v>134</v>
      </c>
      <c r="RR707" s="2" t="s">
        <v>134</v>
      </c>
      <c r="RS707" s="4"/>
      <c r="RT707" s="8"/>
      <c r="RU707" s="4"/>
      <c r="RV707" s="8"/>
      <c r="RW707" s="7"/>
      <c r="RX707" s="7"/>
      <c r="RY707" s="2" t="s">
        <v>134</v>
      </c>
      <c r="RZ707" s="2" t="s">
        <v>134</v>
      </c>
      <c r="SA707" s="2" t="s">
        <v>134</v>
      </c>
      <c r="SB707" s="2" t="s">
        <v>134</v>
      </c>
      <c r="SC707" s="2" t="s">
        <v>134</v>
      </c>
      <c r="SD707" s="2" t="s">
        <v>134</v>
      </c>
      <c r="SE707" s="4"/>
      <c r="SF707" s="8"/>
      <c r="SG707" s="4"/>
      <c r="SH707" s="8"/>
      <c r="SI707" s="7"/>
      <c r="SJ707" s="7"/>
      <c r="SK707" s="2" t="s">
        <v>134</v>
      </c>
      <c r="SL707" s="2" t="s">
        <v>134</v>
      </c>
      <c r="SM707" s="2" t="s">
        <v>134</v>
      </c>
      <c r="SN707" s="2" t="s">
        <v>134</v>
      </c>
      <c r="SO707" s="2" t="s">
        <v>134</v>
      </c>
      <c r="SP707" s="2" t="s">
        <v>134</v>
      </c>
    </row>
    <row r="708">
      <c r="A708" s="2" t="s">
        <v>4471</v>
      </c>
      <c r="B708" s="2" t="s">
        <v>123</v>
      </c>
      <c r="C708" s="2" t="s">
        <v>1660</v>
      </c>
      <c r="D708" s="2" t="s">
        <v>2731</v>
      </c>
      <c r="E708" s="2" t="s">
        <v>1660</v>
      </c>
      <c r="F708" s="2" t="s">
        <v>4472</v>
      </c>
      <c r="G708" s="2" t="s">
        <v>134</v>
      </c>
      <c r="H708" s="2" t="s">
        <v>134</v>
      </c>
      <c r="I708" s="2" t="s">
        <v>134</v>
      </c>
      <c r="J708" s="2" t="s">
        <v>4473</v>
      </c>
      <c r="K708" s="2" t="s">
        <v>3125</v>
      </c>
      <c r="L708" s="3">
        <v>4.95</v>
      </c>
      <c r="M708" s="3"/>
      <c r="N708" s="3"/>
      <c r="O708" s="2" t="s">
        <v>131</v>
      </c>
      <c r="P708" s="2" t="s">
        <v>134</v>
      </c>
      <c r="Q708" s="2" t="s">
        <v>134</v>
      </c>
      <c r="R708" s="2" t="s">
        <v>3132</v>
      </c>
      <c r="S708" s="2" t="s">
        <v>134</v>
      </c>
      <c r="T708" s="2" t="s">
        <v>134</v>
      </c>
      <c r="U708" s="2" t="s">
        <v>134</v>
      </c>
      <c r="V708" s="2" t="s">
        <v>134</v>
      </c>
      <c r="W708" s="2" t="s">
        <v>134</v>
      </c>
      <c r="X708" s="2" t="s">
        <v>134</v>
      </c>
      <c r="Y708" s="2" t="s">
        <v>134</v>
      </c>
      <c r="Z708" s="4"/>
      <c r="AA708" s="4">
        <f>=ROUNDDOWN({0},0)</f>
      </c>
      <c r="AB708" s="5"/>
      <c r="AC708" s="2" t="s">
        <v>134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134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134</v>
      </c>
      <c r="BV708" s="2" t="s">
        <v>134</v>
      </c>
      <c r="BW708" s="2" t="s">
        <v>134</v>
      </c>
      <c r="BX708" s="2" t="s">
        <v>134</v>
      </c>
      <c r="BY708" s="2" t="s">
        <v>134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134</v>
      </c>
      <c r="CH708" s="2" t="s">
        <v>134</v>
      </c>
      <c r="CI708" s="2" t="s">
        <v>134</v>
      </c>
      <c r="CJ708" s="2" t="s">
        <v>134</v>
      </c>
      <c r="CK708" s="2" t="s">
        <v>134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134</v>
      </c>
      <c r="CT708" s="2" t="s">
        <v>134</v>
      </c>
      <c r="CU708" s="2" t="s">
        <v>134</v>
      </c>
      <c r="CV708" s="2" t="s">
        <v>134</v>
      </c>
      <c r="CW708" s="2" t="s">
        <v>134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134</v>
      </c>
      <c r="DF708" s="2" t="s">
        <v>134</v>
      </c>
      <c r="DG708" s="2" t="s">
        <v>134</v>
      </c>
      <c r="DH708" s="2" t="s">
        <v>134</v>
      </c>
      <c r="DI708" s="2" t="s">
        <v>134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134</v>
      </c>
      <c r="DR708" s="2" t="s">
        <v>134</v>
      </c>
      <c r="DS708" s="2" t="s">
        <v>134</v>
      </c>
      <c r="DT708" s="2" t="s">
        <v>134</v>
      </c>
      <c r="DU708" s="2" t="s">
        <v>134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134</v>
      </c>
      <c r="ED708" s="2" t="s">
        <v>134</v>
      </c>
      <c r="EE708" s="2" t="s">
        <v>134</v>
      </c>
      <c r="EF708" s="2" t="s">
        <v>134</v>
      </c>
      <c r="EG708" s="2" t="s">
        <v>134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134</v>
      </c>
      <c r="EP708" s="2" t="s">
        <v>134</v>
      </c>
      <c r="EQ708" s="2" t="s">
        <v>134</v>
      </c>
      <c r="ER708" s="2" t="s">
        <v>134</v>
      </c>
      <c r="ES708" s="2" t="s">
        <v>134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134</v>
      </c>
      <c r="FB708" s="2" t="s">
        <v>134</v>
      </c>
      <c r="FC708" s="2" t="s">
        <v>134</v>
      </c>
      <c r="FD708" s="2" t="s">
        <v>134</v>
      </c>
      <c r="FE708" s="2" t="s">
        <v>134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134</v>
      </c>
      <c r="FN708" s="2" t="s">
        <v>134</v>
      </c>
      <c r="FO708" s="2" t="s">
        <v>134</v>
      </c>
      <c r="FP708" s="2" t="s">
        <v>134</v>
      </c>
      <c r="FQ708" s="2" t="s">
        <v>134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134</v>
      </c>
      <c r="FZ708" s="2" t="s">
        <v>134</v>
      </c>
      <c r="GA708" s="2" t="s">
        <v>134</v>
      </c>
      <c r="GB708" s="2" t="s">
        <v>134</v>
      </c>
      <c r="GC708" s="2" t="s">
        <v>134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134</v>
      </c>
      <c r="GL708" s="2" t="s">
        <v>134</v>
      </c>
      <c r="GM708" s="2" t="s">
        <v>134</v>
      </c>
      <c r="GN708" s="2" t="s">
        <v>134</v>
      </c>
      <c r="GO708" s="2" t="s">
        <v>134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134</v>
      </c>
      <c r="GX708" s="2" t="s">
        <v>134</v>
      </c>
      <c r="GY708" s="2" t="s">
        <v>134</v>
      </c>
      <c r="GZ708" s="2" t="s">
        <v>134</v>
      </c>
      <c r="HA708" s="2" t="s">
        <v>134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134</v>
      </c>
      <c r="HJ708" s="2" t="s">
        <v>134</v>
      </c>
      <c r="HK708" s="2" t="s">
        <v>134</v>
      </c>
      <c r="HL708" s="2" t="s">
        <v>134</v>
      </c>
      <c r="HM708" s="2" t="s">
        <v>134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134</v>
      </c>
      <c r="HV708" s="2" t="s">
        <v>134</v>
      </c>
      <c r="HW708" s="2" t="s">
        <v>134</v>
      </c>
      <c r="HX708" s="2" t="s">
        <v>134</v>
      </c>
      <c r="HY708" s="2" t="s">
        <v>134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134</v>
      </c>
      <c r="IH708" s="2" t="s">
        <v>134</v>
      </c>
      <c r="II708" s="2" t="s">
        <v>134</v>
      </c>
      <c r="IJ708" s="2" t="s">
        <v>134</v>
      </c>
      <c r="IK708" s="2" t="s">
        <v>134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134</v>
      </c>
      <c r="IT708" s="2" t="s">
        <v>134</v>
      </c>
      <c r="IU708" s="2" t="s">
        <v>134</v>
      </c>
      <c r="IV708" s="2" t="s">
        <v>134</v>
      </c>
      <c r="IW708" s="2" t="s">
        <v>134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134</v>
      </c>
      <c r="JF708" s="2" t="s">
        <v>134</v>
      </c>
      <c r="JG708" s="2" t="s">
        <v>134</v>
      </c>
      <c r="JH708" s="2" t="s">
        <v>134</v>
      </c>
      <c r="JI708" s="2" t="s">
        <v>134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134</v>
      </c>
      <c r="JR708" s="2" t="s">
        <v>134</v>
      </c>
      <c r="JS708" s="2" t="s">
        <v>134</v>
      </c>
      <c r="JT708" s="2" t="s">
        <v>134</v>
      </c>
      <c r="JU708" s="2" t="s">
        <v>134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134</v>
      </c>
      <c r="KD708" s="2" t="s">
        <v>134</v>
      </c>
      <c r="KE708" s="2" t="s">
        <v>134</v>
      </c>
      <c r="KF708" s="2" t="s">
        <v>134</v>
      </c>
      <c r="KG708" s="2" t="s">
        <v>134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134</v>
      </c>
      <c r="KP708" s="2" t="s">
        <v>134</v>
      </c>
      <c r="KQ708" s="2" t="s">
        <v>134</v>
      </c>
      <c r="KR708" s="2" t="s">
        <v>134</v>
      </c>
      <c r="KS708" s="2" t="s">
        <v>134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134</v>
      </c>
      <c r="LN708" s="2" t="s">
        <v>134</v>
      </c>
      <c r="LO708" s="2" t="s">
        <v>134</v>
      </c>
      <c r="LP708" s="2" t="s">
        <v>134</v>
      </c>
      <c r="LQ708" s="2" t="s">
        <v>134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134</v>
      </c>
      <c r="LZ708" s="2" t="s">
        <v>134</v>
      </c>
      <c r="MA708" s="2" t="s">
        <v>134</v>
      </c>
      <c r="MB708" s="2" t="s">
        <v>134</v>
      </c>
      <c r="MC708" s="2" t="s">
        <v>134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134</v>
      </c>
      <c r="ML708" s="2" t="s">
        <v>134</v>
      </c>
      <c r="MM708" s="2" t="s">
        <v>134</v>
      </c>
      <c r="MN708" s="2" t="s">
        <v>134</v>
      </c>
      <c r="MO708" s="2" t="s">
        <v>134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134</v>
      </c>
      <c r="NJ708" s="2" t="s">
        <v>134</v>
      </c>
      <c r="NK708" s="2" t="s">
        <v>134</v>
      </c>
      <c r="NL708" s="2" t="s">
        <v>134</v>
      </c>
      <c r="NM708" s="2" t="s">
        <v>134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134</v>
      </c>
      <c r="NV708" s="2" t="s">
        <v>134</v>
      </c>
      <c r="NW708" s="2" t="s">
        <v>134</v>
      </c>
      <c r="NX708" s="2" t="s">
        <v>134</v>
      </c>
      <c r="NY708" s="2" t="s">
        <v>134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134</v>
      </c>
      <c r="OT708" s="2" t="s">
        <v>134</v>
      </c>
      <c r="OU708" s="2" t="s">
        <v>134</v>
      </c>
      <c r="OV708" s="2" t="s">
        <v>134</v>
      </c>
      <c r="OW708" s="2" t="s">
        <v>134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134</v>
      </c>
      <c r="PR708" s="2" t="s">
        <v>134</v>
      </c>
      <c r="PS708" s="2" t="s">
        <v>134</v>
      </c>
      <c r="PT708" s="2" t="s">
        <v>134</v>
      </c>
      <c r="PU708" s="2" t="s">
        <v>134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134</v>
      </c>
      <c r="QD708" s="2" t="s">
        <v>134</v>
      </c>
      <c r="QE708" s="2" t="s">
        <v>134</v>
      </c>
      <c r="QF708" s="2" t="s">
        <v>134</v>
      </c>
      <c r="QG708" s="2" t="s">
        <v>134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134</v>
      </c>
      <c r="RB708" s="2" t="s">
        <v>134</v>
      </c>
      <c r="RC708" s="2" t="s">
        <v>134</v>
      </c>
      <c r="RD708" s="2" t="s">
        <v>134</v>
      </c>
      <c r="RE708" s="2" t="s">
        <v>134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134</v>
      </c>
      <c r="RN708" s="2" t="s">
        <v>134</v>
      </c>
      <c r="RO708" s="2" t="s">
        <v>134</v>
      </c>
      <c r="RP708" s="2" t="s">
        <v>134</v>
      </c>
      <c r="RQ708" s="2" t="s">
        <v>134</v>
      </c>
      <c r="RR708" s="2" t="s">
        <v>134</v>
      </c>
      <c r="RS708" s="4"/>
      <c r="RT708" s="8"/>
      <c r="RU708" s="4"/>
      <c r="RV708" s="8"/>
      <c r="RW708" s="7"/>
      <c r="RX708" s="7"/>
      <c r="RY708" s="2" t="s">
        <v>134</v>
      </c>
      <c r="RZ708" s="2" t="s">
        <v>134</v>
      </c>
      <c r="SA708" s="2" t="s">
        <v>134</v>
      </c>
      <c r="SB708" s="2" t="s">
        <v>134</v>
      </c>
      <c r="SC708" s="2" t="s">
        <v>134</v>
      </c>
      <c r="SD708" s="2" t="s">
        <v>134</v>
      </c>
      <c r="SE708" s="4"/>
      <c r="SF708" s="8"/>
      <c r="SG708" s="4"/>
      <c r="SH708" s="8"/>
      <c r="SI708" s="7"/>
      <c r="SJ708" s="7"/>
      <c r="SK708" s="2" t="s">
        <v>134</v>
      </c>
      <c r="SL708" s="2" t="s">
        <v>134</v>
      </c>
      <c r="SM708" s="2" t="s">
        <v>134</v>
      </c>
      <c r="SN708" s="2" t="s">
        <v>134</v>
      </c>
      <c r="SO708" s="2" t="s">
        <v>134</v>
      </c>
      <c r="SP708" s="2" t="s">
        <v>134</v>
      </c>
    </row>
    <row r="709">
      <c r="A709" s="2" t="s">
        <v>4474</v>
      </c>
      <c r="B709" s="2" t="s">
        <v>123</v>
      </c>
      <c r="C709" s="2" t="s">
        <v>1660</v>
      </c>
      <c r="D709" s="2" t="s">
        <v>2731</v>
      </c>
      <c r="E709" s="2" t="s">
        <v>1660</v>
      </c>
      <c r="F709" s="2" t="s">
        <v>4475</v>
      </c>
      <c r="G709" s="2" t="s">
        <v>134</v>
      </c>
      <c r="H709" s="2" t="s">
        <v>134</v>
      </c>
      <c r="I709" s="2" t="s">
        <v>134</v>
      </c>
      <c r="J709" s="2" t="s">
        <v>4473</v>
      </c>
      <c r="K709" s="2" t="s">
        <v>329</v>
      </c>
      <c r="L709" s="3">
        <v>4.5</v>
      </c>
      <c r="M709" s="3"/>
      <c r="N709" s="3"/>
      <c r="O709" s="2" t="s">
        <v>131</v>
      </c>
      <c r="P709" s="2" t="s">
        <v>134</v>
      </c>
      <c r="Q709" s="2" t="s">
        <v>134</v>
      </c>
      <c r="R709" s="2" t="s">
        <v>3132</v>
      </c>
      <c r="S709" s="2" t="s">
        <v>134</v>
      </c>
      <c r="T709" s="2" t="s">
        <v>134</v>
      </c>
      <c r="U709" s="2" t="s">
        <v>134</v>
      </c>
      <c r="V709" s="2" t="s">
        <v>134</v>
      </c>
      <c r="W709" s="2" t="s">
        <v>134</v>
      </c>
      <c r="X709" s="2" t="s">
        <v>134</v>
      </c>
      <c r="Y709" s="2" t="s">
        <v>134</v>
      </c>
      <c r="Z709" s="4"/>
      <c r="AA709" s="4">
        <f>=ROUNDDOWN({0},0)</f>
      </c>
      <c r="AB709" s="5"/>
      <c r="AC709" s="2" t="s">
        <v>134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134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134</v>
      </c>
      <c r="BV709" s="2" t="s">
        <v>134</v>
      </c>
      <c r="BW709" s="2" t="s">
        <v>134</v>
      </c>
      <c r="BX709" s="2" t="s">
        <v>134</v>
      </c>
      <c r="BY709" s="2" t="s">
        <v>134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134</v>
      </c>
      <c r="CH709" s="2" t="s">
        <v>134</v>
      </c>
      <c r="CI709" s="2" t="s">
        <v>134</v>
      </c>
      <c r="CJ709" s="2" t="s">
        <v>134</v>
      </c>
      <c r="CK709" s="2" t="s">
        <v>134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134</v>
      </c>
      <c r="CT709" s="2" t="s">
        <v>134</v>
      </c>
      <c r="CU709" s="2" t="s">
        <v>134</v>
      </c>
      <c r="CV709" s="2" t="s">
        <v>134</v>
      </c>
      <c r="CW709" s="2" t="s">
        <v>134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134</v>
      </c>
      <c r="DF709" s="2" t="s">
        <v>134</v>
      </c>
      <c r="DG709" s="2" t="s">
        <v>134</v>
      </c>
      <c r="DH709" s="2" t="s">
        <v>134</v>
      </c>
      <c r="DI709" s="2" t="s">
        <v>134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134</v>
      </c>
      <c r="DR709" s="2" t="s">
        <v>134</v>
      </c>
      <c r="DS709" s="2" t="s">
        <v>134</v>
      </c>
      <c r="DT709" s="2" t="s">
        <v>134</v>
      </c>
      <c r="DU709" s="2" t="s">
        <v>134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134</v>
      </c>
      <c r="ED709" s="2" t="s">
        <v>134</v>
      </c>
      <c r="EE709" s="2" t="s">
        <v>134</v>
      </c>
      <c r="EF709" s="2" t="s">
        <v>134</v>
      </c>
      <c r="EG709" s="2" t="s">
        <v>134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134</v>
      </c>
      <c r="EP709" s="2" t="s">
        <v>134</v>
      </c>
      <c r="EQ709" s="2" t="s">
        <v>134</v>
      </c>
      <c r="ER709" s="2" t="s">
        <v>134</v>
      </c>
      <c r="ES709" s="2" t="s">
        <v>134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134</v>
      </c>
      <c r="FB709" s="2" t="s">
        <v>134</v>
      </c>
      <c r="FC709" s="2" t="s">
        <v>134</v>
      </c>
      <c r="FD709" s="2" t="s">
        <v>134</v>
      </c>
      <c r="FE709" s="2" t="s">
        <v>134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134</v>
      </c>
      <c r="FN709" s="2" t="s">
        <v>134</v>
      </c>
      <c r="FO709" s="2" t="s">
        <v>134</v>
      </c>
      <c r="FP709" s="2" t="s">
        <v>134</v>
      </c>
      <c r="FQ709" s="2" t="s">
        <v>134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134</v>
      </c>
      <c r="FZ709" s="2" t="s">
        <v>134</v>
      </c>
      <c r="GA709" s="2" t="s">
        <v>134</v>
      </c>
      <c r="GB709" s="2" t="s">
        <v>134</v>
      </c>
      <c r="GC709" s="2" t="s">
        <v>134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134</v>
      </c>
      <c r="GL709" s="2" t="s">
        <v>134</v>
      </c>
      <c r="GM709" s="2" t="s">
        <v>134</v>
      </c>
      <c r="GN709" s="2" t="s">
        <v>134</v>
      </c>
      <c r="GO709" s="2" t="s">
        <v>134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134</v>
      </c>
      <c r="GX709" s="2" t="s">
        <v>134</v>
      </c>
      <c r="GY709" s="2" t="s">
        <v>134</v>
      </c>
      <c r="GZ709" s="2" t="s">
        <v>134</v>
      </c>
      <c r="HA709" s="2" t="s">
        <v>134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134</v>
      </c>
      <c r="HJ709" s="2" t="s">
        <v>134</v>
      </c>
      <c r="HK709" s="2" t="s">
        <v>134</v>
      </c>
      <c r="HL709" s="2" t="s">
        <v>134</v>
      </c>
      <c r="HM709" s="2" t="s">
        <v>134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134</v>
      </c>
      <c r="HV709" s="2" t="s">
        <v>134</v>
      </c>
      <c r="HW709" s="2" t="s">
        <v>134</v>
      </c>
      <c r="HX709" s="2" t="s">
        <v>134</v>
      </c>
      <c r="HY709" s="2" t="s">
        <v>134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134</v>
      </c>
      <c r="IH709" s="2" t="s">
        <v>134</v>
      </c>
      <c r="II709" s="2" t="s">
        <v>134</v>
      </c>
      <c r="IJ709" s="2" t="s">
        <v>134</v>
      </c>
      <c r="IK709" s="2" t="s">
        <v>134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134</v>
      </c>
      <c r="IT709" s="2" t="s">
        <v>134</v>
      </c>
      <c r="IU709" s="2" t="s">
        <v>134</v>
      </c>
      <c r="IV709" s="2" t="s">
        <v>134</v>
      </c>
      <c r="IW709" s="2" t="s">
        <v>134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134</v>
      </c>
      <c r="JF709" s="2" t="s">
        <v>134</v>
      </c>
      <c r="JG709" s="2" t="s">
        <v>134</v>
      </c>
      <c r="JH709" s="2" t="s">
        <v>134</v>
      </c>
      <c r="JI709" s="2" t="s">
        <v>134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134</v>
      </c>
      <c r="JR709" s="2" t="s">
        <v>134</v>
      </c>
      <c r="JS709" s="2" t="s">
        <v>134</v>
      </c>
      <c r="JT709" s="2" t="s">
        <v>134</v>
      </c>
      <c r="JU709" s="2" t="s">
        <v>134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134</v>
      </c>
      <c r="KD709" s="2" t="s">
        <v>134</v>
      </c>
      <c r="KE709" s="2" t="s">
        <v>134</v>
      </c>
      <c r="KF709" s="2" t="s">
        <v>134</v>
      </c>
      <c r="KG709" s="2" t="s">
        <v>134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134</v>
      </c>
      <c r="KP709" s="2" t="s">
        <v>134</v>
      </c>
      <c r="KQ709" s="2" t="s">
        <v>134</v>
      </c>
      <c r="KR709" s="2" t="s">
        <v>134</v>
      </c>
      <c r="KS709" s="2" t="s">
        <v>134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134</v>
      </c>
      <c r="LN709" s="2" t="s">
        <v>134</v>
      </c>
      <c r="LO709" s="2" t="s">
        <v>134</v>
      </c>
      <c r="LP709" s="2" t="s">
        <v>134</v>
      </c>
      <c r="LQ709" s="2" t="s">
        <v>134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134</v>
      </c>
      <c r="LZ709" s="2" t="s">
        <v>134</v>
      </c>
      <c r="MA709" s="2" t="s">
        <v>134</v>
      </c>
      <c r="MB709" s="2" t="s">
        <v>134</v>
      </c>
      <c r="MC709" s="2" t="s">
        <v>134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134</v>
      </c>
      <c r="ML709" s="2" t="s">
        <v>134</v>
      </c>
      <c r="MM709" s="2" t="s">
        <v>134</v>
      </c>
      <c r="MN709" s="2" t="s">
        <v>134</v>
      </c>
      <c r="MO709" s="2" t="s">
        <v>134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134</v>
      </c>
      <c r="MX709" s="2" t="s">
        <v>134</v>
      </c>
      <c r="MY709" s="2" t="s">
        <v>134</v>
      </c>
      <c r="MZ709" s="2" t="s">
        <v>134</v>
      </c>
      <c r="NA709" s="2" t="s">
        <v>134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134</v>
      </c>
      <c r="NJ709" s="2" t="s">
        <v>134</v>
      </c>
      <c r="NK709" s="2" t="s">
        <v>134</v>
      </c>
      <c r="NL709" s="2" t="s">
        <v>134</v>
      </c>
      <c r="NM709" s="2" t="s">
        <v>134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134</v>
      </c>
      <c r="NV709" s="2" t="s">
        <v>134</v>
      </c>
      <c r="NW709" s="2" t="s">
        <v>134</v>
      </c>
      <c r="NX709" s="2" t="s">
        <v>134</v>
      </c>
      <c r="NY709" s="2" t="s">
        <v>134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134</v>
      </c>
      <c r="OT709" s="2" t="s">
        <v>134</v>
      </c>
      <c r="OU709" s="2" t="s">
        <v>134</v>
      </c>
      <c r="OV709" s="2" t="s">
        <v>134</v>
      </c>
      <c r="OW709" s="2" t="s">
        <v>134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134</v>
      </c>
      <c r="PF709" s="2" t="s">
        <v>134</v>
      </c>
      <c r="PG709" s="2" t="s">
        <v>134</v>
      </c>
      <c r="PH709" s="2" t="s">
        <v>134</v>
      </c>
      <c r="PI709" s="2" t="s">
        <v>134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134</v>
      </c>
      <c r="PR709" s="2" t="s">
        <v>134</v>
      </c>
      <c r="PS709" s="2" t="s">
        <v>134</v>
      </c>
      <c r="PT709" s="2" t="s">
        <v>134</v>
      </c>
      <c r="PU709" s="2" t="s">
        <v>134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134</v>
      </c>
      <c r="QD709" s="2" t="s">
        <v>134</v>
      </c>
      <c r="QE709" s="2" t="s">
        <v>134</v>
      </c>
      <c r="QF709" s="2" t="s">
        <v>134</v>
      </c>
      <c r="QG709" s="2" t="s">
        <v>134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134</v>
      </c>
      <c r="RB709" s="2" t="s">
        <v>134</v>
      </c>
      <c r="RC709" s="2" t="s">
        <v>134</v>
      </c>
      <c r="RD709" s="2" t="s">
        <v>134</v>
      </c>
      <c r="RE709" s="2" t="s">
        <v>134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134</v>
      </c>
      <c r="RN709" s="2" t="s">
        <v>134</v>
      </c>
      <c r="RO709" s="2" t="s">
        <v>134</v>
      </c>
      <c r="RP709" s="2" t="s">
        <v>134</v>
      </c>
      <c r="RQ709" s="2" t="s">
        <v>134</v>
      </c>
      <c r="RR709" s="2" t="s">
        <v>134</v>
      </c>
      <c r="RS709" s="4"/>
      <c r="RT709" s="8"/>
      <c r="RU709" s="4"/>
      <c r="RV709" s="8"/>
      <c r="RW709" s="7"/>
      <c r="RX709" s="7"/>
      <c r="RY709" s="2" t="s">
        <v>134</v>
      </c>
      <c r="RZ709" s="2" t="s">
        <v>134</v>
      </c>
      <c r="SA709" s="2" t="s">
        <v>134</v>
      </c>
      <c r="SB709" s="2" t="s">
        <v>134</v>
      </c>
      <c r="SC709" s="2" t="s">
        <v>134</v>
      </c>
      <c r="SD709" s="2" t="s">
        <v>134</v>
      </c>
      <c r="SE709" s="4"/>
      <c r="SF709" s="8"/>
      <c r="SG709" s="4"/>
      <c r="SH709" s="8"/>
      <c r="SI709" s="7"/>
      <c r="SJ709" s="7"/>
      <c r="SK709" s="2" t="s">
        <v>134</v>
      </c>
      <c r="SL709" s="2" t="s">
        <v>134</v>
      </c>
      <c r="SM709" s="2" t="s">
        <v>134</v>
      </c>
      <c r="SN709" s="2" t="s">
        <v>134</v>
      </c>
      <c r="SO709" s="2" t="s">
        <v>134</v>
      </c>
      <c r="SP709" s="2" t="s">
        <v>134</v>
      </c>
    </row>
    <row r="710">
      <c r="A710" s="2" t="s">
        <v>4476</v>
      </c>
      <c r="B710" s="2" t="s">
        <v>123</v>
      </c>
      <c r="C710" s="2" t="s">
        <v>1660</v>
      </c>
      <c r="D710" s="2" t="s">
        <v>2731</v>
      </c>
      <c r="E710" s="2" t="s">
        <v>1660</v>
      </c>
      <c r="F710" s="2" t="s">
        <v>4477</v>
      </c>
      <c r="G710" s="2" t="s">
        <v>134</v>
      </c>
      <c r="H710" s="2" t="s">
        <v>134</v>
      </c>
      <c r="I710" s="2" t="s">
        <v>134</v>
      </c>
      <c r="J710" s="2" t="s">
        <v>4478</v>
      </c>
      <c r="K710" s="2" t="s">
        <v>329</v>
      </c>
      <c r="L710" s="3">
        <v>5.25</v>
      </c>
      <c r="M710" s="3"/>
      <c r="N710" s="3"/>
      <c r="O710" s="2" t="s">
        <v>131</v>
      </c>
      <c r="P710" s="2" t="s">
        <v>134</v>
      </c>
      <c r="Q710" s="2" t="s">
        <v>134</v>
      </c>
      <c r="R710" s="2" t="s">
        <v>3132</v>
      </c>
      <c r="S710" s="2" t="s">
        <v>134</v>
      </c>
      <c r="T710" s="2" t="s">
        <v>134</v>
      </c>
      <c r="U710" s="2" t="s">
        <v>134</v>
      </c>
      <c r="V710" s="2" t="s">
        <v>134</v>
      </c>
      <c r="W710" s="2" t="s">
        <v>134</v>
      </c>
      <c r="X710" s="2" t="s">
        <v>134</v>
      </c>
      <c r="Y710" s="2" t="s">
        <v>134</v>
      </c>
      <c r="Z710" s="4"/>
      <c r="AA710" s="4">
        <f>=ROUNDDOWN({0},0)</f>
      </c>
      <c r="AB710" s="5"/>
      <c r="AC710" s="2" t="s">
        <v>134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134</v>
      </c>
      <c r="BM710" s="7"/>
      <c r="BN710" s="7"/>
      <c r="BO710" s="4"/>
      <c r="BP710" s="8"/>
      <c r="BQ710" s="4"/>
      <c r="BR710" s="8"/>
      <c r="BS710" s="7"/>
      <c r="BT710" s="7"/>
      <c r="BU710" s="2" t="s">
        <v>134</v>
      </c>
      <c r="BV710" s="2" t="s">
        <v>134</v>
      </c>
      <c r="BW710" s="2" t="s">
        <v>134</v>
      </c>
      <c r="BX710" s="2" t="s">
        <v>134</v>
      </c>
      <c r="BY710" s="2" t="s">
        <v>134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134</v>
      </c>
      <c r="CH710" s="2" t="s">
        <v>134</v>
      </c>
      <c r="CI710" s="2" t="s">
        <v>134</v>
      </c>
      <c r="CJ710" s="2" t="s">
        <v>134</v>
      </c>
      <c r="CK710" s="2" t="s">
        <v>134</v>
      </c>
      <c r="CL710" s="2" t="s">
        <v>134</v>
      </c>
      <c r="CM710" s="4"/>
      <c r="CN710" s="8"/>
      <c r="CO710" s="4"/>
      <c r="CP710" s="8"/>
      <c r="CQ710" s="7"/>
      <c r="CR710" s="7"/>
      <c r="CS710" s="2" t="s">
        <v>134</v>
      </c>
      <c r="CT710" s="2" t="s">
        <v>134</v>
      </c>
      <c r="CU710" s="2" t="s">
        <v>134</v>
      </c>
      <c r="CV710" s="2" t="s">
        <v>134</v>
      </c>
      <c r="CW710" s="2" t="s">
        <v>134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134</v>
      </c>
      <c r="DF710" s="2" t="s">
        <v>134</v>
      </c>
      <c r="DG710" s="2" t="s">
        <v>134</v>
      </c>
      <c r="DH710" s="2" t="s">
        <v>134</v>
      </c>
      <c r="DI710" s="2" t="s">
        <v>134</v>
      </c>
      <c r="DJ710" s="2" t="s">
        <v>134</v>
      </c>
      <c r="DK710" s="4"/>
      <c r="DL710" s="8"/>
      <c r="DM710" s="4"/>
      <c r="DN710" s="8"/>
      <c r="DO710" s="7"/>
      <c r="DP710" s="7"/>
      <c r="DQ710" s="2" t="s">
        <v>134</v>
      </c>
      <c r="DR710" s="2" t="s">
        <v>134</v>
      </c>
      <c r="DS710" s="2" t="s">
        <v>134</v>
      </c>
      <c r="DT710" s="2" t="s">
        <v>134</v>
      </c>
      <c r="DU710" s="2" t="s">
        <v>134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134</v>
      </c>
      <c r="ED710" s="2" t="s">
        <v>134</v>
      </c>
      <c r="EE710" s="2" t="s">
        <v>134</v>
      </c>
      <c r="EF710" s="2" t="s">
        <v>134</v>
      </c>
      <c r="EG710" s="2" t="s">
        <v>134</v>
      </c>
      <c r="EH710" s="2" t="s">
        <v>134</v>
      </c>
      <c r="EI710" s="4"/>
      <c r="EJ710" s="8"/>
      <c r="EK710" s="4"/>
      <c r="EL710" s="8"/>
      <c r="EM710" s="7"/>
      <c r="EN710" s="7"/>
      <c r="EO710" s="2" t="s">
        <v>134</v>
      </c>
      <c r="EP710" s="2" t="s">
        <v>134</v>
      </c>
      <c r="EQ710" s="2" t="s">
        <v>134</v>
      </c>
      <c r="ER710" s="2" t="s">
        <v>134</v>
      </c>
      <c r="ES710" s="2" t="s">
        <v>134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134</v>
      </c>
      <c r="FB710" s="2" t="s">
        <v>134</v>
      </c>
      <c r="FC710" s="2" t="s">
        <v>134</v>
      </c>
      <c r="FD710" s="2" t="s">
        <v>134</v>
      </c>
      <c r="FE710" s="2" t="s">
        <v>134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134</v>
      </c>
      <c r="FN710" s="2" t="s">
        <v>134</v>
      </c>
      <c r="FO710" s="2" t="s">
        <v>134</v>
      </c>
      <c r="FP710" s="2" t="s">
        <v>134</v>
      </c>
      <c r="FQ710" s="2" t="s">
        <v>134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134</v>
      </c>
      <c r="FZ710" s="2" t="s">
        <v>134</v>
      </c>
      <c r="GA710" s="2" t="s">
        <v>134</v>
      </c>
      <c r="GB710" s="2" t="s">
        <v>134</v>
      </c>
      <c r="GC710" s="2" t="s">
        <v>134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134</v>
      </c>
      <c r="GL710" s="2" t="s">
        <v>134</v>
      </c>
      <c r="GM710" s="2" t="s">
        <v>134</v>
      </c>
      <c r="GN710" s="2" t="s">
        <v>134</v>
      </c>
      <c r="GO710" s="2" t="s">
        <v>134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134</v>
      </c>
      <c r="GX710" s="2" t="s">
        <v>134</v>
      </c>
      <c r="GY710" s="2" t="s">
        <v>134</v>
      </c>
      <c r="GZ710" s="2" t="s">
        <v>134</v>
      </c>
      <c r="HA710" s="2" t="s">
        <v>134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134</v>
      </c>
      <c r="HJ710" s="2" t="s">
        <v>134</v>
      </c>
      <c r="HK710" s="2" t="s">
        <v>134</v>
      </c>
      <c r="HL710" s="2" t="s">
        <v>134</v>
      </c>
      <c r="HM710" s="2" t="s">
        <v>134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134</v>
      </c>
      <c r="HV710" s="2" t="s">
        <v>134</v>
      </c>
      <c r="HW710" s="2" t="s">
        <v>134</v>
      </c>
      <c r="HX710" s="2" t="s">
        <v>134</v>
      </c>
      <c r="HY710" s="2" t="s">
        <v>134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134</v>
      </c>
      <c r="IH710" s="2" t="s">
        <v>134</v>
      </c>
      <c r="II710" s="2" t="s">
        <v>134</v>
      </c>
      <c r="IJ710" s="2" t="s">
        <v>134</v>
      </c>
      <c r="IK710" s="2" t="s">
        <v>134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134</v>
      </c>
      <c r="IT710" s="2" t="s">
        <v>134</v>
      </c>
      <c r="IU710" s="2" t="s">
        <v>134</v>
      </c>
      <c r="IV710" s="2" t="s">
        <v>134</v>
      </c>
      <c r="IW710" s="2" t="s">
        <v>134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134</v>
      </c>
      <c r="JF710" s="2" t="s">
        <v>134</v>
      </c>
      <c r="JG710" s="2" t="s">
        <v>134</v>
      </c>
      <c r="JH710" s="2" t="s">
        <v>134</v>
      </c>
      <c r="JI710" s="2" t="s">
        <v>134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134</v>
      </c>
      <c r="JR710" s="2" t="s">
        <v>134</v>
      </c>
      <c r="JS710" s="2" t="s">
        <v>134</v>
      </c>
      <c r="JT710" s="2" t="s">
        <v>134</v>
      </c>
      <c r="JU710" s="2" t="s">
        <v>134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134</v>
      </c>
      <c r="KD710" s="2" t="s">
        <v>134</v>
      </c>
      <c r="KE710" s="2" t="s">
        <v>134</v>
      </c>
      <c r="KF710" s="2" t="s">
        <v>134</v>
      </c>
      <c r="KG710" s="2" t="s">
        <v>134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134</v>
      </c>
      <c r="KP710" s="2" t="s">
        <v>134</v>
      </c>
      <c r="KQ710" s="2" t="s">
        <v>134</v>
      </c>
      <c r="KR710" s="2" t="s">
        <v>134</v>
      </c>
      <c r="KS710" s="2" t="s">
        <v>134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134</v>
      </c>
      <c r="LB710" s="2" t="s">
        <v>134</v>
      </c>
      <c r="LC710" s="2" t="s">
        <v>134</v>
      </c>
      <c r="LD710" s="2" t="s">
        <v>134</v>
      </c>
      <c r="LE710" s="2" t="s">
        <v>134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134</v>
      </c>
      <c r="LN710" s="2" t="s">
        <v>134</v>
      </c>
      <c r="LO710" s="2" t="s">
        <v>134</v>
      </c>
      <c r="LP710" s="2" t="s">
        <v>134</v>
      </c>
      <c r="LQ710" s="2" t="s">
        <v>134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134</v>
      </c>
      <c r="LZ710" s="2" t="s">
        <v>134</v>
      </c>
      <c r="MA710" s="2" t="s">
        <v>134</v>
      </c>
      <c r="MB710" s="2" t="s">
        <v>134</v>
      </c>
      <c r="MC710" s="2" t="s">
        <v>134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134</v>
      </c>
      <c r="ML710" s="2" t="s">
        <v>134</v>
      </c>
      <c r="MM710" s="2" t="s">
        <v>134</v>
      </c>
      <c r="MN710" s="2" t="s">
        <v>134</v>
      </c>
      <c r="MO710" s="2" t="s">
        <v>134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134</v>
      </c>
      <c r="NJ710" s="2" t="s">
        <v>134</v>
      </c>
      <c r="NK710" s="2" t="s">
        <v>134</v>
      </c>
      <c r="NL710" s="2" t="s">
        <v>134</v>
      </c>
      <c r="NM710" s="2" t="s">
        <v>134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134</v>
      </c>
      <c r="NV710" s="2" t="s">
        <v>134</v>
      </c>
      <c r="NW710" s="2" t="s">
        <v>134</v>
      </c>
      <c r="NX710" s="2" t="s">
        <v>134</v>
      </c>
      <c r="NY710" s="2" t="s">
        <v>134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134</v>
      </c>
      <c r="OT710" s="2" t="s">
        <v>134</v>
      </c>
      <c r="OU710" s="2" t="s">
        <v>134</v>
      </c>
      <c r="OV710" s="2" t="s">
        <v>134</v>
      </c>
      <c r="OW710" s="2" t="s">
        <v>134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134</v>
      </c>
      <c r="PF710" s="2" t="s">
        <v>134</v>
      </c>
      <c r="PG710" s="2" t="s">
        <v>134</v>
      </c>
      <c r="PH710" s="2" t="s">
        <v>134</v>
      </c>
      <c r="PI710" s="2" t="s">
        <v>134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134</v>
      </c>
      <c r="QD710" s="2" t="s">
        <v>134</v>
      </c>
      <c r="QE710" s="2" t="s">
        <v>134</v>
      </c>
      <c r="QF710" s="2" t="s">
        <v>134</v>
      </c>
      <c r="QG710" s="2" t="s">
        <v>134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134</v>
      </c>
      <c r="RB710" s="2" t="s">
        <v>134</v>
      </c>
      <c r="RC710" s="2" t="s">
        <v>134</v>
      </c>
      <c r="RD710" s="2" t="s">
        <v>134</v>
      </c>
      <c r="RE710" s="2" t="s">
        <v>134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134</v>
      </c>
      <c r="RN710" s="2" t="s">
        <v>134</v>
      </c>
      <c r="RO710" s="2" t="s">
        <v>134</v>
      </c>
      <c r="RP710" s="2" t="s">
        <v>134</v>
      </c>
      <c r="RQ710" s="2" t="s">
        <v>134</v>
      </c>
      <c r="RR710" s="2" t="s">
        <v>134</v>
      </c>
      <c r="RS710" s="4"/>
      <c r="RT710" s="8"/>
      <c r="RU710" s="4"/>
      <c r="RV710" s="8"/>
      <c r="RW710" s="7"/>
      <c r="RX710" s="7"/>
      <c r="RY710" s="2" t="s">
        <v>134</v>
      </c>
      <c r="RZ710" s="2" t="s">
        <v>134</v>
      </c>
      <c r="SA710" s="2" t="s">
        <v>134</v>
      </c>
      <c r="SB710" s="2" t="s">
        <v>134</v>
      </c>
      <c r="SC710" s="2" t="s">
        <v>134</v>
      </c>
      <c r="SD710" s="2" t="s">
        <v>134</v>
      </c>
      <c r="SE710" s="4"/>
      <c r="SF710" s="8"/>
      <c r="SG710" s="4"/>
      <c r="SH710" s="8"/>
      <c r="SI710" s="7"/>
      <c r="SJ710" s="7"/>
      <c r="SK710" s="2" t="s">
        <v>134</v>
      </c>
      <c r="SL710" s="2" t="s">
        <v>134</v>
      </c>
      <c r="SM710" s="2" t="s">
        <v>134</v>
      </c>
      <c r="SN710" s="2" t="s">
        <v>134</v>
      </c>
      <c r="SO710" s="2" t="s">
        <v>134</v>
      </c>
      <c r="SP710" s="2" t="s">
        <v>134</v>
      </c>
    </row>
    <row r="711">
      <c r="A711" s="2" t="s">
        <v>4479</v>
      </c>
      <c r="B711" s="2" t="s">
        <v>123</v>
      </c>
      <c r="C711" s="2" t="s">
        <v>1660</v>
      </c>
      <c r="D711" s="2" t="s">
        <v>2731</v>
      </c>
      <c r="E711" s="2" t="s">
        <v>1660</v>
      </c>
      <c r="F711" s="2" t="s">
        <v>4480</v>
      </c>
      <c r="G711" s="2" t="s">
        <v>134</v>
      </c>
      <c r="H711" s="2" t="s">
        <v>134</v>
      </c>
      <c r="I711" s="2" t="s">
        <v>134</v>
      </c>
      <c r="J711" s="2" t="s">
        <v>4481</v>
      </c>
      <c r="K711" s="2" t="s">
        <v>4296</v>
      </c>
      <c r="L711" s="3">
        <v>4.85</v>
      </c>
      <c r="M711" s="3"/>
      <c r="N711" s="3"/>
      <c r="O711" s="2" t="s">
        <v>131</v>
      </c>
      <c r="P711" s="2" t="s">
        <v>134</v>
      </c>
      <c r="Q711" s="2" t="s">
        <v>134</v>
      </c>
      <c r="R711" s="2" t="s">
        <v>3132</v>
      </c>
      <c r="S711" s="2" t="s">
        <v>134</v>
      </c>
      <c r="T711" s="2" t="s">
        <v>134</v>
      </c>
      <c r="U711" s="2" t="s">
        <v>134</v>
      </c>
      <c r="V711" s="2" t="s">
        <v>134</v>
      </c>
      <c r="W711" s="2" t="s">
        <v>134</v>
      </c>
      <c r="X711" s="2" t="s">
        <v>134</v>
      </c>
      <c r="Y711" s="2" t="s">
        <v>134</v>
      </c>
      <c r="Z711" s="4"/>
      <c r="AA711" s="4">
        <f>=ROUNDDOWN({0},0)</f>
      </c>
      <c r="AB711" s="5"/>
      <c r="AC711" s="2" t="s">
        <v>134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134</v>
      </c>
      <c r="BM711" s="7"/>
      <c r="BN711" s="7"/>
      <c r="BO711" s="4"/>
      <c r="BP711" s="8"/>
      <c r="BQ711" s="4"/>
      <c r="BR711" s="8"/>
      <c r="BS711" s="7"/>
      <c r="BT711" s="7"/>
      <c r="BU711" s="2" t="s">
        <v>134</v>
      </c>
      <c r="BV711" s="2" t="s">
        <v>134</v>
      </c>
      <c r="BW711" s="2" t="s">
        <v>134</v>
      </c>
      <c r="BX711" s="2" t="s">
        <v>134</v>
      </c>
      <c r="BY711" s="2" t="s">
        <v>134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134</v>
      </c>
      <c r="CI711" s="2" t="s">
        <v>134</v>
      </c>
      <c r="CJ711" s="2" t="s">
        <v>134</v>
      </c>
      <c r="CK711" s="2" t="s">
        <v>134</v>
      </c>
      <c r="CL711" s="2" t="s">
        <v>134</v>
      </c>
      <c r="CM711" s="4"/>
      <c r="CN711" s="8"/>
      <c r="CO711" s="4"/>
      <c r="CP711" s="8"/>
      <c r="CQ711" s="7"/>
      <c r="CR711" s="7"/>
      <c r="CS711" s="2" t="s">
        <v>134</v>
      </c>
      <c r="CT711" s="2" t="s">
        <v>134</v>
      </c>
      <c r="CU711" s="2" t="s">
        <v>134</v>
      </c>
      <c r="CV711" s="2" t="s">
        <v>134</v>
      </c>
      <c r="CW711" s="2" t="s">
        <v>134</v>
      </c>
      <c r="CX711" s="2" t="s">
        <v>134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134</v>
      </c>
      <c r="DG711" s="2" t="s">
        <v>134</v>
      </c>
      <c r="DH711" s="2" t="s">
        <v>134</v>
      </c>
      <c r="DI711" s="2" t="s">
        <v>134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134</v>
      </c>
      <c r="DR711" s="2" t="s">
        <v>134</v>
      </c>
      <c r="DS711" s="2" t="s">
        <v>134</v>
      </c>
      <c r="DT711" s="2" t="s">
        <v>134</v>
      </c>
      <c r="DU711" s="2" t="s">
        <v>134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134</v>
      </c>
      <c r="ED711" s="2" t="s">
        <v>134</v>
      </c>
      <c r="EE711" s="2" t="s">
        <v>134</v>
      </c>
      <c r="EF711" s="2" t="s">
        <v>134</v>
      </c>
      <c r="EG711" s="2" t="s">
        <v>134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134</v>
      </c>
      <c r="EP711" s="2" t="s">
        <v>134</v>
      </c>
      <c r="EQ711" s="2" t="s">
        <v>134</v>
      </c>
      <c r="ER711" s="2" t="s">
        <v>134</v>
      </c>
      <c r="ES711" s="2" t="s">
        <v>134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134</v>
      </c>
      <c r="FB711" s="2" t="s">
        <v>134</v>
      </c>
      <c r="FC711" s="2" t="s">
        <v>134</v>
      </c>
      <c r="FD711" s="2" t="s">
        <v>134</v>
      </c>
      <c r="FE711" s="2" t="s">
        <v>134</v>
      </c>
      <c r="FF711" s="2" t="s">
        <v>134</v>
      </c>
      <c r="FG711" s="4"/>
      <c r="FH711" s="8"/>
      <c r="FI711" s="4"/>
      <c r="FJ711" s="8"/>
      <c r="FK711" s="7"/>
      <c r="FL711" s="7"/>
      <c r="FM711" s="2" t="s">
        <v>134</v>
      </c>
      <c r="FN711" s="2" t="s">
        <v>134</v>
      </c>
      <c r="FO711" s="2" t="s">
        <v>134</v>
      </c>
      <c r="FP711" s="2" t="s">
        <v>134</v>
      </c>
      <c r="FQ711" s="2" t="s">
        <v>134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134</v>
      </c>
      <c r="GA711" s="2" t="s">
        <v>134</v>
      </c>
      <c r="GB711" s="2" t="s">
        <v>134</v>
      </c>
      <c r="GC711" s="2" t="s">
        <v>134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134</v>
      </c>
      <c r="GL711" s="2" t="s">
        <v>134</v>
      </c>
      <c r="GM711" s="2" t="s">
        <v>134</v>
      </c>
      <c r="GN711" s="2" t="s">
        <v>134</v>
      </c>
      <c r="GO711" s="2" t="s">
        <v>134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134</v>
      </c>
      <c r="GX711" s="2" t="s">
        <v>134</v>
      </c>
      <c r="GY711" s="2" t="s">
        <v>134</v>
      </c>
      <c r="GZ711" s="2" t="s">
        <v>134</v>
      </c>
      <c r="HA711" s="2" t="s">
        <v>134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134</v>
      </c>
      <c r="HJ711" s="2" t="s">
        <v>134</v>
      </c>
      <c r="HK711" s="2" t="s">
        <v>134</v>
      </c>
      <c r="HL711" s="2" t="s">
        <v>134</v>
      </c>
      <c r="HM711" s="2" t="s">
        <v>134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134</v>
      </c>
      <c r="HV711" s="2" t="s">
        <v>134</v>
      </c>
      <c r="HW711" s="2" t="s">
        <v>134</v>
      </c>
      <c r="HX711" s="2" t="s">
        <v>134</v>
      </c>
      <c r="HY711" s="2" t="s">
        <v>134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134</v>
      </c>
      <c r="II711" s="2" t="s">
        <v>134</v>
      </c>
      <c r="IJ711" s="2" t="s">
        <v>134</v>
      </c>
      <c r="IK711" s="2" t="s">
        <v>134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134</v>
      </c>
      <c r="IT711" s="2" t="s">
        <v>134</v>
      </c>
      <c r="IU711" s="2" t="s">
        <v>134</v>
      </c>
      <c r="IV711" s="2" t="s">
        <v>134</v>
      </c>
      <c r="IW711" s="2" t="s">
        <v>134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134</v>
      </c>
      <c r="JG711" s="2" t="s">
        <v>134</v>
      </c>
      <c r="JH711" s="2" t="s">
        <v>134</v>
      </c>
      <c r="JI711" s="2" t="s">
        <v>134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134</v>
      </c>
      <c r="JS711" s="2" t="s">
        <v>134</v>
      </c>
      <c r="JT711" s="2" t="s">
        <v>134</v>
      </c>
      <c r="JU711" s="2" t="s">
        <v>134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134</v>
      </c>
      <c r="KE711" s="2" t="s">
        <v>134</v>
      </c>
      <c r="KF711" s="2" t="s">
        <v>134</v>
      </c>
      <c r="KG711" s="2" t="s">
        <v>134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134</v>
      </c>
      <c r="KQ711" s="2" t="s">
        <v>134</v>
      </c>
      <c r="KR711" s="2" t="s">
        <v>134</v>
      </c>
      <c r="KS711" s="2" t="s">
        <v>134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134</v>
      </c>
      <c r="LC711" s="2" t="s">
        <v>134</v>
      </c>
      <c r="LD711" s="2" t="s">
        <v>134</v>
      </c>
      <c r="LE711" s="2" t="s">
        <v>134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134</v>
      </c>
      <c r="LN711" s="2" t="s">
        <v>134</v>
      </c>
      <c r="LO711" s="2" t="s">
        <v>134</v>
      </c>
      <c r="LP711" s="2" t="s">
        <v>134</v>
      </c>
      <c r="LQ711" s="2" t="s">
        <v>134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134</v>
      </c>
      <c r="LZ711" s="2" t="s">
        <v>134</v>
      </c>
      <c r="MA711" s="2" t="s">
        <v>134</v>
      </c>
      <c r="MB711" s="2" t="s">
        <v>134</v>
      </c>
      <c r="MC711" s="2" t="s">
        <v>134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134</v>
      </c>
      <c r="MM711" s="2" t="s">
        <v>134</v>
      </c>
      <c r="MN711" s="2" t="s">
        <v>134</v>
      </c>
      <c r="MO711" s="2" t="s">
        <v>134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134</v>
      </c>
      <c r="MY711" s="2" t="s">
        <v>134</v>
      </c>
      <c r="MZ711" s="2" t="s">
        <v>134</v>
      </c>
      <c r="NA711" s="2" t="s">
        <v>134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134</v>
      </c>
      <c r="NJ711" s="2" t="s">
        <v>134</v>
      </c>
      <c r="NK711" s="2" t="s">
        <v>134</v>
      </c>
      <c r="NL711" s="2" t="s">
        <v>134</v>
      </c>
      <c r="NM711" s="2" t="s">
        <v>134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134</v>
      </c>
      <c r="NV711" s="2" t="s">
        <v>134</v>
      </c>
      <c r="NW711" s="2" t="s">
        <v>134</v>
      </c>
      <c r="NX711" s="2" t="s">
        <v>134</v>
      </c>
      <c r="NY711" s="2" t="s">
        <v>134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134</v>
      </c>
      <c r="OT711" s="2" t="s">
        <v>134</v>
      </c>
      <c r="OU711" s="2" t="s">
        <v>134</v>
      </c>
      <c r="OV711" s="2" t="s">
        <v>134</v>
      </c>
      <c r="OW711" s="2" t="s">
        <v>134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134</v>
      </c>
      <c r="PF711" s="2" t="s">
        <v>134</v>
      </c>
      <c r="PG711" s="2" t="s">
        <v>134</v>
      </c>
      <c r="PH711" s="2" t="s">
        <v>134</v>
      </c>
      <c r="PI711" s="2" t="s">
        <v>134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134</v>
      </c>
      <c r="QD711" s="2" t="s">
        <v>134</v>
      </c>
      <c r="QE711" s="2" t="s">
        <v>134</v>
      </c>
      <c r="QF711" s="2" t="s">
        <v>134</v>
      </c>
      <c r="QG711" s="2" t="s">
        <v>134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134</v>
      </c>
      <c r="RB711" s="2" t="s">
        <v>134</v>
      </c>
      <c r="RC711" s="2" t="s">
        <v>134</v>
      </c>
      <c r="RD711" s="2" t="s">
        <v>134</v>
      </c>
      <c r="RE711" s="2" t="s">
        <v>134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134</v>
      </c>
      <c r="RN711" s="2" t="s">
        <v>134</v>
      </c>
      <c r="RO711" s="2" t="s">
        <v>134</v>
      </c>
      <c r="RP711" s="2" t="s">
        <v>134</v>
      </c>
      <c r="RQ711" s="2" t="s">
        <v>134</v>
      </c>
      <c r="RR711" s="2" t="s">
        <v>134</v>
      </c>
      <c r="RS711" s="4"/>
      <c r="RT711" s="8"/>
      <c r="RU711" s="4"/>
      <c r="RV711" s="8"/>
      <c r="RW711" s="7"/>
      <c r="RX711" s="7"/>
      <c r="RY711" s="2" t="s">
        <v>134</v>
      </c>
      <c r="RZ711" s="2" t="s">
        <v>134</v>
      </c>
      <c r="SA711" s="2" t="s">
        <v>134</v>
      </c>
      <c r="SB711" s="2" t="s">
        <v>134</v>
      </c>
      <c r="SC711" s="2" t="s">
        <v>134</v>
      </c>
      <c r="SD711" s="2" t="s">
        <v>134</v>
      </c>
      <c r="SE711" s="4"/>
      <c r="SF711" s="8"/>
      <c r="SG711" s="4"/>
      <c r="SH711" s="8"/>
      <c r="SI711" s="7"/>
      <c r="SJ711" s="7"/>
      <c r="SK711" s="2" t="s">
        <v>134</v>
      </c>
      <c r="SL711" s="2" t="s">
        <v>134</v>
      </c>
      <c r="SM711" s="2" t="s">
        <v>134</v>
      </c>
      <c r="SN711" s="2" t="s">
        <v>134</v>
      </c>
      <c r="SO711" s="2" t="s">
        <v>134</v>
      </c>
      <c r="SP711" s="2" t="s">
        <v>134</v>
      </c>
    </row>
    <row r="712">
      <c r="A712" s="2" t="s">
        <v>4482</v>
      </c>
      <c r="B712" s="2" t="s">
        <v>123</v>
      </c>
      <c r="C712" s="2" t="s">
        <v>1660</v>
      </c>
      <c r="D712" s="2" t="s">
        <v>2731</v>
      </c>
      <c r="E712" s="2" t="s">
        <v>1660</v>
      </c>
      <c r="F712" s="2" t="s">
        <v>4483</v>
      </c>
      <c r="G712" s="2" t="s">
        <v>134</v>
      </c>
      <c r="H712" s="2" t="s">
        <v>134</v>
      </c>
      <c r="I712" s="2" t="s">
        <v>134</v>
      </c>
      <c r="J712" s="2" t="s">
        <v>4484</v>
      </c>
      <c r="K712" s="2" t="s">
        <v>3439</v>
      </c>
      <c r="L712" s="3">
        <v>6</v>
      </c>
      <c r="M712" s="3"/>
      <c r="N712" s="3"/>
      <c r="O712" s="2" t="s">
        <v>766</v>
      </c>
      <c r="P712" s="2" t="s">
        <v>134</v>
      </c>
      <c r="Q712" s="2" t="s">
        <v>134</v>
      </c>
      <c r="R712" s="2" t="s">
        <v>3132</v>
      </c>
      <c r="S712" s="2" t="s">
        <v>134</v>
      </c>
      <c r="T712" s="2" t="s">
        <v>134</v>
      </c>
      <c r="U712" s="2" t="s">
        <v>134</v>
      </c>
      <c r="V712" s="2" t="s">
        <v>134</v>
      </c>
      <c r="W712" s="2" t="s">
        <v>134</v>
      </c>
      <c r="X712" s="2" t="s">
        <v>134</v>
      </c>
      <c r="Y712" s="2" t="s">
        <v>134</v>
      </c>
      <c r="Z712" s="4"/>
      <c r="AA712" s="4">
        <f>=ROUNDDOWN({0},0)</f>
      </c>
      <c r="AB712" s="5"/>
      <c r="AC712" s="2" t="s">
        <v>134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134</v>
      </c>
      <c r="AW712" s="8" t="s">
        <v>134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/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/>
      <c r="BJ712" s="4"/>
      <c r="BK712" s="8"/>
      <c r="BL712" s="2" t="s">
        <v>134</v>
      </c>
      <c r="BM712" s="7"/>
      <c r="BN712" s="7"/>
      <c r="BO712" s="4"/>
      <c r="BP712" s="8"/>
      <c r="BQ712" s="4"/>
      <c r="BR712" s="8"/>
      <c r="BS712" s="7"/>
      <c r="BT712" s="7"/>
      <c r="BU712" s="2" t="s">
        <v>134</v>
      </c>
      <c r="BV712" s="2" t="s">
        <v>134</v>
      </c>
      <c r="BW712" s="2" t="s">
        <v>134</v>
      </c>
      <c r="BX712" s="2" t="s">
        <v>134</v>
      </c>
      <c r="BY712" s="2" t="s">
        <v>134</v>
      </c>
      <c r="BZ712" s="2" t="s">
        <v>134</v>
      </c>
      <c r="CA712" s="4"/>
      <c r="CB712" s="8"/>
      <c r="CC712" s="4"/>
      <c r="CD712" s="8"/>
      <c r="CE712" s="7"/>
      <c r="CF712" s="7"/>
      <c r="CG712" s="2" t="s">
        <v>134</v>
      </c>
      <c r="CH712" s="2" t="s">
        <v>134</v>
      </c>
      <c r="CI712" s="2" t="s">
        <v>134</v>
      </c>
      <c r="CJ712" s="2" t="s">
        <v>134</v>
      </c>
      <c r="CK712" s="2" t="s">
        <v>134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134</v>
      </c>
      <c r="CU712" s="2" t="s">
        <v>134</v>
      </c>
      <c r="CV712" s="2" t="s">
        <v>134</v>
      </c>
      <c r="CW712" s="2" t="s">
        <v>134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134</v>
      </c>
      <c r="DG712" s="2" t="s">
        <v>134</v>
      </c>
      <c r="DH712" s="2" t="s">
        <v>134</v>
      </c>
      <c r="DI712" s="2" t="s">
        <v>134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134</v>
      </c>
      <c r="DR712" s="2" t="s">
        <v>134</v>
      </c>
      <c r="DS712" s="2" t="s">
        <v>134</v>
      </c>
      <c r="DT712" s="2" t="s">
        <v>134</v>
      </c>
      <c r="DU712" s="2" t="s">
        <v>134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134</v>
      </c>
      <c r="ED712" s="2" t="s">
        <v>134</v>
      </c>
      <c r="EE712" s="2" t="s">
        <v>134</v>
      </c>
      <c r="EF712" s="2" t="s">
        <v>134</v>
      </c>
      <c r="EG712" s="2" t="s">
        <v>134</v>
      </c>
      <c r="EH712" s="2" t="s">
        <v>134</v>
      </c>
      <c r="EI712" s="4"/>
      <c r="EJ712" s="8"/>
      <c r="EK712" s="4"/>
      <c r="EL712" s="8"/>
      <c r="EM712" s="7"/>
      <c r="EN712" s="7"/>
      <c r="EO712" s="2" t="s">
        <v>134</v>
      </c>
      <c r="EP712" s="2" t="s">
        <v>134</v>
      </c>
      <c r="EQ712" s="2" t="s">
        <v>134</v>
      </c>
      <c r="ER712" s="2" t="s">
        <v>134</v>
      </c>
      <c r="ES712" s="2" t="s">
        <v>134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134</v>
      </c>
      <c r="FB712" s="2" t="s">
        <v>134</v>
      </c>
      <c r="FC712" s="2" t="s">
        <v>134</v>
      </c>
      <c r="FD712" s="2" t="s">
        <v>134</v>
      </c>
      <c r="FE712" s="2" t="s">
        <v>134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134</v>
      </c>
      <c r="FN712" s="2" t="s">
        <v>134</v>
      </c>
      <c r="FO712" s="2" t="s">
        <v>134</v>
      </c>
      <c r="FP712" s="2" t="s">
        <v>134</v>
      </c>
      <c r="FQ712" s="2" t="s">
        <v>134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134</v>
      </c>
      <c r="GA712" s="2" t="s">
        <v>134</v>
      </c>
      <c r="GB712" s="2" t="s">
        <v>134</v>
      </c>
      <c r="GC712" s="2" t="s">
        <v>134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134</v>
      </c>
      <c r="GM712" s="2" t="s">
        <v>134</v>
      </c>
      <c r="GN712" s="2" t="s">
        <v>134</v>
      </c>
      <c r="GO712" s="2" t="s">
        <v>134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134</v>
      </c>
      <c r="GX712" s="2" t="s">
        <v>134</v>
      </c>
      <c r="GY712" s="2" t="s">
        <v>134</v>
      </c>
      <c r="GZ712" s="2" t="s">
        <v>134</v>
      </c>
      <c r="HA712" s="2" t="s">
        <v>134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134</v>
      </c>
      <c r="HJ712" s="2" t="s">
        <v>134</v>
      </c>
      <c r="HK712" s="2" t="s">
        <v>134</v>
      </c>
      <c r="HL712" s="2" t="s">
        <v>134</v>
      </c>
      <c r="HM712" s="2" t="s">
        <v>134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134</v>
      </c>
      <c r="HV712" s="2" t="s">
        <v>134</v>
      </c>
      <c r="HW712" s="2" t="s">
        <v>134</v>
      </c>
      <c r="HX712" s="2" t="s">
        <v>134</v>
      </c>
      <c r="HY712" s="2" t="s">
        <v>134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134</v>
      </c>
      <c r="II712" s="2" t="s">
        <v>134</v>
      </c>
      <c r="IJ712" s="2" t="s">
        <v>134</v>
      </c>
      <c r="IK712" s="2" t="s">
        <v>134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134</v>
      </c>
      <c r="IT712" s="2" t="s">
        <v>134</v>
      </c>
      <c r="IU712" s="2" t="s">
        <v>134</v>
      </c>
      <c r="IV712" s="2" t="s">
        <v>134</v>
      </c>
      <c r="IW712" s="2" t="s">
        <v>134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134</v>
      </c>
      <c r="JG712" s="2" t="s">
        <v>134</v>
      </c>
      <c r="JH712" s="2" t="s">
        <v>134</v>
      </c>
      <c r="JI712" s="2" t="s">
        <v>134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134</v>
      </c>
      <c r="JR712" s="2" t="s">
        <v>134</v>
      </c>
      <c r="JS712" s="2" t="s">
        <v>134</v>
      </c>
      <c r="JT712" s="2" t="s">
        <v>134</v>
      </c>
      <c r="JU712" s="2" t="s">
        <v>134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134</v>
      </c>
      <c r="KP712" s="2" t="s">
        <v>134</v>
      </c>
      <c r="KQ712" s="2" t="s">
        <v>134</v>
      </c>
      <c r="KR712" s="2" t="s">
        <v>134</v>
      </c>
      <c r="KS712" s="2" t="s">
        <v>134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134</v>
      </c>
      <c r="LB712" s="2" t="s">
        <v>134</v>
      </c>
      <c r="LC712" s="2" t="s">
        <v>134</v>
      </c>
      <c r="LD712" s="2" t="s">
        <v>134</v>
      </c>
      <c r="LE712" s="2" t="s">
        <v>134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134</v>
      </c>
      <c r="LN712" s="2" t="s">
        <v>134</v>
      </c>
      <c r="LO712" s="2" t="s">
        <v>134</v>
      </c>
      <c r="LP712" s="2" t="s">
        <v>134</v>
      </c>
      <c r="LQ712" s="2" t="s">
        <v>134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134</v>
      </c>
      <c r="LZ712" s="2" t="s">
        <v>134</v>
      </c>
      <c r="MA712" s="2" t="s">
        <v>134</v>
      </c>
      <c r="MB712" s="2" t="s">
        <v>134</v>
      </c>
      <c r="MC712" s="2" t="s">
        <v>134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134</v>
      </c>
      <c r="MM712" s="2" t="s">
        <v>134</v>
      </c>
      <c r="MN712" s="2" t="s">
        <v>134</v>
      </c>
      <c r="MO712" s="2" t="s">
        <v>134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134</v>
      </c>
      <c r="NJ712" s="2" t="s">
        <v>134</v>
      </c>
      <c r="NK712" s="2" t="s">
        <v>134</v>
      </c>
      <c r="NL712" s="2" t="s">
        <v>134</v>
      </c>
      <c r="NM712" s="2" t="s">
        <v>134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134</v>
      </c>
      <c r="NV712" s="2" t="s">
        <v>134</v>
      </c>
      <c r="NW712" s="2" t="s">
        <v>134</v>
      </c>
      <c r="NX712" s="2" t="s">
        <v>134</v>
      </c>
      <c r="NY712" s="2" t="s">
        <v>134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134</v>
      </c>
      <c r="OT712" s="2" t="s">
        <v>134</v>
      </c>
      <c r="OU712" s="2" t="s">
        <v>134</v>
      </c>
      <c r="OV712" s="2" t="s">
        <v>134</v>
      </c>
      <c r="OW712" s="2" t="s">
        <v>134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134</v>
      </c>
      <c r="PG712" s="2" t="s">
        <v>134</v>
      </c>
      <c r="PH712" s="2" t="s">
        <v>134</v>
      </c>
      <c r="PI712" s="2" t="s">
        <v>134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134</v>
      </c>
      <c r="QD712" s="2" t="s">
        <v>134</v>
      </c>
      <c r="QE712" s="2" t="s">
        <v>134</v>
      </c>
      <c r="QF712" s="2" t="s">
        <v>134</v>
      </c>
      <c r="QG712" s="2" t="s">
        <v>134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134</v>
      </c>
      <c r="RB712" s="2" t="s">
        <v>134</v>
      </c>
      <c r="RC712" s="2" t="s">
        <v>134</v>
      </c>
      <c r="RD712" s="2" t="s">
        <v>134</v>
      </c>
      <c r="RE712" s="2" t="s">
        <v>134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134</v>
      </c>
      <c r="RN712" s="2" t="s">
        <v>134</v>
      </c>
      <c r="RO712" s="2" t="s">
        <v>134</v>
      </c>
      <c r="RP712" s="2" t="s">
        <v>134</v>
      </c>
      <c r="RQ712" s="2" t="s">
        <v>134</v>
      </c>
      <c r="RR712" s="2" t="s">
        <v>134</v>
      </c>
      <c r="RS712" s="4"/>
      <c r="RT712" s="8"/>
      <c r="RU712" s="4"/>
      <c r="RV712" s="8"/>
      <c r="RW712" s="7"/>
      <c r="RX712" s="7"/>
      <c r="RY712" s="2" t="s">
        <v>134</v>
      </c>
      <c r="RZ712" s="2" t="s">
        <v>134</v>
      </c>
      <c r="SA712" s="2" t="s">
        <v>134</v>
      </c>
      <c r="SB712" s="2" t="s">
        <v>134</v>
      </c>
      <c r="SC712" s="2" t="s">
        <v>134</v>
      </c>
      <c r="SD712" s="2" t="s">
        <v>134</v>
      </c>
      <c r="SE712" s="4"/>
      <c r="SF712" s="8"/>
      <c r="SG712" s="4"/>
      <c r="SH712" s="8"/>
      <c r="SI712" s="7"/>
      <c r="SJ712" s="7"/>
      <c r="SK712" s="2" t="s">
        <v>134</v>
      </c>
      <c r="SL712" s="2" t="s">
        <v>134</v>
      </c>
      <c r="SM712" s="2" t="s">
        <v>134</v>
      </c>
      <c r="SN712" s="2" t="s">
        <v>134</v>
      </c>
      <c r="SO712" s="2" t="s">
        <v>134</v>
      </c>
      <c r="SP712" s="2" t="s">
        <v>134</v>
      </c>
    </row>
    <row r="713">
      <c r="A713" s="2" t="s">
        <v>4485</v>
      </c>
      <c r="B713" s="2" t="s">
        <v>123</v>
      </c>
      <c r="C713" s="2" t="s">
        <v>1660</v>
      </c>
      <c r="D713" s="2" t="s">
        <v>2731</v>
      </c>
      <c r="E713" s="2" t="s">
        <v>1660</v>
      </c>
      <c r="F713" s="2" t="s">
        <v>4483</v>
      </c>
      <c r="G713" s="2" t="s">
        <v>134</v>
      </c>
      <c r="H713" s="2" t="s">
        <v>134</v>
      </c>
      <c r="I713" s="2" t="s">
        <v>134</v>
      </c>
      <c r="J713" s="2" t="s">
        <v>4486</v>
      </c>
      <c r="K713" s="2" t="s">
        <v>3439</v>
      </c>
      <c r="L713" s="3">
        <v>6.8</v>
      </c>
      <c r="M713" s="3"/>
      <c r="N713" s="3"/>
      <c r="O713" s="2" t="s">
        <v>766</v>
      </c>
      <c r="P713" s="2" t="s">
        <v>134</v>
      </c>
      <c r="Q713" s="2" t="s">
        <v>134</v>
      </c>
      <c r="R713" s="2" t="s">
        <v>3132</v>
      </c>
      <c r="S713" s="2" t="s">
        <v>134</v>
      </c>
      <c r="T713" s="2" t="s">
        <v>134</v>
      </c>
      <c r="U713" s="2" t="s">
        <v>134</v>
      </c>
      <c r="V713" s="2" t="s">
        <v>134</v>
      </c>
      <c r="W713" s="2" t="s">
        <v>134</v>
      </c>
      <c r="X713" s="2" t="s">
        <v>134</v>
      </c>
      <c r="Y713" s="2" t="s">
        <v>134</v>
      </c>
      <c r="Z713" s="4"/>
      <c r="AA713" s="4">
        <f>=ROUNDDOWN({0},0)</f>
      </c>
      <c r="AB713" s="5"/>
      <c r="AC713" s="2" t="s">
        <v>134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/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/>
      <c r="BJ713" s="4"/>
      <c r="BK713" s="8"/>
      <c r="BL713" s="2" t="s">
        <v>134</v>
      </c>
      <c r="BM713" s="7"/>
      <c r="BN713" s="7"/>
      <c r="BO713" s="4"/>
      <c r="BP713" s="8"/>
      <c r="BQ713" s="4"/>
      <c r="BR713" s="8"/>
      <c r="BS713" s="7"/>
      <c r="BT713" s="7"/>
      <c r="BU713" s="2" t="s">
        <v>134</v>
      </c>
      <c r="BV713" s="2" t="s">
        <v>134</v>
      </c>
      <c r="BW713" s="2" t="s">
        <v>134</v>
      </c>
      <c r="BX713" s="2" t="s">
        <v>134</v>
      </c>
      <c r="BY713" s="2" t="s">
        <v>134</v>
      </c>
      <c r="BZ713" s="2" t="s">
        <v>134</v>
      </c>
      <c r="CA713" s="4"/>
      <c r="CB713" s="8"/>
      <c r="CC713" s="4"/>
      <c r="CD713" s="8"/>
      <c r="CE713" s="7"/>
      <c r="CF713" s="7"/>
      <c r="CG713" s="2" t="s">
        <v>134</v>
      </c>
      <c r="CH713" s="2" t="s">
        <v>134</v>
      </c>
      <c r="CI713" s="2" t="s">
        <v>134</v>
      </c>
      <c r="CJ713" s="2" t="s">
        <v>134</v>
      </c>
      <c r="CK713" s="2" t="s">
        <v>134</v>
      </c>
      <c r="CL713" s="2" t="s">
        <v>134</v>
      </c>
      <c r="CM713" s="4"/>
      <c r="CN713" s="8"/>
      <c r="CO713" s="4"/>
      <c r="CP713" s="8"/>
      <c r="CQ713" s="7"/>
      <c r="CR713" s="7"/>
      <c r="CS713" s="2" t="s">
        <v>134</v>
      </c>
      <c r="CT713" s="2" t="s">
        <v>134</v>
      </c>
      <c r="CU713" s="2" t="s">
        <v>134</v>
      </c>
      <c r="CV713" s="2" t="s">
        <v>134</v>
      </c>
      <c r="CW713" s="2" t="s">
        <v>134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134</v>
      </c>
      <c r="DF713" s="2" t="s">
        <v>134</v>
      </c>
      <c r="DG713" s="2" t="s">
        <v>134</v>
      </c>
      <c r="DH713" s="2" t="s">
        <v>134</v>
      </c>
      <c r="DI713" s="2" t="s">
        <v>134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134</v>
      </c>
      <c r="DR713" s="2" t="s">
        <v>134</v>
      </c>
      <c r="DS713" s="2" t="s">
        <v>134</v>
      </c>
      <c r="DT713" s="2" t="s">
        <v>134</v>
      </c>
      <c r="DU713" s="2" t="s">
        <v>134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134</v>
      </c>
      <c r="ED713" s="2" t="s">
        <v>134</v>
      </c>
      <c r="EE713" s="2" t="s">
        <v>134</v>
      </c>
      <c r="EF713" s="2" t="s">
        <v>134</v>
      </c>
      <c r="EG713" s="2" t="s">
        <v>134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134</v>
      </c>
      <c r="EP713" s="2" t="s">
        <v>134</v>
      </c>
      <c r="EQ713" s="2" t="s">
        <v>134</v>
      </c>
      <c r="ER713" s="2" t="s">
        <v>134</v>
      </c>
      <c r="ES713" s="2" t="s">
        <v>134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134</v>
      </c>
      <c r="FB713" s="2" t="s">
        <v>134</v>
      </c>
      <c r="FC713" s="2" t="s">
        <v>134</v>
      </c>
      <c r="FD713" s="2" t="s">
        <v>134</v>
      </c>
      <c r="FE713" s="2" t="s">
        <v>134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134</v>
      </c>
      <c r="FN713" s="2" t="s">
        <v>134</v>
      </c>
      <c r="FO713" s="2" t="s">
        <v>134</v>
      </c>
      <c r="FP713" s="2" t="s">
        <v>134</v>
      </c>
      <c r="FQ713" s="2" t="s">
        <v>134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134</v>
      </c>
      <c r="FZ713" s="2" t="s">
        <v>134</v>
      </c>
      <c r="GA713" s="2" t="s">
        <v>134</v>
      </c>
      <c r="GB713" s="2" t="s">
        <v>134</v>
      </c>
      <c r="GC713" s="2" t="s">
        <v>134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134</v>
      </c>
      <c r="GL713" s="2" t="s">
        <v>134</v>
      </c>
      <c r="GM713" s="2" t="s">
        <v>134</v>
      </c>
      <c r="GN713" s="2" t="s">
        <v>134</v>
      </c>
      <c r="GO713" s="2" t="s">
        <v>134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134</v>
      </c>
      <c r="GX713" s="2" t="s">
        <v>134</v>
      </c>
      <c r="GY713" s="2" t="s">
        <v>134</v>
      </c>
      <c r="GZ713" s="2" t="s">
        <v>134</v>
      </c>
      <c r="HA713" s="2" t="s">
        <v>134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134</v>
      </c>
      <c r="HJ713" s="2" t="s">
        <v>134</v>
      </c>
      <c r="HK713" s="2" t="s">
        <v>134</v>
      </c>
      <c r="HL713" s="2" t="s">
        <v>134</v>
      </c>
      <c r="HM713" s="2" t="s">
        <v>134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134</v>
      </c>
      <c r="HV713" s="2" t="s">
        <v>134</v>
      </c>
      <c r="HW713" s="2" t="s">
        <v>134</v>
      </c>
      <c r="HX713" s="2" t="s">
        <v>134</v>
      </c>
      <c r="HY713" s="2" t="s">
        <v>134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134</v>
      </c>
      <c r="IH713" s="2" t="s">
        <v>134</v>
      </c>
      <c r="II713" s="2" t="s">
        <v>134</v>
      </c>
      <c r="IJ713" s="2" t="s">
        <v>134</v>
      </c>
      <c r="IK713" s="2" t="s">
        <v>134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134</v>
      </c>
      <c r="IT713" s="2" t="s">
        <v>134</v>
      </c>
      <c r="IU713" s="2" t="s">
        <v>134</v>
      </c>
      <c r="IV713" s="2" t="s">
        <v>134</v>
      </c>
      <c r="IW713" s="2" t="s">
        <v>134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134</v>
      </c>
      <c r="JF713" s="2" t="s">
        <v>134</v>
      </c>
      <c r="JG713" s="2" t="s">
        <v>134</v>
      </c>
      <c r="JH713" s="2" t="s">
        <v>134</v>
      </c>
      <c r="JI713" s="2" t="s">
        <v>134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134</v>
      </c>
      <c r="JR713" s="2" t="s">
        <v>134</v>
      </c>
      <c r="JS713" s="2" t="s">
        <v>134</v>
      </c>
      <c r="JT713" s="2" t="s">
        <v>134</v>
      </c>
      <c r="JU713" s="2" t="s">
        <v>134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134</v>
      </c>
      <c r="KP713" s="2" t="s">
        <v>134</v>
      </c>
      <c r="KQ713" s="2" t="s">
        <v>134</v>
      </c>
      <c r="KR713" s="2" t="s">
        <v>134</v>
      </c>
      <c r="KS713" s="2" t="s">
        <v>134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134</v>
      </c>
      <c r="LC713" s="2" t="s">
        <v>134</v>
      </c>
      <c r="LD713" s="2" t="s">
        <v>134</v>
      </c>
      <c r="LE713" s="2" t="s">
        <v>134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134</v>
      </c>
      <c r="LN713" s="2" t="s">
        <v>134</v>
      </c>
      <c r="LO713" s="2" t="s">
        <v>134</v>
      </c>
      <c r="LP713" s="2" t="s">
        <v>134</v>
      </c>
      <c r="LQ713" s="2" t="s">
        <v>134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134</v>
      </c>
      <c r="LZ713" s="2" t="s">
        <v>134</v>
      </c>
      <c r="MA713" s="2" t="s">
        <v>134</v>
      </c>
      <c r="MB713" s="2" t="s">
        <v>134</v>
      </c>
      <c r="MC713" s="2" t="s">
        <v>134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134</v>
      </c>
      <c r="MM713" s="2" t="s">
        <v>134</v>
      </c>
      <c r="MN713" s="2" t="s">
        <v>134</v>
      </c>
      <c r="MO713" s="2" t="s">
        <v>134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134</v>
      </c>
      <c r="NJ713" s="2" t="s">
        <v>134</v>
      </c>
      <c r="NK713" s="2" t="s">
        <v>134</v>
      </c>
      <c r="NL713" s="2" t="s">
        <v>134</v>
      </c>
      <c r="NM713" s="2" t="s">
        <v>134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134</v>
      </c>
      <c r="NV713" s="2" t="s">
        <v>134</v>
      </c>
      <c r="NW713" s="2" t="s">
        <v>134</v>
      </c>
      <c r="NX713" s="2" t="s">
        <v>134</v>
      </c>
      <c r="NY713" s="2" t="s">
        <v>134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134</v>
      </c>
      <c r="OT713" s="2" t="s">
        <v>134</v>
      </c>
      <c r="OU713" s="2" t="s">
        <v>134</v>
      </c>
      <c r="OV713" s="2" t="s">
        <v>134</v>
      </c>
      <c r="OW713" s="2" t="s">
        <v>134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134</v>
      </c>
      <c r="PF713" s="2" t="s">
        <v>134</v>
      </c>
      <c r="PG713" s="2" t="s">
        <v>134</v>
      </c>
      <c r="PH713" s="2" t="s">
        <v>134</v>
      </c>
      <c r="PI713" s="2" t="s">
        <v>134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134</v>
      </c>
      <c r="PS713" s="2" t="s">
        <v>134</v>
      </c>
      <c r="PT713" s="2" t="s">
        <v>134</v>
      </c>
      <c r="PU713" s="2" t="s">
        <v>134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134</v>
      </c>
      <c r="QD713" s="2" t="s">
        <v>134</v>
      </c>
      <c r="QE713" s="2" t="s">
        <v>134</v>
      </c>
      <c r="QF713" s="2" t="s">
        <v>134</v>
      </c>
      <c r="QG713" s="2" t="s">
        <v>134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134</v>
      </c>
      <c r="RB713" s="2" t="s">
        <v>134</v>
      </c>
      <c r="RC713" s="2" t="s">
        <v>134</v>
      </c>
      <c r="RD713" s="2" t="s">
        <v>134</v>
      </c>
      <c r="RE713" s="2" t="s">
        <v>134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134</v>
      </c>
      <c r="RN713" s="2" t="s">
        <v>134</v>
      </c>
      <c r="RO713" s="2" t="s">
        <v>134</v>
      </c>
      <c r="RP713" s="2" t="s">
        <v>134</v>
      </c>
      <c r="RQ713" s="2" t="s">
        <v>134</v>
      </c>
      <c r="RR713" s="2" t="s">
        <v>134</v>
      </c>
      <c r="RS713" s="4"/>
      <c r="RT713" s="8"/>
      <c r="RU713" s="4"/>
      <c r="RV713" s="8"/>
      <c r="RW713" s="7"/>
      <c r="RX713" s="7"/>
      <c r="RY713" s="2" t="s">
        <v>134</v>
      </c>
      <c r="RZ713" s="2" t="s">
        <v>134</v>
      </c>
      <c r="SA713" s="2" t="s">
        <v>134</v>
      </c>
      <c r="SB713" s="2" t="s">
        <v>134</v>
      </c>
      <c r="SC713" s="2" t="s">
        <v>134</v>
      </c>
      <c r="SD713" s="2" t="s">
        <v>134</v>
      </c>
      <c r="SE713" s="4"/>
      <c r="SF713" s="8"/>
      <c r="SG713" s="4"/>
      <c r="SH713" s="8"/>
      <c r="SI713" s="7"/>
      <c r="SJ713" s="7"/>
      <c r="SK713" s="2" t="s">
        <v>134</v>
      </c>
      <c r="SL713" s="2" t="s">
        <v>134</v>
      </c>
      <c r="SM713" s="2" t="s">
        <v>134</v>
      </c>
      <c r="SN713" s="2" t="s">
        <v>134</v>
      </c>
      <c r="SO713" s="2" t="s">
        <v>134</v>
      </c>
      <c r="SP713" s="2" t="s">
        <v>134</v>
      </c>
    </row>
    <row r="714">
      <c r="A714" s="2" t="s">
        <v>4487</v>
      </c>
      <c r="B714" s="2" t="s">
        <v>123</v>
      </c>
      <c r="C714" s="2" t="s">
        <v>1660</v>
      </c>
      <c r="D714" s="2" t="s">
        <v>2731</v>
      </c>
      <c r="E714" s="2" t="s">
        <v>1660</v>
      </c>
      <c r="F714" s="2" t="s">
        <v>4483</v>
      </c>
      <c r="G714" s="2" t="s">
        <v>134</v>
      </c>
      <c r="H714" s="2" t="s">
        <v>134</v>
      </c>
      <c r="I714" s="2" t="s">
        <v>134</v>
      </c>
      <c r="J714" s="2" t="s">
        <v>4488</v>
      </c>
      <c r="K714" s="2" t="s">
        <v>3439</v>
      </c>
      <c r="L714" s="3">
        <v>7.2</v>
      </c>
      <c r="M714" s="3"/>
      <c r="N714" s="3"/>
      <c r="O714" s="2" t="s">
        <v>766</v>
      </c>
      <c r="P714" s="2" t="s">
        <v>134</v>
      </c>
      <c r="Q714" s="2" t="s">
        <v>134</v>
      </c>
      <c r="R714" s="2" t="s">
        <v>3132</v>
      </c>
      <c r="S714" s="2" t="s">
        <v>134</v>
      </c>
      <c r="T714" s="2" t="s">
        <v>134</v>
      </c>
      <c r="U714" s="2" t="s">
        <v>134</v>
      </c>
      <c r="V714" s="2" t="s">
        <v>134</v>
      </c>
      <c r="W714" s="2" t="s">
        <v>134</v>
      </c>
      <c r="X714" s="2" t="s">
        <v>134</v>
      </c>
      <c r="Y714" s="2" t="s">
        <v>134</v>
      </c>
      <c r="Z714" s="4"/>
      <c r="AA714" s="4">
        <f>=ROUNDDOWN({0},0)</f>
      </c>
      <c r="AB714" s="5"/>
      <c r="AC714" s="2" t="s">
        <v>134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134</v>
      </c>
      <c r="AW714" s="8" t="s">
        <v>134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/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/>
      <c r="BJ714" s="4"/>
      <c r="BK714" s="8"/>
      <c r="BL714" s="2" t="s">
        <v>134</v>
      </c>
      <c r="BM714" s="7"/>
      <c r="BN714" s="7"/>
      <c r="BO714" s="4"/>
      <c r="BP714" s="8"/>
      <c r="BQ714" s="4"/>
      <c r="BR714" s="8"/>
      <c r="BS714" s="7"/>
      <c r="BT714" s="7"/>
      <c r="BU714" s="2" t="s">
        <v>134</v>
      </c>
      <c r="BV714" s="2" t="s">
        <v>134</v>
      </c>
      <c r="BW714" s="2" t="s">
        <v>134</v>
      </c>
      <c r="BX714" s="2" t="s">
        <v>134</v>
      </c>
      <c r="BY714" s="2" t="s">
        <v>134</v>
      </c>
      <c r="BZ714" s="2" t="s">
        <v>134</v>
      </c>
      <c r="CA714" s="4"/>
      <c r="CB714" s="8"/>
      <c r="CC714" s="4"/>
      <c r="CD714" s="8"/>
      <c r="CE714" s="7"/>
      <c r="CF714" s="7"/>
      <c r="CG714" s="2" t="s">
        <v>134</v>
      </c>
      <c r="CH714" s="2" t="s">
        <v>134</v>
      </c>
      <c r="CI714" s="2" t="s">
        <v>134</v>
      </c>
      <c r="CJ714" s="2" t="s">
        <v>134</v>
      </c>
      <c r="CK714" s="2" t="s">
        <v>134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134</v>
      </c>
      <c r="CT714" s="2" t="s">
        <v>134</v>
      </c>
      <c r="CU714" s="2" t="s">
        <v>134</v>
      </c>
      <c r="CV714" s="2" t="s">
        <v>134</v>
      </c>
      <c r="CW714" s="2" t="s">
        <v>134</v>
      </c>
      <c r="CX714" s="2" t="s">
        <v>134</v>
      </c>
      <c r="CY714" s="4"/>
      <c r="CZ714" s="8"/>
      <c r="DA714" s="4"/>
      <c r="DB714" s="8"/>
      <c r="DC714" s="7"/>
      <c r="DD714" s="7"/>
      <c r="DE714" s="2" t="s">
        <v>134</v>
      </c>
      <c r="DF714" s="2" t="s">
        <v>134</v>
      </c>
      <c r="DG714" s="2" t="s">
        <v>134</v>
      </c>
      <c r="DH714" s="2" t="s">
        <v>134</v>
      </c>
      <c r="DI714" s="2" t="s">
        <v>134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134</v>
      </c>
      <c r="DR714" s="2" t="s">
        <v>134</v>
      </c>
      <c r="DS714" s="2" t="s">
        <v>134</v>
      </c>
      <c r="DT714" s="2" t="s">
        <v>134</v>
      </c>
      <c r="DU714" s="2" t="s">
        <v>134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134</v>
      </c>
      <c r="ED714" s="2" t="s">
        <v>134</v>
      </c>
      <c r="EE714" s="2" t="s">
        <v>134</v>
      </c>
      <c r="EF714" s="2" t="s">
        <v>134</v>
      </c>
      <c r="EG714" s="2" t="s">
        <v>134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134</v>
      </c>
      <c r="EP714" s="2" t="s">
        <v>134</v>
      </c>
      <c r="EQ714" s="2" t="s">
        <v>134</v>
      </c>
      <c r="ER714" s="2" t="s">
        <v>134</v>
      </c>
      <c r="ES714" s="2" t="s">
        <v>134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134</v>
      </c>
      <c r="FB714" s="2" t="s">
        <v>134</v>
      </c>
      <c r="FC714" s="2" t="s">
        <v>134</v>
      </c>
      <c r="FD714" s="2" t="s">
        <v>134</v>
      </c>
      <c r="FE714" s="2" t="s">
        <v>134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134</v>
      </c>
      <c r="FN714" s="2" t="s">
        <v>134</v>
      </c>
      <c r="FO714" s="2" t="s">
        <v>134</v>
      </c>
      <c r="FP714" s="2" t="s">
        <v>134</v>
      </c>
      <c r="FQ714" s="2" t="s">
        <v>134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134</v>
      </c>
      <c r="FZ714" s="2" t="s">
        <v>134</v>
      </c>
      <c r="GA714" s="2" t="s">
        <v>134</v>
      </c>
      <c r="GB714" s="2" t="s">
        <v>134</v>
      </c>
      <c r="GC714" s="2" t="s">
        <v>134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134</v>
      </c>
      <c r="GM714" s="2" t="s">
        <v>134</v>
      </c>
      <c r="GN714" s="2" t="s">
        <v>134</v>
      </c>
      <c r="GO714" s="2" t="s">
        <v>134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134</v>
      </c>
      <c r="GX714" s="2" t="s">
        <v>134</v>
      </c>
      <c r="GY714" s="2" t="s">
        <v>134</v>
      </c>
      <c r="GZ714" s="2" t="s">
        <v>134</v>
      </c>
      <c r="HA714" s="2" t="s">
        <v>134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134</v>
      </c>
      <c r="HJ714" s="2" t="s">
        <v>134</v>
      </c>
      <c r="HK714" s="2" t="s">
        <v>134</v>
      </c>
      <c r="HL714" s="2" t="s">
        <v>134</v>
      </c>
      <c r="HM714" s="2" t="s">
        <v>134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134</v>
      </c>
      <c r="HV714" s="2" t="s">
        <v>134</v>
      </c>
      <c r="HW714" s="2" t="s">
        <v>134</v>
      </c>
      <c r="HX714" s="2" t="s">
        <v>134</v>
      </c>
      <c r="HY714" s="2" t="s">
        <v>134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134</v>
      </c>
      <c r="IH714" s="2" t="s">
        <v>134</v>
      </c>
      <c r="II714" s="2" t="s">
        <v>134</v>
      </c>
      <c r="IJ714" s="2" t="s">
        <v>134</v>
      </c>
      <c r="IK714" s="2" t="s">
        <v>134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134</v>
      </c>
      <c r="IT714" s="2" t="s">
        <v>134</v>
      </c>
      <c r="IU714" s="2" t="s">
        <v>134</v>
      </c>
      <c r="IV714" s="2" t="s">
        <v>134</v>
      </c>
      <c r="IW714" s="2" t="s">
        <v>134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134</v>
      </c>
      <c r="JF714" s="2" t="s">
        <v>134</v>
      </c>
      <c r="JG714" s="2" t="s">
        <v>134</v>
      </c>
      <c r="JH714" s="2" t="s">
        <v>134</v>
      </c>
      <c r="JI714" s="2" t="s">
        <v>134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134</v>
      </c>
      <c r="JR714" s="2" t="s">
        <v>134</v>
      </c>
      <c r="JS714" s="2" t="s">
        <v>134</v>
      </c>
      <c r="JT714" s="2" t="s">
        <v>134</v>
      </c>
      <c r="JU714" s="2" t="s">
        <v>134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134</v>
      </c>
      <c r="KE714" s="2" t="s">
        <v>134</v>
      </c>
      <c r="KF714" s="2" t="s">
        <v>134</v>
      </c>
      <c r="KG714" s="2" t="s">
        <v>134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134</v>
      </c>
      <c r="KQ714" s="2" t="s">
        <v>134</v>
      </c>
      <c r="KR714" s="2" t="s">
        <v>134</v>
      </c>
      <c r="KS714" s="2" t="s">
        <v>134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134</v>
      </c>
      <c r="LC714" s="2" t="s">
        <v>134</v>
      </c>
      <c r="LD714" s="2" t="s">
        <v>134</v>
      </c>
      <c r="LE714" s="2" t="s">
        <v>134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134</v>
      </c>
      <c r="LN714" s="2" t="s">
        <v>134</v>
      </c>
      <c r="LO714" s="2" t="s">
        <v>134</v>
      </c>
      <c r="LP714" s="2" t="s">
        <v>134</v>
      </c>
      <c r="LQ714" s="2" t="s">
        <v>134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134</v>
      </c>
      <c r="LZ714" s="2" t="s">
        <v>134</v>
      </c>
      <c r="MA714" s="2" t="s">
        <v>134</v>
      </c>
      <c r="MB714" s="2" t="s">
        <v>134</v>
      </c>
      <c r="MC714" s="2" t="s">
        <v>134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134</v>
      </c>
      <c r="MM714" s="2" t="s">
        <v>134</v>
      </c>
      <c r="MN714" s="2" t="s">
        <v>134</v>
      </c>
      <c r="MO714" s="2" t="s">
        <v>134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134</v>
      </c>
      <c r="MY714" s="2" t="s">
        <v>134</v>
      </c>
      <c r="MZ714" s="2" t="s">
        <v>134</v>
      </c>
      <c r="NA714" s="2" t="s">
        <v>134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134</v>
      </c>
      <c r="NK714" s="2" t="s">
        <v>134</v>
      </c>
      <c r="NL714" s="2" t="s">
        <v>134</v>
      </c>
      <c r="NM714" s="2" t="s">
        <v>134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134</v>
      </c>
      <c r="NW714" s="2" t="s">
        <v>134</v>
      </c>
      <c r="NX714" s="2" t="s">
        <v>134</v>
      </c>
      <c r="NY714" s="2" t="s">
        <v>134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134</v>
      </c>
      <c r="OI714" s="2" t="s">
        <v>134</v>
      </c>
      <c r="OJ714" s="2" t="s">
        <v>134</v>
      </c>
      <c r="OK714" s="2" t="s">
        <v>134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134</v>
      </c>
      <c r="OT714" s="2" t="s">
        <v>134</v>
      </c>
      <c r="OU714" s="2" t="s">
        <v>134</v>
      </c>
      <c r="OV714" s="2" t="s">
        <v>134</v>
      </c>
      <c r="OW714" s="2" t="s">
        <v>134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134</v>
      </c>
      <c r="PG714" s="2" t="s">
        <v>134</v>
      </c>
      <c r="PH714" s="2" t="s">
        <v>134</v>
      </c>
      <c r="PI714" s="2" t="s">
        <v>134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134</v>
      </c>
      <c r="PS714" s="2" t="s">
        <v>134</v>
      </c>
      <c r="PT714" s="2" t="s">
        <v>134</v>
      </c>
      <c r="PU714" s="2" t="s">
        <v>134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134</v>
      </c>
      <c r="QD714" s="2" t="s">
        <v>134</v>
      </c>
      <c r="QE714" s="2" t="s">
        <v>134</v>
      </c>
      <c r="QF714" s="2" t="s">
        <v>134</v>
      </c>
      <c r="QG714" s="2" t="s">
        <v>134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134</v>
      </c>
      <c r="QP714" s="2" t="s">
        <v>134</v>
      </c>
      <c r="QQ714" s="2" t="s">
        <v>134</v>
      </c>
      <c r="QR714" s="2" t="s">
        <v>134</v>
      </c>
      <c r="QS714" s="2" t="s">
        <v>134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134</v>
      </c>
      <c r="RB714" s="2" t="s">
        <v>134</v>
      </c>
      <c r="RC714" s="2" t="s">
        <v>134</v>
      </c>
      <c r="RD714" s="2" t="s">
        <v>134</v>
      </c>
      <c r="RE714" s="2" t="s">
        <v>134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134</v>
      </c>
      <c r="RN714" s="2" t="s">
        <v>134</v>
      </c>
      <c r="RO714" s="2" t="s">
        <v>134</v>
      </c>
      <c r="RP714" s="2" t="s">
        <v>134</v>
      </c>
      <c r="RQ714" s="2" t="s">
        <v>134</v>
      </c>
      <c r="RR714" s="2" t="s">
        <v>134</v>
      </c>
      <c r="RS714" s="4"/>
      <c r="RT714" s="8"/>
      <c r="RU714" s="4"/>
      <c r="RV714" s="8"/>
      <c r="RW714" s="7"/>
      <c r="RX714" s="7"/>
      <c r="RY714" s="2" t="s">
        <v>134</v>
      </c>
      <c r="RZ714" s="2" t="s">
        <v>134</v>
      </c>
      <c r="SA714" s="2" t="s">
        <v>134</v>
      </c>
      <c r="SB714" s="2" t="s">
        <v>134</v>
      </c>
      <c r="SC714" s="2" t="s">
        <v>134</v>
      </c>
      <c r="SD714" s="2" t="s">
        <v>134</v>
      </c>
      <c r="SE714" s="4"/>
      <c r="SF714" s="8"/>
      <c r="SG714" s="4"/>
      <c r="SH714" s="8"/>
      <c r="SI714" s="7"/>
      <c r="SJ714" s="7"/>
      <c r="SK714" s="2" t="s">
        <v>134</v>
      </c>
      <c r="SL714" s="2" t="s">
        <v>134</v>
      </c>
      <c r="SM714" s="2" t="s">
        <v>134</v>
      </c>
      <c r="SN714" s="2" t="s">
        <v>134</v>
      </c>
      <c r="SO714" s="2" t="s">
        <v>134</v>
      </c>
      <c r="SP714" s="2" t="s">
        <v>134</v>
      </c>
    </row>
    <row r="715">
      <c r="A715" s="2" t="s">
        <v>4489</v>
      </c>
      <c r="B715" s="2" t="s">
        <v>123</v>
      </c>
      <c r="C715" s="2" t="s">
        <v>1660</v>
      </c>
      <c r="D715" s="2" t="s">
        <v>2731</v>
      </c>
      <c r="E715" s="2" t="s">
        <v>1660</v>
      </c>
      <c r="F715" s="2" t="s">
        <v>4483</v>
      </c>
      <c r="G715" s="2" t="s">
        <v>134</v>
      </c>
      <c r="H715" s="2" t="s">
        <v>134</v>
      </c>
      <c r="I715" s="2" t="s">
        <v>134</v>
      </c>
      <c r="J715" s="2" t="s">
        <v>4490</v>
      </c>
      <c r="K715" s="2" t="s">
        <v>3439</v>
      </c>
      <c r="L715" s="3">
        <v>6</v>
      </c>
      <c r="M715" s="3"/>
      <c r="N715" s="3"/>
      <c r="O715" s="2" t="s">
        <v>766</v>
      </c>
      <c r="P715" s="2" t="s">
        <v>134</v>
      </c>
      <c r="Q715" s="2" t="s">
        <v>134</v>
      </c>
      <c r="R715" s="2" t="s">
        <v>3132</v>
      </c>
      <c r="S715" s="2" t="s">
        <v>134</v>
      </c>
      <c r="T715" s="2" t="s">
        <v>134</v>
      </c>
      <c r="U715" s="2" t="s">
        <v>134</v>
      </c>
      <c r="V715" s="2" t="s">
        <v>134</v>
      </c>
      <c r="W715" s="2" t="s">
        <v>134</v>
      </c>
      <c r="X715" s="2" t="s">
        <v>134</v>
      </c>
      <c r="Y715" s="2" t="s">
        <v>134</v>
      </c>
      <c r="Z715" s="4"/>
      <c r="AA715" s="4">
        <f>=ROUNDDOWN({0},0)</f>
      </c>
      <c r="AB715" s="5"/>
      <c r="AC715" s="2" t="s">
        <v>134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/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/>
      <c r="BJ715" s="4"/>
      <c r="BK715" s="8"/>
      <c r="BL715" s="2" t="s">
        <v>134</v>
      </c>
      <c r="BM715" s="7"/>
      <c r="BN715" s="7"/>
      <c r="BO715" s="4"/>
      <c r="BP715" s="8"/>
      <c r="BQ715" s="4"/>
      <c r="BR715" s="8"/>
      <c r="BS715" s="7"/>
      <c r="BT715" s="7"/>
      <c r="BU715" s="2" t="s">
        <v>134</v>
      </c>
      <c r="BV715" s="2" t="s">
        <v>134</v>
      </c>
      <c r="BW715" s="2" t="s">
        <v>134</v>
      </c>
      <c r="BX715" s="2" t="s">
        <v>134</v>
      </c>
      <c r="BY715" s="2" t="s">
        <v>134</v>
      </c>
      <c r="BZ715" s="2" t="s">
        <v>134</v>
      </c>
      <c r="CA715" s="4"/>
      <c r="CB715" s="8"/>
      <c r="CC715" s="4"/>
      <c r="CD715" s="8"/>
      <c r="CE715" s="7"/>
      <c r="CF715" s="7"/>
      <c r="CG715" s="2" t="s">
        <v>134</v>
      </c>
      <c r="CH715" s="2" t="s">
        <v>134</v>
      </c>
      <c r="CI715" s="2" t="s">
        <v>134</v>
      </c>
      <c r="CJ715" s="2" t="s">
        <v>134</v>
      </c>
      <c r="CK715" s="2" t="s">
        <v>134</v>
      </c>
      <c r="CL715" s="2" t="s">
        <v>134</v>
      </c>
      <c r="CM715" s="4"/>
      <c r="CN715" s="8"/>
      <c r="CO715" s="4"/>
      <c r="CP715" s="8"/>
      <c r="CQ715" s="7"/>
      <c r="CR715" s="7"/>
      <c r="CS715" s="2" t="s">
        <v>134</v>
      </c>
      <c r="CT715" s="2" t="s">
        <v>134</v>
      </c>
      <c r="CU715" s="2" t="s">
        <v>134</v>
      </c>
      <c r="CV715" s="2" t="s">
        <v>134</v>
      </c>
      <c r="CW715" s="2" t="s">
        <v>134</v>
      </c>
      <c r="CX715" s="2" t="s">
        <v>134</v>
      </c>
      <c r="CY715" s="4"/>
      <c r="CZ715" s="8"/>
      <c r="DA715" s="4"/>
      <c r="DB715" s="8"/>
      <c r="DC715" s="7"/>
      <c r="DD715" s="7"/>
      <c r="DE715" s="2" t="s">
        <v>134</v>
      </c>
      <c r="DF715" s="2" t="s">
        <v>134</v>
      </c>
      <c r="DG715" s="2" t="s">
        <v>134</v>
      </c>
      <c r="DH715" s="2" t="s">
        <v>134</v>
      </c>
      <c r="DI715" s="2" t="s">
        <v>134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134</v>
      </c>
      <c r="DR715" s="2" t="s">
        <v>134</v>
      </c>
      <c r="DS715" s="2" t="s">
        <v>134</v>
      </c>
      <c r="DT715" s="2" t="s">
        <v>134</v>
      </c>
      <c r="DU715" s="2" t="s">
        <v>134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134</v>
      </c>
      <c r="ED715" s="2" t="s">
        <v>134</v>
      </c>
      <c r="EE715" s="2" t="s">
        <v>134</v>
      </c>
      <c r="EF715" s="2" t="s">
        <v>134</v>
      </c>
      <c r="EG715" s="2" t="s">
        <v>134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134</v>
      </c>
      <c r="EP715" s="2" t="s">
        <v>134</v>
      </c>
      <c r="EQ715" s="2" t="s">
        <v>134</v>
      </c>
      <c r="ER715" s="2" t="s">
        <v>134</v>
      </c>
      <c r="ES715" s="2" t="s">
        <v>134</v>
      </c>
      <c r="ET715" s="2" t="s">
        <v>134</v>
      </c>
      <c r="EU715" s="4"/>
      <c r="EV715" s="8"/>
      <c r="EW715" s="4"/>
      <c r="EX715" s="8"/>
      <c r="EY715" s="7"/>
      <c r="EZ715" s="7"/>
      <c r="FA715" s="2" t="s">
        <v>134</v>
      </c>
      <c r="FB715" s="2" t="s">
        <v>134</v>
      </c>
      <c r="FC715" s="2" t="s">
        <v>134</v>
      </c>
      <c r="FD715" s="2" t="s">
        <v>134</v>
      </c>
      <c r="FE715" s="2" t="s">
        <v>134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134</v>
      </c>
      <c r="FN715" s="2" t="s">
        <v>134</v>
      </c>
      <c r="FO715" s="2" t="s">
        <v>134</v>
      </c>
      <c r="FP715" s="2" t="s">
        <v>134</v>
      </c>
      <c r="FQ715" s="2" t="s">
        <v>134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134</v>
      </c>
      <c r="GA715" s="2" t="s">
        <v>134</v>
      </c>
      <c r="GB715" s="2" t="s">
        <v>134</v>
      </c>
      <c r="GC715" s="2" t="s">
        <v>134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134</v>
      </c>
      <c r="GM715" s="2" t="s">
        <v>134</v>
      </c>
      <c r="GN715" s="2" t="s">
        <v>134</v>
      </c>
      <c r="GO715" s="2" t="s">
        <v>134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134</v>
      </c>
      <c r="GX715" s="2" t="s">
        <v>134</v>
      </c>
      <c r="GY715" s="2" t="s">
        <v>134</v>
      </c>
      <c r="GZ715" s="2" t="s">
        <v>134</v>
      </c>
      <c r="HA715" s="2" t="s">
        <v>134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134</v>
      </c>
      <c r="HJ715" s="2" t="s">
        <v>134</v>
      </c>
      <c r="HK715" s="2" t="s">
        <v>134</v>
      </c>
      <c r="HL715" s="2" t="s">
        <v>134</v>
      </c>
      <c r="HM715" s="2" t="s">
        <v>134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134</v>
      </c>
      <c r="HV715" s="2" t="s">
        <v>134</v>
      </c>
      <c r="HW715" s="2" t="s">
        <v>134</v>
      </c>
      <c r="HX715" s="2" t="s">
        <v>134</v>
      </c>
      <c r="HY715" s="2" t="s">
        <v>134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134</v>
      </c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134</v>
      </c>
      <c r="IT715" s="2" t="s">
        <v>134</v>
      </c>
      <c r="IU715" s="2" t="s">
        <v>134</v>
      </c>
      <c r="IV715" s="2" t="s">
        <v>134</v>
      </c>
      <c r="IW715" s="2" t="s">
        <v>134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134</v>
      </c>
      <c r="JG715" s="2" t="s">
        <v>134</v>
      </c>
      <c r="JH715" s="2" t="s">
        <v>134</v>
      </c>
      <c r="JI715" s="2" t="s">
        <v>134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134</v>
      </c>
      <c r="JR715" s="2" t="s">
        <v>134</v>
      </c>
      <c r="JS715" s="2" t="s">
        <v>134</v>
      </c>
      <c r="JT715" s="2" t="s">
        <v>134</v>
      </c>
      <c r="JU715" s="2" t="s">
        <v>134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134</v>
      </c>
      <c r="KP715" s="2" t="s">
        <v>134</v>
      </c>
      <c r="KQ715" s="2" t="s">
        <v>134</v>
      </c>
      <c r="KR715" s="2" t="s">
        <v>134</v>
      </c>
      <c r="KS715" s="2" t="s">
        <v>134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134</v>
      </c>
      <c r="LC715" s="2" t="s">
        <v>134</v>
      </c>
      <c r="LD715" s="2" t="s">
        <v>134</v>
      </c>
      <c r="LE715" s="2" t="s">
        <v>134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134</v>
      </c>
      <c r="LN715" s="2" t="s">
        <v>134</v>
      </c>
      <c r="LO715" s="2" t="s">
        <v>134</v>
      </c>
      <c r="LP715" s="2" t="s">
        <v>134</v>
      </c>
      <c r="LQ715" s="2" t="s">
        <v>134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134</v>
      </c>
      <c r="LZ715" s="2" t="s">
        <v>134</v>
      </c>
      <c r="MA715" s="2" t="s">
        <v>134</v>
      </c>
      <c r="MB715" s="2" t="s">
        <v>134</v>
      </c>
      <c r="MC715" s="2" t="s">
        <v>134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134</v>
      </c>
      <c r="MM715" s="2" t="s">
        <v>134</v>
      </c>
      <c r="MN715" s="2" t="s">
        <v>134</v>
      </c>
      <c r="MO715" s="2" t="s">
        <v>134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134</v>
      </c>
      <c r="OT715" s="2" t="s">
        <v>134</v>
      </c>
      <c r="OU715" s="2" t="s">
        <v>134</v>
      </c>
      <c r="OV715" s="2" t="s">
        <v>134</v>
      </c>
      <c r="OW715" s="2" t="s">
        <v>134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134</v>
      </c>
      <c r="PF715" s="2" t="s">
        <v>134</v>
      </c>
      <c r="PG715" s="2" t="s">
        <v>134</v>
      </c>
      <c r="PH715" s="2" t="s">
        <v>134</v>
      </c>
      <c r="PI715" s="2" t="s">
        <v>134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134</v>
      </c>
      <c r="RB715" s="2" t="s">
        <v>134</v>
      </c>
      <c r="RC715" s="2" t="s">
        <v>134</v>
      </c>
      <c r="RD715" s="2" t="s">
        <v>134</v>
      </c>
      <c r="RE715" s="2" t="s">
        <v>134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134</v>
      </c>
      <c r="RN715" s="2" t="s">
        <v>134</v>
      </c>
      <c r="RO715" s="2" t="s">
        <v>134</v>
      </c>
      <c r="RP715" s="2" t="s">
        <v>134</v>
      </c>
      <c r="RQ715" s="2" t="s">
        <v>134</v>
      </c>
      <c r="RR715" s="2" t="s">
        <v>134</v>
      </c>
      <c r="RS715" s="4"/>
      <c r="RT715" s="8"/>
      <c r="RU715" s="4"/>
      <c r="RV715" s="8"/>
      <c r="RW715" s="7"/>
      <c r="RX715" s="7"/>
      <c r="RY715" s="2" t="s">
        <v>134</v>
      </c>
      <c r="RZ715" s="2" t="s">
        <v>134</v>
      </c>
      <c r="SA715" s="2" t="s">
        <v>134</v>
      </c>
      <c r="SB715" s="2" t="s">
        <v>134</v>
      </c>
      <c r="SC715" s="2" t="s">
        <v>134</v>
      </c>
      <c r="SD715" s="2" t="s">
        <v>134</v>
      </c>
      <c r="SE715" s="4"/>
      <c r="SF715" s="8"/>
      <c r="SG715" s="4"/>
      <c r="SH715" s="8"/>
      <c r="SI715" s="7"/>
      <c r="SJ715" s="7"/>
      <c r="SK715" s="2" t="s">
        <v>134</v>
      </c>
      <c r="SL715" s="2" t="s">
        <v>134</v>
      </c>
      <c r="SM715" s="2" t="s">
        <v>134</v>
      </c>
      <c r="SN715" s="2" t="s">
        <v>134</v>
      </c>
      <c r="SO715" s="2" t="s">
        <v>134</v>
      </c>
      <c r="SP715" s="2" t="s">
        <v>134</v>
      </c>
    </row>
    <row r="716">
      <c r="A716" s="2" t="s">
        <v>4491</v>
      </c>
      <c r="B716" s="2" t="s">
        <v>123</v>
      </c>
      <c r="C716" s="2" t="s">
        <v>1660</v>
      </c>
      <c r="D716" s="2" t="s">
        <v>2731</v>
      </c>
      <c r="E716" s="2" t="s">
        <v>1660</v>
      </c>
      <c r="F716" s="2" t="s">
        <v>4492</v>
      </c>
      <c r="G716" s="2" t="s">
        <v>134</v>
      </c>
      <c r="H716" s="2" t="s">
        <v>134</v>
      </c>
      <c r="I716" s="2" t="s">
        <v>134</v>
      </c>
      <c r="J716" s="2" t="s">
        <v>4493</v>
      </c>
      <c r="K716" s="2" t="s">
        <v>4494</v>
      </c>
      <c r="L716" s="3">
        <v>6</v>
      </c>
      <c r="M716" s="3"/>
      <c r="N716" s="3"/>
      <c r="O716" s="2" t="s">
        <v>766</v>
      </c>
      <c r="P716" s="2" t="s">
        <v>134</v>
      </c>
      <c r="Q716" s="2" t="s">
        <v>134</v>
      </c>
      <c r="R716" s="2" t="s">
        <v>3132</v>
      </c>
      <c r="S716" s="2" t="s">
        <v>134</v>
      </c>
      <c r="T716" s="2" t="s">
        <v>134</v>
      </c>
      <c r="U716" s="2" t="s">
        <v>134</v>
      </c>
      <c r="V716" s="2" t="s">
        <v>134</v>
      </c>
      <c r="W716" s="2" t="s">
        <v>134</v>
      </c>
      <c r="X716" s="2" t="s">
        <v>134</v>
      </c>
      <c r="Y716" s="2" t="s">
        <v>134</v>
      </c>
      <c r="Z716" s="4"/>
      <c r="AA716" s="4">
        <f>=ROUNDDOWN({0},0)</f>
      </c>
      <c r="AB716" s="5"/>
      <c r="AC716" s="2" t="s">
        <v>134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/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/>
      <c r="BJ716" s="4"/>
      <c r="BK716" s="8"/>
      <c r="BL716" s="2" t="s">
        <v>134</v>
      </c>
      <c r="BM716" s="7"/>
      <c r="BN716" s="7"/>
      <c r="BO716" s="4"/>
      <c r="BP716" s="8"/>
      <c r="BQ716" s="4"/>
      <c r="BR716" s="8"/>
      <c r="BS716" s="7"/>
      <c r="BT716" s="7"/>
      <c r="BU716" s="2" t="s">
        <v>134</v>
      </c>
      <c r="BV716" s="2" t="s">
        <v>134</v>
      </c>
      <c r="BW716" s="2" t="s">
        <v>134</v>
      </c>
      <c r="BX716" s="2" t="s">
        <v>134</v>
      </c>
      <c r="BY716" s="2" t="s">
        <v>134</v>
      </c>
      <c r="BZ716" s="2" t="s">
        <v>134</v>
      </c>
      <c r="CA716" s="4"/>
      <c r="CB716" s="8"/>
      <c r="CC716" s="4"/>
      <c r="CD716" s="8"/>
      <c r="CE716" s="7"/>
      <c r="CF716" s="7"/>
      <c r="CG716" s="2" t="s">
        <v>134</v>
      </c>
      <c r="CH716" s="2" t="s">
        <v>134</v>
      </c>
      <c r="CI716" s="2" t="s">
        <v>134</v>
      </c>
      <c r="CJ716" s="2" t="s">
        <v>134</v>
      </c>
      <c r="CK716" s="2" t="s">
        <v>134</v>
      </c>
      <c r="CL716" s="2" t="s">
        <v>134</v>
      </c>
      <c r="CM716" s="4"/>
      <c r="CN716" s="8"/>
      <c r="CO716" s="4"/>
      <c r="CP716" s="8"/>
      <c r="CQ716" s="7"/>
      <c r="CR716" s="7"/>
      <c r="CS716" s="2" t="s">
        <v>134</v>
      </c>
      <c r="CT716" s="2" t="s">
        <v>134</v>
      </c>
      <c r="CU716" s="2" t="s">
        <v>134</v>
      </c>
      <c r="CV716" s="2" t="s">
        <v>134</v>
      </c>
      <c r="CW716" s="2" t="s">
        <v>134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134</v>
      </c>
      <c r="DF716" s="2" t="s">
        <v>134</v>
      </c>
      <c r="DG716" s="2" t="s">
        <v>134</v>
      </c>
      <c r="DH716" s="2" t="s">
        <v>134</v>
      </c>
      <c r="DI716" s="2" t="s">
        <v>134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134</v>
      </c>
      <c r="DR716" s="2" t="s">
        <v>134</v>
      </c>
      <c r="DS716" s="2" t="s">
        <v>134</v>
      </c>
      <c r="DT716" s="2" t="s">
        <v>134</v>
      </c>
      <c r="DU716" s="2" t="s">
        <v>134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134</v>
      </c>
      <c r="ED716" s="2" t="s">
        <v>134</v>
      </c>
      <c r="EE716" s="2" t="s">
        <v>134</v>
      </c>
      <c r="EF716" s="2" t="s">
        <v>134</v>
      </c>
      <c r="EG716" s="2" t="s">
        <v>134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134</v>
      </c>
      <c r="EP716" s="2" t="s">
        <v>134</v>
      </c>
      <c r="EQ716" s="2" t="s">
        <v>134</v>
      </c>
      <c r="ER716" s="2" t="s">
        <v>134</v>
      </c>
      <c r="ES716" s="2" t="s">
        <v>134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134</v>
      </c>
      <c r="FB716" s="2" t="s">
        <v>134</v>
      </c>
      <c r="FC716" s="2" t="s">
        <v>134</v>
      </c>
      <c r="FD716" s="2" t="s">
        <v>134</v>
      </c>
      <c r="FE716" s="2" t="s">
        <v>134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134</v>
      </c>
      <c r="FN716" s="2" t="s">
        <v>134</v>
      </c>
      <c r="FO716" s="2" t="s">
        <v>134</v>
      </c>
      <c r="FP716" s="2" t="s">
        <v>134</v>
      </c>
      <c r="FQ716" s="2" t="s">
        <v>134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134</v>
      </c>
      <c r="GA716" s="2" t="s">
        <v>134</v>
      </c>
      <c r="GB716" s="2" t="s">
        <v>134</v>
      </c>
      <c r="GC716" s="2" t="s">
        <v>134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134</v>
      </c>
      <c r="GM716" s="2" t="s">
        <v>134</v>
      </c>
      <c r="GN716" s="2" t="s">
        <v>134</v>
      </c>
      <c r="GO716" s="2" t="s">
        <v>134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134</v>
      </c>
      <c r="GX716" s="2" t="s">
        <v>134</v>
      </c>
      <c r="GY716" s="2" t="s">
        <v>134</v>
      </c>
      <c r="GZ716" s="2" t="s">
        <v>134</v>
      </c>
      <c r="HA716" s="2" t="s">
        <v>134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134</v>
      </c>
      <c r="HJ716" s="2" t="s">
        <v>134</v>
      </c>
      <c r="HK716" s="2" t="s">
        <v>134</v>
      </c>
      <c r="HL716" s="2" t="s">
        <v>134</v>
      </c>
      <c r="HM716" s="2" t="s">
        <v>134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134</v>
      </c>
      <c r="HV716" s="2" t="s">
        <v>134</v>
      </c>
      <c r="HW716" s="2" t="s">
        <v>134</v>
      </c>
      <c r="HX716" s="2" t="s">
        <v>134</v>
      </c>
      <c r="HY716" s="2" t="s">
        <v>134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134</v>
      </c>
      <c r="II716" s="2" t="s">
        <v>134</v>
      </c>
      <c r="IJ716" s="2" t="s">
        <v>134</v>
      </c>
      <c r="IK716" s="2" t="s">
        <v>134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134</v>
      </c>
      <c r="IT716" s="2" t="s">
        <v>134</v>
      </c>
      <c r="IU716" s="2" t="s">
        <v>134</v>
      </c>
      <c r="IV716" s="2" t="s">
        <v>134</v>
      </c>
      <c r="IW716" s="2" t="s">
        <v>134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134</v>
      </c>
      <c r="JG716" s="2" t="s">
        <v>134</v>
      </c>
      <c r="JH716" s="2" t="s">
        <v>134</v>
      </c>
      <c r="JI716" s="2" t="s">
        <v>134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134</v>
      </c>
      <c r="JS716" s="2" t="s">
        <v>134</v>
      </c>
      <c r="JT716" s="2" t="s">
        <v>134</v>
      </c>
      <c r="JU716" s="2" t="s">
        <v>134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134</v>
      </c>
      <c r="KE716" s="2" t="s">
        <v>134</v>
      </c>
      <c r="KF716" s="2" t="s">
        <v>134</v>
      </c>
      <c r="KG716" s="2" t="s">
        <v>134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134</v>
      </c>
      <c r="KP716" s="2" t="s">
        <v>134</v>
      </c>
      <c r="KQ716" s="2" t="s">
        <v>134</v>
      </c>
      <c r="KR716" s="2" t="s">
        <v>134</v>
      </c>
      <c r="KS716" s="2" t="s">
        <v>134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134</v>
      </c>
      <c r="LB716" s="2" t="s">
        <v>134</v>
      </c>
      <c r="LC716" s="2" t="s">
        <v>134</v>
      </c>
      <c r="LD716" s="2" t="s">
        <v>134</v>
      </c>
      <c r="LE716" s="2" t="s">
        <v>134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134</v>
      </c>
      <c r="LN716" s="2" t="s">
        <v>134</v>
      </c>
      <c r="LO716" s="2" t="s">
        <v>134</v>
      </c>
      <c r="LP716" s="2" t="s">
        <v>134</v>
      </c>
      <c r="LQ716" s="2" t="s">
        <v>134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134</v>
      </c>
      <c r="LZ716" s="2" t="s">
        <v>134</v>
      </c>
      <c r="MA716" s="2" t="s">
        <v>134</v>
      </c>
      <c r="MB716" s="2" t="s">
        <v>134</v>
      </c>
      <c r="MC716" s="2" t="s">
        <v>134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134</v>
      </c>
      <c r="NV716" s="2" t="s">
        <v>134</v>
      </c>
      <c r="NW716" s="2" t="s">
        <v>134</v>
      </c>
      <c r="NX716" s="2" t="s">
        <v>134</v>
      </c>
      <c r="NY716" s="2" t="s">
        <v>134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134</v>
      </c>
      <c r="OT716" s="2" t="s">
        <v>134</v>
      </c>
      <c r="OU716" s="2" t="s">
        <v>134</v>
      </c>
      <c r="OV716" s="2" t="s">
        <v>134</v>
      </c>
      <c r="OW716" s="2" t="s">
        <v>134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134</v>
      </c>
      <c r="PF716" s="2" t="s">
        <v>134</v>
      </c>
      <c r="PG716" s="2" t="s">
        <v>134</v>
      </c>
      <c r="PH716" s="2" t="s">
        <v>134</v>
      </c>
      <c r="PI716" s="2" t="s">
        <v>134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134</v>
      </c>
      <c r="QP716" s="2" t="s">
        <v>134</v>
      </c>
      <c r="QQ716" s="2" t="s">
        <v>134</v>
      </c>
      <c r="QR716" s="2" t="s">
        <v>134</v>
      </c>
      <c r="QS716" s="2" t="s">
        <v>134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134</v>
      </c>
      <c r="RB716" s="2" t="s">
        <v>134</v>
      </c>
      <c r="RC716" s="2" t="s">
        <v>134</v>
      </c>
      <c r="RD716" s="2" t="s">
        <v>134</v>
      </c>
      <c r="RE716" s="2" t="s">
        <v>134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134</v>
      </c>
      <c r="RN716" s="2" t="s">
        <v>134</v>
      </c>
      <c r="RO716" s="2" t="s">
        <v>134</v>
      </c>
      <c r="RP716" s="2" t="s">
        <v>134</v>
      </c>
      <c r="RQ716" s="2" t="s">
        <v>134</v>
      </c>
      <c r="RR716" s="2" t="s">
        <v>134</v>
      </c>
      <c r="RS716" s="4"/>
      <c r="RT716" s="8"/>
      <c r="RU716" s="4"/>
      <c r="RV716" s="8"/>
      <c r="RW716" s="7"/>
      <c r="RX716" s="7"/>
      <c r="RY716" s="2" t="s">
        <v>134</v>
      </c>
      <c r="RZ716" s="2" t="s">
        <v>134</v>
      </c>
      <c r="SA716" s="2" t="s">
        <v>134</v>
      </c>
      <c r="SB716" s="2" t="s">
        <v>134</v>
      </c>
      <c r="SC716" s="2" t="s">
        <v>134</v>
      </c>
      <c r="SD716" s="2" t="s">
        <v>134</v>
      </c>
      <c r="SE716" s="4"/>
      <c r="SF716" s="8"/>
      <c r="SG716" s="4"/>
      <c r="SH716" s="8"/>
      <c r="SI716" s="7"/>
      <c r="SJ716" s="7"/>
      <c r="SK716" s="2" t="s">
        <v>134</v>
      </c>
      <c r="SL716" s="2" t="s">
        <v>134</v>
      </c>
      <c r="SM716" s="2" t="s">
        <v>134</v>
      </c>
      <c r="SN716" s="2" t="s">
        <v>134</v>
      </c>
      <c r="SO716" s="2" t="s">
        <v>134</v>
      </c>
      <c r="SP716" s="2" t="s">
        <v>134</v>
      </c>
    </row>
    <row r="717">
      <c r="A717" s="2" t="s">
        <v>4495</v>
      </c>
      <c r="B717" s="2" t="s">
        <v>123</v>
      </c>
      <c r="C717" s="2" t="s">
        <v>1660</v>
      </c>
      <c r="D717" s="2" t="s">
        <v>2731</v>
      </c>
      <c r="E717" s="2" t="s">
        <v>1660</v>
      </c>
      <c r="F717" s="2" t="s">
        <v>4492</v>
      </c>
      <c r="G717" s="2" t="s">
        <v>134</v>
      </c>
      <c r="H717" s="2" t="s">
        <v>134</v>
      </c>
      <c r="I717" s="2" t="s">
        <v>134</v>
      </c>
      <c r="J717" s="2" t="s">
        <v>4496</v>
      </c>
      <c r="K717" s="2" t="s">
        <v>4494</v>
      </c>
      <c r="L717" s="3">
        <v>5</v>
      </c>
      <c r="M717" s="3"/>
      <c r="N717" s="3"/>
      <c r="O717" s="2" t="s">
        <v>766</v>
      </c>
      <c r="P717" s="2" t="s">
        <v>134</v>
      </c>
      <c r="Q717" s="2" t="s">
        <v>134</v>
      </c>
      <c r="R717" s="2" t="s">
        <v>3132</v>
      </c>
      <c r="S717" s="2" t="s">
        <v>134</v>
      </c>
      <c r="T717" s="2" t="s">
        <v>134</v>
      </c>
      <c r="U717" s="2" t="s">
        <v>134</v>
      </c>
      <c r="V717" s="2" t="s">
        <v>134</v>
      </c>
      <c r="W717" s="2" t="s">
        <v>134</v>
      </c>
      <c r="X717" s="2" t="s">
        <v>134</v>
      </c>
      <c r="Y717" s="2" t="s">
        <v>134</v>
      </c>
      <c r="Z717" s="4"/>
      <c r="AA717" s="4">
        <f>=ROUNDDOWN({0},0)</f>
      </c>
      <c r="AB717" s="5"/>
      <c r="AC717" s="2" t="s">
        <v>134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/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/>
      <c r="BJ717" s="4"/>
      <c r="BK717" s="8"/>
      <c r="BL717" s="2" t="s">
        <v>134</v>
      </c>
      <c r="BM717" s="7"/>
      <c r="BN717" s="7"/>
      <c r="BO717" s="4"/>
      <c r="BP717" s="8"/>
      <c r="BQ717" s="4"/>
      <c r="BR717" s="8"/>
      <c r="BS717" s="7"/>
      <c r="BT717" s="7"/>
      <c r="BU717" s="2" t="s">
        <v>134</v>
      </c>
      <c r="BV717" s="2" t="s">
        <v>134</v>
      </c>
      <c r="BW717" s="2" t="s">
        <v>134</v>
      </c>
      <c r="BX717" s="2" t="s">
        <v>134</v>
      </c>
      <c r="BY717" s="2" t="s">
        <v>134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134</v>
      </c>
      <c r="CH717" s="2" t="s">
        <v>134</v>
      </c>
      <c r="CI717" s="2" t="s">
        <v>134</v>
      </c>
      <c r="CJ717" s="2" t="s">
        <v>134</v>
      </c>
      <c r="CK717" s="2" t="s">
        <v>134</v>
      </c>
      <c r="CL717" s="2" t="s">
        <v>134</v>
      </c>
      <c r="CM717" s="4"/>
      <c r="CN717" s="8"/>
      <c r="CO717" s="4"/>
      <c r="CP717" s="8"/>
      <c r="CQ717" s="7"/>
      <c r="CR717" s="7"/>
      <c r="CS717" s="2" t="s">
        <v>134</v>
      </c>
      <c r="CT717" s="2" t="s">
        <v>134</v>
      </c>
      <c r="CU717" s="2" t="s">
        <v>134</v>
      </c>
      <c r="CV717" s="2" t="s">
        <v>134</v>
      </c>
      <c r="CW717" s="2" t="s">
        <v>134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134</v>
      </c>
      <c r="DF717" s="2" t="s">
        <v>134</v>
      </c>
      <c r="DG717" s="2" t="s">
        <v>134</v>
      </c>
      <c r="DH717" s="2" t="s">
        <v>134</v>
      </c>
      <c r="DI717" s="2" t="s">
        <v>134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134</v>
      </c>
      <c r="DR717" s="2" t="s">
        <v>134</v>
      </c>
      <c r="DS717" s="2" t="s">
        <v>134</v>
      </c>
      <c r="DT717" s="2" t="s">
        <v>134</v>
      </c>
      <c r="DU717" s="2" t="s">
        <v>134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134</v>
      </c>
      <c r="ED717" s="2" t="s">
        <v>134</v>
      </c>
      <c r="EE717" s="2" t="s">
        <v>134</v>
      </c>
      <c r="EF717" s="2" t="s">
        <v>134</v>
      </c>
      <c r="EG717" s="2" t="s">
        <v>134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134</v>
      </c>
      <c r="EP717" s="2" t="s">
        <v>134</v>
      </c>
      <c r="EQ717" s="2" t="s">
        <v>134</v>
      </c>
      <c r="ER717" s="2" t="s">
        <v>134</v>
      </c>
      <c r="ES717" s="2" t="s">
        <v>134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134</v>
      </c>
      <c r="FB717" s="2" t="s">
        <v>134</v>
      </c>
      <c r="FC717" s="2" t="s">
        <v>134</v>
      </c>
      <c r="FD717" s="2" t="s">
        <v>134</v>
      </c>
      <c r="FE717" s="2" t="s">
        <v>134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134</v>
      </c>
      <c r="FN717" s="2" t="s">
        <v>134</v>
      </c>
      <c r="FO717" s="2" t="s">
        <v>134</v>
      </c>
      <c r="FP717" s="2" t="s">
        <v>134</v>
      </c>
      <c r="FQ717" s="2" t="s">
        <v>134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134</v>
      </c>
      <c r="GA717" s="2" t="s">
        <v>134</v>
      </c>
      <c r="GB717" s="2" t="s">
        <v>134</v>
      </c>
      <c r="GC717" s="2" t="s">
        <v>134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134</v>
      </c>
      <c r="GM717" s="2" t="s">
        <v>134</v>
      </c>
      <c r="GN717" s="2" t="s">
        <v>134</v>
      </c>
      <c r="GO717" s="2" t="s">
        <v>134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134</v>
      </c>
      <c r="GX717" s="2" t="s">
        <v>134</v>
      </c>
      <c r="GY717" s="2" t="s">
        <v>134</v>
      </c>
      <c r="GZ717" s="2" t="s">
        <v>134</v>
      </c>
      <c r="HA717" s="2" t="s">
        <v>134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134</v>
      </c>
      <c r="HJ717" s="2" t="s">
        <v>134</v>
      </c>
      <c r="HK717" s="2" t="s">
        <v>134</v>
      </c>
      <c r="HL717" s="2" t="s">
        <v>134</v>
      </c>
      <c r="HM717" s="2" t="s">
        <v>134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134</v>
      </c>
      <c r="HW717" s="2" t="s">
        <v>134</v>
      </c>
      <c r="HX717" s="2" t="s">
        <v>134</v>
      </c>
      <c r="HY717" s="2" t="s">
        <v>134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134</v>
      </c>
      <c r="II717" s="2" t="s">
        <v>134</v>
      </c>
      <c r="IJ717" s="2" t="s">
        <v>134</v>
      </c>
      <c r="IK717" s="2" t="s">
        <v>134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134</v>
      </c>
      <c r="IT717" s="2" t="s">
        <v>134</v>
      </c>
      <c r="IU717" s="2" t="s">
        <v>134</v>
      </c>
      <c r="IV717" s="2" t="s">
        <v>134</v>
      </c>
      <c r="IW717" s="2" t="s">
        <v>134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134</v>
      </c>
      <c r="JG717" s="2" t="s">
        <v>134</v>
      </c>
      <c r="JH717" s="2" t="s">
        <v>134</v>
      </c>
      <c r="JI717" s="2" t="s">
        <v>134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134</v>
      </c>
      <c r="JS717" s="2" t="s">
        <v>134</v>
      </c>
      <c r="JT717" s="2" t="s">
        <v>134</v>
      </c>
      <c r="JU717" s="2" t="s">
        <v>134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134</v>
      </c>
      <c r="KQ717" s="2" t="s">
        <v>134</v>
      </c>
      <c r="KR717" s="2" t="s">
        <v>134</v>
      </c>
      <c r="KS717" s="2" t="s">
        <v>134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134</v>
      </c>
      <c r="LC717" s="2" t="s">
        <v>134</v>
      </c>
      <c r="LD717" s="2" t="s">
        <v>134</v>
      </c>
      <c r="LE717" s="2" t="s">
        <v>134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134</v>
      </c>
      <c r="LN717" s="2" t="s">
        <v>134</v>
      </c>
      <c r="LO717" s="2" t="s">
        <v>134</v>
      </c>
      <c r="LP717" s="2" t="s">
        <v>134</v>
      </c>
      <c r="LQ717" s="2" t="s">
        <v>134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134</v>
      </c>
      <c r="LZ717" s="2" t="s">
        <v>134</v>
      </c>
      <c r="MA717" s="2" t="s">
        <v>134</v>
      </c>
      <c r="MB717" s="2" t="s">
        <v>134</v>
      </c>
      <c r="MC717" s="2" t="s">
        <v>134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134</v>
      </c>
      <c r="NW717" s="2" t="s">
        <v>134</v>
      </c>
      <c r="NX717" s="2" t="s">
        <v>134</v>
      </c>
      <c r="NY717" s="2" t="s">
        <v>134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134</v>
      </c>
      <c r="OT717" s="2" t="s">
        <v>134</v>
      </c>
      <c r="OU717" s="2" t="s">
        <v>134</v>
      </c>
      <c r="OV717" s="2" t="s">
        <v>134</v>
      </c>
      <c r="OW717" s="2" t="s">
        <v>134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134</v>
      </c>
      <c r="PG717" s="2" t="s">
        <v>134</v>
      </c>
      <c r="PH717" s="2" t="s">
        <v>134</v>
      </c>
      <c r="PI717" s="2" t="s">
        <v>134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134</v>
      </c>
      <c r="QP717" s="2" t="s">
        <v>134</v>
      </c>
      <c r="QQ717" s="2" t="s">
        <v>134</v>
      </c>
      <c r="QR717" s="2" t="s">
        <v>134</v>
      </c>
      <c r="QS717" s="2" t="s">
        <v>134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134</v>
      </c>
      <c r="RB717" s="2" t="s">
        <v>134</v>
      </c>
      <c r="RC717" s="2" t="s">
        <v>134</v>
      </c>
      <c r="RD717" s="2" t="s">
        <v>134</v>
      </c>
      <c r="RE717" s="2" t="s">
        <v>134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134</v>
      </c>
      <c r="RN717" s="2" t="s">
        <v>134</v>
      </c>
      <c r="RO717" s="2" t="s">
        <v>134</v>
      </c>
      <c r="RP717" s="2" t="s">
        <v>134</v>
      </c>
      <c r="RQ717" s="2" t="s">
        <v>134</v>
      </c>
      <c r="RR717" s="2" t="s">
        <v>134</v>
      </c>
      <c r="RS717" s="4"/>
      <c r="RT717" s="8"/>
      <c r="RU717" s="4"/>
      <c r="RV717" s="8"/>
      <c r="RW717" s="7"/>
      <c r="RX717" s="7"/>
      <c r="RY717" s="2" t="s">
        <v>134</v>
      </c>
      <c r="RZ717" s="2" t="s">
        <v>134</v>
      </c>
      <c r="SA717" s="2" t="s">
        <v>134</v>
      </c>
      <c r="SB717" s="2" t="s">
        <v>134</v>
      </c>
      <c r="SC717" s="2" t="s">
        <v>134</v>
      </c>
      <c r="SD717" s="2" t="s">
        <v>134</v>
      </c>
      <c r="SE717" s="4"/>
      <c r="SF717" s="8"/>
      <c r="SG717" s="4"/>
      <c r="SH717" s="8"/>
      <c r="SI717" s="7"/>
      <c r="SJ717" s="7"/>
      <c r="SK717" s="2" t="s">
        <v>134</v>
      </c>
      <c r="SL717" s="2" t="s">
        <v>134</v>
      </c>
      <c r="SM717" s="2" t="s">
        <v>134</v>
      </c>
      <c r="SN717" s="2" t="s">
        <v>134</v>
      </c>
      <c r="SO717" s="2" t="s">
        <v>134</v>
      </c>
      <c r="SP717" s="2" t="s">
        <v>134</v>
      </c>
    </row>
    <row r="718">
      <c r="A718" s="2" t="s">
        <v>4497</v>
      </c>
      <c r="B718" s="2" t="s">
        <v>123</v>
      </c>
      <c r="C718" s="2" t="s">
        <v>1660</v>
      </c>
      <c r="D718" s="2" t="s">
        <v>2731</v>
      </c>
      <c r="E718" s="2" t="s">
        <v>1660</v>
      </c>
      <c r="F718" s="2" t="s">
        <v>4492</v>
      </c>
      <c r="G718" s="2" t="s">
        <v>134</v>
      </c>
      <c r="H718" s="2" t="s">
        <v>134</v>
      </c>
      <c r="I718" s="2" t="s">
        <v>134</v>
      </c>
      <c r="J718" s="2" t="s">
        <v>4498</v>
      </c>
      <c r="K718" s="2" t="s">
        <v>4494</v>
      </c>
      <c r="L718" s="3">
        <v>5</v>
      </c>
      <c r="M718" s="3"/>
      <c r="N718" s="3"/>
      <c r="O718" s="2" t="s">
        <v>131</v>
      </c>
      <c r="P718" s="2" t="s">
        <v>134</v>
      </c>
      <c r="Q718" s="2" t="s">
        <v>134</v>
      </c>
      <c r="R718" s="2" t="s">
        <v>3132</v>
      </c>
      <c r="S718" s="2" t="s">
        <v>134</v>
      </c>
      <c r="T718" s="2" t="s">
        <v>134</v>
      </c>
      <c r="U718" s="2" t="s">
        <v>134</v>
      </c>
      <c r="V718" s="2" t="s">
        <v>134</v>
      </c>
      <c r="W718" s="2" t="s">
        <v>134</v>
      </c>
      <c r="X718" s="2" t="s">
        <v>134</v>
      </c>
      <c r="Y718" s="2" t="s">
        <v>134</v>
      </c>
      <c r="Z718" s="4"/>
      <c r="AA718" s="4">
        <f>=ROUNDDOWN({0},0)</f>
      </c>
      <c r="AB718" s="5"/>
      <c r="AC718" s="2" t="s">
        <v>134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134</v>
      </c>
      <c r="AW718" s="8" t="s">
        <v>134</v>
      </c>
      <c r="AX718" s="4" t="s">
        <v>134</v>
      </c>
      <c r="AY718" s="8" t="s">
        <v>134</v>
      </c>
      <c r="AZ718" s="7" t="s">
        <v>134</v>
      </c>
      <c r="BA718" s="7" t="s">
        <v>134</v>
      </c>
      <c r="BB718" s="7"/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/>
      <c r="BJ718" s="4"/>
      <c r="BK718" s="8"/>
      <c r="BL718" s="2" t="s">
        <v>134</v>
      </c>
      <c r="BM718" s="7"/>
      <c r="BN718" s="7"/>
      <c r="BO718" s="4"/>
      <c r="BP718" s="8"/>
      <c r="BQ718" s="4"/>
      <c r="BR718" s="8"/>
      <c r="BS718" s="7"/>
      <c r="BT718" s="7"/>
      <c r="BU718" s="2" t="s">
        <v>134</v>
      </c>
      <c r="BV718" s="2" t="s">
        <v>134</v>
      </c>
      <c r="BW718" s="2" t="s">
        <v>134</v>
      </c>
      <c r="BX718" s="2" t="s">
        <v>134</v>
      </c>
      <c r="BY718" s="2" t="s">
        <v>134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134</v>
      </c>
      <c r="CH718" s="2" t="s">
        <v>134</v>
      </c>
      <c r="CI718" s="2" t="s">
        <v>134</v>
      </c>
      <c r="CJ718" s="2" t="s">
        <v>134</v>
      </c>
      <c r="CK718" s="2" t="s">
        <v>134</v>
      </c>
      <c r="CL718" s="2" t="s">
        <v>134</v>
      </c>
      <c r="CM718" s="4"/>
      <c r="CN718" s="8"/>
      <c r="CO718" s="4"/>
      <c r="CP718" s="8"/>
      <c r="CQ718" s="7"/>
      <c r="CR718" s="7"/>
      <c r="CS718" s="2" t="s">
        <v>134</v>
      </c>
      <c r="CT718" s="2" t="s">
        <v>134</v>
      </c>
      <c r="CU718" s="2" t="s">
        <v>134</v>
      </c>
      <c r="CV718" s="2" t="s">
        <v>134</v>
      </c>
      <c r="CW718" s="2" t="s">
        <v>134</v>
      </c>
      <c r="CX718" s="2" t="s">
        <v>134</v>
      </c>
      <c r="CY718" s="4"/>
      <c r="CZ718" s="8"/>
      <c r="DA718" s="4"/>
      <c r="DB718" s="8"/>
      <c r="DC718" s="7"/>
      <c r="DD718" s="7"/>
      <c r="DE718" s="2" t="s">
        <v>134</v>
      </c>
      <c r="DF718" s="2" t="s">
        <v>134</v>
      </c>
      <c r="DG718" s="2" t="s">
        <v>134</v>
      </c>
      <c r="DH718" s="2" t="s">
        <v>134</v>
      </c>
      <c r="DI718" s="2" t="s">
        <v>134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134</v>
      </c>
      <c r="DR718" s="2" t="s">
        <v>134</v>
      </c>
      <c r="DS718" s="2" t="s">
        <v>134</v>
      </c>
      <c r="DT718" s="2" t="s">
        <v>134</v>
      </c>
      <c r="DU718" s="2" t="s">
        <v>134</v>
      </c>
      <c r="DV718" s="2" t="s">
        <v>134</v>
      </c>
      <c r="DW718" s="4"/>
      <c r="DX718" s="8"/>
      <c r="DY718" s="4"/>
      <c r="DZ718" s="8"/>
      <c r="EA718" s="7"/>
      <c r="EB718" s="7"/>
      <c r="EC718" s="2" t="s">
        <v>134</v>
      </c>
      <c r="ED718" s="2" t="s">
        <v>134</v>
      </c>
      <c r="EE718" s="2" t="s">
        <v>134</v>
      </c>
      <c r="EF718" s="2" t="s">
        <v>134</v>
      </c>
      <c r="EG718" s="2" t="s">
        <v>134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134</v>
      </c>
      <c r="EP718" s="2" t="s">
        <v>134</v>
      </c>
      <c r="EQ718" s="2" t="s">
        <v>134</v>
      </c>
      <c r="ER718" s="2" t="s">
        <v>134</v>
      </c>
      <c r="ES718" s="2" t="s">
        <v>134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134</v>
      </c>
      <c r="FB718" s="2" t="s">
        <v>134</v>
      </c>
      <c r="FC718" s="2" t="s">
        <v>134</v>
      </c>
      <c r="FD718" s="2" t="s">
        <v>134</v>
      </c>
      <c r="FE718" s="2" t="s">
        <v>134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134</v>
      </c>
      <c r="FN718" s="2" t="s">
        <v>134</v>
      </c>
      <c r="FO718" s="2" t="s">
        <v>134</v>
      </c>
      <c r="FP718" s="2" t="s">
        <v>134</v>
      </c>
      <c r="FQ718" s="2" t="s">
        <v>134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134</v>
      </c>
      <c r="FZ718" s="2" t="s">
        <v>134</v>
      </c>
      <c r="GA718" s="2" t="s">
        <v>134</v>
      </c>
      <c r="GB718" s="2" t="s">
        <v>134</v>
      </c>
      <c r="GC718" s="2" t="s">
        <v>134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134</v>
      </c>
      <c r="GM718" s="2" t="s">
        <v>134</v>
      </c>
      <c r="GN718" s="2" t="s">
        <v>134</v>
      </c>
      <c r="GO718" s="2" t="s">
        <v>134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134</v>
      </c>
      <c r="GX718" s="2" t="s">
        <v>134</v>
      </c>
      <c r="GY718" s="2" t="s">
        <v>134</v>
      </c>
      <c r="GZ718" s="2" t="s">
        <v>134</v>
      </c>
      <c r="HA718" s="2" t="s">
        <v>134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134</v>
      </c>
      <c r="HJ718" s="2" t="s">
        <v>134</v>
      </c>
      <c r="HK718" s="2" t="s">
        <v>134</v>
      </c>
      <c r="HL718" s="2" t="s">
        <v>134</v>
      </c>
      <c r="HM718" s="2" t="s">
        <v>134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134</v>
      </c>
      <c r="HV718" s="2" t="s">
        <v>134</v>
      </c>
      <c r="HW718" s="2" t="s">
        <v>134</v>
      </c>
      <c r="HX718" s="2" t="s">
        <v>134</v>
      </c>
      <c r="HY718" s="2" t="s">
        <v>134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134</v>
      </c>
      <c r="IH718" s="2" t="s">
        <v>134</v>
      </c>
      <c r="II718" s="2" t="s">
        <v>134</v>
      </c>
      <c r="IJ718" s="2" t="s">
        <v>134</v>
      </c>
      <c r="IK718" s="2" t="s">
        <v>134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134</v>
      </c>
      <c r="IT718" s="2" t="s">
        <v>134</v>
      </c>
      <c r="IU718" s="2" t="s">
        <v>134</v>
      </c>
      <c r="IV718" s="2" t="s">
        <v>134</v>
      </c>
      <c r="IW718" s="2" t="s">
        <v>134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134</v>
      </c>
      <c r="JF718" s="2" t="s">
        <v>134</v>
      </c>
      <c r="JG718" s="2" t="s">
        <v>134</v>
      </c>
      <c r="JH718" s="2" t="s">
        <v>134</v>
      </c>
      <c r="JI718" s="2" t="s">
        <v>134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134</v>
      </c>
      <c r="JR718" s="2" t="s">
        <v>134</v>
      </c>
      <c r="JS718" s="2" t="s">
        <v>134</v>
      </c>
      <c r="JT718" s="2" t="s">
        <v>134</v>
      </c>
      <c r="JU718" s="2" t="s">
        <v>134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134</v>
      </c>
      <c r="KD718" s="2" t="s">
        <v>134</v>
      </c>
      <c r="KE718" s="2" t="s">
        <v>134</v>
      </c>
      <c r="KF718" s="2" t="s">
        <v>134</v>
      </c>
      <c r="KG718" s="2" t="s">
        <v>134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134</v>
      </c>
      <c r="KQ718" s="2" t="s">
        <v>134</v>
      </c>
      <c r="KR718" s="2" t="s">
        <v>134</v>
      </c>
      <c r="KS718" s="2" t="s">
        <v>134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134</v>
      </c>
      <c r="LC718" s="2" t="s">
        <v>134</v>
      </c>
      <c r="LD718" s="2" t="s">
        <v>134</v>
      </c>
      <c r="LE718" s="2" t="s">
        <v>134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134</v>
      </c>
      <c r="LN718" s="2" t="s">
        <v>134</v>
      </c>
      <c r="LO718" s="2" t="s">
        <v>134</v>
      </c>
      <c r="LP718" s="2" t="s">
        <v>134</v>
      </c>
      <c r="LQ718" s="2" t="s">
        <v>134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134</v>
      </c>
      <c r="LZ718" s="2" t="s">
        <v>134</v>
      </c>
      <c r="MA718" s="2" t="s">
        <v>134</v>
      </c>
      <c r="MB718" s="2" t="s">
        <v>134</v>
      </c>
      <c r="MC718" s="2" t="s">
        <v>134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134</v>
      </c>
      <c r="MM718" s="2" t="s">
        <v>134</v>
      </c>
      <c r="MN718" s="2" t="s">
        <v>134</v>
      </c>
      <c r="MO718" s="2" t="s">
        <v>134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134</v>
      </c>
      <c r="NW718" s="2" t="s">
        <v>134</v>
      </c>
      <c r="NX718" s="2" t="s">
        <v>134</v>
      </c>
      <c r="NY718" s="2" t="s">
        <v>134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134</v>
      </c>
      <c r="OT718" s="2" t="s">
        <v>134</v>
      </c>
      <c r="OU718" s="2" t="s">
        <v>134</v>
      </c>
      <c r="OV718" s="2" t="s">
        <v>134</v>
      </c>
      <c r="OW718" s="2" t="s">
        <v>134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134</v>
      </c>
      <c r="PS718" s="2" t="s">
        <v>134</v>
      </c>
      <c r="PT718" s="2" t="s">
        <v>134</v>
      </c>
      <c r="PU718" s="2" t="s">
        <v>134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134</v>
      </c>
      <c r="QD718" s="2" t="s">
        <v>134</v>
      </c>
      <c r="QE718" s="2" t="s">
        <v>134</v>
      </c>
      <c r="QF718" s="2" t="s">
        <v>134</v>
      </c>
      <c r="QG718" s="2" t="s">
        <v>134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134</v>
      </c>
      <c r="RB718" s="2" t="s">
        <v>134</v>
      </c>
      <c r="RC718" s="2" t="s">
        <v>134</v>
      </c>
      <c r="RD718" s="2" t="s">
        <v>134</v>
      </c>
      <c r="RE718" s="2" t="s">
        <v>134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134</v>
      </c>
      <c r="RN718" s="2" t="s">
        <v>134</v>
      </c>
      <c r="RO718" s="2" t="s">
        <v>134</v>
      </c>
      <c r="RP718" s="2" t="s">
        <v>134</v>
      </c>
      <c r="RQ718" s="2" t="s">
        <v>134</v>
      </c>
      <c r="RR718" s="2" t="s">
        <v>134</v>
      </c>
      <c r="RS718" s="4"/>
      <c r="RT718" s="8"/>
      <c r="RU718" s="4"/>
      <c r="RV718" s="8"/>
      <c r="RW718" s="7"/>
      <c r="RX718" s="7"/>
      <c r="RY718" s="2" t="s">
        <v>134</v>
      </c>
      <c r="RZ718" s="2" t="s">
        <v>134</v>
      </c>
      <c r="SA718" s="2" t="s">
        <v>134</v>
      </c>
      <c r="SB718" s="2" t="s">
        <v>134</v>
      </c>
      <c r="SC718" s="2" t="s">
        <v>134</v>
      </c>
      <c r="SD718" s="2" t="s">
        <v>134</v>
      </c>
      <c r="SE718" s="4"/>
      <c r="SF718" s="8"/>
      <c r="SG718" s="4"/>
      <c r="SH718" s="8"/>
      <c r="SI718" s="7"/>
      <c r="SJ718" s="7"/>
      <c r="SK718" s="2" t="s">
        <v>134</v>
      </c>
      <c r="SL718" s="2" t="s">
        <v>134</v>
      </c>
      <c r="SM718" s="2" t="s">
        <v>134</v>
      </c>
      <c r="SN718" s="2" t="s">
        <v>134</v>
      </c>
      <c r="SO718" s="2" t="s">
        <v>134</v>
      </c>
      <c r="SP718" s="2" t="s">
        <v>134</v>
      </c>
    </row>
    <row r="719">
      <c r="A719" s="2" t="s">
        <v>4499</v>
      </c>
      <c r="B719" s="2" t="s">
        <v>123</v>
      </c>
      <c r="C719" s="2" t="s">
        <v>1660</v>
      </c>
      <c r="D719" s="2" t="s">
        <v>2731</v>
      </c>
      <c r="E719" s="2" t="s">
        <v>1660</v>
      </c>
      <c r="F719" s="2" t="s">
        <v>4492</v>
      </c>
      <c r="G719" s="2" t="s">
        <v>134</v>
      </c>
      <c r="H719" s="2" t="s">
        <v>134</v>
      </c>
      <c r="I719" s="2" t="s">
        <v>134</v>
      </c>
      <c r="J719" s="2" t="s">
        <v>4500</v>
      </c>
      <c r="K719" s="2" t="s">
        <v>4494</v>
      </c>
      <c r="L719" s="3">
        <v>5</v>
      </c>
      <c r="M719" s="3"/>
      <c r="N719" s="3"/>
      <c r="O719" s="2" t="s">
        <v>766</v>
      </c>
      <c r="P719" s="2" t="s">
        <v>134</v>
      </c>
      <c r="Q719" s="2" t="s">
        <v>134</v>
      </c>
      <c r="R719" s="2" t="s">
        <v>3132</v>
      </c>
      <c r="S719" s="2" t="s">
        <v>134</v>
      </c>
      <c r="T719" s="2" t="s">
        <v>134</v>
      </c>
      <c r="U719" s="2" t="s">
        <v>134</v>
      </c>
      <c r="V719" s="2" t="s">
        <v>134</v>
      </c>
      <c r="W719" s="2" t="s">
        <v>134</v>
      </c>
      <c r="X719" s="2" t="s">
        <v>134</v>
      </c>
      <c r="Y719" s="2" t="s">
        <v>134</v>
      </c>
      <c r="Z719" s="4"/>
      <c r="AA719" s="4">
        <f>=ROUNDDOWN({0},0)</f>
      </c>
      <c r="AB719" s="5"/>
      <c r="AC719" s="2" t="s">
        <v>134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134</v>
      </c>
      <c r="AW719" s="8" t="s">
        <v>134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/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/>
      <c r="BJ719" s="4"/>
      <c r="BK719" s="8"/>
      <c r="BL719" s="2" t="s">
        <v>134</v>
      </c>
      <c r="BM719" s="7"/>
      <c r="BN719" s="7"/>
      <c r="BO719" s="4"/>
      <c r="BP719" s="8"/>
      <c r="BQ719" s="4"/>
      <c r="BR719" s="8"/>
      <c r="BS719" s="7"/>
      <c r="BT719" s="7"/>
      <c r="BU719" s="2" t="s">
        <v>134</v>
      </c>
      <c r="BV719" s="2" t="s">
        <v>134</v>
      </c>
      <c r="BW719" s="2" t="s">
        <v>134</v>
      </c>
      <c r="BX719" s="2" t="s">
        <v>134</v>
      </c>
      <c r="BY719" s="2" t="s">
        <v>134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134</v>
      </c>
      <c r="CH719" s="2" t="s">
        <v>134</v>
      </c>
      <c r="CI719" s="2" t="s">
        <v>134</v>
      </c>
      <c r="CJ719" s="2" t="s">
        <v>134</v>
      </c>
      <c r="CK719" s="2" t="s">
        <v>134</v>
      </c>
      <c r="CL719" s="2" t="s">
        <v>134</v>
      </c>
      <c r="CM719" s="4"/>
      <c r="CN719" s="8"/>
      <c r="CO719" s="4"/>
      <c r="CP719" s="8"/>
      <c r="CQ719" s="7"/>
      <c r="CR719" s="7"/>
      <c r="CS719" s="2" t="s">
        <v>134</v>
      </c>
      <c r="CT719" s="2" t="s">
        <v>134</v>
      </c>
      <c r="CU719" s="2" t="s">
        <v>134</v>
      </c>
      <c r="CV719" s="2" t="s">
        <v>134</v>
      </c>
      <c r="CW719" s="2" t="s">
        <v>134</v>
      </c>
      <c r="CX719" s="2" t="s">
        <v>134</v>
      </c>
      <c r="CY719" s="4"/>
      <c r="CZ719" s="8"/>
      <c r="DA719" s="4"/>
      <c r="DB719" s="8"/>
      <c r="DC719" s="7"/>
      <c r="DD719" s="7"/>
      <c r="DE719" s="2" t="s">
        <v>134</v>
      </c>
      <c r="DF719" s="2" t="s">
        <v>134</v>
      </c>
      <c r="DG719" s="2" t="s">
        <v>134</v>
      </c>
      <c r="DH719" s="2" t="s">
        <v>134</v>
      </c>
      <c r="DI719" s="2" t="s">
        <v>134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134</v>
      </c>
      <c r="DR719" s="2" t="s">
        <v>134</v>
      </c>
      <c r="DS719" s="2" t="s">
        <v>134</v>
      </c>
      <c r="DT719" s="2" t="s">
        <v>134</v>
      </c>
      <c r="DU719" s="2" t="s">
        <v>134</v>
      </c>
      <c r="DV719" s="2" t="s">
        <v>134</v>
      </c>
      <c r="DW719" s="4"/>
      <c r="DX719" s="8"/>
      <c r="DY719" s="4"/>
      <c r="DZ719" s="8"/>
      <c r="EA719" s="7"/>
      <c r="EB719" s="7"/>
      <c r="EC719" s="2" t="s">
        <v>134</v>
      </c>
      <c r="ED719" s="2" t="s">
        <v>134</v>
      </c>
      <c r="EE719" s="2" t="s">
        <v>134</v>
      </c>
      <c r="EF719" s="2" t="s">
        <v>134</v>
      </c>
      <c r="EG719" s="2" t="s">
        <v>134</v>
      </c>
      <c r="EH719" s="2" t="s">
        <v>134</v>
      </c>
      <c r="EI719" s="4"/>
      <c r="EJ719" s="8"/>
      <c r="EK719" s="4"/>
      <c r="EL719" s="8"/>
      <c r="EM719" s="7"/>
      <c r="EN719" s="7"/>
      <c r="EO719" s="2" t="s">
        <v>134</v>
      </c>
      <c r="EP719" s="2" t="s">
        <v>134</v>
      </c>
      <c r="EQ719" s="2" t="s">
        <v>134</v>
      </c>
      <c r="ER719" s="2" t="s">
        <v>134</v>
      </c>
      <c r="ES719" s="2" t="s">
        <v>134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134</v>
      </c>
      <c r="FB719" s="2" t="s">
        <v>134</v>
      </c>
      <c r="FC719" s="2" t="s">
        <v>134</v>
      </c>
      <c r="FD719" s="2" t="s">
        <v>134</v>
      </c>
      <c r="FE719" s="2" t="s">
        <v>134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134</v>
      </c>
      <c r="FN719" s="2" t="s">
        <v>134</v>
      </c>
      <c r="FO719" s="2" t="s">
        <v>134</v>
      </c>
      <c r="FP719" s="2" t="s">
        <v>134</v>
      </c>
      <c r="FQ719" s="2" t="s">
        <v>134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134</v>
      </c>
      <c r="FZ719" s="2" t="s">
        <v>134</v>
      </c>
      <c r="GA719" s="2" t="s">
        <v>134</v>
      </c>
      <c r="GB719" s="2" t="s">
        <v>134</v>
      </c>
      <c r="GC719" s="2" t="s">
        <v>134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134</v>
      </c>
      <c r="GM719" s="2" t="s">
        <v>134</v>
      </c>
      <c r="GN719" s="2" t="s">
        <v>134</v>
      </c>
      <c r="GO719" s="2" t="s">
        <v>134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134</v>
      </c>
      <c r="GX719" s="2" t="s">
        <v>134</v>
      </c>
      <c r="GY719" s="2" t="s">
        <v>134</v>
      </c>
      <c r="GZ719" s="2" t="s">
        <v>134</v>
      </c>
      <c r="HA719" s="2" t="s">
        <v>134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134</v>
      </c>
      <c r="HJ719" s="2" t="s">
        <v>134</v>
      </c>
      <c r="HK719" s="2" t="s">
        <v>134</v>
      </c>
      <c r="HL719" s="2" t="s">
        <v>134</v>
      </c>
      <c r="HM719" s="2" t="s">
        <v>134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134</v>
      </c>
      <c r="HV719" s="2" t="s">
        <v>134</v>
      </c>
      <c r="HW719" s="2" t="s">
        <v>134</v>
      </c>
      <c r="HX719" s="2" t="s">
        <v>134</v>
      </c>
      <c r="HY719" s="2" t="s">
        <v>134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134</v>
      </c>
      <c r="IH719" s="2" t="s">
        <v>134</v>
      </c>
      <c r="II719" s="2" t="s">
        <v>134</v>
      </c>
      <c r="IJ719" s="2" t="s">
        <v>134</v>
      </c>
      <c r="IK719" s="2" t="s">
        <v>134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134</v>
      </c>
      <c r="IT719" s="2" t="s">
        <v>134</v>
      </c>
      <c r="IU719" s="2" t="s">
        <v>134</v>
      </c>
      <c r="IV719" s="2" t="s">
        <v>134</v>
      </c>
      <c r="IW719" s="2" t="s">
        <v>134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134</v>
      </c>
      <c r="JF719" s="2" t="s">
        <v>134</v>
      </c>
      <c r="JG719" s="2" t="s">
        <v>134</v>
      </c>
      <c r="JH719" s="2" t="s">
        <v>134</v>
      </c>
      <c r="JI719" s="2" t="s">
        <v>134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134</v>
      </c>
      <c r="JR719" s="2" t="s">
        <v>134</v>
      </c>
      <c r="JS719" s="2" t="s">
        <v>134</v>
      </c>
      <c r="JT719" s="2" t="s">
        <v>134</v>
      </c>
      <c r="JU719" s="2" t="s">
        <v>134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134</v>
      </c>
      <c r="KE719" s="2" t="s">
        <v>134</v>
      </c>
      <c r="KF719" s="2" t="s">
        <v>134</v>
      </c>
      <c r="KG719" s="2" t="s">
        <v>134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134</v>
      </c>
      <c r="KQ719" s="2" t="s">
        <v>134</v>
      </c>
      <c r="KR719" s="2" t="s">
        <v>134</v>
      </c>
      <c r="KS719" s="2" t="s">
        <v>134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134</v>
      </c>
      <c r="LB719" s="2" t="s">
        <v>134</v>
      </c>
      <c r="LC719" s="2" t="s">
        <v>134</v>
      </c>
      <c r="LD719" s="2" t="s">
        <v>134</v>
      </c>
      <c r="LE719" s="2" t="s">
        <v>134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134</v>
      </c>
      <c r="LO719" s="2" t="s">
        <v>134</v>
      </c>
      <c r="LP719" s="2" t="s">
        <v>134</v>
      </c>
      <c r="LQ719" s="2" t="s">
        <v>134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134</v>
      </c>
      <c r="LZ719" s="2" t="s">
        <v>134</v>
      </c>
      <c r="MA719" s="2" t="s">
        <v>134</v>
      </c>
      <c r="MB719" s="2" t="s">
        <v>134</v>
      </c>
      <c r="MC719" s="2" t="s">
        <v>134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134</v>
      </c>
      <c r="MM719" s="2" t="s">
        <v>134</v>
      </c>
      <c r="MN719" s="2" t="s">
        <v>134</v>
      </c>
      <c r="MO719" s="2" t="s">
        <v>134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134</v>
      </c>
      <c r="MX719" s="2" t="s">
        <v>134</v>
      </c>
      <c r="MY719" s="2" t="s">
        <v>134</v>
      </c>
      <c r="MZ719" s="2" t="s">
        <v>134</v>
      </c>
      <c r="NA719" s="2" t="s">
        <v>134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134</v>
      </c>
      <c r="NK719" s="2" t="s">
        <v>134</v>
      </c>
      <c r="NL719" s="2" t="s">
        <v>134</v>
      </c>
      <c r="NM719" s="2" t="s">
        <v>134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134</v>
      </c>
      <c r="NV719" s="2" t="s">
        <v>134</v>
      </c>
      <c r="NW719" s="2" t="s">
        <v>134</v>
      </c>
      <c r="NX719" s="2" t="s">
        <v>134</v>
      </c>
      <c r="NY719" s="2" t="s">
        <v>134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134</v>
      </c>
      <c r="OT719" s="2" t="s">
        <v>134</v>
      </c>
      <c r="OU719" s="2" t="s">
        <v>134</v>
      </c>
      <c r="OV719" s="2" t="s">
        <v>134</v>
      </c>
      <c r="OW719" s="2" t="s">
        <v>134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134</v>
      </c>
      <c r="PG719" s="2" t="s">
        <v>134</v>
      </c>
      <c r="PH719" s="2" t="s">
        <v>134</v>
      </c>
      <c r="PI719" s="2" t="s">
        <v>134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134</v>
      </c>
      <c r="PS719" s="2" t="s">
        <v>134</v>
      </c>
      <c r="PT719" s="2" t="s">
        <v>134</v>
      </c>
      <c r="PU719" s="2" t="s">
        <v>134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134</v>
      </c>
      <c r="QP719" s="2" t="s">
        <v>134</v>
      </c>
      <c r="QQ719" s="2" t="s">
        <v>134</v>
      </c>
      <c r="QR719" s="2" t="s">
        <v>134</v>
      </c>
      <c r="QS719" s="2" t="s">
        <v>134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134</v>
      </c>
      <c r="RB719" s="2" t="s">
        <v>134</v>
      </c>
      <c r="RC719" s="2" t="s">
        <v>134</v>
      </c>
      <c r="RD719" s="2" t="s">
        <v>134</v>
      </c>
      <c r="RE719" s="2" t="s">
        <v>134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134</v>
      </c>
      <c r="RN719" s="2" t="s">
        <v>134</v>
      </c>
      <c r="RO719" s="2" t="s">
        <v>134</v>
      </c>
      <c r="RP719" s="2" t="s">
        <v>134</v>
      </c>
      <c r="RQ719" s="2" t="s">
        <v>134</v>
      </c>
      <c r="RR719" s="2" t="s">
        <v>134</v>
      </c>
      <c r="RS719" s="4"/>
      <c r="RT719" s="8"/>
      <c r="RU719" s="4"/>
      <c r="RV719" s="8"/>
      <c r="RW719" s="7"/>
      <c r="RX719" s="7"/>
      <c r="RY719" s="2" t="s">
        <v>134</v>
      </c>
      <c r="RZ719" s="2" t="s">
        <v>134</v>
      </c>
      <c r="SA719" s="2" t="s">
        <v>134</v>
      </c>
      <c r="SB719" s="2" t="s">
        <v>134</v>
      </c>
      <c r="SC719" s="2" t="s">
        <v>134</v>
      </c>
      <c r="SD719" s="2" t="s">
        <v>134</v>
      </c>
      <c r="SE719" s="4"/>
      <c r="SF719" s="8"/>
      <c r="SG719" s="4"/>
      <c r="SH719" s="8"/>
      <c r="SI719" s="7"/>
      <c r="SJ719" s="7"/>
      <c r="SK719" s="2" t="s">
        <v>134</v>
      </c>
      <c r="SL719" s="2" t="s">
        <v>134</v>
      </c>
      <c r="SM719" s="2" t="s">
        <v>134</v>
      </c>
      <c r="SN719" s="2" t="s">
        <v>134</v>
      </c>
      <c r="SO719" s="2" t="s">
        <v>134</v>
      </c>
      <c r="SP719" s="2" t="s">
        <v>134</v>
      </c>
    </row>
    <row r="720">
      <c r="A720" s="2" t="s">
        <v>4501</v>
      </c>
      <c r="B720" s="2" t="s">
        <v>123</v>
      </c>
      <c r="C720" s="2" t="s">
        <v>1660</v>
      </c>
      <c r="D720" s="2" t="s">
        <v>2731</v>
      </c>
      <c r="E720" s="2" t="s">
        <v>1660</v>
      </c>
      <c r="F720" s="2" t="s">
        <v>4492</v>
      </c>
      <c r="G720" s="2" t="s">
        <v>134</v>
      </c>
      <c r="H720" s="2" t="s">
        <v>134</v>
      </c>
      <c r="I720" s="2" t="s">
        <v>134</v>
      </c>
      <c r="J720" s="2" t="s">
        <v>4502</v>
      </c>
      <c r="K720" s="2" t="s">
        <v>4494</v>
      </c>
      <c r="L720" s="3">
        <v>12</v>
      </c>
      <c r="M720" s="3"/>
      <c r="N720" s="3"/>
      <c r="O720" s="2" t="s">
        <v>766</v>
      </c>
      <c r="P720" s="2" t="s">
        <v>134</v>
      </c>
      <c r="Q720" s="2" t="s">
        <v>134</v>
      </c>
      <c r="R720" s="2" t="s">
        <v>3132</v>
      </c>
      <c r="S720" s="2" t="s">
        <v>134</v>
      </c>
      <c r="T720" s="2" t="s">
        <v>134</v>
      </c>
      <c r="U720" s="2" t="s">
        <v>134</v>
      </c>
      <c r="V720" s="2" t="s">
        <v>134</v>
      </c>
      <c r="W720" s="2" t="s">
        <v>134</v>
      </c>
      <c r="X720" s="2" t="s">
        <v>134</v>
      </c>
      <c r="Y720" s="2" t="s">
        <v>134</v>
      </c>
      <c r="Z720" s="4"/>
      <c r="AA720" s="4">
        <f>=ROUNDDOWN({0},0)</f>
      </c>
      <c r="AB720" s="5"/>
      <c r="AC720" s="2" t="s">
        <v>134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/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/>
      <c r="BJ720" s="4"/>
      <c r="BK720" s="8"/>
      <c r="BL720" s="2" t="s">
        <v>134</v>
      </c>
      <c r="BM720" s="7"/>
      <c r="BN720" s="7"/>
      <c r="BO720" s="4"/>
      <c r="BP720" s="8"/>
      <c r="BQ720" s="4"/>
      <c r="BR720" s="8"/>
      <c r="BS720" s="7"/>
      <c r="BT720" s="7"/>
      <c r="BU720" s="2" t="s">
        <v>134</v>
      </c>
      <c r="BV720" s="2" t="s">
        <v>134</v>
      </c>
      <c r="BW720" s="2" t="s">
        <v>134</v>
      </c>
      <c r="BX720" s="2" t="s">
        <v>134</v>
      </c>
      <c r="BY720" s="2" t="s">
        <v>134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134</v>
      </c>
      <c r="CH720" s="2" t="s">
        <v>134</v>
      </c>
      <c r="CI720" s="2" t="s">
        <v>134</v>
      </c>
      <c r="CJ720" s="2" t="s">
        <v>134</v>
      </c>
      <c r="CK720" s="2" t="s">
        <v>134</v>
      </c>
      <c r="CL720" s="2" t="s">
        <v>134</v>
      </c>
      <c r="CM720" s="4"/>
      <c r="CN720" s="8"/>
      <c r="CO720" s="4"/>
      <c r="CP720" s="8"/>
      <c r="CQ720" s="7"/>
      <c r="CR720" s="7"/>
      <c r="CS720" s="2" t="s">
        <v>134</v>
      </c>
      <c r="CT720" s="2" t="s">
        <v>134</v>
      </c>
      <c r="CU720" s="2" t="s">
        <v>134</v>
      </c>
      <c r="CV720" s="2" t="s">
        <v>134</v>
      </c>
      <c r="CW720" s="2" t="s">
        <v>134</v>
      </c>
      <c r="CX720" s="2" t="s">
        <v>134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134</v>
      </c>
      <c r="DG720" s="2" t="s">
        <v>134</v>
      </c>
      <c r="DH720" s="2" t="s">
        <v>134</v>
      </c>
      <c r="DI720" s="2" t="s">
        <v>134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134</v>
      </c>
      <c r="DR720" s="2" t="s">
        <v>134</v>
      </c>
      <c r="DS720" s="2" t="s">
        <v>134</v>
      </c>
      <c r="DT720" s="2" t="s">
        <v>134</v>
      </c>
      <c r="DU720" s="2" t="s">
        <v>134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134</v>
      </c>
      <c r="ED720" s="2" t="s">
        <v>134</v>
      </c>
      <c r="EE720" s="2" t="s">
        <v>134</v>
      </c>
      <c r="EF720" s="2" t="s">
        <v>134</v>
      </c>
      <c r="EG720" s="2" t="s">
        <v>134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134</v>
      </c>
      <c r="EP720" s="2" t="s">
        <v>134</v>
      </c>
      <c r="EQ720" s="2" t="s">
        <v>134</v>
      </c>
      <c r="ER720" s="2" t="s">
        <v>134</v>
      </c>
      <c r="ES720" s="2" t="s">
        <v>134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134</v>
      </c>
      <c r="FB720" s="2" t="s">
        <v>134</v>
      </c>
      <c r="FC720" s="2" t="s">
        <v>134</v>
      </c>
      <c r="FD720" s="2" t="s">
        <v>134</v>
      </c>
      <c r="FE720" s="2" t="s">
        <v>134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134</v>
      </c>
      <c r="FN720" s="2" t="s">
        <v>134</v>
      </c>
      <c r="FO720" s="2" t="s">
        <v>134</v>
      </c>
      <c r="FP720" s="2" t="s">
        <v>134</v>
      </c>
      <c r="FQ720" s="2" t="s">
        <v>134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134</v>
      </c>
      <c r="GA720" s="2" t="s">
        <v>134</v>
      </c>
      <c r="GB720" s="2" t="s">
        <v>134</v>
      </c>
      <c r="GC720" s="2" t="s">
        <v>134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134</v>
      </c>
      <c r="GX720" s="2" t="s">
        <v>134</v>
      </c>
      <c r="GY720" s="2" t="s">
        <v>134</v>
      </c>
      <c r="GZ720" s="2" t="s">
        <v>134</v>
      </c>
      <c r="HA720" s="2" t="s">
        <v>134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134</v>
      </c>
      <c r="HJ720" s="2" t="s">
        <v>134</v>
      </c>
      <c r="HK720" s="2" t="s">
        <v>134</v>
      </c>
      <c r="HL720" s="2" t="s">
        <v>134</v>
      </c>
      <c r="HM720" s="2" t="s">
        <v>134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134</v>
      </c>
      <c r="HV720" s="2" t="s">
        <v>134</v>
      </c>
      <c r="HW720" s="2" t="s">
        <v>134</v>
      </c>
      <c r="HX720" s="2" t="s">
        <v>134</v>
      </c>
      <c r="HY720" s="2" t="s">
        <v>134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134</v>
      </c>
      <c r="IH720" s="2" t="s">
        <v>134</v>
      </c>
      <c r="II720" s="2" t="s">
        <v>134</v>
      </c>
      <c r="IJ720" s="2" t="s">
        <v>134</v>
      </c>
      <c r="IK720" s="2" t="s">
        <v>134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134</v>
      </c>
      <c r="IT720" s="2" t="s">
        <v>134</v>
      </c>
      <c r="IU720" s="2" t="s">
        <v>134</v>
      </c>
      <c r="IV720" s="2" t="s">
        <v>134</v>
      </c>
      <c r="IW720" s="2" t="s">
        <v>134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134</v>
      </c>
      <c r="JG720" s="2" t="s">
        <v>134</v>
      </c>
      <c r="JH720" s="2" t="s">
        <v>134</v>
      </c>
      <c r="JI720" s="2" t="s">
        <v>134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134</v>
      </c>
      <c r="JR720" s="2" t="s">
        <v>134</v>
      </c>
      <c r="JS720" s="2" t="s">
        <v>134</v>
      </c>
      <c r="JT720" s="2" t="s">
        <v>134</v>
      </c>
      <c r="JU720" s="2" t="s">
        <v>134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134</v>
      </c>
      <c r="KE720" s="2" t="s">
        <v>134</v>
      </c>
      <c r="KF720" s="2" t="s">
        <v>134</v>
      </c>
      <c r="KG720" s="2" t="s">
        <v>134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134</v>
      </c>
      <c r="KP720" s="2" t="s">
        <v>134</v>
      </c>
      <c r="KQ720" s="2" t="s">
        <v>134</v>
      </c>
      <c r="KR720" s="2" t="s">
        <v>134</v>
      </c>
      <c r="KS720" s="2" t="s">
        <v>134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134</v>
      </c>
      <c r="LC720" s="2" t="s">
        <v>134</v>
      </c>
      <c r="LD720" s="2" t="s">
        <v>134</v>
      </c>
      <c r="LE720" s="2" t="s">
        <v>134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134</v>
      </c>
      <c r="LN720" s="2" t="s">
        <v>134</v>
      </c>
      <c r="LO720" s="2" t="s">
        <v>134</v>
      </c>
      <c r="LP720" s="2" t="s">
        <v>134</v>
      </c>
      <c r="LQ720" s="2" t="s">
        <v>134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134</v>
      </c>
      <c r="LZ720" s="2" t="s">
        <v>134</v>
      </c>
      <c r="MA720" s="2" t="s">
        <v>134</v>
      </c>
      <c r="MB720" s="2" t="s">
        <v>134</v>
      </c>
      <c r="MC720" s="2" t="s">
        <v>134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134</v>
      </c>
      <c r="OT720" s="2" t="s">
        <v>134</v>
      </c>
      <c r="OU720" s="2" t="s">
        <v>134</v>
      </c>
      <c r="OV720" s="2" t="s">
        <v>134</v>
      </c>
      <c r="OW720" s="2" t="s">
        <v>134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134</v>
      </c>
      <c r="QP720" s="2" t="s">
        <v>134</v>
      </c>
      <c r="QQ720" s="2" t="s">
        <v>134</v>
      </c>
      <c r="QR720" s="2" t="s">
        <v>134</v>
      </c>
      <c r="QS720" s="2" t="s">
        <v>134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  <c r="RS720" s="4"/>
      <c r="RT720" s="8"/>
      <c r="RU720" s="4"/>
      <c r="RV720" s="8"/>
      <c r="RW720" s="7"/>
      <c r="RX720" s="7"/>
      <c r="RY720" s="2" t="s">
        <v>134</v>
      </c>
      <c r="RZ720" s="2" t="s">
        <v>134</v>
      </c>
      <c r="SA720" s="2" t="s">
        <v>134</v>
      </c>
      <c r="SB720" s="2" t="s">
        <v>134</v>
      </c>
      <c r="SC720" s="2" t="s">
        <v>134</v>
      </c>
      <c r="SD720" s="2" t="s">
        <v>134</v>
      </c>
      <c r="SE720" s="4"/>
      <c r="SF720" s="8"/>
      <c r="SG720" s="4"/>
      <c r="SH720" s="8"/>
      <c r="SI720" s="7"/>
      <c r="SJ720" s="7"/>
      <c r="SK720" s="2" t="s">
        <v>134</v>
      </c>
      <c r="SL720" s="2" t="s">
        <v>134</v>
      </c>
      <c r="SM720" s="2" t="s">
        <v>134</v>
      </c>
      <c r="SN720" s="2" t="s">
        <v>134</v>
      </c>
      <c r="SO720" s="2" t="s">
        <v>134</v>
      </c>
      <c r="SP720" s="2" t="s">
        <v>134</v>
      </c>
    </row>
    <row r="721">
      <c r="A721" s="2" t="s">
        <v>4503</v>
      </c>
      <c r="B721" s="2" t="s">
        <v>123</v>
      </c>
      <c r="C721" s="2" t="s">
        <v>1660</v>
      </c>
      <c r="D721" s="2" t="s">
        <v>2731</v>
      </c>
      <c r="E721" s="2" t="s">
        <v>1660</v>
      </c>
      <c r="F721" s="2" t="s">
        <v>4492</v>
      </c>
      <c r="G721" s="2" t="s">
        <v>134</v>
      </c>
      <c r="H721" s="2" t="s">
        <v>134</v>
      </c>
      <c r="I721" s="2" t="s">
        <v>134</v>
      </c>
      <c r="J721" s="2" t="s">
        <v>4362</v>
      </c>
      <c r="K721" s="2" t="s">
        <v>4494</v>
      </c>
      <c r="L721" s="3">
        <v>14.5</v>
      </c>
      <c r="M721" s="3"/>
      <c r="N721" s="3"/>
      <c r="O721" s="2" t="s">
        <v>766</v>
      </c>
      <c r="P721" s="2" t="s">
        <v>134</v>
      </c>
      <c r="Q721" s="2" t="s">
        <v>134</v>
      </c>
      <c r="R721" s="2" t="s">
        <v>3132</v>
      </c>
      <c r="S721" s="2" t="s">
        <v>134</v>
      </c>
      <c r="T721" s="2" t="s">
        <v>134</v>
      </c>
      <c r="U721" s="2" t="s">
        <v>134</v>
      </c>
      <c r="V721" s="2" t="s">
        <v>134</v>
      </c>
      <c r="W721" s="2" t="s">
        <v>134</v>
      </c>
      <c r="X721" s="2" t="s">
        <v>134</v>
      </c>
      <c r="Y721" s="2" t="s">
        <v>134</v>
      </c>
      <c r="Z721" s="4"/>
      <c r="AA721" s="4">
        <f>=ROUNDDOWN({0},0)</f>
      </c>
      <c r="AB721" s="5"/>
      <c r="AC721" s="2" t="s">
        <v>134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134</v>
      </c>
      <c r="AW721" s="8" t="s">
        <v>134</v>
      </c>
      <c r="AX721" s="4" t="s">
        <v>134</v>
      </c>
      <c r="AY721" s="8" t="s">
        <v>134</v>
      </c>
      <c r="AZ721" s="7" t="s">
        <v>134</v>
      </c>
      <c r="BA721" s="7" t="s">
        <v>134</v>
      </c>
      <c r="BB721" s="7"/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/>
      <c r="BJ721" s="4"/>
      <c r="BK721" s="8"/>
      <c r="BL721" s="2" t="s">
        <v>134</v>
      </c>
      <c r="BM721" s="7"/>
      <c r="BN721" s="7"/>
      <c r="BO721" s="4"/>
      <c r="BP721" s="8"/>
      <c r="BQ721" s="4"/>
      <c r="BR721" s="8"/>
      <c r="BS721" s="7"/>
      <c r="BT721" s="7"/>
      <c r="BU721" s="2" t="s">
        <v>134</v>
      </c>
      <c r="BV721" s="2" t="s">
        <v>134</v>
      </c>
      <c r="BW721" s="2" t="s">
        <v>134</v>
      </c>
      <c r="BX721" s="2" t="s">
        <v>134</v>
      </c>
      <c r="BY721" s="2" t="s">
        <v>134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134</v>
      </c>
      <c r="CH721" s="2" t="s">
        <v>134</v>
      </c>
      <c r="CI721" s="2" t="s">
        <v>134</v>
      </c>
      <c r="CJ721" s="2" t="s">
        <v>134</v>
      </c>
      <c r="CK721" s="2" t="s">
        <v>134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134</v>
      </c>
      <c r="CT721" s="2" t="s">
        <v>134</v>
      </c>
      <c r="CU721" s="2" t="s">
        <v>134</v>
      </c>
      <c r="CV721" s="2" t="s">
        <v>134</v>
      </c>
      <c r="CW721" s="2" t="s">
        <v>134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134</v>
      </c>
      <c r="DF721" s="2" t="s">
        <v>134</v>
      </c>
      <c r="DG721" s="2" t="s">
        <v>134</v>
      </c>
      <c r="DH721" s="2" t="s">
        <v>134</v>
      </c>
      <c r="DI721" s="2" t="s">
        <v>134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134</v>
      </c>
      <c r="DR721" s="2" t="s">
        <v>134</v>
      </c>
      <c r="DS721" s="2" t="s">
        <v>134</v>
      </c>
      <c r="DT721" s="2" t="s">
        <v>134</v>
      </c>
      <c r="DU721" s="2" t="s">
        <v>134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134</v>
      </c>
      <c r="ED721" s="2" t="s">
        <v>134</v>
      </c>
      <c r="EE721" s="2" t="s">
        <v>134</v>
      </c>
      <c r="EF721" s="2" t="s">
        <v>134</v>
      </c>
      <c r="EG721" s="2" t="s">
        <v>134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134</v>
      </c>
      <c r="EP721" s="2" t="s">
        <v>134</v>
      </c>
      <c r="EQ721" s="2" t="s">
        <v>134</v>
      </c>
      <c r="ER721" s="2" t="s">
        <v>134</v>
      </c>
      <c r="ES721" s="2" t="s">
        <v>134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134</v>
      </c>
      <c r="FB721" s="2" t="s">
        <v>134</v>
      </c>
      <c r="FC721" s="2" t="s">
        <v>134</v>
      </c>
      <c r="FD721" s="2" t="s">
        <v>134</v>
      </c>
      <c r="FE721" s="2" t="s">
        <v>134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134</v>
      </c>
      <c r="FN721" s="2" t="s">
        <v>134</v>
      </c>
      <c r="FO721" s="2" t="s">
        <v>134</v>
      </c>
      <c r="FP721" s="2" t="s">
        <v>134</v>
      </c>
      <c r="FQ721" s="2" t="s">
        <v>134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134</v>
      </c>
      <c r="FZ721" s="2" t="s">
        <v>134</v>
      </c>
      <c r="GA721" s="2" t="s">
        <v>134</v>
      </c>
      <c r="GB721" s="2" t="s">
        <v>134</v>
      </c>
      <c r="GC721" s="2" t="s">
        <v>134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134</v>
      </c>
      <c r="GM721" s="2" t="s">
        <v>134</v>
      </c>
      <c r="GN721" s="2" t="s">
        <v>134</v>
      </c>
      <c r="GO721" s="2" t="s">
        <v>134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134</v>
      </c>
      <c r="GX721" s="2" t="s">
        <v>134</v>
      </c>
      <c r="GY721" s="2" t="s">
        <v>134</v>
      </c>
      <c r="GZ721" s="2" t="s">
        <v>134</v>
      </c>
      <c r="HA721" s="2" t="s">
        <v>134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134</v>
      </c>
      <c r="HJ721" s="2" t="s">
        <v>134</v>
      </c>
      <c r="HK721" s="2" t="s">
        <v>134</v>
      </c>
      <c r="HL721" s="2" t="s">
        <v>134</v>
      </c>
      <c r="HM721" s="2" t="s">
        <v>134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134</v>
      </c>
      <c r="HV721" s="2" t="s">
        <v>134</v>
      </c>
      <c r="HW721" s="2" t="s">
        <v>134</v>
      </c>
      <c r="HX721" s="2" t="s">
        <v>134</v>
      </c>
      <c r="HY721" s="2" t="s">
        <v>134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134</v>
      </c>
      <c r="IH721" s="2" t="s">
        <v>134</v>
      </c>
      <c r="II721" s="2" t="s">
        <v>134</v>
      </c>
      <c r="IJ721" s="2" t="s">
        <v>134</v>
      </c>
      <c r="IK721" s="2" t="s">
        <v>134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134</v>
      </c>
      <c r="IT721" s="2" t="s">
        <v>134</v>
      </c>
      <c r="IU721" s="2" t="s">
        <v>134</v>
      </c>
      <c r="IV721" s="2" t="s">
        <v>134</v>
      </c>
      <c r="IW721" s="2" t="s">
        <v>134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134</v>
      </c>
      <c r="JF721" s="2" t="s">
        <v>134</v>
      </c>
      <c r="JG721" s="2" t="s">
        <v>134</v>
      </c>
      <c r="JH721" s="2" t="s">
        <v>134</v>
      </c>
      <c r="JI721" s="2" t="s">
        <v>134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134</v>
      </c>
      <c r="JR721" s="2" t="s">
        <v>134</v>
      </c>
      <c r="JS721" s="2" t="s">
        <v>134</v>
      </c>
      <c r="JT721" s="2" t="s">
        <v>134</v>
      </c>
      <c r="JU721" s="2" t="s">
        <v>134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134</v>
      </c>
      <c r="KE721" s="2" t="s">
        <v>134</v>
      </c>
      <c r="KF721" s="2" t="s">
        <v>134</v>
      </c>
      <c r="KG721" s="2" t="s">
        <v>134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134</v>
      </c>
      <c r="KQ721" s="2" t="s">
        <v>134</v>
      </c>
      <c r="KR721" s="2" t="s">
        <v>134</v>
      </c>
      <c r="KS721" s="2" t="s">
        <v>134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134</v>
      </c>
      <c r="LC721" s="2" t="s">
        <v>134</v>
      </c>
      <c r="LD721" s="2" t="s">
        <v>134</v>
      </c>
      <c r="LE721" s="2" t="s">
        <v>134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134</v>
      </c>
      <c r="LN721" s="2" t="s">
        <v>134</v>
      </c>
      <c r="LO721" s="2" t="s">
        <v>134</v>
      </c>
      <c r="LP721" s="2" t="s">
        <v>134</v>
      </c>
      <c r="LQ721" s="2" t="s">
        <v>134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134</v>
      </c>
      <c r="LZ721" s="2" t="s">
        <v>134</v>
      </c>
      <c r="MA721" s="2" t="s">
        <v>134</v>
      </c>
      <c r="MB721" s="2" t="s">
        <v>134</v>
      </c>
      <c r="MC721" s="2" t="s">
        <v>134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134</v>
      </c>
      <c r="MM721" s="2" t="s">
        <v>134</v>
      </c>
      <c r="MN721" s="2" t="s">
        <v>134</v>
      </c>
      <c r="MO721" s="2" t="s">
        <v>134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134</v>
      </c>
      <c r="NJ721" s="2" t="s">
        <v>134</v>
      </c>
      <c r="NK721" s="2" t="s">
        <v>134</v>
      </c>
      <c r="NL721" s="2" t="s">
        <v>134</v>
      </c>
      <c r="NM721" s="2" t="s">
        <v>134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134</v>
      </c>
      <c r="NV721" s="2" t="s">
        <v>134</v>
      </c>
      <c r="NW721" s="2" t="s">
        <v>134</v>
      </c>
      <c r="NX721" s="2" t="s">
        <v>134</v>
      </c>
      <c r="NY721" s="2" t="s">
        <v>134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134</v>
      </c>
      <c r="OT721" s="2" t="s">
        <v>134</v>
      </c>
      <c r="OU721" s="2" t="s">
        <v>134</v>
      </c>
      <c r="OV721" s="2" t="s">
        <v>134</v>
      </c>
      <c r="OW721" s="2" t="s">
        <v>134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134</v>
      </c>
      <c r="PF721" s="2" t="s">
        <v>134</v>
      </c>
      <c r="PG721" s="2" t="s">
        <v>134</v>
      </c>
      <c r="PH721" s="2" t="s">
        <v>134</v>
      </c>
      <c r="PI721" s="2" t="s">
        <v>134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134</v>
      </c>
      <c r="PS721" s="2" t="s">
        <v>134</v>
      </c>
      <c r="PT721" s="2" t="s">
        <v>134</v>
      </c>
      <c r="PU721" s="2" t="s">
        <v>134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134</v>
      </c>
      <c r="QD721" s="2" t="s">
        <v>134</v>
      </c>
      <c r="QE721" s="2" t="s">
        <v>134</v>
      </c>
      <c r="QF721" s="2" t="s">
        <v>134</v>
      </c>
      <c r="QG721" s="2" t="s">
        <v>134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134</v>
      </c>
      <c r="QP721" s="2" t="s">
        <v>134</v>
      </c>
      <c r="QQ721" s="2" t="s">
        <v>134</v>
      </c>
      <c r="QR721" s="2" t="s">
        <v>134</v>
      </c>
      <c r="QS721" s="2" t="s">
        <v>134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134</v>
      </c>
      <c r="RB721" s="2" t="s">
        <v>134</v>
      </c>
      <c r="RC721" s="2" t="s">
        <v>134</v>
      </c>
      <c r="RD721" s="2" t="s">
        <v>134</v>
      </c>
      <c r="RE721" s="2" t="s">
        <v>134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134</v>
      </c>
      <c r="RN721" s="2" t="s">
        <v>134</v>
      </c>
      <c r="RO721" s="2" t="s">
        <v>134</v>
      </c>
      <c r="RP721" s="2" t="s">
        <v>134</v>
      </c>
      <c r="RQ721" s="2" t="s">
        <v>134</v>
      </c>
      <c r="RR721" s="2" t="s">
        <v>134</v>
      </c>
      <c r="RS721" s="4"/>
      <c r="RT721" s="8"/>
      <c r="RU721" s="4"/>
      <c r="RV721" s="8"/>
      <c r="RW721" s="7"/>
      <c r="RX721" s="7"/>
      <c r="RY721" s="2" t="s">
        <v>134</v>
      </c>
      <c r="RZ721" s="2" t="s">
        <v>134</v>
      </c>
      <c r="SA721" s="2" t="s">
        <v>134</v>
      </c>
      <c r="SB721" s="2" t="s">
        <v>134</v>
      </c>
      <c r="SC721" s="2" t="s">
        <v>134</v>
      </c>
      <c r="SD721" s="2" t="s">
        <v>134</v>
      </c>
      <c r="SE721" s="4"/>
      <c r="SF721" s="8"/>
      <c r="SG721" s="4"/>
      <c r="SH721" s="8"/>
      <c r="SI721" s="7"/>
      <c r="SJ721" s="7"/>
      <c r="SK721" s="2" t="s">
        <v>134</v>
      </c>
      <c r="SL721" s="2" t="s">
        <v>134</v>
      </c>
      <c r="SM721" s="2" t="s">
        <v>134</v>
      </c>
      <c r="SN721" s="2" t="s">
        <v>134</v>
      </c>
      <c r="SO721" s="2" t="s">
        <v>134</v>
      </c>
      <c r="SP721" s="2" t="s">
        <v>134</v>
      </c>
    </row>
    <row r="722">
      <c r="A722" s="2" t="s">
        <v>4504</v>
      </c>
      <c r="B722" s="2" t="s">
        <v>123</v>
      </c>
      <c r="C722" s="2" t="s">
        <v>1660</v>
      </c>
      <c r="D722" s="2" t="s">
        <v>2731</v>
      </c>
      <c r="E722" s="2" t="s">
        <v>1660</v>
      </c>
      <c r="F722" s="2" t="s">
        <v>4492</v>
      </c>
      <c r="G722" s="2" t="s">
        <v>134</v>
      </c>
      <c r="H722" s="2" t="s">
        <v>134</v>
      </c>
      <c r="I722" s="2" t="s">
        <v>134</v>
      </c>
      <c r="J722" s="2" t="s">
        <v>4505</v>
      </c>
      <c r="K722" s="2" t="s">
        <v>4494</v>
      </c>
      <c r="L722" s="3">
        <v>6.8</v>
      </c>
      <c r="M722" s="3"/>
      <c r="N722" s="3"/>
      <c r="O722" s="2" t="s">
        <v>131</v>
      </c>
      <c r="P722" s="2" t="s">
        <v>134</v>
      </c>
      <c r="Q722" s="2" t="s">
        <v>134</v>
      </c>
      <c r="R722" s="2" t="s">
        <v>3132</v>
      </c>
      <c r="S722" s="2" t="s">
        <v>134</v>
      </c>
      <c r="T722" s="2" t="s">
        <v>134</v>
      </c>
      <c r="U722" s="2" t="s">
        <v>134</v>
      </c>
      <c r="V722" s="2" t="s">
        <v>134</v>
      </c>
      <c r="W722" s="2" t="s">
        <v>134</v>
      </c>
      <c r="X722" s="2" t="s">
        <v>134</v>
      </c>
      <c r="Y722" s="2" t="s">
        <v>134</v>
      </c>
      <c r="Z722" s="4"/>
      <c r="AA722" s="4">
        <f>=ROUNDDOWN({0},0)</f>
      </c>
      <c r="AB722" s="5"/>
      <c r="AC722" s="2" t="s">
        <v>134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134</v>
      </c>
      <c r="AW722" s="8" t="s">
        <v>134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/>
      <c r="BC722" s="4" t="s">
        <v>134</v>
      </c>
      <c r="BD722" s="8" t="s">
        <v>134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/>
      <c r="BJ722" s="4"/>
      <c r="BK722" s="8"/>
      <c r="BL722" s="2" t="s">
        <v>134</v>
      </c>
      <c r="BM722" s="7"/>
      <c r="BN722" s="7"/>
      <c r="BO722" s="4"/>
      <c r="BP722" s="8"/>
      <c r="BQ722" s="4"/>
      <c r="BR722" s="8"/>
      <c r="BS722" s="7"/>
      <c r="BT722" s="7"/>
      <c r="BU722" s="2" t="s">
        <v>134</v>
      </c>
      <c r="BV722" s="2" t="s">
        <v>134</v>
      </c>
      <c r="BW722" s="2" t="s">
        <v>134</v>
      </c>
      <c r="BX722" s="2" t="s">
        <v>134</v>
      </c>
      <c r="BY722" s="2" t="s">
        <v>134</v>
      </c>
      <c r="BZ722" s="2" t="s">
        <v>134</v>
      </c>
      <c r="CA722" s="4"/>
      <c r="CB722" s="8"/>
      <c r="CC722" s="4"/>
      <c r="CD722" s="8"/>
      <c r="CE722" s="7"/>
      <c r="CF722" s="7"/>
      <c r="CG722" s="2" t="s">
        <v>134</v>
      </c>
      <c r="CH722" s="2" t="s">
        <v>134</v>
      </c>
      <c r="CI722" s="2" t="s">
        <v>134</v>
      </c>
      <c r="CJ722" s="2" t="s">
        <v>134</v>
      </c>
      <c r="CK722" s="2" t="s">
        <v>134</v>
      </c>
      <c r="CL722" s="2" t="s">
        <v>134</v>
      </c>
      <c r="CM722" s="4"/>
      <c r="CN722" s="8"/>
      <c r="CO722" s="4"/>
      <c r="CP722" s="8"/>
      <c r="CQ722" s="7"/>
      <c r="CR722" s="7"/>
      <c r="CS722" s="2" t="s">
        <v>134</v>
      </c>
      <c r="CT722" s="2" t="s">
        <v>134</v>
      </c>
      <c r="CU722" s="2" t="s">
        <v>134</v>
      </c>
      <c r="CV722" s="2" t="s">
        <v>134</v>
      </c>
      <c r="CW722" s="2" t="s">
        <v>134</v>
      </c>
      <c r="CX722" s="2" t="s">
        <v>134</v>
      </c>
      <c r="CY722" s="4"/>
      <c r="CZ722" s="8"/>
      <c r="DA722" s="4"/>
      <c r="DB722" s="8"/>
      <c r="DC722" s="7"/>
      <c r="DD722" s="7"/>
      <c r="DE722" s="2" t="s">
        <v>134</v>
      </c>
      <c r="DF722" s="2" t="s">
        <v>134</v>
      </c>
      <c r="DG722" s="2" t="s">
        <v>134</v>
      </c>
      <c r="DH722" s="2" t="s">
        <v>134</v>
      </c>
      <c r="DI722" s="2" t="s">
        <v>134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134</v>
      </c>
      <c r="DR722" s="2" t="s">
        <v>134</v>
      </c>
      <c r="DS722" s="2" t="s">
        <v>134</v>
      </c>
      <c r="DT722" s="2" t="s">
        <v>134</v>
      </c>
      <c r="DU722" s="2" t="s">
        <v>134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134</v>
      </c>
      <c r="ED722" s="2" t="s">
        <v>134</v>
      </c>
      <c r="EE722" s="2" t="s">
        <v>134</v>
      </c>
      <c r="EF722" s="2" t="s">
        <v>134</v>
      </c>
      <c r="EG722" s="2" t="s">
        <v>134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134</v>
      </c>
      <c r="EP722" s="2" t="s">
        <v>134</v>
      </c>
      <c r="EQ722" s="2" t="s">
        <v>134</v>
      </c>
      <c r="ER722" s="2" t="s">
        <v>134</v>
      </c>
      <c r="ES722" s="2" t="s">
        <v>134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134</v>
      </c>
      <c r="FB722" s="2" t="s">
        <v>134</v>
      </c>
      <c r="FC722" s="2" t="s">
        <v>134</v>
      </c>
      <c r="FD722" s="2" t="s">
        <v>134</v>
      </c>
      <c r="FE722" s="2" t="s">
        <v>134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134</v>
      </c>
      <c r="FN722" s="2" t="s">
        <v>134</v>
      </c>
      <c r="FO722" s="2" t="s">
        <v>134</v>
      </c>
      <c r="FP722" s="2" t="s">
        <v>134</v>
      </c>
      <c r="FQ722" s="2" t="s">
        <v>134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134</v>
      </c>
      <c r="FZ722" s="2" t="s">
        <v>134</v>
      </c>
      <c r="GA722" s="2" t="s">
        <v>134</v>
      </c>
      <c r="GB722" s="2" t="s">
        <v>134</v>
      </c>
      <c r="GC722" s="2" t="s">
        <v>134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134</v>
      </c>
      <c r="GM722" s="2" t="s">
        <v>134</v>
      </c>
      <c r="GN722" s="2" t="s">
        <v>134</v>
      </c>
      <c r="GO722" s="2" t="s">
        <v>134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134</v>
      </c>
      <c r="GX722" s="2" t="s">
        <v>134</v>
      </c>
      <c r="GY722" s="2" t="s">
        <v>134</v>
      </c>
      <c r="GZ722" s="2" t="s">
        <v>134</v>
      </c>
      <c r="HA722" s="2" t="s">
        <v>134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134</v>
      </c>
      <c r="HJ722" s="2" t="s">
        <v>134</v>
      </c>
      <c r="HK722" s="2" t="s">
        <v>134</v>
      </c>
      <c r="HL722" s="2" t="s">
        <v>134</v>
      </c>
      <c r="HM722" s="2" t="s">
        <v>134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134</v>
      </c>
      <c r="HV722" s="2" t="s">
        <v>134</v>
      </c>
      <c r="HW722" s="2" t="s">
        <v>134</v>
      </c>
      <c r="HX722" s="2" t="s">
        <v>134</v>
      </c>
      <c r="HY722" s="2" t="s">
        <v>134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134</v>
      </c>
      <c r="IH722" s="2" t="s">
        <v>134</v>
      </c>
      <c r="II722" s="2" t="s">
        <v>134</v>
      </c>
      <c r="IJ722" s="2" t="s">
        <v>134</v>
      </c>
      <c r="IK722" s="2" t="s">
        <v>134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134</v>
      </c>
      <c r="IT722" s="2" t="s">
        <v>134</v>
      </c>
      <c r="IU722" s="2" t="s">
        <v>134</v>
      </c>
      <c r="IV722" s="2" t="s">
        <v>134</v>
      </c>
      <c r="IW722" s="2" t="s">
        <v>134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134</v>
      </c>
      <c r="JF722" s="2" t="s">
        <v>134</v>
      </c>
      <c r="JG722" s="2" t="s">
        <v>134</v>
      </c>
      <c r="JH722" s="2" t="s">
        <v>134</v>
      </c>
      <c r="JI722" s="2" t="s">
        <v>134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134</v>
      </c>
      <c r="JR722" s="2" t="s">
        <v>134</v>
      </c>
      <c r="JS722" s="2" t="s">
        <v>134</v>
      </c>
      <c r="JT722" s="2" t="s">
        <v>134</v>
      </c>
      <c r="JU722" s="2" t="s">
        <v>134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134</v>
      </c>
      <c r="KP722" s="2" t="s">
        <v>134</v>
      </c>
      <c r="KQ722" s="2" t="s">
        <v>134</v>
      </c>
      <c r="KR722" s="2" t="s">
        <v>134</v>
      </c>
      <c r="KS722" s="2" t="s">
        <v>134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134</v>
      </c>
      <c r="LC722" s="2" t="s">
        <v>134</v>
      </c>
      <c r="LD722" s="2" t="s">
        <v>134</v>
      </c>
      <c r="LE722" s="2" t="s">
        <v>134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134</v>
      </c>
      <c r="LN722" s="2" t="s">
        <v>134</v>
      </c>
      <c r="LO722" s="2" t="s">
        <v>134</v>
      </c>
      <c r="LP722" s="2" t="s">
        <v>134</v>
      </c>
      <c r="LQ722" s="2" t="s">
        <v>134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134</v>
      </c>
      <c r="LZ722" s="2" t="s">
        <v>134</v>
      </c>
      <c r="MA722" s="2" t="s">
        <v>134</v>
      </c>
      <c r="MB722" s="2" t="s">
        <v>134</v>
      </c>
      <c r="MC722" s="2" t="s">
        <v>134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134</v>
      </c>
      <c r="MM722" s="2" t="s">
        <v>134</v>
      </c>
      <c r="MN722" s="2" t="s">
        <v>134</v>
      </c>
      <c r="MO722" s="2" t="s">
        <v>134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134</v>
      </c>
      <c r="MY722" s="2" t="s">
        <v>134</v>
      </c>
      <c r="MZ722" s="2" t="s">
        <v>134</v>
      </c>
      <c r="NA722" s="2" t="s">
        <v>134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134</v>
      </c>
      <c r="NK722" s="2" t="s">
        <v>134</v>
      </c>
      <c r="NL722" s="2" t="s">
        <v>134</v>
      </c>
      <c r="NM722" s="2" t="s">
        <v>134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134</v>
      </c>
      <c r="NW722" s="2" t="s">
        <v>134</v>
      </c>
      <c r="NX722" s="2" t="s">
        <v>134</v>
      </c>
      <c r="NY722" s="2" t="s">
        <v>134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134</v>
      </c>
      <c r="OT722" s="2" t="s">
        <v>134</v>
      </c>
      <c r="OU722" s="2" t="s">
        <v>134</v>
      </c>
      <c r="OV722" s="2" t="s">
        <v>134</v>
      </c>
      <c r="OW722" s="2" t="s">
        <v>134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134</v>
      </c>
      <c r="PG722" s="2" t="s">
        <v>134</v>
      </c>
      <c r="PH722" s="2" t="s">
        <v>134</v>
      </c>
      <c r="PI722" s="2" t="s">
        <v>134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134</v>
      </c>
      <c r="PS722" s="2" t="s">
        <v>134</v>
      </c>
      <c r="PT722" s="2" t="s">
        <v>134</v>
      </c>
      <c r="PU722" s="2" t="s">
        <v>134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134</v>
      </c>
      <c r="QD722" s="2" t="s">
        <v>134</v>
      </c>
      <c r="QE722" s="2" t="s">
        <v>134</v>
      </c>
      <c r="QF722" s="2" t="s">
        <v>134</v>
      </c>
      <c r="QG722" s="2" t="s">
        <v>134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134</v>
      </c>
      <c r="RB722" s="2" t="s">
        <v>134</v>
      </c>
      <c r="RC722" s="2" t="s">
        <v>134</v>
      </c>
      <c r="RD722" s="2" t="s">
        <v>134</v>
      </c>
      <c r="RE722" s="2" t="s">
        <v>134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134</v>
      </c>
      <c r="RN722" s="2" t="s">
        <v>134</v>
      </c>
      <c r="RO722" s="2" t="s">
        <v>134</v>
      </c>
      <c r="RP722" s="2" t="s">
        <v>134</v>
      </c>
      <c r="RQ722" s="2" t="s">
        <v>134</v>
      </c>
      <c r="RR722" s="2" t="s">
        <v>134</v>
      </c>
      <c r="RS722" s="4"/>
      <c r="RT722" s="8"/>
      <c r="RU722" s="4"/>
      <c r="RV722" s="8"/>
      <c r="RW722" s="7"/>
      <c r="RX722" s="7"/>
      <c r="RY722" s="2" t="s">
        <v>134</v>
      </c>
      <c r="RZ722" s="2" t="s">
        <v>134</v>
      </c>
      <c r="SA722" s="2" t="s">
        <v>134</v>
      </c>
      <c r="SB722" s="2" t="s">
        <v>134</v>
      </c>
      <c r="SC722" s="2" t="s">
        <v>134</v>
      </c>
      <c r="SD722" s="2" t="s">
        <v>134</v>
      </c>
      <c r="SE722" s="4"/>
      <c r="SF722" s="8"/>
      <c r="SG722" s="4"/>
      <c r="SH722" s="8"/>
      <c r="SI722" s="7"/>
      <c r="SJ722" s="7"/>
      <c r="SK722" s="2" t="s">
        <v>134</v>
      </c>
      <c r="SL722" s="2" t="s">
        <v>134</v>
      </c>
      <c r="SM722" s="2" t="s">
        <v>134</v>
      </c>
      <c r="SN722" s="2" t="s">
        <v>134</v>
      </c>
      <c r="SO722" s="2" t="s">
        <v>134</v>
      </c>
      <c r="SP722" s="2" t="s">
        <v>134</v>
      </c>
    </row>
    <row r="723">
      <c r="A723" s="2" t="s">
        <v>4506</v>
      </c>
      <c r="B723" s="2" t="s">
        <v>123</v>
      </c>
      <c r="C723" s="2" t="s">
        <v>1660</v>
      </c>
      <c r="D723" s="2" t="s">
        <v>2731</v>
      </c>
      <c r="E723" s="2" t="s">
        <v>1660</v>
      </c>
      <c r="F723" s="2" t="s">
        <v>4507</v>
      </c>
      <c r="G723" s="2" t="s">
        <v>134</v>
      </c>
      <c r="H723" s="2" t="s">
        <v>134</v>
      </c>
      <c r="I723" s="2" t="s">
        <v>134</v>
      </c>
      <c r="J723" s="2" t="s">
        <v>4508</v>
      </c>
      <c r="K723" s="2" t="s">
        <v>3125</v>
      </c>
      <c r="L723" s="3">
        <v>4.66</v>
      </c>
      <c r="M723" s="3"/>
      <c r="N723" s="3"/>
      <c r="O723" s="2" t="s">
        <v>131</v>
      </c>
      <c r="P723" s="2" t="s">
        <v>134</v>
      </c>
      <c r="Q723" s="2" t="s">
        <v>134</v>
      </c>
      <c r="R723" s="2" t="s">
        <v>3132</v>
      </c>
      <c r="S723" s="2" t="s">
        <v>134</v>
      </c>
      <c r="T723" s="2" t="s">
        <v>134</v>
      </c>
      <c r="U723" s="2" t="s">
        <v>134</v>
      </c>
      <c r="V723" s="2" t="s">
        <v>134</v>
      </c>
      <c r="W723" s="2" t="s">
        <v>134</v>
      </c>
      <c r="X723" s="2" t="s">
        <v>134</v>
      </c>
      <c r="Y723" s="2" t="s">
        <v>134</v>
      </c>
      <c r="Z723" s="4"/>
      <c r="AA723" s="4">
        <f>=ROUNDDOWN({0},0)</f>
      </c>
      <c r="AB723" s="5"/>
      <c r="AC723" s="2" t="s">
        <v>134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134</v>
      </c>
      <c r="BM723" s="7"/>
      <c r="BN723" s="7"/>
      <c r="BO723" s="4"/>
      <c r="BP723" s="8"/>
      <c r="BQ723" s="4"/>
      <c r="BR723" s="8"/>
      <c r="BS723" s="7"/>
      <c r="BT723" s="7"/>
      <c r="BU723" s="2" t="s">
        <v>134</v>
      </c>
      <c r="BV723" s="2" t="s">
        <v>134</v>
      </c>
      <c r="BW723" s="2" t="s">
        <v>134</v>
      </c>
      <c r="BX723" s="2" t="s">
        <v>134</v>
      </c>
      <c r="BY723" s="2" t="s">
        <v>134</v>
      </c>
      <c r="BZ723" s="2" t="s">
        <v>134</v>
      </c>
      <c r="CA723" s="4"/>
      <c r="CB723" s="8"/>
      <c r="CC723" s="4"/>
      <c r="CD723" s="8"/>
      <c r="CE723" s="7"/>
      <c r="CF723" s="7"/>
      <c r="CG723" s="2" t="s">
        <v>134</v>
      </c>
      <c r="CH723" s="2" t="s">
        <v>134</v>
      </c>
      <c r="CI723" s="2" t="s">
        <v>134</v>
      </c>
      <c r="CJ723" s="2" t="s">
        <v>134</v>
      </c>
      <c r="CK723" s="2" t="s">
        <v>134</v>
      </c>
      <c r="CL723" s="2" t="s">
        <v>134</v>
      </c>
      <c r="CM723" s="4"/>
      <c r="CN723" s="8"/>
      <c r="CO723" s="4"/>
      <c r="CP723" s="8"/>
      <c r="CQ723" s="7"/>
      <c r="CR723" s="7"/>
      <c r="CS723" s="2" t="s">
        <v>134</v>
      </c>
      <c r="CT723" s="2" t="s">
        <v>134</v>
      </c>
      <c r="CU723" s="2" t="s">
        <v>134</v>
      </c>
      <c r="CV723" s="2" t="s">
        <v>134</v>
      </c>
      <c r="CW723" s="2" t="s">
        <v>134</v>
      </c>
      <c r="CX723" s="2" t="s">
        <v>134</v>
      </c>
      <c r="CY723" s="4"/>
      <c r="CZ723" s="8"/>
      <c r="DA723" s="4"/>
      <c r="DB723" s="8"/>
      <c r="DC723" s="7"/>
      <c r="DD723" s="7"/>
      <c r="DE723" s="2" t="s">
        <v>134</v>
      </c>
      <c r="DF723" s="2" t="s">
        <v>134</v>
      </c>
      <c r="DG723" s="2" t="s">
        <v>134</v>
      </c>
      <c r="DH723" s="2" t="s">
        <v>134</v>
      </c>
      <c r="DI723" s="2" t="s">
        <v>134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134</v>
      </c>
      <c r="DR723" s="2" t="s">
        <v>134</v>
      </c>
      <c r="DS723" s="2" t="s">
        <v>134</v>
      </c>
      <c r="DT723" s="2" t="s">
        <v>134</v>
      </c>
      <c r="DU723" s="2" t="s">
        <v>134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134</v>
      </c>
      <c r="ED723" s="2" t="s">
        <v>134</v>
      </c>
      <c r="EE723" s="2" t="s">
        <v>134</v>
      </c>
      <c r="EF723" s="2" t="s">
        <v>134</v>
      </c>
      <c r="EG723" s="2" t="s">
        <v>134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134</v>
      </c>
      <c r="EP723" s="2" t="s">
        <v>134</v>
      </c>
      <c r="EQ723" s="2" t="s">
        <v>134</v>
      </c>
      <c r="ER723" s="2" t="s">
        <v>134</v>
      </c>
      <c r="ES723" s="2" t="s">
        <v>134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134</v>
      </c>
      <c r="FB723" s="2" t="s">
        <v>134</v>
      </c>
      <c r="FC723" s="2" t="s">
        <v>134</v>
      </c>
      <c r="FD723" s="2" t="s">
        <v>134</v>
      </c>
      <c r="FE723" s="2" t="s">
        <v>134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134</v>
      </c>
      <c r="FN723" s="2" t="s">
        <v>134</v>
      </c>
      <c r="FO723" s="2" t="s">
        <v>134</v>
      </c>
      <c r="FP723" s="2" t="s">
        <v>134</v>
      </c>
      <c r="FQ723" s="2" t="s">
        <v>134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134</v>
      </c>
      <c r="FZ723" s="2" t="s">
        <v>134</v>
      </c>
      <c r="GA723" s="2" t="s">
        <v>134</v>
      </c>
      <c r="GB723" s="2" t="s">
        <v>134</v>
      </c>
      <c r="GC723" s="2" t="s">
        <v>134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134</v>
      </c>
      <c r="GM723" s="2" t="s">
        <v>134</v>
      </c>
      <c r="GN723" s="2" t="s">
        <v>134</v>
      </c>
      <c r="GO723" s="2" t="s">
        <v>134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134</v>
      </c>
      <c r="GX723" s="2" t="s">
        <v>134</v>
      </c>
      <c r="GY723" s="2" t="s">
        <v>134</v>
      </c>
      <c r="GZ723" s="2" t="s">
        <v>134</v>
      </c>
      <c r="HA723" s="2" t="s">
        <v>134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134</v>
      </c>
      <c r="HJ723" s="2" t="s">
        <v>134</v>
      </c>
      <c r="HK723" s="2" t="s">
        <v>134</v>
      </c>
      <c r="HL723" s="2" t="s">
        <v>134</v>
      </c>
      <c r="HM723" s="2" t="s">
        <v>134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134</v>
      </c>
      <c r="HV723" s="2" t="s">
        <v>134</v>
      </c>
      <c r="HW723" s="2" t="s">
        <v>134</v>
      </c>
      <c r="HX723" s="2" t="s">
        <v>134</v>
      </c>
      <c r="HY723" s="2" t="s">
        <v>134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134</v>
      </c>
      <c r="IH723" s="2" t="s">
        <v>134</v>
      </c>
      <c r="II723" s="2" t="s">
        <v>134</v>
      </c>
      <c r="IJ723" s="2" t="s">
        <v>134</v>
      </c>
      <c r="IK723" s="2" t="s">
        <v>134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134</v>
      </c>
      <c r="IT723" s="2" t="s">
        <v>134</v>
      </c>
      <c r="IU723" s="2" t="s">
        <v>134</v>
      </c>
      <c r="IV723" s="2" t="s">
        <v>134</v>
      </c>
      <c r="IW723" s="2" t="s">
        <v>134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134</v>
      </c>
      <c r="JF723" s="2" t="s">
        <v>134</v>
      </c>
      <c r="JG723" s="2" t="s">
        <v>134</v>
      </c>
      <c r="JH723" s="2" t="s">
        <v>134</v>
      </c>
      <c r="JI723" s="2" t="s">
        <v>134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134</v>
      </c>
      <c r="JR723" s="2" t="s">
        <v>134</v>
      </c>
      <c r="JS723" s="2" t="s">
        <v>134</v>
      </c>
      <c r="JT723" s="2" t="s">
        <v>134</v>
      </c>
      <c r="JU723" s="2" t="s">
        <v>134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134</v>
      </c>
      <c r="KE723" s="2" t="s">
        <v>134</v>
      </c>
      <c r="KF723" s="2" t="s">
        <v>134</v>
      </c>
      <c r="KG723" s="2" t="s">
        <v>134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134</v>
      </c>
      <c r="KQ723" s="2" t="s">
        <v>134</v>
      </c>
      <c r="KR723" s="2" t="s">
        <v>134</v>
      </c>
      <c r="KS723" s="2" t="s">
        <v>134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134</v>
      </c>
      <c r="LC723" s="2" t="s">
        <v>134</v>
      </c>
      <c r="LD723" s="2" t="s">
        <v>134</v>
      </c>
      <c r="LE723" s="2" t="s">
        <v>134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134</v>
      </c>
      <c r="LN723" s="2" t="s">
        <v>134</v>
      </c>
      <c r="LO723" s="2" t="s">
        <v>134</v>
      </c>
      <c r="LP723" s="2" t="s">
        <v>134</v>
      </c>
      <c r="LQ723" s="2" t="s">
        <v>134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134</v>
      </c>
      <c r="LZ723" s="2" t="s">
        <v>134</v>
      </c>
      <c r="MA723" s="2" t="s">
        <v>134</v>
      </c>
      <c r="MB723" s="2" t="s">
        <v>134</v>
      </c>
      <c r="MC723" s="2" t="s">
        <v>134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134</v>
      </c>
      <c r="MM723" s="2" t="s">
        <v>134</v>
      </c>
      <c r="MN723" s="2" t="s">
        <v>134</v>
      </c>
      <c r="MO723" s="2" t="s">
        <v>134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134</v>
      </c>
      <c r="MY723" s="2" t="s">
        <v>134</v>
      </c>
      <c r="MZ723" s="2" t="s">
        <v>134</v>
      </c>
      <c r="NA723" s="2" t="s">
        <v>134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134</v>
      </c>
      <c r="NK723" s="2" t="s">
        <v>134</v>
      </c>
      <c r="NL723" s="2" t="s">
        <v>134</v>
      </c>
      <c r="NM723" s="2" t="s">
        <v>134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134</v>
      </c>
      <c r="NW723" s="2" t="s">
        <v>134</v>
      </c>
      <c r="NX723" s="2" t="s">
        <v>134</v>
      </c>
      <c r="NY723" s="2" t="s">
        <v>134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134</v>
      </c>
      <c r="OI723" s="2" t="s">
        <v>134</v>
      </c>
      <c r="OJ723" s="2" t="s">
        <v>134</v>
      </c>
      <c r="OK723" s="2" t="s">
        <v>134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134</v>
      </c>
      <c r="OT723" s="2" t="s">
        <v>134</v>
      </c>
      <c r="OU723" s="2" t="s">
        <v>134</v>
      </c>
      <c r="OV723" s="2" t="s">
        <v>134</v>
      </c>
      <c r="OW723" s="2" t="s">
        <v>134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134</v>
      </c>
      <c r="PG723" s="2" t="s">
        <v>134</v>
      </c>
      <c r="PH723" s="2" t="s">
        <v>134</v>
      </c>
      <c r="PI723" s="2" t="s">
        <v>134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134</v>
      </c>
      <c r="PS723" s="2" t="s">
        <v>134</v>
      </c>
      <c r="PT723" s="2" t="s">
        <v>134</v>
      </c>
      <c r="PU723" s="2" t="s">
        <v>134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134</v>
      </c>
      <c r="QD723" s="2" t="s">
        <v>134</v>
      </c>
      <c r="QE723" s="2" t="s">
        <v>134</v>
      </c>
      <c r="QF723" s="2" t="s">
        <v>134</v>
      </c>
      <c r="QG723" s="2" t="s">
        <v>134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134</v>
      </c>
      <c r="QP723" s="2" t="s">
        <v>134</v>
      </c>
      <c r="QQ723" s="2" t="s">
        <v>134</v>
      </c>
      <c r="QR723" s="2" t="s">
        <v>134</v>
      </c>
      <c r="QS723" s="2" t="s">
        <v>134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134</v>
      </c>
      <c r="RB723" s="2" t="s">
        <v>134</v>
      </c>
      <c r="RC723" s="2" t="s">
        <v>134</v>
      </c>
      <c r="RD723" s="2" t="s">
        <v>134</v>
      </c>
      <c r="RE723" s="2" t="s">
        <v>134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134</v>
      </c>
      <c r="RN723" s="2" t="s">
        <v>134</v>
      </c>
      <c r="RO723" s="2" t="s">
        <v>134</v>
      </c>
      <c r="RP723" s="2" t="s">
        <v>134</v>
      </c>
      <c r="RQ723" s="2" t="s">
        <v>134</v>
      </c>
      <c r="RR723" s="2" t="s">
        <v>134</v>
      </c>
      <c r="RS723" s="4"/>
      <c r="RT723" s="8"/>
      <c r="RU723" s="4"/>
      <c r="RV723" s="8"/>
      <c r="RW723" s="7"/>
      <c r="RX723" s="7"/>
      <c r="RY723" s="2" t="s">
        <v>134</v>
      </c>
      <c r="RZ723" s="2" t="s">
        <v>134</v>
      </c>
      <c r="SA723" s="2" t="s">
        <v>134</v>
      </c>
      <c r="SB723" s="2" t="s">
        <v>134</v>
      </c>
      <c r="SC723" s="2" t="s">
        <v>134</v>
      </c>
      <c r="SD723" s="2" t="s">
        <v>134</v>
      </c>
      <c r="SE723" s="4"/>
      <c r="SF723" s="8"/>
      <c r="SG723" s="4"/>
      <c r="SH723" s="8"/>
      <c r="SI723" s="7"/>
      <c r="SJ723" s="7"/>
      <c r="SK723" s="2" t="s">
        <v>134</v>
      </c>
      <c r="SL723" s="2" t="s">
        <v>134</v>
      </c>
      <c r="SM723" s="2" t="s">
        <v>134</v>
      </c>
      <c r="SN723" s="2" t="s">
        <v>134</v>
      </c>
      <c r="SO723" s="2" t="s">
        <v>134</v>
      </c>
      <c r="SP723" s="2" t="s">
        <v>134</v>
      </c>
    </row>
    <row r="724">
      <c r="A724" s="2" t="s">
        <v>4509</v>
      </c>
      <c r="B724" s="2" t="s">
        <v>123</v>
      </c>
      <c r="C724" s="2" t="s">
        <v>1660</v>
      </c>
      <c r="D724" s="2" t="s">
        <v>2731</v>
      </c>
      <c r="E724" s="2" t="s">
        <v>1660</v>
      </c>
      <c r="F724" s="2" t="s">
        <v>4510</v>
      </c>
      <c r="G724" s="2" t="s">
        <v>134</v>
      </c>
      <c r="H724" s="2" t="s">
        <v>134</v>
      </c>
      <c r="I724" s="2" t="s">
        <v>134</v>
      </c>
      <c r="J724" s="2" t="s">
        <v>4511</v>
      </c>
      <c r="K724" s="2" t="s">
        <v>4296</v>
      </c>
      <c r="L724" s="3">
        <v>4.85</v>
      </c>
      <c r="M724" s="3"/>
      <c r="N724" s="3"/>
      <c r="O724" s="2" t="s">
        <v>131</v>
      </c>
      <c r="P724" s="2" t="s">
        <v>134</v>
      </c>
      <c r="Q724" s="2" t="s">
        <v>134</v>
      </c>
      <c r="R724" s="2" t="s">
        <v>3132</v>
      </c>
      <c r="S724" s="2" t="s">
        <v>134</v>
      </c>
      <c r="T724" s="2" t="s">
        <v>134</v>
      </c>
      <c r="U724" s="2" t="s">
        <v>134</v>
      </c>
      <c r="V724" s="2" t="s">
        <v>134</v>
      </c>
      <c r="W724" s="2" t="s">
        <v>134</v>
      </c>
      <c r="X724" s="2" t="s">
        <v>134</v>
      </c>
      <c r="Y724" s="2" t="s">
        <v>134</v>
      </c>
      <c r="Z724" s="4"/>
      <c r="AA724" s="4">
        <f>=ROUNDDOWN({0},0)</f>
      </c>
      <c r="AB724" s="5"/>
      <c r="AC724" s="2" t="s">
        <v>134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134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134</v>
      </c>
      <c r="BD724" s="8" t="s">
        <v>134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/>
      <c r="BJ724" s="4"/>
      <c r="BK724" s="8"/>
      <c r="BL724" s="2" t="s">
        <v>134</v>
      </c>
      <c r="BM724" s="7"/>
      <c r="BN724" s="7"/>
      <c r="BO724" s="4"/>
      <c r="BP724" s="8"/>
      <c r="BQ724" s="4"/>
      <c r="BR724" s="8"/>
      <c r="BS724" s="7"/>
      <c r="BT724" s="7"/>
      <c r="BU724" s="2" t="s">
        <v>134</v>
      </c>
      <c r="BV724" s="2" t="s">
        <v>134</v>
      </c>
      <c r="BW724" s="2" t="s">
        <v>134</v>
      </c>
      <c r="BX724" s="2" t="s">
        <v>134</v>
      </c>
      <c r="BY724" s="2" t="s">
        <v>134</v>
      </c>
      <c r="BZ724" s="2" t="s">
        <v>134</v>
      </c>
      <c r="CA724" s="4"/>
      <c r="CB724" s="8"/>
      <c r="CC724" s="4"/>
      <c r="CD724" s="8"/>
      <c r="CE724" s="7"/>
      <c r="CF724" s="7"/>
      <c r="CG724" s="2" t="s">
        <v>134</v>
      </c>
      <c r="CH724" s="2" t="s">
        <v>134</v>
      </c>
      <c r="CI724" s="2" t="s">
        <v>134</v>
      </c>
      <c r="CJ724" s="2" t="s">
        <v>134</v>
      </c>
      <c r="CK724" s="2" t="s">
        <v>134</v>
      </c>
      <c r="CL724" s="2" t="s">
        <v>134</v>
      </c>
      <c r="CM724" s="4"/>
      <c r="CN724" s="8"/>
      <c r="CO724" s="4"/>
      <c r="CP724" s="8"/>
      <c r="CQ724" s="7"/>
      <c r="CR724" s="7"/>
      <c r="CS724" s="2" t="s">
        <v>134</v>
      </c>
      <c r="CT724" s="2" t="s">
        <v>134</v>
      </c>
      <c r="CU724" s="2" t="s">
        <v>134</v>
      </c>
      <c r="CV724" s="2" t="s">
        <v>134</v>
      </c>
      <c r="CW724" s="2" t="s">
        <v>134</v>
      </c>
      <c r="CX724" s="2" t="s">
        <v>134</v>
      </c>
      <c r="CY724" s="4"/>
      <c r="CZ724" s="8"/>
      <c r="DA724" s="4"/>
      <c r="DB724" s="8"/>
      <c r="DC724" s="7"/>
      <c r="DD724" s="7"/>
      <c r="DE724" s="2" t="s">
        <v>134</v>
      </c>
      <c r="DF724" s="2" t="s">
        <v>134</v>
      </c>
      <c r="DG724" s="2" t="s">
        <v>134</v>
      </c>
      <c r="DH724" s="2" t="s">
        <v>134</v>
      </c>
      <c r="DI724" s="2" t="s">
        <v>134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134</v>
      </c>
      <c r="DR724" s="2" t="s">
        <v>134</v>
      </c>
      <c r="DS724" s="2" t="s">
        <v>134</v>
      </c>
      <c r="DT724" s="2" t="s">
        <v>134</v>
      </c>
      <c r="DU724" s="2" t="s">
        <v>134</v>
      </c>
      <c r="DV724" s="2" t="s">
        <v>134</v>
      </c>
      <c r="DW724" s="4"/>
      <c r="DX724" s="8"/>
      <c r="DY724" s="4"/>
      <c r="DZ724" s="8"/>
      <c r="EA724" s="7"/>
      <c r="EB724" s="7"/>
      <c r="EC724" s="2" t="s">
        <v>134</v>
      </c>
      <c r="ED724" s="2" t="s">
        <v>134</v>
      </c>
      <c r="EE724" s="2" t="s">
        <v>134</v>
      </c>
      <c r="EF724" s="2" t="s">
        <v>134</v>
      </c>
      <c r="EG724" s="2" t="s">
        <v>134</v>
      </c>
      <c r="EH724" s="2" t="s">
        <v>134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134</v>
      </c>
      <c r="EQ724" s="2" t="s">
        <v>134</v>
      </c>
      <c r="ER724" s="2" t="s">
        <v>134</v>
      </c>
      <c r="ES724" s="2" t="s">
        <v>134</v>
      </c>
      <c r="ET724" s="2" t="s">
        <v>134</v>
      </c>
      <c r="EU724" s="4"/>
      <c r="EV724" s="8"/>
      <c r="EW724" s="4"/>
      <c r="EX724" s="8"/>
      <c r="EY724" s="7"/>
      <c r="EZ724" s="7"/>
      <c r="FA724" s="2" t="s">
        <v>134</v>
      </c>
      <c r="FB724" s="2" t="s">
        <v>134</v>
      </c>
      <c r="FC724" s="2" t="s">
        <v>134</v>
      </c>
      <c r="FD724" s="2" t="s">
        <v>134</v>
      </c>
      <c r="FE724" s="2" t="s">
        <v>134</v>
      </c>
      <c r="FF724" s="2" t="s">
        <v>134</v>
      </c>
      <c r="FG724" s="4"/>
      <c r="FH724" s="8"/>
      <c r="FI724" s="4"/>
      <c r="FJ724" s="8"/>
      <c r="FK724" s="7"/>
      <c r="FL724" s="7"/>
      <c r="FM724" s="2" t="s">
        <v>134</v>
      </c>
      <c r="FN724" s="2" t="s">
        <v>134</v>
      </c>
      <c r="FO724" s="2" t="s">
        <v>134</v>
      </c>
      <c r="FP724" s="2" t="s">
        <v>134</v>
      </c>
      <c r="FQ724" s="2" t="s">
        <v>134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134</v>
      </c>
      <c r="GA724" s="2" t="s">
        <v>134</v>
      </c>
      <c r="GB724" s="2" t="s">
        <v>134</v>
      </c>
      <c r="GC724" s="2" t="s">
        <v>134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134</v>
      </c>
      <c r="GM724" s="2" t="s">
        <v>134</v>
      </c>
      <c r="GN724" s="2" t="s">
        <v>134</v>
      </c>
      <c r="GO724" s="2" t="s">
        <v>134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134</v>
      </c>
      <c r="GX724" s="2" t="s">
        <v>134</v>
      </c>
      <c r="GY724" s="2" t="s">
        <v>134</v>
      </c>
      <c r="GZ724" s="2" t="s">
        <v>134</v>
      </c>
      <c r="HA724" s="2" t="s">
        <v>134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134</v>
      </c>
      <c r="HJ724" s="2" t="s">
        <v>134</v>
      </c>
      <c r="HK724" s="2" t="s">
        <v>134</v>
      </c>
      <c r="HL724" s="2" t="s">
        <v>134</v>
      </c>
      <c r="HM724" s="2" t="s">
        <v>134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134</v>
      </c>
      <c r="HV724" s="2" t="s">
        <v>134</v>
      </c>
      <c r="HW724" s="2" t="s">
        <v>134</v>
      </c>
      <c r="HX724" s="2" t="s">
        <v>134</v>
      </c>
      <c r="HY724" s="2" t="s">
        <v>134</v>
      </c>
      <c r="HZ724" s="2" t="s">
        <v>134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134</v>
      </c>
      <c r="II724" s="2" t="s">
        <v>134</v>
      </c>
      <c r="IJ724" s="2" t="s">
        <v>134</v>
      </c>
      <c r="IK724" s="2" t="s">
        <v>134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134</v>
      </c>
      <c r="IT724" s="2" t="s">
        <v>134</v>
      </c>
      <c r="IU724" s="2" t="s">
        <v>134</v>
      </c>
      <c r="IV724" s="2" t="s">
        <v>134</v>
      </c>
      <c r="IW724" s="2" t="s">
        <v>134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134</v>
      </c>
      <c r="JG724" s="2" t="s">
        <v>134</v>
      </c>
      <c r="JH724" s="2" t="s">
        <v>134</v>
      </c>
      <c r="JI724" s="2" t="s">
        <v>134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134</v>
      </c>
      <c r="JS724" s="2" t="s">
        <v>134</v>
      </c>
      <c r="JT724" s="2" t="s">
        <v>134</v>
      </c>
      <c r="JU724" s="2" t="s">
        <v>134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134</v>
      </c>
      <c r="KE724" s="2" t="s">
        <v>134</v>
      </c>
      <c r="KF724" s="2" t="s">
        <v>134</v>
      </c>
      <c r="KG724" s="2" t="s">
        <v>134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134</v>
      </c>
      <c r="LC724" s="2" t="s">
        <v>134</v>
      </c>
      <c r="LD724" s="2" t="s">
        <v>134</v>
      </c>
      <c r="LE724" s="2" t="s">
        <v>134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134</v>
      </c>
      <c r="LO724" s="2" t="s">
        <v>134</v>
      </c>
      <c r="LP724" s="2" t="s">
        <v>134</v>
      </c>
      <c r="LQ724" s="2" t="s">
        <v>134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134</v>
      </c>
      <c r="LZ724" s="2" t="s">
        <v>134</v>
      </c>
      <c r="MA724" s="2" t="s">
        <v>134</v>
      </c>
      <c r="MB724" s="2" t="s">
        <v>134</v>
      </c>
      <c r="MC724" s="2" t="s">
        <v>134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134</v>
      </c>
      <c r="MM724" s="2" t="s">
        <v>134</v>
      </c>
      <c r="MN724" s="2" t="s">
        <v>134</v>
      </c>
      <c r="MO724" s="2" t="s">
        <v>134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134</v>
      </c>
      <c r="MY724" s="2" t="s">
        <v>134</v>
      </c>
      <c r="MZ724" s="2" t="s">
        <v>134</v>
      </c>
      <c r="NA724" s="2" t="s">
        <v>134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134</v>
      </c>
      <c r="NK724" s="2" t="s">
        <v>134</v>
      </c>
      <c r="NL724" s="2" t="s">
        <v>134</v>
      </c>
      <c r="NM724" s="2" t="s">
        <v>134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134</v>
      </c>
      <c r="OT724" s="2" t="s">
        <v>134</v>
      </c>
      <c r="OU724" s="2" t="s">
        <v>134</v>
      </c>
      <c r="OV724" s="2" t="s">
        <v>134</v>
      </c>
      <c r="OW724" s="2" t="s">
        <v>134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134</v>
      </c>
      <c r="PG724" s="2" t="s">
        <v>134</v>
      </c>
      <c r="PH724" s="2" t="s">
        <v>134</v>
      </c>
      <c r="PI724" s="2" t="s">
        <v>134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134</v>
      </c>
      <c r="PS724" s="2" t="s">
        <v>134</v>
      </c>
      <c r="PT724" s="2" t="s">
        <v>134</v>
      </c>
      <c r="PU724" s="2" t="s">
        <v>134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134</v>
      </c>
      <c r="QD724" s="2" t="s">
        <v>134</v>
      </c>
      <c r="QE724" s="2" t="s">
        <v>134</v>
      </c>
      <c r="QF724" s="2" t="s">
        <v>134</v>
      </c>
      <c r="QG724" s="2" t="s">
        <v>134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134</v>
      </c>
      <c r="RB724" s="2" t="s">
        <v>134</v>
      </c>
      <c r="RC724" s="2" t="s">
        <v>134</v>
      </c>
      <c r="RD724" s="2" t="s">
        <v>134</v>
      </c>
      <c r="RE724" s="2" t="s">
        <v>134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134</v>
      </c>
      <c r="RN724" s="2" t="s">
        <v>134</v>
      </c>
      <c r="RO724" s="2" t="s">
        <v>134</v>
      </c>
      <c r="RP724" s="2" t="s">
        <v>134</v>
      </c>
      <c r="RQ724" s="2" t="s">
        <v>134</v>
      </c>
      <c r="RR724" s="2" t="s">
        <v>134</v>
      </c>
      <c r="RS724" s="4"/>
      <c r="RT724" s="8"/>
      <c r="RU724" s="4"/>
      <c r="RV724" s="8"/>
      <c r="RW724" s="7"/>
      <c r="RX724" s="7"/>
      <c r="RY724" s="2" t="s">
        <v>134</v>
      </c>
      <c r="RZ724" s="2" t="s">
        <v>134</v>
      </c>
      <c r="SA724" s="2" t="s">
        <v>134</v>
      </c>
      <c r="SB724" s="2" t="s">
        <v>134</v>
      </c>
      <c r="SC724" s="2" t="s">
        <v>134</v>
      </c>
      <c r="SD724" s="2" t="s">
        <v>134</v>
      </c>
      <c r="SE724" s="4"/>
      <c r="SF724" s="8"/>
      <c r="SG724" s="4"/>
      <c r="SH724" s="8"/>
      <c r="SI724" s="7"/>
      <c r="SJ724" s="7"/>
      <c r="SK724" s="2" t="s">
        <v>134</v>
      </c>
      <c r="SL724" s="2" t="s">
        <v>134</v>
      </c>
      <c r="SM724" s="2" t="s">
        <v>134</v>
      </c>
      <c r="SN724" s="2" t="s">
        <v>134</v>
      </c>
      <c r="SO724" s="2" t="s">
        <v>134</v>
      </c>
      <c r="SP724" s="2" t="s">
        <v>134</v>
      </c>
    </row>
    <row r="725">
      <c r="A725" s="2" t="s">
        <v>4512</v>
      </c>
      <c r="B725" s="2" t="s">
        <v>123</v>
      </c>
      <c r="C725" s="2" t="s">
        <v>1660</v>
      </c>
      <c r="D725" s="2" t="s">
        <v>2731</v>
      </c>
      <c r="E725" s="2" t="s">
        <v>1660</v>
      </c>
      <c r="F725" s="2" t="s">
        <v>4510</v>
      </c>
      <c r="G725" s="2" t="s">
        <v>134</v>
      </c>
      <c r="H725" s="2" t="s">
        <v>134</v>
      </c>
      <c r="I725" s="2" t="s">
        <v>134</v>
      </c>
      <c r="J725" s="2" t="s">
        <v>4508</v>
      </c>
      <c r="K725" s="2" t="s">
        <v>3125</v>
      </c>
      <c r="L725" s="3">
        <v>4.66</v>
      </c>
      <c r="M725" s="3"/>
      <c r="N725" s="3"/>
      <c r="O725" s="2" t="s">
        <v>131</v>
      </c>
      <c r="P725" s="2" t="s">
        <v>134</v>
      </c>
      <c r="Q725" s="2" t="s">
        <v>134</v>
      </c>
      <c r="R725" s="2" t="s">
        <v>3132</v>
      </c>
      <c r="S725" s="2" t="s">
        <v>134</v>
      </c>
      <c r="T725" s="2" t="s">
        <v>134</v>
      </c>
      <c r="U725" s="2" t="s">
        <v>134</v>
      </c>
      <c r="V725" s="2" t="s">
        <v>134</v>
      </c>
      <c r="W725" s="2" t="s">
        <v>134</v>
      </c>
      <c r="X725" s="2" t="s">
        <v>134</v>
      </c>
      <c r="Y725" s="2" t="s">
        <v>134</v>
      </c>
      <c r="Z725" s="4"/>
      <c r="AA725" s="4">
        <f>=ROUNDDOWN({0},0)</f>
      </c>
      <c r="AB725" s="5"/>
      <c r="AC725" s="2" t="s">
        <v>134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/>
      <c r="BJ725" s="4"/>
      <c r="BK725" s="8"/>
      <c r="BL725" s="2" t="s">
        <v>134</v>
      </c>
      <c r="BM725" s="7"/>
      <c r="BN725" s="7"/>
      <c r="BO725" s="4"/>
      <c r="BP725" s="8"/>
      <c r="BQ725" s="4"/>
      <c r="BR725" s="8"/>
      <c r="BS725" s="7"/>
      <c r="BT725" s="7"/>
      <c r="BU725" s="2" t="s">
        <v>134</v>
      </c>
      <c r="BV725" s="2" t="s">
        <v>134</v>
      </c>
      <c r="BW725" s="2" t="s">
        <v>134</v>
      </c>
      <c r="BX725" s="2" t="s">
        <v>134</v>
      </c>
      <c r="BY725" s="2" t="s">
        <v>134</v>
      </c>
      <c r="BZ725" s="2" t="s">
        <v>134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134</v>
      </c>
      <c r="CI725" s="2" t="s">
        <v>134</v>
      </c>
      <c r="CJ725" s="2" t="s">
        <v>134</v>
      </c>
      <c r="CK725" s="2" t="s">
        <v>134</v>
      </c>
      <c r="CL725" s="2" t="s">
        <v>134</v>
      </c>
      <c r="CM725" s="4"/>
      <c r="CN725" s="8"/>
      <c r="CO725" s="4"/>
      <c r="CP725" s="8"/>
      <c r="CQ725" s="7"/>
      <c r="CR725" s="7"/>
      <c r="CS725" s="2" t="s">
        <v>134</v>
      </c>
      <c r="CT725" s="2" t="s">
        <v>134</v>
      </c>
      <c r="CU725" s="2" t="s">
        <v>134</v>
      </c>
      <c r="CV725" s="2" t="s">
        <v>134</v>
      </c>
      <c r="CW725" s="2" t="s">
        <v>134</v>
      </c>
      <c r="CX725" s="2" t="s">
        <v>134</v>
      </c>
      <c r="CY725" s="4"/>
      <c r="CZ725" s="8"/>
      <c r="DA725" s="4"/>
      <c r="DB725" s="8"/>
      <c r="DC725" s="7"/>
      <c r="DD725" s="7"/>
      <c r="DE725" s="2" t="s">
        <v>134</v>
      </c>
      <c r="DF725" s="2" t="s">
        <v>134</v>
      </c>
      <c r="DG725" s="2" t="s">
        <v>134</v>
      </c>
      <c r="DH725" s="2" t="s">
        <v>134</v>
      </c>
      <c r="DI725" s="2" t="s">
        <v>134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134</v>
      </c>
      <c r="DR725" s="2" t="s">
        <v>134</v>
      </c>
      <c r="DS725" s="2" t="s">
        <v>134</v>
      </c>
      <c r="DT725" s="2" t="s">
        <v>134</v>
      </c>
      <c r="DU725" s="2" t="s">
        <v>134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134</v>
      </c>
      <c r="ED725" s="2" t="s">
        <v>134</v>
      </c>
      <c r="EE725" s="2" t="s">
        <v>134</v>
      </c>
      <c r="EF725" s="2" t="s">
        <v>134</v>
      </c>
      <c r="EG725" s="2" t="s">
        <v>134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134</v>
      </c>
      <c r="EQ725" s="2" t="s">
        <v>134</v>
      </c>
      <c r="ER725" s="2" t="s">
        <v>134</v>
      </c>
      <c r="ES725" s="2" t="s">
        <v>134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134</v>
      </c>
      <c r="FB725" s="2" t="s">
        <v>134</v>
      </c>
      <c r="FC725" s="2" t="s">
        <v>134</v>
      </c>
      <c r="FD725" s="2" t="s">
        <v>134</v>
      </c>
      <c r="FE725" s="2" t="s">
        <v>134</v>
      </c>
      <c r="FF725" s="2" t="s">
        <v>134</v>
      </c>
      <c r="FG725" s="4"/>
      <c r="FH725" s="8"/>
      <c r="FI725" s="4"/>
      <c r="FJ725" s="8"/>
      <c r="FK725" s="7"/>
      <c r="FL725" s="7"/>
      <c r="FM725" s="2" t="s">
        <v>134</v>
      </c>
      <c r="FN725" s="2" t="s">
        <v>134</v>
      </c>
      <c r="FO725" s="2" t="s">
        <v>134</v>
      </c>
      <c r="FP725" s="2" t="s">
        <v>134</v>
      </c>
      <c r="FQ725" s="2" t="s">
        <v>134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134</v>
      </c>
      <c r="GA725" s="2" t="s">
        <v>134</v>
      </c>
      <c r="GB725" s="2" t="s">
        <v>134</v>
      </c>
      <c r="GC725" s="2" t="s">
        <v>134</v>
      </c>
      <c r="GD725" s="2" t="s">
        <v>134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134</v>
      </c>
      <c r="GM725" s="2" t="s">
        <v>134</v>
      </c>
      <c r="GN725" s="2" t="s">
        <v>134</v>
      </c>
      <c r="GO725" s="2" t="s">
        <v>134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134</v>
      </c>
      <c r="GX725" s="2" t="s">
        <v>134</v>
      </c>
      <c r="GY725" s="2" t="s">
        <v>134</v>
      </c>
      <c r="GZ725" s="2" t="s">
        <v>134</v>
      </c>
      <c r="HA725" s="2" t="s">
        <v>134</v>
      </c>
      <c r="HB725" s="2" t="s">
        <v>134</v>
      </c>
      <c r="HC725" s="4"/>
      <c r="HD725" s="8"/>
      <c r="HE725" s="4"/>
      <c r="HF725" s="8"/>
      <c r="HG725" s="7"/>
      <c r="HH725" s="7"/>
      <c r="HI725" s="2" t="s">
        <v>134</v>
      </c>
      <c r="HJ725" s="2" t="s">
        <v>134</v>
      </c>
      <c r="HK725" s="2" t="s">
        <v>134</v>
      </c>
      <c r="HL725" s="2" t="s">
        <v>134</v>
      </c>
      <c r="HM725" s="2" t="s">
        <v>134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134</v>
      </c>
      <c r="HV725" s="2" t="s">
        <v>134</v>
      </c>
      <c r="HW725" s="2" t="s">
        <v>134</v>
      </c>
      <c r="HX725" s="2" t="s">
        <v>134</v>
      </c>
      <c r="HY725" s="2" t="s">
        <v>134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134</v>
      </c>
      <c r="II725" s="2" t="s">
        <v>134</v>
      </c>
      <c r="IJ725" s="2" t="s">
        <v>134</v>
      </c>
      <c r="IK725" s="2" t="s">
        <v>134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134</v>
      </c>
      <c r="IT725" s="2" t="s">
        <v>134</v>
      </c>
      <c r="IU725" s="2" t="s">
        <v>134</v>
      </c>
      <c r="IV725" s="2" t="s">
        <v>134</v>
      </c>
      <c r="IW725" s="2" t="s">
        <v>134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134</v>
      </c>
      <c r="JG725" s="2" t="s">
        <v>134</v>
      </c>
      <c r="JH725" s="2" t="s">
        <v>134</v>
      </c>
      <c r="JI725" s="2" t="s">
        <v>134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134</v>
      </c>
      <c r="JS725" s="2" t="s">
        <v>134</v>
      </c>
      <c r="JT725" s="2" t="s">
        <v>134</v>
      </c>
      <c r="JU725" s="2" t="s">
        <v>134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134</v>
      </c>
      <c r="KE725" s="2" t="s">
        <v>134</v>
      </c>
      <c r="KF725" s="2" t="s">
        <v>134</v>
      </c>
      <c r="KG725" s="2" t="s">
        <v>134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134</v>
      </c>
      <c r="KQ725" s="2" t="s">
        <v>134</v>
      </c>
      <c r="KR725" s="2" t="s">
        <v>134</v>
      </c>
      <c r="KS725" s="2" t="s">
        <v>134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134</v>
      </c>
      <c r="LC725" s="2" t="s">
        <v>134</v>
      </c>
      <c r="LD725" s="2" t="s">
        <v>134</v>
      </c>
      <c r="LE725" s="2" t="s">
        <v>134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134</v>
      </c>
      <c r="LO725" s="2" t="s">
        <v>134</v>
      </c>
      <c r="LP725" s="2" t="s">
        <v>134</v>
      </c>
      <c r="LQ725" s="2" t="s">
        <v>134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134</v>
      </c>
      <c r="LZ725" s="2" t="s">
        <v>134</v>
      </c>
      <c r="MA725" s="2" t="s">
        <v>134</v>
      </c>
      <c r="MB725" s="2" t="s">
        <v>134</v>
      </c>
      <c r="MC725" s="2" t="s">
        <v>134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134</v>
      </c>
      <c r="MM725" s="2" t="s">
        <v>134</v>
      </c>
      <c r="MN725" s="2" t="s">
        <v>134</v>
      </c>
      <c r="MO725" s="2" t="s">
        <v>134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134</v>
      </c>
      <c r="MY725" s="2" t="s">
        <v>134</v>
      </c>
      <c r="MZ725" s="2" t="s">
        <v>134</v>
      </c>
      <c r="NA725" s="2" t="s">
        <v>134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134</v>
      </c>
      <c r="NK725" s="2" t="s">
        <v>134</v>
      </c>
      <c r="NL725" s="2" t="s">
        <v>134</v>
      </c>
      <c r="NM725" s="2" t="s">
        <v>134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134</v>
      </c>
      <c r="NW725" s="2" t="s">
        <v>134</v>
      </c>
      <c r="NX725" s="2" t="s">
        <v>134</v>
      </c>
      <c r="NY725" s="2" t="s">
        <v>134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134</v>
      </c>
      <c r="OT725" s="2" t="s">
        <v>134</v>
      </c>
      <c r="OU725" s="2" t="s">
        <v>134</v>
      </c>
      <c r="OV725" s="2" t="s">
        <v>134</v>
      </c>
      <c r="OW725" s="2" t="s">
        <v>134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134</v>
      </c>
      <c r="PF725" s="2" t="s">
        <v>134</v>
      </c>
      <c r="PG725" s="2" t="s">
        <v>134</v>
      </c>
      <c r="PH725" s="2" t="s">
        <v>134</v>
      </c>
      <c r="PI725" s="2" t="s">
        <v>134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134</v>
      </c>
      <c r="PS725" s="2" t="s">
        <v>134</v>
      </c>
      <c r="PT725" s="2" t="s">
        <v>134</v>
      </c>
      <c r="PU725" s="2" t="s">
        <v>134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134</v>
      </c>
      <c r="RB725" s="2" t="s">
        <v>134</v>
      </c>
      <c r="RC725" s="2" t="s">
        <v>134</v>
      </c>
      <c r="RD725" s="2" t="s">
        <v>134</v>
      </c>
      <c r="RE725" s="2" t="s">
        <v>134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134</v>
      </c>
      <c r="RN725" s="2" t="s">
        <v>134</v>
      </c>
      <c r="RO725" s="2" t="s">
        <v>134</v>
      </c>
      <c r="RP725" s="2" t="s">
        <v>134</v>
      </c>
      <c r="RQ725" s="2" t="s">
        <v>134</v>
      </c>
      <c r="RR725" s="2" t="s">
        <v>134</v>
      </c>
      <c r="RS725" s="4"/>
      <c r="RT725" s="8"/>
      <c r="RU725" s="4"/>
      <c r="RV725" s="8"/>
      <c r="RW725" s="7"/>
      <c r="RX725" s="7"/>
      <c r="RY725" s="2" t="s">
        <v>134</v>
      </c>
      <c r="RZ725" s="2" t="s">
        <v>134</v>
      </c>
      <c r="SA725" s="2" t="s">
        <v>134</v>
      </c>
      <c r="SB725" s="2" t="s">
        <v>134</v>
      </c>
      <c r="SC725" s="2" t="s">
        <v>134</v>
      </c>
      <c r="SD725" s="2" t="s">
        <v>134</v>
      </c>
      <c r="SE725" s="4"/>
      <c r="SF725" s="8"/>
      <c r="SG725" s="4"/>
      <c r="SH725" s="8"/>
      <c r="SI725" s="7"/>
      <c r="SJ725" s="7"/>
      <c r="SK725" s="2" t="s">
        <v>134</v>
      </c>
      <c r="SL725" s="2" t="s">
        <v>134</v>
      </c>
      <c r="SM725" s="2" t="s">
        <v>134</v>
      </c>
      <c r="SN725" s="2" t="s">
        <v>134</v>
      </c>
      <c r="SO725" s="2" t="s">
        <v>134</v>
      </c>
      <c r="SP725" s="2" t="s">
        <v>134</v>
      </c>
    </row>
    <row r="726">
      <c r="A726" s="2" t="s">
        <v>4513</v>
      </c>
      <c r="B726" s="2" t="s">
        <v>123</v>
      </c>
      <c r="C726" s="2" t="s">
        <v>1660</v>
      </c>
      <c r="D726" s="2" t="s">
        <v>2731</v>
      </c>
      <c r="E726" s="2" t="s">
        <v>1660</v>
      </c>
      <c r="F726" s="2" t="s">
        <v>4510</v>
      </c>
      <c r="G726" s="2" t="s">
        <v>134</v>
      </c>
      <c r="H726" s="2" t="s">
        <v>134</v>
      </c>
      <c r="I726" s="2" t="s">
        <v>134</v>
      </c>
      <c r="J726" s="2" t="s">
        <v>4508</v>
      </c>
      <c r="K726" s="2" t="s">
        <v>605</v>
      </c>
      <c r="L726" s="3">
        <v>4.05</v>
      </c>
      <c r="M726" s="3"/>
      <c r="N726" s="3"/>
      <c r="O726" s="2" t="s">
        <v>131</v>
      </c>
      <c r="P726" s="2" t="s">
        <v>134</v>
      </c>
      <c r="Q726" s="2" t="s">
        <v>134</v>
      </c>
      <c r="R726" s="2" t="s">
        <v>3132</v>
      </c>
      <c r="S726" s="2" t="s">
        <v>134</v>
      </c>
      <c r="T726" s="2" t="s">
        <v>134</v>
      </c>
      <c r="U726" s="2" t="s">
        <v>134</v>
      </c>
      <c r="V726" s="2" t="s">
        <v>134</v>
      </c>
      <c r="W726" s="2" t="s">
        <v>134</v>
      </c>
      <c r="X726" s="2" t="s">
        <v>134</v>
      </c>
      <c r="Y726" s="2" t="s">
        <v>134</v>
      </c>
      <c r="Z726" s="4"/>
      <c r="AA726" s="4">
        <f>=ROUNDDOWN({0},0)</f>
      </c>
      <c r="AB726" s="5"/>
      <c r="AC726" s="2" t="s">
        <v>134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/>
      <c r="BJ726" s="4"/>
      <c r="BK726" s="8"/>
      <c r="BL726" s="2" t="s">
        <v>134</v>
      </c>
      <c r="BM726" s="7"/>
      <c r="BN726" s="7"/>
      <c r="BO726" s="4"/>
      <c r="BP726" s="8"/>
      <c r="BQ726" s="4"/>
      <c r="BR726" s="8"/>
      <c r="BS726" s="7"/>
      <c r="BT726" s="7"/>
      <c r="BU726" s="2" t="s">
        <v>134</v>
      </c>
      <c r="BV726" s="2" t="s">
        <v>134</v>
      </c>
      <c r="BW726" s="2" t="s">
        <v>134</v>
      </c>
      <c r="BX726" s="2" t="s">
        <v>134</v>
      </c>
      <c r="BY726" s="2" t="s">
        <v>134</v>
      </c>
      <c r="BZ726" s="2" t="s">
        <v>134</v>
      </c>
      <c r="CA726" s="4"/>
      <c r="CB726" s="8"/>
      <c r="CC726" s="4"/>
      <c r="CD726" s="8"/>
      <c r="CE726" s="7"/>
      <c r="CF726" s="7"/>
      <c r="CG726" s="2" t="s">
        <v>134</v>
      </c>
      <c r="CH726" s="2" t="s">
        <v>134</v>
      </c>
      <c r="CI726" s="2" t="s">
        <v>134</v>
      </c>
      <c r="CJ726" s="2" t="s">
        <v>134</v>
      </c>
      <c r="CK726" s="2" t="s">
        <v>134</v>
      </c>
      <c r="CL726" s="2" t="s">
        <v>134</v>
      </c>
      <c r="CM726" s="4"/>
      <c r="CN726" s="8"/>
      <c r="CO726" s="4"/>
      <c r="CP726" s="8"/>
      <c r="CQ726" s="7"/>
      <c r="CR726" s="7"/>
      <c r="CS726" s="2" t="s">
        <v>134</v>
      </c>
      <c r="CT726" s="2" t="s">
        <v>134</v>
      </c>
      <c r="CU726" s="2" t="s">
        <v>134</v>
      </c>
      <c r="CV726" s="2" t="s">
        <v>134</v>
      </c>
      <c r="CW726" s="2" t="s">
        <v>134</v>
      </c>
      <c r="CX726" s="2" t="s">
        <v>134</v>
      </c>
      <c r="CY726" s="4"/>
      <c r="CZ726" s="8"/>
      <c r="DA726" s="4"/>
      <c r="DB726" s="8"/>
      <c r="DC726" s="7"/>
      <c r="DD726" s="7"/>
      <c r="DE726" s="2" t="s">
        <v>134</v>
      </c>
      <c r="DF726" s="2" t="s">
        <v>134</v>
      </c>
      <c r="DG726" s="2" t="s">
        <v>134</v>
      </c>
      <c r="DH726" s="2" t="s">
        <v>134</v>
      </c>
      <c r="DI726" s="2" t="s">
        <v>134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134</v>
      </c>
      <c r="DR726" s="2" t="s">
        <v>134</v>
      </c>
      <c r="DS726" s="2" t="s">
        <v>134</v>
      </c>
      <c r="DT726" s="2" t="s">
        <v>134</v>
      </c>
      <c r="DU726" s="2" t="s">
        <v>134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134</v>
      </c>
      <c r="ED726" s="2" t="s">
        <v>134</v>
      </c>
      <c r="EE726" s="2" t="s">
        <v>134</v>
      </c>
      <c r="EF726" s="2" t="s">
        <v>134</v>
      </c>
      <c r="EG726" s="2" t="s">
        <v>134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134</v>
      </c>
      <c r="EQ726" s="2" t="s">
        <v>134</v>
      </c>
      <c r="ER726" s="2" t="s">
        <v>134</v>
      </c>
      <c r="ES726" s="2" t="s">
        <v>134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134</v>
      </c>
      <c r="FB726" s="2" t="s">
        <v>134</v>
      </c>
      <c r="FC726" s="2" t="s">
        <v>134</v>
      </c>
      <c r="FD726" s="2" t="s">
        <v>134</v>
      </c>
      <c r="FE726" s="2" t="s">
        <v>134</v>
      </c>
      <c r="FF726" s="2" t="s">
        <v>134</v>
      </c>
      <c r="FG726" s="4"/>
      <c r="FH726" s="8"/>
      <c r="FI726" s="4"/>
      <c r="FJ726" s="8"/>
      <c r="FK726" s="7"/>
      <c r="FL726" s="7"/>
      <c r="FM726" s="2" t="s">
        <v>134</v>
      </c>
      <c r="FN726" s="2" t="s">
        <v>134</v>
      </c>
      <c r="FO726" s="2" t="s">
        <v>134</v>
      </c>
      <c r="FP726" s="2" t="s">
        <v>134</v>
      </c>
      <c r="FQ726" s="2" t="s">
        <v>134</v>
      </c>
      <c r="FR726" s="2" t="s">
        <v>134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134</v>
      </c>
      <c r="GA726" s="2" t="s">
        <v>134</v>
      </c>
      <c r="GB726" s="2" t="s">
        <v>134</v>
      </c>
      <c r="GC726" s="2" t="s">
        <v>134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134</v>
      </c>
      <c r="GM726" s="2" t="s">
        <v>134</v>
      </c>
      <c r="GN726" s="2" t="s">
        <v>134</v>
      </c>
      <c r="GO726" s="2" t="s">
        <v>134</v>
      </c>
      <c r="GP726" s="2" t="s">
        <v>134</v>
      </c>
      <c r="GQ726" s="4"/>
      <c r="GR726" s="8"/>
      <c r="GS726" s="4"/>
      <c r="GT726" s="8"/>
      <c r="GU726" s="7"/>
      <c r="GV726" s="7"/>
      <c r="GW726" s="2" t="s">
        <v>134</v>
      </c>
      <c r="GX726" s="2" t="s">
        <v>134</v>
      </c>
      <c r="GY726" s="2" t="s">
        <v>134</v>
      </c>
      <c r="GZ726" s="2" t="s">
        <v>134</v>
      </c>
      <c r="HA726" s="2" t="s">
        <v>134</v>
      </c>
      <c r="HB726" s="2" t="s">
        <v>134</v>
      </c>
      <c r="HC726" s="4"/>
      <c r="HD726" s="8"/>
      <c r="HE726" s="4"/>
      <c r="HF726" s="8"/>
      <c r="HG726" s="7"/>
      <c r="HH726" s="7"/>
      <c r="HI726" s="2" t="s">
        <v>134</v>
      </c>
      <c r="HJ726" s="2" t="s">
        <v>134</v>
      </c>
      <c r="HK726" s="2" t="s">
        <v>134</v>
      </c>
      <c r="HL726" s="2" t="s">
        <v>134</v>
      </c>
      <c r="HM726" s="2" t="s">
        <v>134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134</v>
      </c>
      <c r="HV726" s="2" t="s">
        <v>134</v>
      </c>
      <c r="HW726" s="2" t="s">
        <v>134</v>
      </c>
      <c r="HX726" s="2" t="s">
        <v>134</v>
      </c>
      <c r="HY726" s="2" t="s">
        <v>134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134</v>
      </c>
      <c r="II726" s="2" t="s">
        <v>134</v>
      </c>
      <c r="IJ726" s="2" t="s">
        <v>134</v>
      </c>
      <c r="IK726" s="2" t="s">
        <v>134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134</v>
      </c>
      <c r="IT726" s="2" t="s">
        <v>134</v>
      </c>
      <c r="IU726" s="2" t="s">
        <v>134</v>
      </c>
      <c r="IV726" s="2" t="s">
        <v>134</v>
      </c>
      <c r="IW726" s="2" t="s">
        <v>134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134</v>
      </c>
      <c r="JG726" s="2" t="s">
        <v>134</v>
      </c>
      <c r="JH726" s="2" t="s">
        <v>134</v>
      </c>
      <c r="JI726" s="2" t="s">
        <v>134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134</v>
      </c>
      <c r="JS726" s="2" t="s">
        <v>134</v>
      </c>
      <c r="JT726" s="2" t="s">
        <v>134</v>
      </c>
      <c r="JU726" s="2" t="s">
        <v>134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134</v>
      </c>
      <c r="KE726" s="2" t="s">
        <v>134</v>
      </c>
      <c r="KF726" s="2" t="s">
        <v>134</v>
      </c>
      <c r="KG726" s="2" t="s">
        <v>134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134</v>
      </c>
      <c r="KQ726" s="2" t="s">
        <v>134</v>
      </c>
      <c r="KR726" s="2" t="s">
        <v>134</v>
      </c>
      <c r="KS726" s="2" t="s">
        <v>134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134</v>
      </c>
      <c r="LC726" s="2" t="s">
        <v>134</v>
      </c>
      <c r="LD726" s="2" t="s">
        <v>134</v>
      </c>
      <c r="LE726" s="2" t="s">
        <v>134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134</v>
      </c>
      <c r="LO726" s="2" t="s">
        <v>134</v>
      </c>
      <c r="LP726" s="2" t="s">
        <v>134</v>
      </c>
      <c r="LQ726" s="2" t="s">
        <v>134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134</v>
      </c>
      <c r="LZ726" s="2" t="s">
        <v>134</v>
      </c>
      <c r="MA726" s="2" t="s">
        <v>134</v>
      </c>
      <c r="MB726" s="2" t="s">
        <v>134</v>
      </c>
      <c r="MC726" s="2" t="s">
        <v>134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134</v>
      </c>
      <c r="MM726" s="2" t="s">
        <v>134</v>
      </c>
      <c r="MN726" s="2" t="s">
        <v>134</v>
      </c>
      <c r="MO726" s="2" t="s">
        <v>134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134</v>
      </c>
      <c r="NK726" s="2" t="s">
        <v>134</v>
      </c>
      <c r="NL726" s="2" t="s">
        <v>134</v>
      </c>
      <c r="NM726" s="2" t="s">
        <v>134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134</v>
      </c>
      <c r="NW726" s="2" t="s">
        <v>134</v>
      </c>
      <c r="NX726" s="2" t="s">
        <v>134</v>
      </c>
      <c r="NY726" s="2" t="s">
        <v>134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134</v>
      </c>
      <c r="OT726" s="2" t="s">
        <v>134</v>
      </c>
      <c r="OU726" s="2" t="s">
        <v>134</v>
      </c>
      <c r="OV726" s="2" t="s">
        <v>134</v>
      </c>
      <c r="OW726" s="2" t="s">
        <v>134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134</v>
      </c>
      <c r="PF726" s="2" t="s">
        <v>134</v>
      </c>
      <c r="PG726" s="2" t="s">
        <v>134</v>
      </c>
      <c r="PH726" s="2" t="s">
        <v>134</v>
      </c>
      <c r="PI726" s="2" t="s">
        <v>134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134</v>
      </c>
      <c r="PS726" s="2" t="s">
        <v>134</v>
      </c>
      <c r="PT726" s="2" t="s">
        <v>134</v>
      </c>
      <c r="PU726" s="2" t="s">
        <v>134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134</v>
      </c>
      <c r="QD726" s="2" t="s">
        <v>134</v>
      </c>
      <c r="QE726" s="2" t="s">
        <v>134</v>
      </c>
      <c r="QF726" s="2" t="s">
        <v>134</v>
      </c>
      <c r="QG726" s="2" t="s">
        <v>134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134</v>
      </c>
      <c r="RB726" s="2" t="s">
        <v>134</v>
      </c>
      <c r="RC726" s="2" t="s">
        <v>134</v>
      </c>
      <c r="RD726" s="2" t="s">
        <v>134</v>
      </c>
      <c r="RE726" s="2" t="s">
        <v>134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134</v>
      </c>
      <c r="RN726" s="2" t="s">
        <v>134</v>
      </c>
      <c r="RO726" s="2" t="s">
        <v>134</v>
      </c>
      <c r="RP726" s="2" t="s">
        <v>134</v>
      </c>
      <c r="RQ726" s="2" t="s">
        <v>134</v>
      </c>
      <c r="RR726" s="2" t="s">
        <v>134</v>
      </c>
      <c r="RS726" s="4"/>
      <c r="RT726" s="8"/>
      <c r="RU726" s="4"/>
      <c r="RV726" s="8"/>
      <c r="RW726" s="7"/>
      <c r="RX726" s="7"/>
      <c r="RY726" s="2" t="s">
        <v>134</v>
      </c>
      <c r="RZ726" s="2" t="s">
        <v>134</v>
      </c>
      <c r="SA726" s="2" t="s">
        <v>134</v>
      </c>
      <c r="SB726" s="2" t="s">
        <v>134</v>
      </c>
      <c r="SC726" s="2" t="s">
        <v>134</v>
      </c>
      <c r="SD726" s="2" t="s">
        <v>134</v>
      </c>
      <c r="SE726" s="4"/>
      <c r="SF726" s="8"/>
      <c r="SG726" s="4"/>
      <c r="SH726" s="8"/>
      <c r="SI726" s="7"/>
      <c r="SJ726" s="7"/>
      <c r="SK726" s="2" t="s">
        <v>134</v>
      </c>
      <c r="SL726" s="2" t="s">
        <v>134</v>
      </c>
      <c r="SM726" s="2" t="s">
        <v>134</v>
      </c>
      <c r="SN726" s="2" t="s">
        <v>134</v>
      </c>
      <c r="SO726" s="2" t="s">
        <v>134</v>
      </c>
      <c r="SP726" s="2" t="s">
        <v>134</v>
      </c>
    </row>
    <row r="727">
      <c r="A727" s="2" t="s">
        <v>4514</v>
      </c>
      <c r="B727" s="2" t="s">
        <v>123</v>
      </c>
      <c r="C727" s="2" t="s">
        <v>1660</v>
      </c>
      <c r="D727" s="2" t="s">
        <v>2731</v>
      </c>
      <c r="E727" s="2" t="s">
        <v>1660</v>
      </c>
      <c r="F727" s="2" t="s">
        <v>4515</v>
      </c>
      <c r="G727" s="2" t="s">
        <v>134</v>
      </c>
      <c r="H727" s="2" t="s">
        <v>134</v>
      </c>
      <c r="I727" s="2" t="s">
        <v>134</v>
      </c>
      <c r="J727" s="2" t="s">
        <v>4316</v>
      </c>
      <c r="K727" s="2" t="s">
        <v>3125</v>
      </c>
      <c r="L727" s="3">
        <v>4.66</v>
      </c>
      <c r="M727" s="3"/>
      <c r="N727" s="3"/>
      <c r="O727" s="2" t="s">
        <v>131</v>
      </c>
      <c r="P727" s="2" t="s">
        <v>134</v>
      </c>
      <c r="Q727" s="2" t="s">
        <v>134</v>
      </c>
      <c r="R727" s="2" t="s">
        <v>3132</v>
      </c>
      <c r="S727" s="2" t="s">
        <v>134</v>
      </c>
      <c r="T727" s="2" t="s">
        <v>134</v>
      </c>
      <c r="U727" s="2" t="s">
        <v>134</v>
      </c>
      <c r="V727" s="2" t="s">
        <v>134</v>
      </c>
      <c r="W727" s="2" t="s">
        <v>134</v>
      </c>
      <c r="X727" s="2" t="s">
        <v>134</v>
      </c>
      <c r="Y727" s="2" t="s">
        <v>134</v>
      </c>
      <c r="Z727" s="4"/>
      <c r="AA727" s="4">
        <f>=ROUNDDOWN({0},0)</f>
      </c>
      <c r="AB727" s="5"/>
      <c r="AC727" s="2" t="s">
        <v>134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134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134</v>
      </c>
      <c r="BM727" s="7"/>
      <c r="BN727" s="7"/>
      <c r="BO727" s="4"/>
      <c r="BP727" s="8"/>
      <c r="BQ727" s="4"/>
      <c r="BR727" s="8"/>
      <c r="BS727" s="7"/>
      <c r="BT727" s="7"/>
      <c r="BU727" s="2" t="s">
        <v>134</v>
      </c>
      <c r="BV727" s="2" t="s">
        <v>134</v>
      </c>
      <c r="BW727" s="2" t="s">
        <v>134</v>
      </c>
      <c r="BX727" s="2" t="s">
        <v>134</v>
      </c>
      <c r="BY727" s="2" t="s">
        <v>134</v>
      </c>
      <c r="BZ727" s="2" t="s">
        <v>134</v>
      </c>
      <c r="CA727" s="4"/>
      <c r="CB727" s="8"/>
      <c r="CC727" s="4"/>
      <c r="CD727" s="8"/>
      <c r="CE727" s="7"/>
      <c r="CF727" s="7"/>
      <c r="CG727" s="2" t="s">
        <v>134</v>
      </c>
      <c r="CH727" s="2" t="s">
        <v>134</v>
      </c>
      <c r="CI727" s="2" t="s">
        <v>134</v>
      </c>
      <c r="CJ727" s="2" t="s">
        <v>134</v>
      </c>
      <c r="CK727" s="2" t="s">
        <v>134</v>
      </c>
      <c r="CL727" s="2" t="s">
        <v>134</v>
      </c>
      <c r="CM727" s="4"/>
      <c r="CN727" s="8"/>
      <c r="CO727" s="4"/>
      <c r="CP727" s="8"/>
      <c r="CQ727" s="7"/>
      <c r="CR727" s="7"/>
      <c r="CS727" s="2" t="s">
        <v>134</v>
      </c>
      <c r="CT727" s="2" t="s">
        <v>134</v>
      </c>
      <c r="CU727" s="2" t="s">
        <v>134</v>
      </c>
      <c r="CV727" s="2" t="s">
        <v>134</v>
      </c>
      <c r="CW727" s="2" t="s">
        <v>134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134</v>
      </c>
      <c r="DF727" s="2" t="s">
        <v>134</v>
      </c>
      <c r="DG727" s="2" t="s">
        <v>134</v>
      </c>
      <c r="DH727" s="2" t="s">
        <v>134</v>
      </c>
      <c r="DI727" s="2" t="s">
        <v>134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134</v>
      </c>
      <c r="DR727" s="2" t="s">
        <v>134</v>
      </c>
      <c r="DS727" s="2" t="s">
        <v>134</v>
      </c>
      <c r="DT727" s="2" t="s">
        <v>134</v>
      </c>
      <c r="DU727" s="2" t="s">
        <v>134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134</v>
      </c>
      <c r="ED727" s="2" t="s">
        <v>134</v>
      </c>
      <c r="EE727" s="2" t="s">
        <v>134</v>
      </c>
      <c r="EF727" s="2" t="s">
        <v>134</v>
      </c>
      <c r="EG727" s="2" t="s">
        <v>134</v>
      </c>
      <c r="EH727" s="2" t="s">
        <v>134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134</v>
      </c>
      <c r="EQ727" s="2" t="s">
        <v>134</v>
      </c>
      <c r="ER727" s="2" t="s">
        <v>134</v>
      </c>
      <c r="ES727" s="2" t="s">
        <v>134</v>
      </c>
      <c r="ET727" s="2" t="s">
        <v>134</v>
      </c>
      <c r="EU727" s="4"/>
      <c r="EV727" s="8"/>
      <c r="EW727" s="4"/>
      <c r="EX727" s="8"/>
      <c r="EY727" s="7"/>
      <c r="EZ727" s="7"/>
      <c r="FA727" s="2" t="s">
        <v>134</v>
      </c>
      <c r="FB727" s="2" t="s">
        <v>134</v>
      </c>
      <c r="FC727" s="2" t="s">
        <v>134</v>
      </c>
      <c r="FD727" s="2" t="s">
        <v>134</v>
      </c>
      <c r="FE727" s="2" t="s">
        <v>134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134</v>
      </c>
      <c r="FN727" s="2" t="s">
        <v>134</v>
      </c>
      <c r="FO727" s="2" t="s">
        <v>134</v>
      </c>
      <c r="FP727" s="2" t="s">
        <v>134</v>
      </c>
      <c r="FQ727" s="2" t="s">
        <v>134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134</v>
      </c>
      <c r="GA727" s="2" t="s">
        <v>134</v>
      </c>
      <c r="GB727" s="2" t="s">
        <v>134</v>
      </c>
      <c r="GC727" s="2" t="s">
        <v>134</v>
      </c>
      <c r="GD727" s="2" t="s">
        <v>134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134</v>
      </c>
      <c r="GM727" s="2" t="s">
        <v>134</v>
      </c>
      <c r="GN727" s="2" t="s">
        <v>134</v>
      </c>
      <c r="GO727" s="2" t="s">
        <v>134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134</v>
      </c>
      <c r="GX727" s="2" t="s">
        <v>134</v>
      </c>
      <c r="GY727" s="2" t="s">
        <v>134</v>
      </c>
      <c r="GZ727" s="2" t="s">
        <v>134</v>
      </c>
      <c r="HA727" s="2" t="s">
        <v>134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134</v>
      </c>
      <c r="HJ727" s="2" t="s">
        <v>134</v>
      </c>
      <c r="HK727" s="2" t="s">
        <v>134</v>
      </c>
      <c r="HL727" s="2" t="s">
        <v>134</v>
      </c>
      <c r="HM727" s="2" t="s">
        <v>134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134</v>
      </c>
      <c r="HV727" s="2" t="s">
        <v>134</v>
      </c>
      <c r="HW727" s="2" t="s">
        <v>134</v>
      </c>
      <c r="HX727" s="2" t="s">
        <v>134</v>
      </c>
      <c r="HY727" s="2" t="s">
        <v>134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134</v>
      </c>
      <c r="II727" s="2" t="s">
        <v>134</v>
      </c>
      <c r="IJ727" s="2" t="s">
        <v>134</v>
      </c>
      <c r="IK727" s="2" t="s">
        <v>134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134</v>
      </c>
      <c r="IT727" s="2" t="s">
        <v>134</v>
      </c>
      <c r="IU727" s="2" t="s">
        <v>134</v>
      </c>
      <c r="IV727" s="2" t="s">
        <v>134</v>
      </c>
      <c r="IW727" s="2" t="s">
        <v>134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134</v>
      </c>
      <c r="JG727" s="2" t="s">
        <v>134</v>
      </c>
      <c r="JH727" s="2" t="s">
        <v>134</v>
      </c>
      <c r="JI727" s="2" t="s">
        <v>134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134</v>
      </c>
      <c r="JR727" s="2" t="s">
        <v>134</v>
      </c>
      <c r="JS727" s="2" t="s">
        <v>134</v>
      </c>
      <c r="JT727" s="2" t="s">
        <v>134</v>
      </c>
      <c r="JU727" s="2" t="s">
        <v>134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134</v>
      </c>
      <c r="KE727" s="2" t="s">
        <v>134</v>
      </c>
      <c r="KF727" s="2" t="s">
        <v>134</v>
      </c>
      <c r="KG727" s="2" t="s">
        <v>134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134</v>
      </c>
      <c r="LC727" s="2" t="s">
        <v>134</v>
      </c>
      <c r="LD727" s="2" t="s">
        <v>134</v>
      </c>
      <c r="LE727" s="2" t="s">
        <v>134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134</v>
      </c>
      <c r="LO727" s="2" t="s">
        <v>134</v>
      </c>
      <c r="LP727" s="2" t="s">
        <v>134</v>
      </c>
      <c r="LQ727" s="2" t="s">
        <v>134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134</v>
      </c>
      <c r="LZ727" s="2" t="s">
        <v>134</v>
      </c>
      <c r="MA727" s="2" t="s">
        <v>134</v>
      </c>
      <c r="MB727" s="2" t="s">
        <v>134</v>
      </c>
      <c r="MC727" s="2" t="s">
        <v>134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134</v>
      </c>
      <c r="MM727" s="2" t="s">
        <v>134</v>
      </c>
      <c r="MN727" s="2" t="s">
        <v>134</v>
      </c>
      <c r="MO727" s="2" t="s">
        <v>134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134</v>
      </c>
      <c r="MY727" s="2" t="s">
        <v>134</v>
      </c>
      <c r="MZ727" s="2" t="s">
        <v>134</v>
      </c>
      <c r="NA727" s="2" t="s">
        <v>134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134</v>
      </c>
      <c r="NK727" s="2" t="s">
        <v>134</v>
      </c>
      <c r="NL727" s="2" t="s">
        <v>134</v>
      </c>
      <c r="NM727" s="2" t="s">
        <v>134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134</v>
      </c>
      <c r="NW727" s="2" t="s">
        <v>134</v>
      </c>
      <c r="NX727" s="2" t="s">
        <v>134</v>
      </c>
      <c r="NY727" s="2" t="s">
        <v>134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134</v>
      </c>
      <c r="OT727" s="2" t="s">
        <v>134</v>
      </c>
      <c r="OU727" s="2" t="s">
        <v>134</v>
      </c>
      <c r="OV727" s="2" t="s">
        <v>134</v>
      </c>
      <c r="OW727" s="2" t="s">
        <v>134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134</v>
      </c>
      <c r="PS727" s="2" t="s">
        <v>134</v>
      </c>
      <c r="PT727" s="2" t="s">
        <v>134</v>
      </c>
      <c r="PU727" s="2" t="s">
        <v>134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134</v>
      </c>
      <c r="QD727" s="2" t="s">
        <v>134</v>
      </c>
      <c r="QE727" s="2" t="s">
        <v>134</v>
      </c>
      <c r="QF727" s="2" t="s">
        <v>134</v>
      </c>
      <c r="QG727" s="2" t="s">
        <v>134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134</v>
      </c>
      <c r="RB727" s="2" t="s">
        <v>134</v>
      </c>
      <c r="RC727" s="2" t="s">
        <v>134</v>
      </c>
      <c r="RD727" s="2" t="s">
        <v>134</v>
      </c>
      <c r="RE727" s="2" t="s">
        <v>134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134</v>
      </c>
      <c r="RN727" s="2" t="s">
        <v>134</v>
      </c>
      <c r="RO727" s="2" t="s">
        <v>134</v>
      </c>
      <c r="RP727" s="2" t="s">
        <v>134</v>
      </c>
      <c r="RQ727" s="2" t="s">
        <v>134</v>
      </c>
      <c r="RR727" s="2" t="s">
        <v>134</v>
      </c>
      <c r="RS727" s="4"/>
      <c r="RT727" s="8"/>
      <c r="RU727" s="4"/>
      <c r="RV727" s="8"/>
      <c r="RW727" s="7"/>
      <c r="RX727" s="7"/>
      <c r="RY727" s="2" t="s">
        <v>134</v>
      </c>
      <c r="RZ727" s="2" t="s">
        <v>134</v>
      </c>
      <c r="SA727" s="2" t="s">
        <v>134</v>
      </c>
      <c r="SB727" s="2" t="s">
        <v>134</v>
      </c>
      <c r="SC727" s="2" t="s">
        <v>134</v>
      </c>
      <c r="SD727" s="2" t="s">
        <v>134</v>
      </c>
      <c r="SE727" s="4"/>
      <c r="SF727" s="8"/>
      <c r="SG727" s="4"/>
      <c r="SH727" s="8"/>
      <c r="SI727" s="7"/>
      <c r="SJ727" s="7"/>
      <c r="SK727" s="2" t="s">
        <v>134</v>
      </c>
      <c r="SL727" s="2" t="s">
        <v>134</v>
      </c>
      <c r="SM727" s="2" t="s">
        <v>134</v>
      </c>
      <c r="SN727" s="2" t="s">
        <v>134</v>
      </c>
      <c r="SO727" s="2" t="s">
        <v>134</v>
      </c>
      <c r="SP727" s="2" t="s">
        <v>134</v>
      </c>
    </row>
    <row r="728">
      <c r="A728" s="2" t="s">
        <v>4516</v>
      </c>
      <c r="B728" s="2" t="s">
        <v>123</v>
      </c>
      <c r="C728" s="2" t="s">
        <v>1660</v>
      </c>
      <c r="D728" s="2" t="s">
        <v>2731</v>
      </c>
      <c r="E728" s="2" t="s">
        <v>1660</v>
      </c>
      <c r="F728" s="2" t="s">
        <v>4517</v>
      </c>
      <c r="G728" s="2" t="s">
        <v>134</v>
      </c>
      <c r="H728" s="2" t="s">
        <v>134</v>
      </c>
      <c r="I728" s="2" t="s">
        <v>134</v>
      </c>
      <c r="J728" s="2" t="s">
        <v>4518</v>
      </c>
      <c r="K728" s="2" t="s">
        <v>792</v>
      </c>
      <c r="L728" s="3">
        <v>9.8</v>
      </c>
      <c r="M728" s="3"/>
      <c r="N728" s="3"/>
      <c r="O728" s="2" t="s">
        <v>131</v>
      </c>
      <c r="P728" s="2" t="s">
        <v>134</v>
      </c>
      <c r="Q728" s="2" t="s">
        <v>134</v>
      </c>
      <c r="R728" s="2" t="s">
        <v>3132</v>
      </c>
      <c r="S728" s="2" t="s">
        <v>134</v>
      </c>
      <c r="T728" s="2" t="s">
        <v>134</v>
      </c>
      <c r="U728" s="2" t="s">
        <v>134</v>
      </c>
      <c r="V728" s="2" t="s">
        <v>134</v>
      </c>
      <c r="W728" s="2" t="s">
        <v>134</v>
      </c>
      <c r="X728" s="2" t="s">
        <v>134</v>
      </c>
      <c r="Y728" s="2" t="s">
        <v>134</v>
      </c>
      <c r="Z728" s="4"/>
      <c r="AA728" s="4">
        <f>=ROUNDDOWN({0},0)</f>
      </c>
      <c r="AB728" s="5"/>
      <c r="AC728" s="2" t="s">
        <v>134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134</v>
      </c>
      <c r="BM728" s="7"/>
      <c r="BN728" s="7"/>
      <c r="BO728" s="4"/>
      <c r="BP728" s="8"/>
      <c r="BQ728" s="4"/>
      <c r="BR728" s="8"/>
      <c r="BS728" s="7"/>
      <c r="BT728" s="7"/>
      <c r="BU728" s="2" t="s">
        <v>134</v>
      </c>
      <c r="BV728" s="2" t="s">
        <v>134</v>
      </c>
      <c r="BW728" s="2" t="s">
        <v>134</v>
      </c>
      <c r="BX728" s="2" t="s">
        <v>134</v>
      </c>
      <c r="BY728" s="2" t="s">
        <v>134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134</v>
      </c>
      <c r="CI728" s="2" t="s">
        <v>134</v>
      </c>
      <c r="CJ728" s="2" t="s">
        <v>134</v>
      </c>
      <c r="CK728" s="2" t="s">
        <v>134</v>
      </c>
      <c r="CL728" s="2" t="s">
        <v>134</v>
      </c>
      <c r="CM728" s="4"/>
      <c r="CN728" s="8"/>
      <c r="CO728" s="4"/>
      <c r="CP728" s="8"/>
      <c r="CQ728" s="7"/>
      <c r="CR728" s="7"/>
      <c r="CS728" s="2" t="s">
        <v>134</v>
      </c>
      <c r="CT728" s="2" t="s">
        <v>134</v>
      </c>
      <c r="CU728" s="2" t="s">
        <v>134</v>
      </c>
      <c r="CV728" s="2" t="s">
        <v>134</v>
      </c>
      <c r="CW728" s="2" t="s">
        <v>134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134</v>
      </c>
      <c r="DF728" s="2" t="s">
        <v>134</v>
      </c>
      <c r="DG728" s="2" t="s">
        <v>134</v>
      </c>
      <c r="DH728" s="2" t="s">
        <v>134</v>
      </c>
      <c r="DI728" s="2" t="s">
        <v>134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134</v>
      </c>
      <c r="DR728" s="2" t="s">
        <v>134</v>
      </c>
      <c r="DS728" s="2" t="s">
        <v>134</v>
      </c>
      <c r="DT728" s="2" t="s">
        <v>134</v>
      </c>
      <c r="DU728" s="2" t="s">
        <v>134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134</v>
      </c>
      <c r="ED728" s="2" t="s">
        <v>134</v>
      </c>
      <c r="EE728" s="2" t="s">
        <v>134</v>
      </c>
      <c r="EF728" s="2" t="s">
        <v>134</v>
      </c>
      <c r="EG728" s="2" t="s">
        <v>134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134</v>
      </c>
      <c r="EP728" s="2" t="s">
        <v>134</v>
      </c>
      <c r="EQ728" s="2" t="s">
        <v>134</v>
      </c>
      <c r="ER728" s="2" t="s">
        <v>134</v>
      </c>
      <c r="ES728" s="2" t="s">
        <v>134</v>
      </c>
      <c r="ET728" s="2" t="s">
        <v>134</v>
      </c>
      <c r="EU728" s="4"/>
      <c r="EV728" s="8"/>
      <c r="EW728" s="4"/>
      <c r="EX728" s="8"/>
      <c r="EY728" s="7"/>
      <c r="EZ728" s="7"/>
      <c r="FA728" s="2" t="s">
        <v>134</v>
      </c>
      <c r="FB728" s="2" t="s">
        <v>134</v>
      </c>
      <c r="FC728" s="2" t="s">
        <v>134</v>
      </c>
      <c r="FD728" s="2" t="s">
        <v>134</v>
      </c>
      <c r="FE728" s="2" t="s">
        <v>134</v>
      </c>
      <c r="FF728" s="2" t="s">
        <v>134</v>
      </c>
      <c r="FG728" s="4"/>
      <c r="FH728" s="8"/>
      <c r="FI728" s="4"/>
      <c r="FJ728" s="8"/>
      <c r="FK728" s="7"/>
      <c r="FL728" s="7"/>
      <c r="FM728" s="2" t="s">
        <v>134</v>
      </c>
      <c r="FN728" s="2" t="s">
        <v>134</v>
      </c>
      <c r="FO728" s="2" t="s">
        <v>134</v>
      </c>
      <c r="FP728" s="2" t="s">
        <v>134</v>
      </c>
      <c r="FQ728" s="2" t="s">
        <v>134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134</v>
      </c>
      <c r="GA728" s="2" t="s">
        <v>134</v>
      </c>
      <c r="GB728" s="2" t="s">
        <v>134</v>
      </c>
      <c r="GC728" s="2" t="s">
        <v>134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134</v>
      </c>
      <c r="GM728" s="2" t="s">
        <v>134</v>
      </c>
      <c r="GN728" s="2" t="s">
        <v>134</v>
      </c>
      <c r="GO728" s="2" t="s">
        <v>134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134</v>
      </c>
      <c r="GX728" s="2" t="s">
        <v>134</v>
      </c>
      <c r="GY728" s="2" t="s">
        <v>134</v>
      </c>
      <c r="GZ728" s="2" t="s">
        <v>134</v>
      </c>
      <c r="HA728" s="2" t="s">
        <v>134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134</v>
      </c>
      <c r="HJ728" s="2" t="s">
        <v>134</v>
      </c>
      <c r="HK728" s="2" t="s">
        <v>134</v>
      </c>
      <c r="HL728" s="2" t="s">
        <v>134</v>
      </c>
      <c r="HM728" s="2" t="s">
        <v>134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134</v>
      </c>
      <c r="HV728" s="2" t="s">
        <v>134</v>
      </c>
      <c r="HW728" s="2" t="s">
        <v>134</v>
      </c>
      <c r="HX728" s="2" t="s">
        <v>134</v>
      </c>
      <c r="HY728" s="2" t="s">
        <v>134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134</v>
      </c>
      <c r="II728" s="2" t="s">
        <v>134</v>
      </c>
      <c r="IJ728" s="2" t="s">
        <v>134</v>
      </c>
      <c r="IK728" s="2" t="s">
        <v>134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134</v>
      </c>
      <c r="IT728" s="2" t="s">
        <v>134</v>
      </c>
      <c r="IU728" s="2" t="s">
        <v>134</v>
      </c>
      <c r="IV728" s="2" t="s">
        <v>134</v>
      </c>
      <c r="IW728" s="2" t="s">
        <v>134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134</v>
      </c>
      <c r="JG728" s="2" t="s">
        <v>134</v>
      </c>
      <c r="JH728" s="2" t="s">
        <v>134</v>
      </c>
      <c r="JI728" s="2" t="s">
        <v>134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134</v>
      </c>
      <c r="JS728" s="2" t="s">
        <v>134</v>
      </c>
      <c r="JT728" s="2" t="s">
        <v>134</v>
      </c>
      <c r="JU728" s="2" t="s">
        <v>134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134</v>
      </c>
      <c r="KE728" s="2" t="s">
        <v>134</v>
      </c>
      <c r="KF728" s="2" t="s">
        <v>134</v>
      </c>
      <c r="KG728" s="2" t="s">
        <v>134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134</v>
      </c>
      <c r="KQ728" s="2" t="s">
        <v>134</v>
      </c>
      <c r="KR728" s="2" t="s">
        <v>134</v>
      </c>
      <c r="KS728" s="2" t="s">
        <v>134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134</v>
      </c>
      <c r="LC728" s="2" t="s">
        <v>134</v>
      </c>
      <c r="LD728" s="2" t="s">
        <v>134</v>
      </c>
      <c r="LE728" s="2" t="s">
        <v>134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134</v>
      </c>
      <c r="LO728" s="2" t="s">
        <v>134</v>
      </c>
      <c r="LP728" s="2" t="s">
        <v>134</v>
      </c>
      <c r="LQ728" s="2" t="s">
        <v>134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134</v>
      </c>
      <c r="LZ728" s="2" t="s">
        <v>134</v>
      </c>
      <c r="MA728" s="2" t="s">
        <v>134</v>
      </c>
      <c r="MB728" s="2" t="s">
        <v>134</v>
      </c>
      <c r="MC728" s="2" t="s">
        <v>134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134</v>
      </c>
      <c r="MM728" s="2" t="s">
        <v>134</v>
      </c>
      <c r="MN728" s="2" t="s">
        <v>134</v>
      </c>
      <c r="MO728" s="2" t="s">
        <v>134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134</v>
      </c>
      <c r="MY728" s="2" t="s">
        <v>134</v>
      </c>
      <c r="MZ728" s="2" t="s">
        <v>134</v>
      </c>
      <c r="NA728" s="2" t="s">
        <v>134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134</v>
      </c>
      <c r="NJ728" s="2" t="s">
        <v>134</v>
      </c>
      <c r="NK728" s="2" t="s">
        <v>134</v>
      </c>
      <c r="NL728" s="2" t="s">
        <v>134</v>
      </c>
      <c r="NM728" s="2" t="s">
        <v>134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134</v>
      </c>
      <c r="NV728" s="2" t="s">
        <v>134</v>
      </c>
      <c r="NW728" s="2" t="s">
        <v>134</v>
      </c>
      <c r="NX728" s="2" t="s">
        <v>134</v>
      </c>
      <c r="NY728" s="2" t="s">
        <v>134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134</v>
      </c>
      <c r="OT728" s="2" t="s">
        <v>134</v>
      </c>
      <c r="OU728" s="2" t="s">
        <v>134</v>
      </c>
      <c r="OV728" s="2" t="s">
        <v>134</v>
      </c>
      <c r="OW728" s="2" t="s">
        <v>134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134</v>
      </c>
      <c r="PG728" s="2" t="s">
        <v>134</v>
      </c>
      <c r="PH728" s="2" t="s">
        <v>134</v>
      </c>
      <c r="PI728" s="2" t="s">
        <v>134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134</v>
      </c>
      <c r="PS728" s="2" t="s">
        <v>134</v>
      </c>
      <c r="PT728" s="2" t="s">
        <v>134</v>
      </c>
      <c r="PU728" s="2" t="s">
        <v>134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134</v>
      </c>
      <c r="QD728" s="2" t="s">
        <v>134</v>
      </c>
      <c r="QE728" s="2" t="s">
        <v>134</v>
      </c>
      <c r="QF728" s="2" t="s">
        <v>134</v>
      </c>
      <c r="QG728" s="2" t="s">
        <v>134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134</v>
      </c>
      <c r="RB728" s="2" t="s">
        <v>134</v>
      </c>
      <c r="RC728" s="2" t="s">
        <v>134</v>
      </c>
      <c r="RD728" s="2" t="s">
        <v>134</v>
      </c>
      <c r="RE728" s="2" t="s">
        <v>134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134</v>
      </c>
      <c r="RN728" s="2" t="s">
        <v>134</v>
      </c>
      <c r="RO728" s="2" t="s">
        <v>134</v>
      </c>
      <c r="RP728" s="2" t="s">
        <v>134</v>
      </c>
      <c r="RQ728" s="2" t="s">
        <v>134</v>
      </c>
      <c r="RR728" s="2" t="s">
        <v>134</v>
      </c>
      <c r="RS728" s="4"/>
      <c r="RT728" s="8"/>
      <c r="RU728" s="4"/>
      <c r="RV728" s="8"/>
      <c r="RW728" s="7"/>
      <c r="RX728" s="7"/>
      <c r="RY728" s="2" t="s">
        <v>134</v>
      </c>
      <c r="RZ728" s="2" t="s">
        <v>134</v>
      </c>
      <c r="SA728" s="2" t="s">
        <v>134</v>
      </c>
      <c r="SB728" s="2" t="s">
        <v>134</v>
      </c>
      <c r="SC728" s="2" t="s">
        <v>134</v>
      </c>
      <c r="SD728" s="2" t="s">
        <v>134</v>
      </c>
      <c r="SE728" s="4"/>
      <c r="SF728" s="8"/>
      <c r="SG728" s="4"/>
      <c r="SH728" s="8"/>
      <c r="SI728" s="7"/>
      <c r="SJ728" s="7"/>
      <c r="SK728" s="2" t="s">
        <v>134</v>
      </c>
      <c r="SL728" s="2" t="s">
        <v>134</v>
      </c>
      <c r="SM728" s="2" t="s">
        <v>134</v>
      </c>
      <c r="SN728" s="2" t="s">
        <v>134</v>
      </c>
      <c r="SO728" s="2" t="s">
        <v>134</v>
      </c>
      <c r="SP728" s="2" t="s">
        <v>134</v>
      </c>
    </row>
    <row r="729">
      <c r="A729" s="2" t="s">
        <v>4519</v>
      </c>
      <c r="B729" s="2" t="s">
        <v>123</v>
      </c>
      <c r="C729" s="2" t="s">
        <v>1660</v>
      </c>
      <c r="D729" s="2" t="s">
        <v>2731</v>
      </c>
      <c r="E729" s="2" t="s">
        <v>1660</v>
      </c>
      <c r="F729" s="2" t="s">
        <v>3375</v>
      </c>
      <c r="G729" s="2" t="s">
        <v>134</v>
      </c>
      <c r="H729" s="2" t="s">
        <v>134</v>
      </c>
      <c r="I729" s="2" t="s">
        <v>134</v>
      </c>
      <c r="J729" s="2" t="s">
        <v>4407</v>
      </c>
      <c r="K729" s="2" t="s">
        <v>4520</v>
      </c>
      <c r="L729" s="3">
        <v>12.47</v>
      </c>
      <c r="M729" s="3"/>
      <c r="N729" s="3"/>
      <c r="O729" s="2" t="s">
        <v>131</v>
      </c>
      <c r="P729" s="2" t="s">
        <v>134</v>
      </c>
      <c r="Q729" s="2" t="s">
        <v>134</v>
      </c>
      <c r="R729" s="2" t="s">
        <v>3132</v>
      </c>
      <c r="S729" s="2" t="s">
        <v>134</v>
      </c>
      <c r="T729" s="2" t="s">
        <v>134</v>
      </c>
      <c r="U729" s="2" t="s">
        <v>134</v>
      </c>
      <c r="V729" s="2" t="s">
        <v>134</v>
      </c>
      <c r="W729" s="2" t="s">
        <v>134</v>
      </c>
      <c r="X729" s="2" t="s">
        <v>134</v>
      </c>
      <c r="Y729" s="2" t="s">
        <v>134</v>
      </c>
      <c r="Z729" s="4"/>
      <c r="AA729" s="4">
        <f>=ROUNDDOWN({0},0)</f>
      </c>
      <c r="AB729" s="5"/>
      <c r="AC729" s="2" t="s">
        <v>134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134</v>
      </c>
      <c r="BM729" s="7"/>
      <c r="BN729" s="7"/>
      <c r="BO729" s="4"/>
      <c r="BP729" s="8"/>
      <c r="BQ729" s="4"/>
      <c r="BR729" s="8"/>
      <c r="BS729" s="7"/>
      <c r="BT729" s="7"/>
      <c r="BU729" s="2" t="s">
        <v>134</v>
      </c>
      <c r="BV729" s="2" t="s">
        <v>134</v>
      </c>
      <c r="BW729" s="2" t="s">
        <v>134</v>
      </c>
      <c r="BX729" s="2" t="s">
        <v>134</v>
      </c>
      <c r="BY729" s="2" t="s">
        <v>134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134</v>
      </c>
      <c r="CI729" s="2" t="s">
        <v>134</v>
      </c>
      <c r="CJ729" s="2" t="s">
        <v>134</v>
      </c>
      <c r="CK729" s="2" t="s">
        <v>134</v>
      </c>
      <c r="CL729" s="2" t="s">
        <v>134</v>
      </c>
      <c r="CM729" s="4"/>
      <c r="CN729" s="8"/>
      <c r="CO729" s="4"/>
      <c r="CP729" s="8"/>
      <c r="CQ729" s="7"/>
      <c r="CR729" s="7"/>
      <c r="CS729" s="2" t="s">
        <v>134</v>
      </c>
      <c r="CT729" s="2" t="s">
        <v>134</v>
      </c>
      <c r="CU729" s="2" t="s">
        <v>134</v>
      </c>
      <c r="CV729" s="2" t="s">
        <v>134</v>
      </c>
      <c r="CW729" s="2" t="s">
        <v>134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134</v>
      </c>
      <c r="DF729" s="2" t="s">
        <v>134</v>
      </c>
      <c r="DG729" s="2" t="s">
        <v>134</v>
      </c>
      <c r="DH729" s="2" t="s">
        <v>134</v>
      </c>
      <c r="DI729" s="2" t="s">
        <v>134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134</v>
      </c>
      <c r="DR729" s="2" t="s">
        <v>134</v>
      </c>
      <c r="DS729" s="2" t="s">
        <v>134</v>
      </c>
      <c r="DT729" s="2" t="s">
        <v>134</v>
      </c>
      <c r="DU729" s="2" t="s">
        <v>134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134</v>
      </c>
      <c r="ED729" s="2" t="s">
        <v>134</v>
      </c>
      <c r="EE729" s="2" t="s">
        <v>134</v>
      </c>
      <c r="EF729" s="2" t="s">
        <v>134</v>
      </c>
      <c r="EG729" s="2" t="s">
        <v>134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134</v>
      </c>
      <c r="EP729" s="2" t="s">
        <v>134</v>
      </c>
      <c r="EQ729" s="2" t="s">
        <v>134</v>
      </c>
      <c r="ER729" s="2" t="s">
        <v>134</v>
      </c>
      <c r="ES729" s="2" t="s">
        <v>134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134</v>
      </c>
      <c r="FB729" s="2" t="s">
        <v>134</v>
      </c>
      <c r="FC729" s="2" t="s">
        <v>134</v>
      </c>
      <c r="FD729" s="2" t="s">
        <v>134</v>
      </c>
      <c r="FE729" s="2" t="s">
        <v>134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134</v>
      </c>
      <c r="FN729" s="2" t="s">
        <v>134</v>
      </c>
      <c r="FO729" s="2" t="s">
        <v>134</v>
      </c>
      <c r="FP729" s="2" t="s">
        <v>134</v>
      </c>
      <c r="FQ729" s="2" t="s">
        <v>134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134</v>
      </c>
      <c r="GA729" s="2" t="s">
        <v>134</v>
      </c>
      <c r="GB729" s="2" t="s">
        <v>134</v>
      </c>
      <c r="GC729" s="2" t="s">
        <v>134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134</v>
      </c>
      <c r="GM729" s="2" t="s">
        <v>134</v>
      </c>
      <c r="GN729" s="2" t="s">
        <v>134</v>
      </c>
      <c r="GO729" s="2" t="s">
        <v>134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134</v>
      </c>
      <c r="GX729" s="2" t="s">
        <v>134</v>
      </c>
      <c r="GY729" s="2" t="s">
        <v>134</v>
      </c>
      <c r="GZ729" s="2" t="s">
        <v>134</v>
      </c>
      <c r="HA729" s="2" t="s">
        <v>134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134</v>
      </c>
      <c r="HJ729" s="2" t="s">
        <v>134</v>
      </c>
      <c r="HK729" s="2" t="s">
        <v>134</v>
      </c>
      <c r="HL729" s="2" t="s">
        <v>134</v>
      </c>
      <c r="HM729" s="2" t="s">
        <v>134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134</v>
      </c>
      <c r="HV729" s="2" t="s">
        <v>134</v>
      </c>
      <c r="HW729" s="2" t="s">
        <v>134</v>
      </c>
      <c r="HX729" s="2" t="s">
        <v>134</v>
      </c>
      <c r="HY729" s="2" t="s">
        <v>134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134</v>
      </c>
      <c r="II729" s="2" t="s">
        <v>134</v>
      </c>
      <c r="IJ729" s="2" t="s">
        <v>134</v>
      </c>
      <c r="IK729" s="2" t="s">
        <v>134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134</v>
      </c>
      <c r="IT729" s="2" t="s">
        <v>134</v>
      </c>
      <c r="IU729" s="2" t="s">
        <v>134</v>
      </c>
      <c r="IV729" s="2" t="s">
        <v>134</v>
      </c>
      <c r="IW729" s="2" t="s">
        <v>134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134</v>
      </c>
      <c r="JG729" s="2" t="s">
        <v>134</v>
      </c>
      <c r="JH729" s="2" t="s">
        <v>134</v>
      </c>
      <c r="JI729" s="2" t="s">
        <v>134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134</v>
      </c>
      <c r="JS729" s="2" t="s">
        <v>134</v>
      </c>
      <c r="JT729" s="2" t="s">
        <v>134</v>
      </c>
      <c r="JU729" s="2" t="s">
        <v>134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134</v>
      </c>
      <c r="KE729" s="2" t="s">
        <v>134</v>
      </c>
      <c r="KF729" s="2" t="s">
        <v>134</v>
      </c>
      <c r="KG729" s="2" t="s">
        <v>134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134</v>
      </c>
      <c r="KQ729" s="2" t="s">
        <v>134</v>
      </c>
      <c r="KR729" s="2" t="s">
        <v>134</v>
      </c>
      <c r="KS729" s="2" t="s">
        <v>134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134</v>
      </c>
      <c r="LB729" s="2" t="s">
        <v>134</v>
      </c>
      <c r="LC729" s="2" t="s">
        <v>134</v>
      </c>
      <c r="LD729" s="2" t="s">
        <v>134</v>
      </c>
      <c r="LE729" s="2" t="s">
        <v>134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134</v>
      </c>
      <c r="LO729" s="2" t="s">
        <v>134</v>
      </c>
      <c r="LP729" s="2" t="s">
        <v>134</v>
      </c>
      <c r="LQ729" s="2" t="s">
        <v>134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134</v>
      </c>
      <c r="LZ729" s="2" t="s">
        <v>134</v>
      </c>
      <c r="MA729" s="2" t="s">
        <v>134</v>
      </c>
      <c r="MB729" s="2" t="s">
        <v>134</v>
      </c>
      <c r="MC729" s="2" t="s">
        <v>134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134</v>
      </c>
      <c r="MM729" s="2" t="s">
        <v>134</v>
      </c>
      <c r="MN729" s="2" t="s">
        <v>134</v>
      </c>
      <c r="MO729" s="2" t="s">
        <v>134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134</v>
      </c>
      <c r="MY729" s="2" t="s">
        <v>134</v>
      </c>
      <c r="MZ729" s="2" t="s">
        <v>134</v>
      </c>
      <c r="NA729" s="2" t="s">
        <v>134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134</v>
      </c>
      <c r="NJ729" s="2" t="s">
        <v>134</v>
      </c>
      <c r="NK729" s="2" t="s">
        <v>134</v>
      </c>
      <c r="NL729" s="2" t="s">
        <v>134</v>
      </c>
      <c r="NM729" s="2" t="s">
        <v>134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134</v>
      </c>
      <c r="NV729" s="2" t="s">
        <v>134</v>
      </c>
      <c r="NW729" s="2" t="s">
        <v>134</v>
      </c>
      <c r="NX729" s="2" t="s">
        <v>134</v>
      </c>
      <c r="NY729" s="2" t="s">
        <v>134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134</v>
      </c>
      <c r="OT729" s="2" t="s">
        <v>134</v>
      </c>
      <c r="OU729" s="2" t="s">
        <v>134</v>
      </c>
      <c r="OV729" s="2" t="s">
        <v>134</v>
      </c>
      <c r="OW729" s="2" t="s">
        <v>134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134</v>
      </c>
      <c r="PG729" s="2" t="s">
        <v>134</v>
      </c>
      <c r="PH729" s="2" t="s">
        <v>134</v>
      </c>
      <c r="PI729" s="2" t="s">
        <v>134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134</v>
      </c>
      <c r="PS729" s="2" t="s">
        <v>134</v>
      </c>
      <c r="PT729" s="2" t="s">
        <v>134</v>
      </c>
      <c r="PU729" s="2" t="s">
        <v>134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134</v>
      </c>
      <c r="QD729" s="2" t="s">
        <v>134</v>
      </c>
      <c r="QE729" s="2" t="s">
        <v>134</v>
      </c>
      <c r="QF729" s="2" t="s">
        <v>134</v>
      </c>
      <c r="QG729" s="2" t="s">
        <v>134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134</v>
      </c>
      <c r="RB729" s="2" t="s">
        <v>134</v>
      </c>
      <c r="RC729" s="2" t="s">
        <v>134</v>
      </c>
      <c r="RD729" s="2" t="s">
        <v>134</v>
      </c>
      <c r="RE729" s="2" t="s">
        <v>134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134</v>
      </c>
      <c r="RN729" s="2" t="s">
        <v>134</v>
      </c>
      <c r="RO729" s="2" t="s">
        <v>134</v>
      </c>
      <c r="RP729" s="2" t="s">
        <v>134</v>
      </c>
      <c r="RQ729" s="2" t="s">
        <v>134</v>
      </c>
      <c r="RR729" s="2" t="s">
        <v>134</v>
      </c>
      <c r="RS729" s="4"/>
      <c r="RT729" s="8"/>
      <c r="RU729" s="4"/>
      <c r="RV729" s="8"/>
      <c r="RW729" s="7"/>
      <c r="RX729" s="7"/>
      <c r="RY729" s="2" t="s">
        <v>134</v>
      </c>
      <c r="RZ729" s="2" t="s">
        <v>134</v>
      </c>
      <c r="SA729" s="2" t="s">
        <v>134</v>
      </c>
      <c r="SB729" s="2" t="s">
        <v>134</v>
      </c>
      <c r="SC729" s="2" t="s">
        <v>134</v>
      </c>
      <c r="SD729" s="2" t="s">
        <v>134</v>
      </c>
      <c r="SE729" s="4"/>
      <c r="SF729" s="8"/>
      <c r="SG729" s="4"/>
      <c r="SH729" s="8"/>
      <c r="SI729" s="7"/>
      <c r="SJ729" s="7"/>
      <c r="SK729" s="2" t="s">
        <v>134</v>
      </c>
      <c r="SL729" s="2" t="s">
        <v>134</v>
      </c>
      <c r="SM729" s="2" t="s">
        <v>134</v>
      </c>
      <c r="SN729" s="2" t="s">
        <v>134</v>
      </c>
      <c r="SO729" s="2" t="s">
        <v>134</v>
      </c>
      <c r="SP729" s="2" t="s">
        <v>134</v>
      </c>
    </row>
    <row r="730">
      <c r="A730" s="2" t="s">
        <v>4521</v>
      </c>
      <c r="B730" s="2" t="s">
        <v>123</v>
      </c>
      <c r="C730" s="2" t="s">
        <v>1660</v>
      </c>
      <c r="D730" s="2" t="s">
        <v>2731</v>
      </c>
      <c r="E730" s="2" t="s">
        <v>1660</v>
      </c>
      <c r="F730" s="2" t="s">
        <v>4522</v>
      </c>
      <c r="G730" s="2" t="s">
        <v>134</v>
      </c>
      <c r="H730" s="2" t="s">
        <v>134</v>
      </c>
      <c r="I730" s="2" t="s">
        <v>134</v>
      </c>
      <c r="J730" s="2" t="s">
        <v>4523</v>
      </c>
      <c r="K730" s="2" t="s">
        <v>792</v>
      </c>
      <c r="L730" s="3">
        <v>13</v>
      </c>
      <c r="M730" s="3"/>
      <c r="N730" s="3"/>
      <c r="O730" s="2" t="s">
        <v>131</v>
      </c>
      <c r="P730" s="2" t="s">
        <v>134</v>
      </c>
      <c r="Q730" s="2" t="s">
        <v>134</v>
      </c>
      <c r="R730" s="2" t="s">
        <v>3132</v>
      </c>
      <c r="S730" s="2" t="s">
        <v>134</v>
      </c>
      <c r="T730" s="2" t="s">
        <v>134</v>
      </c>
      <c r="U730" s="2" t="s">
        <v>134</v>
      </c>
      <c r="V730" s="2" t="s">
        <v>134</v>
      </c>
      <c r="W730" s="2" t="s">
        <v>134</v>
      </c>
      <c r="X730" s="2" t="s">
        <v>134</v>
      </c>
      <c r="Y730" s="2" t="s">
        <v>134</v>
      </c>
      <c r="Z730" s="4"/>
      <c r="AA730" s="4">
        <f>=ROUNDDOWN({0},0)</f>
      </c>
      <c r="AB730" s="5"/>
      <c r="AC730" s="2" t="s">
        <v>134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134</v>
      </c>
      <c r="BM730" s="7"/>
      <c r="BN730" s="7"/>
      <c r="BO730" s="4"/>
      <c r="BP730" s="8"/>
      <c r="BQ730" s="4"/>
      <c r="BR730" s="8"/>
      <c r="BS730" s="7"/>
      <c r="BT730" s="7"/>
      <c r="BU730" s="2" t="s">
        <v>134</v>
      </c>
      <c r="BV730" s="2" t="s">
        <v>134</v>
      </c>
      <c r="BW730" s="2" t="s">
        <v>134</v>
      </c>
      <c r="BX730" s="2" t="s">
        <v>134</v>
      </c>
      <c r="BY730" s="2" t="s">
        <v>134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134</v>
      </c>
      <c r="CI730" s="2" t="s">
        <v>134</v>
      </c>
      <c r="CJ730" s="2" t="s">
        <v>134</v>
      </c>
      <c r="CK730" s="2" t="s">
        <v>134</v>
      </c>
      <c r="CL730" s="2" t="s">
        <v>134</v>
      </c>
      <c r="CM730" s="4"/>
      <c r="CN730" s="8"/>
      <c r="CO730" s="4"/>
      <c r="CP730" s="8"/>
      <c r="CQ730" s="7"/>
      <c r="CR730" s="7"/>
      <c r="CS730" s="2" t="s">
        <v>134</v>
      </c>
      <c r="CT730" s="2" t="s">
        <v>134</v>
      </c>
      <c r="CU730" s="2" t="s">
        <v>134</v>
      </c>
      <c r="CV730" s="2" t="s">
        <v>134</v>
      </c>
      <c r="CW730" s="2" t="s">
        <v>134</v>
      </c>
      <c r="CX730" s="2" t="s">
        <v>134</v>
      </c>
      <c r="CY730" s="4"/>
      <c r="CZ730" s="8"/>
      <c r="DA730" s="4"/>
      <c r="DB730" s="8"/>
      <c r="DC730" s="7"/>
      <c r="DD730" s="7"/>
      <c r="DE730" s="2" t="s">
        <v>134</v>
      </c>
      <c r="DF730" s="2" t="s">
        <v>134</v>
      </c>
      <c r="DG730" s="2" t="s">
        <v>134</v>
      </c>
      <c r="DH730" s="2" t="s">
        <v>134</v>
      </c>
      <c r="DI730" s="2" t="s">
        <v>134</v>
      </c>
      <c r="DJ730" s="2" t="s">
        <v>134</v>
      </c>
      <c r="DK730" s="4"/>
      <c r="DL730" s="8"/>
      <c r="DM730" s="4"/>
      <c r="DN730" s="8"/>
      <c r="DO730" s="7"/>
      <c r="DP730" s="7"/>
      <c r="DQ730" s="2" t="s">
        <v>134</v>
      </c>
      <c r="DR730" s="2" t="s">
        <v>134</v>
      </c>
      <c r="DS730" s="2" t="s">
        <v>134</v>
      </c>
      <c r="DT730" s="2" t="s">
        <v>134</v>
      </c>
      <c r="DU730" s="2" t="s">
        <v>134</v>
      </c>
      <c r="DV730" s="2" t="s">
        <v>134</v>
      </c>
      <c r="DW730" s="4"/>
      <c r="DX730" s="8"/>
      <c r="DY730" s="4"/>
      <c r="DZ730" s="8"/>
      <c r="EA730" s="7"/>
      <c r="EB730" s="7"/>
      <c r="EC730" s="2" t="s">
        <v>134</v>
      </c>
      <c r="ED730" s="2" t="s">
        <v>134</v>
      </c>
      <c r="EE730" s="2" t="s">
        <v>134</v>
      </c>
      <c r="EF730" s="2" t="s">
        <v>134</v>
      </c>
      <c r="EG730" s="2" t="s">
        <v>134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134</v>
      </c>
      <c r="EQ730" s="2" t="s">
        <v>134</v>
      </c>
      <c r="ER730" s="2" t="s">
        <v>134</v>
      </c>
      <c r="ES730" s="2" t="s">
        <v>134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134</v>
      </c>
      <c r="FB730" s="2" t="s">
        <v>134</v>
      </c>
      <c r="FC730" s="2" t="s">
        <v>134</v>
      </c>
      <c r="FD730" s="2" t="s">
        <v>134</v>
      </c>
      <c r="FE730" s="2" t="s">
        <v>134</v>
      </c>
      <c r="FF730" s="2" t="s">
        <v>134</v>
      </c>
      <c r="FG730" s="4"/>
      <c r="FH730" s="8"/>
      <c r="FI730" s="4"/>
      <c r="FJ730" s="8"/>
      <c r="FK730" s="7"/>
      <c r="FL730" s="7"/>
      <c r="FM730" s="2" t="s">
        <v>134</v>
      </c>
      <c r="FN730" s="2" t="s">
        <v>134</v>
      </c>
      <c r="FO730" s="2" t="s">
        <v>134</v>
      </c>
      <c r="FP730" s="2" t="s">
        <v>134</v>
      </c>
      <c r="FQ730" s="2" t="s">
        <v>134</v>
      </c>
      <c r="FR730" s="2" t="s">
        <v>134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134</v>
      </c>
      <c r="GA730" s="2" t="s">
        <v>134</v>
      </c>
      <c r="GB730" s="2" t="s">
        <v>134</v>
      </c>
      <c r="GC730" s="2" t="s">
        <v>134</v>
      </c>
      <c r="GD730" s="2" t="s">
        <v>134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134</v>
      </c>
      <c r="GM730" s="2" t="s">
        <v>134</v>
      </c>
      <c r="GN730" s="2" t="s">
        <v>134</v>
      </c>
      <c r="GO730" s="2" t="s">
        <v>134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134</v>
      </c>
      <c r="GX730" s="2" t="s">
        <v>134</v>
      </c>
      <c r="GY730" s="2" t="s">
        <v>134</v>
      </c>
      <c r="GZ730" s="2" t="s">
        <v>134</v>
      </c>
      <c r="HA730" s="2" t="s">
        <v>134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134</v>
      </c>
      <c r="HJ730" s="2" t="s">
        <v>134</v>
      </c>
      <c r="HK730" s="2" t="s">
        <v>134</v>
      </c>
      <c r="HL730" s="2" t="s">
        <v>134</v>
      </c>
      <c r="HM730" s="2" t="s">
        <v>134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134</v>
      </c>
      <c r="HW730" s="2" t="s">
        <v>134</v>
      </c>
      <c r="HX730" s="2" t="s">
        <v>134</v>
      </c>
      <c r="HY730" s="2" t="s">
        <v>134</v>
      </c>
      <c r="HZ730" s="2" t="s">
        <v>134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134</v>
      </c>
      <c r="II730" s="2" t="s">
        <v>134</v>
      </c>
      <c r="IJ730" s="2" t="s">
        <v>134</v>
      </c>
      <c r="IK730" s="2" t="s">
        <v>134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134</v>
      </c>
      <c r="IT730" s="2" t="s">
        <v>134</v>
      </c>
      <c r="IU730" s="2" t="s">
        <v>134</v>
      </c>
      <c r="IV730" s="2" t="s">
        <v>134</v>
      </c>
      <c r="IW730" s="2" t="s">
        <v>134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134</v>
      </c>
      <c r="JG730" s="2" t="s">
        <v>134</v>
      </c>
      <c r="JH730" s="2" t="s">
        <v>134</v>
      </c>
      <c r="JI730" s="2" t="s">
        <v>134</v>
      </c>
      <c r="JJ730" s="2" t="s">
        <v>134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134</v>
      </c>
      <c r="JS730" s="2" t="s">
        <v>134</v>
      </c>
      <c r="JT730" s="2" t="s">
        <v>134</v>
      </c>
      <c r="JU730" s="2" t="s">
        <v>134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134</v>
      </c>
      <c r="KE730" s="2" t="s">
        <v>134</v>
      </c>
      <c r="KF730" s="2" t="s">
        <v>134</v>
      </c>
      <c r="KG730" s="2" t="s">
        <v>134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134</v>
      </c>
      <c r="LB730" s="2" t="s">
        <v>134</v>
      </c>
      <c r="LC730" s="2" t="s">
        <v>134</v>
      </c>
      <c r="LD730" s="2" t="s">
        <v>134</v>
      </c>
      <c r="LE730" s="2" t="s">
        <v>134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134</v>
      </c>
      <c r="LO730" s="2" t="s">
        <v>134</v>
      </c>
      <c r="LP730" s="2" t="s">
        <v>134</v>
      </c>
      <c r="LQ730" s="2" t="s">
        <v>134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134</v>
      </c>
      <c r="LZ730" s="2" t="s">
        <v>134</v>
      </c>
      <c r="MA730" s="2" t="s">
        <v>134</v>
      </c>
      <c r="MB730" s="2" t="s">
        <v>134</v>
      </c>
      <c r="MC730" s="2" t="s">
        <v>134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134</v>
      </c>
      <c r="MM730" s="2" t="s">
        <v>134</v>
      </c>
      <c r="MN730" s="2" t="s">
        <v>134</v>
      </c>
      <c r="MO730" s="2" t="s">
        <v>134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134</v>
      </c>
      <c r="NV730" s="2" t="s">
        <v>134</v>
      </c>
      <c r="NW730" s="2" t="s">
        <v>134</v>
      </c>
      <c r="NX730" s="2" t="s">
        <v>134</v>
      </c>
      <c r="NY730" s="2" t="s">
        <v>134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134</v>
      </c>
      <c r="OT730" s="2" t="s">
        <v>134</v>
      </c>
      <c r="OU730" s="2" t="s">
        <v>134</v>
      </c>
      <c r="OV730" s="2" t="s">
        <v>134</v>
      </c>
      <c r="OW730" s="2" t="s">
        <v>134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134</v>
      </c>
      <c r="PG730" s="2" t="s">
        <v>134</v>
      </c>
      <c r="PH730" s="2" t="s">
        <v>134</v>
      </c>
      <c r="PI730" s="2" t="s">
        <v>134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134</v>
      </c>
      <c r="PS730" s="2" t="s">
        <v>134</v>
      </c>
      <c r="PT730" s="2" t="s">
        <v>134</v>
      </c>
      <c r="PU730" s="2" t="s">
        <v>134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134</v>
      </c>
      <c r="QD730" s="2" t="s">
        <v>134</v>
      </c>
      <c r="QE730" s="2" t="s">
        <v>134</v>
      </c>
      <c r="QF730" s="2" t="s">
        <v>134</v>
      </c>
      <c r="QG730" s="2" t="s">
        <v>134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134</v>
      </c>
      <c r="RB730" s="2" t="s">
        <v>134</v>
      </c>
      <c r="RC730" s="2" t="s">
        <v>134</v>
      </c>
      <c r="RD730" s="2" t="s">
        <v>134</v>
      </c>
      <c r="RE730" s="2" t="s">
        <v>134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134</v>
      </c>
      <c r="RN730" s="2" t="s">
        <v>134</v>
      </c>
      <c r="RO730" s="2" t="s">
        <v>134</v>
      </c>
      <c r="RP730" s="2" t="s">
        <v>134</v>
      </c>
      <c r="RQ730" s="2" t="s">
        <v>134</v>
      </c>
      <c r="RR730" s="2" t="s">
        <v>134</v>
      </c>
      <c r="RS730" s="4"/>
      <c r="RT730" s="8"/>
      <c r="RU730" s="4"/>
      <c r="RV730" s="8"/>
      <c r="RW730" s="7"/>
      <c r="RX730" s="7"/>
      <c r="RY730" s="2" t="s">
        <v>134</v>
      </c>
      <c r="RZ730" s="2" t="s">
        <v>134</v>
      </c>
      <c r="SA730" s="2" t="s">
        <v>134</v>
      </c>
      <c r="SB730" s="2" t="s">
        <v>134</v>
      </c>
      <c r="SC730" s="2" t="s">
        <v>134</v>
      </c>
      <c r="SD730" s="2" t="s">
        <v>134</v>
      </c>
      <c r="SE730" s="4"/>
      <c r="SF730" s="8"/>
      <c r="SG730" s="4"/>
      <c r="SH730" s="8"/>
      <c r="SI730" s="7"/>
      <c r="SJ730" s="7"/>
      <c r="SK730" s="2" t="s">
        <v>134</v>
      </c>
      <c r="SL730" s="2" t="s">
        <v>134</v>
      </c>
      <c r="SM730" s="2" t="s">
        <v>134</v>
      </c>
      <c r="SN730" s="2" t="s">
        <v>134</v>
      </c>
      <c r="SO730" s="2" t="s">
        <v>134</v>
      </c>
      <c r="SP730" s="2" t="s">
        <v>134</v>
      </c>
    </row>
    <row r="731">
      <c r="A731" s="2" t="s">
        <v>4524</v>
      </c>
      <c r="B731" s="2" t="s">
        <v>123</v>
      </c>
      <c r="C731" s="2" t="s">
        <v>1660</v>
      </c>
      <c r="D731" s="2" t="s">
        <v>2038</v>
      </c>
      <c r="E731" s="2" t="s">
        <v>1660</v>
      </c>
      <c r="F731" s="2" t="s">
        <v>4525</v>
      </c>
      <c r="G731" s="2" t="s">
        <v>134</v>
      </c>
      <c r="H731" s="2" t="s">
        <v>134</v>
      </c>
      <c r="I731" s="2" t="s">
        <v>134</v>
      </c>
      <c r="J731" s="2" t="s">
        <v>2044</v>
      </c>
      <c r="K731" s="2" t="s">
        <v>329</v>
      </c>
      <c r="L731" s="3">
        <v>6.75</v>
      </c>
      <c r="M731" s="3"/>
      <c r="N731" s="3"/>
      <c r="O731" s="2" t="s">
        <v>274</v>
      </c>
      <c r="P731" s="2" t="s">
        <v>134</v>
      </c>
      <c r="Q731" s="2" t="s">
        <v>134</v>
      </c>
      <c r="R731" s="2" t="s">
        <v>3132</v>
      </c>
      <c r="S731" s="2" t="s">
        <v>134</v>
      </c>
      <c r="T731" s="2" t="s">
        <v>134</v>
      </c>
      <c r="U731" s="2" t="s">
        <v>134</v>
      </c>
      <c r="V731" s="2" t="s">
        <v>134</v>
      </c>
      <c r="W731" s="2" t="s">
        <v>134</v>
      </c>
      <c r="X731" s="2" t="s">
        <v>134</v>
      </c>
      <c r="Y731" s="2" t="s">
        <v>134</v>
      </c>
      <c r="Z731" s="4"/>
      <c r="AA731" s="4">
        <f>=ROUNDDOWN({0},0)</f>
      </c>
      <c r="AB731" s="5">
        <v>0.3</v>
      </c>
      <c r="AC731" s="2" t="s">
        <v>134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/>
      <c r="BJ731" s="4"/>
      <c r="BK731" s="8"/>
      <c r="BL731" s="2" t="s">
        <v>134</v>
      </c>
      <c r="BM731" s="7"/>
      <c r="BN731" s="7"/>
      <c r="BO731" s="4"/>
      <c r="BP731" s="8"/>
      <c r="BQ731" s="4"/>
      <c r="BR731" s="8"/>
      <c r="BS731" s="7"/>
      <c r="BT731" s="7"/>
      <c r="BU731" s="2" t="s">
        <v>134</v>
      </c>
      <c r="BV731" s="2" t="s">
        <v>134</v>
      </c>
      <c r="BW731" s="2" t="s">
        <v>134</v>
      </c>
      <c r="BX731" s="2" t="s">
        <v>134</v>
      </c>
      <c r="BY731" s="2" t="s">
        <v>134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134</v>
      </c>
      <c r="CH731" s="2" t="s">
        <v>134</v>
      </c>
      <c r="CI731" s="2" t="s">
        <v>134</v>
      </c>
      <c r="CJ731" s="2" t="s">
        <v>134</v>
      </c>
      <c r="CK731" s="2" t="s">
        <v>134</v>
      </c>
      <c r="CL731" s="2" t="s">
        <v>134</v>
      </c>
      <c r="CM731" s="4"/>
      <c r="CN731" s="8"/>
      <c r="CO731" s="4"/>
      <c r="CP731" s="8"/>
      <c r="CQ731" s="7"/>
      <c r="CR731" s="7"/>
      <c r="CS731" s="2" t="s">
        <v>134</v>
      </c>
      <c r="CT731" s="2" t="s">
        <v>134</v>
      </c>
      <c r="CU731" s="2" t="s">
        <v>134</v>
      </c>
      <c r="CV731" s="2" t="s">
        <v>134</v>
      </c>
      <c r="CW731" s="2" t="s">
        <v>134</v>
      </c>
      <c r="CX731" s="2" t="s">
        <v>134</v>
      </c>
      <c r="CY731" s="4"/>
      <c r="CZ731" s="8"/>
      <c r="DA731" s="4"/>
      <c r="DB731" s="8"/>
      <c r="DC731" s="7"/>
      <c r="DD731" s="7"/>
      <c r="DE731" s="2" t="s">
        <v>134</v>
      </c>
      <c r="DF731" s="2" t="s">
        <v>134</v>
      </c>
      <c r="DG731" s="2" t="s">
        <v>134</v>
      </c>
      <c r="DH731" s="2" t="s">
        <v>134</v>
      </c>
      <c r="DI731" s="2" t="s">
        <v>134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134</v>
      </c>
      <c r="DR731" s="2" t="s">
        <v>134</v>
      </c>
      <c r="DS731" s="2" t="s">
        <v>134</v>
      </c>
      <c r="DT731" s="2" t="s">
        <v>134</v>
      </c>
      <c r="DU731" s="2" t="s">
        <v>134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134</v>
      </c>
      <c r="ED731" s="2" t="s">
        <v>134</v>
      </c>
      <c r="EE731" s="2" t="s">
        <v>134</v>
      </c>
      <c r="EF731" s="2" t="s">
        <v>134</v>
      </c>
      <c r="EG731" s="2" t="s">
        <v>134</v>
      </c>
      <c r="EH731" s="2" t="s">
        <v>134</v>
      </c>
      <c r="EI731" s="4"/>
      <c r="EJ731" s="8"/>
      <c r="EK731" s="4"/>
      <c r="EL731" s="8"/>
      <c r="EM731" s="7"/>
      <c r="EN731" s="7"/>
      <c r="EO731" s="2" t="s">
        <v>134</v>
      </c>
      <c r="EP731" s="2" t="s">
        <v>134</v>
      </c>
      <c r="EQ731" s="2" t="s">
        <v>134</v>
      </c>
      <c r="ER731" s="2" t="s">
        <v>134</v>
      </c>
      <c r="ES731" s="2" t="s">
        <v>134</v>
      </c>
      <c r="ET731" s="2" t="s">
        <v>134</v>
      </c>
      <c r="EU731" s="4"/>
      <c r="EV731" s="8"/>
      <c r="EW731" s="4"/>
      <c r="EX731" s="8"/>
      <c r="EY731" s="7"/>
      <c r="EZ731" s="7"/>
      <c r="FA731" s="2" t="s">
        <v>134</v>
      </c>
      <c r="FB731" s="2" t="s">
        <v>134</v>
      </c>
      <c r="FC731" s="2" t="s">
        <v>134</v>
      </c>
      <c r="FD731" s="2" t="s">
        <v>134</v>
      </c>
      <c r="FE731" s="2" t="s">
        <v>134</v>
      </c>
      <c r="FF731" s="2" t="s">
        <v>134</v>
      </c>
      <c r="FG731" s="4"/>
      <c r="FH731" s="8"/>
      <c r="FI731" s="4"/>
      <c r="FJ731" s="8"/>
      <c r="FK731" s="7"/>
      <c r="FL731" s="7"/>
      <c r="FM731" s="2" t="s">
        <v>134</v>
      </c>
      <c r="FN731" s="2" t="s">
        <v>134</v>
      </c>
      <c r="FO731" s="2" t="s">
        <v>134</v>
      </c>
      <c r="FP731" s="2" t="s">
        <v>134</v>
      </c>
      <c r="FQ731" s="2" t="s">
        <v>134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134</v>
      </c>
      <c r="FZ731" s="2" t="s">
        <v>134</v>
      </c>
      <c r="GA731" s="2" t="s">
        <v>134</v>
      </c>
      <c r="GB731" s="2" t="s">
        <v>134</v>
      </c>
      <c r="GC731" s="2" t="s">
        <v>134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134</v>
      </c>
      <c r="GL731" s="2" t="s">
        <v>134</v>
      </c>
      <c r="GM731" s="2" t="s">
        <v>134</v>
      </c>
      <c r="GN731" s="2" t="s">
        <v>134</v>
      </c>
      <c r="GO731" s="2" t="s">
        <v>134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134</v>
      </c>
      <c r="GX731" s="2" t="s">
        <v>134</v>
      </c>
      <c r="GY731" s="2" t="s">
        <v>134</v>
      </c>
      <c r="GZ731" s="2" t="s">
        <v>134</v>
      </c>
      <c r="HA731" s="2" t="s">
        <v>134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134</v>
      </c>
      <c r="HJ731" s="2" t="s">
        <v>134</v>
      </c>
      <c r="HK731" s="2" t="s">
        <v>134</v>
      </c>
      <c r="HL731" s="2" t="s">
        <v>134</v>
      </c>
      <c r="HM731" s="2" t="s">
        <v>134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134</v>
      </c>
      <c r="HV731" s="2" t="s">
        <v>134</v>
      </c>
      <c r="HW731" s="2" t="s">
        <v>134</v>
      </c>
      <c r="HX731" s="2" t="s">
        <v>134</v>
      </c>
      <c r="HY731" s="2" t="s">
        <v>134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134</v>
      </c>
      <c r="IH731" s="2" t="s">
        <v>134</v>
      </c>
      <c r="II731" s="2" t="s">
        <v>134</v>
      </c>
      <c r="IJ731" s="2" t="s">
        <v>134</v>
      </c>
      <c r="IK731" s="2" t="s">
        <v>134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134</v>
      </c>
      <c r="IT731" s="2" t="s">
        <v>134</v>
      </c>
      <c r="IU731" s="2" t="s">
        <v>134</v>
      </c>
      <c r="IV731" s="2" t="s">
        <v>134</v>
      </c>
      <c r="IW731" s="2" t="s">
        <v>134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134</v>
      </c>
      <c r="JF731" s="2" t="s">
        <v>134</v>
      </c>
      <c r="JG731" s="2" t="s">
        <v>134</v>
      </c>
      <c r="JH731" s="2" t="s">
        <v>134</v>
      </c>
      <c r="JI731" s="2" t="s">
        <v>134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134</v>
      </c>
      <c r="JR731" s="2" t="s">
        <v>134</v>
      </c>
      <c r="JS731" s="2" t="s">
        <v>134</v>
      </c>
      <c r="JT731" s="2" t="s">
        <v>134</v>
      </c>
      <c r="JU731" s="2" t="s">
        <v>134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134</v>
      </c>
      <c r="KQ731" s="2" t="s">
        <v>134</v>
      </c>
      <c r="KR731" s="2" t="s">
        <v>134</v>
      </c>
      <c r="KS731" s="2" t="s">
        <v>134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134</v>
      </c>
      <c r="LB731" s="2" t="s">
        <v>134</v>
      </c>
      <c r="LC731" s="2" t="s">
        <v>134</v>
      </c>
      <c r="LD731" s="2" t="s">
        <v>134</v>
      </c>
      <c r="LE731" s="2" t="s">
        <v>134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134</v>
      </c>
      <c r="LN731" s="2" t="s">
        <v>134</v>
      </c>
      <c r="LO731" s="2" t="s">
        <v>134</v>
      </c>
      <c r="LP731" s="2" t="s">
        <v>134</v>
      </c>
      <c r="LQ731" s="2" t="s">
        <v>134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134</v>
      </c>
      <c r="LZ731" s="2" t="s">
        <v>134</v>
      </c>
      <c r="MA731" s="2" t="s">
        <v>134</v>
      </c>
      <c r="MB731" s="2" t="s">
        <v>134</v>
      </c>
      <c r="MC731" s="2" t="s">
        <v>134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134</v>
      </c>
      <c r="MM731" s="2" t="s">
        <v>134</v>
      </c>
      <c r="MN731" s="2" t="s">
        <v>134</v>
      </c>
      <c r="MO731" s="2" t="s">
        <v>134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134</v>
      </c>
      <c r="MY731" s="2" t="s">
        <v>134</v>
      </c>
      <c r="MZ731" s="2" t="s">
        <v>134</v>
      </c>
      <c r="NA731" s="2" t="s">
        <v>134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134</v>
      </c>
      <c r="NK731" s="2" t="s">
        <v>134</v>
      </c>
      <c r="NL731" s="2" t="s">
        <v>134</v>
      </c>
      <c r="NM731" s="2" t="s">
        <v>134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134</v>
      </c>
      <c r="NV731" s="2" t="s">
        <v>134</v>
      </c>
      <c r="NW731" s="2" t="s">
        <v>134</v>
      </c>
      <c r="NX731" s="2" t="s">
        <v>134</v>
      </c>
      <c r="NY731" s="2" t="s">
        <v>134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134</v>
      </c>
      <c r="OT731" s="2" t="s">
        <v>134</v>
      </c>
      <c r="OU731" s="2" t="s">
        <v>134</v>
      </c>
      <c r="OV731" s="2" t="s">
        <v>134</v>
      </c>
      <c r="OW731" s="2" t="s">
        <v>134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134</v>
      </c>
      <c r="PS731" s="2" t="s">
        <v>134</v>
      </c>
      <c r="PT731" s="2" t="s">
        <v>134</v>
      </c>
      <c r="PU731" s="2" t="s">
        <v>134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134</v>
      </c>
      <c r="QD731" s="2" t="s">
        <v>134</v>
      </c>
      <c r="QE731" s="2" t="s">
        <v>134</v>
      </c>
      <c r="QF731" s="2" t="s">
        <v>134</v>
      </c>
      <c r="QG731" s="2" t="s">
        <v>134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134</v>
      </c>
      <c r="QP731" s="2" t="s">
        <v>134</v>
      </c>
      <c r="QQ731" s="2" t="s">
        <v>134</v>
      </c>
      <c r="QR731" s="2" t="s">
        <v>134</v>
      </c>
      <c r="QS731" s="2" t="s">
        <v>134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134</v>
      </c>
      <c r="RB731" s="2" t="s">
        <v>134</v>
      </c>
      <c r="RC731" s="2" t="s">
        <v>134</v>
      </c>
      <c r="RD731" s="2" t="s">
        <v>134</v>
      </c>
      <c r="RE731" s="2" t="s">
        <v>134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134</v>
      </c>
      <c r="RN731" s="2" t="s">
        <v>134</v>
      </c>
      <c r="RO731" s="2" t="s">
        <v>134</v>
      </c>
      <c r="RP731" s="2" t="s">
        <v>134</v>
      </c>
      <c r="RQ731" s="2" t="s">
        <v>134</v>
      </c>
      <c r="RR731" s="2" t="s">
        <v>134</v>
      </c>
      <c r="RS731" s="4"/>
      <c r="RT731" s="8"/>
      <c r="RU731" s="4"/>
      <c r="RV731" s="8"/>
      <c r="RW731" s="7"/>
      <c r="RX731" s="7"/>
      <c r="RY731" s="2" t="s">
        <v>134</v>
      </c>
      <c r="RZ731" s="2" t="s">
        <v>134</v>
      </c>
      <c r="SA731" s="2" t="s">
        <v>134</v>
      </c>
      <c r="SB731" s="2" t="s">
        <v>134</v>
      </c>
      <c r="SC731" s="2" t="s">
        <v>134</v>
      </c>
      <c r="SD731" s="2" t="s">
        <v>134</v>
      </c>
      <c r="SE731" s="4"/>
      <c r="SF731" s="8"/>
      <c r="SG731" s="4"/>
      <c r="SH731" s="8"/>
      <c r="SI731" s="7"/>
      <c r="SJ731" s="7"/>
      <c r="SK731" s="2" t="s">
        <v>134</v>
      </c>
      <c r="SL731" s="2" t="s">
        <v>134</v>
      </c>
      <c r="SM731" s="2" t="s">
        <v>134</v>
      </c>
      <c r="SN731" s="2" t="s">
        <v>134</v>
      </c>
      <c r="SO731" s="2" t="s">
        <v>134</v>
      </c>
      <c r="SP731" s="2" t="s">
        <v>134</v>
      </c>
    </row>
    <row r="732">
      <c r="A732" s="2" t="s">
        <v>4526</v>
      </c>
      <c r="B732" s="2" t="s">
        <v>123</v>
      </c>
      <c r="C732" s="2" t="s">
        <v>1660</v>
      </c>
      <c r="D732" s="2" t="s">
        <v>2038</v>
      </c>
      <c r="E732" s="2" t="s">
        <v>1660</v>
      </c>
      <c r="F732" s="2" t="s">
        <v>4525</v>
      </c>
      <c r="G732" s="2" t="s">
        <v>134</v>
      </c>
      <c r="H732" s="2" t="s">
        <v>134</v>
      </c>
      <c r="I732" s="2" t="s">
        <v>134</v>
      </c>
      <c r="J732" s="2" t="s">
        <v>2044</v>
      </c>
      <c r="K732" s="2" t="s">
        <v>130</v>
      </c>
      <c r="L732" s="3">
        <v>6.75</v>
      </c>
      <c r="M732" s="3"/>
      <c r="N732" s="3"/>
      <c r="O732" s="2" t="s">
        <v>131</v>
      </c>
      <c r="P732" s="2" t="s">
        <v>134</v>
      </c>
      <c r="Q732" s="2" t="s">
        <v>134</v>
      </c>
      <c r="R732" s="2" t="s">
        <v>3132</v>
      </c>
      <c r="S732" s="2" t="s">
        <v>134</v>
      </c>
      <c r="T732" s="2" t="s">
        <v>134</v>
      </c>
      <c r="U732" s="2" t="s">
        <v>134</v>
      </c>
      <c r="V732" s="2" t="s">
        <v>134</v>
      </c>
      <c r="W732" s="2" t="s">
        <v>134</v>
      </c>
      <c r="X732" s="2" t="s">
        <v>134</v>
      </c>
      <c r="Y732" s="2" t="s">
        <v>134</v>
      </c>
      <c r="Z732" s="4"/>
      <c r="AA732" s="4">
        <f>=ROUNDDOWN({0},0)</f>
      </c>
      <c r="AB732" s="5"/>
      <c r="AC732" s="2" t="s">
        <v>134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134</v>
      </c>
      <c r="BD732" s="8" t="s">
        <v>134</v>
      </c>
      <c r="BE732" s="4" t="s">
        <v>134</v>
      </c>
      <c r="BF732" s="8" t="s">
        <v>134</v>
      </c>
      <c r="BG732" s="7" t="s">
        <v>134</v>
      </c>
      <c r="BH732" s="7" t="s">
        <v>134</v>
      </c>
      <c r="BI732" s="7"/>
      <c r="BJ732" s="4"/>
      <c r="BK732" s="8"/>
      <c r="BL732" s="2" t="s">
        <v>134</v>
      </c>
      <c r="BM732" s="7"/>
      <c r="BN732" s="7"/>
      <c r="BO732" s="4"/>
      <c r="BP732" s="8"/>
      <c r="BQ732" s="4"/>
      <c r="BR732" s="8"/>
      <c r="BS732" s="7"/>
      <c r="BT732" s="7"/>
      <c r="BU732" s="2" t="s">
        <v>134</v>
      </c>
      <c r="BV732" s="2" t="s">
        <v>134</v>
      </c>
      <c r="BW732" s="2" t="s">
        <v>134</v>
      </c>
      <c r="BX732" s="2" t="s">
        <v>134</v>
      </c>
      <c r="BY732" s="2" t="s">
        <v>134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134</v>
      </c>
      <c r="CH732" s="2" t="s">
        <v>134</v>
      </c>
      <c r="CI732" s="2" t="s">
        <v>134</v>
      </c>
      <c r="CJ732" s="2" t="s">
        <v>134</v>
      </c>
      <c r="CK732" s="2" t="s">
        <v>134</v>
      </c>
      <c r="CL732" s="2" t="s">
        <v>134</v>
      </c>
      <c r="CM732" s="4"/>
      <c r="CN732" s="8"/>
      <c r="CO732" s="4"/>
      <c r="CP732" s="8"/>
      <c r="CQ732" s="7"/>
      <c r="CR732" s="7"/>
      <c r="CS732" s="2" t="s">
        <v>134</v>
      </c>
      <c r="CT732" s="2" t="s">
        <v>134</v>
      </c>
      <c r="CU732" s="2" t="s">
        <v>134</v>
      </c>
      <c r="CV732" s="2" t="s">
        <v>134</v>
      </c>
      <c r="CW732" s="2" t="s">
        <v>134</v>
      </c>
      <c r="CX732" s="2" t="s">
        <v>134</v>
      </c>
      <c r="CY732" s="4"/>
      <c r="CZ732" s="8"/>
      <c r="DA732" s="4"/>
      <c r="DB732" s="8"/>
      <c r="DC732" s="7"/>
      <c r="DD732" s="7"/>
      <c r="DE732" s="2" t="s">
        <v>134</v>
      </c>
      <c r="DF732" s="2" t="s">
        <v>134</v>
      </c>
      <c r="DG732" s="2" t="s">
        <v>134</v>
      </c>
      <c r="DH732" s="2" t="s">
        <v>134</v>
      </c>
      <c r="DI732" s="2" t="s">
        <v>134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134</v>
      </c>
      <c r="DR732" s="2" t="s">
        <v>134</v>
      </c>
      <c r="DS732" s="2" t="s">
        <v>134</v>
      </c>
      <c r="DT732" s="2" t="s">
        <v>134</v>
      </c>
      <c r="DU732" s="2" t="s">
        <v>134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134</v>
      </c>
      <c r="ED732" s="2" t="s">
        <v>134</v>
      </c>
      <c r="EE732" s="2" t="s">
        <v>134</v>
      </c>
      <c r="EF732" s="2" t="s">
        <v>134</v>
      </c>
      <c r="EG732" s="2" t="s">
        <v>134</v>
      </c>
      <c r="EH732" s="2" t="s">
        <v>134</v>
      </c>
      <c r="EI732" s="4"/>
      <c r="EJ732" s="8"/>
      <c r="EK732" s="4"/>
      <c r="EL732" s="8"/>
      <c r="EM732" s="7"/>
      <c r="EN732" s="7"/>
      <c r="EO732" s="2" t="s">
        <v>134</v>
      </c>
      <c r="EP732" s="2" t="s">
        <v>134</v>
      </c>
      <c r="EQ732" s="2" t="s">
        <v>134</v>
      </c>
      <c r="ER732" s="2" t="s">
        <v>134</v>
      </c>
      <c r="ES732" s="2" t="s">
        <v>134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134</v>
      </c>
      <c r="FB732" s="2" t="s">
        <v>134</v>
      </c>
      <c r="FC732" s="2" t="s">
        <v>134</v>
      </c>
      <c r="FD732" s="2" t="s">
        <v>134</v>
      </c>
      <c r="FE732" s="2" t="s">
        <v>134</v>
      </c>
      <c r="FF732" s="2" t="s">
        <v>134</v>
      </c>
      <c r="FG732" s="4"/>
      <c r="FH732" s="8"/>
      <c r="FI732" s="4"/>
      <c r="FJ732" s="8"/>
      <c r="FK732" s="7"/>
      <c r="FL732" s="7"/>
      <c r="FM732" s="2" t="s">
        <v>134</v>
      </c>
      <c r="FN732" s="2" t="s">
        <v>134</v>
      </c>
      <c r="FO732" s="2" t="s">
        <v>134</v>
      </c>
      <c r="FP732" s="2" t="s">
        <v>134</v>
      </c>
      <c r="FQ732" s="2" t="s">
        <v>134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134</v>
      </c>
      <c r="FZ732" s="2" t="s">
        <v>134</v>
      </c>
      <c r="GA732" s="2" t="s">
        <v>134</v>
      </c>
      <c r="GB732" s="2" t="s">
        <v>134</v>
      </c>
      <c r="GC732" s="2" t="s">
        <v>134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134</v>
      </c>
      <c r="GL732" s="2" t="s">
        <v>134</v>
      </c>
      <c r="GM732" s="2" t="s">
        <v>134</v>
      </c>
      <c r="GN732" s="2" t="s">
        <v>134</v>
      </c>
      <c r="GO732" s="2" t="s">
        <v>134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134</v>
      </c>
      <c r="GX732" s="2" t="s">
        <v>134</v>
      </c>
      <c r="GY732" s="2" t="s">
        <v>134</v>
      </c>
      <c r="GZ732" s="2" t="s">
        <v>134</v>
      </c>
      <c r="HA732" s="2" t="s">
        <v>134</v>
      </c>
      <c r="HB732" s="2" t="s">
        <v>134</v>
      </c>
      <c r="HC732" s="4"/>
      <c r="HD732" s="8"/>
      <c r="HE732" s="4"/>
      <c r="HF732" s="8"/>
      <c r="HG732" s="7"/>
      <c r="HH732" s="7"/>
      <c r="HI732" s="2" t="s">
        <v>134</v>
      </c>
      <c r="HJ732" s="2" t="s">
        <v>134</v>
      </c>
      <c r="HK732" s="2" t="s">
        <v>134</v>
      </c>
      <c r="HL732" s="2" t="s">
        <v>134</v>
      </c>
      <c r="HM732" s="2" t="s">
        <v>134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134</v>
      </c>
      <c r="HV732" s="2" t="s">
        <v>134</v>
      </c>
      <c r="HW732" s="2" t="s">
        <v>134</v>
      </c>
      <c r="HX732" s="2" t="s">
        <v>134</v>
      </c>
      <c r="HY732" s="2" t="s">
        <v>134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134</v>
      </c>
      <c r="IH732" s="2" t="s">
        <v>134</v>
      </c>
      <c r="II732" s="2" t="s">
        <v>134</v>
      </c>
      <c r="IJ732" s="2" t="s">
        <v>134</v>
      </c>
      <c r="IK732" s="2" t="s">
        <v>134</v>
      </c>
      <c r="IL732" s="2" t="s">
        <v>134</v>
      </c>
      <c r="IM732" s="4"/>
      <c r="IN732" s="8"/>
      <c r="IO732" s="4"/>
      <c r="IP732" s="8"/>
      <c r="IQ732" s="7"/>
      <c r="IR732" s="7"/>
      <c r="IS732" s="2" t="s">
        <v>134</v>
      </c>
      <c r="IT732" s="2" t="s">
        <v>134</v>
      </c>
      <c r="IU732" s="2" t="s">
        <v>134</v>
      </c>
      <c r="IV732" s="2" t="s">
        <v>134</v>
      </c>
      <c r="IW732" s="2" t="s">
        <v>134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134</v>
      </c>
      <c r="JF732" s="2" t="s">
        <v>134</v>
      </c>
      <c r="JG732" s="2" t="s">
        <v>134</v>
      </c>
      <c r="JH732" s="2" t="s">
        <v>134</v>
      </c>
      <c r="JI732" s="2" t="s">
        <v>134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134</v>
      </c>
      <c r="JS732" s="2" t="s">
        <v>134</v>
      </c>
      <c r="JT732" s="2" t="s">
        <v>134</v>
      </c>
      <c r="JU732" s="2" t="s">
        <v>134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134</v>
      </c>
      <c r="KE732" s="2" t="s">
        <v>134</v>
      </c>
      <c r="KF732" s="2" t="s">
        <v>134</v>
      </c>
      <c r="KG732" s="2" t="s">
        <v>134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134</v>
      </c>
      <c r="LB732" s="2" t="s">
        <v>134</v>
      </c>
      <c r="LC732" s="2" t="s">
        <v>134</v>
      </c>
      <c r="LD732" s="2" t="s">
        <v>134</v>
      </c>
      <c r="LE732" s="2" t="s">
        <v>134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134</v>
      </c>
      <c r="LN732" s="2" t="s">
        <v>134</v>
      </c>
      <c r="LO732" s="2" t="s">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134</v>
      </c>
      <c r="LZ732" s="2" t="s">
        <v>134</v>
      </c>
      <c r="MA732" s="2" t="s">
        <v>134</v>
      </c>
      <c r="MB732" s="2" t="s">
        <v>134</v>
      </c>
      <c r="MC732" s="2" t="s">
        <v>134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134</v>
      </c>
      <c r="ML732" s="2" t="s">
        <v>134</v>
      </c>
      <c r="MM732" s="2" t="s">
        <v>134</v>
      </c>
      <c r="MN732" s="2" t="s">
        <v>134</v>
      </c>
      <c r="MO732" s="2" t="s">
        <v>134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134</v>
      </c>
      <c r="MY732" s="2" t="s">
        <v>134</v>
      </c>
      <c r="MZ732" s="2" t="s">
        <v>134</v>
      </c>
      <c r="NA732" s="2" t="s">
        <v>134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134</v>
      </c>
      <c r="NK732" s="2" t="s">
        <v>134</v>
      </c>
      <c r="NL732" s="2" t="s">
        <v>134</v>
      </c>
      <c r="NM732" s="2" t="s">
        <v>134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134</v>
      </c>
      <c r="NV732" s="2" t="s">
        <v>134</v>
      </c>
      <c r="NW732" s="2" t="s">
        <v>134</v>
      </c>
      <c r="NX732" s="2" t="s">
        <v>134</v>
      </c>
      <c r="NY732" s="2" t="s">
        <v>134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134</v>
      </c>
      <c r="OT732" s="2" t="s">
        <v>134</v>
      </c>
      <c r="OU732" s="2" t="s">
        <v>134</v>
      </c>
      <c r="OV732" s="2" t="s">
        <v>134</v>
      </c>
      <c r="OW732" s="2" t="s">
        <v>134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134</v>
      </c>
      <c r="PS732" s="2" t="s">
        <v>134</v>
      </c>
      <c r="PT732" s="2" t="s">
        <v>134</v>
      </c>
      <c r="PU732" s="2" t="s">
        <v>134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134</v>
      </c>
      <c r="QD732" s="2" t="s">
        <v>134</v>
      </c>
      <c r="QE732" s="2" t="s">
        <v>134</v>
      </c>
      <c r="QF732" s="2" t="s">
        <v>134</v>
      </c>
      <c r="QG732" s="2" t="s">
        <v>134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134</v>
      </c>
      <c r="QP732" s="2" t="s">
        <v>134</v>
      </c>
      <c r="QQ732" s="2" t="s">
        <v>134</v>
      </c>
      <c r="QR732" s="2" t="s">
        <v>134</v>
      </c>
      <c r="QS732" s="2" t="s">
        <v>134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134</v>
      </c>
      <c r="RB732" s="2" t="s">
        <v>134</v>
      </c>
      <c r="RC732" s="2" t="s">
        <v>134</v>
      </c>
      <c r="RD732" s="2" t="s">
        <v>134</v>
      </c>
      <c r="RE732" s="2" t="s">
        <v>134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134</v>
      </c>
      <c r="RN732" s="2" t="s">
        <v>134</v>
      </c>
      <c r="RO732" s="2" t="s">
        <v>134</v>
      </c>
      <c r="RP732" s="2" t="s">
        <v>134</v>
      </c>
      <c r="RQ732" s="2" t="s">
        <v>134</v>
      </c>
      <c r="RR732" s="2" t="s">
        <v>134</v>
      </c>
      <c r="RS732" s="4"/>
      <c r="RT732" s="8"/>
      <c r="RU732" s="4"/>
      <c r="RV732" s="8"/>
      <c r="RW732" s="7"/>
      <c r="RX732" s="7"/>
      <c r="RY732" s="2" t="s">
        <v>134</v>
      </c>
      <c r="RZ732" s="2" t="s">
        <v>134</v>
      </c>
      <c r="SA732" s="2" t="s">
        <v>134</v>
      </c>
      <c r="SB732" s="2" t="s">
        <v>134</v>
      </c>
      <c r="SC732" s="2" t="s">
        <v>134</v>
      </c>
      <c r="SD732" s="2" t="s">
        <v>134</v>
      </c>
      <c r="SE732" s="4"/>
      <c r="SF732" s="8"/>
      <c r="SG732" s="4"/>
      <c r="SH732" s="8"/>
      <c r="SI732" s="7"/>
      <c r="SJ732" s="7"/>
      <c r="SK732" s="2" t="s">
        <v>134</v>
      </c>
      <c r="SL732" s="2" t="s">
        <v>134</v>
      </c>
      <c r="SM732" s="2" t="s">
        <v>134</v>
      </c>
      <c r="SN732" s="2" t="s">
        <v>134</v>
      </c>
      <c r="SO732" s="2" t="s">
        <v>134</v>
      </c>
      <c r="SP732" s="2" t="s">
        <v>134</v>
      </c>
    </row>
    <row r="733">
      <c r="A733" s="2" t="s">
        <v>4527</v>
      </c>
      <c r="B733" s="2" t="s">
        <v>123</v>
      </c>
      <c r="C733" s="2" t="s">
        <v>1660</v>
      </c>
      <c r="D733" s="2" t="s">
        <v>2038</v>
      </c>
      <c r="E733" s="2" t="s">
        <v>1660</v>
      </c>
      <c r="F733" s="2" t="s">
        <v>4528</v>
      </c>
      <c r="G733" s="2" t="s">
        <v>134</v>
      </c>
      <c r="H733" s="2" t="s">
        <v>134</v>
      </c>
      <c r="I733" s="2" t="s">
        <v>134</v>
      </c>
      <c r="J733" s="2" t="s">
        <v>4529</v>
      </c>
      <c r="K733" s="2" t="s">
        <v>4530</v>
      </c>
      <c r="L733" s="3">
        <v>8.25</v>
      </c>
      <c r="M733" s="3"/>
      <c r="N733" s="3"/>
      <c r="O733" s="2" t="s">
        <v>131</v>
      </c>
      <c r="P733" s="2" t="s">
        <v>134</v>
      </c>
      <c r="Q733" s="2" t="s">
        <v>134</v>
      </c>
      <c r="R733" s="2" t="s">
        <v>3132</v>
      </c>
      <c r="S733" s="2" t="s">
        <v>134</v>
      </c>
      <c r="T733" s="2" t="s">
        <v>134</v>
      </c>
      <c r="U733" s="2" t="s">
        <v>134</v>
      </c>
      <c r="V733" s="2" t="s">
        <v>134</v>
      </c>
      <c r="W733" s="2" t="s">
        <v>134</v>
      </c>
      <c r="X733" s="2" t="s">
        <v>134</v>
      </c>
      <c r="Y733" s="2" t="s">
        <v>134</v>
      </c>
      <c r="Z733" s="4"/>
      <c r="AA733" s="4">
        <f>=ROUNDDOWN({0},0)</f>
      </c>
      <c r="AB733" s="5"/>
      <c r="AC733" s="2" t="s">
        <v>134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134</v>
      </c>
      <c r="BD733" s="8" t="s">
        <v>134</v>
      </c>
      <c r="BE733" s="4" t="s">
        <v>134</v>
      </c>
      <c r="BF733" s="8" t="s">
        <v>134</v>
      </c>
      <c r="BG733" s="7" t="s">
        <v>134</v>
      </c>
      <c r="BH733" s="7" t="s">
        <v>134</v>
      </c>
      <c r="BI733" s="7"/>
      <c r="BJ733" s="4"/>
      <c r="BK733" s="8"/>
      <c r="BL733" s="2" t="s">
        <v>134</v>
      </c>
      <c r="BM733" s="7"/>
      <c r="BN733" s="7"/>
      <c r="BO733" s="4"/>
      <c r="BP733" s="8"/>
      <c r="BQ733" s="4"/>
      <c r="BR733" s="8"/>
      <c r="BS733" s="7"/>
      <c r="BT733" s="7"/>
      <c r="BU733" s="2" t="s">
        <v>134</v>
      </c>
      <c r="BV733" s="2" t="s">
        <v>134</v>
      </c>
      <c r="BW733" s="2" t="s">
        <v>134</v>
      </c>
      <c r="BX733" s="2" t="s">
        <v>134</v>
      </c>
      <c r="BY733" s="2" t="s">
        <v>134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134</v>
      </c>
      <c r="CH733" s="2" t="s">
        <v>134</v>
      </c>
      <c r="CI733" s="2" t="s">
        <v>134</v>
      </c>
      <c r="CJ733" s="2" t="s">
        <v>134</v>
      </c>
      <c r="CK733" s="2" t="s">
        <v>134</v>
      </c>
      <c r="CL733" s="2" t="s">
        <v>134</v>
      </c>
      <c r="CM733" s="4"/>
      <c r="CN733" s="8"/>
      <c r="CO733" s="4"/>
      <c r="CP733" s="8"/>
      <c r="CQ733" s="7"/>
      <c r="CR733" s="7"/>
      <c r="CS733" s="2" t="s">
        <v>134</v>
      </c>
      <c r="CT733" s="2" t="s">
        <v>134</v>
      </c>
      <c r="CU733" s="2" t="s">
        <v>134</v>
      </c>
      <c r="CV733" s="2" t="s">
        <v>134</v>
      </c>
      <c r="CW733" s="2" t="s">
        <v>134</v>
      </c>
      <c r="CX733" s="2" t="s">
        <v>134</v>
      </c>
      <c r="CY733" s="4"/>
      <c r="CZ733" s="8"/>
      <c r="DA733" s="4"/>
      <c r="DB733" s="8"/>
      <c r="DC733" s="7"/>
      <c r="DD733" s="7"/>
      <c r="DE733" s="2" t="s">
        <v>134</v>
      </c>
      <c r="DF733" s="2" t="s">
        <v>134</v>
      </c>
      <c r="DG733" s="2" t="s">
        <v>134</v>
      </c>
      <c r="DH733" s="2" t="s">
        <v>134</v>
      </c>
      <c r="DI733" s="2" t="s">
        <v>134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134</v>
      </c>
      <c r="DR733" s="2" t="s">
        <v>134</v>
      </c>
      <c r="DS733" s="2" t="s">
        <v>134</v>
      </c>
      <c r="DT733" s="2" t="s">
        <v>134</v>
      </c>
      <c r="DU733" s="2" t="s">
        <v>134</v>
      </c>
      <c r="DV733" s="2" t="s">
        <v>134</v>
      </c>
      <c r="DW733" s="4"/>
      <c r="DX733" s="8"/>
      <c r="DY733" s="4"/>
      <c r="DZ733" s="8"/>
      <c r="EA733" s="7"/>
      <c r="EB733" s="7"/>
      <c r="EC733" s="2" t="s">
        <v>134</v>
      </c>
      <c r="ED733" s="2" t="s">
        <v>134</v>
      </c>
      <c r="EE733" s="2" t="s">
        <v>134</v>
      </c>
      <c r="EF733" s="2" t="s">
        <v>134</v>
      </c>
      <c r="EG733" s="2" t="s">
        <v>134</v>
      </c>
      <c r="EH733" s="2" t="s">
        <v>134</v>
      </c>
      <c r="EI733" s="4"/>
      <c r="EJ733" s="8"/>
      <c r="EK733" s="4"/>
      <c r="EL733" s="8"/>
      <c r="EM733" s="7"/>
      <c r="EN733" s="7"/>
      <c r="EO733" s="2" t="s">
        <v>134</v>
      </c>
      <c r="EP733" s="2" t="s">
        <v>134</v>
      </c>
      <c r="EQ733" s="2" t="s">
        <v>134</v>
      </c>
      <c r="ER733" s="2" t="s">
        <v>134</v>
      </c>
      <c r="ES733" s="2" t="s">
        <v>134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134</v>
      </c>
      <c r="FB733" s="2" t="s">
        <v>134</v>
      </c>
      <c r="FC733" s="2" t="s">
        <v>134</v>
      </c>
      <c r="FD733" s="2" t="s">
        <v>134</v>
      </c>
      <c r="FE733" s="2" t="s">
        <v>134</v>
      </c>
      <c r="FF733" s="2" t="s">
        <v>134</v>
      </c>
      <c r="FG733" s="4"/>
      <c r="FH733" s="8"/>
      <c r="FI733" s="4"/>
      <c r="FJ733" s="8"/>
      <c r="FK733" s="7"/>
      <c r="FL733" s="7"/>
      <c r="FM733" s="2" t="s">
        <v>134</v>
      </c>
      <c r="FN733" s="2" t="s">
        <v>134</v>
      </c>
      <c r="FO733" s="2" t="s">
        <v>134</v>
      </c>
      <c r="FP733" s="2" t="s">
        <v>134</v>
      </c>
      <c r="FQ733" s="2" t="s">
        <v>134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134</v>
      </c>
      <c r="FZ733" s="2" t="s">
        <v>134</v>
      </c>
      <c r="GA733" s="2" t="s">
        <v>134</v>
      </c>
      <c r="GB733" s="2" t="s">
        <v>134</v>
      </c>
      <c r="GC733" s="2" t="s">
        <v>134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134</v>
      </c>
      <c r="GL733" s="2" t="s">
        <v>134</v>
      </c>
      <c r="GM733" s="2" t="s">
        <v>134</v>
      </c>
      <c r="GN733" s="2" t="s">
        <v>134</v>
      </c>
      <c r="GO733" s="2" t="s">
        <v>134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134</v>
      </c>
      <c r="GX733" s="2" t="s">
        <v>134</v>
      </c>
      <c r="GY733" s="2" t="s">
        <v>134</v>
      </c>
      <c r="GZ733" s="2" t="s">
        <v>134</v>
      </c>
      <c r="HA733" s="2" t="s">
        <v>134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134</v>
      </c>
      <c r="HJ733" s="2" t="s">
        <v>134</v>
      </c>
      <c r="HK733" s="2" t="s">
        <v>134</v>
      </c>
      <c r="HL733" s="2" t="s">
        <v>134</v>
      </c>
      <c r="HM733" s="2" t="s">
        <v>134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134</v>
      </c>
      <c r="HV733" s="2" t="s">
        <v>134</v>
      </c>
      <c r="HW733" s="2" t="s">
        <v>134</v>
      </c>
      <c r="HX733" s="2" t="s">
        <v>134</v>
      </c>
      <c r="HY733" s="2" t="s">
        <v>134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134</v>
      </c>
      <c r="IH733" s="2" t="s">
        <v>134</v>
      </c>
      <c r="II733" s="2" t="s">
        <v>134</v>
      </c>
      <c r="IJ733" s="2" t="s">
        <v>134</v>
      </c>
      <c r="IK733" s="2" t="s">
        <v>134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134</v>
      </c>
      <c r="IT733" s="2" t="s">
        <v>134</v>
      </c>
      <c r="IU733" s="2" t="s">
        <v>134</v>
      </c>
      <c r="IV733" s="2" t="s">
        <v>134</v>
      </c>
      <c r="IW733" s="2" t="s">
        <v>134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134</v>
      </c>
      <c r="JF733" s="2" t="s">
        <v>134</v>
      </c>
      <c r="JG733" s="2" t="s">
        <v>134</v>
      </c>
      <c r="JH733" s="2" t="s">
        <v>134</v>
      </c>
      <c r="JI733" s="2" t="s">
        <v>134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134</v>
      </c>
      <c r="JS733" s="2" t="s">
        <v>134</v>
      </c>
      <c r="JT733" s="2" t="s">
        <v>134</v>
      </c>
      <c r="JU733" s="2" t="s">
        <v>134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134</v>
      </c>
      <c r="KE733" s="2" t="s">
        <v>134</v>
      </c>
      <c r="KF733" s="2" t="s">
        <v>134</v>
      </c>
      <c r="KG733" s="2" t="s">
        <v>134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134</v>
      </c>
      <c r="KQ733" s="2" t="s">
        <v>134</v>
      </c>
      <c r="KR733" s="2" t="s">
        <v>134</v>
      </c>
      <c r="KS733" s="2" t="s">
        <v>134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134</v>
      </c>
      <c r="LB733" s="2" t="s">
        <v>134</v>
      </c>
      <c r="LC733" s="2" t="s">
        <v>134</v>
      </c>
      <c r="LD733" s="2" t="s">
        <v>134</v>
      </c>
      <c r="LE733" s="2" t="s">
        <v>134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134</v>
      </c>
      <c r="LO733" s="2" t="s">
        <v>134</v>
      </c>
      <c r="LP733" s="2" t="s">
        <v>134</v>
      </c>
      <c r="LQ733" s="2" t="s">
        <v>134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134</v>
      </c>
      <c r="LZ733" s="2" t="s">
        <v>134</v>
      </c>
      <c r="MA733" s="2" t="s">
        <v>134</v>
      </c>
      <c r="MB733" s="2" t="s">
        <v>134</v>
      </c>
      <c r="MC733" s="2" t="s">
        <v>134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134</v>
      </c>
      <c r="MM733" s="2" t="s">
        <v>134</v>
      </c>
      <c r="MN733" s="2" t="s">
        <v>134</v>
      </c>
      <c r="MO733" s="2" t="s">
        <v>134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134</v>
      </c>
      <c r="NJ733" s="2" t="s">
        <v>134</v>
      </c>
      <c r="NK733" s="2" t="s">
        <v>134</v>
      </c>
      <c r="NL733" s="2" t="s">
        <v>134</v>
      </c>
      <c r="NM733" s="2" t="s">
        <v>134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134</v>
      </c>
      <c r="NV733" s="2" t="s">
        <v>134</v>
      </c>
      <c r="NW733" s="2" t="s">
        <v>134</v>
      </c>
      <c r="NX733" s="2" t="s">
        <v>134</v>
      </c>
      <c r="NY733" s="2" t="s">
        <v>134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134</v>
      </c>
      <c r="OT733" s="2" t="s">
        <v>134</v>
      </c>
      <c r="OU733" s="2" t="s">
        <v>134</v>
      </c>
      <c r="OV733" s="2" t="s">
        <v>134</v>
      </c>
      <c r="OW733" s="2" t="s">
        <v>134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134</v>
      </c>
      <c r="PS733" s="2" t="s">
        <v>134</v>
      </c>
      <c r="PT733" s="2" t="s">
        <v>134</v>
      </c>
      <c r="PU733" s="2" t="s">
        <v>134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134</v>
      </c>
      <c r="QP733" s="2" t="s">
        <v>134</v>
      </c>
      <c r="QQ733" s="2" t="s">
        <v>134</v>
      </c>
      <c r="QR733" s="2" t="s">
        <v>134</v>
      </c>
      <c r="QS733" s="2" t="s">
        <v>134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134</v>
      </c>
      <c r="RB733" s="2" t="s">
        <v>134</v>
      </c>
      <c r="RC733" s="2" t="s">
        <v>134</v>
      </c>
      <c r="RD733" s="2" t="s">
        <v>134</v>
      </c>
      <c r="RE733" s="2" t="s">
        <v>134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134</v>
      </c>
      <c r="RN733" s="2" t="s">
        <v>134</v>
      </c>
      <c r="RO733" s="2" t="s">
        <v>134</v>
      </c>
      <c r="RP733" s="2" t="s">
        <v>134</v>
      </c>
      <c r="RQ733" s="2" t="s">
        <v>134</v>
      </c>
      <c r="RR733" s="2" t="s">
        <v>134</v>
      </c>
      <c r="RS733" s="4"/>
      <c r="RT733" s="8"/>
      <c r="RU733" s="4"/>
      <c r="RV733" s="8"/>
      <c r="RW733" s="7"/>
      <c r="RX733" s="7"/>
      <c r="RY733" s="2" t="s">
        <v>134</v>
      </c>
      <c r="RZ733" s="2" t="s">
        <v>134</v>
      </c>
      <c r="SA733" s="2" t="s">
        <v>134</v>
      </c>
      <c r="SB733" s="2" t="s">
        <v>134</v>
      </c>
      <c r="SC733" s="2" t="s">
        <v>134</v>
      </c>
      <c r="SD733" s="2" t="s">
        <v>134</v>
      </c>
      <c r="SE733" s="4"/>
      <c r="SF733" s="8"/>
      <c r="SG733" s="4"/>
      <c r="SH733" s="8"/>
      <c r="SI733" s="7"/>
      <c r="SJ733" s="7"/>
      <c r="SK733" s="2" t="s">
        <v>134</v>
      </c>
      <c r="SL733" s="2" t="s">
        <v>134</v>
      </c>
      <c r="SM733" s="2" t="s">
        <v>134</v>
      </c>
      <c r="SN733" s="2" t="s">
        <v>134</v>
      </c>
      <c r="SO733" s="2" t="s">
        <v>134</v>
      </c>
      <c r="SP733" s="2" t="s">
        <v>134</v>
      </c>
    </row>
    <row r="734">
      <c r="A734" s="2" t="s">
        <v>4531</v>
      </c>
      <c r="B734" s="2" t="s">
        <v>123</v>
      </c>
      <c r="C734" s="2" t="s">
        <v>1660</v>
      </c>
      <c r="D734" s="2" t="s">
        <v>2038</v>
      </c>
      <c r="E734" s="2" t="s">
        <v>1660</v>
      </c>
      <c r="F734" s="2" t="s">
        <v>4528</v>
      </c>
      <c r="G734" s="2" t="s">
        <v>134</v>
      </c>
      <c r="H734" s="2" t="s">
        <v>134</v>
      </c>
      <c r="I734" s="2" t="s">
        <v>134</v>
      </c>
      <c r="J734" s="2" t="s">
        <v>4529</v>
      </c>
      <c r="K734" s="2" t="s">
        <v>3192</v>
      </c>
      <c r="L734" s="3">
        <v>8.25</v>
      </c>
      <c r="M734" s="3"/>
      <c r="N734" s="3"/>
      <c r="O734" s="2" t="s">
        <v>131</v>
      </c>
      <c r="P734" s="2" t="s">
        <v>134</v>
      </c>
      <c r="Q734" s="2" t="s">
        <v>134</v>
      </c>
      <c r="R734" s="2" t="s">
        <v>3132</v>
      </c>
      <c r="S734" s="2" t="s">
        <v>134</v>
      </c>
      <c r="T734" s="2" t="s">
        <v>134</v>
      </c>
      <c r="U734" s="2" t="s">
        <v>134</v>
      </c>
      <c r="V734" s="2" t="s">
        <v>134</v>
      </c>
      <c r="W734" s="2" t="s">
        <v>134</v>
      </c>
      <c r="X734" s="2" t="s">
        <v>134</v>
      </c>
      <c r="Y734" s="2" t="s">
        <v>134</v>
      </c>
      <c r="Z734" s="4"/>
      <c r="AA734" s="4">
        <f>=ROUNDDOWN({0},0)</f>
      </c>
      <c r="AB734" s="5"/>
      <c r="AC734" s="2" t="s">
        <v>134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134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134</v>
      </c>
      <c r="BD734" s="8" t="s">
        <v>134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/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134</v>
      </c>
      <c r="BV734" s="2" t="s">
        <v>134</v>
      </c>
      <c r="BW734" s="2" t="s">
        <v>134</v>
      </c>
      <c r="BX734" s="2" t="s">
        <v>134</v>
      </c>
      <c r="BY734" s="2" t="s">
        <v>134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134</v>
      </c>
      <c r="CI734" s="2" t="s">
        <v>134</v>
      </c>
      <c r="CJ734" s="2" t="s">
        <v>134</v>
      </c>
      <c r="CK734" s="2" t="s">
        <v>134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134</v>
      </c>
      <c r="CT734" s="2" t="s">
        <v>134</v>
      </c>
      <c r="CU734" s="2" t="s">
        <v>134</v>
      </c>
      <c r="CV734" s="2" t="s">
        <v>134</v>
      </c>
      <c r="CW734" s="2" t="s">
        <v>134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134</v>
      </c>
      <c r="DF734" s="2" t="s">
        <v>134</v>
      </c>
      <c r="DG734" s="2" t="s">
        <v>134</v>
      </c>
      <c r="DH734" s="2" t="s">
        <v>134</v>
      </c>
      <c r="DI734" s="2" t="s">
        <v>134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134</v>
      </c>
      <c r="DR734" s="2" t="s">
        <v>134</v>
      </c>
      <c r="DS734" s="2" t="s">
        <v>134</v>
      </c>
      <c r="DT734" s="2" t="s">
        <v>134</v>
      </c>
      <c r="DU734" s="2" t="s">
        <v>134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134</v>
      </c>
      <c r="ED734" s="2" t="s">
        <v>134</v>
      </c>
      <c r="EE734" s="2" t="s">
        <v>134</v>
      </c>
      <c r="EF734" s="2" t="s">
        <v>134</v>
      </c>
      <c r="EG734" s="2" t="s">
        <v>134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134</v>
      </c>
      <c r="EP734" s="2" t="s">
        <v>134</v>
      </c>
      <c r="EQ734" s="2" t="s">
        <v>134</v>
      </c>
      <c r="ER734" s="2" t="s">
        <v>134</v>
      </c>
      <c r="ES734" s="2" t="s">
        <v>134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134</v>
      </c>
      <c r="FB734" s="2" t="s">
        <v>134</v>
      </c>
      <c r="FC734" s="2" t="s">
        <v>134</v>
      </c>
      <c r="FD734" s="2" t="s">
        <v>134</v>
      </c>
      <c r="FE734" s="2" t="s">
        <v>134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134</v>
      </c>
      <c r="FN734" s="2" t="s">
        <v>134</v>
      </c>
      <c r="FO734" s="2" t="s">
        <v>134</v>
      </c>
      <c r="FP734" s="2" t="s">
        <v>134</v>
      </c>
      <c r="FQ734" s="2" t="s">
        <v>134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134</v>
      </c>
      <c r="GA734" s="2" t="s">
        <v>134</v>
      </c>
      <c r="GB734" s="2" t="s">
        <v>134</v>
      </c>
      <c r="GC734" s="2" t="s">
        <v>134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134</v>
      </c>
      <c r="GM734" s="2" t="s">
        <v>134</v>
      </c>
      <c r="GN734" s="2" t="s">
        <v>134</v>
      </c>
      <c r="GO734" s="2" t="s">
        <v>134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134</v>
      </c>
      <c r="GX734" s="2" t="s">
        <v>134</v>
      </c>
      <c r="GY734" s="2" t="s">
        <v>134</v>
      </c>
      <c r="GZ734" s="2" t="s">
        <v>134</v>
      </c>
      <c r="HA734" s="2" t="s">
        <v>134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134</v>
      </c>
      <c r="HJ734" s="2" t="s">
        <v>134</v>
      </c>
      <c r="HK734" s="2" t="s">
        <v>134</v>
      </c>
      <c r="HL734" s="2" t="s">
        <v>134</v>
      </c>
      <c r="HM734" s="2" t="s">
        <v>134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134</v>
      </c>
      <c r="HV734" s="2" t="s">
        <v>134</v>
      </c>
      <c r="HW734" s="2" t="s">
        <v>134</v>
      </c>
      <c r="HX734" s="2" t="s">
        <v>134</v>
      </c>
      <c r="HY734" s="2" t="s">
        <v>134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134</v>
      </c>
      <c r="II734" s="2" t="s">
        <v>134</v>
      </c>
      <c r="IJ734" s="2" t="s">
        <v>134</v>
      </c>
      <c r="IK734" s="2" t="s">
        <v>134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134</v>
      </c>
      <c r="IT734" s="2" t="s">
        <v>134</v>
      </c>
      <c r="IU734" s="2" t="s">
        <v>134</v>
      </c>
      <c r="IV734" s="2" t="s">
        <v>134</v>
      </c>
      <c r="IW734" s="2" t="s">
        <v>134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134</v>
      </c>
      <c r="JF734" s="2" t="s">
        <v>134</v>
      </c>
      <c r="JG734" s="2" t="s">
        <v>134</v>
      </c>
      <c r="JH734" s="2" t="s">
        <v>134</v>
      </c>
      <c r="JI734" s="2" t="s">
        <v>134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134</v>
      </c>
      <c r="JR734" s="2" t="s">
        <v>134</v>
      </c>
      <c r="JS734" s="2" t="s">
        <v>134</v>
      </c>
      <c r="JT734" s="2" t="s">
        <v>134</v>
      </c>
      <c r="JU734" s="2" t="s">
        <v>134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134</v>
      </c>
      <c r="LB734" s="2" t="s">
        <v>134</v>
      </c>
      <c r="LC734" s="2" t="s">
        <v>134</v>
      </c>
      <c r="LD734" s="2" t="s">
        <v>134</v>
      </c>
      <c r="LE734" s="2" t="s">
        <v>134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134</v>
      </c>
      <c r="LO734" s="2" t="s">
        <v>134</v>
      </c>
      <c r="LP734" s="2" t="s">
        <v>134</v>
      </c>
      <c r="LQ734" s="2" t="s">
        <v>134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134</v>
      </c>
      <c r="LZ734" s="2" t="s">
        <v>134</v>
      </c>
      <c r="MA734" s="2" t="s">
        <v>134</v>
      </c>
      <c r="MB734" s="2" t="s">
        <v>134</v>
      </c>
      <c r="MC734" s="2" t="s">
        <v>134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134</v>
      </c>
      <c r="NJ734" s="2" t="s">
        <v>134</v>
      </c>
      <c r="NK734" s="2" t="s">
        <v>134</v>
      </c>
      <c r="NL734" s="2" t="s">
        <v>134</v>
      </c>
      <c r="NM734" s="2" t="s">
        <v>134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134</v>
      </c>
      <c r="NV734" s="2" t="s">
        <v>134</v>
      </c>
      <c r="NW734" s="2" t="s">
        <v>134</v>
      </c>
      <c r="NX734" s="2" t="s">
        <v>134</v>
      </c>
      <c r="NY734" s="2" t="s">
        <v>134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134</v>
      </c>
      <c r="OT734" s="2" t="s">
        <v>134</v>
      </c>
      <c r="OU734" s="2" t="s">
        <v>134</v>
      </c>
      <c r="OV734" s="2" t="s">
        <v>134</v>
      </c>
      <c r="OW734" s="2" t="s">
        <v>134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134</v>
      </c>
      <c r="RN734" s="2" t="s">
        <v>134</v>
      </c>
      <c r="RO734" s="2" t="s">
        <v>134</v>
      </c>
      <c r="RP734" s="2" t="s">
        <v>134</v>
      </c>
      <c r="RQ734" s="2" t="s">
        <v>134</v>
      </c>
      <c r="RR734" s="2" t="s">
        <v>134</v>
      </c>
      <c r="RS734" s="4"/>
      <c r="RT734" s="8"/>
      <c r="RU734" s="4"/>
      <c r="RV734" s="8"/>
      <c r="RW734" s="7"/>
      <c r="RX734" s="7"/>
      <c r="RY734" s="2" t="s">
        <v>134</v>
      </c>
      <c r="RZ734" s="2" t="s">
        <v>134</v>
      </c>
      <c r="SA734" s="2" t="s">
        <v>134</v>
      </c>
      <c r="SB734" s="2" t="s">
        <v>134</v>
      </c>
      <c r="SC734" s="2" t="s">
        <v>134</v>
      </c>
      <c r="SD734" s="2" t="s">
        <v>134</v>
      </c>
      <c r="SE734" s="4"/>
      <c r="SF734" s="8"/>
      <c r="SG734" s="4"/>
      <c r="SH734" s="8"/>
      <c r="SI734" s="7"/>
      <c r="SJ734" s="7"/>
      <c r="SK734" s="2" t="s">
        <v>134</v>
      </c>
      <c r="SL734" s="2" t="s">
        <v>134</v>
      </c>
      <c r="SM734" s="2" t="s">
        <v>134</v>
      </c>
      <c r="SN734" s="2" t="s">
        <v>134</v>
      </c>
      <c r="SO734" s="2" t="s">
        <v>134</v>
      </c>
      <c r="SP734" s="2" t="s">
        <v>134</v>
      </c>
    </row>
    <row r="735">
      <c r="A735" s="2" t="s">
        <v>4532</v>
      </c>
      <c r="B735" s="2" t="s">
        <v>123</v>
      </c>
      <c r="C735" s="2" t="s">
        <v>1660</v>
      </c>
      <c r="D735" s="2" t="s">
        <v>2038</v>
      </c>
      <c r="E735" s="2" t="s">
        <v>1660</v>
      </c>
      <c r="F735" s="2" t="s">
        <v>4528</v>
      </c>
      <c r="G735" s="2" t="s">
        <v>134</v>
      </c>
      <c r="H735" s="2" t="s">
        <v>134</v>
      </c>
      <c r="I735" s="2" t="s">
        <v>134</v>
      </c>
      <c r="J735" s="2" t="s">
        <v>4529</v>
      </c>
      <c r="K735" s="2" t="s">
        <v>4533</v>
      </c>
      <c r="L735" s="3">
        <v>8.25</v>
      </c>
      <c r="M735" s="3"/>
      <c r="N735" s="3"/>
      <c r="O735" s="2" t="s">
        <v>131</v>
      </c>
      <c r="P735" s="2" t="s">
        <v>134</v>
      </c>
      <c r="Q735" s="2" t="s">
        <v>134</v>
      </c>
      <c r="R735" s="2" t="s">
        <v>3132</v>
      </c>
      <c r="S735" s="2" t="s">
        <v>134</v>
      </c>
      <c r="T735" s="2" t="s">
        <v>134</v>
      </c>
      <c r="U735" s="2" t="s">
        <v>134</v>
      </c>
      <c r="V735" s="2" t="s">
        <v>134</v>
      </c>
      <c r="W735" s="2" t="s">
        <v>134</v>
      </c>
      <c r="X735" s="2" t="s">
        <v>134</v>
      </c>
      <c r="Y735" s="2" t="s">
        <v>134</v>
      </c>
      <c r="Z735" s="4"/>
      <c r="AA735" s="4">
        <f>=ROUNDDOWN({0},0)</f>
      </c>
      <c r="AB735" s="5"/>
      <c r="AC735" s="2" t="s">
        <v>134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134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/>
      <c r="BJ735" s="4"/>
      <c r="BK735" s="8"/>
      <c r="BL735" s="2" t="s">
        <v>134</v>
      </c>
      <c r="BM735" s="7"/>
      <c r="BN735" s="7"/>
      <c r="BO735" s="4"/>
      <c r="BP735" s="8"/>
      <c r="BQ735" s="4"/>
      <c r="BR735" s="8"/>
      <c r="BS735" s="7"/>
      <c r="BT735" s="7"/>
      <c r="BU735" s="2" t="s">
        <v>134</v>
      </c>
      <c r="BV735" s="2" t="s">
        <v>134</v>
      </c>
      <c r="BW735" s="2" t="s">
        <v>134</v>
      </c>
      <c r="BX735" s="2" t="s">
        <v>134</v>
      </c>
      <c r="BY735" s="2" t="s">
        <v>134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/>
      <c r="CN735" s="8"/>
      <c r="CO735" s="4"/>
      <c r="CP735" s="8"/>
      <c r="CQ735" s="7"/>
      <c r="CR735" s="7"/>
      <c r="CS735" s="2" t="s">
        <v>134</v>
      </c>
      <c r="CT735" s="2" t="s">
        <v>134</v>
      </c>
      <c r="CU735" s="2" t="s">
        <v>134</v>
      </c>
      <c r="CV735" s="2" t="s">
        <v>134</v>
      </c>
      <c r="CW735" s="2" t="s">
        <v>134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134</v>
      </c>
      <c r="DG735" s="2" t="s">
        <v>134</v>
      </c>
      <c r="DH735" s="2" t="s">
        <v>134</v>
      </c>
      <c r="DI735" s="2" t="s">
        <v>134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134</v>
      </c>
      <c r="HJ735" s="2" t="s">
        <v>134</v>
      </c>
      <c r="HK735" s="2" t="s">
        <v>134</v>
      </c>
      <c r="HL735" s="2" t="s">
        <v>134</v>
      </c>
      <c r="HM735" s="2" t="s">
        <v>134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  <c r="RS735" s="4"/>
      <c r="RT735" s="8"/>
      <c r="RU735" s="4"/>
      <c r="RV735" s="8"/>
      <c r="RW735" s="7"/>
      <c r="RX735" s="7"/>
      <c r="RY735" s="2" t="s">
        <v>134</v>
      </c>
      <c r="RZ735" s="2" t="s">
        <v>134</v>
      </c>
      <c r="SA735" s="2" t="s">
        <v>134</v>
      </c>
      <c r="SB735" s="2" t="s">
        <v>134</v>
      </c>
      <c r="SC735" s="2" t="s">
        <v>134</v>
      </c>
      <c r="SD735" s="2" t="s">
        <v>134</v>
      </c>
      <c r="SE735" s="4"/>
      <c r="SF735" s="8"/>
      <c r="SG735" s="4"/>
      <c r="SH735" s="8"/>
      <c r="SI735" s="7"/>
      <c r="SJ735" s="7"/>
      <c r="SK735" s="2" t="s">
        <v>134</v>
      </c>
      <c r="SL735" s="2" t="s">
        <v>134</v>
      </c>
      <c r="SM735" s="2" t="s">
        <v>134</v>
      </c>
      <c r="SN735" s="2" t="s">
        <v>134</v>
      </c>
      <c r="SO735" s="2" t="s">
        <v>134</v>
      </c>
      <c r="SP735" s="2" t="s">
        <v>134</v>
      </c>
    </row>
    <row r="736">
      <c r="A736" s="2" t="s">
        <v>4534</v>
      </c>
      <c r="B736" s="2" t="s">
        <v>123</v>
      </c>
      <c r="C736" s="2" t="s">
        <v>1660</v>
      </c>
      <c r="D736" s="2" t="s">
        <v>2038</v>
      </c>
      <c r="E736" s="2" t="s">
        <v>1660</v>
      </c>
      <c r="F736" s="2" t="s">
        <v>4535</v>
      </c>
      <c r="G736" s="2" t="s">
        <v>134</v>
      </c>
      <c r="H736" s="2" t="s">
        <v>134</v>
      </c>
      <c r="I736" s="2" t="s">
        <v>134</v>
      </c>
      <c r="J736" s="2" t="s">
        <v>4536</v>
      </c>
      <c r="K736" s="2" t="s">
        <v>4530</v>
      </c>
      <c r="L736" s="3">
        <v>6.95</v>
      </c>
      <c r="M736" s="3"/>
      <c r="N736" s="3"/>
      <c r="O736" s="2" t="s">
        <v>131</v>
      </c>
      <c r="P736" s="2" t="s">
        <v>134</v>
      </c>
      <c r="Q736" s="2" t="s">
        <v>134</v>
      </c>
      <c r="R736" s="2" t="s">
        <v>3132</v>
      </c>
      <c r="S736" s="2" t="s">
        <v>134</v>
      </c>
      <c r="T736" s="2" t="s">
        <v>134</v>
      </c>
      <c r="U736" s="2" t="s">
        <v>134</v>
      </c>
      <c r="V736" s="2" t="s">
        <v>134</v>
      </c>
      <c r="W736" s="2" t="s">
        <v>134</v>
      </c>
      <c r="X736" s="2" t="s">
        <v>134</v>
      </c>
      <c r="Y736" s="2" t="s">
        <v>134</v>
      </c>
      <c r="Z736" s="4"/>
      <c r="AA736" s="4">
        <f>=ROUNDDOWN({0},0)</f>
      </c>
      <c r="AB736" s="5"/>
      <c r="AC736" s="2" t="s">
        <v>134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134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134</v>
      </c>
      <c r="BM736" s="7"/>
      <c r="BN736" s="7"/>
      <c r="BO736" s="4"/>
      <c r="BP736" s="8"/>
      <c r="BQ736" s="4"/>
      <c r="BR736" s="8"/>
      <c r="BS736" s="7"/>
      <c r="BT736" s="7"/>
      <c r="BU736" s="2" t="s">
        <v>134</v>
      </c>
      <c r="BV736" s="2" t="s">
        <v>134</v>
      </c>
      <c r="BW736" s="2" t="s">
        <v>134</v>
      </c>
      <c r="BX736" s="2" t="s">
        <v>134</v>
      </c>
      <c r="BY736" s="2" t="s">
        <v>134</v>
      </c>
      <c r="BZ736" s="2" t="s">
        <v>134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134</v>
      </c>
      <c r="CI736" s="2" t="s">
        <v>134</v>
      </c>
      <c r="CJ736" s="2" t="s">
        <v>134</v>
      </c>
      <c r="CK736" s="2" t="s">
        <v>134</v>
      </c>
      <c r="CL736" s="2" t="s">
        <v>134</v>
      </c>
      <c r="CM736" s="4"/>
      <c r="CN736" s="8"/>
      <c r="CO736" s="4"/>
      <c r="CP736" s="8"/>
      <c r="CQ736" s="7"/>
      <c r="CR736" s="7"/>
      <c r="CS736" s="2" t="s">
        <v>134</v>
      </c>
      <c r="CT736" s="2" t="s">
        <v>134</v>
      </c>
      <c r="CU736" s="2" t="s">
        <v>134</v>
      </c>
      <c r="CV736" s="2" t="s">
        <v>134</v>
      </c>
      <c r="CW736" s="2" t="s">
        <v>134</v>
      </c>
      <c r="CX736" s="2" t="s">
        <v>134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134</v>
      </c>
      <c r="DG736" s="2" t="s">
        <v>134</v>
      </c>
      <c r="DH736" s="2" t="s">
        <v>134</v>
      </c>
      <c r="DI736" s="2" t="s">
        <v>134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134</v>
      </c>
      <c r="DR736" s="2" t="s">
        <v>134</v>
      </c>
      <c r="DS736" s="2" t="s">
        <v>134</v>
      </c>
      <c r="DT736" s="2" t="s">
        <v>134</v>
      </c>
      <c r="DU736" s="2" t="s">
        <v>134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134</v>
      </c>
      <c r="ED736" s="2" t="s">
        <v>134</v>
      </c>
      <c r="EE736" s="2" t="s">
        <v>134</v>
      </c>
      <c r="EF736" s="2" t="s">
        <v>134</v>
      </c>
      <c r="EG736" s="2" t="s">
        <v>134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134</v>
      </c>
      <c r="EQ736" s="2" t="s">
        <v>134</v>
      </c>
      <c r="ER736" s="2" t="s">
        <v>134</v>
      </c>
      <c r="ES736" s="2" t="s">
        <v>134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134</v>
      </c>
      <c r="FB736" s="2" t="s">
        <v>134</v>
      </c>
      <c r="FC736" s="2" t="s">
        <v>134</v>
      </c>
      <c r="FD736" s="2" t="s">
        <v>134</v>
      </c>
      <c r="FE736" s="2" t="s">
        <v>134</v>
      </c>
      <c r="FF736" s="2" t="s">
        <v>134</v>
      </c>
      <c r="FG736" s="4"/>
      <c r="FH736" s="8"/>
      <c r="FI736" s="4"/>
      <c r="FJ736" s="8"/>
      <c r="FK736" s="7"/>
      <c r="FL736" s="7"/>
      <c r="FM736" s="2" t="s">
        <v>134</v>
      </c>
      <c r="FN736" s="2" t="s">
        <v>134</v>
      </c>
      <c r="FO736" s="2" t="s">
        <v>134</v>
      </c>
      <c r="FP736" s="2" t="s">
        <v>134</v>
      </c>
      <c r="FQ736" s="2" t="s">
        <v>134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134</v>
      </c>
      <c r="GA736" s="2" t="s">
        <v>134</v>
      </c>
      <c r="GB736" s="2" t="s">
        <v>134</v>
      </c>
      <c r="GC736" s="2" t="s">
        <v>134</v>
      </c>
      <c r="GD736" s="2" t="s">
        <v>134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134</v>
      </c>
      <c r="GM736" s="2" t="s">
        <v>134</v>
      </c>
      <c r="GN736" s="2" t="s">
        <v>134</v>
      </c>
      <c r="GO736" s="2" t="s">
        <v>134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134</v>
      </c>
      <c r="GX736" s="2" t="s">
        <v>134</v>
      </c>
      <c r="GY736" s="2" t="s">
        <v>134</v>
      </c>
      <c r="GZ736" s="2" t="s">
        <v>134</v>
      </c>
      <c r="HA736" s="2" t="s">
        <v>134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134</v>
      </c>
      <c r="HJ736" s="2" t="s">
        <v>134</v>
      </c>
      <c r="HK736" s="2" t="s">
        <v>134</v>
      </c>
      <c r="HL736" s="2" t="s">
        <v>134</v>
      </c>
      <c r="HM736" s="2" t="s">
        <v>134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134</v>
      </c>
      <c r="HV736" s="2" t="s">
        <v>134</v>
      </c>
      <c r="HW736" s="2" t="s">
        <v>134</v>
      </c>
      <c r="HX736" s="2" t="s">
        <v>134</v>
      </c>
      <c r="HY736" s="2" t="s">
        <v>134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134</v>
      </c>
      <c r="II736" s="2" t="s">
        <v>134</v>
      </c>
      <c r="IJ736" s="2" t="s">
        <v>134</v>
      </c>
      <c r="IK736" s="2" t="s">
        <v>134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134</v>
      </c>
      <c r="IT736" s="2" t="s">
        <v>134</v>
      </c>
      <c r="IU736" s="2" t="s">
        <v>134</v>
      </c>
      <c r="IV736" s="2" t="s">
        <v>134</v>
      </c>
      <c r="IW736" s="2" t="s">
        <v>134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134</v>
      </c>
      <c r="JG736" s="2" t="s">
        <v>134</v>
      </c>
      <c r="JH736" s="2" t="s">
        <v>134</v>
      </c>
      <c r="JI736" s="2" t="s">
        <v>134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134</v>
      </c>
      <c r="JS736" s="2" t="s">
        <v>134</v>
      </c>
      <c r="JT736" s="2" t="s">
        <v>134</v>
      </c>
      <c r="JU736" s="2" t="s">
        <v>134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134</v>
      </c>
      <c r="KE736" s="2" t="s">
        <v>134</v>
      </c>
      <c r="KF736" s="2" t="s">
        <v>134</v>
      </c>
      <c r="KG736" s="2" t="s">
        <v>134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134</v>
      </c>
      <c r="LB736" s="2" t="s">
        <v>134</v>
      </c>
      <c r="LC736" s="2" t="s">
        <v>134</v>
      </c>
      <c r="LD736" s="2" t="s">
        <v>134</v>
      </c>
      <c r="LE736" s="2" t="s">
        <v>134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134</v>
      </c>
      <c r="LO736" s="2" t="s">
        <v>134</v>
      </c>
      <c r="LP736" s="2" t="s">
        <v>134</v>
      </c>
      <c r="LQ736" s="2" t="s">
        <v>134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134</v>
      </c>
      <c r="LZ736" s="2" t="s">
        <v>134</v>
      </c>
      <c r="MA736" s="2" t="s">
        <v>134</v>
      </c>
      <c r="MB736" s="2" t="s">
        <v>134</v>
      </c>
      <c r="MC736" s="2" t="s">
        <v>134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134</v>
      </c>
      <c r="MM736" s="2" t="s">
        <v>134</v>
      </c>
      <c r="MN736" s="2" t="s">
        <v>134</v>
      </c>
      <c r="MO736" s="2" t="s">
        <v>134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134</v>
      </c>
      <c r="MY736" s="2" t="s">
        <v>134</v>
      </c>
      <c r="MZ736" s="2" t="s">
        <v>134</v>
      </c>
      <c r="NA736" s="2" t="s">
        <v>134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134</v>
      </c>
      <c r="NV736" s="2" t="s">
        <v>134</v>
      </c>
      <c r="NW736" s="2" t="s">
        <v>134</v>
      </c>
      <c r="NX736" s="2" t="s">
        <v>134</v>
      </c>
      <c r="NY736" s="2" t="s">
        <v>134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134</v>
      </c>
      <c r="OT736" s="2" t="s">
        <v>134</v>
      </c>
      <c r="OU736" s="2" t="s">
        <v>134</v>
      </c>
      <c r="OV736" s="2" t="s">
        <v>134</v>
      </c>
      <c r="OW736" s="2" t="s">
        <v>134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134</v>
      </c>
      <c r="PS736" s="2" t="s">
        <v>134</v>
      </c>
      <c r="PT736" s="2" t="s">
        <v>134</v>
      </c>
      <c r="PU736" s="2" t="s">
        <v>134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134</v>
      </c>
      <c r="QD736" s="2" t="s">
        <v>134</v>
      </c>
      <c r="QE736" s="2" t="s">
        <v>134</v>
      </c>
      <c r="QF736" s="2" t="s">
        <v>134</v>
      </c>
      <c r="QG736" s="2" t="s">
        <v>134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134</v>
      </c>
      <c r="RB736" s="2" t="s">
        <v>134</v>
      </c>
      <c r="RC736" s="2" t="s">
        <v>134</v>
      </c>
      <c r="RD736" s="2" t="s">
        <v>134</v>
      </c>
      <c r="RE736" s="2" t="s">
        <v>134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134</v>
      </c>
      <c r="RN736" s="2" t="s">
        <v>134</v>
      </c>
      <c r="RO736" s="2" t="s">
        <v>134</v>
      </c>
      <c r="RP736" s="2" t="s">
        <v>134</v>
      </c>
      <c r="RQ736" s="2" t="s">
        <v>134</v>
      </c>
      <c r="RR736" s="2" t="s">
        <v>134</v>
      </c>
      <c r="RS736" s="4"/>
      <c r="RT736" s="8"/>
      <c r="RU736" s="4"/>
      <c r="RV736" s="8"/>
      <c r="RW736" s="7"/>
      <c r="RX736" s="7"/>
      <c r="RY736" s="2" t="s">
        <v>134</v>
      </c>
      <c r="RZ736" s="2" t="s">
        <v>134</v>
      </c>
      <c r="SA736" s="2" t="s">
        <v>134</v>
      </c>
      <c r="SB736" s="2" t="s">
        <v>134</v>
      </c>
      <c r="SC736" s="2" t="s">
        <v>134</v>
      </c>
      <c r="SD736" s="2" t="s">
        <v>134</v>
      </c>
      <c r="SE736" s="4"/>
      <c r="SF736" s="8"/>
      <c r="SG736" s="4"/>
      <c r="SH736" s="8"/>
      <c r="SI736" s="7"/>
      <c r="SJ736" s="7"/>
      <c r="SK736" s="2" t="s">
        <v>134</v>
      </c>
      <c r="SL736" s="2" t="s">
        <v>134</v>
      </c>
      <c r="SM736" s="2" t="s">
        <v>134</v>
      </c>
      <c r="SN736" s="2" t="s">
        <v>134</v>
      </c>
      <c r="SO736" s="2" t="s">
        <v>134</v>
      </c>
      <c r="SP736" s="2" t="s">
        <v>134</v>
      </c>
    </row>
    <row r="737">
      <c r="A737" s="2" t="s">
        <v>4537</v>
      </c>
      <c r="B737" s="2" t="s">
        <v>123</v>
      </c>
      <c r="C737" s="2" t="s">
        <v>1660</v>
      </c>
      <c r="D737" s="2" t="s">
        <v>2038</v>
      </c>
      <c r="E737" s="2" t="s">
        <v>1660</v>
      </c>
      <c r="F737" s="2" t="s">
        <v>4538</v>
      </c>
      <c r="G737" s="2" t="s">
        <v>134</v>
      </c>
      <c r="H737" s="2" t="s">
        <v>134</v>
      </c>
      <c r="I737" s="2" t="s">
        <v>134</v>
      </c>
      <c r="J737" s="2" t="s">
        <v>2044</v>
      </c>
      <c r="K737" s="2" t="s">
        <v>329</v>
      </c>
      <c r="L737" s="3">
        <v>7.99</v>
      </c>
      <c r="M737" s="3"/>
      <c r="N737" s="3"/>
      <c r="O737" s="2" t="s">
        <v>131</v>
      </c>
      <c r="P737" s="2" t="s">
        <v>134</v>
      </c>
      <c r="Q737" s="2" t="s">
        <v>134</v>
      </c>
      <c r="R737" s="2" t="s">
        <v>3132</v>
      </c>
      <c r="S737" s="2" t="s">
        <v>134</v>
      </c>
      <c r="T737" s="2" t="s">
        <v>134</v>
      </c>
      <c r="U737" s="2" t="s">
        <v>134</v>
      </c>
      <c r="V737" s="2" t="s">
        <v>134</v>
      </c>
      <c r="W737" s="2" t="s">
        <v>134</v>
      </c>
      <c r="X737" s="2" t="s">
        <v>134</v>
      </c>
      <c r="Y737" s="2" t="s">
        <v>134</v>
      </c>
      <c r="Z737" s="4"/>
      <c r="AA737" s="4">
        <f>=ROUNDDOWN({0},0)</f>
      </c>
      <c r="AB737" s="5"/>
      <c r="AC737" s="2" t="s">
        <v>134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134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/>
      <c r="BJ737" s="4"/>
      <c r="BK737" s="8"/>
      <c r="BL737" s="2" t="s">
        <v>134</v>
      </c>
      <c r="BM737" s="7"/>
      <c r="BN737" s="7"/>
      <c r="BO737" s="4"/>
      <c r="BP737" s="8"/>
      <c r="BQ737" s="4"/>
      <c r="BR737" s="8"/>
      <c r="BS737" s="7"/>
      <c r="BT737" s="7"/>
      <c r="BU737" s="2" t="s">
        <v>134</v>
      </c>
      <c r="BV737" s="2" t="s">
        <v>134</v>
      </c>
      <c r="BW737" s="2" t="s">
        <v>134</v>
      </c>
      <c r="BX737" s="2" t="s">
        <v>134</v>
      </c>
      <c r="BY737" s="2" t="s">
        <v>134</v>
      </c>
      <c r="BZ737" s="2" t="s">
        <v>134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134</v>
      </c>
      <c r="CI737" s="2" t="s">
        <v>134</v>
      </c>
      <c r="CJ737" s="2" t="s">
        <v>134</v>
      </c>
      <c r="CK737" s="2" t="s">
        <v>134</v>
      </c>
      <c r="CL737" s="2" t="s">
        <v>134</v>
      </c>
      <c r="CM737" s="4"/>
      <c r="CN737" s="8"/>
      <c r="CO737" s="4"/>
      <c r="CP737" s="8"/>
      <c r="CQ737" s="7"/>
      <c r="CR737" s="7"/>
      <c r="CS737" s="2" t="s">
        <v>134</v>
      </c>
      <c r="CT737" s="2" t="s">
        <v>134</v>
      </c>
      <c r="CU737" s="2" t="s">
        <v>134</v>
      </c>
      <c r="CV737" s="2" t="s">
        <v>134</v>
      </c>
      <c r="CW737" s="2" t="s">
        <v>134</v>
      </c>
      <c r="CX737" s="2" t="s">
        <v>134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134</v>
      </c>
      <c r="DG737" s="2" t="s">
        <v>134</v>
      </c>
      <c r="DH737" s="2" t="s">
        <v>134</v>
      </c>
      <c r="DI737" s="2" t="s">
        <v>134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134</v>
      </c>
      <c r="DR737" s="2" t="s">
        <v>134</v>
      </c>
      <c r="DS737" s="2" t="s">
        <v>134</v>
      </c>
      <c r="DT737" s="2" t="s">
        <v>134</v>
      </c>
      <c r="DU737" s="2" t="s">
        <v>134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134</v>
      </c>
      <c r="ED737" s="2" t="s">
        <v>134</v>
      </c>
      <c r="EE737" s="2" t="s">
        <v>134</v>
      </c>
      <c r="EF737" s="2" t="s">
        <v>134</v>
      </c>
      <c r="EG737" s="2" t="s">
        <v>134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134</v>
      </c>
      <c r="EQ737" s="2" t="s">
        <v>134</v>
      </c>
      <c r="ER737" s="2" t="s">
        <v>134</v>
      </c>
      <c r="ES737" s="2" t="s">
        <v>134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134</v>
      </c>
      <c r="FB737" s="2" t="s">
        <v>134</v>
      </c>
      <c r="FC737" s="2" t="s">
        <v>134</v>
      </c>
      <c r="FD737" s="2" t="s">
        <v>134</v>
      </c>
      <c r="FE737" s="2" t="s">
        <v>134</v>
      </c>
      <c r="FF737" s="2" t="s">
        <v>134</v>
      </c>
      <c r="FG737" s="4"/>
      <c r="FH737" s="8"/>
      <c r="FI737" s="4"/>
      <c r="FJ737" s="8"/>
      <c r="FK737" s="7"/>
      <c r="FL737" s="7"/>
      <c r="FM737" s="2" t="s">
        <v>134</v>
      </c>
      <c r="FN737" s="2" t="s">
        <v>134</v>
      </c>
      <c r="FO737" s="2" t="s">
        <v>134</v>
      </c>
      <c r="FP737" s="2" t="s">
        <v>134</v>
      </c>
      <c r="FQ737" s="2" t="s">
        <v>134</v>
      </c>
      <c r="FR737" s="2" t="s">
        <v>134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134</v>
      </c>
      <c r="GA737" s="2" t="s">
        <v>134</v>
      </c>
      <c r="GB737" s="2" t="s">
        <v>134</v>
      </c>
      <c r="GC737" s="2" t="s">
        <v>134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134</v>
      </c>
      <c r="GM737" s="2" t="s">
        <v>134</v>
      </c>
      <c r="GN737" s="2" t="s">
        <v>134</v>
      </c>
      <c r="GO737" s="2" t="s">
        <v>134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134</v>
      </c>
      <c r="GX737" s="2" t="s">
        <v>134</v>
      </c>
      <c r="GY737" s="2" t="s">
        <v>134</v>
      </c>
      <c r="GZ737" s="2" t="s">
        <v>134</v>
      </c>
      <c r="HA737" s="2" t="s">
        <v>134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134</v>
      </c>
      <c r="HJ737" s="2" t="s">
        <v>134</v>
      </c>
      <c r="HK737" s="2" t="s">
        <v>134</v>
      </c>
      <c r="HL737" s="2" t="s">
        <v>134</v>
      </c>
      <c r="HM737" s="2" t="s">
        <v>134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134</v>
      </c>
      <c r="HV737" s="2" t="s">
        <v>134</v>
      </c>
      <c r="HW737" s="2" t="s">
        <v>134</v>
      </c>
      <c r="HX737" s="2" t="s">
        <v>134</v>
      </c>
      <c r="HY737" s="2" t="s">
        <v>134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134</v>
      </c>
      <c r="II737" s="2" t="s">
        <v>134</v>
      </c>
      <c r="IJ737" s="2" t="s">
        <v>134</v>
      </c>
      <c r="IK737" s="2" t="s">
        <v>134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134</v>
      </c>
      <c r="IT737" s="2" t="s">
        <v>134</v>
      </c>
      <c r="IU737" s="2" t="s">
        <v>134</v>
      </c>
      <c r="IV737" s="2" t="s">
        <v>134</v>
      </c>
      <c r="IW737" s="2" t="s">
        <v>134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134</v>
      </c>
      <c r="JG737" s="2" t="s">
        <v>134</v>
      </c>
      <c r="JH737" s="2" t="s">
        <v>134</v>
      </c>
      <c r="JI737" s="2" t="s">
        <v>134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134</v>
      </c>
      <c r="JS737" s="2" t="s">
        <v>134</v>
      </c>
      <c r="JT737" s="2" t="s">
        <v>134</v>
      </c>
      <c r="JU737" s="2" t="s">
        <v>134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134</v>
      </c>
      <c r="KE737" s="2" t="s">
        <v>134</v>
      </c>
      <c r="KF737" s="2" t="s">
        <v>134</v>
      </c>
      <c r="KG737" s="2" t="s">
        <v>134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134</v>
      </c>
      <c r="LC737" s="2" t="s">
        <v>134</v>
      </c>
      <c r="LD737" s="2" t="s">
        <v>134</v>
      </c>
      <c r="LE737" s="2" t="s">
        <v>134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134</v>
      </c>
      <c r="LO737" s="2" t="s">
        <v>134</v>
      </c>
      <c r="LP737" s="2" t="s">
        <v>134</v>
      </c>
      <c r="LQ737" s="2" t="s">
        <v>134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134</v>
      </c>
      <c r="LZ737" s="2" t="s">
        <v>134</v>
      </c>
      <c r="MA737" s="2" t="s">
        <v>134</v>
      </c>
      <c r="MB737" s="2" t="s">
        <v>134</v>
      </c>
      <c r="MC737" s="2" t="s">
        <v>134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134</v>
      </c>
      <c r="MM737" s="2" t="s">
        <v>134</v>
      </c>
      <c r="MN737" s="2" t="s">
        <v>134</v>
      </c>
      <c r="MO737" s="2" t="s">
        <v>134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134</v>
      </c>
      <c r="MY737" s="2" t="s">
        <v>134</v>
      </c>
      <c r="MZ737" s="2" t="s">
        <v>134</v>
      </c>
      <c r="NA737" s="2" t="s">
        <v>134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134</v>
      </c>
      <c r="NK737" s="2" t="s">
        <v>134</v>
      </c>
      <c r="NL737" s="2" t="s">
        <v>134</v>
      </c>
      <c r="NM737" s="2" t="s">
        <v>134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134</v>
      </c>
      <c r="NW737" s="2" t="s">
        <v>134</v>
      </c>
      <c r="NX737" s="2" t="s">
        <v>134</v>
      </c>
      <c r="NY737" s="2" t="s">
        <v>134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134</v>
      </c>
      <c r="OT737" s="2" t="s">
        <v>134</v>
      </c>
      <c r="OU737" s="2" t="s">
        <v>134</v>
      </c>
      <c r="OV737" s="2" t="s">
        <v>134</v>
      </c>
      <c r="OW737" s="2" t="s">
        <v>134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134</v>
      </c>
      <c r="PF737" s="2" t="s">
        <v>134</v>
      </c>
      <c r="PG737" s="2" t="s">
        <v>134</v>
      </c>
      <c r="PH737" s="2" t="s">
        <v>134</v>
      </c>
      <c r="PI737" s="2" t="s">
        <v>134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134</v>
      </c>
      <c r="PS737" s="2" t="s">
        <v>134</v>
      </c>
      <c r="PT737" s="2" t="s">
        <v>134</v>
      </c>
      <c r="PU737" s="2" t="s">
        <v>134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134</v>
      </c>
      <c r="QD737" s="2" t="s">
        <v>134</v>
      </c>
      <c r="QE737" s="2" t="s">
        <v>134</v>
      </c>
      <c r="QF737" s="2" t="s">
        <v>134</v>
      </c>
      <c r="QG737" s="2" t="s">
        <v>134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134</v>
      </c>
      <c r="RB737" s="2" t="s">
        <v>134</v>
      </c>
      <c r="RC737" s="2" t="s">
        <v>134</v>
      </c>
      <c r="RD737" s="2" t="s">
        <v>134</v>
      </c>
      <c r="RE737" s="2" t="s">
        <v>134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134</v>
      </c>
      <c r="RN737" s="2" t="s">
        <v>134</v>
      </c>
      <c r="RO737" s="2" t="s">
        <v>134</v>
      </c>
      <c r="RP737" s="2" t="s">
        <v>134</v>
      </c>
      <c r="RQ737" s="2" t="s">
        <v>134</v>
      </c>
      <c r="RR737" s="2" t="s">
        <v>134</v>
      </c>
      <c r="RS737" s="4"/>
      <c r="RT737" s="8"/>
      <c r="RU737" s="4"/>
      <c r="RV737" s="8"/>
      <c r="RW737" s="7"/>
      <c r="RX737" s="7"/>
      <c r="RY737" s="2" t="s">
        <v>134</v>
      </c>
      <c r="RZ737" s="2" t="s">
        <v>134</v>
      </c>
      <c r="SA737" s="2" t="s">
        <v>134</v>
      </c>
      <c r="SB737" s="2" t="s">
        <v>134</v>
      </c>
      <c r="SC737" s="2" t="s">
        <v>134</v>
      </c>
      <c r="SD737" s="2" t="s">
        <v>134</v>
      </c>
      <c r="SE737" s="4"/>
      <c r="SF737" s="8"/>
      <c r="SG737" s="4"/>
      <c r="SH737" s="8"/>
      <c r="SI737" s="7"/>
      <c r="SJ737" s="7"/>
      <c r="SK737" s="2" t="s">
        <v>134</v>
      </c>
      <c r="SL737" s="2" t="s">
        <v>134</v>
      </c>
      <c r="SM737" s="2" t="s">
        <v>134</v>
      </c>
      <c r="SN737" s="2" t="s">
        <v>134</v>
      </c>
      <c r="SO737" s="2" t="s">
        <v>134</v>
      </c>
      <c r="SP737" s="2" t="s">
        <v>134</v>
      </c>
    </row>
    <row r="738">
      <c r="A738" s="2" t="s">
        <v>4539</v>
      </c>
      <c r="B738" s="2" t="s">
        <v>123</v>
      </c>
      <c r="C738" s="2" t="s">
        <v>1660</v>
      </c>
      <c r="D738" s="2" t="s">
        <v>2038</v>
      </c>
      <c r="E738" s="2" t="s">
        <v>1660</v>
      </c>
      <c r="F738" s="2" t="s">
        <v>4538</v>
      </c>
      <c r="G738" s="2" t="s">
        <v>134</v>
      </c>
      <c r="H738" s="2" t="s">
        <v>134</v>
      </c>
      <c r="I738" s="2" t="s">
        <v>134</v>
      </c>
      <c r="J738" s="2" t="s">
        <v>2044</v>
      </c>
      <c r="K738" s="2" t="s">
        <v>498</v>
      </c>
      <c r="L738" s="3">
        <v>7.99</v>
      </c>
      <c r="M738" s="3"/>
      <c r="N738" s="3"/>
      <c r="O738" s="2" t="s">
        <v>131</v>
      </c>
      <c r="P738" s="2" t="s">
        <v>134</v>
      </c>
      <c r="Q738" s="2" t="s">
        <v>134</v>
      </c>
      <c r="R738" s="2" t="s">
        <v>3132</v>
      </c>
      <c r="S738" s="2" t="s">
        <v>134</v>
      </c>
      <c r="T738" s="2" t="s">
        <v>134</v>
      </c>
      <c r="U738" s="2" t="s">
        <v>134</v>
      </c>
      <c r="V738" s="2" t="s">
        <v>134</v>
      </c>
      <c r="W738" s="2" t="s">
        <v>134</v>
      </c>
      <c r="X738" s="2" t="s">
        <v>134</v>
      </c>
      <c r="Y738" s="2" t="s">
        <v>134</v>
      </c>
      <c r="Z738" s="4"/>
      <c r="AA738" s="4">
        <f>=ROUNDDOWN({0},0)</f>
      </c>
      <c r="AB738" s="5"/>
      <c r="AC738" s="2" t="s">
        <v>134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134</v>
      </c>
      <c r="BD738" s="8" t="s">
        <v>134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/>
      <c r="BJ738" s="4"/>
      <c r="BK738" s="8"/>
      <c r="BL738" s="2" t="s">
        <v>134</v>
      </c>
      <c r="BM738" s="7"/>
      <c r="BN738" s="7"/>
      <c r="BO738" s="4"/>
      <c r="BP738" s="8"/>
      <c r="BQ738" s="4"/>
      <c r="BR738" s="8"/>
      <c r="BS738" s="7"/>
      <c r="BT738" s="7"/>
      <c r="BU738" s="2" t="s">
        <v>134</v>
      </c>
      <c r="BV738" s="2" t="s">
        <v>134</v>
      </c>
      <c r="BW738" s="2" t="s">
        <v>134</v>
      </c>
      <c r="BX738" s="2" t="s">
        <v>134</v>
      </c>
      <c r="BY738" s="2" t="s">
        <v>134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134</v>
      </c>
      <c r="CH738" s="2" t="s">
        <v>134</v>
      </c>
      <c r="CI738" s="2" t="s">
        <v>134</v>
      </c>
      <c r="CJ738" s="2" t="s">
        <v>134</v>
      </c>
      <c r="CK738" s="2" t="s">
        <v>134</v>
      </c>
      <c r="CL738" s="2" t="s">
        <v>134</v>
      </c>
      <c r="CM738" s="4"/>
      <c r="CN738" s="8"/>
      <c r="CO738" s="4"/>
      <c r="CP738" s="8"/>
      <c r="CQ738" s="7"/>
      <c r="CR738" s="7"/>
      <c r="CS738" s="2" t="s">
        <v>134</v>
      </c>
      <c r="CT738" s="2" t="s">
        <v>134</v>
      </c>
      <c r="CU738" s="2" t="s">
        <v>134</v>
      </c>
      <c r="CV738" s="2" t="s">
        <v>134</v>
      </c>
      <c r="CW738" s="2" t="s">
        <v>134</v>
      </c>
      <c r="CX738" s="2" t="s">
        <v>134</v>
      </c>
      <c r="CY738" s="4"/>
      <c r="CZ738" s="8"/>
      <c r="DA738" s="4"/>
      <c r="DB738" s="8"/>
      <c r="DC738" s="7"/>
      <c r="DD738" s="7"/>
      <c r="DE738" s="2" t="s">
        <v>134</v>
      </c>
      <c r="DF738" s="2" t="s">
        <v>134</v>
      </c>
      <c r="DG738" s="2" t="s">
        <v>134</v>
      </c>
      <c r="DH738" s="2" t="s">
        <v>134</v>
      </c>
      <c r="DI738" s="2" t="s">
        <v>134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134</v>
      </c>
      <c r="DR738" s="2" t="s">
        <v>134</v>
      </c>
      <c r="DS738" s="2" t="s">
        <v>134</v>
      </c>
      <c r="DT738" s="2" t="s">
        <v>134</v>
      </c>
      <c r="DU738" s="2" t="s">
        <v>134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134</v>
      </c>
      <c r="ED738" s="2" t="s">
        <v>134</v>
      </c>
      <c r="EE738" s="2" t="s">
        <v>134</v>
      </c>
      <c r="EF738" s="2" t="s">
        <v>134</v>
      </c>
      <c r="EG738" s="2" t="s">
        <v>134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134</v>
      </c>
      <c r="EQ738" s="2" t="s">
        <v>134</v>
      </c>
      <c r="ER738" s="2" t="s">
        <v>134</v>
      </c>
      <c r="ES738" s="2" t="s">
        <v>134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134</v>
      </c>
      <c r="FB738" s="2" t="s">
        <v>134</v>
      </c>
      <c r="FC738" s="2" t="s">
        <v>134</v>
      </c>
      <c r="FD738" s="2" t="s">
        <v>134</v>
      </c>
      <c r="FE738" s="2" t="s">
        <v>134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134</v>
      </c>
      <c r="FN738" s="2" t="s">
        <v>134</v>
      </c>
      <c r="FO738" s="2" t="s">
        <v>134</v>
      </c>
      <c r="FP738" s="2" t="s">
        <v>134</v>
      </c>
      <c r="FQ738" s="2" t="s">
        <v>134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134</v>
      </c>
      <c r="GA738" s="2" t="s">
        <v>134</v>
      </c>
      <c r="GB738" s="2" t="s">
        <v>134</v>
      </c>
      <c r="GC738" s="2" t="s">
        <v>134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134</v>
      </c>
      <c r="GM738" s="2" t="s">
        <v>134</v>
      </c>
      <c r="GN738" s="2" t="s">
        <v>134</v>
      </c>
      <c r="GO738" s="2" t="s">
        <v>134</v>
      </c>
      <c r="GP738" s="2" t="s">
        <v>134</v>
      </c>
      <c r="GQ738" s="4"/>
      <c r="GR738" s="8"/>
      <c r="GS738" s="4"/>
      <c r="GT738" s="8"/>
      <c r="GU738" s="7"/>
      <c r="GV738" s="7"/>
      <c r="GW738" s="2" t="s">
        <v>134</v>
      </c>
      <c r="GX738" s="2" t="s">
        <v>134</v>
      </c>
      <c r="GY738" s="2" t="s">
        <v>134</v>
      </c>
      <c r="GZ738" s="2" t="s">
        <v>134</v>
      </c>
      <c r="HA738" s="2" t="s">
        <v>134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134</v>
      </c>
      <c r="HJ738" s="2" t="s">
        <v>134</v>
      </c>
      <c r="HK738" s="2" t="s">
        <v>134</v>
      </c>
      <c r="HL738" s="2" t="s">
        <v>134</v>
      </c>
      <c r="HM738" s="2" t="s">
        <v>134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134</v>
      </c>
      <c r="HV738" s="2" t="s">
        <v>134</v>
      </c>
      <c r="HW738" s="2" t="s">
        <v>134</v>
      </c>
      <c r="HX738" s="2" t="s">
        <v>134</v>
      </c>
      <c r="HY738" s="2" t="s">
        <v>134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134</v>
      </c>
      <c r="II738" s="2" t="s">
        <v>134</v>
      </c>
      <c r="IJ738" s="2" t="s">
        <v>134</v>
      </c>
      <c r="IK738" s="2" t="s">
        <v>134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134</v>
      </c>
      <c r="IT738" s="2" t="s">
        <v>134</v>
      </c>
      <c r="IU738" s="2" t="s">
        <v>134</v>
      </c>
      <c r="IV738" s="2" t="s">
        <v>134</v>
      </c>
      <c r="IW738" s="2" t="s">
        <v>134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134</v>
      </c>
      <c r="JF738" s="2" t="s">
        <v>134</v>
      </c>
      <c r="JG738" s="2" t="s">
        <v>134</v>
      </c>
      <c r="JH738" s="2" t="s">
        <v>134</v>
      </c>
      <c r="JI738" s="2" t="s">
        <v>134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134</v>
      </c>
      <c r="JS738" s="2" t="s">
        <v>134</v>
      </c>
      <c r="JT738" s="2" t="s">
        <v>134</v>
      </c>
      <c r="JU738" s="2" t="s">
        <v>134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134</v>
      </c>
      <c r="KE738" s="2" t="s">
        <v>134</v>
      </c>
      <c r="KF738" s="2" t="s">
        <v>134</v>
      </c>
      <c r="KG738" s="2" t="s">
        <v>134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134</v>
      </c>
      <c r="LC738" s="2" t="s">
        <v>134</v>
      </c>
      <c r="LD738" s="2" t="s">
        <v>134</v>
      </c>
      <c r="LE738" s="2" t="s">
        <v>134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134</v>
      </c>
      <c r="LO738" s="2" t="s">
        <v>134</v>
      </c>
      <c r="LP738" s="2" t="s">
        <v>134</v>
      </c>
      <c r="LQ738" s="2" t="s">
        <v>134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134</v>
      </c>
      <c r="LZ738" s="2" t="s">
        <v>134</v>
      </c>
      <c r="MA738" s="2" t="s">
        <v>134</v>
      </c>
      <c r="MB738" s="2" t="s">
        <v>134</v>
      </c>
      <c r="MC738" s="2" t="s">
        <v>134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134</v>
      </c>
      <c r="MM738" s="2" t="s">
        <v>134</v>
      </c>
      <c r="MN738" s="2" t="s">
        <v>134</v>
      </c>
      <c r="MO738" s="2" t="s">
        <v>134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134</v>
      </c>
      <c r="MY738" s="2" t="s">
        <v>134</v>
      </c>
      <c r="MZ738" s="2" t="s">
        <v>134</v>
      </c>
      <c r="NA738" s="2" t="s">
        <v>134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134</v>
      </c>
      <c r="NK738" s="2" t="s">
        <v>134</v>
      </c>
      <c r="NL738" s="2" t="s">
        <v>134</v>
      </c>
      <c r="NM738" s="2" t="s">
        <v>134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134</v>
      </c>
      <c r="NW738" s="2" t="s">
        <v>134</v>
      </c>
      <c r="NX738" s="2" t="s">
        <v>134</v>
      </c>
      <c r="NY738" s="2" t="s">
        <v>134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134</v>
      </c>
      <c r="OT738" s="2" t="s">
        <v>134</v>
      </c>
      <c r="OU738" s="2" t="s">
        <v>134</v>
      </c>
      <c r="OV738" s="2" t="s">
        <v>134</v>
      </c>
      <c r="OW738" s="2" t="s">
        <v>134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134</v>
      </c>
      <c r="PF738" s="2" t="s">
        <v>134</v>
      </c>
      <c r="PG738" s="2" t="s">
        <v>134</v>
      </c>
      <c r="PH738" s="2" t="s">
        <v>134</v>
      </c>
      <c r="PI738" s="2" t="s">
        <v>134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134</v>
      </c>
      <c r="PS738" s="2" t="s">
        <v>134</v>
      </c>
      <c r="PT738" s="2" t="s">
        <v>134</v>
      </c>
      <c r="PU738" s="2" t="s">
        <v>134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134</v>
      </c>
      <c r="QD738" s="2" t="s">
        <v>134</v>
      </c>
      <c r="QE738" s="2" t="s">
        <v>134</v>
      </c>
      <c r="QF738" s="2" t="s">
        <v>134</v>
      </c>
      <c r="QG738" s="2" t="s">
        <v>134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134</v>
      </c>
      <c r="RB738" s="2" t="s">
        <v>134</v>
      </c>
      <c r="RC738" s="2" t="s">
        <v>134</v>
      </c>
      <c r="RD738" s="2" t="s">
        <v>134</v>
      </c>
      <c r="RE738" s="2" t="s">
        <v>134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134</v>
      </c>
      <c r="RN738" s="2" t="s">
        <v>134</v>
      </c>
      <c r="RO738" s="2" t="s">
        <v>134</v>
      </c>
      <c r="RP738" s="2" t="s">
        <v>134</v>
      </c>
      <c r="RQ738" s="2" t="s">
        <v>134</v>
      </c>
      <c r="RR738" s="2" t="s">
        <v>134</v>
      </c>
      <c r="RS738" s="4"/>
      <c r="RT738" s="8"/>
      <c r="RU738" s="4"/>
      <c r="RV738" s="8"/>
      <c r="RW738" s="7"/>
      <c r="RX738" s="7"/>
      <c r="RY738" s="2" t="s">
        <v>134</v>
      </c>
      <c r="RZ738" s="2" t="s">
        <v>134</v>
      </c>
      <c r="SA738" s="2" t="s">
        <v>134</v>
      </c>
      <c r="SB738" s="2" t="s">
        <v>134</v>
      </c>
      <c r="SC738" s="2" t="s">
        <v>134</v>
      </c>
      <c r="SD738" s="2" t="s">
        <v>134</v>
      </c>
      <c r="SE738" s="4"/>
      <c r="SF738" s="8"/>
      <c r="SG738" s="4"/>
      <c r="SH738" s="8"/>
      <c r="SI738" s="7"/>
      <c r="SJ738" s="7"/>
      <c r="SK738" s="2" t="s">
        <v>134</v>
      </c>
      <c r="SL738" s="2" t="s">
        <v>134</v>
      </c>
      <c r="SM738" s="2" t="s">
        <v>134</v>
      </c>
      <c r="SN738" s="2" t="s">
        <v>134</v>
      </c>
      <c r="SO738" s="2" t="s">
        <v>134</v>
      </c>
      <c r="SP738" s="2" t="s">
        <v>134</v>
      </c>
    </row>
    <row r="739">
      <c r="A739" s="2" t="s">
        <v>4540</v>
      </c>
      <c r="B739" s="2" t="s">
        <v>123</v>
      </c>
      <c r="C739" s="2" t="s">
        <v>1660</v>
      </c>
      <c r="D739" s="2" t="s">
        <v>2038</v>
      </c>
      <c r="E739" s="2" t="s">
        <v>1660</v>
      </c>
      <c r="F739" s="2" t="s">
        <v>4249</v>
      </c>
      <c r="G739" s="2" t="s">
        <v>134</v>
      </c>
      <c r="H739" s="2" t="s">
        <v>134</v>
      </c>
      <c r="I739" s="2" t="s">
        <v>134</v>
      </c>
      <c r="J739" s="2" t="s">
        <v>4541</v>
      </c>
      <c r="K739" s="2" t="s">
        <v>3296</v>
      </c>
      <c r="L739" s="3"/>
      <c r="M739" s="3"/>
      <c r="N739" s="3"/>
      <c r="O739" s="2" t="s">
        <v>766</v>
      </c>
      <c r="P739" s="2" t="s">
        <v>134</v>
      </c>
      <c r="Q739" s="2" t="s">
        <v>134</v>
      </c>
      <c r="R739" s="2" t="s">
        <v>28</v>
      </c>
      <c r="S739" s="2" t="s">
        <v>134</v>
      </c>
      <c r="T739" s="2" t="s">
        <v>134</v>
      </c>
      <c r="U739" s="2" t="s">
        <v>134</v>
      </c>
      <c r="V739" s="2" t="s">
        <v>134</v>
      </c>
      <c r="W739" s="2" t="s">
        <v>134</v>
      </c>
      <c r="X739" s="2" t="s">
        <v>134</v>
      </c>
      <c r="Y739" s="2" t="s">
        <v>134</v>
      </c>
      <c r="Z739" s="4"/>
      <c r="AA739" s="4">
        <f>=ROUNDDOWN({0},0)</f>
      </c>
      <c r="AB739" s="5"/>
      <c r="AC739" s="2" t="s">
        <v>134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134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134</v>
      </c>
      <c r="BM739" s="7"/>
      <c r="BN739" s="7"/>
      <c r="BO739" s="4"/>
      <c r="BP739" s="8"/>
      <c r="BQ739" s="4"/>
      <c r="BR739" s="8"/>
      <c r="BS739" s="7"/>
      <c r="BT739" s="7"/>
      <c r="BU739" s="2" t="s">
        <v>134</v>
      </c>
      <c r="BV739" s="2" t="s">
        <v>134</v>
      </c>
      <c r="BW739" s="2" t="s">
        <v>134</v>
      </c>
      <c r="BX739" s="2" t="s">
        <v>134</v>
      </c>
      <c r="BY739" s="2" t="s">
        <v>134</v>
      </c>
      <c r="BZ739" s="2" t="s">
        <v>134</v>
      </c>
      <c r="CA739" s="4"/>
      <c r="CB739" s="8"/>
      <c r="CC739" s="4"/>
      <c r="CD739" s="8"/>
      <c r="CE739" s="7"/>
      <c r="CF739" s="7"/>
      <c r="CG739" s="2" t="s">
        <v>134</v>
      </c>
      <c r="CH739" s="2" t="s">
        <v>134</v>
      </c>
      <c r="CI739" s="2" t="s">
        <v>134</v>
      </c>
      <c r="CJ739" s="2" t="s">
        <v>134</v>
      </c>
      <c r="CK739" s="2" t="s">
        <v>134</v>
      </c>
      <c r="CL739" s="2" t="s">
        <v>134</v>
      </c>
      <c r="CM739" s="4"/>
      <c r="CN739" s="8"/>
      <c r="CO739" s="4"/>
      <c r="CP739" s="8"/>
      <c r="CQ739" s="7"/>
      <c r="CR739" s="7"/>
      <c r="CS739" s="2" t="s">
        <v>134</v>
      </c>
      <c r="CT739" s="2" t="s">
        <v>134</v>
      </c>
      <c r="CU739" s="2" t="s">
        <v>134</v>
      </c>
      <c r="CV739" s="2" t="s">
        <v>134</v>
      </c>
      <c r="CW739" s="2" t="s">
        <v>134</v>
      </c>
      <c r="CX739" s="2" t="s">
        <v>134</v>
      </c>
      <c r="CY739" s="4"/>
      <c r="CZ739" s="8"/>
      <c r="DA739" s="4"/>
      <c r="DB739" s="8"/>
      <c r="DC739" s="7"/>
      <c r="DD739" s="7"/>
      <c r="DE739" s="2" t="s">
        <v>134</v>
      </c>
      <c r="DF739" s="2" t="s">
        <v>134</v>
      </c>
      <c r="DG739" s="2" t="s">
        <v>134</v>
      </c>
      <c r="DH739" s="2" t="s">
        <v>134</v>
      </c>
      <c r="DI739" s="2" t="s">
        <v>134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134</v>
      </c>
      <c r="DR739" s="2" t="s">
        <v>134</v>
      </c>
      <c r="DS739" s="2" t="s">
        <v>134</v>
      </c>
      <c r="DT739" s="2" t="s">
        <v>134</v>
      </c>
      <c r="DU739" s="2" t="s">
        <v>134</v>
      </c>
      <c r="DV739" s="2" t="s">
        <v>134</v>
      </c>
      <c r="DW739" s="4"/>
      <c r="DX739" s="8"/>
      <c r="DY739" s="4"/>
      <c r="DZ739" s="8"/>
      <c r="EA739" s="7"/>
      <c r="EB739" s="7"/>
      <c r="EC739" s="2" t="s">
        <v>134</v>
      </c>
      <c r="ED739" s="2" t="s">
        <v>134</v>
      </c>
      <c r="EE739" s="2" t="s">
        <v>134</v>
      </c>
      <c r="EF739" s="2" t="s">
        <v>134</v>
      </c>
      <c r="EG739" s="2" t="s">
        <v>134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134</v>
      </c>
      <c r="EQ739" s="2" t="s">
        <v>134</v>
      </c>
      <c r="ER739" s="2" t="s">
        <v>134</v>
      </c>
      <c r="ES739" s="2" t="s">
        <v>134</v>
      </c>
      <c r="ET739" s="2" t="s">
        <v>134</v>
      </c>
      <c r="EU739" s="4"/>
      <c r="EV739" s="8"/>
      <c r="EW739" s="4"/>
      <c r="EX739" s="8"/>
      <c r="EY739" s="7"/>
      <c r="EZ739" s="7"/>
      <c r="FA739" s="2" t="s">
        <v>134</v>
      </c>
      <c r="FB739" s="2" t="s">
        <v>134</v>
      </c>
      <c r="FC739" s="2" t="s">
        <v>134</v>
      </c>
      <c r="FD739" s="2" t="s">
        <v>134</v>
      </c>
      <c r="FE739" s="2" t="s">
        <v>134</v>
      </c>
      <c r="FF739" s="2" t="s">
        <v>134</v>
      </c>
      <c r="FG739" s="4"/>
      <c r="FH739" s="8"/>
      <c r="FI739" s="4"/>
      <c r="FJ739" s="8"/>
      <c r="FK739" s="7"/>
      <c r="FL739" s="7"/>
      <c r="FM739" s="2" t="s">
        <v>134</v>
      </c>
      <c r="FN739" s="2" t="s">
        <v>134</v>
      </c>
      <c r="FO739" s="2" t="s">
        <v>134</v>
      </c>
      <c r="FP739" s="2" t="s">
        <v>134</v>
      </c>
      <c r="FQ739" s="2" t="s">
        <v>134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134</v>
      </c>
      <c r="GA739" s="2" t="s">
        <v>134</v>
      </c>
      <c r="GB739" s="2" t="s">
        <v>134</v>
      </c>
      <c r="GC739" s="2" t="s">
        <v>134</v>
      </c>
      <c r="GD739" s="2" t="s">
        <v>134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134</v>
      </c>
      <c r="GM739" s="2" t="s">
        <v>134</v>
      </c>
      <c r="GN739" s="2" t="s">
        <v>134</v>
      </c>
      <c r="GO739" s="2" t="s">
        <v>134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134</v>
      </c>
      <c r="GX739" s="2" t="s">
        <v>134</v>
      </c>
      <c r="GY739" s="2" t="s">
        <v>134</v>
      </c>
      <c r="GZ739" s="2" t="s">
        <v>134</v>
      </c>
      <c r="HA739" s="2" t="s">
        <v>134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134</v>
      </c>
      <c r="HJ739" s="2" t="s">
        <v>134</v>
      </c>
      <c r="HK739" s="2" t="s">
        <v>134</v>
      </c>
      <c r="HL739" s="2" t="s">
        <v>134</v>
      </c>
      <c r="HM739" s="2" t="s">
        <v>134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134</v>
      </c>
      <c r="HV739" s="2" t="s">
        <v>134</v>
      </c>
      <c r="HW739" s="2" t="s">
        <v>134</v>
      </c>
      <c r="HX739" s="2" t="s">
        <v>134</v>
      </c>
      <c r="HY739" s="2" t="s">
        <v>134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134</v>
      </c>
      <c r="II739" s="2" t="s">
        <v>134</v>
      </c>
      <c r="IJ739" s="2" t="s">
        <v>134</v>
      </c>
      <c r="IK739" s="2" t="s">
        <v>134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134</v>
      </c>
      <c r="IT739" s="2" t="s">
        <v>134</v>
      </c>
      <c r="IU739" s="2" t="s">
        <v>134</v>
      </c>
      <c r="IV739" s="2" t="s">
        <v>134</v>
      </c>
      <c r="IW739" s="2" t="s">
        <v>134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134</v>
      </c>
      <c r="JF739" s="2" t="s">
        <v>134</v>
      </c>
      <c r="JG739" s="2" t="s">
        <v>134</v>
      </c>
      <c r="JH739" s="2" t="s">
        <v>134</v>
      </c>
      <c r="JI739" s="2" t="s">
        <v>134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134</v>
      </c>
      <c r="JR739" s="2" t="s">
        <v>134</v>
      </c>
      <c r="JS739" s="2" t="s">
        <v>134</v>
      </c>
      <c r="JT739" s="2" t="s">
        <v>134</v>
      </c>
      <c r="JU739" s="2" t="s">
        <v>134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134</v>
      </c>
      <c r="KE739" s="2" t="s">
        <v>134</v>
      </c>
      <c r="KF739" s="2" t="s">
        <v>134</v>
      </c>
      <c r="KG739" s="2" t="s">
        <v>134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134</v>
      </c>
      <c r="LC739" s="2" t="s">
        <v>134</v>
      </c>
      <c r="LD739" s="2" t="s">
        <v>134</v>
      </c>
      <c r="LE739" s="2" t="s">
        <v>134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134</v>
      </c>
      <c r="LO739" s="2" t="s">
        <v>134</v>
      </c>
      <c r="LP739" s="2" t="s">
        <v>134</v>
      </c>
      <c r="LQ739" s="2" t="s">
        <v>134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134</v>
      </c>
      <c r="LZ739" s="2" t="s">
        <v>134</v>
      </c>
      <c r="MA739" s="2" t="s">
        <v>134</v>
      </c>
      <c r="MB739" s="2" t="s">
        <v>134</v>
      </c>
      <c r="MC739" s="2" t="s">
        <v>134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134</v>
      </c>
      <c r="MM739" s="2" t="s">
        <v>134</v>
      </c>
      <c r="MN739" s="2" t="s">
        <v>134</v>
      </c>
      <c r="MO739" s="2" t="s">
        <v>134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134</v>
      </c>
      <c r="MY739" s="2" t="s">
        <v>134</v>
      </c>
      <c r="MZ739" s="2" t="s">
        <v>134</v>
      </c>
      <c r="NA739" s="2" t="s">
        <v>134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134</v>
      </c>
      <c r="NK739" s="2" t="s">
        <v>134</v>
      </c>
      <c r="NL739" s="2" t="s">
        <v>134</v>
      </c>
      <c r="NM739" s="2" t="s">
        <v>134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134</v>
      </c>
      <c r="NW739" s="2" t="s">
        <v>134</v>
      </c>
      <c r="NX739" s="2" t="s">
        <v>134</v>
      </c>
      <c r="NY739" s="2" t="s">
        <v>134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134</v>
      </c>
      <c r="OT739" s="2" t="s">
        <v>134</v>
      </c>
      <c r="OU739" s="2" t="s">
        <v>134</v>
      </c>
      <c r="OV739" s="2" t="s">
        <v>134</v>
      </c>
      <c r="OW739" s="2" t="s">
        <v>134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134</v>
      </c>
      <c r="PS739" s="2" t="s">
        <v>134</v>
      </c>
      <c r="PT739" s="2" t="s">
        <v>134</v>
      </c>
      <c r="PU739" s="2" t="s">
        <v>134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134</v>
      </c>
      <c r="QP739" s="2" t="s">
        <v>134</v>
      </c>
      <c r="QQ739" s="2" t="s">
        <v>134</v>
      </c>
      <c r="QR739" s="2" t="s">
        <v>134</v>
      </c>
      <c r="QS739" s="2" t="s">
        <v>134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134</v>
      </c>
      <c r="RB739" s="2" t="s">
        <v>134</v>
      </c>
      <c r="RC739" s="2" t="s">
        <v>134</v>
      </c>
      <c r="RD739" s="2" t="s">
        <v>134</v>
      </c>
      <c r="RE739" s="2" t="s">
        <v>134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134</v>
      </c>
      <c r="RN739" s="2" t="s">
        <v>134</v>
      </c>
      <c r="RO739" s="2" t="s">
        <v>134</v>
      </c>
      <c r="RP739" s="2" t="s">
        <v>134</v>
      </c>
      <c r="RQ739" s="2" t="s">
        <v>134</v>
      </c>
      <c r="RR739" s="2" t="s">
        <v>134</v>
      </c>
      <c r="RS739" s="4"/>
      <c r="RT739" s="8"/>
      <c r="RU739" s="4"/>
      <c r="RV739" s="8"/>
      <c r="RW739" s="7"/>
      <c r="RX739" s="7"/>
      <c r="RY739" s="2" t="s">
        <v>134</v>
      </c>
      <c r="RZ739" s="2" t="s">
        <v>134</v>
      </c>
      <c r="SA739" s="2" t="s">
        <v>134</v>
      </c>
      <c r="SB739" s="2" t="s">
        <v>134</v>
      </c>
      <c r="SC739" s="2" t="s">
        <v>134</v>
      </c>
      <c r="SD739" s="2" t="s">
        <v>134</v>
      </c>
      <c r="SE739" s="4"/>
      <c r="SF739" s="8"/>
      <c r="SG739" s="4"/>
      <c r="SH739" s="8"/>
      <c r="SI739" s="7"/>
      <c r="SJ739" s="7"/>
      <c r="SK739" s="2" t="s">
        <v>134</v>
      </c>
      <c r="SL739" s="2" t="s">
        <v>134</v>
      </c>
      <c r="SM739" s="2" t="s">
        <v>134</v>
      </c>
      <c r="SN739" s="2" t="s">
        <v>134</v>
      </c>
      <c r="SO739" s="2" t="s">
        <v>134</v>
      </c>
      <c r="SP739" s="2" t="s">
        <v>134</v>
      </c>
    </row>
    <row r="740">
      <c r="A740" s="2" t="s">
        <v>4542</v>
      </c>
      <c r="B740" s="2" t="s">
        <v>123</v>
      </c>
      <c r="C740" s="2" t="s">
        <v>1660</v>
      </c>
      <c r="D740" s="2" t="s">
        <v>2038</v>
      </c>
      <c r="E740" s="2" t="s">
        <v>1660</v>
      </c>
      <c r="F740" s="2" t="s">
        <v>4543</v>
      </c>
      <c r="G740" s="2" t="s">
        <v>134</v>
      </c>
      <c r="H740" s="2" t="s">
        <v>134</v>
      </c>
      <c r="I740" s="2" t="s">
        <v>134</v>
      </c>
      <c r="J740" s="2" t="s">
        <v>4544</v>
      </c>
      <c r="K740" s="2" t="s">
        <v>4545</v>
      </c>
      <c r="L740" s="3">
        <v>7.85</v>
      </c>
      <c r="M740" s="3"/>
      <c r="N740" s="3"/>
      <c r="O740" s="2" t="s">
        <v>131</v>
      </c>
      <c r="P740" s="2" t="s">
        <v>134</v>
      </c>
      <c r="Q740" s="2" t="s">
        <v>134</v>
      </c>
      <c r="R740" s="2" t="s">
        <v>3132</v>
      </c>
      <c r="S740" s="2" t="s">
        <v>134</v>
      </c>
      <c r="T740" s="2" t="s">
        <v>134</v>
      </c>
      <c r="U740" s="2" t="s">
        <v>134</v>
      </c>
      <c r="V740" s="2" t="s">
        <v>134</v>
      </c>
      <c r="W740" s="2" t="s">
        <v>134</v>
      </c>
      <c r="X740" s="2" t="s">
        <v>134</v>
      </c>
      <c r="Y740" s="2" t="s">
        <v>134</v>
      </c>
      <c r="Z740" s="4"/>
      <c r="AA740" s="4">
        <f>=ROUNDDOWN({0},0)</f>
      </c>
      <c r="AB740" s="5"/>
      <c r="AC740" s="2" t="s">
        <v>134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134</v>
      </c>
      <c r="BD740" s="8" t="s">
        <v>134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/>
      <c r="BJ740" s="4"/>
      <c r="BK740" s="8"/>
      <c r="BL740" s="2" t="s">
        <v>134</v>
      </c>
      <c r="BM740" s="7"/>
      <c r="BN740" s="7"/>
      <c r="BO740" s="4"/>
      <c r="BP740" s="8"/>
      <c r="BQ740" s="4"/>
      <c r="BR740" s="8"/>
      <c r="BS740" s="7"/>
      <c r="BT740" s="7"/>
      <c r="BU740" s="2" t="s">
        <v>134</v>
      </c>
      <c r="BV740" s="2" t="s">
        <v>134</v>
      </c>
      <c r="BW740" s="2" t="s">
        <v>134</v>
      </c>
      <c r="BX740" s="2" t="s">
        <v>134</v>
      </c>
      <c r="BY740" s="2" t="s">
        <v>134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134</v>
      </c>
      <c r="CH740" s="2" t="s">
        <v>134</v>
      </c>
      <c r="CI740" s="2" t="s">
        <v>134</v>
      </c>
      <c r="CJ740" s="2" t="s">
        <v>134</v>
      </c>
      <c r="CK740" s="2" t="s">
        <v>134</v>
      </c>
      <c r="CL740" s="2" t="s">
        <v>134</v>
      </c>
      <c r="CM740" s="4"/>
      <c r="CN740" s="8"/>
      <c r="CO740" s="4"/>
      <c r="CP740" s="8"/>
      <c r="CQ740" s="7"/>
      <c r="CR740" s="7"/>
      <c r="CS740" s="2" t="s">
        <v>134</v>
      </c>
      <c r="CT740" s="2" t="s">
        <v>134</v>
      </c>
      <c r="CU740" s="2" t="s">
        <v>134</v>
      </c>
      <c r="CV740" s="2" t="s">
        <v>134</v>
      </c>
      <c r="CW740" s="2" t="s">
        <v>134</v>
      </c>
      <c r="CX740" s="2" t="s">
        <v>134</v>
      </c>
      <c r="CY740" s="4"/>
      <c r="CZ740" s="8"/>
      <c r="DA740" s="4"/>
      <c r="DB740" s="8"/>
      <c r="DC740" s="7"/>
      <c r="DD740" s="7"/>
      <c r="DE740" s="2" t="s">
        <v>134</v>
      </c>
      <c r="DF740" s="2" t="s">
        <v>134</v>
      </c>
      <c r="DG740" s="2" t="s">
        <v>134</v>
      </c>
      <c r="DH740" s="2" t="s">
        <v>134</v>
      </c>
      <c r="DI740" s="2" t="s">
        <v>134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134</v>
      </c>
      <c r="DR740" s="2" t="s">
        <v>134</v>
      </c>
      <c r="DS740" s="2" t="s">
        <v>134</v>
      </c>
      <c r="DT740" s="2" t="s">
        <v>134</v>
      </c>
      <c r="DU740" s="2" t="s">
        <v>134</v>
      </c>
      <c r="DV740" s="2" t="s">
        <v>134</v>
      </c>
      <c r="DW740" s="4"/>
      <c r="DX740" s="8"/>
      <c r="DY740" s="4"/>
      <c r="DZ740" s="8"/>
      <c r="EA740" s="7"/>
      <c r="EB740" s="7"/>
      <c r="EC740" s="2" t="s">
        <v>134</v>
      </c>
      <c r="ED740" s="2" t="s">
        <v>134</v>
      </c>
      <c r="EE740" s="2" t="s">
        <v>134</v>
      </c>
      <c r="EF740" s="2" t="s">
        <v>134</v>
      </c>
      <c r="EG740" s="2" t="s">
        <v>134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134</v>
      </c>
      <c r="EQ740" s="2" t="s">
        <v>134</v>
      </c>
      <c r="ER740" s="2" t="s">
        <v>134</v>
      </c>
      <c r="ES740" s="2" t="s">
        <v>134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134</v>
      </c>
      <c r="FB740" s="2" t="s">
        <v>134</v>
      </c>
      <c r="FC740" s="2" t="s">
        <v>134</v>
      </c>
      <c r="FD740" s="2" t="s">
        <v>134</v>
      </c>
      <c r="FE740" s="2" t="s">
        <v>134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134</v>
      </c>
      <c r="FN740" s="2" t="s">
        <v>134</v>
      </c>
      <c r="FO740" s="2" t="s">
        <v>134</v>
      </c>
      <c r="FP740" s="2" t="s">
        <v>134</v>
      </c>
      <c r="FQ740" s="2" t="s">
        <v>134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134</v>
      </c>
      <c r="GA740" s="2" t="s">
        <v>134</v>
      </c>
      <c r="GB740" s="2" t="s">
        <v>134</v>
      </c>
      <c r="GC740" s="2" t="s">
        <v>134</v>
      </c>
      <c r="GD740" s="2" t="s">
        <v>134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134</v>
      </c>
      <c r="GM740" s="2" t="s">
        <v>134</v>
      </c>
      <c r="GN740" s="2" t="s">
        <v>134</v>
      </c>
      <c r="GO740" s="2" t="s">
        <v>134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134</v>
      </c>
      <c r="GX740" s="2" t="s">
        <v>134</v>
      </c>
      <c r="GY740" s="2" t="s">
        <v>134</v>
      </c>
      <c r="GZ740" s="2" t="s">
        <v>134</v>
      </c>
      <c r="HA740" s="2" t="s">
        <v>134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134</v>
      </c>
      <c r="HJ740" s="2" t="s">
        <v>134</v>
      </c>
      <c r="HK740" s="2" t="s">
        <v>134</v>
      </c>
      <c r="HL740" s="2" t="s">
        <v>134</v>
      </c>
      <c r="HM740" s="2" t="s">
        <v>134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134</v>
      </c>
      <c r="HV740" s="2" t="s">
        <v>134</v>
      </c>
      <c r="HW740" s="2" t="s">
        <v>134</v>
      </c>
      <c r="HX740" s="2" t="s">
        <v>134</v>
      </c>
      <c r="HY740" s="2" t="s">
        <v>134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134</v>
      </c>
      <c r="II740" s="2" t="s">
        <v>134</v>
      </c>
      <c r="IJ740" s="2" t="s">
        <v>134</v>
      </c>
      <c r="IK740" s="2" t="s">
        <v>134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134</v>
      </c>
      <c r="IT740" s="2" t="s">
        <v>134</v>
      </c>
      <c r="IU740" s="2" t="s">
        <v>134</v>
      </c>
      <c r="IV740" s="2" t="s">
        <v>134</v>
      </c>
      <c r="IW740" s="2" t="s">
        <v>134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134</v>
      </c>
      <c r="JF740" s="2" t="s">
        <v>134</v>
      </c>
      <c r="JG740" s="2" t="s">
        <v>134</v>
      </c>
      <c r="JH740" s="2" t="s">
        <v>134</v>
      </c>
      <c r="JI740" s="2" t="s">
        <v>134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134</v>
      </c>
      <c r="JS740" s="2" t="s">
        <v>134</v>
      </c>
      <c r="JT740" s="2" t="s">
        <v>134</v>
      </c>
      <c r="JU740" s="2" t="s">
        <v>134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134</v>
      </c>
      <c r="LC740" s="2" t="s">
        <v>134</v>
      </c>
      <c r="LD740" s="2" t="s">
        <v>134</v>
      </c>
      <c r="LE740" s="2" t="s">
        <v>134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134</v>
      </c>
      <c r="LO740" s="2" t="s">
        <v>134</v>
      </c>
      <c r="LP740" s="2" t="s">
        <v>134</v>
      </c>
      <c r="LQ740" s="2" t="s">
        <v>134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134</v>
      </c>
      <c r="LZ740" s="2" t="s">
        <v>134</v>
      </c>
      <c r="MA740" s="2" t="s">
        <v>134</v>
      </c>
      <c r="MB740" s="2" t="s">
        <v>134</v>
      </c>
      <c r="MC740" s="2" t="s">
        <v>134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134</v>
      </c>
      <c r="MM740" s="2" t="s">
        <v>134</v>
      </c>
      <c r="MN740" s="2" t="s">
        <v>134</v>
      </c>
      <c r="MO740" s="2" t="s">
        <v>134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134</v>
      </c>
      <c r="NK740" s="2" t="s">
        <v>134</v>
      </c>
      <c r="NL740" s="2" t="s">
        <v>134</v>
      </c>
      <c r="NM740" s="2" t="s">
        <v>134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134</v>
      </c>
      <c r="NW740" s="2" t="s">
        <v>134</v>
      </c>
      <c r="NX740" s="2" t="s">
        <v>134</v>
      </c>
      <c r="NY740" s="2" t="s">
        <v>134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134</v>
      </c>
      <c r="OT740" s="2" t="s">
        <v>134</v>
      </c>
      <c r="OU740" s="2" t="s">
        <v>134</v>
      </c>
      <c r="OV740" s="2" t="s">
        <v>134</v>
      </c>
      <c r="OW740" s="2" t="s">
        <v>134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134</v>
      </c>
      <c r="PF740" s="2" t="s">
        <v>134</v>
      </c>
      <c r="PG740" s="2" t="s">
        <v>134</v>
      </c>
      <c r="PH740" s="2" t="s">
        <v>134</v>
      </c>
      <c r="PI740" s="2" t="s">
        <v>134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134</v>
      </c>
      <c r="PS740" s="2" t="s">
        <v>134</v>
      </c>
      <c r="PT740" s="2" t="s">
        <v>134</v>
      </c>
      <c r="PU740" s="2" t="s">
        <v>134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134</v>
      </c>
      <c r="QD740" s="2" t="s">
        <v>134</v>
      </c>
      <c r="QE740" s="2" t="s">
        <v>134</v>
      </c>
      <c r="QF740" s="2" t="s">
        <v>134</v>
      </c>
      <c r="QG740" s="2" t="s">
        <v>134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134</v>
      </c>
      <c r="RB740" s="2" t="s">
        <v>134</v>
      </c>
      <c r="RC740" s="2" t="s">
        <v>134</v>
      </c>
      <c r="RD740" s="2" t="s">
        <v>134</v>
      </c>
      <c r="RE740" s="2" t="s">
        <v>134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134</v>
      </c>
      <c r="RN740" s="2" t="s">
        <v>134</v>
      </c>
      <c r="RO740" s="2" t="s">
        <v>134</v>
      </c>
      <c r="RP740" s="2" t="s">
        <v>134</v>
      </c>
      <c r="RQ740" s="2" t="s">
        <v>134</v>
      </c>
      <c r="RR740" s="2" t="s">
        <v>134</v>
      </c>
      <c r="RS740" s="4"/>
      <c r="RT740" s="8"/>
      <c r="RU740" s="4"/>
      <c r="RV740" s="8"/>
      <c r="RW740" s="7"/>
      <c r="RX740" s="7"/>
      <c r="RY740" s="2" t="s">
        <v>134</v>
      </c>
      <c r="RZ740" s="2" t="s">
        <v>134</v>
      </c>
      <c r="SA740" s="2" t="s">
        <v>134</v>
      </c>
      <c r="SB740" s="2" t="s">
        <v>134</v>
      </c>
      <c r="SC740" s="2" t="s">
        <v>134</v>
      </c>
      <c r="SD740" s="2" t="s">
        <v>134</v>
      </c>
      <c r="SE740" s="4"/>
      <c r="SF740" s="8"/>
      <c r="SG740" s="4"/>
      <c r="SH740" s="8"/>
      <c r="SI740" s="7"/>
      <c r="SJ740" s="7"/>
      <c r="SK740" s="2" t="s">
        <v>134</v>
      </c>
      <c r="SL740" s="2" t="s">
        <v>134</v>
      </c>
      <c r="SM740" s="2" t="s">
        <v>134</v>
      </c>
      <c r="SN740" s="2" t="s">
        <v>134</v>
      </c>
      <c r="SO740" s="2" t="s">
        <v>134</v>
      </c>
      <c r="SP740" s="2" t="s">
        <v>134</v>
      </c>
    </row>
    <row r="741">
      <c r="A741" s="2" t="s">
        <v>4546</v>
      </c>
      <c r="B741" s="2" t="s">
        <v>123</v>
      </c>
      <c r="C741" s="2" t="s">
        <v>1660</v>
      </c>
      <c r="D741" s="2" t="s">
        <v>2038</v>
      </c>
      <c r="E741" s="2" t="s">
        <v>1660</v>
      </c>
      <c r="F741" s="2" t="s">
        <v>4543</v>
      </c>
      <c r="G741" s="2" t="s">
        <v>134</v>
      </c>
      <c r="H741" s="2" t="s">
        <v>134</v>
      </c>
      <c r="I741" s="2" t="s">
        <v>134</v>
      </c>
      <c r="J741" s="2" t="s">
        <v>4544</v>
      </c>
      <c r="K741" s="2" t="s">
        <v>4530</v>
      </c>
      <c r="L741" s="3">
        <v>7.85</v>
      </c>
      <c r="M741" s="3"/>
      <c r="N741" s="3"/>
      <c r="O741" s="2" t="s">
        <v>131</v>
      </c>
      <c r="P741" s="2" t="s">
        <v>134</v>
      </c>
      <c r="Q741" s="2" t="s">
        <v>134</v>
      </c>
      <c r="R741" s="2" t="s">
        <v>3132</v>
      </c>
      <c r="S741" s="2" t="s">
        <v>134</v>
      </c>
      <c r="T741" s="2" t="s">
        <v>134</v>
      </c>
      <c r="U741" s="2" t="s">
        <v>134</v>
      </c>
      <c r="V741" s="2" t="s">
        <v>134</v>
      </c>
      <c r="W741" s="2" t="s">
        <v>134</v>
      </c>
      <c r="X741" s="2" t="s">
        <v>134</v>
      </c>
      <c r="Y741" s="2" t="s">
        <v>134</v>
      </c>
      <c r="Z741" s="4"/>
      <c r="AA741" s="4">
        <f>=ROUNDDOWN({0},0)</f>
      </c>
      <c r="AB741" s="5"/>
      <c r="AC741" s="2" t="s">
        <v>134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/>
      <c r="BJ741" s="4"/>
      <c r="BK741" s="8"/>
      <c r="BL741" s="2" t="s">
        <v>134</v>
      </c>
      <c r="BM741" s="7"/>
      <c r="BN741" s="7"/>
      <c r="BO741" s="4"/>
      <c r="BP741" s="8"/>
      <c r="BQ741" s="4"/>
      <c r="BR741" s="8"/>
      <c r="BS741" s="7"/>
      <c r="BT741" s="7"/>
      <c r="BU741" s="2" t="s">
        <v>134</v>
      </c>
      <c r="BV741" s="2" t="s">
        <v>134</v>
      </c>
      <c r="BW741" s="2" t="s">
        <v>134</v>
      </c>
      <c r="BX741" s="2" t="s">
        <v>134</v>
      </c>
      <c r="BY741" s="2" t="s">
        <v>134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134</v>
      </c>
      <c r="CH741" s="2" t="s">
        <v>134</v>
      </c>
      <c r="CI741" s="2" t="s">
        <v>134</v>
      </c>
      <c r="CJ741" s="2" t="s">
        <v>134</v>
      </c>
      <c r="CK741" s="2" t="s">
        <v>134</v>
      </c>
      <c r="CL741" s="2" t="s">
        <v>134</v>
      </c>
      <c r="CM741" s="4"/>
      <c r="CN741" s="8"/>
      <c r="CO741" s="4"/>
      <c r="CP741" s="8"/>
      <c r="CQ741" s="7"/>
      <c r="CR741" s="7"/>
      <c r="CS741" s="2" t="s">
        <v>134</v>
      </c>
      <c r="CT741" s="2" t="s">
        <v>134</v>
      </c>
      <c r="CU741" s="2" t="s">
        <v>134</v>
      </c>
      <c r="CV741" s="2" t="s">
        <v>134</v>
      </c>
      <c r="CW741" s="2" t="s">
        <v>134</v>
      </c>
      <c r="CX741" s="2" t="s">
        <v>134</v>
      </c>
      <c r="CY741" s="4"/>
      <c r="CZ741" s="8"/>
      <c r="DA741" s="4"/>
      <c r="DB741" s="8"/>
      <c r="DC741" s="7"/>
      <c r="DD741" s="7"/>
      <c r="DE741" s="2" t="s">
        <v>134</v>
      </c>
      <c r="DF741" s="2" t="s">
        <v>134</v>
      </c>
      <c r="DG741" s="2" t="s">
        <v>134</v>
      </c>
      <c r="DH741" s="2" t="s">
        <v>134</v>
      </c>
      <c r="DI741" s="2" t="s">
        <v>134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134</v>
      </c>
      <c r="DR741" s="2" t="s">
        <v>134</v>
      </c>
      <c r="DS741" s="2" t="s">
        <v>134</v>
      </c>
      <c r="DT741" s="2" t="s">
        <v>134</v>
      </c>
      <c r="DU741" s="2" t="s">
        <v>134</v>
      </c>
      <c r="DV741" s="2" t="s">
        <v>134</v>
      </c>
      <c r="DW741" s="4"/>
      <c r="DX741" s="8"/>
      <c r="DY741" s="4"/>
      <c r="DZ741" s="8"/>
      <c r="EA741" s="7"/>
      <c r="EB741" s="7"/>
      <c r="EC741" s="2" t="s">
        <v>134</v>
      </c>
      <c r="ED741" s="2" t="s">
        <v>134</v>
      </c>
      <c r="EE741" s="2" t="s">
        <v>134</v>
      </c>
      <c r="EF741" s="2" t="s">
        <v>134</v>
      </c>
      <c r="EG741" s="2" t="s">
        <v>134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134</v>
      </c>
      <c r="EP741" s="2" t="s">
        <v>134</v>
      </c>
      <c r="EQ741" s="2" t="s">
        <v>134</v>
      </c>
      <c r="ER741" s="2" t="s">
        <v>134</v>
      </c>
      <c r="ES741" s="2" t="s">
        <v>134</v>
      </c>
      <c r="ET741" s="2" t="s">
        <v>134</v>
      </c>
      <c r="EU741" s="4"/>
      <c r="EV741" s="8"/>
      <c r="EW741" s="4"/>
      <c r="EX741" s="8"/>
      <c r="EY741" s="7"/>
      <c r="EZ741" s="7"/>
      <c r="FA741" s="2" t="s">
        <v>134</v>
      </c>
      <c r="FB741" s="2" t="s">
        <v>134</v>
      </c>
      <c r="FC741" s="2" t="s">
        <v>134</v>
      </c>
      <c r="FD741" s="2" t="s">
        <v>134</v>
      </c>
      <c r="FE741" s="2" t="s">
        <v>134</v>
      </c>
      <c r="FF741" s="2" t="s">
        <v>134</v>
      </c>
      <c r="FG741" s="4"/>
      <c r="FH741" s="8"/>
      <c r="FI741" s="4"/>
      <c r="FJ741" s="8"/>
      <c r="FK741" s="7"/>
      <c r="FL741" s="7"/>
      <c r="FM741" s="2" t="s">
        <v>134</v>
      </c>
      <c r="FN741" s="2" t="s">
        <v>134</v>
      </c>
      <c r="FO741" s="2" t="s">
        <v>134</v>
      </c>
      <c r="FP741" s="2" t="s">
        <v>134</v>
      </c>
      <c r="FQ741" s="2" t="s">
        <v>134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134</v>
      </c>
      <c r="FZ741" s="2" t="s">
        <v>134</v>
      </c>
      <c r="GA741" s="2" t="s">
        <v>134</v>
      </c>
      <c r="GB741" s="2" t="s">
        <v>134</v>
      </c>
      <c r="GC741" s="2" t="s">
        <v>134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134</v>
      </c>
      <c r="GL741" s="2" t="s">
        <v>134</v>
      </c>
      <c r="GM741" s="2" t="s">
        <v>134</v>
      </c>
      <c r="GN741" s="2" t="s">
        <v>134</v>
      </c>
      <c r="GO741" s="2" t="s">
        <v>134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134</v>
      </c>
      <c r="GX741" s="2" t="s">
        <v>134</v>
      </c>
      <c r="GY741" s="2" t="s">
        <v>134</v>
      </c>
      <c r="GZ741" s="2" t="s">
        <v>134</v>
      </c>
      <c r="HA741" s="2" t="s">
        <v>134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134</v>
      </c>
      <c r="HJ741" s="2" t="s">
        <v>134</v>
      </c>
      <c r="HK741" s="2" t="s">
        <v>134</v>
      </c>
      <c r="HL741" s="2" t="s">
        <v>134</v>
      </c>
      <c r="HM741" s="2" t="s">
        <v>134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134</v>
      </c>
      <c r="HV741" s="2" t="s">
        <v>134</v>
      </c>
      <c r="HW741" s="2" t="s">
        <v>134</v>
      </c>
      <c r="HX741" s="2" t="s">
        <v>134</v>
      </c>
      <c r="HY741" s="2" t="s">
        <v>134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134</v>
      </c>
      <c r="IH741" s="2" t="s">
        <v>134</v>
      </c>
      <c r="II741" s="2" t="s">
        <v>134</v>
      </c>
      <c r="IJ741" s="2" t="s">
        <v>134</v>
      </c>
      <c r="IK741" s="2" t="s">
        <v>134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134</v>
      </c>
      <c r="IT741" s="2" t="s">
        <v>134</v>
      </c>
      <c r="IU741" s="2" t="s">
        <v>134</v>
      </c>
      <c r="IV741" s="2" t="s">
        <v>134</v>
      </c>
      <c r="IW741" s="2" t="s">
        <v>134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134</v>
      </c>
      <c r="JF741" s="2" t="s">
        <v>134</v>
      </c>
      <c r="JG741" s="2" t="s">
        <v>134</v>
      </c>
      <c r="JH741" s="2" t="s">
        <v>134</v>
      </c>
      <c r="JI741" s="2" t="s">
        <v>134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134</v>
      </c>
      <c r="JS741" s="2" t="s">
        <v>134</v>
      </c>
      <c r="JT741" s="2" t="s">
        <v>134</v>
      </c>
      <c r="JU741" s="2" t="s">
        <v>134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134</v>
      </c>
      <c r="KQ741" s="2" t="s">
        <v>134</v>
      </c>
      <c r="KR741" s="2" t="s">
        <v>134</v>
      </c>
      <c r="KS741" s="2" t="s">
        <v>134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134</v>
      </c>
      <c r="LB741" s="2" t="s">
        <v>134</v>
      </c>
      <c r="LC741" s="2" t="s">
        <v>134</v>
      </c>
      <c r="LD741" s="2" t="s">
        <v>134</v>
      </c>
      <c r="LE741" s="2" t="s">
        <v>134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134</v>
      </c>
      <c r="LN741" s="2" t="s">
        <v>134</v>
      </c>
      <c r="LO741" s="2" t="s">
        <v>134</v>
      </c>
      <c r="LP741" s="2" t="s">
        <v>134</v>
      </c>
      <c r="LQ741" s="2" t="s">
        <v>134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134</v>
      </c>
      <c r="LZ741" s="2" t="s">
        <v>134</v>
      </c>
      <c r="MA741" s="2" t="s">
        <v>134</v>
      </c>
      <c r="MB741" s="2" t="s">
        <v>134</v>
      </c>
      <c r="MC741" s="2" t="s">
        <v>134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134</v>
      </c>
      <c r="ML741" s="2" t="s">
        <v>134</v>
      </c>
      <c r="MM741" s="2" t="s">
        <v>134</v>
      </c>
      <c r="MN741" s="2" t="s">
        <v>134</v>
      </c>
      <c r="MO741" s="2" t="s">
        <v>134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134</v>
      </c>
      <c r="MY741" s="2" t="s">
        <v>134</v>
      </c>
      <c r="MZ741" s="2" t="s">
        <v>134</v>
      </c>
      <c r="NA741" s="2" t="s">
        <v>134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134</v>
      </c>
      <c r="NK741" s="2" t="s">
        <v>134</v>
      </c>
      <c r="NL741" s="2" t="s">
        <v>134</v>
      </c>
      <c r="NM741" s="2" t="s">
        <v>134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134</v>
      </c>
      <c r="NV741" s="2" t="s">
        <v>134</v>
      </c>
      <c r="NW741" s="2" t="s">
        <v>134</v>
      </c>
      <c r="NX741" s="2" t="s">
        <v>134</v>
      </c>
      <c r="NY741" s="2" t="s">
        <v>134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134</v>
      </c>
      <c r="OT741" s="2" t="s">
        <v>134</v>
      </c>
      <c r="OU741" s="2" t="s">
        <v>134</v>
      </c>
      <c r="OV741" s="2" t="s">
        <v>134</v>
      </c>
      <c r="OW741" s="2" t="s">
        <v>134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134</v>
      </c>
      <c r="PF741" s="2" t="s">
        <v>134</v>
      </c>
      <c r="PG741" s="2" t="s">
        <v>134</v>
      </c>
      <c r="PH741" s="2" t="s">
        <v>134</v>
      </c>
      <c r="PI741" s="2" t="s">
        <v>134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134</v>
      </c>
      <c r="PS741" s="2" t="s">
        <v>134</v>
      </c>
      <c r="PT741" s="2" t="s">
        <v>134</v>
      </c>
      <c r="PU741" s="2" t="s">
        <v>134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134</v>
      </c>
      <c r="QD741" s="2" t="s">
        <v>134</v>
      </c>
      <c r="QE741" s="2" t="s">
        <v>134</v>
      </c>
      <c r="QF741" s="2" t="s">
        <v>134</v>
      </c>
      <c r="QG741" s="2" t="s">
        <v>134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134</v>
      </c>
      <c r="QP741" s="2" t="s">
        <v>134</v>
      </c>
      <c r="QQ741" s="2" t="s">
        <v>134</v>
      </c>
      <c r="QR741" s="2" t="s">
        <v>134</v>
      </c>
      <c r="QS741" s="2" t="s">
        <v>134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134</v>
      </c>
      <c r="RB741" s="2" t="s">
        <v>134</v>
      </c>
      <c r="RC741" s="2" t="s">
        <v>134</v>
      </c>
      <c r="RD741" s="2" t="s">
        <v>134</v>
      </c>
      <c r="RE741" s="2" t="s">
        <v>134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134</v>
      </c>
      <c r="RN741" s="2" t="s">
        <v>134</v>
      </c>
      <c r="RO741" s="2" t="s">
        <v>134</v>
      </c>
      <c r="RP741" s="2" t="s">
        <v>134</v>
      </c>
      <c r="RQ741" s="2" t="s">
        <v>134</v>
      </c>
      <c r="RR741" s="2" t="s">
        <v>134</v>
      </c>
      <c r="RS741" s="4"/>
      <c r="RT741" s="8"/>
      <c r="RU741" s="4"/>
      <c r="RV741" s="8"/>
      <c r="RW741" s="7"/>
      <c r="RX741" s="7"/>
      <c r="RY741" s="2" t="s">
        <v>134</v>
      </c>
      <c r="RZ741" s="2" t="s">
        <v>134</v>
      </c>
      <c r="SA741" s="2" t="s">
        <v>134</v>
      </c>
      <c r="SB741" s="2" t="s">
        <v>134</v>
      </c>
      <c r="SC741" s="2" t="s">
        <v>134</v>
      </c>
      <c r="SD741" s="2" t="s">
        <v>134</v>
      </c>
      <c r="SE741" s="4"/>
      <c r="SF741" s="8"/>
      <c r="SG741" s="4"/>
      <c r="SH741" s="8"/>
      <c r="SI741" s="7"/>
      <c r="SJ741" s="7"/>
      <c r="SK741" s="2" t="s">
        <v>134</v>
      </c>
      <c r="SL741" s="2" t="s">
        <v>134</v>
      </c>
      <c r="SM741" s="2" t="s">
        <v>134</v>
      </c>
      <c r="SN741" s="2" t="s">
        <v>134</v>
      </c>
      <c r="SO741" s="2" t="s">
        <v>134</v>
      </c>
      <c r="SP741" s="2" t="s">
        <v>134</v>
      </c>
    </row>
    <row r="742">
      <c r="A742" s="2" t="s">
        <v>4547</v>
      </c>
      <c r="B742" s="2" t="s">
        <v>123</v>
      </c>
      <c r="C742" s="2" t="s">
        <v>1660</v>
      </c>
      <c r="D742" s="2" t="s">
        <v>2038</v>
      </c>
      <c r="E742" s="2" t="s">
        <v>1660</v>
      </c>
      <c r="F742" s="2" t="s">
        <v>4548</v>
      </c>
      <c r="G742" s="2" t="s">
        <v>134</v>
      </c>
      <c r="H742" s="2" t="s">
        <v>134</v>
      </c>
      <c r="I742" s="2" t="s">
        <v>134</v>
      </c>
      <c r="J742" s="2" t="s">
        <v>4544</v>
      </c>
      <c r="K742" s="2" t="s">
        <v>3192</v>
      </c>
      <c r="L742" s="3">
        <v>7.85</v>
      </c>
      <c r="M742" s="3"/>
      <c r="N742" s="3"/>
      <c r="O742" s="2" t="s">
        <v>131</v>
      </c>
      <c r="P742" s="2" t="s">
        <v>134</v>
      </c>
      <c r="Q742" s="2" t="s">
        <v>134</v>
      </c>
      <c r="R742" s="2" t="s">
        <v>3132</v>
      </c>
      <c r="S742" s="2" t="s">
        <v>134</v>
      </c>
      <c r="T742" s="2" t="s">
        <v>134</v>
      </c>
      <c r="U742" s="2" t="s">
        <v>134</v>
      </c>
      <c r="V742" s="2" t="s">
        <v>134</v>
      </c>
      <c r="W742" s="2" t="s">
        <v>134</v>
      </c>
      <c r="X742" s="2" t="s">
        <v>134</v>
      </c>
      <c r="Y742" s="2" t="s">
        <v>134</v>
      </c>
      <c r="Z742" s="4"/>
      <c r="AA742" s="4">
        <f>=ROUNDDOWN({0},0)</f>
      </c>
      <c r="AB742" s="5"/>
      <c r="AC742" s="2" t="s">
        <v>134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/>
      <c r="BJ742" s="4"/>
      <c r="BK742" s="8"/>
      <c r="BL742" s="2" t="s">
        <v>134</v>
      </c>
      <c r="BM742" s="7"/>
      <c r="BN742" s="7"/>
      <c r="BO742" s="4"/>
      <c r="BP742" s="8"/>
      <c r="BQ742" s="4"/>
      <c r="BR742" s="8"/>
      <c r="BS742" s="7"/>
      <c r="BT742" s="7"/>
      <c r="BU742" s="2" t="s">
        <v>134</v>
      </c>
      <c r="BV742" s="2" t="s">
        <v>134</v>
      </c>
      <c r="BW742" s="2" t="s">
        <v>134</v>
      </c>
      <c r="BX742" s="2" t="s">
        <v>134</v>
      </c>
      <c r="BY742" s="2" t="s">
        <v>134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134</v>
      </c>
      <c r="CH742" s="2" t="s">
        <v>134</v>
      </c>
      <c r="CI742" s="2" t="s">
        <v>134</v>
      </c>
      <c r="CJ742" s="2" t="s">
        <v>134</v>
      </c>
      <c r="CK742" s="2" t="s">
        <v>134</v>
      </c>
      <c r="CL742" s="2" t="s">
        <v>134</v>
      </c>
      <c r="CM742" s="4"/>
      <c r="CN742" s="8"/>
      <c r="CO742" s="4"/>
      <c r="CP742" s="8"/>
      <c r="CQ742" s="7"/>
      <c r="CR742" s="7"/>
      <c r="CS742" s="2" t="s">
        <v>134</v>
      </c>
      <c r="CT742" s="2" t="s">
        <v>134</v>
      </c>
      <c r="CU742" s="2" t="s">
        <v>134</v>
      </c>
      <c r="CV742" s="2" t="s">
        <v>134</v>
      </c>
      <c r="CW742" s="2" t="s">
        <v>134</v>
      </c>
      <c r="CX742" s="2" t="s">
        <v>134</v>
      </c>
      <c r="CY742" s="4"/>
      <c r="CZ742" s="8"/>
      <c r="DA742" s="4"/>
      <c r="DB742" s="8"/>
      <c r="DC742" s="7"/>
      <c r="DD742" s="7"/>
      <c r="DE742" s="2" t="s">
        <v>134</v>
      </c>
      <c r="DF742" s="2" t="s">
        <v>134</v>
      </c>
      <c r="DG742" s="2" t="s">
        <v>134</v>
      </c>
      <c r="DH742" s="2" t="s">
        <v>134</v>
      </c>
      <c r="DI742" s="2" t="s">
        <v>134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134</v>
      </c>
      <c r="DR742" s="2" t="s">
        <v>134</v>
      </c>
      <c r="DS742" s="2" t="s">
        <v>134</v>
      </c>
      <c r="DT742" s="2" t="s">
        <v>134</v>
      </c>
      <c r="DU742" s="2" t="s">
        <v>134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134</v>
      </c>
      <c r="ED742" s="2" t="s">
        <v>134</v>
      </c>
      <c r="EE742" s="2" t="s">
        <v>134</v>
      </c>
      <c r="EF742" s="2" t="s">
        <v>134</v>
      </c>
      <c r="EG742" s="2" t="s">
        <v>134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134</v>
      </c>
      <c r="EP742" s="2" t="s">
        <v>134</v>
      </c>
      <c r="EQ742" s="2" t="s">
        <v>134</v>
      </c>
      <c r="ER742" s="2" t="s">
        <v>134</v>
      </c>
      <c r="ES742" s="2" t="s">
        <v>134</v>
      </c>
      <c r="ET742" s="2" t="s">
        <v>134</v>
      </c>
      <c r="EU742" s="4"/>
      <c r="EV742" s="8"/>
      <c r="EW742" s="4"/>
      <c r="EX742" s="8"/>
      <c r="EY742" s="7"/>
      <c r="EZ742" s="7"/>
      <c r="FA742" s="2" t="s">
        <v>134</v>
      </c>
      <c r="FB742" s="2" t="s">
        <v>134</v>
      </c>
      <c r="FC742" s="2" t="s">
        <v>134</v>
      </c>
      <c r="FD742" s="2" t="s">
        <v>134</v>
      </c>
      <c r="FE742" s="2" t="s">
        <v>134</v>
      </c>
      <c r="FF742" s="2" t="s">
        <v>134</v>
      </c>
      <c r="FG742" s="4"/>
      <c r="FH742" s="8"/>
      <c r="FI742" s="4"/>
      <c r="FJ742" s="8"/>
      <c r="FK742" s="7"/>
      <c r="FL742" s="7"/>
      <c r="FM742" s="2" t="s">
        <v>134</v>
      </c>
      <c r="FN742" s="2" t="s">
        <v>134</v>
      </c>
      <c r="FO742" s="2" t="s">
        <v>134</v>
      </c>
      <c r="FP742" s="2" t="s">
        <v>134</v>
      </c>
      <c r="FQ742" s="2" t="s">
        <v>134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134</v>
      </c>
      <c r="FZ742" s="2" t="s">
        <v>134</v>
      </c>
      <c r="GA742" s="2" t="s">
        <v>134</v>
      </c>
      <c r="GB742" s="2" t="s">
        <v>134</v>
      </c>
      <c r="GC742" s="2" t="s">
        <v>134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134</v>
      </c>
      <c r="GL742" s="2" t="s">
        <v>134</v>
      </c>
      <c r="GM742" s="2" t="s">
        <v>134</v>
      </c>
      <c r="GN742" s="2" t="s">
        <v>134</v>
      </c>
      <c r="GO742" s="2" t="s">
        <v>134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134</v>
      </c>
      <c r="GX742" s="2" t="s">
        <v>134</v>
      </c>
      <c r="GY742" s="2" t="s">
        <v>134</v>
      </c>
      <c r="GZ742" s="2" t="s">
        <v>134</v>
      </c>
      <c r="HA742" s="2" t="s">
        <v>134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134</v>
      </c>
      <c r="HJ742" s="2" t="s">
        <v>134</v>
      </c>
      <c r="HK742" s="2" t="s">
        <v>134</v>
      </c>
      <c r="HL742" s="2" t="s">
        <v>134</v>
      </c>
      <c r="HM742" s="2" t="s">
        <v>134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134</v>
      </c>
      <c r="HV742" s="2" t="s">
        <v>134</v>
      </c>
      <c r="HW742" s="2" t="s">
        <v>134</v>
      </c>
      <c r="HX742" s="2" t="s">
        <v>134</v>
      </c>
      <c r="HY742" s="2" t="s">
        <v>134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134</v>
      </c>
      <c r="IH742" s="2" t="s">
        <v>134</v>
      </c>
      <c r="II742" s="2" t="s">
        <v>134</v>
      </c>
      <c r="IJ742" s="2" t="s">
        <v>134</v>
      </c>
      <c r="IK742" s="2" t="s">
        <v>134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134</v>
      </c>
      <c r="IT742" s="2" t="s">
        <v>134</v>
      </c>
      <c r="IU742" s="2" t="s">
        <v>134</v>
      </c>
      <c r="IV742" s="2" t="s">
        <v>134</v>
      </c>
      <c r="IW742" s="2" t="s">
        <v>134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134</v>
      </c>
      <c r="JF742" s="2" t="s">
        <v>134</v>
      </c>
      <c r="JG742" s="2" t="s">
        <v>134</v>
      </c>
      <c r="JH742" s="2" t="s">
        <v>134</v>
      </c>
      <c r="JI742" s="2" t="s">
        <v>134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134</v>
      </c>
      <c r="JR742" s="2" t="s">
        <v>134</v>
      </c>
      <c r="JS742" s="2" t="s">
        <v>134</v>
      </c>
      <c r="JT742" s="2" t="s">
        <v>134</v>
      </c>
      <c r="JU742" s="2" t="s">
        <v>134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134</v>
      </c>
      <c r="KQ742" s="2" t="s">
        <v>134</v>
      </c>
      <c r="KR742" s="2" t="s">
        <v>134</v>
      </c>
      <c r="KS742" s="2" t="s">
        <v>134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134</v>
      </c>
      <c r="LB742" s="2" t="s">
        <v>134</v>
      </c>
      <c r="LC742" s="2" t="s">
        <v>134</v>
      </c>
      <c r="LD742" s="2" t="s">
        <v>134</v>
      </c>
      <c r="LE742" s="2" t="s">
        <v>134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134</v>
      </c>
      <c r="LN742" s="2" t="s">
        <v>134</v>
      </c>
      <c r="LO742" s="2" t="s">
        <v>134</v>
      </c>
      <c r="LP742" s="2" t="s">
        <v>134</v>
      </c>
      <c r="LQ742" s="2" t="s">
        <v>134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134</v>
      </c>
      <c r="LZ742" s="2" t="s">
        <v>134</v>
      </c>
      <c r="MA742" s="2" t="s">
        <v>134</v>
      </c>
      <c r="MB742" s="2" t="s">
        <v>134</v>
      </c>
      <c r="MC742" s="2" t="s">
        <v>134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134</v>
      </c>
      <c r="ML742" s="2" t="s">
        <v>134</v>
      </c>
      <c r="MM742" s="2" t="s">
        <v>134</v>
      </c>
      <c r="MN742" s="2" t="s">
        <v>134</v>
      </c>
      <c r="MO742" s="2" t="s">
        <v>134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134</v>
      </c>
      <c r="MY742" s="2" t="s">
        <v>134</v>
      </c>
      <c r="MZ742" s="2" t="s">
        <v>134</v>
      </c>
      <c r="NA742" s="2" t="s">
        <v>134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134</v>
      </c>
      <c r="NK742" s="2" t="s">
        <v>134</v>
      </c>
      <c r="NL742" s="2" t="s">
        <v>134</v>
      </c>
      <c r="NM742" s="2" t="s">
        <v>134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134</v>
      </c>
      <c r="NV742" s="2" t="s">
        <v>134</v>
      </c>
      <c r="NW742" s="2" t="s">
        <v>134</v>
      </c>
      <c r="NX742" s="2" t="s">
        <v>134</v>
      </c>
      <c r="NY742" s="2" t="s">
        <v>134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134</v>
      </c>
      <c r="OT742" s="2" t="s">
        <v>134</v>
      </c>
      <c r="OU742" s="2" t="s">
        <v>134</v>
      </c>
      <c r="OV742" s="2" t="s">
        <v>134</v>
      </c>
      <c r="OW742" s="2" t="s">
        <v>134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134</v>
      </c>
      <c r="PG742" s="2" t="s">
        <v>134</v>
      </c>
      <c r="PH742" s="2" t="s">
        <v>134</v>
      </c>
      <c r="PI742" s="2" t="s">
        <v>134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134</v>
      </c>
      <c r="PS742" s="2" t="s">
        <v>134</v>
      </c>
      <c r="PT742" s="2" t="s">
        <v>134</v>
      </c>
      <c r="PU742" s="2" t="s">
        <v>134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134</v>
      </c>
      <c r="QD742" s="2" t="s">
        <v>134</v>
      </c>
      <c r="QE742" s="2" t="s">
        <v>134</v>
      </c>
      <c r="QF742" s="2" t="s">
        <v>134</v>
      </c>
      <c r="QG742" s="2" t="s">
        <v>134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134</v>
      </c>
      <c r="RB742" s="2" t="s">
        <v>134</v>
      </c>
      <c r="RC742" s="2" t="s">
        <v>134</v>
      </c>
      <c r="RD742" s="2" t="s">
        <v>134</v>
      </c>
      <c r="RE742" s="2" t="s">
        <v>134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134</v>
      </c>
      <c r="RN742" s="2" t="s">
        <v>134</v>
      </c>
      <c r="RO742" s="2" t="s">
        <v>134</v>
      </c>
      <c r="RP742" s="2" t="s">
        <v>134</v>
      </c>
      <c r="RQ742" s="2" t="s">
        <v>134</v>
      </c>
      <c r="RR742" s="2" t="s">
        <v>134</v>
      </c>
      <c r="RS742" s="4"/>
      <c r="RT742" s="8"/>
      <c r="RU742" s="4"/>
      <c r="RV742" s="8"/>
      <c r="RW742" s="7"/>
      <c r="RX742" s="7"/>
      <c r="RY742" s="2" t="s">
        <v>134</v>
      </c>
      <c r="RZ742" s="2" t="s">
        <v>134</v>
      </c>
      <c r="SA742" s="2" t="s">
        <v>134</v>
      </c>
      <c r="SB742" s="2" t="s">
        <v>134</v>
      </c>
      <c r="SC742" s="2" t="s">
        <v>134</v>
      </c>
      <c r="SD742" s="2" t="s">
        <v>134</v>
      </c>
      <c r="SE742" s="4"/>
      <c r="SF742" s="8"/>
      <c r="SG742" s="4"/>
      <c r="SH742" s="8"/>
      <c r="SI742" s="7"/>
      <c r="SJ742" s="7"/>
      <c r="SK742" s="2" t="s">
        <v>134</v>
      </c>
      <c r="SL742" s="2" t="s">
        <v>134</v>
      </c>
      <c r="SM742" s="2" t="s">
        <v>134</v>
      </c>
      <c r="SN742" s="2" t="s">
        <v>134</v>
      </c>
      <c r="SO742" s="2" t="s">
        <v>134</v>
      </c>
      <c r="SP742" s="2" t="s">
        <v>134</v>
      </c>
    </row>
    <row r="743">
      <c r="A743" s="2" t="s">
        <v>4549</v>
      </c>
      <c r="B743" s="2" t="s">
        <v>123</v>
      </c>
      <c r="C743" s="2" t="s">
        <v>1660</v>
      </c>
      <c r="D743" s="2" t="s">
        <v>2038</v>
      </c>
      <c r="E743" s="2" t="s">
        <v>1660</v>
      </c>
      <c r="F743" s="2" t="s">
        <v>4548</v>
      </c>
      <c r="G743" s="2" t="s">
        <v>134</v>
      </c>
      <c r="H743" s="2" t="s">
        <v>134</v>
      </c>
      <c r="I743" s="2" t="s">
        <v>134</v>
      </c>
      <c r="J743" s="2" t="s">
        <v>4544</v>
      </c>
      <c r="K743" s="2" t="s">
        <v>4533</v>
      </c>
      <c r="L743" s="3">
        <v>7.85</v>
      </c>
      <c r="M743" s="3"/>
      <c r="N743" s="3"/>
      <c r="O743" s="2" t="s">
        <v>131</v>
      </c>
      <c r="P743" s="2" t="s">
        <v>134</v>
      </c>
      <c r="Q743" s="2" t="s">
        <v>134</v>
      </c>
      <c r="R743" s="2" t="s">
        <v>3132</v>
      </c>
      <c r="S743" s="2" t="s">
        <v>134</v>
      </c>
      <c r="T743" s="2" t="s">
        <v>134</v>
      </c>
      <c r="U743" s="2" t="s">
        <v>134</v>
      </c>
      <c r="V743" s="2" t="s">
        <v>134</v>
      </c>
      <c r="W743" s="2" t="s">
        <v>134</v>
      </c>
      <c r="X743" s="2" t="s">
        <v>134</v>
      </c>
      <c r="Y743" s="2" t="s">
        <v>134</v>
      </c>
      <c r="Z743" s="4"/>
      <c r="AA743" s="4">
        <f>=ROUNDDOWN({0},0)</f>
      </c>
      <c r="AB743" s="5"/>
      <c r="AC743" s="2" t="s">
        <v>134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/>
      <c r="BJ743" s="4"/>
      <c r="BK743" s="8"/>
      <c r="BL743" s="2" t="s">
        <v>134</v>
      </c>
      <c r="BM743" s="7"/>
      <c r="BN743" s="7"/>
      <c r="BO743" s="4"/>
      <c r="BP743" s="8"/>
      <c r="BQ743" s="4"/>
      <c r="BR743" s="8"/>
      <c r="BS743" s="7"/>
      <c r="BT743" s="7"/>
      <c r="BU743" s="2" t="s">
        <v>134</v>
      </c>
      <c r="BV743" s="2" t="s">
        <v>134</v>
      </c>
      <c r="BW743" s="2" t="s">
        <v>134</v>
      </c>
      <c r="BX743" s="2" t="s">
        <v>134</v>
      </c>
      <c r="BY743" s="2" t="s">
        <v>134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134</v>
      </c>
      <c r="CI743" s="2" t="s">
        <v>134</v>
      </c>
      <c r="CJ743" s="2" t="s">
        <v>134</v>
      </c>
      <c r="CK743" s="2" t="s">
        <v>134</v>
      </c>
      <c r="CL743" s="2" t="s">
        <v>134</v>
      </c>
      <c r="CM743" s="4"/>
      <c r="CN743" s="8"/>
      <c r="CO743" s="4"/>
      <c r="CP743" s="8"/>
      <c r="CQ743" s="7"/>
      <c r="CR743" s="7"/>
      <c r="CS743" s="2" t="s">
        <v>134</v>
      </c>
      <c r="CT743" s="2" t="s">
        <v>134</v>
      </c>
      <c r="CU743" s="2" t="s">
        <v>134</v>
      </c>
      <c r="CV743" s="2" t="s">
        <v>134</v>
      </c>
      <c r="CW743" s="2" t="s">
        <v>134</v>
      </c>
      <c r="CX743" s="2" t="s">
        <v>134</v>
      </c>
      <c r="CY743" s="4"/>
      <c r="CZ743" s="8"/>
      <c r="DA743" s="4"/>
      <c r="DB743" s="8"/>
      <c r="DC743" s="7"/>
      <c r="DD743" s="7"/>
      <c r="DE743" s="2" t="s">
        <v>134</v>
      </c>
      <c r="DF743" s="2" t="s">
        <v>134</v>
      </c>
      <c r="DG743" s="2" t="s">
        <v>134</v>
      </c>
      <c r="DH743" s="2" t="s">
        <v>134</v>
      </c>
      <c r="DI743" s="2" t="s">
        <v>134</v>
      </c>
      <c r="DJ743" s="2" t="s">
        <v>134</v>
      </c>
      <c r="DK743" s="4"/>
      <c r="DL743" s="8"/>
      <c r="DM743" s="4"/>
      <c r="DN743" s="8"/>
      <c r="DO743" s="7"/>
      <c r="DP743" s="7"/>
      <c r="DQ743" s="2" t="s">
        <v>134</v>
      </c>
      <c r="DR743" s="2" t="s">
        <v>134</v>
      </c>
      <c r="DS743" s="2" t="s">
        <v>134</v>
      </c>
      <c r="DT743" s="2" t="s">
        <v>134</v>
      </c>
      <c r="DU743" s="2" t="s">
        <v>134</v>
      </c>
      <c r="DV743" s="2" t="s">
        <v>134</v>
      </c>
      <c r="DW743" s="4"/>
      <c r="DX743" s="8"/>
      <c r="DY743" s="4"/>
      <c r="DZ743" s="8"/>
      <c r="EA743" s="7"/>
      <c r="EB743" s="7"/>
      <c r="EC743" s="2" t="s">
        <v>134</v>
      </c>
      <c r="ED743" s="2" t="s">
        <v>134</v>
      </c>
      <c r="EE743" s="2" t="s">
        <v>134</v>
      </c>
      <c r="EF743" s="2" t="s">
        <v>134</v>
      </c>
      <c r="EG743" s="2" t="s">
        <v>134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134</v>
      </c>
      <c r="EP743" s="2" t="s">
        <v>134</v>
      </c>
      <c r="EQ743" s="2" t="s">
        <v>134</v>
      </c>
      <c r="ER743" s="2" t="s">
        <v>134</v>
      </c>
      <c r="ES743" s="2" t="s">
        <v>134</v>
      </c>
      <c r="ET743" s="2" t="s">
        <v>134</v>
      </c>
      <c r="EU743" s="4"/>
      <c r="EV743" s="8"/>
      <c r="EW743" s="4"/>
      <c r="EX743" s="8"/>
      <c r="EY743" s="7"/>
      <c r="EZ743" s="7"/>
      <c r="FA743" s="2" t="s">
        <v>134</v>
      </c>
      <c r="FB743" s="2" t="s">
        <v>134</v>
      </c>
      <c r="FC743" s="2" t="s">
        <v>134</v>
      </c>
      <c r="FD743" s="2" t="s">
        <v>134</v>
      </c>
      <c r="FE743" s="2" t="s">
        <v>134</v>
      </c>
      <c r="FF743" s="2" t="s">
        <v>134</v>
      </c>
      <c r="FG743" s="4"/>
      <c r="FH743" s="8"/>
      <c r="FI743" s="4"/>
      <c r="FJ743" s="8"/>
      <c r="FK743" s="7"/>
      <c r="FL743" s="7"/>
      <c r="FM743" s="2" t="s">
        <v>134</v>
      </c>
      <c r="FN743" s="2" t="s">
        <v>134</v>
      </c>
      <c r="FO743" s="2" t="s">
        <v>134</v>
      </c>
      <c r="FP743" s="2" t="s">
        <v>134</v>
      </c>
      <c r="FQ743" s="2" t="s">
        <v>134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134</v>
      </c>
      <c r="GA743" s="2" t="s">
        <v>134</v>
      </c>
      <c r="GB743" s="2" t="s">
        <v>134</v>
      </c>
      <c r="GC743" s="2" t="s">
        <v>134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134</v>
      </c>
      <c r="GM743" s="2" t="s">
        <v>134</v>
      </c>
      <c r="GN743" s="2" t="s">
        <v>134</v>
      </c>
      <c r="GO743" s="2" t="s">
        <v>134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134</v>
      </c>
      <c r="GX743" s="2" t="s">
        <v>134</v>
      </c>
      <c r="GY743" s="2" t="s">
        <v>134</v>
      </c>
      <c r="GZ743" s="2" t="s">
        <v>134</v>
      </c>
      <c r="HA743" s="2" t="s">
        <v>134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134</v>
      </c>
      <c r="HJ743" s="2" t="s">
        <v>134</v>
      </c>
      <c r="HK743" s="2" t="s">
        <v>134</v>
      </c>
      <c r="HL743" s="2" t="s">
        <v>134</v>
      </c>
      <c r="HM743" s="2" t="s">
        <v>134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134</v>
      </c>
      <c r="HV743" s="2" t="s">
        <v>134</v>
      </c>
      <c r="HW743" s="2" t="s">
        <v>134</v>
      </c>
      <c r="HX743" s="2" t="s">
        <v>134</v>
      </c>
      <c r="HY743" s="2" t="s">
        <v>134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134</v>
      </c>
      <c r="II743" s="2" t="s">
        <v>134</v>
      </c>
      <c r="IJ743" s="2" t="s">
        <v>134</v>
      </c>
      <c r="IK743" s="2" t="s">
        <v>134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134</v>
      </c>
      <c r="IT743" s="2" t="s">
        <v>134</v>
      </c>
      <c r="IU743" s="2" t="s">
        <v>134</v>
      </c>
      <c r="IV743" s="2" t="s">
        <v>134</v>
      </c>
      <c r="IW743" s="2" t="s">
        <v>134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134</v>
      </c>
      <c r="JG743" s="2" t="s">
        <v>134</v>
      </c>
      <c r="JH743" s="2" t="s">
        <v>134</v>
      </c>
      <c r="JI743" s="2" t="s">
        <v>134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134</v>
      </c>
      <c r="JS743" s="2" t="s">
        <v>134</v>
      </c>
      <c r="JT743" s="2" t="s">
        <v>134</v>
      </c>
      <c r="JU743" s="2" t="s">
        <v>134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134</v>
      </c>
      <c r="KQ743" s="2" t="s">
        <v>134</v>
      </c>
      <c r="KR743" s="2" t="s">
        <v>134</v>
      </c>
      <c r="KS743" s="2" t="s">
        <v>134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134</v>
      </c>
      <c r="LC743" s="2" t="s">
        <v>134</v>
      </c>
      <c r="LD743" s="2" t="s">
        <v>134</v>
      </c>
      <c r="LE743" s="2" t="s">
        <v>134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134</v>
      </c>
      <c r="LO743" s="2" t="s">
        <v>134</v>
      </c>
      <c r="LP743" s="2" t="s">
        <v>134</v>
      </c>
      <c r="LQ743" s="2" t="s">
        <v>134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134</v>
      </c>
      <c r="LZ743" s="2" t="s">
        <v>134</v>
      </c>
      <c r="MA743" s="2" t="s">
        <v>134</v>
      </c>
      <c r="MB743" s="2" t="s">
        <v>134</v>
      </c>
      <c r="MC743" s="2" t="s">
        <v>134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134</v>
      </c>
      <c r="MM743" s="2" t="s">
        <v>134</v>
      </c>
      <c r="MN743" s="2" t="s">
        <v>134</v>
      </c>
      <c r="MO743" s="2" t="s">
        <v>134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134</v>
      </c>
      <c r="MY743" s="2" t="s">
        <v>134</v>
      </c>
      <c r="MZ743" s="2" t="s">
        <v>134</v>
      </c>
      <c r="NA743" s="2" t="s">
        <v>134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134</v>
      </c>
      <c r="NJ743" s="2" t="s">
        <v>134</v>
      </c>
      <c r="NK743" s="2" t="s">
        <v>134</v>
      </c>
      <c r="NL743" s="2" t="s">
        <v>134</v>
      </c>
      <c r="NM743" s="2" t="s">
        <v>134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134</v>
      </c>
      <c r="NV743" s="2" t="s">
        <v>134</v>
      </c>
      <c r="NW743" s="2" t="s">
        <v>134</v>
      </c>
      <c r="NX743" s="2" t="s">
        <v>134</v>
      </c>
      <c r="NY743" s="2" t="s">
        <v>134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134</v>
      </c>
      <c r="OT743" s="2" t="s">
        <v>134</v>
      </c>
      <c r="OU743" s="2" t="s">
        <v>134</v>
      </c>
      <c r="OV743" s="2" t="s">
        <v>134</v>
      </c>
      <c r="OW743" s="2" t="s">
        <v>134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134</v>
      </c>
      <c r="PS743" s="2" t="s">
        <v>134</v>
      </c>
      <c r="PT743" s="2" t="s">
        <v>134</v>
      </c>
      <c r="PU743" s="2" t="s">
        <v>134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134</v>
      </c>
      <c r="QD743" s="2" t="s">
        <v>134</v>
      </c>
      <c r="QE743" s="2" t="s">
        <v>134</v>
      </c>
      <c r="QF743" s="2" t="s">
        <v>134</v>
      </c>
      <c r="QG743" s="2" t="s">
        <v>134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134</v>
      </c>
      <c r="QP743" s="2" t="s">
        <v>134</v>
      </c>
      <c r="QQ743" s="2" t="s">
        <v>134</v>
      </c>
      <c r="QR743" s="2" t="s">
        <v>134</v>
      </c>
      <c r="QS743" s="2" t="s">
        <v>134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134</v>
      </c>
      <c r="RB743" s="2" t="s">
        <v>134</v>
      </c>
      <c r="RC743" s="2" t="s">
        <v>134</v>
      </c>
      <c r="RD743" s="2" t="s">
        <v>134</v>
      </c>
      <c r="RE743" s="2" t="s">
        <v>134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134</v>
      </c>
      <c r="RN743" s="2" t="s">
        <v>134</v>
      </c>
      <c r="RO743" s="2" t="s">
        <v>134</v>
      </c>
      <c r="RP743" s="2" t="s">
        <v>134</v>
      </c>
      <c r="RQ743" s="2" t="s">
        <v>134</v>
      </c>
      <c r="RR743" s="2" t="s">
        <v>134</v>
      </c>
      <c r="RS743" s="4"/>
      <c r="RT743" s="8"/>
      <c r="RU743" s="4"/>
      <c r="RV743" s="8"/>
      <c r="RW743" s="7"/>
      <c r="RX743" s="7"/>
      <c r="RY743" s="2" t="s">
        <v>134</v>
      </c>
      <c r="RZ743" s="2" t="s">
        <v>134</v>
      </c>
      <c r="SA743" s="2" t="s">
        <v>134</v>
      </c>
      <c r="SB743" s="2" t="s">
        <v>134</v>
      </c>
      <c r="SC743" s="2" t="s">
        <v>134</v>
      </c>
      <c r="SD743" s="2" t="s">
        <v>134</v>
      </c>
      <c r="SE743" s="4"/>
      <c r="SF743" s="8"/>
      <c r="SG743" s="4"/>
      <c r="SH743" s="8"/>
      <c r="SI743" s="7"/>
      <c r="SJ743" s="7"/>
      <c r="SK743" s="2" t="s">
        <v>134</v>
      </c>
      <c r="SL743" s="2" t="s">
        <v>134</v>
      </c>
      <c r="SM743" s="2" t="s">
        <v>134</v>
      </c>
      <c r="SN743" s="2" t="s">
        <v>134</v>
      </c>
      <c r="SO743" s="2" t="s">
        <v>134</v>
      </c>
      <c r="SP743" s="2" t="s">
        <v>134</v>
      </c>
    </row>
    <row r="744">
      <c r="A744" s="2" t="s">
        <v>4550</v>
      </c>
      <c r="B744" s="2" t="s">
        <v>123</v>
      </c>
      <c r="C744" s="2" t="s">
        <v>1660</v>
      </c>
      <c r="D744" s="2" t="s">
        <v>2038</v>
      </c>
      <c r="E744" s="2" t="s">
        <v>1660</v>
      </c>
      <c r="F744" s="2" t="s">
        <v>4551</v>
      </c>
      <c r="G744" s="2" t="s">
        <v>134</v>
      </c>
      <c r="H744" s="2" t="s">
        <v>134</v>
      </c>
      <c r="I744" s="2" t="s">
        <v>134</v>
      </c>
      <c r="J744" s="2" t="s">
        <v>2044</v>
      </c>
      <c r="K744" s="2" t="s">
        <v>4545</v>
      </c>
      <c r="L744" s="3">
        <v>6.15</v>
      </c>
      <c r="M744" s="3"/>
      <c r="N744" s="3"/>
      <c r="O744" s="2" t="s">
        <v>131</v>
      </c>
      <c r="P744" s="2" t="s">
        <v>134</v>
      </c>
      <c r="Q744" s="2" t="s">
        <v>134</v>
      </c>
      <c r="R744" s="2" t="s">
        <v>3132</v>
      </c>
      <c r="S744" s="2" t="s">
        <v>134</v>
      </c>
      <c r="T744" s="2" t="s">
        <v>134</v>
      </c>
      <c r="U744" s="2" t="s">
        <v>134</v>
      </c>
      <c r="V744" s="2" t="s">
        <v>134</v>
      </c>
      <c r="W744" s="2" t="s">
        <v>134</v>
      </c>
      <c r="X744" s="2" t="s">
        <v>134</v>
      </c>
      <c r="Y744" s="2" t="s">
        <v>134</v>
      </c>
      <c r="Z744" s="4"/>
      <c r="AA744" s="4">
        <f>=ROUNDDOWN({0},0)</f>
      </c>
      <c r="AB744" s="5"/>
      <c r="AC744" s="2" t="s">
        <v>134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/>
      <c r="BJ744" s="4"/>
      <c r="BK744" s="8"/>
      <c r="BL744" s="2" t="s">
        <v>134</v>
      </c>
      <c r="BM744" s="7"/>
      <c r="BN744" s="7"/>
      <c r="BO744" s="4"/>
      <c r="BP744" s="8"/>
      <c r="BQ744" s="4"/>
      <c r="BR744" s="8"/>
      <c r="BS744" s="7"/>
      <c r="BT744" s="7"/>
      <c r="BU744" s="2" t="s">
        <v>134</v>
      </c>
      <c r="BV744" s="2" t="s">
        <v>134</v>
      </c>
      <c r="BW744" s="2" t="s">
        <v>134</v>
      </c>
      <c r="BX744" s="2" t="s">
        <v>134</v>
      </c>
      <c r="BY744" s="2" t="s">
        <v>134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134</v>
      </c>
      <c r="CH744" s="2" t="s">
        <v>134</v>
      </c>
      <c r="CI744" s="2" t="s">
        <v>134</v>
      </c>
      <c r="CJ744" s="2" t="s">
        <v>134</v>
      </c>
      <c r="CK744" s="2" t="s">
        <v>134</v>
      </c>
      <c r="CL744" s="2" t="s">
        <v>134</v>
      </c>
      <c r="CM744" s="4"/>
      <c r="CN744" s="8"/>
      <c r="CO744" s="4"/>
      <c r="CP744" s="8"/>
      <c r="CQ744" s="7"/>
      <c r="CR744" s="7"/>
      <c r="CS744" s="2" t="s">
        <v>134</v>
      </c>
      <c r="CT744" s="2" t="s">
        <v>134</v>
      </c>
      <c r="CU744" s="2" t="s">
        <v>134</v>
      </c>
      <c r="CV744" s="2" t="s">
        <v>134</v>
      </c>
      <c r="CW744" s="2" t="s">
        <v>134</v>
      </c>
      <c r="CX744" s="2" t="s">
        <v>134</v>
      </c>
      <c r="CY744" s="4"/>
      <c r="CZ744" s="8"/>
      <c r="DA744" s="4"/>
      <c r="DB744" s="8"/>
      <c r="DC744" s="7"/>
      <c r="DD744" s="7"/>
      <c r="DE744" s="2" t="s">
        <v>134</v>
      </c>
      <c r="DF744" s="2" t="s">
        <v>134</v>
      </c>
      <c r="DG744" s="2" t="s">
        <v>134</v>
      </c>
      <c r="DH744" s="2" t="s">
        <v>134</v>
      </c>
      <c r="DI744" s="2" t="s">
        <v>134</v>
      </c>
      <c r="DJ744" s="2" t="s">
        <v>134</v>
      </c>
      <c r="DK744" s="4"/>
      <c r="DL744" s="8"/>
      <c r="DM744" s="4"/>
      <c r="DN744" s="8"/>
      <c r="DO744" s="7"/>
      <c r="DP744" s="7"/>
      <c r="DQ744" s="2" t="s">
        <v>134</v>
      </c>
      <c r="DR744" s="2" t="s">
        <v>134</v>
      </c>
      <c r="DS744" s="2" t="s">
        <v>134</v>
      </c>
      <c r="DT744" s="2" t="s">
        <v>134</v>
      </c>
      <c r="DU744" s="2" t="s">
        <v>134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134</v>
      </c>
      <c r="ED744" s="2" t="s">
        <v>134</v>
      </c>
      <c r="EE744" s="2" t="s">
        <v>134</v>
      </c>
      <c r="EF744" s="2" t="s">
        <v>134</v>
      </c>
      <c r="EG744" s="2" t="s">
        <v>134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134</v>
      </c>
      <c r="EP744" s="2" t="s">
        <v>134</v>
      </c>
      <c r="EQ744" s="2" t="s">
        <v>134</v>
      </c>
      <c r="ER744" s="2" t="s">
        <v>134</v>
      </c>
      <c r="ES744" s="2" t="s">
        <v>134</v>
      </c>
      <c r="ET744" s="2" t="s">
        <v>134</v>
      </c>
      <c r="EU744" s="4"/>
      <c r="EV744" s="8"/>
      <c r="EW744" s="4"/>
      <c r="EX744" s="8"/>
      <c r="EY744" s="7"/>
      <c r="EZ744" s="7"/>
      <c r="FA744" s="2" t="s">
        <v>134</v>
      </c>
      <c r="FB744" s="2" t="s">
        <v>134</v>
      </c>
      <c r="FC744" s="2" t="s">
        <v>134</v>
      </c>
      <c r="FD744" s="2" t="s">
        <v>134</v>
      </c>
      <c r="FE744" s="2" t="s">
        <v>134</v>
      </c>
      <c r="FF744" s="2" t="s">
        <v>134</v>
      </c>
      <c r="FG744" s="4"/>
      <c r="FH744" s="8"/>
      <c r="FI744" s="4"/>
      <c r="FJ744" s="8"/>
      <c r="FK744" s="7"/>
      <c r="FL744" s="7"/>
      <c r="FM744" s="2" t="s">
        <v>134</v>
      </c>
      <c r="FN744" s="2" t="s">
        <v>134</v>
      </c>
      <c r="FO744" s="2" t="s">
        <v>134</v>
      </c>
      <c r="FP744" s="2" t="s">
        <v>134</v>
      </c>
      <c r="FQ744" s="2" t="s">
        <v>134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134</v>
      </c>
      <c r="GA744" s="2" t="s">
        <v>134</v>
      </c>
      <c r="GB744" s="2" t="s">
        <v>134</v>
      </c>
      <c r="GC744" s="2" t="s">
        <v>134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134</v>
      </c>
      <c r="GM744" s="2" t="s">
        <v>134</v>
      </c>
      <c r="GN744" s="2" t="s">
        <v>134</v>
      </c>
      <c r="GO744" s="2" t="s">
        <v>134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134</v>
      </c>
      <c r="GX744" s="2" t="s">
        <v>134</v>
      </c>
      <c r="GY744" s="2" t="s">
        <v>134</v>
      </c>
      <c r="GZ744" s="2" t="s">
        <v>134</v>
      </c>
      <c r="HA744" s="2" t="s">
        <v>134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134</v>
      </c>
      <c r="HJ744" s="2" t="s">
        <v>134</v>
      </c>
      <c r="HK744" s="2" t="s">
        <v>134</v>
      </c>
      <c r="HL744" s="2" t="s">
        <v>134</v>
      </c>
      <c r="HM744" s="2" t="s">
        <v>134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134</v>
      </c>
      <c r="HV744" s="2" t="s">
        <v>134</v>
      </c>
      <c r="HW744" s="2" t="s">
        <v>134</v>
      </c>
      <c r="HX744" s="2" t="s">
        <v>134</v>
      </c>
      <c r="HY744" s="2" t="s">
        <v>134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134</v>
      </c>
      <c r="II744" s="2" t="s">
        <v>134</v>
      </c>
      <c r="IJ744" s="2" t="s">
        <v>134</v>
      </c>
      <c r="IK744" s="2" t="s">
        <v>134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134</v>
      </c>
      <c r="IT744" s="2" t="s">
        <v>134</v>
      </c>
      <c r="IU744" s="2" t="s">
        <v>134</v>
      </c>
      <c r="IV744" s="2" t="s">
        <v>134</v>
      </c>
      <c r="IW744" s="2" t="s">
        <v>134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134</v>
      </c>
      <c r="JG744" s="2" t="s">
        <v>134</v>
      </c>
      <c r="JH744" s="2" t="s">
        <v>134</v>
      </c>
      <c r="JI744" s="2" t="s">
        <v>134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134</v>
      </c>
      <c r="JS744" s="2" t="s">
        <v>134</v>
      </c>
      <c r="JT744" s="2" t="s">
        <v>134</v>
      </c>
      <c r="JU744" s="2" t="s">
        <v>134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134</v>
      </c>
      <c r="KP744" s="2" t="s">
        <v>134</v>
      </c>
      <c r="KQ744" s="2" t="s">
        <v>134</v>
      </c>
      <c r="KR744" s="2" t="s">
        <v>134</v>
      </c>
      <c r="KS744" s="2" t="s">
        <v>134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134</v>
      </c>
      <c r="LC744" s="2" t="s">
        <v>134</v>
      </c>
      <c r="LD744" s="2" t="s">
        <v>134</v>
      </c>
      <c r="LE744" s="2" t="s">
        <v>134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134</v>
      </c>
      <c r="LN744" s="2" t="s">
        <v>134</v>
      </c>
      <c r="LO744" s="2" t="s">
        <v>134</v>
      </c>
      <c r="LP744" s="2" t="s">
        <v>134</v>
      </c>
      <c r="LQ744" s="2" t="s">
        <v>134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134</v>
      </c>
      <c r="LZ744" s="2" t="s">
        <v>134</v>
      </c>
      <c r="MA744" s="2" t="s">
        <v>134</v>
      </c>
      <c r="MB744" s="2" t="s">
        <v>134</v>
      </c>
      <c r="MC744" s="2" t="s">
        <v>134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134</v>
      </c>
      <c r="MM744" s="2" t="s">
        <v>134</v>
      </c>
      <c r="MN744" s="2" t="s">
        <v>134</v>
      </c>
      <c r="MO744" s="2" t="s">
        <v>134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134</v>
      </c>
      <c r="MY744" s="2" t="s">
        <v>134</v>
      </c>
      <c r="MZ744" s="2" t="s">
        <v>134</v>
      </c>
      <c r="NA744" s="2" t="s">
        <v>134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134</v>
      </c>
      <c r="NJ744" s="2" t="s">
        <v>134</v>
      </c>
      <c r="NK744" s="2" t="s">
        <v>134</v>
      </c>
      <c r="NL744" s="2" t="s">
        <v>134</v>
      </c>
      <c r="NM744" s="2" t="s">
        <v>134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134</v>
      </c>
      <c r="NW744" s="2" t="s">
        <v>134</v>
      </c>
      <c r="NX744" s="2" t="s">
        <v>134</v>
      </c>
      <c r="NY744" s="2" t="s">
        <v>134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134</v>
      </c>
      <c r="OT744" s="2" t="s">
        <v>134</v>
      </c>
      <c r="OU744" s="2" t="s">
        <v>134</v>
      </c>
      <c r="OV744" s="2" t="s">
        <v>134</v>
      </c>
      <c r="OW744" s="2" t="s">
        <v>134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134</v>
      </c>
      <c r="PF744" s="2" t="s">
        <v>134</v>
      </c>
      <c r="PG744" s="2" t="s">
        <v>134</v>
      </c>
      <c r="PH744" s="2" t="s">
        <v>134</v>
      </c>
      <c r="PI744" s="2" t="s">
        <v>134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134</v>
      </c>
      <c r="PS744" s="2" t="s">
        <v>134</v>
      </c>
      <c r="PT744" s="2" t="s">
        <v>134</v>
      </c>
      <c r="PU744" s="2" t="s">
        <v>134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134</v>
      </c>
      <c r="QD744" s="2" t="s">
        <v>134</v>
      </c>
      <c r="QE744" s="2" t="s">
        <v>134</v>
      </c>
      <c r="QF744" s="2" t="s">
        <v>134</v>
      </c>
      <c r="QG744" s="2" t="s">
        <v>134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134</v>
      </c>
      <c r="RB744" s="2" t="s">
        <v>134</v>
      </c>
      <c r="RC744" s="2" t="s">
        <v>134</v>
      </c>
      <c r="RD744" s="2" t="s">
        <v>134</v>
      </c>
      <c r="RE744" s="2" t="s">
        <v>134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134</v>
      </c>
      <c r="RN744" s="2" t="s">
        <v>134</v>
      </c>
      <c r="RO744" s="2" t="s">
        <v>134</v>
      </c>
      <c r="RP744" s="2" t="s">
        <v>134</v>
      </c>
      <c r="RQ744" s="2" t="s">
        <v>134</v>
      </c>
      <c r="RR744" s="2" t="s">
        <v>134</v>
      </c>
      <c r="RS744" s="4"/>
      <c r="RT744" s="8"/>
      <c r="RU744" s="4"/>
      <c r="RV744" s="8"/>
      <c r="RW744" s="7"/>
      <c r="RX744" s="7"/>
      <c r="RY744" s="2" t="s">
        <v>134</v>
      </c>
      <c r="RZ744" s="2" t="s">
        <v>134</v>
      </c>
      <c r="SA744" s="2" t="s">
        <v>134</v>
      </c>
      <c r="SB744" s="2" t="s">
        <v>134</v>
      </c>
      <c r="SC744" s="2" t="s">
        <v>134</v>
      </c>
      <c r="SD744" s="2" t="s">
        <v>134</v>
      </c>
      <c r="SE744" s="4"/>
      <c r="SF744" s="8"/>
      <c r="SG744" s="4"/>
      <c r="SH744" s="8"/>
      <c r="SI744" s="7"/>
      <c r="SJ744" s="7"/>
      <c r="SK744" s="2" t="s">
        <v>134</v>
      </c>
      <c r="SL744" s="2" t="s">
        <v>134</v>
      </c>
      <c r="SM744" s="2" t="s">
        <v>134</v>
      </c>
      <c r="SN744" s="2" t="s">
        <v>134</v>
      </c>
      <c r="SO744" s="2" t="s">
        <v>134</v>
      </c>
      <c r="SP744" s="2" t="s">
        <v>134</v>
      </c>
    </row>
    <row r="745">
      <c r="A745" s="2" t="s">
        <v>4552</v>
      </c>
      <c r="B745" s="2" t="s">
        <v>123</v>
      </c>
      <c r="C745" s="2" t="s">
        <v>1660</v>
      </c>
      <c r="D745" s="2" t="s">
        <v>2038</v>
      </c>
      <c r="E745" s="2" t="s">
        <v>1660</v>
      </c>
      <c r="F745" s="2" t="s">
        <v>4551</v>
      </c>
      <c r="G745" s="2" t="s">
        <v>134</v>
      </c>
      <c r="H745" s="2" t="s">
        <v>134</v>
      </c>
      <c r="I745" s="2" t="s">
        <v>134</v>
      </c>
      <c r="J745" s="2" t="s">
        <v>2044</v>
      </c>
      <c r="K745" s="2" t="s">
        <v>4530</v>
      </c>
      <c r="L745" s="3">
        <v>6.15</v>
      </c>
      <c r="M745" s="3"/>
      <c r="N745" s="3"/>
      <c r="O745" s="2" t="s">
        <v>131</v>
      </c>
      <c r="P745" s="2" t="s">
        <v>134</v>
      </c>
      <c r="Q745" s="2" t="s">
        <v>134</v>
      </c>
      <c r="R745" s="2" t="s">
        <v>3132</v>
      </c>
      <c r="S745" s="2" t="s">
        <v>134</v>
      </c>
      <c r="T745" s="2" t="s">
        <v>134</v>
      </c>
      <c r="U745" s="2" t="s">
        <v>134</v>
      </c>
      <c r="V745" s="2" t="s">
        <v>134</v>
      </c>
      <c r="W745" s="2" t="s">
        <v>134</v>
      </c>
      <c r="X745" s="2" t="s">
        <v>134</v>
      </c>
      <c r="Y745" s="2" t="s">
        <v>134</v>
      </c>
      <c r="Z745" s="4"/>
      <c r="AA745" s="4">
        <f>=ROUNDDOWN({0},0)</f>
      </c>
      <c r="AB745" s="5"/>
      <c r="AC745" s="2" t="s">
        <v>134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134</v>
      </c>
      <c r="BD745" s="8" t="s">
        <v>134</v>
      </c>
      <c r="BE745" s="4" t="s">
        <v>134</v>
      </c>
      <c r="BF745" s="8" t="s">
        <v>134</v>
      </c>
      <c r="BG745" s="7" t="s">
        <v>134</v>
      </c>
      <c r="BH745" s="7" t="s">
        <v>134</v>
      </c>
      <c r="BI745" s="7"/>
      <c r="BJ745" s="4"/>
      <c r="BK745" s="8"/>
      <c r="BL745" s="2" t="s">
        <v>134</v>
      </c>
      <c r="BM745" s="7"/>
      <c r="BN745" s="7"/>
      <c r="BO745" s="4"/>
      <c r="BP745" s="8"/>
      <c r="BQ745" s="4"/>
      <c r="BR745" s="8"/>
      <c r="BS745" s="7"/>
      <c r="BT745" s="7"/>
      <c r="BU745" s="2" t="s">
        <v>134</v>
      </c>
      <c r="BV745" s="2" t="s">
        <v>134</v>
      </c>
      <c r="BW745" s="2" t="s">
        <v>134</v>
      </c>
      <c r="BX745" s="2" t="s">
        <v>134</v>
      </c>
      <c r="BY745" s="2" t="s">
        <v>134</v>
      </c>
      <c r="BZ745" s="2" t="s">
        <v>134</v>
      </c>
      <c r="CA745" s="4"/>
      <c r="CB745" s="8"/>
      <c r="CC745" s="4"/>
      <c r="CD745" s="8"/>
      <c r="CE745" s="7"/>
      <c r="CF745" s="7"/>
      <c r="CG745" s="2" t="s">
        <v>134</v>
      </c>
      <c r="CH745" s="2" t="s">
        <v>134</v>
      </c>
      <c r="CI745" s="2" t="s">
        <v>134</v>
      </c>
      <c r="CJ745" s="2" t="s">
        <v>134</v>
      </c>
      <c r="CK745" s="2" t="s">
        <v>134</v>
      </c>
      <c r="CL745" s="2" t="s">
        <v>134</v>
      </c>
      <c r="CM745" s="4"/>
      <c r="CN745" s="8"/>
      <c r="CO745" s="4"/>
      <c r="CP745" s="8"/>
      <c r="CQ745" s="7"/>
      <c r="CR745" s="7"/>
      <c r="CS745" s="2" t="s">
        <v>134</v>
      </c>
      <c r="CT745" s="2" t="s">
        <v>134</v>
      </c>
      <c r="CU745" s="2" t="s">
        <v>134</v>
      </c>
      <c r="CV745" s="2" t="s">
        <v>134</v>
      </c>
      <c r="CW745" s="2" t="s">
        <v>134</v>
      </c>
      <c r="CX745" s="2" t="s">
        <v>134</v>
      </c>
      <c r="CY745" s="4"/>
      <c r="CZ745" s="8"/>
      <c r="DA745" s="4"/>
      <c r="DB745" s="8"/>
      <c r="DC745" s="7"/>
      <c r="DD745" s="7"/>
      <c r="DE745" s="2" t="s">
        <v>134</v>
      </c>
      <c r="DF745" s="2" t="s">
        <v>134</v>
      </c>
      <c r="DG745" s="2" t="s">
        <v>134</v>
      </c>
      <c r="DH745" s="2" t="s">
        <v>134</v>
      </c>
      <c r="DI745" s="2" t="s">
        <v>134</v>
      </c>
      <c r="DJ745" s="2" t="s">
        <v>134</v>
      </c>
      <c r="DK745" s="4"/>
      <c r="DL745" s="8"/>
      <c r="DM745" s="4"/>
      <c r="DN745" s="8"/>
      <c r="DO745" s="7"/>
      <c r="DP745" s="7"/>
      <c r="DQ745" s="2" t="s">
        <v>134</v>
      </c>
      <c r="DR745" s="2" t="s">
        <v>134</v>
      </c>
      <c r="DS745" s="2" t="s">
        <v>134</v>
      </c>
      <c r="DT745" s="2" t="s">
        <v>134</v>
      </c>
      <c r="DU745" s="2" t="s">
        <v>134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134</v>
      </c>
      <c r="ED745" s="2" t="s">
        <v>134</v>
      </c>
      <c r="EE745" s="2" t="s">
        <v>134</v>
      </c>
      <c r="EF745" s="2" t="s">
        <v>134</v>
      </c>
      <c r="EG745" s="2" t="s">
        <v>134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134</v>
      </c>
      <c r="EP745" s="2" t="s">
        <v>134</v>
      </c>
      <c r="EQ745" s="2" t="s">
        <v>134</v>
      </c>
      <c r="ER745" s="2" t="s">
        <v>134</v>
      </c>
      <c r="ES745" s="2" t="s">
        <v>134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134</v>
      </c>
      <c r="FB745" s="2" t="s">
        <v>134</v>
      </c>
      <c r="FC745" s="2" t="s">
        <v>134</v>
      </c>
      <c r="FD745" s="2" t="s">
        <v>134</v>
      </c>
      <c r="FE745" s="2" t="s">
        <v>134</v>
      </c>
      <c r="FF745" s="2" t="s">
        <v>134</v>
      </c>
      <c r="FG745" s="4"/>
      <c r="FH745" s="8"/>
      <c r="FI745" s="4"/>
      <c r="FJ745" s="8"/>
      <c r="FK745" s="7"/>
      <c r="FL745" s="7"/>
      <c r="FM745" s="2" t="s">
        <v>134</v>
      </c>
      <c r="FN745" s="2" t="s">
        <v>134</v>
      </c>
      <c r="FO745" s="2" t="s">
        <v>134</v>
      </c>
      <c r="FP745" s="2" t="s">
        <v>134</v>
      </c>
      <c r="FQ745" s="2" t="s">
        <v>134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134</v>
      </c>
      <c r="GA745" s="2" t="s">
        <v>134</v>
      </c>
      <c r="GB745" s="2" t="s">
        <v>134</v>
      </c>
      <c r="GC745" s="2" t="s">
        <v>134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134</v>
      </c>
      <c r="GM745" s="2" t="s">
        <v>134</v>
      </c>
      <c r="GN745" s="2" t="s">
        <v>134</v>
      </c>
      <c r="GO745" s="2" t="s">
        <v>134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134</v>
      </c>
      <c r="GX745" s="2" t="s">
        <v>134</v>
      </c>
      <c r="GY745" s="2" t="s">
        <v>134</v>
      </c>
      <c r="GZ745" s="2" t="s">
        <v>134</v>
      </c>
      <c r="HA745" s="2" t="s">
        <v>134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134</v>
      </c>
      <c r="HJ745" s="2" t="s">
        <v>134</v>
      </c>
      <c r="HK745" s="2" t="s">
        <v>134</v>
      </c>
      <c r="HL745" s="2" t="s">
        <v>134</v>
      </c>
      <c r="HM745" s="2" t="s">
        <v>134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134</v>
      </c>
      <c r="HV745" s="2" t="s">
        <v>134</v>
      </c>
      <c r="HW745" s="2" t="s">
        <v>134</v>
      </c>
      <c r="HX745" s="2" t="s">
        <v>134</v>
      </c>
      <c r="HY745" s="2" t="s">
        <v>134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134</v>
      </c>
      <c r="II745" s="2" t="s">
        <v>134</v>
      </c>
      <c r="IJ745" s="2" t="s">
        <v>134</v>
      </c>
      <c r="IK745" s="2" t="s">
        <v>134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134</v>
      </c>
      <c r="IT745" s="2" t="s">
        <v>134</v>
      </c>
      <c r="IU745" s="2" t="s">
        <v>134</v>
      </c>
      <c r="IV745" s="2" t="s">
        <v>134</v>
      </c>
      <c r="IW745" s="2" t="s">
        <v>134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134</v>
      </c>
      <c r="JG745" s="2" t="s">
        <v>134</v>
      </c>
      <c r="JH745" s="2" t="s">
        <v>134</v>
      </c>
      <c r="JI745" s="2" t="s">
        <v>134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134</v>
      </c>
      <c r="JR745" s="2" t="s">
        <v>134</v>
      </c>
      <c r="JS745" s="2" t="s">
        <v>134</v>
      </c>
      <c r="JT745" s="2" t="s">
        <v>134</v>
      </c>
      <c r="JU745" s="2" t="s">
        <v>134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134</v>
      </c>
      <c r="KP745" s="2" t="s">
        <v>134</v>
      </c>
      <c r="KQ745" s="2" t="s">
        <v>134</v>
      </c>
      <c r="KR745" s="2" t="s">
        <v>134</v>
      </c>
      <c r="KS745" s="2" t="s">
        <v>134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134</v>
      </c>
      <c r="LC745" s="2" t="s">
        <v>134</v>
      </c>
      <c r="LD745" s="2" t="s">
        <v>134</v>
      </c>
      <c r="LE745" s="2" t="s">
        <v>134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134</v>
      </c>
      <c r="LN745" s="2" t="s">
        <v>134</v>
      </c>
      <c r="LO745" s="2" t="s">
        <v>134</v>
      </c>
      <c r="LP745" s="2" t="s">
        <v>134</v>
      </c>
      <c r="LQ745" s="2" t="s">
        <v>134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134</v>
      </c>
      <c r="LZ745" s="2" t="s">
        <v>134</v>
      </c>
      <c r="MA745" s="2" t="s">
        <v>134</v>
      </c>
      <c r="MB745" s="2" t="s">
        <v>134</v>
      </c>
      <c r="MC745" s="2" t="s">
        <v>134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134</v>
      </c>
      <c r="MM745" s="2" t="s">
        <v>134</v>
      </c>
      <c r="MN745" s="2" t="s">
        <v>134</v>
      </c>
      <c r="MO745" s="2" t="s">
        <v>134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134</v>
      </c>
      <c r="MY745" s="2" t="s">
        <v>134</v>
      </c>
      <c r="MZ745" s="2" t="s">
        <v>134</v>
      </c>
      <c r="NA745" s="2" t="s">
        <v>134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134</v>
      </c>
      <c r="NJ745" s="2" t="s">
        <v>134</v>
      </c>
      <c r="NK745" s="2" t="s">
        <v>134</v>
      </c>
      <c r="NL745" s="2" t="s">
        <v>134</v>
      </c>
      <c r="NM745" s="2" t="s">
        <v>134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134</v>
      </c>
      <c r="NW745" s="2" t="s">
        <v>134</v>
      </c>
      <c r="NX745" s="2" t="s">
        <v>134</v>
      </c>
      <c r="NY745" s="2" t="s">
        <v>134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134</v>
      </c>
      <c r="OT745" s="2" t="s">
        <v>134</v>
      </c>
      <c r="OU745" s="2" t="s">
        <v>134</v>
      </c>
      <c r="OV745" s="2" t="s">
        <v>134</v>
      </c>
      <c r="OW745" s="2" t="s">
        <v>134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134</v>
      </c>
      <c r="PF745" s="2" t="s">
        <v>134</v>
      </c>
      <c r="PG745" s="2" t="s">
        <v>134</v>
      </c>
      <c r="PH745" s="2" t="s">
        <v>134</v>
      </c>
      <c r="PI745" s="2" t="s">
        <v>134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134</v>
      </c>
      <c r="PS745" s="2" t="s">
        <v>134</v>
      </c>
      <c r="PT745" s="2" t="s">
        <v>134</v>
      </c>
      <c r="PU745" s="2" t="s">
        <v>134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134</v>
      </c>
      <c r="QD745" s="2" t="s">
        <v>134</v>
      </c>
      <c r="QE745" s="2" t="s">
        <v>134</v>
      </c>
      <c r="QF745" s="2" t="s">
        <v>134</v>
      </c>
      <c r="QG745" s="2" t="s">
        <v>134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134</v>
      </c>
      <c r="RB745" s="2" t="s">
        <v>134</v>
      </c>
      <c r="RC745" s="2" t="s">
        <v>134</v>
      </c>
      <c r="RD745" s="2" t="s">
        <v>134</v>
      </c>
      <c r="RE745" s="2" t="s">
        <v>134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134</v>
      </c>
      <c r="RN745" s="2" t="s">
        <v>134</v>
      </c>
      <c r="RO745" s="2" t="s">
        <v>134</v>
      </c>
      <c r="RP745" s="2" t="s">
        <v>134</v>
      </c>
      <c r="RQ745" s="2" t="s">
        <v>134</v>
      </c>
      <c r="RR745" s="2" t="s">
        <v>134</v>
      </c>
      <c r="RS745" s="4"/>
      <c r="RT745" s="8"/>
      <c r="RU745" s="4"/>
      <c r="RV745" s="8"/>
      <c r="RW745" s="7"/>
      <c r="RX745" s="7"/>
      <c r="RY745" s="2" t="s">
        <v>134</v>
      </c>
      <c r="RZ745" s="2" t="s">
        <v>134</v>
      </c>
      <c r="SA745" s="2" t="s">
        <v>134</v>
      </c>
      <c r="SB745" s="2" t="s">
        <v>134</v>
      </c>
      <c r="SC745" s="2" t="s">
        <v>134</v>
      </c>
      <c r="SD745" s="2" t="s">
        <v>134</v>
      </c>
      <c r="SE745" s="4"/>
      <c r="SF745" s="8"/>
      <c r="SG745" s="4"/>
      <c r="SH745" s="8"/>
      <c r="SI745" s="7"/>
      <c r="SJ745" s="7"/>
      <c r="SK745" s="2" t="s">
        <v>134</v>
      </c>
      <c r="SL745" s="2" t="s">
        <v>134</v>
      </c>
      <c r="SM745" s="2" t="s">
        <v>134</v>
      </c>
      <c r="SN745" s="2" t="s">
        <v>134</v>
      </c>
      <c r="SO745" s="2" t="s">
        <v>134</v>
      </c>
      <c r="SP745" s="2" t="s">
        <v>134</v>
      </c>
    </row>
    <row r="746">
      <c r="A746" s="2" t="s">
        <v>4553</v>
      </c>
      <c r="B746" s="2" t="s">
        <v>123</v>
      </c>
      <c r="C746" s="2" t="s">
        <v>1660</v>
      </c>
      <c r="D746" s="2" t="s">
        <v>2038</v>
      </c>
      <c r="E746" s="2" t="s">
        <v>1660</v>
      </c>
      <c r="F746" s="2" t="s">
        <v>4554</v>
      </c>
      <c r="G746" s="2" t="s">
        <v>134</v>
      </c>
      <c r="H746" s="2" t="s">
        <v>134</v>
      </c>
      <c r="I746" s="2" t="s">
        <v>134</v>
      </c>
      <c r="J746" s="2" t="s">
        <v>4529</v>
      </c>
      <c r="K746" s="2" t="s">
        <v>4545</v>
      </c>
      <c r="L746" s="3">
        <v>5.25</v>
      </c>
      <c r="M746" s="3"/>
      <c r="N746" s="3"/>
      <c r="O746" s="2" t="s">
        <v>131</v>
      </c>
      <c r="P746" s="2" t="s">
        <v>134</v>
      </c>
      <c r="Q746" s="2" t="s">
        <v>134</v>
      </c>
      <c r="R746" s="2" t="s">
        <v>3132</v>
      </c>
      <c r="S746" s="2" t="s">
        <v>134</v>
      </c>
      <c r="T746" s="2" t="s">
        <v>134</v>
      </c>
      <c r="U746" s="2" t="s">
        <v>134</v>
      </c>
      <c r="V746" s="2" t="s">
        <v>134</v>
      </c>
      <c r="W746" s="2" t="s">
        <v>134</v>
      </c>
      <c r="X746" s="2" t="s">
        <v>134</v>
      </c>
      <c r="Y746" s="2" t="s">
        <v>134</v>
      </c>
      <c r="Z746" s="4"/>
      <c r="AA746" s="4">
        <f>=ROUNDDOWN({0},0)</f>
      </c>
      <c r="AB746" s="5"/>
      <c r="AC746" s="2" t="s">
        <v>134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134</v>
      </c>
      <c r="BD746" s="8" t="s">
        <v>134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/>
      <c r="BJ746" s="4"/>
      <c r="BK746" s="8"/>
      <c r="BL746" s="2" t="s">
        <v>134</v>
      </c>
      <c r="BM746" s="7"/>
      <c r="BN746" s="7"/>
      <c r="BO746" s="4"/>
      <c r="BP746" s="8"/>
      <c r="BQ746" s="4"/>
      <c r="BR746" s="8"/>
      <c r="BS746" s="7"/>
      <c r="BT746" s="7"/>
      <c r="BU746" s="2" t="s">
        <v>134</v>
      </c>
      <c r="BV746" s="2" t="s">
        <v>134</v>
      </c>
      <c r="BW746" s="2" t="s">
        <v>134</v>
      </c>
      <c r="BX746" s="2" t="s">
        <v>134</v>
      </c>
      <c r="BY746" s="2" t="s">
        <v>134</v>
      </c>
      <c r="BZ746" s="2" t="s">
        <v>134</v>
      </c>
      <c r="CA746" s="4"/>
      <c r="CB746" s="8"/>
      <c r="CC746" s="4"/>
      <c r="CD746" s="8"/>
      <c r="CE746" s="7"/>
      <c r="CF746" s="7"/>
      <c r="CG746" s="2" t="s">
        <v>134</v>
      </c>
      <c r="CH746" s="2" t="s">
        <v>134</v>
      </c>
      <c r="CI746" s="2" t="s">
        <v>134</v>
      </c>
      <c r="CJ746" s="2" t="s">
        <v>134</v>
      </c>
      <c r="CK746" s="2" t="s">
        <v>134</v>
      </c>
      <c r="CL746" s="2" t="s">
        <v>134</v>
      </c>
      <c r="CM746" s="4"/>
      <c r="CN746" s="8"/>
      <c r="CO746" s="4"/>
      <c r="CP746" s="8"/>
      <c r="CQ746" s="7"/>
      <c r="CR746" s="7"/>
      <c r="CS746" s="2" t="s">
        <v>134</v>
      </c>
      <c r="CT746" s="2" t="s">
        <v>134</v>
      </c>
      <c r="CU746" s="2" t="s">
        <v>134</v>
      </c>
      <c r="CV746" s="2" t="s">
        <v>134</v>
      </c>
      <c r="CW746" s="2" t="s">
        <v>134</v>
      </c>
      <c r="CX746" s="2" t="s">
        <v>134</v>
      </c>
      <c r="CY746" s="4"/>
      <c r="CZ746" s="8"/>
      <c r="DA746" s="4"/>
      <c r="DB746" s="8"/>
      <c r="DC746" s="7"/>
      <c r="DD746" s="7"/>
      <c r="DE746" s="2" t="s">
        <v>134</v>
      </c>
      <c r="DF746" s="2" t="s">
        <v>134</v>
      </c>
      <c r="DG746" s="2" t="s">
        <v>134</v>
      </c>
      <c r="DH746" s="2" t="s">
        <v>134</v>
      </c>
      <c r="DI746" s="2" t="s">
        <v>134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134</v>
      </c>
      <c r="DR746" s="2" t="s">
        <v>134</v>
      </c>
      <c r="DS746" s="2" t="s">
        <v>134</v>
      </c>
      <c r="DT746" s="2" t="s">
        <v>134</v>
      </c>
      <c r="DU746" s="2" t="s">
        <v>134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134</v>
      </c>
      <c r="ED746" s="2" t="s">
        <v>134</v>
      </c>
      <c r="EE746" s="2" t="s">
        <v>134</v>
      </c>
      <c r="EF746" s="2" t="s">
        <v>134</v>
      </c>
      <c r="EG746" s="2" t="s">
        <v>134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134</v>
      </c>
      <c r="EP746" s="2" t="s">
        <v>134</v>
      </c>
      <c r="EQ746" s="2" t="s">
        <v>134</v>
      </c>
      <c r="ER746" s="2" t="s">
        <v>134</v>
      </c>
      <c r="ES746" s="2" t="s">
        <v>134</v>
      </c>
      <c r="ET746" s="2" t="s">
        <v>134</v>
      </c>
      <c r="EU746" s="4"/>
      <c r="EV746" s="8"/>
      <c r="EW746" s="4"/>
      <c r="EX746" s="8"/>
      <c r="EY746" s="7"/>
      <c r="EZ746" s="7"/>
      <c r="FA746" s="2" t="s">
        <v>134</v>
      </c>
      <c r="FB746" s="2" t="s">
        <v>134</v>
      </c>
      <c r="FC746" s="2" t="s">
        <v>134</v>
      </c>
      <c r="FD746" s="2" t="s">
        <v>134</v>
      </c>
      <c r="FE746" s="2" t="s">
        <v>134</v>
      </c>
      <c r="FF746" s="2" t="s">
        <v>134</v>
      </c>
      <c r="FG746" s="4"/>
      <c r="FH746" s="8"/>
      <c r="FI746" s="4"/>
      <c r="FJ746" s="8"/>
      <c r="FK746" s="7"/>
      <c r="FL746" s="7"/>
      <c r="FM746" s="2" t="s">
        <v>134</v>
      </c>
      <c r="FN746" s="2" t="s">
        <v>134</v>
      </c>
      <c r="FO746" s="2" t="s">
        <v>134</v>
      </c>
      <c r="FP746" s="2" t="s">
        <v>134</v>
      </c>
      <c r="FQ746" s="2" t="s">
        <v>134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134</v>
      </c>
      <c r="GA746" s="2" t="s">
        <v>134</v>
      </c>
      <c r="GB746" s="2" t="s">
        <v>134</v>
      </c>
      <c r="GC746" s="2" t="s">
        <v>134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134</v>
      </c>
      <c r="GM746" s="2" t="s">
        <v>134</v>
      </c>
      <c r="GN746" s="2" t="s">
        <v>134</v>
      </c>
      <c r="GO746" s="2" t="s">
        <v>134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134</v>
      </c>
      <c r="GX746" s="2" t="s">
        <v>134</v>
      </c>
      <c r="GY746" s="2" t="s">
        <v>134</v>
      </c>
      <c r="GZ746" s="2" t="s">
        <v>134</v>
      </c>
      <c r="HA746" s="2" t="s">
        <v>134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134</v>
      </c>
      <c r="HJ746" s="2" t="s">
        <v>134</v>
      </c>
      <c r="HK746" s="2" t="s">
        <v>134</v>
      </c>
      <c r="HL746" s="2" t="s">
        <v>134</v>
      </c>
      <c r="HM746" s="2" t="s">
        <v>134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134</v>
      </c>
      <c r="HV746" s="2" t="s">
        <v>134</v>
      </c>
      <c r="HW746" s="2" t="s">
        <v>134</v>
      </c>
      <c r="HX746" s="2" t="s">
        <v>134</v>
      </c>
      <c r="HY746" s="2" t="s">
        <v>134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134</v>
      </c>
      <c r="II746" s="2" t="s">
        <v>134</v>
      </c>
      <c r="IJ746" s="2" t="s">
        <v>134</v>
      </c>
      <c r="IK746" s="2" t="s">
        <v>134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134</v>
      </c>
      <c r="IT746" s="2" t="s">
        <v>134</v>
      </c>
      <c r="IU746" s="2" t="s">
        <v>134</v>
      </c>
      <c r="IV746" s="2" t="s">
        <v>134</v>
      </c>
      <c r="IW746" s="2" t="s">
        <v>134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134</v>
      </c>
      <c r="JF746" s="2" t="s">
        <v>134</v>
      </c>
      <c r="JG746" s="2" t="s">
        <v>134</v>
      </c>
      <c r="JH746" s="2" t="s">
        <v>134</v>
      </c>
      <c r="JI746" s="2" t="s">
        <v>134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134</v>
      </c>
      <c r="JS746" s="2" t="s">
        <v>134</v>
      </c>
      <c r="JT746" s="2" t="s">
        <v>134</v>
      </c>
      <c r="JU746" s="2" t="s">
        <v>134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134</v>
      </c>
      <c r="KE746" s="2" t="s">
        <v>134</v>
      </c>
      <c r="KF746" s="2" t="s">
        <v>134</v>
      </c>
      <c r="KG746" s="2" t="s">
        <v>134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134</v>
      </c>
      <c r="KP746" s="2" t="s">
        <v>134</v>
      </c>
      <c r="KQ746" s="2" t="s">
        <v>134</v>
      </c>
      <c r="KR746" s="2" t="s">
        <v>134</v>
      </c>
      <c r="KS746" s="2" t="s">
        <v>134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134</v>
      </c>
      <c r="LC746" s="2" t="s">
        <v>134</v>
      </c>
      <c r="LD746" s="2" t="s">
        <v>134</v>
      </c>
      <c r="LE746" s="2" t="s">
        <v>134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134</v>
      </c>
      <c r="LN746" s="2" t="s">
        <v>134</v>
      </c>
      <c r="LO746" s="2" t="s">
        <v>134</v>
      </c>
      <c r="LP746" s="2" t="s">
        <v>134</v>
      </c>
      <c r="LQ746" s="2" t="s">
        <v>134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134</v>
      </c>
      <c r="LZ746" s="2" t="s">
        <v>134</v>
      </c>
      <c r="MA746" s="2" t="s">
        <v>134</v>
      </c>
      <c r="MB746" s="2" t="s">
        <v>134</v>
      </c>
      <c r="MC746" s="2" t="s">
        <v>134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134</v>
      </c>
      <c r="MM746" s="2" t="s">
        <v>134</v>
      </c>
      <c r="MN746" s="2" t="s">
        <v>134</v>
      </c>
      <c r="MO746" s="2" t="s">
        <v>134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134</v>
      </c>
      <c r="MY746" s="2" t="s">
        <v>134</v>
      </c>
      <c r="MZ746" s="2" t="s">
        <v>134</v>
      </c>
      <c r="NA746" s="2" t="s">
        <v>134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134</v>
      </c>
      <c r="NJ746" s="2" t="s">
        <v>134</v>
      </c>
      <c r="NK746" s="2" t="s">
        <v>134</v>
      </c>
      <c r="NL746" s="2" t="s">
        <v>134</v>
      </c>
      <c r="NM746" s="2" t="s">
        <v>134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134</v>
      </c>
      <c r="NW746" s="2" t="s">
        <v>134</v>
      </c>
      <c r="NX746" s="2" t="s">
        <v>134</v>
      </c>
      <c r="NY746" s="2" t="s">
        <v>134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134</v>
      </c>
      <c r="OT746" s="2" t="s">
        <v>134</v>
      </c>
      <c r="OU746" s="2" t="s">
        <v>134</v>
      </c>
      <c r="OV746" s="2" t="s">
        <v>134</v>
      </c>
      <c r="OW746" s="2" t="s">
        <v>134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134</v>
      </c>
      <c r="PS746" s="2" t="s">
        <v>134</v>
      </c>
      <c r="PT746" s="2" t="s">
        <v>134</v>
      </c>
      <c r="PU746" s="2" t="s">
        <v>134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134</v>
      </c>
      <c r="QD746" s="2" t="s">
        <v>134</v>
      </c>
      <c r="QE746" s="2" t="s">
        <v>134</v>
      </c>
      <c r="QF746" s="2" t="s">
        <v>134</v>
      </c>
      <c r="QG746" s="2" t="s">
        <v>134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134</v>
      </c>
      <c r="RB746" s="2" t="s">
        <v>134</v>
      </c>
      <c r="RC746" s="2" t="s">
        <v>134</v>
      </c>
      <c r="RD746" s="2" t="s">
        <v>134</v>
      </c>
      <c r="RE746" s="2" t="s">
        <v>134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134</v>
      </c>
      <c r="RN746" s="2" t="s">
        <v>134</v>
      </c>
      <c r="RO746" s="2" t="s">
        <v>134</v>
      </c>
      <c r="RP746" s="2" t="s">
        <v>134</v>
      </c>
      <c r="RQ746" s="2" t="s">
        <v>134</v>
      </c>
      <c r="RR746" s="2" t="s">
        <v>134</v>
      </c>
      <c r="RS746" s="4"/>
      <c r="RT746" s="8"/>
      <c r="RU746" s="4"/>
      <c r="RV746" s="8"/>
      <c r="RW746" s="7"/>
      <c r="RX746" s="7"/>
      <c r="RY746" s="2" t="s">
        <v>134</v>
      </c>
      <c r="RZ746" s="2" t="s">
        <v>134</v>
      </c>
      <c r="SA746" s="2" t="s">
        <v>134</v>
      </c>
      <c r="SB746" s="2" t="s">
        <v>134</v>
      </c>
      <c r="SC746" s="2" t="s">
        <v>134</v>
      </c>
      <c r="SD746" s="2" t="s">
        <v>134</v>
      </c>
      <c r="SE746" s="4"/>
      <c r="SF746" s="8"/>
      <c r="SG746" s="4"/>
      <c r="SH746" s="8"/>
      <c r="SI746" s="7"/>
      <c r="SJ746" s="7"/>
      <c r="SK746" s="2" t="s">
        <v>134</v>
      </c>
      <c r="SL746" s="2" t="s">
        <v>134</v>
      </c>
      <c r="SM746" s="2" t="s">
        <v>134</v>
      </c>
      <c r="SN746" s="2" t="s">
        <v>134</v>
      </c>
      <c r="SO746" s="2" t="s">
        <v>134</v>
      </c>
      <c r="SP746" s="2" t="s">
        <v>134</v>
      </c>
    </row>
    <row r="747">
      <c r="A747" s="2" t="s">
        <v>4555</v>
      </c>
      <c r="B747" s="2" t="s">
        <v>123</v>
      </c>
      <c r="C747" s="2" t="s">
        <v>1660</v>
      </c>
      <c r="D747" s="2" t="s">
        <v>2038</v>
      </c>
      <c r="E747" s="2" t="s">
        <v>1660</v>
      </c>
      <c r="F747" s="2" t="s">
        <v>4554</v>
      </c>
      <c r="G747" s="2" t="s">
        <v>134</v>
      </c>
      <c r="H747" s="2" t="s">
        <v>134</v>
      </c>
      <c r="I747" s="2" t="s">
        <v>134</v>
      </c>
      <c r="J747" s="2" t="s">
        <v>4529</v>
      </c>
      <c r="K747" s="2" t="s">
        <v>4530</v>
      </c>
      <c r="L747" s="3">
        <v>5.25</v>
      </c>
      <c r="M747" s="3"/>
      <c r="N747" s="3"/>
      <c r="O747" s="2" t="s">
        <v>131</v>
      </c>
      <c r="P747" s="2" t="s">
        <v>134</v>
      </c>
      <c r="Q747" s="2" t="s">
        <v>134</v>
      </c>
      <c r="R747" s="2" t="s">
        <v>3132</v>
      </c>
      <c r="S747" s="2" t="s">
        <v>134</v>
      </c>
      <c r="T747" s="2" t="s">
        <v>134</v>
      </c>
      <c r="U747" s="2" t="s">
        <v>134</v>
      </c>
      <c r="V747" s="2" t="s">
        <v>134</v>
      </c>
      <c r="W747" s="2" t="s">
        <v>134</v>
      </c>
      <c r="X747" s="2" t="s">
        <v>134</v>
      </c>
      <c r="Y747" s="2" t="s">
        <v>134</v>
      </c>
      <c r="Z747" s="4"/>
      <c r="AA747" s="4">
        <f>=ROUNDDOWN({0},0)</f>
      </c>
      <c r="AB747" s="5"/>
      <c r="AC747" s="2" t="s">
        <v>134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134</v>
      </c>
      <c r="BD747" s="8" t="s">
        <v>134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/>
      <c r="BJ747" s="4"/>
      <c r="BK747" s="8"/>
      <c r="BL747" s="2" t="s">
        <v>134</v>
      </c>
      <c r="BM747" s="7"/>
      <c r="BN747" s="7"/>
      <c r="BO747" s="4"/>
      <c r="BP747" s="8"/>
      <c r="BQ747" s="4"/>
      <c r="BR747" s="8"/>
      <c r="BS747" s="7"/>
      <c r="BT747" s="7"/>
      <c r="BU747" s="2" t="s">
        <v>134</v>
      </c>
      <c r="BV747" s="2" t="s">
        <v>134</v>
      </c>
      <c r="BW747" s="2" t="s">
        <v>134</v>
      </c>
      <c r="BX747" s="2" t="s">
        <v>134</v>
      </c>
      <c r="BY747" s="2" t="s">
        <v>134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134</v>
      </c>
      <c r="CH747" s="2" t="s">
        <v>134</v>
      </c>
      <c r="CI747" s="2" t="s">
        <v>134</v>
      </c>
      <c r="CJ747" s="2" t="s">
        <v>134</v>
      </c>
      <c r="CK747" s="2" t="s">
        <v>134</v>
      </c>
      <c r="CL747" s="2" t="s">
        <v>134</v>
      </c>
      <c r="CM747" s="4"/>
      <c r="CN747" s="8"/>
      <c r="CO747" s="4"/>
      <c r="CP747" s="8"/>
      <c r="CQ747" s="7"/>
      <c r="CR747" s="7"/>
      <c r="CS747" s="2" t="s">
        <v>134</v>
      </c>
      <c r="CT747" s="2" t="s">
        <v>134</v>
      </c>
      <c r="CU747" s="2" t="s">
        <v>134</v>
      </c>
      <c r="CV747" s="2" t="s">
        <v>134</v>
      </c>
      <c r="CW747" s="2" t="s">
        <v>134</v>
      </c>
      <c r="CX747" s="2" t="s">
        <v>134</v>
      </c>
      <c r="CY747" s="4"/>
      <c r="CZ747" s="8"/>
      <c r="DA747" s="4"/>
      <c r="DB747" s="8"/>
      <c r="DC747" s="7"/>
      <c r="DD747" s="7"/>
      <c r="DE747" s="2" t="s">
        <v>134</v>
      </c>
      <c r="DF747" s="2" t="s">
        <v>134</v>
      </c>
      <c r="DG747" s="2" t="s">
        <v>134</v>
      </c>
      <c r="DH747" s="2" t="s">
        <v>134</v>
      </c>
      <c r="DI747" s="2" t="s">
        <v>134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134</v>
      </c>
      <c r="DR747" s="2" t="s">
        <v>134</v>
      </c>
      <c r="DS747" s="2" t="s">
        <v>134</v>
      </c>
      <c r="DT747" s="2" t="s">
        <v>134</v>
      </c>
      <c r="DU747" s="2" t="s">
        <v>134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134</v>
      </c>
      <c r="ED747" s="2" t="s">
        <v>134</v>
      </c>
      <c r="EE747" s="2" t="s">
        <v>134</v>
      </c>
      <c r="EF747" s="2" t="s">
        <v>134</v>
      </c>
      <c r="EG747" s="2" t="s">
        <v>134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134</v>
      </c>
      <c r="EP747" s="2" t="s">
        <v>134</v>
      </c>
      <c r="EQ747" s="2" t="s">
        <v>134</v>
      </c>
      <c r="ER747" s="2" t="s">
        <v>134</v>
      </c>
      <c r="ES747" s="2" t="s">
        <v>134</v>
      </c>
      <c r="ET747" s="2" t="s">
        <v>134</v>
      </c>
      <c r="EU747" s="4"/>
      <c r="EV747" s="8"/>
      <c r="EW747" s="4"/>
      <c r="EX747" s="8"/>
      <c r="EY747" s="7"/>
      <c r="EZ747" s="7"/>
      <c r="FA747" s="2" t="s">
        <v>134</v>
      </c>
      <c r="FB747" s="2" t="s">
        <v>134</v>
      </c>
      <c r="FC747" s="2" t="s">
        <v>134</v>
      </c>
      <c r="FD747" s="2" t="s">
        <v>134</v>
      </c>
      <c r="FE747" s="2" t="s">
        <v>134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134</v>
      </c>
      <c r="FN747" s="2" t="s">
        <v>134</v>
      </c>
      <c r="FO747" s="2" t="s">
        <v>134</v>
      </c>
      <c r="FP747" s="2" t="s">
        <v>134</v>
      </c>
      <c r="FQ747" s="2" t="s">
        <v>134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134</v>
      </c>
      <c r="GA747" s="2" t="s">
        <v>134</v>
      </c>
      <c r="GB747" s="2" t="s">
        <v>134</v>
      </c>
      <c r="GC747" s="2" t="s">
        <v>134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134</v>
      </c>
      <c r="GM747" s="2" t="s">
        <v>134</v>
      </c>
      <c r="GN747" s="2" t="s">
        <v>134</v>
      </c>
      <c r="GO747" s="2" t="s">
        <v>134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134</v>
      </c>
      <c r="GX747" s="2" t="s">
        <v>134</v>
      </c>
      <c r="GY747" s="2" t="s">
        <v>134</v>
      </c>
      <c r="GZ747" s="2" t="s">
        <v>134</v>
      </c>
      <c r="HA747" s="2" t="s">
        <v>134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134</v>
      </c>
      <c r="HJ747" s="2" t="s">
        <v>134</v>
      </c>
      <c r="HK747" s="2" t="s">
        <v>134</v>
      </c>
      <c r="HL747" s="2" t="s">
        <v>134</v>
      </c>
      <c r="HM747" s="2" t="s">
        <v>134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134</v>
      </c>
      <c r="HV747" s="2" t="s">
        <v>134</v>
      </c>
      <c r="HW747" s="2" t="s">
        <v>134</v>
      </c>
      <c r="HX747" s="2" t="s">
        <v>134</v>
      </c>
      <c r="HY747" s="2" t="s">
        <v>134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134</v>
      </c>
      <c r="II747" s="2" t="s">
        <v>134</v>
      </c>
      <c r="IJ747" s="2" t="s">
        <v>134</v>
      </c>
      <c r="IK747" s="2" t="s">
        <v>134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134</v>
      </c>
      <c r="IT747" s="2" t="s">
        <v>134</v>
      </c>
      <c r="IU747" s="2" t="s">
        <v>134</v>
      </c>
      <c r="IV747" s="2" t="s">
        <v>134</v>
      </c>
      <c r="IW747" s="2" t="s">
        <v>134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134</v>
      </c>
      <c r="JF747" s="2" t="s">
        <v>134</v>
      </c>
      <c r="JG747" s="2" t="s">
        <v>134</v>
      </c>
      <c r="JH747" s="2" t="s">
        <v>134</v>
      </c>
      <c r="JI747" s="2" t="s">
        <v>134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134</v>
      </c>
      <c r="JS747" s="2" t="s">
        <v>134</v>
      </c>
      <c r="JT747" s="2" t="s">
        <v>134</v>
      </c>
      <c r="JU747" s="2" t="s">
        <v>134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134</v>
      </c>
      <c r="KP747" s="2" t="s">
        <v>134</v>
      </c>
      <c r="KQ747" s="2" t="s">
        <v>134</v>
      </c>
      <c r="KR747" s="2" t="s">
        <v>134</v>
      </c>
      <c r="KS747" s="2" t="s">
        <v>134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134</v>
      </c>
      <c r="LC747" s="2" t="s">
        <v>134</v>
      </c>
      <c r="LD747" s="2" t="s">
        <v>134</v>
      </c>
      <c r="LE747" s="2" t="s">
        <v>134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134</v>
      </c>
      <c r="LN747" s="2" t="s">
        <v>134</v>
      </c>
      <c r="LO747" s="2" t="s">
        <v>134</v>
      </c>
      <c r="LP747" s="2" t="s">
        <v>134</v>
      </c>
      <c r="LQ747" s="2" t="s">
        <v>134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134</v>
      </c>
      <c r="LZ747" s="2" t="s">
        <v>134</v>
      </c>
      <c r="MA747" s="2" t="s">
        <v>134</v>
      </c>
      <c r="MB747" s="2" t="s">
        <v>134</v>
      </c>
      <c r="MC747" s="2" t="s">
        <v>134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134</v>
      </c>
      <c r="MM747" s="2" t="s">
        <v>134</v>
      </c>
      <c r="MN747" s="2" t="s">
        <v>134</v>
      </c>
      <c r="MO747" s="2" t="s">
        <v>134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134</v>
      </c>
      <c r="MY747" s="2" t="s">
        <v>134</v>
      </c>
      <c r="MZ747" s="2" t="s">
        <v>134</v>
      </c>
      <c r="NA747" s="2" t="s">
        <v>134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134</v>
      </c>
      <c r="NJ747" s="2" t="s">
        <v>134</v>
      </c>
      <c r="NK747" s="2" t="s">
        <v>134</v>
      </c>
      <c r="NL747" s="2" t="s">
        <v>134</v>
      </c>
      <c r="NM747" s="2" t="s">
        <v>134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134</v>
      </c>
      <c r="NW747" s="2" t="s">
        <v>134</v>
      </c>
      <c r="NX747" s="2" t="s">
        <v>134</v>
      </c>
      <c r="NY747" s="2" t="s">
        <v>134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134</v>
      </c>
      <c r="OT747" s="2" t="s">
        <v>134</v>
      </c>
      <c r="OU747" s="2" t="s">
        <v>134</v>
      </c>
      <c r="OV747" s="2" t="s">
        <v>134</v>
      </c>
      <c r="OW747" s="2" t="s">
        <v>134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134</v>
      </c>
      <c r="PS747" s="2" t="s">
        <v>134</v>
      </c>
      <c r="PT747" s="2" t="s">
        <v>134</v>
      </c>
      <c r="PU747" s="2" t="s">
        <v>134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134</v>
      </c>
      <c r="QD747" s="2" t="s">
        <v>134</v>
      </c>
      <c r="QE747" s="2" t="s">
        <v>134</v>
      </c>
      <c r="QF747" s="2" t="s">
        <v>134</v>
      </c>
      <c r="QG747" s="2" t="s">
        <v>134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134</v>
      </c>
      <c r="RB747" s="2" t="s">
        <v>134</v>
      </c>
      <c r="RC747" s="2" t="s">
        <v>134</v>
      </c>
      <c r="RD747" s="2" t="s">
        <v>134</v>
      </c>
      <c r="RE747" s="2" t="s">
        <v>134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134</v>
      </c>
      <c r="RN747" s="2" t="s">
        <v>134</v>
      </c>
      <c r="RO747" s="2" t="s">
        <v>134</v>
      </c>
      <c r="RP747" s="2" t="s">
        <v>134</v>
      </c>
      <c r="RQ747" s="2" t="s">
        <v>134</v>
      </c>
      <c r="RR747" s="2" t="s">
        <v>134</v>
      </c>
      <c r="RS747" s="4"/>
      <c r="RT747" s="8"/>
      <c r="RU747" s="4"/>
      <c r="RV747" s="8"/>
      <c r="RW747" s="7"/>
      <c r="RX747" s="7"/>
      <c r="RY747" s="2" t="s">
        <v>134</v>
      </c>
      <c r="RZ747" s="2" t="s">
        <v>134</v>
      </c>
      <c r="SA747" s="2" t="s">
        <v>134</v>
      </c>
      <c r="SB747" s="2" t="s">
        <v>134</v>
      </c>
      <c r="SC747" s="2" t="s">
        <v>134</v>
      </c>
      <c r="SD747" s="2" t="s">
        <v>134</v>
      </c>
      <c r="SE747" s="4"/>
      <c r="SF747" s="8"/>
      <c r="SG747" s="4"/>
      <c r="SH747" s="8"/>
      <c r="SI747" s="7"/>
      <c r="SJ747" s="7"/>
      <c r="SK747" s="2" t="s">
        <v>134</v>
      </c>
      <c r="SL747" s="2" t="s">
        <v>134</v>
      </c>
      <c r="SM747" s="2" t="s">
        <v>134</v>
      </c>
      <c r="SN747" s="2" t="s">
        <v>134</v>
      </c>
      <c r="SO747" s="2" t="s">
        <v>134</v>
      </c>
      <c r="SP747" s="2" t="s">
        <v>134</v>
      </c>
    </row>
    <row r="748">
      <c r="A748" s="2" t="s">
        <v>4556</v>
      </c>
      <c r="B748" s="2" t="s">
        <v>123</v>
      </c>
      <c r="C748" s="2" t="s">
        <v>1660</v>
      </c>
      <c r="D748" s="2" t="s">
        <v>2038</v>
      </c>
      <c r="E748" s="2" t="s">
        <v>1660</v>
      </c>
      <c r="F748" s="2" t="s">
        <v>4557</v>
      </c>
      <c r="G748" s="2" t="s">
        <v>134</v>
      </c>
      <c r="H748" s="2" t="s">
        <v>134</v>
      </c>
      <c r="I748" s="2" t="s">
        <v>134</v>
      </c>
      <c r="J748" s="2" t="s">
        <v>2044</v>
      </c>
      <c r="K748" s="2" t="s">
        <v>394</v>
      </c>
      <c r="L748" s="3">
        <v>5.56</v>
      </c>
      <c r="M748" s="3"/>
      <c r="N748" s="3"/>
      <c r="O748" s="2" t="s">
        <v>131</v>
      </c>
      <c r="P748" s="2" t="s">
        <v>134</v>
      </c>
      <c r="Q748" s="2" t="s">
        <v>134</v>
      </c>
      <c r="R748" s="2" t="s">
        <v>3132</v>
      </c>
      <c r="S748" s="2" t="s">
        <v>134</v>
      </c>
      <c r="T748" s="2" t="s">
        <v>134</v>
      </c>
      <c r="U748" s="2" t="s">
        <v>134</v>
      </c>
      <c r="V748" s="2" t="s">
        <v>134</v>
      </c>
      <c r="W748" s="2" t="s">
        <v>134</v>
      </c>
      <c r="X748" s="2" t="s">
        <v>134</v>
      </c>
      <c r="Y748" s="2" t="s">
        <v>134</v>
      </c>
      <c r="Z748" s="4"/>
      <c r="AA748" s="4">
        <f>=ROUNDDOWN({0},0)</f>
      </c>
      <c r="AB748" s="5"/>
      <c r="AC748" s="2" t="s">
        <v>134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134</v>
      </c>
      <c r="BD748" s="8" t="s">
        <v>134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/>
      <c r="BJ748" s="4"/>
      <c r="BK748" s="8"/>
      <c r="BL748" s="2" t="s">
        <v>134</v>
      </c>
      <c r="BM748" s="7"/>
      <c r="BN748" s="7"/>
      <c r="BO748" s="4"/>
      <c r="BP748" s="8"/>
      <c r="BQ748" s="4"/>
      <c r="BR748" s="8"/>
      <c r="BS748" s="7"/>
      <c r="BT748" s="7"/>
      <c r="BU748" s="2" t="s">
        <v>134</v>
      </c>
      <c r="BV748" s="2" t="s">
        <v>134</v>
      </c>
      <c r="BW748" s="2" t="s">
        <v>134</v>
      </c>
      <c r="BX748" s="2" t="s">
        <v>134</v>
      </c>
      <c r="BY748" s="2" t="s">
        <v>134</v>
      </c>
      <c r="BZ748" s="2" t="s">
        <v>134</v>
      </c>
      <c r="CA748" s="4"/>
      <c r="CB748" s="8"/>
      <c r="CC748" s="4"/>
      <c r="CD748" s="8"/>
      <c r="CE748" s="7"/>
      <c r="CF748" s="7"/>
      <c r="CG748" s="2" t="s">
        <v>134</v>
      </c>
      <c r="CH748" s="2" t="s">
        <v>134</v>
      </c>
      <c r="CI748" s="2" t="s">
        <v>134</v>
      </c>
      <c r="CJ748" s="2" t="s">
        <v>134</v>
      </c>
      <c r="CK748" s="2" t="s">
        <v>134</v>
      </c>
      <c r="CL748" s="2" t="s">
        <v>134</v>
      </c>
      <c r="CM748" s="4"/>
      <c r="CN748" s="8"/>
      <c r="CO748" s="4"/>
      <c r="CP748" s="8"/>
      <c r="CQ748" s="7"/>
      <c r="CR748" s="7"/>
      <c r="CS748" s="2" t="s">
        <v>134</v>
      </c>
      <c r="CT748" s="2" t="s">
        <v>134</v>
      </c>
      <c r="CU748" s="2" t="s">
        <v>134</v>
      </c>
      <c r="CV748" s="2" t="s">
        <v>134</v>
      </c>
      <c r="CW748" s="2" t="s">
        <v>134</v>
      </c>
      <c r="CX748" s="2" t="s">
        <v>134</v>
      </c>
      <c r="CY748" s="4"/>
      <c r="CZ748" s="8"/>
      <c r="DA748" s="4"/>
      <c r="DB748" s="8"/>
      <c r="DC748" s="7"/>
      <c r="DD748" s="7"/>
      <c r="DE748" s="2" t="s">
        <v>134</v>
      </c>
      <c r="DF748" s="2" t="s">
        <v>134</v>
      </c>
      <c r="DG748" s="2" t="s">
        <v>134</v>
      </c>
      <c r="DH748" s="2" t="s">
        <v>134</v>
      </c>
      <c r="DI748" s="2" t="s">
        <v>134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134</v>
      </c>
      <c r="DR748" s="2" t="s">
        <v>134</v>
      </c>
      <c r="DS748" s="2" t="s">
        <v>134</v>
      </c>
      <c r="DT748" s="2" t="s">
        <v>134</v>
      </c>
      <c r="DU748" s="2" t="s">
        <v>134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134</v>
      </c>
      <c r="ED748" s="2" t="s">
        <v>134</v>
      </c>
      <c r="EE748" s="2" t="s">
        <v>134</v>
      </c>
      <c r="EF748" s="2" t="s">
        <v>134</v>
      </c>
      <c r="EG748" s="2" t="s">
        <v>134</v>
      </c>
      <c r="EH748" s="2" t="s">
        <v>134</v>
      </c>
      <c r="EI748" s="4"/>
      <c r="EJ748" s="8"/>
      <c r="EK748" s="4"/>
      <c r="EL748" s="8"/>
      <c r="EM748" s="7"/>
      <c r="EN748" s="7"/>
      <c r="EO748" s="2" t="s">
        <v>134</v>
      </c>
      <c r="EP748" s="2" t="s">
        <v>134</v>
      </c>
      <c r="EQ748" s="2" t="s">
        <v>134</v>
      </c>
      <c r="ER748" s="2" t="s">
        <v>134</v>
      </c>
      <c r="ES748" s="2" t="s">
        <v>134</v>
      </c>
      <c r="ET748" s="2" t="s">
        <v>134</v>
      </c>
      <c r="EU748" s="4"/>
      <c r="EV748" s="8"/>
      <c r="EW748" s="4"/>
      <c r="EX748" s="8"/>
      <c r="EY748" s="7"/>
      <c r="EZ748" s="7"/>
      <c r="FA748" s="2" t="s">
        <v>134</v>
      </c>
      <c r="FB748" s="2" t="s">
        <v>134</v>
      </c>
      <c r="FC748" s="2" t="s">
        <v>134</v>
      </c>
      <c r="FD748" s="2" t="s">
        <v>134</v>
      </c>
      <c r="FE748" s="2" t="s">
        <v>134</v>
      </c>
      <c r="FF748" s="2" t="s">
        <v>134</v>
      </c>
      <c r="FG748" s="4"/>
      <c r="FH748" s="8"/>
      <c r="FI748" s="4"/>
      <c r="FJ748" s="8"/>
      <c r="FK748" s="7"/>
      <c r="FL748" s="7"/>
      <c r="FM748" s="2" t="s">
        <v>134</v>
      </c>
      <c r="FN748" s="2" t="s">
        <v>134</v>
      </c>
      <c r="FO748" s="2" t="s">
        <v>134</v>
      </c>
      <c r="FP748" s="2" t="s">
        <v>134</v>
      </c>
      <c r="FQ748" s="2" t="s">
        <v>134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134</v>
      </c>
      <c r="GA748" s="2" t="s">
        <v>134</v>
      </c>
      <c r="GB748" s="2" t="s">
        <v>134</v>
      </c>
      <c r="GC748" s="2" t="s">
        <v>134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134</v>
      </c>
      <c r="GM748" s="2" t="s">
        <v>134</v>
      </c>
      <c r="GN748" s="2" t="s">
        <v>134</v>
      </c>
      <c r="GO748" s="2" t="s">
        <v>134</v>
      </c>
      <c r="GP748" s="2" t="s">
        <v>134</v>
      </c>
      <c r="GQ748" s="4"/>
      <c r="GR748" s="8"/>
      <c r="GS748" s="4"/>
      <c r="GT748" s="8"/>
      <c r="GU748" s="7"/>
      <c r="GV748" s="7"/>
      <c r="GW748" s="2" t="s">
        <v>134</v>
      </c>
      <c r="GX748" s="2" t="s">
        <v>134</v>
      </c>
      <c r="GY748" s="2" t="s">
        <v>134</v>
      </c>
      <c r="GZ748" s="2" t="s">
        <v>134</v>
      </c>
      <c r="HA748" s="2" t="s">
        <v>134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134</v>
      </c>
      <c r="HJ748" s="2" t="s">
        <v>134</v>
      </c>
      <c r="HK748" s="2" t="s">
        <v>134</v>
      </c>
      <c r="HL748" s="2" t="s">
        <v>134</v>
      </c>
      <c r="HM748" s="2" t="s">
        <v>134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134</v>
      </c>
      <c r="HV748" s="2" t="s">
        <v>134</v>
      </c>
      <c r="HW748" s="2" t="s">
        <v>134</v>
      </c>
      <c r="HX748" s="2" t="s">
        <v>134</v>
      </c>
      <c r="HY748" s="2" t="s">
        <v>134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134</v>
      </c>
      <c r="II748" s="2" t="s">
        <v>134</v>
      </c>
      <c r="IJ748" s="2" t="s">
        <v>134</v>
      </c>
      <c r="IK748" s="2" t="s">
        <v>134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134</v>
      </c>
      <c r="IT748" s="2" t="s">
        <v>134</v>
      </c>
      <c r="IU748" s="2" t="s">
        <v>134</v>
      </c>
      <c r="IV748" s="2" t="s">
        <v>134</v>
      </c>
      <c r="IW748" s="2" t="s">
        <v>134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134</v>
      </c>
      <c r="JG748" s="2" t="s">
        <v>134</v>
      </c>
      <c r="JH748" s="2" t="s">
        <v>134</v>
      </c>
      <c r="JI748" s="2" t="s">
        <v>134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134</v>
      </c>
      <c r="JS748" s="2" t="s">
        <v>134</v>
      </c>
      <c r="JT748" s="2" t="s">
        <v>134</v>
      </c>
      <c r="JU748" s="2" t="s">
        <v>134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134</v>
      </c>
      <c r="KQ748" s="2" t="s">
        <v>134</v>
      </c>
      <c r="KR748" s="2" t="s">
        <v>134</v>
      </c>
      <c r="KS748" s="2" t="s">
        <v>134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134</v>
      </c>
      <c r="LB748" s="2" t="s">
        <v>134</v>
      </c>
      <c r="LC748" s="2" t="s">
        <v>134</v>
      </c>
      <c r="LD748" s="2" t="s">
        <v>134</v>
      </c>
      <c r="LE748" s="2" t="s">
        <v>134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134</v>
      </c>
      <c r="LN748" s="2" t="s">
        <v>134</v>
      </c>
      <c r="LO748" s="2" t="s">
        <v>134</v>
      </c>
      <c r="LP748" s="2" t="s">
        <v>134</v>
      </c>
      <c r="LQ748" s="2" t="s">
        <v>134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134</v>
      </c>
      <c r="LZ748" s="2" t="s">
        <v>134</v>
      </c>
      <c r="MA748" s="2" t="s">
        <v>134</v>
      </c>
      <c r="MB748" s="2" t="s">
        <v>134</v>
      </c>
      <c r="MC748" s="2" t="s">
        <v>134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134</v>
      </c>
      <c r="MM748" s="2" t="s">
        <v>134</v>
      </c>
      <c r="MN748" s="2" t="s">
        <v>134</v>
      </c>
      <c r="MO748" s="2" t="s">
        <v>134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134</v>
      </c>
      <c r="MY748" s="2" t="s">
        <v>134</v>
      </c>
      <c r="MZ748" s="2" t="s">
        <v>134</v>
      </c>
      <c r="NA748" s="2" t="s">
        <v>134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134</v>
      </c>
      <c r="NJ748" s="2" t="s">
        <v>134</v>
      </c>
      <c r="NK748" s="2" t="s">
        <v>134</v>
      </c>
      <c r="NL748" s="2" t="s">
        <v>134</v>
      </c>
      <c r="NM748" s="2" t="s">
        <v>134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134</v>
      </c>
      <c r="NV748" s="2" t="s">
        <v>134</v>
      </c>
      <c r="NW748" s="2" t="s">
        <v>134</v>
      </c>
      <c r="NX748" s="2" t="s">
        <v>134</v>
      </c>
      <c r="NY748" s="2" t="s">
        <v>134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134</v>
      </c>
      <c r="OT748" s="2" t="s">
        <v>134</v>
      </c>
      <c r="OU748" s="2" t="s">
        <v>134</v>
      </c>
      <c r="OV748" s="2" t="s">
        <v>134</v>
      </c>
      <c r="OW748" s="2" t="s">
        <v>134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134</v>
      </c>
      <c r="PS748" s="2" t="s">
        <v>134</v>
      </c>
      <c r="PT748" s="2" t="s">
        <v>134</v>
      </c>
      <c r="PU748" s="2" t="s">
        <v>134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134</v>
      </c>
      <c r="QD748" s="2" t="s">
        <v>134</v>
      </c>
      <c r="QE748" s="2" t="s">
        <v>134</v>
      </c>
      <c r="QF748" s="2" t="s">
        <v>134</v>
      </c>
      <c r="QG748" s="2" t="s">
        <v>134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134</v>
      </c>
      <c r="RB748" s="2" t="s">
        <v>134</v>
      </c>
      <c r="RC748" s="2" t="s">
        <v>134</v>
      </c>
      <c r="RD748" s="2" t="s">
        <v>134</v>
      </c>
      <c r="RE748" s="2" t="s">
        <v>134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134</v>
      </c>
      <c r="RN748" s="2" t="s">
        <v>134</v>
      </c>
      <c r="RO748" s="2" t="s">
        <v>134</v>
      </c>
      <c r="RP748" s="2" t="s">
        <v>134</v>
      </c>
      <c r="RQ748" s="2" t="s">
        <v>134</v>
      </c>
      <c r="RR748" s="2" t="s">
        <v>134</v>
      </c>
      <c r="RS748" s="4"/>
      <c r="RT748" s="8"/>
      <c r="RU748" s="4"/>
      <c r="RV748" s="8"/>
      <c r="RW748" s="7"/>
      <c r="RX748" s="7"/>
      <c r="RY748" s="2" t="s">
        <v>134</v>
      </c>
      <c r="RZ748" s="2" t="s">
        <v>134</v>
      </c>
      <c r="SA748" s="2" t="s">
        <v>134</v>
      </c>
      <c r="SB748" s="2" t="s">
        <v>134</v>
      </c>
      <c r="SC748" s="2" t="s">
        <v>134</v>
      </c>
      <c r="SD748" s="2" t="s">
        <v>134</v>
      </c>
      <c r="SE748" s="4"/>
      <c r="SF748" s="8"/>
      <c r="SG748" s="4"/>
      <c r="SH748" s="8"/>
      <c r="SI748" s="7"/>
      <c r="SJ748" s="7"/>
      <c r="SK748" s="2" t="s">
        <v>134</v>
      </c>
      <c r="SL748" s="2" t="s">
        <v>134</v>
      </c>
      <c r="SM748" s="2" t="s">
        <v>134</v>
      </c>
      <c r="SN748" s="2" t="s">
        <v>134</v>
      </c>
      <c r="SO748" s="2" t="s">
        <v>134</v>
      </c>
      <c r="SP748" s="2" t="s">
        <v>134</v>
      </c>
    </row>
    <row r="749">
      <c r="A749" s="2" t="s">
        <v>4558</v>
      </c>
      <c r="B749" s="2" t="s">
        <v>123</v>
      </c>
      <c r="C749" s="2" t="s">
        <v>1660</v>
      </c>
      <c r="D749" s="2" t="s">
        <v>2038</v>
      </c>
      <c r="E749" s="2" t="s">
        <v>1660</v>
      </c>
      <c r="F749" s="2" t="s">
        <v>4557</v>
      </c>
      <c r="G749" s="2" t="s">
        <v>134</v>
      </c>
      <c r="H749" s="2" t="s">
        <v>134</v>
      </c>
      <c r="I749" s="2" t="s">
        <v>134</v>
      </c>
      <c r="J749" s="2" t="s">
        <v>2044</v>
      </c>
      <c r="K749" s="2" t="s">
        <v>130</v>
      </c>
      <c r="L749" s="3">
        <v>5.56</v>
      </c>
      <c r="M749" s="3"/>
      <c r="N749" s="3"/>
      <c r="O749" s="2" t="s">
        <v>131</v>
      </c>
      <c r="P749" s="2" t="s">
        <v>134</v>
      </c>
      <c r="Q749" s="2" t="s">
        <v>134</v>
      </c>
      <c r="R749" s="2" t="s">
        <v>3132</v>
      </c>
      <c r="S749" s="2" t="s">
        <v>134</v>
      </c>
      <c r="T749" s="2" t="s">
        <v>134</v>
      </c>
      <c r="U749" s="2" t="s">
        <v>134</v>
      </c>
      <c r="V749" s="2" t="s">
        <v>134</v>
      </c>
      <c r="W749" s="2" t="s">
        <v>134</v>
      </c>
      <c r="X749" s="2" t="s">
        <v>134</v>
      </c>
      <c r="Y749" s="2" t="s">
        <v>134</v>
      </c>
      <c r="Z749" s="4"/>
      <c r="AA749" s="4">
        <f>=ROUNDDOWN({0},0)</f>
      </c>
      <c r="AB749" s="5"/>
      <c r="AC749" s="2" t="s">
        <v>134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134</v>
      </c>
      <c r="BD749" s="8" t="s">
        <v>134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/>
      <c r="BJ749" s="4"/>
      <c r="BK749" s="8"/>
      <c r="BL749" s="2" t="s">
        <v>134</v>
      </c>
      <c r="BM749" s="7"/>
      <c r="BN749" s="7"/>
      <c r="BO749" s="4"/>
      <c r="BP749" s="8"/>
      <c r="BQ749" s="4"/>
      <c r="BR749" s="8"/>
      <c r="BS749" s="7"/>
      <c r="BT749" s="7"/>
      <c r="BU749" s="2" t="s">
        <v>134</v>
      </c>
      <c r="BV749" s="2" t="s">
        <v>134</v>
      </c>
      <c r="BW749" s="2" t="s">
        <v>134</v>
      </c>
      <c r="BX749" s="2" t="s">
        <v>134</v>
      </c>
      <c r="BY749" s="2" t="s">
        <v>134</v>
      </c>
      <c r="BZ749" s="2" t="s">
        <v>134</v>
      </c>
      <c r="CA749" s="4"/>
      <c r="CB749" s="8"/>
      <c r="CC749" s="4"/>
      <c r="CD749" s="8"/>
      <c r="CE749" s="7"/>
      <c r="CF749" s="7"/>
      <c r="CG749" s="2" t="s">
        <v>134</v>
      </c>
      <c r="CH749" s="2" t="s">
        <v>134</v>
      </c>
      <c r="CI749" s="2" t="s">
        <v>134</v>
      </c>
      <c r="CJ749" s="2" t="s">
        <v>134</v>
      </c>
      <c r="CK749" s="2" t="s">
        <v>134</v>
      </c>
      <c r="CL749" s="2" t="s">
        <v>134</v>
      </c>
      <c r="CM749" s="4"/>
      <c r="CN749" s="8"/>
      <c r="CO749" s="4"/>
      <c r="CP749" s="8"/>
      <c r="CQ749" s="7"/>
      <c r="CR749" s="7"/>
      <c r="CS749" s="2" t="s">
        <v>134</v>
      </c>
      <c r="CT749" s="2" t="s">
        <v>134</v>
      </c>
      <c r="CU749" s="2" t="s">
        <v>134</v>
      </c>
      <c r="CV749" s="2" t="s">
        <v>134</v>
      </c>
      <c r="CW749" s="2" t="s">
        <v>134</v>
      </c>
      <c r="CX749" s="2" t="s">
        <v>134</v>
      </c>
      <c r="CY749" s="4"/>
      <c r="CZ749" s="8"/>
      <c r="DA749" s="4"/>
      <c r="DB749" s="8"/>
      <c r="DC749" s="7"/>
      <c r="DD749" s="7"/>
      <c r="DE749" s="2" t="s">
        <v>134</v>
      </c>
      <c r="DF749" s="2" t="s">
        <v>134</v>
      </c>
      <c r="DG749" s="2" t="s">
        <v>134</v>
      </c>
      <c r="DH749" s="2" t="s">
        <v>134</v>
      </c>
      <c r="DI749" s="2" t="s">
        <v>134</v>
      </c>
      <c r="DJ749" s="2" t="s">
        <v>134</v>
      </c>
      <c r="DK749" s="4"/>
      <c r="DL749" s="8"/>
      <c r="DM749" s="4"/>
      <c r="DN749" s="8"/>
      <c r="DO749" s="7"/>
      <c r="DP749" s="7"/>
      <c r="DQ749" s="2" t="s">
        <v>134</v>
      </c>
      <c r="DR749" s="2" t="s">
        <v>134</v>
      </c>
      <c r="DS749" s="2" t="s">
        <v>134</v>
      </c>
      <c r="DT749" s="2" t="s">
        <v>134</v>
      </c>
      <c r="DU749" s="2" t="s">
        <v>134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134</v>
      </c>
      <c r="ED749" s="2" t="s">
        <v>134</v>
      </c>
      <c r="EE749" s="2" t="s">
        <v>134</v>
      </c>
      <c r="EF749" s="2" t="s">
        <v>134</v>
      </c>
      <c r="EG749" s="2" t="s">
        <v>134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134</v>
      </c>
      <c r="EP749" s="2" t="s">
        <v>134</v>
      </c>
      <c r="EQ749" s="2" t="s">
        <v>134</v>
      </c>
      <c r="ER749" s="2" t="s">
        <v>134</v>
      </c>
      <c r="ES749" s="2" t="s">
        <v>134</v>
      </c>
      <c r="ET749" s="2" t="s">
        <v>134</v>
      </c>
      <c r="EU749" s="4"/>
      <c r="EV749" s="8"/>
      <c r="EW749" s="4"/>
      <c r="EX749" s="8"/>
      <c r="EY749" s="7"/>
      <c r="EZ749" s="7"/>
      <c r="FA749" s="2" t="s">
        <v>134</v>
      </c>
      <c r="FB749" s="2" t="s">
        <v>134</v>
      </c>
      <c r="FC749" s="2" t="s">
        <v>134</v>
      </c>
      <c r="FD749" s="2" t="s">
        <v>134</v>
      </c>
      <c r="FE749" s="2" t="s">
        <v>134</v>
      </c>
      <c r="FF749" s="2" t="s">
        <v>134</v>
      </c>
      <c r="FG749" s="4"/>
      <c r="FH749" s="8"/>
      <c r="FI749" s="4"/>
      <c r="FJ749" s="8"/>
      <c r="FK749" s="7"/>
      <c r="FL749" s="7"/>
      <c r="FM749" s="2" t="s">
        <v>134</v>
      </c>
      <c r="FN749" s="2" t="s">
        <v>134</v>
      </c>
      <c r="FO749" s="2" t="s">
        <v>134</v>
      </c>
      <c r="FP749" s="2" t="s">
        <v>134</v>
      </c>
      <c r="FQ749" s="2" t="s">
        <v>134</v>
      </c>
      <c r="FR749" s="2" t="s">
        <v>134</v>
      </c>
      <c r="FS749" s="4"/>
      <c r="FT749" s="8"/>
      <c r="FU749" s="4"/>
      <c r="FV749" s="8"/>
      <c r="FW749" s="7"/>
      <c r="FX749" s="7"/>
      <c r="FY749" s="2" t="s">
        <v>134</v>
      </c>
      <c r="FZ749" s="2" t="s">
        <v>134</v>
      </c>
      <c r="GA749" s="2" t="s">
        <v>134</v>
      </c>
      <c r="GB749" s="2" t="s">
        <v>134</v>
      </c>
      <c r="GC749" s="2" t="s">
        <v>134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134</v>
      </c>
      <c r="GL749" s="2" t="s">
        <v>134</v>
      </c>
      <c r="GM749" s="2" t="s">
        <v>134</v>
      </c>
      <c r="GN749" s="2" t="s">
        <v>134</v>
      </c>
      <c r="GO749" s="2" t="s">
        <v>134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134</v>
      </c>
      <c r="GX749" s="2" t="s">
        <v>134</v>
      </c>
      <c r="GY749" s="2" t="s">
        <v>134</v>
      </c>
      <c r="GZ749" s="2" t="s">
        <v>134</v>
      </c>
      <c r="HA749" s="2" t="s">
        <v>134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134</v>
      </c>
      <c r="HJ749" s="2" t="s">
        <v>134</v>
      </c>
      <c r="HK749" s="2" t="s">
        <v>134</v>
      </c>
      <c r="HL749" s="2" t="s">
        <v>134</v>
      </c>
      <c r="HM749" s="2" t="s">
        <v>134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134</v>
      </c>
      <c r="HV749" s="2" t="s">
        <v>134</v>
      </c>
      <c r="HW749" s="2" t="s">
        <v>134</v>
      </c>
      <c r="HX749" s="2" t="s">
        <v>134</v>
      </c>
      <c r="HY749" s="2" t="s">
        <v>134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134</v>
      </c>
      <c r="IH749" s="2" t="s">
        <v>134</v>
      </c>
      <c r="II749" s="2" t="s">
        <v>134</v>
      </c>
      <c r="IJ749" s="2" t="s">
        <v>134</v>
      </c>
      <c r="IK749" s="2" t="s">
        <v>134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134</v>
      </c>
      <c r="IT749" s="2" t="s">
        <v>134</v>
      </c>
      <c r="IU749" s="2" t="s">
        <v>134</v>
      </c>
      <c r="IV749" s="2" t="s">
        <v>134</v>
      </c>
      <c r="IW749" s="2" t="s">
        <v>134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134</v>
      </c>
      <c r="JF749" s="2" t="s">
        <v>134</v>
      </c>
      <c r="JG749" s="2" t="s">
        <v>134</v>
      </c>
      <c r="JH749" s="2" t="s">
        <v>134</v>
      </c>
      <c r="JI749" s="2" t="s">
        <v>134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134</v>
      </c>
      <c r="JR749" s="2" t="s">
        <v>134</v>
      </c>
      <c r="JS749" s="2" t="s">
        <v>134</v>
      </c>
      <c r="JT749" s="2" t="s">
        <v>134</v>
      </c>
      <c r="JU749" s="2" t="s">
        <v>134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134</v>
      </c>
      <c r="KE749" s="2" t="s">
        <v>134</v>
      </c>
      <c r="KF749" s="2" t="s">
        <v>134</v>
      </c>
      <c r="KG749" s="2" t="s">
        <v>134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134</v>
      </c>
      <c r="KQ749" s="2" t="s">
        <v>134</v>
      </c>
      <c r="KR749" s="2" t="s">
        <v>134</v>
      </c>
      <c r="KS749" s="2" t="s">
        <v>134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134</v>
      </c>
      <c r="LC749" s="2" t="s">
        <v>134</v>
      </c>
      <c r="LD749" s="2" t="s">
        <v>134</v>
      </c>
      <c r="LE749" s="2" t="s">
        <v>134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134</v>
      </c>
      <c r="LN749" s="2" t="s">
        <v>134</v>
      </c>
      <c r="LO749" s="2" t="s">
        <v>134</v>
      </c>
      <c r="LP749" s="2" t="s">
        <v>134</v>
      </c>
      <c r="LQ749" s="2" t="s">
        <v>134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134</v>
      </c>
      <c r="LZ749" s="2" t="s">
        <v>134</v>
      </c>
      <c r="MA749" s="2" t="s">
        <v>134</v>
      </c>
      <c r="MB749" s="2" t="s">
        <v>134</v>
      </c>
      <c r="MC749" s="2" t="s">
        <v>134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134</v>
      </c>
      <c r="ML749" s="2" t="s">
        <v>134</v>
      </c>
      <c r="MM749" s="2" t="s">
        <v>134</v>
      </c>
      <c r="MN749" s="2" t="s">
        <v>134</v>
      </c>
      <c r="MO749" s="2" t="s">
        <v>134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134</v>
      </c>
      <c r="NJ749" s="2" t="s">
        <v>134</v>
      </c>
      <c r="NK749" s="2" t="s">
        <v>134</v>
      </c>
      <c r="NL749" s="2" t="s">
        <v>134</v>
      </c>
      <c r="NM749" s="2" t="s">
        <v>134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134</v>
      </c>
      <c r="NV749" s="2" t="s">
        <v>134</v>
      </c>
      <c r="NW749" s="2" t="s">
        <v>134</v>
      </c>
      <c r="NX749" s="2" t="s">
        <v>134</v>
      </c>
      <c r="NY749" s="2" t="s">
        <v>134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134</v>
      </c>
      <c r="OT749" s="2" t="s">
        <v>134</v>
      </c>
      <c r="OU749" s="2" t="s">
        <v>134</v>
      </c>
      <c r="OV749" s="2" t="s">
        <v>134</v>
      </c>
      <c r="OW749" s="2" t="s">
        <v>134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134</v>
      </c>
      <c r="PG749" s="2" t="s">
        <v>134</v>
      </c>
      <c r="PH749" s="2" t="s">
        <v>134</v>
      </c>
      <c r="PI749" s="2" t="s">
        <v>134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134</v>
      </c>
      <c r="PS749" s="2" t="s">
        <v>134</v>
      </c>
      <c r="PT749" s="2" t="s">
        <v>134</v>
      </c>
      <c r="PU749" s="2" t="s">
        <v>134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134</v>
      </c>
      <c r="QD749" s="2" t="s">
        <v>134</v>
      </c>
      <c r="QE749" s="2" t="s">
        <v>134</v>
      </c>
      <c r="QF749" s="2" t="s">
        <v>134</v>
      </c>
      <c r="QG749" s="2" t="s">
        <v>134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134</v>
      </c>
      <c r="RB749" s="2" t="s">
        <v>134</v>
      </c>
      <c r="RC749" s="2" t="s">
        <v>134</v>
      </c>
      <c r="RD749" s="2" t="s">
        <v>134</v>
      </c>
      <c r="RE749" s="2" t="s">
        <v>134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134</v>
      </c>
      <c r="RN749" s="2" t="s">
        <v>134</v>
      </c>
      <c r="RO749" s="2" t="s">
        <v>134</v>
      </c>
      <c r="RP749" s="2" t="s">
        <v>134</v>
      </c>
      <c r="RQ749" s="2" t="s">
        <v>134</v>
      </c>
      <c r="RR749" s="2" t="s">
        <v>134</v>
      </c>
      <c r="RS749" s="4"/>
      <c r="RT749" s="8"/>
      <c r="RU749" s="4"/>
      <c r="RV749" s="8"/>
      <c r="RW749" s="7"/>
      <c r="RX749" s="7"/>
      <c r="RY749" s="2" t="s">
        <v>134</v>
      </c>
      <c r="RZ749" s="2" t="s">
        <v>134</v>
      </c>
      <c r="SA749" s="2" t="s">
        <v>134</v>
      </c>
      <c r="SB749" s="2" t="s">
        <v>134</v>
      </c>
      <c r="SC749" s="2" t="s">
        <v>134</v>
      </c>
      <c r="SD749" s="2" t="s">
        <v>134</v>
      </c>
      <c r="SE749" s="4"/>
      <c r="SF749" s="8"/>
      <c r="SG749" s="4"/>
      <c r="SH749" s="8"/>
      <c r="SI749" s="7"/>
      <c r="SJ749" s="7"/>
      <c r="SK749" s="2" t="s">
        <v>134</v>
      </c>
      <c r="SL749" s="2" t="s">
        <v>134</v>
      </c>
      <c r="SM749" s="2" t="s">
        <v>134</v>
      </c>
      <c r="SN749" s="2" t="s">
        <v>134</v>
      </c>
      <c r="SO749" s="2" t="s">
        <v>134</v>
      </c>
      <c r="SP749" s="2" t="s">
        <v>134</v>
      </c>
    </row>
    <row r="750">
      <c r="A750" s="2" t="s">
        <v>4559</v>
      </c>
      <c r="B750" s="2" t="s">
        <v>123</v>
      </c>
      <c r="C750" s="2" t="s">
        <v>1660</v>
      </c>
      <c r="D750" s="2" t="s">
        <v>2038</v>
      </c>
      <c r="E750" s="2" t="s">
        <v>1660</v>
      </c>
      <c r="F750" s="2" t="s">
        <v>4560</v>
      </c>
      <c r="G750" s="2" t="s">
        <v>134</v>
      </c>
      <c r="H750" s="2" t="s">
        <v>134</v>
      </c>
      <c r="I750" s="2" t="s">
        <v>134</v>
      </c>
      <c r="J750" s="2" t="s">
        <v>4536</v>
      </c>
      <c r="K750" s="2" t="s">
        <v>3606</v>
      </c>
      <c r="L750" s="3">
        <v>6.45</v>
      </c>
      <c r="M750" s="3"/>
      <c r="N750" s="3"/>
      <c r="O750" s="2" t="s">
        <v>131</v>
      </c>
      <c r="P750" s="2" t="s">
        <v>134</v>
      </c>
      <c r="Q750" s="2" t="s">
        <v>134</v>
      </c>
      <c r="R750" s="2" t="s">
        <v>3132</v>
      </c>
      <c r="S750" s="2" t="s">
        <v>134</v>
      </c>
      <c r="T750" s="2" t="s">
        <v>134</v>
      </c>
      <c r="U750" s="2" t="s">
        <v>134</v>
      </c>
      <c r="V750" s="2" t="s">
        <v>134</v>
      </c>
      <c r="W750" s="2" t="s">
        <v>134</v>
      </c>
      <c r="X750" s="2" t="s">
        <v>134</v>
      </c>
      <c r="Y750" s="2" t="s">
        <v>134</v>
      </c>
      <c r="Z750" s="4"/>
      <c r="AA750" s="4">
        <f>=ROUNDDOWN({0},0)</f>
      </c>
      <c r="AB750" s="5"/>
      <c r="AC750" s="2" t="s">
        <v>134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134</v>
      </c>
      <c r="BM750" s="7"/>
      <c r="BN750" s="7"/>
      <c r="BO750" s="4"/>
      <c r="BP750" s="8"/>
      <c r="BQ750" s="4"/>
      <c r="BR750" s="8"/>
      <c r="BS750" s="7"/>
      <c r="BT750" s="7"/>
      <c r="BU750" s="2" t="s">
        <v>134</v>
      </c>
      <c r="BV750" s="2" t="s">
        <v>134</v>
      </c>
      <c r="BW750" s="2" t="s">
        <v>134</v>
      </c>
      <c r="BX750" s="2" t="s">
        <v>134</v>
      </c>
      <c r="BY750" s="2" t="s">
        <v>134</v>
      </c>
      <c r="BZ750" s="2" t="s">
        <v>134</v>
      </c>
      <c r="CA750" s="4"/>
      <c r="CB750" s="8"/>
      <c r="CC750" s="4"/>
      <c r="CD750" s="8"/>
      <c r="CE750" s="7"/>
      <c r="CF750" s="7"/>
      <c r="CG750" s="2" t="s">
        <v>134</v>
      </c>
      <c r="CH750" s="2" t="s">
        <v>134</v>
      </c>
      <c r="CI750" s="2" t="s">
        <v>134</v>
      </c>
      <c r="CJ750" s="2" t="s">
        <v>134</v>
      </c>
      <c r="CK750" s="2" t="s">
        <v>134</v>
      </c>
      <c r="CL750" s="2" t="s">
        <v>134</v>
      </c>
      <c r="CM750" s="4"/>
      <c r="CN750" s="8"/>
      <c r="CO750" s="4"/>
      <c r="CP750" s="8"/>
      <c r="CQ750" s="7"/>
      <c r="CR750" s="7"/>
      <c r="CS750" s="2" t="s">
        <v>134</v>
      </c>
      <c r="CT750" s="2" t="s">
        <v>134</v>
      </c>
      <c r="CU750" s="2" t="s">
        <v>134</v>
      </c>
      <c r="CV750" s="2" t="s">
        <v>134</v>
      </c>
      <c r="CW750" s="2" t="s">
        <v>134</v>
      </c>
      <c r="CX750" s="2" t="s">
        <v>134</v>
      </c>
      <c r="CY750" s="4"/>
      <c r="CZ750" s="8"/>
      <c r="DA750" s="4"/>
      <c r="DB750" s="8"/>
      <c r="DC750" s="7"/>
      <c r="DD750" s="7"/>
      <c r="DE750" s="2" t="s">
        <v>134</v>
      </c>
      <c r="DF750" s="2" t="s">
        <v>134</v>
      </c>
      <c r="DG750" s="2" t="s">
        <v>134</v>
      </c>
      <c r="DH750" s="2" t="s">
        <v>134</v>
      </c>
      <c r="DI750" s="2" t="s">
        <v>134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134</v>
      </c>
      <c r="DR750" s="2" t="s">
        <v>134</v>
      </c>
      <c r="DS750" s="2" t="s">
        <v>134</v>
      </c>
      <c r="DT750" s="2" t="s">
        <v>134</v>
      </c>
      <c r="DU750" s="2" t="s">
        <v>134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134</v>
      </c>
      <c r="ED750" s="2" t="s">
        <v>134</v>
      </c>
      <c r="EE750" s="2" t="s">
        <v>134</v>
      </c>
      <c r="EF750" s="2" t="s">
        <v>134</v>
      </c>
      <c r="EG750" s="2" t="s">
        <v>134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134</v>
      </c>
      <c r="EP750" s="2" t="s">
        <v>134</v>
      </c>
      <c r="EQ750" s="2" t="s">
        <v>134</v>
      </c>
      <c r="ER750" s="2" t="s">
        <v>134</v>
      </c>
      <c r="ES750" s="2" t="s">
        <v>134</v>
      </c>
      <c r="ET750" s="2" t="s">
        <v>134</v>
      </c>
      <c r="EU750" s="4"/>
      <c r="EV750" s="8"/>
      <c r="EW750" s="4"/>
      <c r="EX750" s="8"/>
      <c r="EY750" s="7"/>
      <c r="EZ750" s="7"/>
      <c r="FA750" s="2" t="s">
        <v>134</v>
      </c>
      <c r="FB750" s="2" t="s">
        <v>134</v>
      </c>
      <c r="FC750" s="2" t="s">
        <v>134</v>
      </c>
      <c r="FD750" s="2" t="s">
        <v>134</v>
      </c>
      <c r="FE750" s="2" t="s">
        <v>134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134</v>
      </c>
      <c r="FN750" s="2" t="s">
        <v>134</v>
      </c>
      <c r="FO750" s="2" t="s">
        <v>134</v>
      </c>
      <c r="FP750" s="2" t="s">
        <v>134</v>
      </c>
      <c r="FQ750" s="2" t="s">
        <v>134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134</v>
      </c>
      <c r="FZ750" s="2" t="s">
        <v>134</v>
      </c>
      <c r="GA750" s="2" t="s">
        <v>134</v>
      </c>
      <c r="GB750" s="2" t="s">
        <v>134</v>
      </c>
      <c r="GC750" s="2" t="s">
        <v>134</v>
      </c>
      <c r="GD750" s="2" t="s">
        <v>134</v>
      </c>
      <c r="GE750" s="4"/>
      <c r="GF750" s="8"/>
      <c r="GG750" s="4"/>
      <c r="GH750" s="8"/>
      <c r="GI750" s="7"/>
      <c r="GJ750" s="7"/>
      <c r="GK750" s="2" t="s">
        <v>134</v>
      </c>
      <c r="GL750" s="2" t="s">
        <v>134</v>
      </c>
      <c r="GM750" s="2" t="s">
        <v>134</v>
      </c>
      <c r="GN750" s="2" t="s">
        <v>134</v>
      </c>
      <c r="GO750" s="2" t="s">
        <v>134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134</v>
      </c>
      <c r="GX750" s="2" t="s">
        <v>134</v>
      </c>
      <c r="GY750" s="2" t="s">
        <v>134</v>
      </c>
      <c r="GZ750" s="2" t="s">
        <v>134</v>
      </c>
      <c r="HA750" s="2" t="s">
        <v>134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134</v>
      </c>
      <c r="HJ750" s="2" t="s">
        <v>134</v>
      </c>
      <c r="HK750" s="2" t="s">
        <v>134</v>
      </c>
      <c r="HL750" s="2" t="s">
        <v>134</v>
      </c>
      <c r="HM750" s="2" t="s">
        <v>134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134</v>
      </c>
      <c r="HV750" s="2" t="s">
        <v>134</v>
      </c>
      <c r="HW750" s="2" t="s">
        <v>134</v>
      </c>
      <c r="HX750" s="2" t="s">
        <v>134</v>
      </c>
      <c r="HY750" s="2" t="s">
        <v>134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134</v>
      </c>
      <c r="IH750" s="2" t="s">
        <v>134</v>
      </c>
      <c r="II750" s="2" t="s">
        <v>134</v>
      </c>
      <c r="IJ750" s="2" t="s">
        <v>134</v>
      </c>
      <c r="IK750" s="2" t="s">
        <v>134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134</v>
      </c>
      <c r="IT750" s="2" t="s">
        <v>134</v>
      </c>
      <c r="IU750" s="2" t="s">
        <v>134</v>
      </c>
      <c r="IV750" s="2" t="s">
        <v>134</v>
      </c>
      <c r="IW750" s="2" t="s">
        <v>134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134</v>
      </c>
      <c r="JF750" s="2" t="s">
        <v>134</v>
      </c>
      <c r="JG750" s="2" t="s">
        <v>134</v>
      </c>
      <c r="JH750" s="2" t="s">
        <v>134</v>
      </c>
      <c r="JI750" s="2" t="s">
        <v>134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134</v>
      </c>
      <c r="JR750" s="2" t="s">
        <v>134</v>
      </c>
      <c r="JS750" s="2" t="s">
        <v>134</v>
      </c>
      <c r="JT750" s="2" t="s">
        <v>134</v>
      </c>
      <c r="JU750" s="2" t="s">
        <v>134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134</v>
      </c>
      <c r="KE750" s="2" t="s">
        <v>134</v>
      </c>
      <c r="KF750" s="2" t="s">
        <v>134</v>
      </c>
      <c r="KG750" s="2" t="s">
        <v>134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134</v>
      </c>
      <c r="KP750" s="2" t="s">
        <v>134</v>
      </c>
      <c r="KQ750" s="2" t="s">
        <v>134</v>
      </c>
      <c r="KR750" s="2" t="s">
        <v>134</v>
      </c>
      <c r="KS750" s="2" t="s">
        <v>134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134</v>
      </c>
      <c r="LC750" s="2" t="s">
        <v>134</v>
      </c>
      <c r="LD750" s="2" t="s">
        <v>134</v>
      </c>
      <c r="LE750" s="2" t="s">
        <v>134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134</v>
      </c>
      <c r="LN750" s="2" t="s">
        <v>134</v>
      </c>
      <c r="LO750" s="2" t="s">
        <v>134</v>
      </c>
      <c r="LP750" s="2" t="s">
        <v>134</v>
      </c>
      <c r="LQ750" s="2" t="s">
        <v>134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134</v>
      </c>
      <c r="LZ750" s="2" t="s">
        <v>134</v>
      </c>
      <c r="MA750" s="2" t="s">
        <v>134</v>
      </c>
      <c r="MB750" s="2" t="s">
        <v>134</v>
      </c>
      <c r="MC750" s="2" t="s">
        <v>134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134</v>
      </c>
      <c r="ML750" s="2" t="s">
        <v>134</v>
      </c>
      <c r="MM750" s="2" t="s">
        <v>134</v>
      </c>
      <c r="MN750" s="2" t="s">
        <v>134</v>
      </c>
      <c r="MO750" s="2" t="s">
        <v>134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134</v>
      </c>
      <c r="MY750" s="2" t="s">
        <v>134</v>
      </c>
      <c r="MZ750" s="2" t="s">
        <v>134</v>
      </c>
      <c r="NA750" s="2" t="s">
        <v>134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134</v>
      </c>
      <c r="NJ750" s="2" t="s">
        <v>134</v>
      </c>
      <c r="NK750" s="2" t="s">
        <v>134</v>
      </c>
      <c r="NL750" s="2" t="s">
        <v>134</v>
      </c>
      <c r="NM750" s="2" t="s">
        <v>134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134</v>
      </c>
      <c r="NV750" s="2" t="s">
        <v>134</v>
      </c>
      <c r="NW750" s="2" t="s">
        <v>134</v>
      </c>
      <c r="NX750" s="2" t="s">
        <v>134</v>
      </c>
      <c r="NY750" s="2" t="s">
        <v>134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134</v>
      </c>
      <c r="OT750" s="2" t="s">
        <v>134</v>
      </c>
      <c r="OU750" s="2" t="s">
        <v>134</v>
      </c>
      <c r="OV750" s="2" t="s">
        <v>134</v>
      </c>
      <c r="OW750" s="2" t="s">
        <v>134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134</v>
      </c>
      <c r="PF750" s="2" t="s">
        <v>134</v>
      </c>
      <c r="PG750" s="2" t="s">
        <v>134</v>
      </c>
      <c r="PH750" s="2" t="s">
        <v>134</v>
      </c>
      <c r="PI750" s="2" t="s">
        <v>134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134</v>
      </c>
      <c r="PR750" s="2" t="s">
        <v>134</v>
      </c>
      <c r="PS750" s="2" t="s">
        <v>134</v>
      </c>
      <c r="PT750" s="2" t="s">
        <v>134</v>
      </c>
      <c r="PU750" s="2" t="s">
        <v>134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134</v>
      </c>
      <c r="QD750" s="2" t="s">
        <v>134</v>
      </c>
      <c r="QE750" s="2" t="s">
        <v>134</v>
      </c>
      <c r="QF750" s="2" t="s">
        <v>134</v>
      </c>
      <c r="QG750" s="2" t="s">
        <v>134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134</v>
      </c>
      <c r="RB750" s="2" t="s">
        <v>134</v>
      </c>
      <c r="RC750" s="2" t="s">
        <v>134</v>
      </c>
      <c r="RD750" s="2" t="s">
        <v>134</v>
      </c>
      <c r="RE750" s="2" t="s">
        <v>134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134</v>
      </c>
      <c r="RN750" s="2" t="s">
        <v>134</v>
      </c>
      <c r="RO750" s="2" t="s">
        <v>134</v>
      </c>
      <c r="RP750" s="2" t="s">
        <v>134</v>
      </c>
      <c r="RQ750" s="2" t="s">
        <v>134</v>
      </c>
      <c r="RR750" s="2" t="s">
        <v>134</v>
      </c>
      <c r="RS750" s="4"/>
      <c r="RT750" s="8"/>
      <c r="RU750" s="4"/>
      <c r="RV750" s="8"/>
      <c r="RW750" s="7"/>
      <c r="RX750" s="7"/>
      <c r="RY750" s="2" t="s">
        <v>134</v>
      </c>
      <c r="RZ750" s="2" t="s">
        <v>134</v>
      </c>
      <c r="SA750" s="2" t="s">
        <v>134</v>
      </c>
      <c r="SB750" s="2" t="s">
        <v>134</v>
      </c>
      <c r="SC750" s="2" t="s">
        <v>134</v>
      </c>
      <c r="SD750" s="2" t="s">
        <v>134</v>
      </c>
      <c r="SE750" s="4"/>
      <c r="SF750" s="8"/>
      <c r="SG750" s="4"/>
      <c r="SH750" s="8"/>
      <c r="SI750" s="7"/>
      <c r="SJ750" s="7"/>
      <c r="SK750" s="2" t="s">
        <v>134</v>
      </c>
      <c r="SL750" s="2" t="s">
        <v>134</v>
      </c>
      <c r="SM750" s="2" t="s">
        <v>134</v>
      </c>
      <c r="SN750" s="2" t="s">
        <v>134</v>
      </c>
      <c r="SO750" s="2" t="s">
        <v>134</v>
      </c>
      <c r="SP750" s="2" t="s">
        <v>134</v>
      </c>
    </row>
    <row r="751">
      <c r="A751" s="2" t="s">
        <v>4561</v>
      </c>
      <c r="B751" s="2" t="s">
        <v>123</v>
      </c>
      <c r="C751" s="2" t="s">
        <v>1660</v>
      </c>
      <c r="D751" s="2" t="s">
        <v>4562</v>
      </c>
      <c r="E751" s="2" t="s">
        <v>1660</v>
      </c>
      <c r="F751" s="2" t="s">
        <v>4563</v>
      </c>
      <c r="G751" s="2" t="s">
        <v>134</v>
      </c>
      <c r="H751" s="2" t="s">
        <v>134</v>
      </c>
      <c r="I751" s="2" t="s">
        <v>134</v>
      </c>
      <c r="J751" s="2" t="s">
        <v>4564</v>
      </c>
      <c r="K751" s="2" t="s">
        <v>587</v>
      </c>
      <c r="L751" s="3">
        <v>21</v>
      </c>
      <c r="M751" s="3"/>
      <c r="N751" s="3"/>
      <c r="O751" s="2" t="s">
        <v>766</v>
      </c>
      <c r="P751" s="2" t="s">
        <v>134</v>
      </c>
      <c r="Q751" s="2" t="s">
        <v>134</v>
      </c>
      <c r="R751" s="2" t="s">
        <v>40</v>
      </c>
      <c r="S751" s="2" t="s">
        <v>134</v>
      </c>
      <c r="T751" s="2" t="s">
        <v>134</v>
      </c>
      <c r="U751" s="2" t="s">
        <v>134</v>
      </c>
      <c r="V751" s="2" t="s">
        <v>134</v>
      </c>
      <c r="W751" s="2" t="s">
        <v>134</v>
      </c>
      <c r="X751" s="2" t="s">
        <v>134</v>
      </c>
      <c r="Y751" s="2" t="s">
        <v>134</v>
      </c>
      <c r="Z751" s="4"/>
      <c r="AA751" s="4">
        <f>=ROUNDDOWN({0},0)</f>
      </c>
      <c r="AB751" s="5"/>
      <c r="AC751" s="2" t="s">
        <v>134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134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134</v>
      </c>
      <c r="BM751" s="7"/>
      <c r="BN751" s="7"/>
      <c r="BO751" s="4"/>
      <c r="BP751" s="8"/>
      <c r="BQ751" s="4"/>
      <c r="BR751" s="8"/>
      <c r="BS751" s="7"/>
      <c r="BT751" s="7"/>
      <c r="BU751" s="2" t="s">
        <v>134</v>
      </c>
      <c r="BV751" s="2" t="s">
        <v>134</v>
      </c>
      <c r="BW751" s="2" t="s">
        <v>134</v>
      </c>
      <c r="BX751" s="2" t="s">
        <v>134</v>
      </c>
      <c r="BY751" s="2" t="s">
        <v>134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134</v>
      </c>
      <c r="CH751" s="2" t="s">
        <v>134</v>
      </c>
      <c r="CI751" s="2" t="s">
        <v>134</v>
      </c>
      <c r="CJ751" s="2" t="s">
        <v>134</v>
      </c>
      <c r="CK751" s="2" t="s">
        <v>134</v>
      </c>
      <c r="CL751" s="2" t="s">
        <v>134</v>
      </c>
      <c r="CM751" s="4"/>
      <c r="CN751" s="8"/>
      <c r="CO751" s="4"/>
      <c r="CP751" s="8"/>
      <c r="CQ751" s="7"/>
      <c r="CR751" s="7"/>
      <c r="CS751" s="2" t="s">
        <v>134</v>
      </c>
      <c r="CT751" s="2" t="s">
        <v>134</v>
      </c>
      <c r="CU751" s="2" t="s">
        <v>134</v>
      </c>
      <c r="CV751" s="2" t="s">
        <v>134</v>
      </c>
      <c r="CW751" s="2" t="s">
        <v>134</v>
      </c>
      <c r="CX751" s="2" t="s">
        <v>134</v>
      </c>
      <c r="CY751" s="4"/>
      <c r="CZ751" s="8"/>
      <c r="DA751" s="4"/>
      <c r="DB751" s="8"/>
      <c r="DC751" s="7"/>
      <c r="DD751" s="7"/>
      <c r="DE751" s="2" t="s">
        <v>134</v>
      </c>
      <c r="DF751" s="2" t="s">
        <v>134</v>
      </c>
      <c r="DG751" s="2" t="s">
        <v>134</v>
      </c>
      <c r="DH751" s="2" t="s">
        <v>134</v>
      </c>
      <c r="DI751" s="2" t="s">
        <v>134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134</v>
      </c>
      <c r="DR751" s="2" t="s">
        <v>134</v>
      </c>
      <c r="DS751" s="2" t="s">
        <v>134</v>
      </c>
      <c r="DT751" s="2" t="s">
        <v>134</v>
      </c>
      <c r="DU751" s="2" t="s">
        <v>134</v>
      </c>
      <c r="DV751" s="2" t="s">
        <v>134</v>
      </c>
      <c r="DW751" s="4"/>
      <c r="DX751" s="8"/>
      <c r="DY751" s="4"/>
      <c r="DZ751" s="8"/>
      <c r="EA751" s="7"/>
      <c r="EB751" s="7"/>
      <c r="EC751" s="2" t="s">
        <v>134</v>
      </c>
      <c r="ED751" s="2" t="s">
        <v>134</v>
      </c>
      <c r="EE751" s="2" t="s">
        <v>134</v>
      </c>
      <c r="EF751" s="2" t="s">
        <v>134</v>
      </c>
      <c r="EG751" s="2" t="s">
        <v>134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134</v>
      </c>
      <c r="EP751" s="2" t="s">
        <v>134</v>
      </c>
      <c r="EQ751" s="2" t="s">
        <v>134</v>
      </c>
      <c r="ER751" s="2" t="s">
        <v>134</v>
      </c>
      <c r="ES751" s="2" t="s">
        <v>134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134</v>
      </c>
      <c r="FB751" s="2" t="s">
        <v>134</v>
      </c>
      <c r="FC751" s="2" t="s">
        <v>134</v>
      </c>
      <c r="FD751" s="2" t="s">
        <v>134</v>
      </c>
      <c r="FE751" s="2" t="s">
        <v>134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134</v>
      </c>
      <c r="FN751" s="2" t="s">
        <v>134</v>
      </c>
      <c r="FO751" s="2" t="s">
        <v>134</v>
      </c>
      <c r="FP751" s="2" t="s">
        <v>134</v>
      </c>
      <c r="FQ751" s="2" t="s">
        <v>134</v>
      </c>
      <c r="FR751" s="2" t="s">
        <v>134</v>
      </c>
      <c r="FS751" s="4"/>
      <c r="FT751" s="8"/>
      <c r="FU751" s="4"/>
      <c r="FV751" s="8"/>
      <c r="FW751" s="7"/>
      <c r="FX751" s="7"/>
      <c r="FY751" s="2" t="s">
        <v>134</v>
      </c>
      <c r="FZ751" s="2" t="s">
        <v>134</v>
      </c>
      <c r="GA751" s="2" t="s">
        <v>134</v>
      </c>
      <c r="GB751" s="2" t="s">
        <v>134</v>
      </c>
      <c r="GC751" s="2" t="s">
        <v>134</v>
      </c>
      <c r="GD751" s="2" t="s">
        <v>134</v>
      </c>
      <c r="GE751" s="4"/>
      <c r="GF751" s="8"/>
      <c r="GG751" s="4"/>
      <c r="GH751" s="8"/>
      <c r="GI751" s="7"/>
      <c r="GJ751" s="7"/>
      <c r="GK751" s="2" t="s">
        <v>134</v>
      </c>
      <c r="GL751" s="2" t="s">
        <v>134</v>
      </c>
      <c r="GM751" s="2" t="s">
        <v>134</v>
      </c>
      <c r="GN751" s="2" t="s">
        <v>134</v>
      </c>
      <c r="GO751" s="2" t="s">
        <v>134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134</v>
      </c>
      <c r="GX751" s="2" t="s">
        <v>134</v>
      </c>
      <c r="GY751" s="2" t="s">
        <v>134</v>
      </c>
      <c r="GZ751" s="2" t="s">
        <v>134</v>
      </c>
      <c r="HA751" s="2" t="s">
        <v>134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134</v>
      </c>
      <c r="HJ751" s="2" t="s">
        <v>134</v>
      </c>
      <c r="HK751" s="2" t="s">
        <v>134</v>
      </c>
      <c r="HL751" s="2" t="s">
        <v>134</v>
      </c>
      <c r="HM751" s="2" t="s">
        <v>134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134</v>
      </c>
      <c r="HV751" s="2" t="s">
        <v>134</v>
      </c>
      <c r="HW751" s="2" t="s">
        <v>134</v>
      </c>
      <c r="HX751" s="2" t="s">
        <v>134</v>
      </c>
      <c r="HY751" s="2" t="s">
        <v>134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134</v>
      </c>
      <c r="IH751" s="2" t="s">
        <v>134</v>
      </c>
      <c r="II751" s="2" t="s">
        <v>134</v>
      </c>
      <c r="IJ751" s="2" t="s">
        <v>134</v>
      </c>
      <c r="IK751" s="2" t="s">
        <v>134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134</v>
      </c>
      <c r="IT751" s="2" t="s">
        <v>134</v>
      </c>
      <c r="IU751" s="2" t="s">
        <v>134</v>
      </c>
      <c r="IV751" s="2" t="s">
        <v>134</v>
      </c>
      <c r="IW751" s="2" t="s">
        <v>134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134</v>
      </c>
      <c r="JF751" s="2" t="s">
        <v>134</v>
      </c>
      <c r="JG751" s="2" t="s">
        <v>134</v>
      </c>
      <c r="JH751" s="2" t="s">
        <v>134</v>
      </c>
      <c r="JI751" s="2" t="s">
        <v>134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134</v>
      </c>
      <c r="JR751" s="2" t="s">
        <v>134</v>
      </c>
      <c r="JS751" s="2" t="s">
        <v>134</v>
      </c>
      <c r="JT751" s="2" t="s">
        <v>134</v>
      </c>
      <c r="JU751" s="2" t="s">
        <v>134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134</v>
      </c>
      <c r="KE751" s="2" t="s">
        <v>134</v>
      </c>
      <c r="KF751" s="2" t="s">
        <v>134</v>
      </c>
      <c r="KG751" s="2" t="s">
        <v>134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134</v>
      </c>
      <c r="KQ751" s="2" t="s">
        <v>134</v>
      </c>
      <c r="KR751" s="2" t="s">
        <v>134</v>
      </c>
      <c r="KS751" s="2" t="s">
        <v>134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134</v>
      </c>
      <c r="LB751" s="2" t="s">
        <v>134</v>
      </c>
      <c r="LC751" s="2" t="s">
        <v>134</v>
      </c>
      <c r="LD751" s="2" t="s">
        <v>134</v>
      </c>
      <c r="LE751" s="2" t="s">
        <v>134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134</v>
      </c>
      <c r="LN751" s="2" t="s">
        <v>134</v>
      </c>
      <c r="LO751" s="2" t="s">
        <v>134</v>
      </c>
      <c r="LP751" s="2" t="s">
        <v>134</v>
      </c>
      <c r="LQ751" s="2" t="s">
        <v>134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134</v>
      </c>
      <c r="LZ751" s="2" t="s">
        <v>134</v>
      </c>
      <c r="MA751" s="2" t="s">
        <v>134</v>
      </c>
      <c r="MB751" s="2" t="s">
        <v>134</v>
      </c>
      <c r="MC751" s="2" t="s">
        <v>134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134</v>
      </c>
      <c r="ML751" s="2" t="s">
        <v>134</v>
      </c>
      <c r="MM751" s="2" t="s">
        <v>134</v>
      </c>
      <c r="MN751" s="2" t="s">
        <v>134</v>
      </c>
      <c r="MO751" s="2" t="s">
        <v>134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134</v>
      </c>
      <c r="NJ751" s="2" t="s">
        <v>134</v>
      </c>
      <c r="NK751" s="2" t="s">
        <v>134</v>
      </c>
      <c r="NL751" s="2" t="s">
        <v>134</v>
      </c>
      <c r="NM751" s="2" t="s">
        <v>134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134</v>
      </c>
      <c r="NV751" s="2" t="s">
        <v>134</v>
      </c>
      <c r="NW751" s="2" t="s">
        <v>134</v>
      </c>
      <c r="NX751" s="2" t="s">
        <v>134</v>
      </c>
      <c r="NY751" s="2" t="s">
        <v>134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134</v>
      </c>
      <c r="OT751" s="2" t="s">
        <v>134</v>
      </c>
      <c r="OU751" s="2" t="s">
        <v>134</v>
      </c>
      <c r="OV751" s="2" t="s">
        <v>134</v>
      </c>
      <c r="OW751" s="2" t="s">
        <v>134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134</v>
      </c>
      <c r="PG751" s="2" t="s">
        <v>134</v>
      </c>
      <c r="PH751" s="2" t="s">
        <v>134</v>
      </c>
      <c r="PI751" s="2" t="s">
        <v>134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134</v>
      </c>
      <c r="PS751" s="2" t="s">
        <v>134</v>
      </c>
      <c r="PT751" s="2" t="s">
        <v>134</v>
      </c>
      <c r="PU751" s="2" t="s">
        <v>134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134</v>
      </c>
      <c r="QD751" s="2" t="s">
        <v>134</v>
      </c>
      <c r="QE751" s="2" t="s">
        <v>134</v>
      </c>
      <c r="QF751" s="2" t="s">
        <v>134</v>
      </c>
      <c r="QG751" s="2" t="s">
        <v>134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134</v>
      </c>
      <c r="RB751" s="2" t="s">
        <v>134</v>
      </c>
      <c r="RC751" s="2" t="s">
        <v>134</v>
      </c>
      <c r="RD751" s="2" t="s">
        <v>134</v>
      </c>
      <c r="RE751" s="2" t="s">
        <v>134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134</v>
      </c>
      <c r="RN751" s="2" t="s">
        <v>134</v>
      </c>
      <c r="RO751" s="2" t="s">
        <v>134</v>
      </c>
      <c r="RP751" s="2" t="s">
        <v>134</v>
      </c>
      <c r="RQ751" s="2" t="s">
        <v>134</v>
      </c>
      <c r="RR751" s="2" t="s">
        <v>134</v>
      </c>
      <c r="RS751" s="4"/>
      <c r="RT751" s="8"/>
      <c r="RU751" s="4"/>
      <c r="RV751" s="8"/>
      <c r="RW751" s="7"/>
      <c r="RX751" s="7"/>
      <c r="RY751" s="2" t="s">
        <v>134</v>
      </c>
      <c r="RZ751" s="2" t="s">
        <v>134</v>
      </c>
      <c r="SA751" s="2" t="s">
        <v>134</v>
      </c>
      <c r="SB751" s="2" t="s">
        <v>134</v>
      </c>
      <c r="SC751" s="2" t="s">
        <v>134</v>
      </c>
      <c r="SD751" s="2" t="s">
        <v>134</v>
      </c>
      <c r="SE751" s="4"/>
      <c r="SF751" s="8"/>
      <c r="SG751" s="4"/>
      <c r="SH751" s="8"/>
      <c r="SI751" s="7"/>
      <c r="SJ751" s="7"/>
      <c r="SK751" s="2" t="s">
        <v>134</v>
      </c>
      <c r="SL751" s="2" t="s">
        <v>134</v>
      </c>
      <c r="SM751" s="2" t="s">
        <v>134</v>
      </c>
      <c r="SN751" s="2" t="s">
        <v>134</v>
      </c>
      <c r="SO751" s="2" t="s">
        <v>134</v>
      </c>
      <c r="SP751" s="2" t="s">
        <v>134</v>
      </c>
    </row>
    <row r="752">
      <c r="A752" s="2" t="s">
        <v>4565</v>
      </c>
      <c r="B752" s="2" t="s">
        <v>123</v>
      </c>
      <c r="C752" s="2" t="s">
        <v>1660</v>
      </c>
      <c r="D752" s="2" t="s">
        <v>125</v>
      </c>
      <c r="E752" s="2" t="s">
        <v>1660</v>
      </c>
      <c r="F752" s="2" t="s">
        <v>4566</v>
      </c>
      <c r="G752" s="2" t="s">
        <v>134</v>
      </c>
      <c r="H752" s="2" t="s">
        <v>134</v>
      </c>
      <c r="I752" s="2" t="s">
        <v>134</v>
      </c>
      <c r="J752" s="2" t="s">
        <v>234</v>
      </c>
      <c r="K752" s="2" t="s">
        <v>4567</v>
      </c>
      <c r="L752" s="3">
        <v>16.5</v>
      </c>
      <c r="M752" s="3"/>
      <c r="N752" s="3"/>
      <c r="O752" s="2" t="s">
        <v>766</v>
      </c>
      <c r="P752" s="2" t="s">
        <v>134</v>
      </c>
      <c r="Q752" s="2" t="s">
        <v>134</v>
      </c>
      <c r="R752" s="2" t="s">
        <v>3132</v>
      </c>
      <c r="S752" s="2" t="s">
        <v>134</v>
      </c>
      <c r="T752" s="2" t="s">
        <v>134</v>
      </c>
      <c r="U752" s="2" t="s">
        <v>134</v>
      </c>
      <c r="V752" s="2" t="s">
        <v>134</v>
      </c>
      <c r="W752" s="2" t="s">
        <v>134</v>
      </c>
      <c r="X752" s="2" t="s">
        <v>134</v>
      </c>
      <c r="Y752" s="2" t="s">
        <v>134</v>
      </c>
      <c r="Z752" s="4"/>
      <c r="AA752" s="4">
        <f>=ROUNDDOWN({0},0)</f>
      </c>
      <c r="AB752" s="5"/>
      <c r="AC752" s="2" t="s">
        <v>134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134</v>
      </c>
      <c r="BM752" s="7"/>
      <c r="BN752" s="7"/>
      <c r="BO752" s="4"/>
      <c r="BP752" s="8"/>
      <c r="BQ752" s="4"/>
      <c r="BR752" s="8"/>
      <c r="BS752" s="7"/>
      <c r="BT752" s="7"/>
      <c r="BU752" s="2" t="s">
        <v>134</v>
      </c>
      <c r="BV752" s="2" t="s">
        <v>134</v>
      </c>
      <c r="BW752" s="2" t="s">
        <v>134</v>
      </c>
      <c r="BX752" s="2" t="s">
        <v>134</v>
      </c>
      <c r="BY752" s="2" t="s">
        <v>134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134</v>
      </c>
      <c r="CI752" s="2" t="s">
        <v>134</v>
      </c>
      <c r="CJ752" s="2" t="s">
        <v>134</v>
      </c>
      <c r="CK752" s="2" t="s">
        <v>134</v>
      </c>
      <c r="CL752" s="2" t="s">
        <v>134</v>
      </c>
      <c r="CM752" s="4"/>
      <c r="CN752" s="8"/>
      <c r="CO752" s="4"/>
      <c r="CP752" s="8"/>
      <c r="CQ752" s="7"/>
      <c r="CR752" s="7"/>
      <c r="CS752" s="2" t="s">
        <v>134</v>
      </c>
      <c r="CT752" s="2" t="s">
        <v>134</v>
      </c>
      <c r="CU752" s="2" t="s">
        <v>134</v>
      </c>
      <c r="CV752" s="2" t="s">
        <v>134</v>
      </c>
      <c r="CW752" s="2" t="s">
        <v>134</v>
      </c>
      <c r="CX752" s="2" t="s">
        <v>134</v>
      </c>
      <c r="CY752" s="4"/>
      <c r="CZ752" s="8"/>
      <c r="DA752" s="4"/>
      <c r="DB752" s="8"/>
      <c r="DC752" s="7"/>
      <c r="DD752" s="7"/>
      <c r="DE752" s="2" t="s">
        <v>134</v>
      </c>
      <c r="DF752" s="2" t="s">
        <v>134</v>
      </c>
      <c r="DG752" s="2" t="s">
        <v>134</v>
      </c>
      <c r="DH752" s="2" t="s">
        <v>134</v>
      </c>
      <c r="DI752" s="2" t="s">
        <v>134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134</v>
      </c>
      <c r="DR752" s="2" t="s">
        <v>134</v>
      </c>
      <c r="DS752" s="2" t="s">
        <v>134</v>
      </c>
      <c r="DT752" s="2" t="s">
        <v>134</v>
      </c>
      <c r="DU752" s="2" t="s">
        <v>134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134</v>
      </c>
      <c r="ED752" s="2" t="s">
        <v>134</v>
      </c>
      <c r="EE752" s="2" t="s">
        <v>134</v>
      </c>
      <c r="EF752" s="2" t="s">
        <v>134</v>
      </c>
      <c r="EG752" s="2" t="s">
        <v>134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134</v>
      </c>
      <c r="EP752" s="2" t="s">
        <v>134</v>
      </c>
      <c r="EQ752" s="2" t="s">
        <v>134</v>
      </c>
      <c r="ER752" s="2" t="s">
        <v>134</v>
      </c>
      <c r="ES752" s="2" t="s">
        <v>134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134</v>
      </c>
      <c r="FB752" s="2" t="s">
        <v>134</v>
      </c>
      <c r="FC752" s="2" t="s">
        <v>134</v>
      </c>
      <c r="FD752" s="2" t="s">
        <v>134</v>
      </c>
      <c r="FE752" s="2" t="s">
        <v>134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134</v>
      </c>
      <c r="FN752" s="2" t="s">
        <v>134</v>
      </c>
      <c r="FO752" s="2" t="s">
        <v>134</v>
      </c>
      <c r="FP752" s="2" t="s">
        <v>134</v>
      </c>
      <c r="FQ752" s="2" t="s">
        <v>134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134</v>
      </c>
      <c r="GA752" s="2" t="s">
        <v>134</v>
      </c>
      <c r="GB752" s="2" t="s">
        <v>134</v>
      </c>
      <c r="GC752" s="2" t="s">
        <v>134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134</v>
      </c>
      <c r="GM752" s="2" t="s">
        <v>134</v>
      </c>
      <c r="GN752" s="2" t="s">
        <v>134</v>
      </c>
      <c r="GO752" s="2" t="s">
        <v>134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134</v>
      </c>
      <c r="GX752" s="2" t="s">
        <v>134</v>
      </c>
      <c r="GY752" s="2" t="s">
        <v>134</v>
      </c>
      <c r="GZ752" s="2" t="s">
        <v>134</v>
      </c>
      <c r="HA752" s="2" t="s">
        <v>134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134</v>
      </c>
      <c r="HJ752" s="2" t="s">
        <v>134</v>
      </c>
      <c r="HK752" s="2" t="s">
        <v>134</v>
      </c>
      <c r="HL752" s="2" t="s">
        <v>134</v>
      </c>
      <c r="HM752" s="2" t="s">
        <v>134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134</v>
      </c>
      <c r="HV752" s="2" t="s">
        <v>134</v>
      </c>
      <c r="HW752" s="2" t="s">
        <v>134</v>
      </c>
      <c r="HX752" s="2" t="s">
        <v>134</v>
      </c>
      <c r="HY752" s="2" t="s">
        <v>134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134</v>
      </c>
      <c r="II752" s="2" t="s">
        <v>134</v>
      </c>
      <c r="IJ752" s="2" t="s">
        <v>134</v>
      </c>
      <c r="IK752" s="2" t="s">
        <v>134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134</v>
      </c>
      <c r="IT752" s="2" t="s">
        <v>134</v>
      </c>
      <c r="IU752" s="2" t="s">
        <v>134</v>
      </c>
      <c r="IV752" s="2" t="s">
        <v>134</v>
      </c>
      <c r="IW752" s="2" t="s">
        <v>134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134</v>
      </c>
      <c r="JG752" s="2" t="s">
        <v>134</v>
      </c>
      <c r="JH752" s="2" t="s">
        <v>134</v>
      </c>
      <c r="JI752" s="2" t="s">
        <v>134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134</v>
      </c>
      <c r="JR752" s="2" t="s">
        <v>134</v>
      </c>
      <c r="JS752" s="2" t="s">
        <v>134</v>
      </c>
      <c r="JT752" s="2" t="s">
        <v>134</v>
      </c>
      <c r="JU752" s="2" t="s">
        <v>134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134</v>
      </c>
      <c r="KE752" s="2" t="s">
        <v>134</v>
      </c>
      <c r="KF752" s="2" t="s">
        <v>134</v>
      </c>
      <c r="KG752" s="2" t="s">
        <v>134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134</v>
      </c>
      <c r="KQ752" s="2" t="s">
        <v>134</v>
      </c>
      <c r="KR752" s="2" t="s">
        <v>134</v>
      </c>
      <c r="KS752" s="2" t="s">
        <v>134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134</v>
      </c>
      <c r="LC752" s="2" t="s">
        <v>134</v>
      </c>
      <c r="LD752" s="2" t="s">
        <v>134</v>
      </c>
      <c r="LE752" s="2" t="s">
        <v>134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134</v>
      </c>
      <c r="LO752" s="2" t="s">
        <v>134</v>
      </c>
      <c r="LP752" s="2" t="s">
        <v>134</v>
      </c>
      <c r="LQ752" s="2" t="s">
        <v>134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134</v>
      </c>
      <c r="LZ752" s="2" t="s">
        <v>134</v>
      </c>
      <c r="MA752" s="2" t="s">
        <v>134</v>
      </c>
      <c r="MB752" s="2" t="s">
        <v>134</v>
      </c>
      <c r="MC752" s="2" t="s">
        <v>134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134</v>
      </c>
      <c r="MM752" s="2" t="s">
        <v>134</v>
      </c>
      <c r="MN752" s="2" t="s">
        <v>134</v>
      </c>
      <c r="MO752" s="2" t="s">
        <v>134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134</v>
      </c>
      <c r="MY752" s="2" t="s">
        <v>134</v>
      </c>
      <c r="MZ752" s="2" t="s">
        <v>134</v>
      </c>
      <c r="NA752" s="2" t="s">
        <v>134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134</v>
      </c>
      <c r="NJ752" s="2" t="s">
        <v>134</v>
      </c>
      <c r="NK752" s="2" t="s">
        <v>134</v>
      </c>
      <c r="NL752" s="2" t="s">
        <v>134</v>
      </c>
      <c r="NM752" s="2" t="s">
        <v>134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134</v>
      </c>
      <c r="NV752" s="2" t="s">
        <v>134</v>
      </c>
      <c r="NW752" s="2" t="s">
        <v>134</v>
      </c>
      <c r="NX752" s="2" t="s">
        <v>134</v>
      </c>
      <c r="NY752" s="2" t="s">
        <v>134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134</v>
      </c>
      <c r="OT752" s="2" t="s">
        <v>134</v>
      </c>
      <c r="OU752" s="2" t="s">
        <v>134</v>
      </c>
      <c r="OV752" s="2" t="s">
        <v>134</v>
      </c>
      <c r="OW752" s="2" t="s">
        <v>134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134</v>
      </c>
      <c r="PF752" s="2" t="s">
        <v>134</v>
      </c>
      <c r="PG752" s="2" t="s">
        <v>134</v>
      </c>
      <c r="PH752" s="2" t="s">
        <v>134</v>
      </c>
      <c r="PI752" s="2" t="s">
        <v>134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134</v>
      </c>
      <c r="QD752" s="2" t="s">
        <v>134</v>
      </c>
      <c r="QE752" s="2" t="s">
        <v>134</v>
      </c>
      <c r="QF752" s="2" t="s">
        <v>134</v>
      </c>
      <c r="QG752" s="2" t="s">
        <v>134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134</v>
      </c>
      <c r="RB752" s="2" t="s">
        <v>134</v>
      </c>
      <c r="RC752" s="2" t="s">
        <v>134</v>
      </c>
      <c r="RD752" s="2" t="s">
        <v>134</v>
      </c>
      <c r="RE752" s="2" t="s">
        <v>134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134</v>
      </c>
      <c r="RN752" s="2" t="s">
        <v>134</v>
      </c>
      <c r="RO752" s="2" t="s">
        <v>134</v>
      </c>
      <c r="RP752" s="2" t="s">
        <v>134</v>
      </c>
      <c r="RQ752" s="2" t="s">
        <v>134</v>
      </c>
      <c r="RR752" s="2" t="s">
        <v>134</v>
      </c>
      <c r="RS752" s="4"/>
      <c r="RT752" s="8"/>
      <c r="RU752" s="4"/>
      <c r="RV752" s="8"/>
      <c r="RW752" s="7"/>
      <c r="RX752" s="7"/>
      <c r="RY752" s="2" t="s">
        <v>134</v>
      </c>
      <c r="RZ752" s="2" t="s">
        <v>134</v>
      </c>
      <c r="SA752" s="2" t="s">
        <v>134</v>
      </c>
      <c r="SB752" s="2" t="s">
        <v>134</v>
      </c>
      <c r="SC752" s="2" t="s">
        <v>134</v>
      </c>
      <c r="SD752" s="2" t="s">
        <v>134</v>
      </c>
      <c r="SE752" s="4"/>
      <c r="SF752" s="8"/>
      <c r="SG752" s="4"/>
      <c r="SH752" s="8"/>
      <c r="SI752" s="7"/>
      <c r="SJ752" s="7"/>
      <c r="SK752" s="2" t="s">
        <v>134</v>
      </c>
      <c r="SL752" s="2" t="s">
        <v>134</v>
      </c>
      <c r="SM752" s="2" t="s">
        <v>134</v>
      </c>
      <c r="SN752" s="2" t="s">
        <v>134</v>
      </c>
      <c r="SO752" s="2" t="s">
        <v>134</v>
      </c>
      <c r="SP752" s="2" t="s">
        <v>134</v>
      </c>
    </row>
    <row r="753">
      <c r="A753" s="2" t="s">
        <v>4568</v>
      </c>
      <c r="B753" s="2" t="s">
        <v>123</v>
      </c>
      <c r="C753" s="2" t="s">
        <v>1660</v>
      </c>
      <c r="D753" s="2" t="s">
        <v>125</v>
      </c>
      <c r="E753" s="2" t="s">
        <v>1660</v>
      </c>
      <c r="F753" s="2" t="s">
        <v>4569</v>
      </c>
      <c r="G753" s="2" t="s">
        <v>134</v>
      </c>
      <c r="H753" s="2" t="s">
        <v>134</v>
      </c>
      <c r="I753" s="2" t="s">
        <v>134</v>
      </c>
      <c r="J753" s="2" t="s">
        <v>234</v>
      </c>
      <c r="K753" s="2" t="s">
        <v>4570</v>
      </c>
      <c r="L753" s="3">
        <v>12.6</v>
      </c>
      <c r="M753" s="3"/>
      <c r="N753" s="3"/>
      <c r="O753" s="2" t="s">
        <v>274</v>
      </c>
      <c r="P753" s="2" t="s">
        <v>134</v>
      </c>
      <c r="Q753" s="2" t="s">
        <v>134</v>
      </c>
      <c r="R753" s="2" t="s">
        <v>3132</v>
      </c>
      <c r="S753" s="2" t="s">
        <v>134</v>
      </c>
      <c r="T753" s="2" t="s">
        <v>134</v>
      </c>
      <c r="U753" s="2" t="s">
        <v>134</v>
      </c>
      <c r="V753" s="2" t="s">
        <v>134</v>
      </c>
      <c r="W753" s="2" t="s">
        <v>134</v>
      </c>
      <c r="X753" s="2" t="s">
        <v>134</v>
      </c>
      <c r="Y753" s="2" t="s">
        <v>134</v>
      </c>
      <c r="Z753" s="4"/>
      <c r="AA753" s="4">
        <f>=ROUNDDOWN({0},0)</f>
      </c>
      <c r="AB753" s="5">
        <v>1.2</v>
      </c>
      <c r="AC753" s="2" t="s">
        <v>134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134</v>
      </c>
      <c r="BM753" s="7"/>
      <c r="BN753" s="7"/>
      <c r="BO753" s="4"/>
      <c r="BP753" s="8"/>
      <c r="BQ753" s="4"/>
      <c r="BR753" s="8"/>
      <c r="BS753" s="7"/>
      <c r="BT753" s="7"/>
      <c r="BU753" s="2" t="s">
        <v>134</v>
      </c>
      <c r="BV753" s="2" t="s">
        <v>134</v>
      </c>
      <c r="BW753" s="2" t="s">
        <v>134</v>
      </c>
      <c r="BX753" s="2" t="s">
        <v>134</v>
      </c>
      <c r="BY753" s="2" t="s">
        <v>134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134</v>
      </c>
      <c r="CH753" s="2" t="s">
        <v>134</v>
      </c>
      <c r="CI753" s="2" t="s">
        <v>134</v>
      </c>
      <c r="CJ753" s="2" t="s">
        <v>134</v>
      </c>
      <c r="CK753" s="2" t="s">
        <v>134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134</v>
      </c>
      <c r="CT753" s="2" t="s">
        <v>134</v>
      </c>
      <c r="CU753" s="2" t="s">
        <v>134</v>
      </c>
      <c r="CV753" s="2" t="s">
        <v>134</v>
      </c>
      <c r="CW753" s="2" t="s">
        <v>134</v>
      </c>
      <c r="CX753" s="2" t="s">
        <v>134</v>
      </c>
      <c r="CY753" s="4"/>
      <c r="CZ753" s="8"/>
      <c r="DA753" s="4"/>
      <c r="DB753" s="8"/>
      <c r="DC753" s="7"/>
      <c r="DD753" s="7"/>
      <c r="DE753" s="2" t="s">
        <v>134</v>
      </c>
      <c r="DF753" s="2" t="s">
        <v>134</v>
      </c>
      <c r="DG753" s="2" t="s">
        <v>134</v>
      </c>
      <c r="DH753" s="2" t="s">
        <v>134</v>
      </c>
      <c r="DI753" s="2" t="s">
        <v>134</v>
      </c>
      <c r="DJ753" s="2" t="s">
        <v>134</v>
      </c>
      <c r="DK753" s="4"/>
      <c r="DL753" s="8"/>
      <c r="DM753" s="4"/>
      <c r="DN753" s="8"/>
      <c r="DO753" s="7"/>
      <c r="DP753" s="7"/>
      <c r="DQ753" s="2" t="s">
        <v>134</v>
      </c>
      <c r="DR753" s="2" t="s">
        <v>134</v>
      </c>
      <c r="DS753" s="2" t="s">
        <v>134</v>
      </c>
      <c r="DT753" s="2" t="s">
        <v>134</v>
      </c>
      <c r="DU753" s="2" t="s">
        <v>134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134</v>
      </c>
      <c r="ED753" s="2" t="s">
        <v>134</v>
      </c>
      <c r="EE753" s="2" t="s">
        <v>134</v>
      </c>
      <c r="EF753" s="2" t="s">
        <v>134</v>
      </c>
      <c r="EG753" s="2" t="s">
        <v>134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134</v>
      </c>
      <c r="EP753" s="2" t="s">
        <v>134</v>
      </c>
      <c r="EQ753" s="2" t="s">
        <v>134</v>
      </c>
      <c r="ER753" s="2" t="s">
        <v>134</v>
      </c>
      <c r="ES753" s="2" t="s">
        <v>134</v>
      </c>
      <c r="ET753" s="2" t="s">
        <v>134</v>
      </c>
      <c r="EU753" s="4"/>
      <c r="EV753" s="8"/>
      <c r="EW753" s="4"/>
      <c r="EX753" s="8"/>
      <c r="EY753" s="7"/>
      <c r="EZ753" s="7"/>
      <c r="FA753" s="2" t="s">
        <v>134</v>
      </c>
      <c r="FB753" s="2" t="s">
        <v>134</v>
      </c>
      <c r="FC753" s="2" t="s">
        <v>134</v>
      </c>
      <c r="FD753" s="2" t="s">
        <v>134</v>
      </c>
      <c r="FE753" s="2" t="s">
        <v>134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134</v>
      </c>
      <c r="FN753" s="2" t="s">
        <v>134</v>
      </c>
      <c r="FO753" s="2" t="s">
        <v>134</v>
      </c>
      <c r="FP753" s="2" t="s">
        <v>134</v>
      </c>
      <c r="FQ753" s="2" t="s">
        <v>134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134</v>
      </c>
      <c r="GA753" s="2" t="s">
        <v>134</v>
      </c>
      <c r="GB753" s="2" t="s">
        <v>134</v>
      </c>
      <c r="GC753" s="2" t="s">
        <v>134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134</v>
      </c>
      <c r="GM753" s="2" t="s">
        <v>134</v>
      </c>
      <c r="GN753" s="2" t="s">
        <v>134</v>
      </c>
      <c r="GO753" s="2" t="s">
        <v>134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134</v>
      </c>
      <c r="GX753" s="2" t="s">
        <v>134</v>
      </c>
      <c r="GY753" s="2" t="s">
        <v>134</v>
      </c>
      <c r="GZ753" s="2" t="s">
        <v>134</v>
      </c>
      <c r="HA753" s="2" t="s">
        <v>134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134</v>
      </c>
      <c r="HJ753" s="2" t="s">
        <v>134</v>
      </c>
      <c r="HK753" s="2" t="s">
        <v>134</v>
      </c>
      <c r="HL753" s="2" t="s">
        <v>134</v>
      </c>
      <c r="HM753" s="2" t="s">
        <v>134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134</v>
      </c>
      <c r="HV753" s="2" t="s">
        <v>134</v>
      </c>
      <c r="HW753" s="2" t="s">
        <v>134</v>
      </c>
      <c r="HX753" s="2" t="s">
        <v>134</v>
      </c>
      <c r="HY753" s="2" t="s">
        <v>134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134</v>
      </c>
      <c r="II753" s="2" t="s">
        <v>134</v>
      </c>
      <c r="IJ753" s="2" t="s">
        <v>134</v>
      </c>
      <c r="IK753" s="2" t="s">
        <v>134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134</v>
      </c>
      <c r="IT753" s="2" t="s">
        <v>134</v>
      </c>
      <c r="IU753" s="2" t="s">
        <v>134</v>
      </c>
      <c r="IV753" s="2" t="s">
        <v>134</v>
      </c>
      <c r="IW753" s="2" t="s">
        <v>134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134</v>
      </c>
      <c r="JG753" s="2" t="s">
        <v>134</v>
      </c>
      <c r="JH753" s="2" t="s">
        <v>134</v>
      </c>
      <c r="JI753" s="2" t="s">
        <v>134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134</v>
      </c>
      <c r="JR753" s="2" t="s">
        <v>134</v>
      </c>
      <c r="JS753" s="2" t="s">
        <v>134</v>
      </c>
      <c r="JT753" s="2" t="s">
        <v>134</v>
      </c>
      <c r="JU753" s="2" t="s">
        <v>134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134</v>
      </c>
      <c r="KE753" s="2" t="s">
        <v>134</v>
      </c>
      <c r="KF753" s="2" t="s">
        <v>134</v>
      </c>
      <c r="KG753" s="2" t="s">
        <v>134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134</v>
      </c>
      <c r="KP753" s="2" t="s">
        <v>134</v>
      </c>
      <c r="KQ753" s="2" t="s">
        <v>134</v>
      </c>
      <c r="KR753" s="2" t="s">
        <v>134</v>
      </c>
      <c r="KS753" s="2" t="s">
        <v>134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134</v>
      </c>
      <c r="LB753" s="2" t="s">
        <v>134</v>
      </c>
      <c r="LC753" s="2" t="s">
        <v>134</v>
      </c>
      <c r="LD753" s="2" t="s">
        <v>134</v>
      </c>
      <c r="LE753" s="2" t="s">
        <v>134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134</v>
      </c>
      <c r="LN753" s="2" t="s">
        <v>134</v>
      </c>
      <c r="LO753" s="2" t="s">
        <v>134</v>
      </c>
      <c r="LP753" s="2" t="s">
        <v>134</v>
      </c>
      <c r="LQ753" s="2" t="s">
        <v>134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134</v>
      </c>
      <c r="LZ753" s="2" t="s">
        <v>134</v>
      </c>
      <c r="MA753" s="2" t="s">
        <v>134</v>
      </c>
      <c r="MB753" s="2" t="s">
        <v>134</v>
      </c>
      <c r="MC753" s="2" t="s">
        <v>134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134</v>
      </c>
      <c r="MM753" s="2" t="s">
        <v>134</v>
      </c>
      <c r="MN753" s="2" t="s">
        <v>134</v>
      </c>
      <c r="MO753" s="2" t="s">
        <v>134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134</v>
      </c>
      <c r="MY753" s="2" t="s">
        <v>134</v>
      </c>
      <c r="MZ753" s="2" t="s">
        <v>134</v>
      </c>
      <c r="NA753" s="2" t="s">
        <v>134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134</v>
      </c>
      <c r="NJ753" s="2" t="s">
        <v>134</v>
      </c>
      <c r="NK753" s="2" t="s">
        <v>134</v>
      </c>
      <c r="NL753" s="2" t="s">
        <v>134</v>
      </c>
      <c r="NM753" s="2" t="s">
        <v>134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134</v>
      </c>
      <c r="NV753" s="2" t="s">
        <v>134</v>
      </c>
      <c r="NW753" s="2" t="s">
        <v>134</v>
      </c>
      <c r="NX753" s="2" t="s">
        <v>134</v>
      </c>
      <c r="NY753" s="2" t="s">
        <v>134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134</v>
      </c>
      <c r="OT753" s="2" t="s">
        <v>134</v>
      </c>
      <c r="OU753" s="2" t="s">
        <v>134</v>
      </c>
      <c r="OV753" s="2" t="s">
        <v>134</v>
      </c>
      <c r="OW753" s="2" t="s">
        <v>134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134</v>
      </c>
      <c r="PG753" s="2" t="s">
        <v>134</v>
      </c>
      <c r="PH753" s="2" t="s">
        <v>134</v>
      </c>
      <c r="PI753" s="2" t="s">
        <v>134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134</v>
      </c>
      <c r="QD753" s="2" t="s">
        <v>134</v>
      </c>
      <c r="QE753" s="2" t="s">
        <v>134</v>
      </c>
      <c r="QF753" s="2" t="s">
        <v>134</v>
      </c>
      <c r="QG753" s="2" t="s">
        <v>134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134</v>
      </c>
      <c r="RB753" s="2" t="s">
        <v>134</v>
      </c>
      <c r="RC753" s="2" t="s">
        <v>134</v>
      </c>
      <c r="RD753" s="2" t="s">
        <v>134</v>
      </c>
      <c r="RE753" s="2" t="s">
        <v>134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134</v>
      </c>
      <c r="RN753" s="2" t="s">
        <v>134</v>
      </c>
      <c r="RO753" s="2" t="s">
        <v>134</v>
      </c>
      <c r="RP753" s="2" t="s">
        <v>134</v>
      </c>
      <c r="RQ753" s="2" t="s">
        <v>134</v>
      </c>
      <c r="RR753" s="2" t="s">
        <v>134</v>
      </c>
      <c r="RS753" s="4"/>
      <c r="RT753" s="8"/>
      <c r="RU753" s="4"/>
      <c r="RV753" s="8"/>
      <c r="RW753" s="7"/>
      <c r="RX753" s="7"/>
      <c r="RY753" s="2" t="s">
        <v>134</v>
      </c>
      <c r="RZ753" s="2" t="s">
        <v>134</v>
      </c>
      <c r="SA753" s="2" t="s">
        <v>134</v>
      </c>
      <c r="SB753" s="2" t="s">
        <v>134</v>
      </c>
      <c r="SC753" s="2" t="s">
        <v>134</v>
      </c>
      <c r="SD753" s="2" t="s">
        <v>134</v>
      </c>
      <c r="SE753" s="4"/>
      <c r="SF753" s="8"/>
      <c r="SG753" s="4"/>
      <c r="SH753" s="8"/>
      <c r="SI753" s="7"/>
      <c r="SJ753" s="7"/>
      <c r="SK753" s="2" t="s">
        <v>134</v>
      </c>
      <c r="SL753" s="2" t="s">
        <v>134</v>
      </c>
      <c r="SM753" s="2" t="s">
        <v>134</v>
      </c>
      <c r="SN753" s="2" t="s">
        <v>134</v>
      </c>
      <c r="SO753" s="2" t="s">
        <v>134</v>
      </c>
      <c r="SP753" s="2" t="s">
        <v>134</v>
      </c>
    </row>
    <row r="754">
      <c r="A754" s="2" t="s">
        <v>4571</v>
      </c>
      <c r="B754" s="2" t="s">
        <v>123</v>
      </c>
      <c r="C754" s="2" t="s">
        <v>1660</v>
      </c>
      <c r="D754" s="2" t="s">
        <v>125</v>
      </c>
      <c r="E754" s="2" t="s">
        <v>1660</v>
      </c>
      <c r="F754" s="2" t="s">
        <v>4572</v>
      </c>
      <c r="G754" s="2" t="s">
        <v>134</v>
      </c>
      <c r="H754" s="2" t="s">
        <v>134</v>
      </c>
      <c r="I754" s="2" t="s">
        <v>134</v>
      </c>
      <c r="J754" s="2" t="s">
        <v>234</v>
      </c>
      <c r="K754" s="2" t="s">
        <v>4573</v>
      </c>
      <c r="L754" s="3">
        <v>12</v>
      </c>
      <c r="M754" s="3"/>
      <c r="N754" s="3"/>
      <c r="O754" s="2" t="s">
        <v>766</v>
      </c>
      <c r="P754" s="2" t="s">
        <v>134</v>
      </c>
      <c r="Q754" s="2" t="s">
        <v>134</v>
      </c>
      <c r="R754" s="2" t="s">
        <v>3132</v>
      </c>
      <c r="S754" s="2" t="s">
        <v>134</v>
      </c>
      <c r="T754" s="2" t="s">
        <v>134</v>
      </c>
      <c r="U754" s="2" t="s">
        <v>134</v>
      </c>
      <c r="V754" s="2" t="s">
        <v>134</v>
      </c>
      <c r="W754" s="2" t="s">
        <v>134</v>
      </c>
      <c r="X754" s="2" t="s">
        <v>134</v>
      </c>
      <c r="Y754" s="2" t="s">
        <v>134</v>
      </c>
      <c r="Z754" s="4"/>
      <c r="AA754" s="4">
        <f>=ROUNDDOWN({0},0)</f>
      </c>
      <c r="AB754" s="5"/>
      <c r="AC754" s="2" t="s">
        <v>134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134</v>
      </c>
      <c r="BM754" s="7"/>
      <c r="BN754" s="7"/>
      <c r="BO754" s="4"/>
      <c r="BP754" s="8"/>
      <c r="BQ754" s="4"/>
      <c r="BR754" s="8"/>
      <c r="BS754" s="7"/>
      <c r="BT754" s="7"/>
      <c r="BU754" s="2" t="s">
        <v>134</v>
      </c>
      <c r="BV754" s="2" t="s">
        <v>134</v>
      </c>
      <c r="BW754" s="2" t="s">
        <v>134</v>
      </c>
      <c r="BX754" s="2" t="s">
        <v>134</v>
      </c>
      <c r="BY754" s="2" t="s">
        <v>134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134</v>
      </c>
      <c r="CH754" s="2" t="s">
        <v>134</v>
      </c>
      <c r="CI754" s="2" t="s">
        <v>134</v>
      </c>
      <c r="CJ754" s="2" t="s">
        <v>134</v>
      </c>
      <c r="CK754" s="2" t="s">
        <v>134</v>
      </c>
      <c r="CL754" s="2" t="s">
        <v>134</v>
      </c>
      <c r="CM754" s="4"/>
      <c r="CN754" s="8"/>
      <c r="CO754" s="4"/>
      <c r="CP754" s="8"/>
      <c r="CQ754" s="7"/>
      <c r="CR754" s="7"/>
      <c r="CS754" s="2" t="s">
        <v>134</v>
      </c>
      <c r="CT754" s="2" t="s">
        <v>134</v>
      </c>
      <c r="CU754" s="2" t="s">
        <v>134</v>
      </c>
      <c r="CV754" s="2" t="s">
        <v>134</v>
      </c>
      <c r="CW754" s="2" t="s">
        <v>134</v>
      </c>
      <c r="CX754" s="2" t="s">
        <v>134</v>
      </c>
      <c r="CY754" s="4"/>
      <c r="CZ754" s="8"/>
      <c r="DA754" s="4"/>
      <c r="DB754" s="8"/>
      <c r="DC754" s="7"/>
      <c r="DD754" s="7"/>
      <c r="DE754" s="2" t="s">
        <v>134</v>
      </c>
      <c r="DF754" s="2" t="s">
        <v>134</v>
      </c>
      <c r="DG754" s="2" t="s">
        <v>134</v>
      </c>
      <c r="DH754" s="2" t="s">
        <v>134</v>
      </c>
      <c r="DI754" s="2" t="s">
        <v>134</v>
      </c>
      <c r="DJ754" s="2" t="s">
        <v>134</v>
      </c>
      <c r="DK754" s="4"/>
      <c r="DL754" s="8"/>
      <c r="DM754" s="4"/>
      <c r="DN754" s="8"/>
      <c r="DO754" s="7"/>
      <c r="DP754" s="7"/>
      <c r="DQ754" s="2" t="s">
        <v>134</v>
      </c>
      <c r="DR754" s="2" t="s">
        <v>134</v>
      </c>
      <c r="DS754" s="2" t="s">
        <v>134</v>
      </c>
      <c r="DT754" s="2" t="s">
        <v>134</v>
      </c>
      <c r="DU754" s="2" t="s">
        <v>134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134</v>
      </c>
      <c r="ED754" s="2" t="s">
        <v>134</v>
      </c>
      <c r="EE754" s="2" t="s">
        <v>134</v>
      </c>
      <c r="EF754" s="2" t="s">
        <v>134</v>
      </c>
      <c r="EG754" s="2" t="s">
        <v>134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134</v>
      </c>
      <c r="EP754" s="2" t="s">
        <v>134</v>
      </c>
      <c r="EQ754" s="2" t="s">
        <v>134</v>
      </c>
      <c r="ER754" s="2" t="s">
        <v>134</v>
      </c>
      <c r="ES754" s="2" t="s">
        <v>134</v>
      </c>
      <c r="ET754" s="2" t="s">
        <v>134</v>
      </c>
      <c r="EU754" s="4"/>
      <c r="EV754" s="8"/>
      <c r="EW754" s="4"/>
      <c r="EX754" s="8"/>
      <c r="EY754" s="7"/>
      <c r="EZ754" s="7"/>
      <c r="FA754" s="2" t="s">
        <v>134</v>
      </c>
      <c r="FB754" s="2" t="s">
        <v>134</v>
      </c>
      <c r="FC754" s="2" t="s">
        <v>134</v>
      </c>
      <c r="FD754" s="2" t="s">
        <v>134</v>
      </c>
      <c r="FE754" s="2" t="s">
        <v>134</v>
      </c>
      <c r="FF754" s="2" t="s">
        <v>134</v>
      </c>
      <c r="FG754" s="4"/>
      <c r="FH754" s="8"/>
      <c r="FI754" s="4"/>
      <c r="FJ754" s="8"/>
      <c r="FK754" s="7"/>
      <c r="FL754" s="7"/>
      <c r="FM754" s="2" t="s">
        <v>134</v>
      </c>
      <c r="FN754" s="2" t="s">
        <v>134</v>
      </c>
      <c r="FO754" s="2" t="s">
        <v>134</v>
      </c>
      <c r="FP754" s="2" t="s">
        <v>134</v>
      </c>
      <c r="FQ754" s="2" t="s">
        <v>134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134</v>
      </c>
      <c r="FZ754" s="2" t="s">
        <v>134</v>
      </c>
      <c r="GA754" s="2" t="s">
        <v>134</v>
      </c>
      <c r="GB754" s="2" t="s">
        <v>134</v>
      </c>
      <c r="GC754" s="2" t="s">
        <v>134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134</v>
      </c>
      <c r="GM754" s="2" t="s">
        <v>134</v>
      </c>
      <c r="GN754" s="2" t="s">
        <v>134</v>
      </c>
      <c r="GO754" s="2" t="s">
        <v>134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134</v>
      </c>
      <c r="GX754" s="2" t="s">
        <v>134</v>
      </c>
      <c r="GY754" s="2" t="s">
        <v>134</v>
      </c>
      <c r="GZ754" s="2" t="s">
        <v>134</v>
      </c>
      <c r="HA754" s="2" t="s">
        <v>134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134</v>
      </c>
      <c r="HJ754" s="2" t="s">
        <v>134</v>
      </c>
      <c r="HK754" s="2" t="s">
        <v>134</v>
      </c>
      <c r="HL754" s="2" t="s">
        <v>134</v>
      </c>
      <c r="HM754" s="2" t="s">
        <v>134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134</v>
      </c>
      <c r="HV754" s="2" t="s">
        <v>134</v>
      </c>
      <c r="HW754" s="2" t="s">
        <v>134</v>
      </c>
      <c r="HX754" s="2" t="s">
        <v>134</v>
      </c>
      <c r="HY754" s="2" t="s">
        <v>134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134</v>
      </c>
      <c r="IH754" s="2" t="s">
        <v>134</v>
      </c>
      <c r="II754" s="2" t="s">
        <v>134</v>
      </c>
      <c r="IJ754" s="2" t="s">
        <v>134</v>
      </c>
      <c r="IK754" s="2" t="s">
        <v>134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134</v>
      </c>
      <c r="IT754" s="2" t="s">
        <v>134</v>
      </c>
      <c r="IU754" s="2" t="s">
        <v>134</v>
      </c>
      <c r="IV754" s="2" t="s">
        <v>134</v>
      </c>
      <c r="IW754" s="2" t="s">
        <v>134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134</v>
      </c>
      <c r="JF754" s="2" t="s">
        <v>134</v>
      </c>
      <c r="JG754" s="2" t="s">
        <v>134</v>
      </c>
      <c r="JH754" s="2" t="s">
        <v>134</v>
      </c>
      <c r="JI754" s="2" t="s">
        <v>134</v>
      </c>
      <c r="JJ754" s="2" t="s">
        <v>134</v>
      </c>
      <c r="JK754" s="4"/>
      <c r="JL754" s="8"/>
      <c r="JM754" s="4"/>
      <c r="JN754" s="8"/>
      <c r="JO754" s="7"/>
      <c r="JP754" s="7"/>
      <c r="JQ754" s="2" t="s">
        <v>134</v>
      </c>
      <c r="JR754" s="2" t="s">
        <v>134</v>
      </c>
      <c r="JS754" s="2" t="s">
        <v>134</v>
      </c>
      <c r="JT754" s="2" t="s">
        <v>134</v>
      </c>
      <c r="JU754" s="2" t="s">
        <v>134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134</v>
      </c>
      <c r="KD754" s="2" t="s">
        <v>134</v>
      </c>
      <c r="KE754" s="2" t="s">
        <v>134</v>
      </c>
      <c r="KF754" s="2" t="s">
        <v>134</v>
      </c>
      <c r="KG754" s="2" t="s">
        <v>134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134</v>
      </c>
      <c r="KP754" s="2" t="s">
        <v>134</v>
      </c>
      <c r="KQ754" s="2" t="s">
        <v>134</v>
      </c>
      <c r="KR754" s="2" t="s">
        <v>134</v>
      </c>
      <c r="KS754" s="2" t="s">
        <v>134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134</v>
      </c>
      <c r="LB754" s="2" t="s">
        <v>134</v>
      </c>
      <c r="LC754" s="2" t="s">
        <v>134</v>
      </c>
      <c r="LD754" s="2" t="s">
        <v>134</v>
      </c>
      <c r="LE754" s="2" t="s">
        <v>134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134</v>
      </c>
      <c r="LN754" s="2" t="s">
        <v>134</v>
      </c>
      <c r="LO754" s="2" t="s">
        <v>134</v>
      </c>
      <c r="LP754" s="2" t="s">
        <v>134</v>
      </c>
      <c r="LQ754" s="2" t="s">
        <v>134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134</v>
      </c>
      <c r="LZ754" s="2" t="s">
        <v>134</v>
      </c>
      <c r="MA754" s="2" t="s">
        <v>134</v>
      </c>
      <c r="MB754" s="2" t="s">
        <v>134</v>
      </c>
      <c r="MC754" s="2" t="s">
        <v>134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134</v>
      </c>
      <c r="MM754" s="2" t="s">
        <v>134</v>
      </c>
      <c r="MN754" s="2" t="s">
        <v>134</v>
      </c>
      <c r="MO754" s="2" t="s">
        <v>134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134</v>
      </c>
      <c r="MX754" s="2" t="s">
        <v>134</v>
      </c>
      <c r="MY754" s="2" t="s">
        <v>134</v>
      </c>
      <c r="MZ754" s="2" t="s">
        <v>134</v>
      </c>
      <c r="NA754" s="2" t="s">
        <v>134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134</v>
      </c>
      <c r="NJ754" s="2" t="s">
        <v>134</v>
      </c>
      <c r="NK754" s="2" t="s">
        <v>134</v>
      </c>
      <c r="NL754" s="2" t="s">
        <v>134</v>
      </c>
      <c r="NM754" s="2" t="s">
        <v>134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134</v>
      </c>
      <c r="NV754" s="2" t="s">
        <v>134</v>
      </c>
      <c r="NW754" s="2" t="s">
        <v>134</v>
      </c>
      <c r="NX754" s="2" t="s">
        <v>134</v>
      </c>
      <c r="NY754" s="2" t="s">
        <v>134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134</v>
      </c>
      <c r="OT754" s="2" t="s">
        <v>134</v>
      </c>
      <c r="OU754" s="2" t="s">
        <v>134</v>
      </c>
      <c r="OV754" s="2" t="s">
        <v>134</v>
      </c>
      <c r="OW754" s="2" t="s">
        <v>134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134</v>
      </c>
      <c r="PR754" s="2" t="s">
        <v>134</v>
      </c>
      <c r="PS754" s="2" t="s">
        <v>134</v>
      </c>
      <c r="PT754" s="2" t="s">
        <v>134</v>
      </c>
      <c r="PU754" s="2" t="s">
        <v>134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134</v>
      </c>
      <c r="QP754" s="2" t="s">
        <v>134</v>
      </c>
      <c r="QQ754" s="2" t="s">
        <v>134</v>
      </c>
      <c r="QR754" s="2" t="s">
        <v>134</v>
      </c>
      <c r="QS754" s="2" t="s">
        <v>134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134</v>
      </c>
      <c r="RB754" s="2" t="s">
        <v>134</v>
      </c>
      <c r="RC754" s="2" t="s">
        <v>134</v>
      </c>
      <c r="RD754" s="2" t="s">
        <v>134</v>
      </c>
      <c r="RE754" s="2" t="s">
        <v>134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134</v>
      </c>
      <c r="RN754" s="2" t="s">
        <v>134</v>
      </c>
      <c r="RO754" s="2" t="s">
        <v>134</v>
      </c>
      <c r="RP754" s="2" t="s">
        <v>134</v>
      </c>
      <c r="RQ754" s="2" t="s">
        <v>134</v>
      </c>
      <c r="RR754" s="2" t="s">
        <v>134</v>
      </c>
      <c r="RS754" s="4"/>
      <c r="RT754" s="8"/>
      <c r="RU754" s="4"/>
      <c r="RV754" s="8"/>
      <c r="RW754" s="7"/>
      <c r="RX754" s="7"/>
      <c r="RY754" s="2" t="s">
        <v>134</v>
      </c>
      <c r="RZ754" s="2" t="s">
        <v>134</v>
      </c>
      <c r="SA754" s="2" t="s">
        <v>134</v>
      </c>
      <c r="SB754" s="2" t="s">
        <v>134</v>
      </c>
      <c r="SC754" s="2" t="s">
        <v>134</v>
      </c>
      <c r="SD754" s="2" t="s">
        <v>134</v>
      </c>
      <c r="SE754" s="4"/>
      <c r="SF754" s="8"/>
      <c r="SG754" s="4"/>
      <c r="SH754" s="8"/>
      <c r="SI754" s="7"/>
      <c r="SJ754" s="7"/>
      <c r="SK754" s="2" t="s">
        <v>134</v>
      </c>
      <c r="SL754" s="2" t="s">
        <v>134</v>
      </c>
      <c r="SM754" s="2" t="s">
        <v>134</v>
      </c>
      <c r="SN754" s="2" t="s">
        <v>134</v>
      </c>
      <c r="SO754" s="2" t="s">
        <v>134</v>
      </c>
      <c r="SP754" s="2" t="s">
        <v>134</v>
      </c>
    </row>
    <row r="755">
      <c r="A755" s="2" t="s">
        <v>4574</v>
      </c>
      <c r="B755" s="2" t="s">
        <v>123</v>
      </c>
      <c r="C755" s="2" t="s">
        <v>1660</v>
      </c>
      <c r="D755" s="2" t="s">
        <v>125</v>
      </c>
      <c r="E755" s="2" t="s">
        <v>1660</v>
      </c>
      <c r="F755" s="2" t="s">
        <v>4575</v>
      </c>
      <c r="G755" s="2" t="s">
        <v>134</v>
      </c>
      <c r="H755" s="2" t="s">
        <v>134</v>
      </c>
      <c r="I755" s="2" t="s">
        <v>134</v>
      </c>
      <c r="J755" s="2" t="s">
        <v>234</v>
      </c>
      <c r="K755" s="2" t="s">
        <v>394</v>
      </c>
      <c r="L755" s="3">
        <v>7.65</v>
      </c>
      <c r="M755" s="3"/>
      <c r="N755" s="3"/>
      <c r="O755" s="2" t="s">
        <v>725</v>
      </c>
      <c r="P755" s="2" t="s">
        <v>134</v>
      </c>
      <c r="Q755" s="2" t="s">
        <v>134</v>
      </c>
      <c r="R755" s="2" t="s">
        <v>3132</v>
      </c>
      <c r="S755" s="2" t="s">
        <v>134</v>
      </c>
      <c r="T755" s="2" t="s">
        <v>134</v>
      </c>
      <c r="U755" s="2" t="s">
        <v>134</v>
      </c>
      <c r="V755" s="2" t="s">
        <v>134</v>
      </c>
      <c r="W755" s="2" t="s">
        <v>134</v>
      </c>
      <c r="X755" s="2" t="s">
        <v>134</v>
      </c>
      <c r="Y755" s="2" t="s">
        <v>134</v>
      </c>
      <c r="Z755" s="4"/>
      <c r="AA755" s="4">
        <f>=ROUNDDOWN({0},0)</f>
      </c>
      <c r="AB755" s="5"/>
      <c r="AC755" s="2" t="s">
        <v>134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134</v>
      </c>
      <c r="BM755" s="7"/>
      <c r="BN755" s="7"/>
      <c r="BO755" s="4"/>
      <c r="BP755" s="8"/>
      <c r="BQ755" s="4"/>
      <c r="BR755" s="8"/>
      <c r="BS755" s="7"/>
      <c r="BT755" s="7"/>
      <c r="BU755" s="2" t="s">
        <v>134</v>
      </c>
      <c r="BV755" s="2" t="s">
        <v>134</v>
      </c>
      <c r="BW755" s="2" t="s">
        <v>134</v>
      </c>
      <c r="BX755" s="2" t="s">
        <v>134</v>
      </c>
      <c r="BY755" s="2" t="s">
        <v>134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134</v>
      </c>
      <c r="CH755" s="2" t="s">
        <v>134</v>
      </c>
      <c r="CI755" s="2" t="s">
        <v>134</v>
      </c>
      <c r="CJ755" s="2" t="s">
        <v>134</v>
      </c>
      <c r="CK755" s="2" t="s">
        <v>134</v>
      </c>
      <c r="CL755" s="2" t="s">
        <v>134</v>
      </c>
      <c r="CM755" s="4"/>
      <c r="CN755" s="8"/>
      <c r="CO755" s="4"/>
      <c r="CP755" s="8"/>
      <c r="CQ755" s="7"/>
      <c r="CR755" s="7"/>
      <c r="CS755" s="2" t="s">
        <v>134</v>
      </c>
      <c r="CT755" s="2" t="s">
        <v>134</v>
      </c>
      <c r="CU755" s="2" t="s">
        <v>134</v>
      </c>
      <c r="CV755" s="2" t="s">
        <v>134</v>
      </c>
      <c r="CW755" s="2" t="s">
        <v>134</v>
      </c>
      <c r="CX755" s="2" t="s">
        <v>134</v>
      </c>
      <c r="CY755" s="4"/>
      <c r="CZ755" s="8"/>
      <c r="DA755" s="4"/>
      <c r="DB755" s="8"/>
      <c r="DC755" s="7"/>
      <c r="DD755" s="7"/>
      <c r="DE755" s="2" t="s">
        <v>134</v>
      </c>
      <c r="DF755" s="2" t="s">
        <v>134</v>
      </c>
      <c r="DG755" s="2" t="s">
        <v>134</v>
      </c>
      <c r="DH755" s="2" t="s">
        <v>134</v>
      </c>
      <c r="DI755" s="2" t="s">
        <v>134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134</v>
      </c>
      <c r="DR755" s="2" t="s">
        <v>134</v>
      </c>
      <c r="DS755" s="2" t="s">
        <v>134</v>
      </c>
      <c r="DT755" s="2" t="s">
        <v>134</v>
      </c>
      <c r="DU755" s="2" t="s">
        <v>134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134</v>
      </c>
      <c r="ED755" s="2" t="s">
        <v>134</v>
      </c>
      <c r="EE755" s="2" t="s">
        <v>134</v>
      </c>
      <c r="EF755" s="2" t="s">
        <v>134</v>
      </c>
      <c r="EG755" s="2" t="s">
        <v>134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134</v>
      </c>
      <c r="EP755" s="2" t="s">
        <v>134</v>
      </c>
      <c r="EQ755" s="2" t="s">
        <v>134</v>
      </c>
      <c r="ER755" s="2" t="s">
        <v>134</v>
      </c>
      <c r="ES755" s="2" t="s">
        <v>134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134</v>
      </c>
      <c r="FB755" s="2" t="s">
        <v>134</v>
      </c>
      <c r="FC755" s="2" t="s">
        <v>134</v>
      </c>
      <c r="FD755" s="2" t="s">
        <v>134</v>
      </c>
      <c r="FE755" s="2" t="s">
        <v>134</v>
      </c>
      <c r="FF755" s="2" t="s">
        <v>134</v>
      </c>
      <c r="FG755" s="4"/>
      <c r="FH755" s="8"/>
      <c r="FI755" s="4"/>
      <c r="FJ755" s="8"/>
      <c r="FK755" s="7"/>
      <c r="FL755" s="7"/>
      <c r="FM755" s="2" t="s">
        <v>134</v>
      </c>
      <c r="FN755" s="2" t="s">
        <v>134</v>
      </c>
      <c r="FO755" s="2" t="s">
        <v>134</v>
      </c>
      <c r="FP755" s="2" t="s">
        <v>134</v>
      </c>
      <c r="FQ755" s="2" t="s">
        <v>134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134</v>
      </c>
      <c r="FZ755" s="2" t="s">
        <v>134</v>
      </c>
      <c r="GA755" s="2" t="s">
        <v>134</v>
      </c>
      <c r="GB755" s="2" t="s">
        <v>134</v>
      </c>
      <c r="GC755" s="2" t="s">
        <v>134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134</v>
      </c>
      <c r="GM755" s="2" t="s">
        <v>134</v>
      </c>
      <c r="GN755" s="2" t="s">
        <v>134</v>
      </c>
      <c r="GO755" s="2" t="s">
        <v>134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134</v>
      </c>
      <c r="GX755" s="2" t="s">
        <v>134</v>
      </c>
      <c r="GY755" s="2" t="s">
        <v>134</v>
      </c>
      <c r="GZ755" s="2" t="s">
        <v>134</v>
      </c>
      <c r="HA755" s="2" t="s">
        <v>134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134</v>
      </c>
      <c r="HJ755" s="2" t="s">
        <v>134</v>
      </c>
      <c r="HK755" s="2" t="s">
        <v>134</v>
      </c>
      <c r="HL755" s="2" t="s">
        <v>134</v>
      </c>
      <c r="HM755" s="2" t="s">
        <v>134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134</v>
      </c>
      <c r="HV755" s="2" t="s">
        <v>134</v>
      </c>
      <c r="HW755" s="2" t="s">
        <v>134</v>
      </c>
      <c r="HX755" s="2" t="s">
        <v>134</v>
      </c>
      <c r="HY755" s="2" t="s">
        <v>134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134</v>
      </c>
      <c r="IH755" s="2" t="s">
        <v>134</v>
      </c>
      <c r="II755" s="2" t="s">
        <v>134</v>
      </c>
      <c r="IJ755" s="2" t="s">
        <v>134</v>
      </c>
      <c r="IK755" s="2" t="s">
        <v>134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134</v>
      </c>
      <c r="IT755" s="2" t="s">
        <v>134</v>
      </c>
      <c r="IU755" s="2" t="s">
        <v>134</v>
      </c>
      <c r="IV755" s="2" t="s">
        <v>134</v>
      </c>
      <c r="IW755" s="2" t="s">
        <v>134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134</v>
      </c>
      <c r="JF755" s="2" t="s">
        <v>134</v>
      </c>
      <c r="JG755" s="2" t="s">
        <v>134</v>
      </c>
      <c r="JH755" s="2" t="s">
        <v>134</v>
      </c>
      <c r="JI755" s="2" t="s">
        <v>134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134</v>
      </c>
      <c r="JR755" s="2" t="s">
        <v>134</v>
      </c>
      <c r="JS755" s="2" t="s">
        <v>134</v>
      </c>
      <c r="JT755" s="2" t="s">
        <v>134</v>
      </c>
      <c r="JU755" s="2" t="s">
        <v>134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134</v>
      </c>
      <c r="KD755" s="2" t="s">
        <v>134</v>
      </c>
      <c r="KE755" s="2" t="s">
        <v>134</v>
      </c>
      <c r="KF755" s="2" t="s">
        <v>134</v>
      </c>
      <c r="KG755" s="2" t="s">
        <v>134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134</v>
      </c>
      <c r="KP755" s="2" t="s">
        <v>134</v>
      </c>
      <c r="KQ755" s="2" t="s">
        <v>134</v>
      </c>
      <c r="KR755" s="2" t="s">
        <v>134</v>
      </c>
      <c r="KS755" s="2" t="s">
        <v>134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134</v>
      </c>
      <c r="LB755" s="2" t="s">
        <v>134</v>
      </c>
      <c r="LC755" s="2" t="s">
        <v>134</v>
      </c>
      <c r="LD755" s="2" t="s">
        <v>134</v>
      </c>
      <c r="LE755" s="2" t="s">
        <v>134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134</v>
      </c>
      <c r="LN755" s="2" t="s">
        <v>134</v>
      </c>
      <c r="LO755" s="2" t="s">
        <v>134</v>
      </c>
      <c r="LP755" s="2" t="s">
        <v>134</v>
      </c>
      <c r="LQ755" s="2" t="s">
        <v>134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134</v>
      </c>
      <c r="LZ755" s="2" t="s">
        <v>134</v>
      </c>
      <c r="MA755" s="2" t="s">
        <v>134</v>
      </c>
      <c r="MB755" s="2" t="s">
        <v>134</v>
      </c>
      <c r="MC755" s="2" t="s">
        <v>134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134</v>
      </c>
      <c r="MM755" s="2" t="s">
        <v>134</v>
      </c>
      <c r="MN755" s="2" t="s">
        <v>134</v>
      </c>
      <c r="MO755" s="2" t="s">
        <v>134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134</v>
      </c>
      <c r="MX755" s="2" t="s">
        <v>134</v>
      </c>
      <c r="MY755" s="2" t="s">
        <v>134</v>
      </c>
      <c r="MZ755" s="2" t="s">
        <v>134</v>
      </c>
      <c r="NA755" s="2" t="s">
        <v>134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134</v>
      </c>
      <c r="NV755" s="2" t="s">
        <v>134</v>
      </c>
      <c r="NW755" s="2" t="s">
        <v>134</v>
      </c>
      <c r="NX755" s="2" t="s">
        <v>134</v>
      </c>
      <c r="NY755" s="2" t="s">
        <v>134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134</v>
      </c>
      <c r="OT755" s="2" t="s">
        <v>134</v>
      </c>
      <c r="OU755" s="2" t="s">
        <v>134</v>
      </c>
      <c r="OV755" s="2" t="s">
        <v>134</v>
      </c>
      <c r="OW755" s="2" t="s">
        <v>134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134</v>
      </c>
      <c r="RN755" s="2" t="s">
        <v>134</v>
      </c>
      <c r="RO755" s="2" t="s">
        <v>134</v>
      </c>
      <c r="RP755" s="2" t="s">
        <v>134</v>
      </c>
      <c r="RQ755" s="2" t="s">
        <v>134</v>
      </c>
      <c r="RR755" s="2" t="s">
        <v>134</v>
      </c>
      <c r="RS755" s="4"/>
      <c r="RT755" s="8"/>
      <c r="RU755" s="4"/>
      <c r="RV755" s="8"/>
      <c r="RW755" s="7"/>
      <c r="RX755" s="7"/>
      <c r="RY755" s="2" t="s">
        <v>134</v>
      </c>
      <c r="RZ755" s="2" t="s">
        <v>134</v>
      </c>
      <c r="SA755" s="2" t="s">
        <v>134</v>
      </c>
      <c r="SB755" s="2" t="s">
        <v>134</v>
      </c>
      <c r="SC755" s="2" t="s">
        <v>134</v>
      </c>
      <c r="SD755" s="2" t="s">
        <v>134</v>
      </c>
      <c r="SE755" s="4"/>
      <c r="SF755" s="8"/>
      <c r="SG755" s="4"/>
      <c r="SH755" s="8"/>
      <c r="SI755" s="7"/>
      <c r="SJ755" s="7"/>
      <c r="SK755" s="2" t="s">
        <v>134</v>
      </c>
      <c r="SL755" s="2" t="s">
        <v>134</v>
      </c>
      <c r="SM755" s="2" t="s">
        <v>134</v>
      </c>
      <c r="SN755" s="2" t="s">
        <v>134</v>
      </c>
      <c r="SO755" s="2" t="s">
        <v>134</v>
      </c>
      <c r="SP755" s="2" t="s">
        <v>134</v>
      </c>
    </row>
    <row r="756">
      <c r="A756" s="2" t="s">
        <v>4576</v>
      </c>
      <c r="B756" s="2" t="s">
        <v>123</v>
      </c>
      <c r="C756" s="2" t="s">
        <v>1660</v>
      </c>
      <c r="D756" s="2" t="s">
        <v>125</v>
      </c>
      <c r="E756" s="2" t="s">
        <v>1660</v>
      </c>
      <c r="F756" s="2" t="s">
        <v>4577</v>
      </c>
      <c r="G756" s="2" t="s">
        <v>134</v>
      </c>
      <c r="H756" s="2" t="s">
        <v>134</v>
      </c>
      <c r="I756" s="2" t="s">
        <v>134</v>
      </c>
      <c r="J756" s="2" t="s">
        <v>234</v>
      </c>
      <c r="K756" s="2" t="s">
        <v>4578</v>
      </c>
      <c r="L756" s="3">
        <v>8</v>
      </c>
      <c r="M756" s="3"/>
      <c r="N756" s="3"/>
      <c r="O756" s="2" t="s">
        <v>766</v>
      </c>
      <c r="P756" s="2" t="s">
        <v>134</v>
      </c>
      <c r="Q756" s="2" t="s">
        <v>134</v>
      </c>
      <c r="R756" s="2" t="s">
        <v>3132</v>
      </c>
      <c r="S756" s="2" t="s">
        <v>134</v>
      </c>
      <c r="T756" s="2" t="s">
        <v>134</v>
      </c>
      <c r="U756" s="2" t="s">
        <v>134</v>
      </c>
      <c r="V756" s="2" t="s">
        <v>134</v>
      </c>
      <c r="W756" s="2" t="s">
        <v>134</v>
      </c>
      <c r="X756" s="2" t="s">
        <v>134</v>
      </c>
      <c r="Y756" s="2" t="s">
        <v>134</v>
      </c>
      <c r="Z756" s="4"/>
      <c r="AA756" s="4">
        <f>=ROUNDDOWN({0},0)</f>
      </c>
      <c r="AB756" s="5"/>
      <c r="AC756" s="2" t="s">
        <v>134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134</v>
      </c>
      <c r="BM756" s="7"/>
      <c r="BN756" s="7"/>
      <c r="BO756" s="4"/>
      <c r="BP756" s="8"/>
      <c r="BQ756" s="4"/>
      <c r="BR756" s="8"/>
      <c r="BS756" s="7"/>
      <c r="BT756" s="7"/>
      <c r="BU756" s="2" t="s">
        <v>134</v>
      </c>
      <c r="BV756" s="2" t="s">
        <v>134</v>
      </c>
      <c r="BW756" s="2" t="s">
        <v>134</v>
      </c>
      <c r="BX756" s="2" t="s">
        <v>134</v>
      </c>
      <c r="BY756" s="2" t="s">
        <v>134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134</v>
      </c>
      <c r="CH756" s="2" t="s">
        <v>134</v>
      </c>
      <c r="CI756" s="2" t="s">
        <v>134</v>
      </c>
      <c r="CJ756" s="2" t="s">
        <v>134</v>
      </c>
      <c r="CK756" s="2" t="s">
        <v>134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134</v>
      </c>
      <c r="CT756" s="2" t="s">
        <v>134</v>
      </c>
      <c r="CU756" s="2" t="s">
        <v>134</v>
      </c>
      <c r="CV756" s="2" t="s">
        <v>134</v>
      </c>
      <c r="CW756" s="2" t="s">
        <v>134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134</v>
      </c>
      <c r="DF756" s="2" t="s">
        <v>134</v>
      </c>
      <c r="DG756" s="2" t="s">
        <v>134</v>
      </c>
      <c r="DH756" s="2" t="s">
        <v>134</v>
      </c>
      <c r="DI756" s="2" t="s">
        <v>134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134</v>
      </c>
      <c r="DR756" s="2" t="s">
        <v>134</v>
      </c>
      <c r="DS756" s="2" t="s">
        <v>134</v>
      </c>
      <c r="DT756" s="2" t="s">
        <v>134</v>
      </c>
      <c r="DU756" s="2" t="s">
        <v>134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134</v>
      </c>
      <c r="ED756" s="2" t="s">
        <v>134</v>
      </c>
      <c r="EE756" s="2" t="s">
        <v>134</v>
      </c>
      <c r="EF756" s="2" t="s">
        <v>134</v>
      </c>
      <c r="EG756" s="2" t="s">
        <v>134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134</v>
      </c>
      <c r="EP756" s="2" t="s">
        <v>134</v>
      </c>
      <c r="EQ756" s="2" t="s">
        <v>134</v>
      </c>
      <c r="ER756" s="2" t="s">
        <v>134</v>
      </c>
      <c r="ES756" s="2" t="s">
        <v>134</v>
      </c>
      <c r="ET756" s="2" t="s">
        <v>134</v>
      </c>
      <c r="EU756" s="4"/>
      <c r="EV756" s="8"/>
      <c r="EW756" s="4"/>
      <c r="EX756" s="8"/>
      <c r="EY756" s="7"/>
      <c r="EZ756" s="7"/>
      <c r="FA756" s="2" t="s">
        <v>134</v>
      </c>
      <c r="FB756" s="2" t="s">
        <v>134</v>
      </c>
      <c r="FC756" s="2" t="s">
        <v>134</v>
      </c>
      <c r="FD756" s="2" t="s">
        <v>134</v>
      </c>
      <c r="FE756" s="2" t="s">
        <v>134</v>
      </c>
      <c r="FF756" s="2" t="s">
        <v>134</v>
      </c>
      <c r="FG756" s="4"/>
      <c r="FH756" s="8"/>
      <c r="FI756" s="4"/>
      <c r="FJ756" s="8"/>
      <c r="FK756" s="7"/>
      <c r="FL756" s="7"/>
      <c r="FM756" s="2" t="s">
        <v>134</v>
      </c>
      <c r="FN756" s="2" t="s">
        <v>134</v>
      </c>
      <c r="FO756" s="2" t="s">
        <v>134</v>
      </c>
      <c r="FP756" s="2" t="s">
        <v>134</v>
      </c>
      <c r="FQ756" s="2" t="s">
        <v>134</v>
      </c>
      <c r="FR756" s="2" t="s">
        <v>134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134</v>
      </c>
      <c r="GA756" s="2" t="s">
        <v>134</v>
      </c>
      <c r="GB756" s="2" t="s">
        <v>134</v>
      </c>
      <c r="GC756" s="2" t="s">
        <v>134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134</v>
      </c>
      <c r="GM756" s="2" t="s">
        <v>134</v>
      </c>
      <c r="GN756" s="2" t="s">
        <v>134</v>
      </c>
      <c r="GO756" s="2" t="s">
        <v>134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134</v>
      </c>
      <c r="GX756" s="2" t="s">
        <v>134</v>
      </c>
      <c r="GY756" s="2" t="s">
        <v>134</v>
      </c>
      <c r="GZ756" s="2" t="s">
        <v>134</v>
      </c>
      <c r="HA756" s="2" t="s">
        <v>134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134</v>
      </c>
      <c r="HJ756" s="2" t="s">
        <v>134</v>
      </c>
      <c r="HK756" s="2" t="s">
        <v>134</v>
      </c>
      <c r="HL756" s="2" t="s">
        <v>134</v>
      </c>
      <c r="HM756" s="2" t="s">
        <v>134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134</v>
      </c>
      <c r="HV756" s="2" t="s">
        <v>134</v>
      </c>
      <c r="HW756" s="2" t="s">
        <v>134</v>
      </c>
      <c r="HX756" s="2" t="s">
        <v>134</v>
      </c>
      <c r="HY756" s="2" t="s">
        <v>134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134</v>
      </c>
      <c r="II756" s="2" t="s">
        <v>134</v>
      </c>
      <c r="IJ756" s="2" t="s">
        <v>134</v>
      </c>
      <c r="IK756" s="2" t="s">
        <v>134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134</v>
      </c>
      <c r="IT756" s="2" t="s">
        <v>134</v>
      </c>
      <c r="IU756" s="2" t="s">
        <v>134</v>
      </c>
      <c r="IV756" s="2" t="s">
        <v>134</v>
      </c>
      <c r="IW756" s="2" t="s">
        <v>134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134</v>
      </c>
      <c r="JG756" s="2" t="s">
        <v>134</v>
      </c>
      <c r="JH756" s="2" t="s">
        <v>134</v>
      </c>
      <c r="JI756" s="2" t="s">
        <v>134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134</v>
      </c>
      <c r="JS756" s="2" t="s">
        <v>134</v>
      </c>
      <c r="JT756" s="2" t="s">
        <v>134</v>
      </c>
      <c r="JU756" s="2" t="s">
        <v>134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134</v>
      </c>
      <c r="KE756" s="2" t="s">
        <v>134</v>
      </c>
      <c r="KF756" s="2" t="s">
        <v>134</v>
      </c>
      <c r="KG756" s="2" t="s">
        <v>134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134</v>
      </c>
      <c r="LB756" s="2" t="s">
        <v>134</v>
      </c>
      <c r="LC756" s="2" t="s">
        <v>134</v>
      </c>
      <c r="LD756" s="2" t="s">
        <v>134</v>
      </c>
      <c r="LE756" s="2" t="s">
        <v>134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134</v>
      </c>
      <c r="LN756" s="2" t="s">
        <v>134</v>
      </c>
      <c r="LO756" s="2" t="s">
        <v>134</v>
      </c>
      <c r="LP756" s="2" t="s">
        <v>134</v>
      </c>
      <c r="LQ756" s="2" t="s">
        <v>134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134</v>
      </c>
      <c r="MM756" s="2" t="s">
        <v>134</v>
      </c>
      <c r="MN756" s="2" t="s">
        <v>134</v>
      </c>
      <c r="MO756" s="2" t="s">
        <v>134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134</v>
      </c>
      <c r="NV756" s="2" t="s">
        <v>134</v>
      </c>
      <c r="NW756" s="2" t="s">
        <v>134</v>
      </c>
      <c r="NX756" s="2" t="s">
        <v>134</v>
      </c>
      <c r="NY756" s="2" t="s">
        <v>134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134</v>
      </c>
      <c r="OT756" s="2" t="s">
        <v>134</v>
      </c>
      <c r="OU756" s="2" t="s">
        <v>134</v>
      </c>
      <c r="OV756" s="2" t="s">
        <v>134</v>
      </c>
      <c r="OW756" s="2" t="s">
        <v>134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134</v>
      </c>
      <c r="PS756" s="2" t="s">
        <v>134</v>
      </c>
      <c r="PT756" s="2" t="s">
        <v>134</v>
      </c>
      <c r="PU756" s="2" t="s">
        <v>134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134</v>
      </c>
      <c r="RN756" s="2" t="s">
        <v>134</v>
      </c>
      <c r="RO756" s="2" t="s">
        <v>134</v>
      </c>
      <c r="RP756" s="2" t="s">
        <v>134</v>
      </c>
      <c r="RQ756" s="2" t="s">
        <v>134</v>
      </c>
      <c r="RR756" s="2" t="s">
        <v>134</v>
      </c>
      <c r="RS756" s="4"/>
      <c r="RT756" s="8"/>
      <c r="RU756" s="4"/>
      <c r="RV756" s="8"/>
      <c r="RW756" s="7"/>
      <c r="RX756" s="7"/>
      <c r="RY756" s="2" t="s">
        <v>134</v>
      </c>
      <c r="RZ756" s="2" t="s">
        <v>134</v>
      </c>
      <c r="SA756" s="2" t="s">
        <v>134</v>
      </c>
      <c r="SB756" s="2" t="s">
        <v>134</v>
      </c>
      <c r="SC756" s="2" t="s">
        <v>134</v>
      </c>
      <c r="SD756" s="2" t="s">
        <v>134</v>
      </c>
      <c r="SE756" s="4"/>
      <c r="SF756" s="8"/>
      <c r="SG756" s="4"/>
      <c r="SH756" s="8"/>
      <c r="SI756" s="7"/>
      <c r="SJ756" s="7"/>
      <c r="SK756" s="2" t="s">
        <v>134</v>
      </c>
      <c r="SL756" s="2" t="s">
        <v>134</v>
      </c>
      <c r="SM756" s="2" t="s">
        <v>134</v>
      </c>
      <c r="SN756" s="2" t="s">
        <v>134</v>
      </c>
      <c r="SO756" s="2" t="s">
        <v>134</v>
      </c>
      <c r="SP756" s="2" t="s">
        <v>134</v>
      </c>
    </row>
    <row r="757">
      <c r="A757" s="2" t="s">
        <v>4579</v>
      </c>
      <c r="B757" s="2" t="s">
        <v>123</v>
      </c>
      <c r="C757" s="2" t="s">
        <v>1660</v>
      </c>
      <c r="D757" s="2" t="s">
        <v>125</v>
      </c>
      <c r="E757" s="2" t="s">
        <v>1660</v>
      </c>
      <c r="F757" s="2" t="s">
        <v>4580</v>
      </c>
      <c r="G757" s="2" t="s">
        <v>134</v>
      </c>
      <c r="H757" s="2" t="s">
        <v>134</v>
      </c>
      <c r="I757" s="2" t="s">
        <v>134</v>
      </c>
      <c r="J757" s="2" t="s">
        <v>234</v>
      </c>
      <c r="K757" s="2" t="s">
        <v>4581</v>
      </c>
      <c r="L757" s="3">
        <v>16</v>
      </c>
      <c r="M757" s="3"/>
      <c r="N757" s="3"/>
      <c r="O757" s="2" t="s">
        <v>766</v>
      </c>
      <c r="P757" s="2" t="s">
        <v>134</v>
      </c>
      <c r="Q757" s="2" t="s">
        <v>134</v>
      </c>
      <c r="R757" s="2" t="s">
        <v>3132</v>
      </c>
      <c r="S757" s="2" t="s">
        <v>134</v>
      </c>
      <c r="T757" s="2" t="s">
        <v>134</v>
      </c>
      <c r="U757" s="2" t="s">
        <v>134</v>
      </c>
      <c r="V757" s="2" t="s">
        <v>134</v>
      </c>
      <c r="W757" s="2" t="s">
        <v>134</v>
      </c>
      <c r="X757" s="2" t="s">
        <v>134</v>
      </c>
      <c r="Y757" s="2" t="s">
        <v>134</v>
      </c>
      <c r="Z757" s="4"/>
      <c r="AA757" s="4">
        <f>=ROUNDDOWN({0},0)</f>
      </c>
      <c r="AB757" s="5"/>
      <c r="AC757" s="2" t="s">
        <v>134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134</v>
      </c>
      <c r="BM757" s="7"/>
      <c r="BN757" s="7"/>
      <c r="BO757" s="4"/>
      <c r="BP757" s="8"/>
      <c r="BQ757" s="4"/>
      <c r="BR757" s="8"/>
      <c r="BS757" s="7"/>
      <c r="BT757" s="7"/>
      <c r="BU757" s="2" t="s">
        <v>134</v>
      </c>
      <c r="BV757" s="2" t="s">
        <v>134</v>
      </c>
      <c r="BW757" s="2" t="s">
        <v>134</v>
      </c>
      <c r="BX757" s="2" t="s">
        <v>134</v>
      </c>
      <c r="BY757" s="2" t="s">
        <v>134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134</v>
      </c>
      <c r="CH757" s="2" t="s">
        <v>134</v>
      </c>
      <c r="CI757" s="2" t="s">
        <v>134</v>
      </c>
      <c r="CJ757" s="2" t="s">
        <v>134</v>
      </c>
      <c r="CK757" s="2" t="s">
        <v>134</v>
      </c>
      <c r="CL757" s="2" t="s">
        <v>134</v>
      </c>
      <c r="CM757" s="4"/>
      <c r="CN757" s="8"/>
      <c r="CO757" s="4"/>
      <c r="CP757" s="8"/>
      <c r="CQ757" s="7"/>
      <c r="CR757" s="7"/>
      <c r="CS757" s="2" t="s">
        <v>134</v>
      </c>
      <c r="CT757" s="2" t="s">
        <v>134</v>
      </c>
      <c r="CU757" s="2" t="s">
        <v>134</v>
      </c>
      <c r="CV757" s="2" t="s">
        <v>134</v>
      </c>
      <c r="CW757" s="2" t="s">
        <v>134</v>
      </c>
      <c r="CX757" s="2" t="s">
        <v>134</v>
      </c>
      <c r="CY757" s="4"/>
      <c r="CZ757" s="8"/>
      <c r="DA757" s="4"/>
      <c r="DB757" s="8"/>
      <c r="DC757" s="7"/>
      <c r="DD757" s="7"/>
      <c r="DE757" s="2" t="s">
        <v>134</v>
      </c>
      <c r="DF757" s="2" t="s">
        <v>134</v>
      </c>
      <c r="DG757" s="2" t="s">
        <v>134</v>
      </c>
      <c r="DH757" s="2" t="s">
        <v>134</v>
      </c>
      <c r="DI757" s="2" t="s">
        <v>134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134</v>
      </c>
      <c r="DR757" s="2" t="s">
        <v>134</v>
      </c>
      <c r="DS757" s="2" t="s">
        <v>134</v>
      </c>
      <c r="DT757" s="2" t="s">
        <v>134</v>
      </c>
      <c r="DU757" s="2" t="s">
        <v>134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134</v>
      </c>
      <c r="ED757" s="2" t="s">
        <v>134</v>
      </c>
      <c r="EE757" s="2" t="s">
        <v>134</v>
      </c>
      <c r="EF757" s="2" t="s">
        <v>134</v>
      </c>
      <c r="EG757" s="2" t="s">
        <v>134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134</v>
      </c>
      <c r="EP757" s="2" t="s">
        <v>134</v>
      </c>
      <c r="EQ757" s="2" t="s">
        <v>134</v>
      </c>
      <c r="ER757" s="2" t="s">
        <v>134</v>
      </c>
      <c r="ES757" s="2" t="s">
        <v>134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134</v>
      </c>
      <c r="FB757" s="2" t="s">
        <v>134</v>
      </c>
      <c r="FC757" s="2" t="s">
        <v>134</v>
      </c>
      <c r="FD757" s="2" t="s">
        <v>134</v>
      </c>
      <c r="FE757" s="2" t="s">
        <v>134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134</v>
      </c>
      <c r="FN757" s="2" t="s">
        <v>134</v>
      </c>
      <c r="FO757" s="2" t="s">
        <v>134</v>
      </c>
      <c r="FP757" s="2" t="s">
        <v>134</v>
      </c>
      <c r="FQ757" s="2" t="s">
        <v>134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134</v>
      </c>
      <c r="FZ757" s="2" t="s">
        <v>134</v>
      </c>
      <c r="GA757" s="2" t="s">
        <v>134</v>
      </c>
      <c r="GB757" s="2" t="s">
        <v>134</v>
      </c>
      <c r="GC757" s="2" t="s">
        <v>134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134</v>
      </c>
      <c r="GX757" s="2" t="s">
        <v>134</v>
      </c>
      <c r="GY757" s="2" t="s">
        <v>134</v>
      </c>
      <c r="GZ757" s="2" t="s">
        <v>134</v>
      </c>
      <c r="HA757" s="2" t="s">
        <v>134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134</v>
      </c>
      <c r="HJ757" s="2" t="s">
        <v>134</v>
      </c>
      <c r="HK757" s="2" t="s">
        <v>134</v>
      </c>
      <c r="HL757" s="2" t="s">
        <v>134</v>
      </c>
      <c r="HM757" s="2" t="s">
        <v>134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134</v>
      </c>
      <c r="HV757" s="2" t="s">
        <v>134</v>
      </c>
      <c r="HW757" s="2" t="s">
        <v>134</v>
      </c>
      <c r="HX757" s="2" t="s">
        <v>134</v>
      </c>
      <c r="HY757" s="2" t="s">
        <v>134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134</v>
      </c>
      <c r="IH757" s="2" t="s">
        <v>134</v>
      </c>
      <c r="II757" s="2" t="s">
        <v>134</v>
      </c>
      <c r="IJ757" s="2" t="s">
        <v>134</v>
      </c>
      <c r="IK757" s="2" t="s">
        <v>134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134</v>
      </c>
      <c r="IT757" s="2" t="s">
        <v>134</v>
      </c>
      <c r="IU757" s="2" t="s">
        <v>134</v>
      </c>
      <c r="IV757" s="2" t="s">
        <v>134</v>
      </c>
      <c r="IW757" s="2" t="s">
        <v>134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134</v>
      </c>
      <c r="JR757" s="2" t="s">
        <v>134</v>
      </c>
      <c r="JS757" s="2" t="s">
        <v>134</v>
      </c>
      <c r="JT757" s="2" t="s">
        <v>134</v>
      </c>
      <c r="JU757" s="2" t="s">
        <v>134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134</v>
      </c>
      <c r="KD757" s="2" t="s">
        <v>134</v>
      </c>
      <c r="KE757" s="2" t="s">
        <v>134</v>
      </c>
      <c r="KF757" s="2" t="s">
        <v>134</v>
      </c>
      <c r="KG757" s="2" t="s">
        <v>134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134</v>
      </c>
      <c r="LB757" s="2" t="s">
        <v>134</v>
      </c>
      <c r="LC757" s="2" t="s">
        <v>134</v>
      </c>
      <c r="LD757" s="2" t="s">
        <v>134</v>
      </c>
      <c r="LE757" s="2" t="s">
        <v>134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134</v>
      </c>
      <c r="LN757" s="2" t="s">
        <v>134</v>
      </c>
      <c r="LO757" s="2" t="s">
        <v>134</v>
      </c>
      <c r="LP757" s="2" t="s">
        <v>134</v>
      </c>
      <c r="LQ757" s="2" t="s">
        <v>134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134</v>
      </c>
      <c r="LZ757" s="2" t="s">
        <v>134</v>
      </c>
      <c r="MA757" s="2" t="s">
        <v>134</v>
      </c>
      <c r="MB757" s="2" t="s">
        <v>134</v>
      </c>
      <c r="MC757" s="2" t="s">
        <v>134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134</v>
      </c>
      <c r="MM757" s="2" t="s">
        <v>134</v>
      </c>
      <c r="MN757" s="2" t="s">
        <v>134</v>
      </c>
      <c r="MO757" s="2" t="s">
        <v>134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134</v>
      </c>
      <c r="NJ757" s="2" t="s">
        <v>134</v>
      </c>
      <c r="NK757" s="2" t="s">
        <v>134</v>
      </c>
      <c r="NL757" s="2" t="s">
        <v>134</v>
      </c>
      <c r="NM757" s="2" t="s">
        <v>134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134</v>
      </c>
      <c r="NV757" s="2" t="s">
        <v>134</v>
      </c>
      <c r="NW757" s="2" t="s">
        <v>134</v>
      </c>
      <c r="NX757" s="2" t="s">
        <v>134</v>
      </c>
      <c r="NY757" s="2" t="s">
        <v>134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134</v>
      </c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134</v>
      </c>
      <c r="OT757" s="2" t="s">
        <v>134</v>
      </c>
      <c r="OU757" s="2" t="s">
        <v>134</v>
      </c>
      <c r="OV757" s="2" t="s">
        <v>134</v>
      </c>
      <c r="OW757" s="2" t="s">
        <v>134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134</v>
      </c>
      <c r="QP757" s="2" t="s">
        <v>134</v>
      </c>
      <c r="QQ757" s="2" t="s">
        <v>134</v>
      </c>
      <c r="QR757" s="2" t="s">
        <v>134</v>
      </c>
      <c r="QS757" s="2" t="s">
        <v>134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134</v>
      </c>
      <c r="RB757" s="2" t="s">
        <v>134</v>
      </c>
      <c r="RC757" s="2" t="s">
        <v>134</v>
      </c>
      <c r="RD757" s="2" t="s">
        <v>134</v>
      </c>
      <c r="RE757" s="2" t="s">
        <v>134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  <c r="RS757" s="4"/>
      <c r="RT757" s="8"/>
      <c r="RU757" s="4"/>
      <c r="RV757" s="8"/>
      <c r="RW757" s="7"/>
      <c r="RX757" s="7"/>
      <c r="RY757" s="2" t="s">
        <v>134</v>
      </c>
      <c r="RZ757" s="2" t="s">
        <v>134</v>
      </c>
      <c r="SA757" s="2" t="s">
        <v>134</v>
      </c>
      <c r="SB757" s="2" t="s">
        <v>134</v>
      </c>
      <c r="SC757" s="2" t="s">
        <v>134</v>
      </c>
      <c r="SD757" s="2" t="s">
        <v>134</v>
      </c>
      <c r="SE757" s="4"/>
      <c r="SF757" s="8"/>
      <c r="SG757" s="4"/>
      <c r="SH757" s="8"/>
      <c r="SI757" s="7"/>
      <c r="SJ757" s="7"/>
      <c r="SK757" s="2" t="s">
        <v>134</v>
      </c>
      <c r="SL757" s="2" t="s">
        <v>134</v>
      </c>
      <c r="SM757" s="2" t="s">
        <v>134</v>
      </c>
      <c r="SN757" s="2" t="s">
        <v>134</v>
      </c>
      <c r="SO757" s="2" t="s">
        <v>134</v>
      </c>
      <c r="SP757" s="2" t="s">
        <v>134</v>
      </c>
    </row>
    <row r="758">
      <c r="A758" s="2" t="s">
        <v>4582</v>
      </c>
      <c r="B758" s="2" t="s">
        <v>123</v>
      </c>
      <c r="C758" s="2" t="s">
        <v>1660</v>
      </c>
      <c r="D758" s="2" t="s">
        <v>125</v>
      </c>
      <c r="E758" s="2" t="s">
        <v>1660</v>
      </c>
      <c r="F758" s="2" t="s">
        <v>4583</v>
      </c>
      <c r="G758" s="2" t="s">
        <v>134</v>
      </c>
      <c r="H758" s="2" t="s">
        <v>134</v>
      </c>
      <c r="I758" s="2" t="s">
        <v>134</v>
      </c>
      <c r="J758" s="2" t="s">
        <v>234</v>
      </c>
      <c r="K758" s="2" t="s">
        <v>4584</v>
      </c>
      <c r="L758" s="3">
        <v>7.56</v>
      </c>
      <c r="M758" s="3"/>
      <c r="N758" s="3"/>
      <c r="O758" s="2" t="s">
        <v>725</v>
      </c>
      <c r="P758" s="2" t="s">
        <v>134</v>
      </c>
      <c r="Q758" s="2" t="s">
        <v>134</v>
      </c>
      <c r="R758" s="2" t="s">
        <v>3132</v>
      </c>
      <c r="S758" s="2" t="s">
        <v>134</v>
      </c>
      <c r="T758" s="2" t="s">
        <v>134</v>
      </c>
      <c r="U758" s="2" t="s">
        <v>134</v>
      </c>
      <c r="V758" s="2" t="s">
        <v>134</v>
      </c>
      <c r="W758" s="2" t="s">
        <v>134</v>
      </c>
      <c r="X758" s="2" t="s">
        <v>134</v>
      </c>
      <c r="Y758" s="2" t="s">
        <v>134</v>
      </c>
      <c r="Z758" s="4"/>
      <c r="AA758" s="4">
        <f>=ROUNDDOWN({0},0)</f>
      </c>
      <c r="AB758" s="5"/>
      <c r="AC758" s="2" t="s">
        <v>134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134</v>
      </c>
      <c r="BV758" s="2" t="s">
        <v>134</v>
      </c>
      <c r="BW758" s="2" t="s">
        <v>134</v>
      </c>
      <c r="BX758" s="2" t="s">
        <v>134</v>
      </c>
      <c r="BY758" s="2" t="s">
        <v>134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134</v>
      </c>
      <c r="CT758" s="2" t="s">
        <v>134</v>
      </c>
      <c r="CU758" s="2" t="s">
        <v>134</v>
      </c>
      <c r="CV758" s="2" t="s">
        <v>134</v>
      </c>
      <c r="CW758" s="2" t="s">
        <v>134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134</v>
      </c>
      <c r="DG758" s="2" t="s">
        <v>134</v>
      </c>
      <c r="DH758" s="2" t="s">
        <v>134</v>
      </c>
      <c r="DI758" s="2" t="s">
        <v>134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134</v>
      </c>
      <c r="GX758" s="2" t="s">
        <v>134</v>
      </c>
      <c r="GY758" s="2" t="s">
        <v>134</v>
      </c>
      <c r="GZ758" s="2" t="s">
        <v>134</v>
      </c>
      <c r="HA758" s="2" t="s">
        <v>134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134</v>
      </c>
      <c r="HJ758" s="2" t="s">
        <v>134</v>
      </c>
      <c r="HK758" s="2" t="s">
        <v>134</v>
      </c>
      <c r="HL758" s="2" t="s">
        <v>134</v>
      </c>
      <c r="HM758" s="2" t="s">
        <v>134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  <c r="RS758" s="4"/>
      <c r="RT758" s="8"/>
      <c r="RU758" s="4"/>
      <c r="RV758" s="8"/>
      <c r="RW758" s="7"/>
      <c r="RX758" s="7"/>
      <c r="RY758" s="2" t="s">
        <v>134</v>
      </c>
      <c r="RZ758" s="2" t="s">
        <v>134</v>
      </c>
      <c r="SA758" s="2" t="s">
        <v>134</v>
      </c>
      <c r="SB758" s="2" t="s">
        <v>134</v>
      </c>
      <c r="SC758" s="2" t="s">
        <v>134</v>
      </c>
      <c r="SD758" s="2" t="s">
        <v>134</v>
      </c>
      <c r="SE758" s="4"/>
      <c r="SF758" s="8"/>
      <c r="SG758" s="4"/>
      <c r="SH758" s="8"/>
      <c r="SI758" s="7"/>
      <c r="SJ758" s="7"/>
      <c r="SK758" s="2" t="s">
        <v>134</v>
      </c>
      <c r="SL758" s="2" t="s">
        <v>134</v>
      </c>
      <c r="SM758" s="2" t="s">
        <v>134</v>
      </c>
      <c r="SN758" s="2" t="s">
        <v>134</v>
      </c>
      <c r="SO758" s="2" t="s">
        <v>134</v>
      </c>
      <c r="SP758" s="2" t="s">
        <v>134</v>
      </c>
    </row>
    <row r="759">
      <c r="A759" s="2" t="s">
        <v>4585</v>
      </c>
      <c r="B759" s="2" t="s">
        <v>123</v>
      </c>
      <c r="C759" s="2" t="s">
        <v>1660</v>
      </c>
      <c r="D759" s="2" t="s">
        <v>125</v>
      </c>
      <c r="E759" s="2" t="s">
        <v>1660</v>
      </c>
      <c r="F759" s="2" t="s">
        <v>4586</v>
      </c>
      <c r="G759" s="2" t="s">
        <v>134</v>
      </c>
      <c r="H759" s="2" t="s">
        <v>134</v>
      </c>
      <c r="I759" s="2" t="s">
        <v>134</v>
      </c>
      <c r="J759" s="2" t="s">
        <v>234</v>
      </c>
      <c r="K759" s="2" t="s">
        <v>4567</v>
      </c>
      <c r="L759" s="3">
        <v>12.6</v>
      </c>
      <c r="M759" s="3"/>
      <c r="N759" s="3"/>
      <c r="O759" s="2" t="s">
        <v>274</v>
      </c>
      <c r="P759" s="2" t="s">
        <v>134</v>
      </c>
      <c r="Q759" s="2" t="s">
        <v>134</v>
      </c>
      <c r="R759" s="2" t="s">
        <v>3132</v>
      </c>
      <c r="S759" s="2" t="s">
        <v>134</v>
      </c>
      <c r="T759" s="2" t="s">
        <v>134</v>
      </c>
      <c r="U759" s="2" t="s">
        <v>134</v>
      </c>
      <c r="V759" s="2" t="s">
        <v>134</v>
      </c>
      <c r="W759" s="2" t="s">
        <v>134</v>
      </c>
      <c r="X759" s="2" t="s">
        <v>134</v>
      </c>
      <c r="Y759" s="2" t="s">
        <v>134</v>
      </c>
      <c r="Z759" s="4"/>
      <c r="AA759" s="4">
        <f>=ROUNDDOWN({0},0)</f>
      </c>
      <c r="AB759" s="5">
        <v>1.2</v>
      </c>
      <c r="AC759" s="2" t="s">
        <v>134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134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134</v>
      </c>
      <c r="BM759" s="7"/>
      <c r="BN759" s="7"/>
      <c r="BO759" s="4"/>
      <c r="BP759" s="8"/>
      <c r="BQ759" s="4"/>
      <c r="BR759" s="8"/>
      <c r="BS759" s="7"/>
      <c r="BT759" s="7"/>
      <c r="BU759" s="2" t="s">
        <v>134</v>
      </c>
      <c r="BV759" s="2" t="s">
        <v>134</v>
      </c>
      <c r="BW759" s="2" t="s">
        <v>134</v>
      </c>
      <c r="BX759" s="2" t="s">
        <v>134</v>
      </c>
      <c r="BY759" s="2" t="s">
        <v>134</v>
      </c>
      <c r="BZ759" s="2" t="s">
        <v>134</v>
      </c>
      <c r="CA759" s="4"/>
      <c r="CB759" s="8"/>
      <c r="CC759" s="4"/>
      <c r="CD759" s="8"/>
      <c r="CE759" s="7"/>
      <c r="CF759" s="7"/>
      <c r="CG759" s="2" t="s">
        <v>134</v>
      </c>
      <c r="CH759" s="2" t="s">
        <v>134</v>
      </c>
      <c r="CI759" s="2" t="s">
        <v>134</v>
      </c>
      <c r="CJ759" s="2" t="s">
        <v>134</v>
      </c>
      <c r="CK759" s="2" t="s">
        <v>134</v>
      </c>
      <c r="CL759" s="2" t="s">
        <v>134</v>
      </c>
      <c r="CM759" s="4"/>
      <c r="CN759" s="8"/>
      <c r="CO759" s="4"/>
      <c r="CP759" s="8"/>
      <c r="CQ759" s="7"/>
      <c r="CR759" s="7"/>
      <c r="CS759" s="2" t="s">
        <v>134</v>
      </c>
      <c r="CT759" s="2" t="s">
        <v>134</v>
      </c>
      <c r="CU759" s="2" t="s">
        <v>134</v>
      </c>
      <c r="CV759" s="2" t="s">
        <v>134</v>
      </c>
      <c r="CW759" s="2" t="s">
        <v>134</v>
      </c>
      <c r="CX759" s="2" t="s">
        <v>134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134</v>
      </c>
      <c r="DG759" s="2" t="s">
        <v>134</v>
      </c>
      <c r="DH759" s="2" t="s">
        <v>134</v>
      </c>
      <c r="DI759" s="2" t="s">
        <v>134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134</v>
      </c>
      <c r="DR759" s="2" t="s">
        <v>134</v>
      </c>
      <c r="DS759" s="2" t="s">
        <v>134</v>
      </c>
      <c r="DT759" s="2" t="s">
        <v>134</v>
      </c>
      <c r="DU759" s="2" t="s">
        <v>134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134</v>
      </c>
      <c r="ED759" s="2" t="s">
        <v>134</v>
      </c>
      <c r="EE759" s="2" t="s">
        <v>134</v>
      </c>
      <c r="EF759" s="2" t="s">
        <v>134</v>
      </c>
      <c r="EG759" s="2" t="s">
        <v>134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134</v>
      </c>
      <c r="EP759" s="2" t="s">
        <v>134</v>
      </c>
      <c r="EQ759" s="2" t="s">
        <v>134</v>
      </c>
      <c r="ER759" s="2" t="s">
        <v>134</v>
      </c>
      <c r="ES759" s="2" t="s">
        <v>134</v>
      </c>
      <c r="ET759" s="2" t="s">
        <v>134</v>
      </c>
      <c r="EU759" s="4"/>
      <c r="EV759" s="8"/>
      <c r="EW759" s="4"/>
      <c r="EX759" s="8"/>
      <c r="EY759" s="7"/>
      <c r="EZ759" s="7"/>
      <c r="FA759" s="2" t="s">
        <v>134</v>
      </c>
      <c r="FB759" s="2" t="s">
        <v>134</v>
      </c>
      <c r="FC759" s="2" t="s">
        <v>134</v>
      </c>
      <c r="FD759" s="2" t="s">
        <v>134</v>
      </c>
      <c r="FE759" s="2" t="s">
        <v>134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134</v>
      </c>
      <c r="FN759" s="2" t="s">
        <v>134</v>
      </c>
      <c r="FO759" s="2" t="s">
        <v>134</v>
      </c>
      <c r="FP759" s="2" t="s">
        <v>134</v>
      </c>
      <c r="FQ759" s="2" t="s">
        <v>134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134</v>
      </c>
      <c r="GA759" s="2" t="s">
        <v>134</v>
      </c>
      <c r="GB759" s="2" t="s">
        <v>134</v>
      </c>
      <c r="GC759" s="2" t="s">
        <v>134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134</v>
      </c>
      <c r="GL759" s="2" t="s">
        <v>134</v>
      </c>
      <c r="GM759" s="2" t="s">
        <v>134</v>
      </c>
      <c r="GN759" s="2" t="s">
        <v>134</v>
      </c>
      <c r="GO759" s="2" t="s">
        <v>134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134</v>
      </c>
      <c r="GX759" s="2" t="s">
        <v>134</v>
      </c>
      <c r="GY759" s="2" t="s">
        <v>134</v>
      </c>
      <c r="GZ759" s="2" t="s">
        <v>134</v>
      </c>
      <c r="HA759" s="2" t="s">
        <v>134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134</v>
      </c>
      <c r="HJ759" s="2" t="s">
        <v>134</v>
      </c>
      <c r="HK759" s="2" t="s">
        <v>134</v>
      </c>
      <c r="HL759" s="2" t="s">
        <v>134</v>
      </c>
      <c r="HM759" s="2" t="s">
        <v>134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134</v>
      </c>
      <c r="HV759" s="2" t="s">
        <v>134</v>
      </c>
      <c r="HW759" s="2" t="s">
        <v>134</v>
      </c>
      <c r="HX759" s="2" t="s">
        <v>134</v>
      </c>
      <c r="HY759" s="2" t="s">
        <v>134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134</v>
      </c>
      <c r="II759" s="2" t="s">
        <v>134</v>
      </c>
      <c r="IJ759" s="2" t="s">
        <v>134</v>
      </c>
      <c r="IK759" s="2" t="s">
        <v>134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134</v>
      </c>
      <c r="IT759" s="2" t="s">
        <v>134</v>
      </c>
      <c r="IU759" s="2" t="s">
        <v>134</v>
      </c>
      <c r="IV759" s="2" t="s">
        <v>134</v>
      </c>
      <c r="IW759" s="2" t="s">
        <v>134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134</v>
      </c>
      <c r="JF759" s="2" t="s">
        <v>134</v>
      </c>
      <c r="JG759" s="2" t="s">
        <v>134</v>
      </c>
      <c r="JH759" s="2" t="s">
        <v>134</v>
      </c>
      <c r="JI759" s="2" t="s">
        <v>134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134</v>
      </c>
      <c r="JS759" s="2" t="s">
        <v>134</v>
      </c>
      <c r="JT759" s="2" t="s">
        <v>134</v>
      </c>
      <c r="JU759" s="2" t="s">
        <v>134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134</v>
      </c>
      <c r="KE759" s="2" t="s">
        <v>134</v>
      </c>
      <c r="KF759" s="2" t="s">
        <v>134</v>
      </c>
      <c r="KG759" s="2" t="s">
        <v>134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134</v>
      </c>
      <c r="LC759" s="2" t="s">
        <v>134</v>
      </c>
      <c r="LD759" s="2" t="s">
        <v>134</v>
      </c>
      <c r="LE759" s="2" t="s">
        <v>134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134</v>
      </c>
      <c r="LN759" s="2" t="s">
        <v>134</v>
      </c>
      <c r="LO759" s="2" t="s">
        <v>134</v>
      </c>
      <c r="LP759" s="2" t="s">
        <v>134</v>
      </c>
      <c r="LQ759" s="2" t="s">
        <v>134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134</v>
      </c>
      <c r="LZ759" s="2" t="s">
        <v>134</v>
      </c>
      <c r="MA759" s="2" t="s">
        <v>134</v>
      </c>
      <c r="MB759" s="2" t="s">
        <v>134</v>
      </c>
      <c r="MC759" s="2" t="s">
        <v>134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134</v>
      </c>
      <c r="MM759" s="2" t="s">
        <v>134</v>
      </c>
      <c r="MN759" s="2" t="s">
        <v>134</v>
      </c>
      <c r="MO759" s="2" t="s">
        <v>134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134</v>
      </c>
      <c r="MY759" s="2" t="s">
        <v>134</v>
      </c>
      <c r="MZ759" s="2" t="s">
        <v>134</v>
      </c>
      <c r="NA759" s="2" t="s">
        <v>134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134</v>
      </c>
      <c r="NJ759" s="2" t="s">
        <v>134</v>
      </c>
      <c r="NK759" s="2" t="s">
        <v>134</v>
      </c>
      <c r="NL759" s="2" t="s">
        <v>134</v>
      </c>
      <c r="NM759" s="2" t="s">
        <v>134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134</v>
      </c>
      <c r="NV759" s="2" t="s">
        <v>134</v>
      </c>
      <c r="NW759" s="2" t="s">
        <v>134</v>
      </c>
      <c r="NX759" s="2" t="s">
        <v>134</v>
      </c>
      <c r="NY759" s="2" t="s">
        <v>134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134</v>
      </c>
      <c r="OT759" s="2" t="s">
        <v>134</v>
      </c>
      <c r="OU759" s="2" t="s">
        <v>134</v>
      </c>
      <c r="OV759" s="2" t="s">
        <v>134</v>
      </c>
      <c r="OW759" s="2" t="s">
        <v>134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134</v>
      </c>
      <c r="PF759" s="2" t="s">
        <v>134</v>
      </c>
      <c r="PG759" s="2" t="s">
        <v>134</v>
      </c>
      <c r="PH759" s="2" t="s">
        <v>134</v>
      </c>
      <c r="PI759" s="2" t="s">
        <v>134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134</v>
      </c>
      <c r="PS759" s="2" t="s">
        <v>134</v>
      </c>
      <c r="PT759" s="2" t="s">
        <v>134</v>
      </c>
      <c r="PU759" s="2" t="s">
        <v>134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134</v>
      </c>
      <c r="QD759" s="2" t="s">
        <v>134</v>
      </c>
      <c r="QE759" s="2" t="s">
        <v>134</v>
      </c>
      <c r="QF759" s="2" t="s">
        <v>134</v>
      </c>
      <c r="QG759" s="2" t="s">
        <v>134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134</v>
      </c>
      <c r="RB759" s="2" t="s">
        <v>134</v>
      </c>
      <c r="RC759" s="2" t="s">
        <v>134</v>
      </c>
      <c r="RD759" s="2" t="s">
        <v>134</v>
      </c>
      <c r="RE759" s="2" t="s">
        <v>134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134</v>
      </c>
      <c r="RN759" s="2" t="s">
        <v>134</v>
      </c>
      <c r="RO759" s="2" t="s">
        <v>134</v>
      </c>
      <c r="RP759" s="2" t="s">
        <v>134</v>
      </c>
      <c r="RQ759" s="2" t="s">
        <v>134</v>
      </c>
      <c r="RR759" s="2" t="s">
        <v>134</v>
      </c>
      <c r="RS759" s="4"/>
      <c r="RT759" s="8"/>
      <c r="RU759" s="4"/>
      <c r="RV759" s="8"/>
      <c r="RW759" s="7"/>
      <c r="RX759" s="7"/>
      <c r="RY759" s="2" t="s">
        <v>134</v>
      </c>
      <c r="RZ759" s="2" t="s">
        <v>134</v>
      </c>
      <c r="SA759" s="2" t="s">
        <v>134</v>
      </c>
      <c r="SB759" s="2" t="s">
        <v>134</v>
      </c>
      <c r="SC759" s="2" t="s">
        <v>134</v>
      </c>
      <c r="SD759" s="2" t="s">
        <v>134</v>
      </c>
      <c r="SE759" s="4"/>
      <c r="SF759" s="8"/>
      <c r="SG759" s="4"/>
      <c r="SH759" s="8"/>
      <c r="SI759" s="7"/>
      <c r="SJ759" s="7"/>
      <c r="SK759" s="2" t="s">
        <v>134</v>
      </c>
      <c r="SL759" s="2" t="s">
        <v>134</v>
      </c>
      <c r="SM759" s="2" t="s">
        <v>134</v>
      </c>
      <c r="SN759" s="2" t="s">
        <v>134</v>
      </c>
      <c r="SO759" s="2" t="s">
        <v>134</v>
      </c>
      <c r="SP759" s="2" t="s">
        <v>134</v>
      </c>
    </row>
    <row r="760">
      <c r="A760" s="2" t="s">
        <v>4587</v>
      </c>
      <c r="B760" s="2" t="s">
        <v>123</v>
      </c>
      <c r="C760" s="2" t="s">
        <v>1660</v>
      </c>
      <c r="D760" s="2" t="s">
        <v>125</v>
      </c>
      <c r="E760" s="2" t="s">
        <v>1660</v>
      </c>
      <c r="F760" s="2" t="s">
        <v>4588</v>
      </c>
      <c r="G760" s="2" t="s">
        <v>134</v>
      </c>
      <c r="H760" s="2" t="s">
        <v>134</v>
      </c>
      <c r="I760" s="2" t="s">
        <v>134</v>
      </c>
      <c r="J760" s="2" t="s">
        <v>234</v>
      </c>
      <c r="K760" s="2" t="s">
        <v>329</v>
      </c>
      <c r="L760" s="3">
        <v>15</v>
      </c>
      <c r="M760" s="3"/>
      <c r="N760" s="3"/>
      <c r="O760" s="2" t="s">
        <v>725</v>
      </c>
      <c r="P760" s="2" t="s">
        <v>134</v>
      </c>
      <c r="Q760" s="2" t="s">
        <v>134</v>
      </c>
      <c r="R760" s="2" t="s">
        <v>3132</v>
      </c>
      <c r="S760" s="2" t="s">
        <v>134</v>
      </c>
      <c r="T760" s="2" t="s">
        <v>134</v>
      </c>
      <c r="U760" s="2" t="s">
        <v>134</v>
      </c>
      <c r="V760" s="2" t="s">
        <v>134</v>
      </c>
      <c r="W760" s="2" t="s">
        <v>134</v>
      </c>
      <c r="X760" s="2" t="s">
        <v>134</v>
      </c>
      <c r="Y760" s="2" t="s">
        <v>134</v>
      </c>
      <c r="Z760" s="4"/>
      <c r="AA760" s="4">
        <f>=ROUNDDOWN({0},0)</f>
      </c>
      <c r="AB760" s="5"/>
      <c r="AC760" s="2" t="s">
        <v>134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134</v>
      </c>
      <c r="BM760" s="7"/>
      <c r="BN760" s="7"/>
      <c r="BO760" s="4"/>
      <c r="BP760" s="8"/>
      <c r="BQ760" s="4"/>
      <c r="BR760" s="8"/>
      <c r="BS760" s="7"/>
      <c r="BT760" s="7"/>
      <c r="BU760" s="2" t="s">
        <v>134</v>
      </c>
      <c r="BV760" s="2" t="s">
        <v>134</v>
      </c>
      <c r="BW760" s="2" t="s">
        <v>134</v>
      </c>
      <c r="BX760" s="2" t="s">
        <v>134</v>
      </c>
      <c r="BY760" s="2" t="s">
        <v>134</v>
      </c>
      <c r="BZ760" s="2" t="s">
        <v>134</v>
      </c>
      <c r="CA760" s="4"/>
      <c r="CB760" s="8"/>
      <c r="CC760" s="4"/>
      <c r="CD760" s="8"/>
      <c r="CE760" s="7"/>
      <c r="CF760" s="7"/>
      <c r="CG760" s="2" t="s">
        <v>134</v>
      </c>
      <c r="CH760" s="2" t="s">
        <v>134</v>
      </c>
      <c r="CI760" s="2" t="s">
        <v>134</v>
      </c>
      <c r="CJ760" s="2" t="s">
        <v>134</v>
      </c>
      <c r="CK760" s="2" t="s">
        <v>134</v>
      </c>
      <c r="CL760" s="2" t="s">
        <v>134</v>
      </c>
      <c r="CM760" s="4"/>
      <c r="CN760" s="8"/>
      <c r="CO760" s="4"/>
      <c r="CP760" s="8"/>
      <c r="CQ760" s="7"/>
      <c r="CR760" s="7"/>
      <c r="CS760" s="2" t="s">
        <v>134</v>
      </c>
      <c r="CT760" s="2" t="s">
        <v>134</v>
      </c>
      <c r="CU760" s="2" t="s">
        <v>134</v>
      </c>
      <c r="CV760" s="2" t="s">
        <v>134</v>
      </c>
      <c r="CW760" s="2" t="s">
        <v>134</v>
      </c>
      <c r="CX760" s="2" t="s">
        <v>134</v>
      </c>
      <c r="CY760" s="4"/>
      <c r="CZ760" s="8"/>
      <c r="DA760" s="4"/>
      <c r="DB760" s="8"/>
      <c r="DC760" s="7"/>
      <c r="DD760" s="7"/>
      <c r="DE760" s="2" t="s">
        <v>134</v>
      </c>
      <c r="DF760" s="2" t="s">
        <v>134</v>
      </c>
      <c r="DG760" s="2" t="s">
        <v>134</v>
      </c>
      <c r="DH760" s="2" t="s">
        <v>134</v>
      </c>
      <c r="DI760" s="2" t="s">
        <v>134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134</v>
      </c>
      <c r="DR760" s="2" t="s">
        <v>134</v>
      </c>
      <c r="DS760" s="2" t="s">
        <v>134</v>
      </c>
      <c r="DT760" s="2" t="s">
        <v>134</v>
      </c>
      <c r="DU760" s="2" t="s">
        <v>134</v>
      </c>
      <c r="DV760" s="2" t="s">
        <v>134</v>
      </c>
      <c r="DW760" s="4"/>
      <c r="DX760" s="8"/>
      <c r="DY760" s="4"/>
      <c r="DZ760" s="8"/>
      <c r="EA760" s="7"/>
      <c r="EB760" s="7"/>
      <c r="EC760" s="2" t="s">
        <v>134</v>
      </c>
      <c r="ED760" s="2" t="s">
        <v>134</v>
      </c>
      <c r="EE760" s="2" t="s">
        <v>134</v>
      </c>
      <c r="EF760" s="2" t="s">
        <v>134</v>
      </c>
      <c r="EG760" s="2" t="s">
        <v>134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134</v>
      </c>
      <c r="EP760" s="2" t="s">
        <v>134</v>
      </c>
      <c r="EQ760" s="2" t="s">
        <v>134</v>
      </c>
      <c r="ER760" s="2" t="s">
        <v>134</v>
      </c>
      <c r="ES760" s="2" t="s">
        <v>134</v>
      </c>
      <c r="ET760" s="2" t="s">
        <v>134</v>
      </c>
      <c r="EU760" s="4"/>
      <c r="EV760" s="8"/>
      <c r="EW760" s="4"/>
      <c r="EX760" s="8"/>
      <c r="EY760" s="7"/>
      <c r="EZ760" s="7"/>
      <c r="FA760" s="2" t="s">
        <v>134</v>
      </c>
      <c r="FB760" s="2" t="s">
        <v>134</v>
      </c>
      <c r="FC760" s="2" t="s">
        <v>134</v>
      </c>
      <c r="FD760" s="2" t="s">
        <v>134</v>
      </c>
      <c r="FE760" s="2" t="s">
        <v>134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134</v>
      </c>
      <c r="FN760" s="2" t="s">
        <v>134</v>
      </c>
      <c r="FO760" s="2" t="s">
        <v>134</v>
      </c>
      <c r="FP760" s="2" t="s">
        <v>134</v>
      </c>
      <c r="FQ760" s="2" t="s">
        <v>134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134</v>
      </c>
      <c r="FZ760" s="2" t="s">
        <v>134</v>
      </c>
      <c r="GA760" s="2" t="s">
        <v>134</v>
      </c>
      <c r="GB760" s="2" t="s">
        <v>134</v>
      </c>
      <c r="GC760" s="2" t="s">
        <v>134</v>
      </c>
      <c r="GD760" s="2" t="s">
        <v>134</v>
      </c>
      <c r="GE760" s="4"/>
      <c r="GF760" s="8"/>
      <c r="GG760" s="4"/>
      <c r="GH760" s="8"/>
      <c r="GI760" s="7"/>
      <c r="GJ760" s="7"/>
      <c r="GK760" s="2" t="s">
        <v>134</v>
      </c>
      <c r="GL760" s="2" t="s">
        <v>134</v>
      </c>
      <c r="GM760" s="2" t="s">
        <v>134</v>
      </c>
      <c r="GN760" s="2" t="s">
        <v>134</v>
      </c>
      <c r="GO760" s="2" t="s">
        <v>134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134</v>
      </c>
      <c r="GX760" s="2" t="s">
        <v>134</v>
      </c>
      <c r="GY760" s="2" t="s">
        <v>134</v>
      </c>
      <c r="GZ760" s="2" t="s">
        <v>134</v>
      </c>
      <c r="HA760" s="2" t="s">
        <v>134</v>
      </c>
      <c r="HB760" s="2" t="s">
        <v>134</v>
      </c>
      <c r="HC760" s="4"/>
      <c r="HD760" s="8"/>
      <c r="HE760" s="4"/>
      <c r="HF760" s="8"/>
      <c r="HG760" s="7"/>
      <c r="HH760" s="7"/>
      <c r="HI760" s="2" t="s">
        <v>134</v>
      </c>
      <c r="HJ760" s="2" t="s">
        <v>134</v>
      </c>
      <c r="HK760" s="2" t="s">
        <v>134</v>
      </c>
      <c r="HL760" s="2" t="s">
        <v>134</v>
      </c>
      <c r="HM760" s="2" t="s">
        <v>134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134</v>
      </c>
      <c r="HV760" s="2" t="s">
        <v>134</v>
      </c>
      <c r="HW760" s="2" t="s">
        <v>134</v>
      </c>
      <c r="HX760" s="2" t="s">
        <v>134</v>
      </c>
      <c r="HY760" s="2" t="s">
        <v>134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134</v>
      </c>
      <c r="IH760" s="2" t="s">
        <v>134</v>
      </c>
      <c r="II760" s="2" t="s">
        <v>134</v>
      </c>
      <c r="IJ760" s="2" t="s">
        <v>134</v>
      </c>
      <c r="IK760" s="2" t="s">
        <v>134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134</v>
      </c>
      <c r="IT760" s="2" t="s">
        <v>134</v>
      </c>
      <c r="IU760" s="2" t="s">
        <v>134</v>
      </c>
      <c r="IV760" s="2" t="s">
        <v>134</v>
      </c>
      <c r="IW760" s="2" t="s">
        <v>134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134</v>
      </c>
      <c r="JF760" s="2" t="s">
        <v>134</v>
      </c>
      <c r="JG760" s="2" t="s">
        <v>134</v>
      </c>
      <c r="JH760" s="2" t="s">
        <v>134</v>
      </c>
      <c r="JI760" s="2" t="s">
        <v>134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134</v>
      </c>
      <c r="JR760" s="2" t="s">
        <v>134</v>
      </c>
      <c r="JS760" s="2" t="s">
        <v>134</v>
      </c>
      <c r="JT760" s="2" t="s">
        <v>134</v>
      </c>
      <c r="JU760" s="2" t="s">
        <v>134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134</v>
      </c>
      <c r="KE760" s="2" t="s">
        <v>134</v>
      </c>
      <c r="KF760" s="2" t="s">
        <v>134</v>
      </c>
      <c r="KG760" s="2" t="s">
        <v>134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134</v>
      </c>
      <c r="KP760" s="2" t="s">
        <v>134</v>
      </c>
      <c r="KQ760" s="2" t="s">
        <v>134</v>
      </c>
      <c r="KR760" s="2" t="s">
        <v>134</v>
      </c>
      <c r="KS760" s="2" t="s">
        <v>134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134</v>
      </c>
      <c r="LB760" s="2" t="s">
        <v>134</v>
      </c>
      <c r="LC760" s="2" t="s">
        <v>134</v>
      </c>
      <c r="LD760" s="2" t="s">
        <v>134</v>
      </c>
      <c r="LE760" s="2" t="s">
        <v>134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134</v>
      </c>
      <c r="LN760" s="2" t="s">
        <v>134</v>
      </c>
      <c r="LO760" s="2" t="s">
        <v>134</v>
      </c>
      <c r="LP760" s="2" t="s">
        <v>134</v>
      </c>
      <c r="LQ760" s="2" t="s">
        <v>134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134</v>
      </c>
      <c r="LZ760" s="2" t="s">
        <v>134</v>
      </c>
      <c r="MA760" s="2" t="s">
        <v>134</v>
      </c>
      <c r="MB760" s="2" t="s">
        <v>134</v>
      </c>
      <c r="MC760" s="2" t="s">
        <v>134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134</v>
      </c>
      <c r="ML760" s="2" t="s">
        <v>134</v>
      </c>
      <c r="MM760" s="2" t="s">
        <v>134</v>
      </c>
      <c r="MN760" s="2" t="s">
        <v>134</v>
      </c>
      <c r="MO760" s="2" t="s">
        <v>134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134</v>
      </c>
      <c r="MY760" s="2" t="s">
        <v>134</v>
      </c>
      <c r="MZ760" s="2" t="s">
        <v>134</v>
      </c>
      <c r="NA760" s="2" t="s">
        <v>134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134</v>
      </c>
      <c r="NJ760" s="2" t="s">
        <v>134</v>
      </c>
      <c r="NK760" s="2" t="s">
        <v>134</v>
      </c>
      <c r="NL760" s="2" t="s">
        <v>134</v>
      </c>
      <c r="NM760" s="2" t="s">
        <v>134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134</v>
      </c>
      <c r="NV760" s="2" t="s">
        <v>134</v>
      </c>
      <c r="NW760" s="2" t="s">
        <v>134</v>
      </c>
      <c r="NX760" s="2" t="s">
        <v>134</v>
      </c>
      <c r="NY760" s="2" t="s">
        <v>134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134</v>
      </c>
      <c r="OT760" s="2" t="s">
        <v>134</v>
      </c>
      <c r="OU760" s="2" t="s">
        <v>134</v>
      </c>
      <c r="OV760" s="2" t="s">
        <v>134</v>
      </c>
      <c r="OW760" s="2" t="s">
        <v>134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134</v>
      </c>
      <c r="PF760" s="2" t="s">
        <v>134</v>
      </c>
      <c r="PG760" s="2" t="s">
        <v>134</v>
      </c>
      <c r="PH760" s="2" t="s">
        <v>134</v>
      </c>
      <c r="PI760" s="2" t="s">
        <v>134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134</v>
      </c>
      <c r="PS760" s="2" t="s">
        <v>134</v>
      </c>
      <c r="PT760" s="2" t="s">
        <v>134</v>
      </c>
      <c r="PU760" s="2" t="s">
        <v>134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134</v>
      </c>
      <c r="QD760" s="2" t="s">
        <v>134</v>
      </c>
      <c r="QE760" s="2" t="s">
        <v>134</v>
      </c>
      <c r="QF760" s="2" t="s">
        <v>134</v>
      </c>
      <c r="QG760" s="2" t="s">
        <v>134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134</v>
      </c>
      <c r="QP760" s="2" t="s">
        <v>134</v>
      </c>
      <c r="QQ760" s="2" t="s">
        <v>134</v>
      </c>
      <c r="QR760" s="2" t="s">
        <v>134</v>
      </c>
      <c r="QS760" s="2" t="s">
        <v>134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134</v>
      </c>
      <c r="RB760" s="2" t="s">
        <v>134</v>
      </c>
      <c r="RC760" s="2" t="s">
        <v>134</v>
      </c>
      <c r="RD760" s="2" t="s">
        <v>134</v>
      </c>
      <c r="RE760" s="2" t="s">
        <v>134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134</v>
      </c>
      <c r="RN760" s="2" t="s">
        <v>134</v>
      </c>
      <c r="RO760" s="2" t="s">
        <v>134</v>
      </c>
      <c r="RP760" s="2" t="s">
        <v>134</v>
      </c>
      <c r="RQ760" s="2" t="s">
        <v>134</v>
      </c>
      <c r="RR760" s="2" t="s">
        <v>134</v>
      </c>
      <c r="RS760" s="4"/>
      <c r="RT760" s="8"/>
      <c r="RU760" s="4"/>
      <c r="RV760" s="8"/>
      <c r="RW760" s="7"/>
      <c r="RX760" s="7"/>
      <c r="RY760" s="2" t="s">
        <v>134</v>
      </c>
      <c r="RZ760" s="2" t="s">
        <v>134</v>
      </c>
      <c r="SA760" s="2" t="s">
        <v>134</v>
      </c>
      <c r="SB760" s="2" t="s">
        <v>134</v>
      </c>
      <c r="SC760" s="2" t="s">
        <v>134</v>
      </c>
      <c r="SD760" s="2" t="s">
        <v>134</v>
      </c>
      <c r="SE760" s="4"/>
      <c r="SF760" s="8"/>
      <c r="SG760" s="4"/>
      <c r="SH760" s="8"/>
      <c r="SI760" s="7"/>
      <c r="SJ760" s="7"/>
      <c r="SK760" s="2" t="s">
        <v>134</v>
      </c>
      <c r="SL760" s="2" t="s">
        <v>134</v>
      </c>
      <c r="SM760" s="2" t="s">
        <v>134</v>
      </c>
      <c r="SN760" s="2" t="s">
        <v>134</v>
      </c>
      <c r="SO760" s="2" t="s">
        <v>134</v>
      </c>
      <c r="SP760" s="2" t="s">
        <v>134</v>
      </c>
    </row>
    <row r="761">
      <c r="A761" s="2" t="s">
        <v>4589</v>
      </c>
      <c r="B761" s="2" t="s">
        <v>123</v>
      </c>
      <c r="C761" s="2" t="s">
        <v>1660</v>
      </c>
      <c r="D761" s="2" t="s">
        <v>125</v>
      </c>
      <c r="E761" s="2" t="s">
        <v>1660</v>
      </c>
      <c r="F761" s="2" t="s">
        <v>4590</v>
      </c>
      <c r="G761" s="2" t="s">
        <v>134</v>
      </c>
      <c r="H761" s="2" t="s">
        <v>134</v>
      </c>
      <c r="I761" s="2" t="s">
        <v>134</v>
      </c>
      <c r="J761" s="2" t="s">
        <v>234</v>
      </c>
      <c r="K761" s="2" t="s">
        <v>130</v>
      </c>
      <c r="L761" s="3">
        <v>11.81</v>
      </c>
      <c r="M761" s="3"/>
      <c r="N761" s="3"/>
      <c r="O761" s="2" t="s">
        <v>725</v>
      </c>
      <c r="P761" s="2" t="s">
        <v>134</v>
      </c>
      <c r="Q761" s="2" t="s">
        <v>134</v>
      </c>
      <c r="R761" s="2" t="s">
        <v>3132</v>
      </c>
      <c r="S761" s="2" t="s">
        <v>134</v>
      </c>
      <c r="T761" s="2" t="s">
        <v>134</v>
      </c>
      <c r="U761" s="2" t="s">
        <v>134</v>
      </c>
      <c r="V761" s="2" t="s">
        <v>134</v>
      </c>
      <c r="W761" s="2" t="s">
        <v>134</v>
      </c>
      <c r="X761" s="2" t="s">
        <v>134</v>
      </c>
      <c r="Y761" s="2" t="s">
        <v>134</v>
      </c>
      <c r="Z761" s="4"/>
      <c r="AA761" s="4">
        <f>=ROUNDDOWN({0},0)</f>
      </c>
      <c r="AB761" s="5"/>
      <c r="AC761" s="2" t="s">
        <v>134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/>
      <c r="BJ761" s="4"/>
      <c r="BK761" s="8"/>
      <c r="BL761" s="2" t="s">
        <v>134</v>
      </c>
      <c r="BM761" s="7"/>
      <c r="BN761" s="7"/>
      <c r="BO761" s="4"/>
      <c r="BP761" s="8"/>
      <c r="BQ761" s="4"/>
      <c r="BR761" s="8"/>
      <c r="BS761" s="7"/>
      <c r="BT761" s="7"/>
      <c r="BU761" s="2" t="s">
        <v>134</v>
      </c>
      <c r="BV761" s="2" t="s">
        <v>134</v>
      </c>
      <c r="BW761" s="2" t="s">
        <v>134</v>
      </c>
      <c r="BX761" s="2" t="s">
        <v>134</v>
      </c>
      <c r="BY761" s="2" t="s">
        <v>134</v>
      </c>
      <c r="BZ761" s="2" t="s">
        <v>134</v>
      </c>
      <c r="CA761" s="4"/>
      <c r="CB761" s="8"/>
      <c r="CC761" s="4"/>
      <c r="CD761" s="8"/>
      <c r="CE761" s="7"/>
      <c r="CF761" s="7"/>
      <c r="CG761" s="2" t="s">
        <v>134</v>
      </c>
      <c r="CH761" s="2" t="s">
        <v>134</v>
      </c>
      <c r="CI761" s="2" t="s">
        <v>134</v>
      </c>
      <c r="CJ761" s="2" t="s">
        <v>134</v>
      </c>
      <c r="CK761" s="2" t="s">
        <v>134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134</v>
      </c>
      <c r="CT761" s="2" t="s">
        <v>134</v>
      </c>
      <c r="CU761" s="2" t="s">
        <v>134</v>
      </c>
      <c r="CV761" s="2" t="s">
        <v>134</v>
      </c>
      <c r="CW761" s="2" t="s">
        <v>134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134</v>
      </c>
      <c r="DF761" s="2" t="s">
        <v>134</v>
      </c>
      <c r="DG761" s="2" t="s">
        <v>134</v>
      </c>
      <c r="DH761" s="2" t="s">
        <v>134</v>
      </c>
      <c r="DI761" s="2" t="s">
        <v>134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134</v>
      </c>
      <c r="DR761" s="2" t="s">
        <v>134</v>
      </c>
      <c r="DS761" s="2" t="s">
        <v>134</v>
      </c>
      <c r="DT761" s="2" t="s">
        <v>134</v>
      </c>
      <c r="DU761" s="2" t="s">
        <v>134</v>
      </c>
      <c r="DV761" s="2" t="s">
        <v>134</v>
      </c>
      <c r="DW761" s="4"/>
      <c r="DX761" s="8"/>
      <c r="DY761" s="4"/>
      <c r="DZ761" s="8"/>
      <c r="EA761" s="7"/>
      <c r="EB761" s="7"/>
      <c r="EC761" s="2" t="s">
        <v>134</v>
      </c>
      <c r="ED761" s="2" t="s">
        <v>134</v>
      </c>
      <c r="EE761" s="2" t="s">
        <v>134</v>
      </c>
      <c r="EF761" s="2" t="s">
        <v>134</v>
      </c>
      <c r="EG761" s="2" t="s">
        <v>134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134</v>
      </c>
      <c r="EP761" s="2" t="s">
        <v>134</v>
      </c>
      <c r="EQ761" s="2" t="s">
        <v>134</v>
      </c>
      <c r="ER761" s="2" t="s">
        <v>134</v>
      </c>
      <c r="ES761" s="2" t="s">
        <v>134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134</v>
      </c>
      <c r="FB761" s="2" t="s">
        <v>134</v>
      </c>
      <c r="FC761" s="2" t="s">
        <v>134</v>
      </c>
      <c r="FD761" s="2" t="s">
        <v>134</v>
      </c>
      <c r="FE761" s="2" t="s">
        <v>134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134</v>
      </c>
      <c r="FN761" s="2" t="s">
        <v>134</v>
      </c>
      <c r="FO761" s="2" t="s">
        <v>134</v>
      </c>
      <c r="FP761" s="2" t="s">
        <v>134</v>
      </c>
      <c r="FQ761" s="2" t="s">
        <v>134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134</v>
      </c>
      <c r="GA761" s="2" t="s">
        <v>134</v>
      </c>
      <c r="GB761" s="2" t="s">
        <v>134</v>
      </c>
      <c r="GC761" s="2" t="s">
        <v>134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134</v>
      </c>
      <c r="GM761" s="2" t="s">
        <v>134</v>
      </c>
      <c r="GN761" s="2" t="s">
        <v>134</v>
      </c>
      <c r="GO761" s="2" t="s">
        <v>134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134</v>
      </c>
      <c r="GX761" s="2" t="s">
        <v>134</v>
      </c>
      <c r="GY761" s="2" t="s">
        <v>134</v>
      </c>
      <c r="GZ761" s="2" t="s">
        <v>134</v>
      </c>
      <c r="HA761" s="2" t="s">
        <v>134</v>
      </c>
      <c r="HB761" s="2" t="s">
        <v>134</v>
      </c>
      <c r="HC761" s="4"/>
      <c r="HD761" s="8"/>
      <c r="HE761" s="4"/>
      <c r="HF761" s="8"/>
      <c r="HG761" s="7"/>
      <c r="HH761" s="7"/>
      <c r="HI761" s="2" t="s">
        <v>134</v>
      </c>
      <c r="HJ761" s="2" t="s">
        <v>134</v>
      </c>
      <c r="HK761" s="2" t="s">
        <v>134</v>
      </c>
      <c r="HL761" s="2" t="s">
        <v>134</v>
      </c>
      <c r="HM761" s="2" t="s">
        <v>134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134</v>
      </c>
      <c r="HV761" s="2" t="s">
        <v>134</v>
      </c>
      <c r="HW761" s="2" t="s">
        <v>134</v>
      </c>
      <c r="HX761" s="2" t="s">
        <v>134</v>
      </c>
      <c r="HY761" s="2" t="s">
        <v>134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134</v>
      </c>
      <c r="II761" s="2" t="s">
        <v>134</v>
      </c>
      <c r="IJ761" s="2" t="s">
        <v>134</v>
      </c>
      <c r="IK761" s="2" t="s">
        <v>134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134</v>
      </c>
      <c r="IT761" s="2" t="s">
        <v>134</v>
      </c>
      <c r="IU761" s="2" t="s">
        <v>134</v>
      </c>
      <c r="IV761" s="2" t="s">
        <v>134</v>
      </c>
      <c r="IW761" s="2" t="s">
        <v>134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134</v>
      </c>
      <c r="JG761" s="2" t="s">
        <v>134</v>
      </c>
      <c r="JH761" s="2" t="s">
        <v>134</v>
      </c>
      <c r="JI761" s="2" t="s">
        <v>134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134</v>
      </c>
      <c r="JR761" s="2" t="s">
        <v>134</v>
      </c>
      <c r="JS761" s="2" t="s">
        <v>134</v>
      </c>
      <c r="JT761" s="2" t="s">
        <v>134</v>
      </c>
      <c r="JU761" s="2" t="s">
        <v>134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134</v>
      </c>
      <c r="KE761" s="2" t="s">
        <v>134</v>
      </c>
      <c r="KF761" s="2" t="s">
        <v>134</v>
      </c>
      <c r="KG761" s="2" t="s">
        <v>134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134</v>
      </c>
      <c r="KP761" s="2" t="s">
        <v>134</v>
      </c>
      <c r="KQ761" s="2" t="s">
        <v>134</v>
      </c>
      <c r="KR761" s="2" t="s">
        <v>134</v>
      </c>
      <c r="KS761" s="2" t="s">
        <v>134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134</v>
      </c>
      <c r="LC761" s="2" t="s">
        <v>134</v>
      </c>
      <c r="LD761" s="2" t="s">
        <v>134</v>
      </c>
      <c r="LE761" s="2" t="s">
        <v>134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134</v>
      </c>
      <c r="LO761" s="2" t="s">
        <v>134</v>
      </c>
      <c r="LP761" s="2" t="s">
        <v>134</v>
      </c>
      <c r="LQ761" s="2" t="s">
        <v>134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134</v>
      </c>
      <c r="LZ761" s="2" t="s">
        <v>134</v>
      </c>
      <c r="MA761" s="2" t="s">
        <v>134</v>
      </c>
      <c r="MB761" s="2" t="s">
        <v>134</v>
      </c>
      <c r="MC761" s="2" t="s">
        <v>134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134</v>
      </c>
      <c r="MM761" s="2" t="s">
        <v>134</v>
      </c>
      <c r="MN761" s="2" t="s">
        <v>134</v>
      </c>
      <c r="MO761" s="2" t="s">
        <v>134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134</v>
      </c>
      <c r="MY761" s="2" t="s">
        <v>134</v>
      </c>
      <c r="MZ761" s="2" t="s">
        <v>134</v>
      </c>
      <c r="NA761" s="2" t="s">
        <v>134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134</v>
      </c>
      <c r="NJ761" s="2" t="s">
        <v>134</v>
      </c>
      <c r="NK761" s="2" t="s">
        <v>134</v>
      </c>
      <c r="NL761" s="2" t="s">
        <v>134</v>
      </c>
      <c r="NM761" s="2" t="s">
        <v>134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134</v>
      </c>
      <c r="NW761" s="2" t="s">
        <v>134</v>
      </c>
      <c r="NX761" s="2" t="s">
        <v>134</v>
      </c>
      <c r="NY761" s="2" t="s">
        <v>134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134</v>
      </c>
      <c r="OT761" s="2" t="s">
        <v>134</v>
      </c>
      <c r="OU761" s="2" t="s">
        <v>134</v>
      </c>
      <c r="OV761" s="2" t="s">
        <v>134</v>
      </c>
      <c r="OW761" s="2" t="s">
        <v>134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134</v>
      </c>
      <c r="PG761" s="2" t="s">
        <v>134</v>
      </c>
      <c r="PH761" s="2" t="s">
        <v>134</v>
      </c>
      <c r="PI761" s="2" t="s">
        <v>134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134</v>
      </c>
      <c r="PS761" s="2" t="s">
        <v>134</v>
      </c>
      <c r="PT761" s="2" t="s">
        <v>134</v>
      </c>
      <c r="PU761" s="2" t="s">
        <v>134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134</v>
      </c>
      <c r="QD761" s="2" t="s">
        <v>134</v>
      </c>
      <c r="QE761" s="2" t="s">
        <v>134</v>
      </c>
      <c r="QF761" s="2" t="s">
        <v>134</v>
      </c>
      <c r="QG761" s="2" t="s">
        <v>134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134</v>
      </c>
      <c r="RB761" s="2" t="s">
        <v>134</v>
      </c>
      <c r="RC761" s="2" t="s">
        <v>134</v>
      </c>
      <c r="RD761" s="2" t="s">
        <v>134</v>
      </c>
      <c r="RE761" s="2" t="s">
        <v>134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134</v>
      </c>
      <c r="RN761" s="2" t="s">
        <v>134</v>
      </c>
      <c r="RO761" s="2" t="s">
        <v>134</v>
      </c>
      <c r="RP761" s="2" t="s">
        <v>134</v>
      </c>
      <c r="RQ761" s="2" t="s">
        <v>134</v>
      </c>
      <c r="RR761" s="2" t="s">
        <v>134</v>
      </c>
      <c r="RS761" s="4"/>
      <c r="RT761" s="8"/>
      <c r="RU761" s="4"/>
      <c r="RV761" s="8"/>
      <c r="RW761" s="7"/>
      <c r="RX761" s="7"/>
      <c r="RY761" s="2" t="s">
        <v>134</v>
      </c>
      <c r="RZ761" s="2" t="s">
        <v>134</v>
      </c>
      <c r="SA761" s="2" t="s">
        <v>134</v>
      </c>
      <c r="SB761" s="2" t="s">
        <v>134</v>
      </c>
      <c r="SC761" s="2" t="s">
        <v>134</v>
      </c>
      <c r="SD761" s="2" t="s">
        <v>134</v>
      </c>
      <c r="SE761" s="4"/>
      <c r="SF761" s="8"/>
      <c r="SG761" s="4"/>
      <c r="SH761" s="8"/>
      <c r="SI761" s="7"/>
      <c r="SJ761" s="7"/>
      <c r="SK761" s="2" t="s">
        <v>134</v>
      </c>
      <c r="SL761" s="2" t="s">
        <v>134</v>
      </c>
      <c r="SM761" s="2" t="s">
        <v>134</v>
      </c>
      <c r="SN761" s="2" t="s">
        <v>134</v>
      </c>
      <c r="SO761" s="2" t="s">
        <v>134</v>
      </c>
      <c r="SP761" s="2" t="s">
        <v>134</v>
      </c>
    </row>
    <row r="762">
      <c r="A762" s="2" t="s">
        <v>4591</v>
      </c>
      <c r="B762" s="2" t="s">
        <v>123</v>
      </c>
      <c r="C762" s="2" t="s">
        <v>1660</v>
      </c>
      <c r="D762" s="2" t="s">
        <v>125</v>
      </c>
      <c r="E762" s="2" t="s">
        <v>1660</v>
      </c>
      <c r="F762" s="2" t="s">
        <v>3538</v>
      </c>
      <c r="G762" s="2" t="s">
        <v>134</v>
      </c>
      <c r="H762" s="2" t="s">
        <v>134</v>
      </c>
      <c r="I762" s="2" t="s">
        <v>134</v>
      </c>
      <c r="J762" s="2" t="s">
        <v>234</v>
      </c>
      <c r="K762" s="2" t="s">
        <v>273</v>
      </c>
      <c r="L762" s="3">
        <v>11.81</v>
      </c>
      <c r="M762" s="3"/>
      <c r="N762" s="3"/>
      <c r="O762" s="2" t="s">
        <v>725</v>
      </c>
      <c r="P762" s="2" t="s">
        <v>134</v>
      </c>
      <c r="Q762" s="2" t="s">
        <v>134</v>
      </c>
      <c r="R762" s="2" t="s">
        <v>3132</v>
      </c>
      <c r="S762" s="2" t="s">
        <v>134</v>
      </c>
      <c r="T762" s="2" t="s">
        <v>134</v>
      </c>
      <c r="U762" s="2" t="s">
        <v>134</v>
      </c>
      <c r="V762" s="2" t="s">
        <v>134</v>
      </c>
      <c r="W762" s="2" t="s">
        <v>134</v>
      </c>
      <c r="X762" s="2" t="s">
        <v>134</v>
      </c>
      <c r="Y762" s="2" t="s">
        <v>134</v>
      </c>
      <c r="Z762" s="4"/>
      <c r="AA762" s="4">
        <f>=ROUNDDOWN({0},0)</f>
      </c>
      <c r="AB762" s="5"/>
      <c r="AC762" s="2" t="s">
        <v>134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134</v>
      </c>
      <c r="BD762" s="8" t="s">
        <v>134</v>
      </c>
      <c r="BE762" s="4" t="s">
        <v>134</v>
      </c>
      <c r="BF762" s="8" t="s">
        <v>134</v>
      </c>
      <c r="BG762" s="7" t="s">
        <v>134</v>
      </c>
      <c r="BH762" s="7" t="s">
        <v>134</v>
      </c>
      <c r="BI762" s="7"/>
      <c r="BJ762" s="4"/>
      <c r="BK762" s="8"/>
      <c r="BL762" s="2" t="s">
        <v>134</v>
      </c>
      <c r="BM762" s="7"/>
      <c r="BN762" s="7"/>
      <c r="BO762" s="4"/>
      <c r="BP762" s="8"/>
      <c r="BQ762" s="4"/>
      <c r="BR762" s="8"/>
      <c r="BS762" s="7"/>
      <c r="BT762" s="7"/>
      <c r="BU762" s="2" t="s">
        <v>134</v>
      </c>
      <c r="BV762" s="2" t="s">
        <v>134</v>
      </c>
      <c r="BW762" s="2" t="s">
        <v>134</v>
      </c>
      <c r="BX762" s="2" t="s">
        <v>134</v>
      </c>
      <c r="BY762" s="2" t="s">
        <v>134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134</v>
      </c>
      <c r="CI762" s="2" t="s">
        <v>134</v>
      </c>
      <c r="CJ762" s="2" t="s">
        <v>134</v>
      </c>
      <c r="CK762" s="2" t="s">
        <v>134</v>
      </c>
      <c r="CL762" s="2" t="s">
        <v>134</v>
      </c>
      <c r="CM762" s="4"/>
      <c r="CN762" s="8"/>
      <c r="CO762" s="4"/>
      <c r="CP762" s="8"/>
      <c r="CQ762" s="7"/>
      <c r="CR762" s="7"/>
      <c r="CS762" s="2" t="s">
        <v>134</v>
      </c>
      <c r="CT762" s="2" t="s">
        <v>134</v>
      </c>
      <c r="CU762" s="2" t="s">
        <v>134</v>
      </c>
      <c r="CV762" s="2" t="s">
        <v>134</v>
      </c>
      <c r="CW762" s="2" t="s">
        <v>134</v>
      </c>
      <c r="CX762" s="2" t="s">
        <v>134</v>
      </c>
      <c r="CY762" s="4"/>
      <c r="CZ762" s="8"/>
      <c r="DA762" s="4"/>
      <c r="DB762" s="8"/>
      <c r="DC762" s="7"/>
      <c r="DD762" s="7"/>
      <c r="DE762" s="2" t="s">
        <v>134</v>
      </c>
      <c r="DF762" s="2" t="s">
        <v>134</v>
      </c>
      <c r="DG762" s="2" t="s">
        <v>134</v>
      </c>
      <c r="DH762" s="2" t="s">
        <v>134</v>
      </c>
      <c r="DI762" s="2" t="s">
        <v>134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134</v>
      </c>
      <c r="DR762" s="2" t="s">
        <v>134</v>
      </c>
      <c r="DS762" s="2" t="s">
        <v>134</v>
      </c>
      <c r="DT762" s="2" t="s">
        <v>134</v>
      </c>
      <c r="DU762" s="2" t="s">
        <v>134</v>
      </c>
      <c r="DV762" s="2" t="s">
        <v>134</v>
      </c>
      <c r="DW762" s="4"/>
      <c r="DX762" s="8"/>
      <c r="DY762" s="4"/>
      <c r="DZ762" s="8"/>
      <c r="EA762" s="7"/>
      <c r="EB762" s="7"/>
      <c r="EC762" s="2" t="s">
        <v>134</v>
      </c>
      <c r="ED762" s="2" t="s">
        <v>134</v>
      </c>
      <c r="EE762" s="2" t="s">
        <v>134</v>
      </c>
      <c r="EF762" s="2" t="s">
        <v>134</v>
      </c>
      <c r="EG762" s="2" t="s">
        <v>134</v>
      </c>
      <c r="EH762" s="2" t="s">
        <v>134</v>
      </c>
      <c r="EI762" s="4"/>
      <c r="EJ762" s="8"/>
      <c r="EK762" s="4"/>
      <c r="EL762" s="8"/>
      <c r="EM762" s="7"/>
      <c r="EN762" s="7"/>
      <c r="EO762" s="2" t="s">
        <v>134</v>
      </c>
      <c r="EP762" s="2" t="s">
        <v>134</v>
      </c>
      <c r="EQ762" s="2" t="s">
        <v>134</v>
      </c>
      <c r="ER762" s="2" t="s">
        <v>134</v>
      </c>
      <c r="ES762" s="2" t="s">
        <v>134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134</v>
      </c>
      <c r="FB762" s="2" t="s">
        <v>134</v>
      </c>
      <c r="FC762" s="2" t="s">
        <v>134</v>
      </c>
      <c r="FD762" s="2" t="s">
        <v>134</v>
      </c>
      <c r="FE762" s="2" t="s">
        <v>134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134</v>
      </c>
      <c r="FN762" s="2" t="s">
        <v>134</v>
      </c>
      <c r="FO762" s="2" t="s">
        <v>134</v>
      </c>
      <c r="FP762" s="2" t="s">
        <v>134</v>
      </c>
      <c r="FQ762" s="2" t="s">
        <v>134</v>
      </c>
      <c r="FR762" s="2" t="s">
        <v>134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134</v>
      </c>
      <c r="GA762" s="2" t="s">
        <v>134</v>
      </c>
      <c r="GB762" s="2" t="s">
        <v>134</v>
      </c>
      <c r="GC762" s="2" t="s">
        <v>134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134</v>
      </c>
      <c r="GL762" s="2" t="s">
        <v>134</v>
      </c>
      <c r="GM762" s="2" t="s">
        <v>134</v>
      </c>
      <c r="GN762" s="2" t="s">
        <v>134</v>
      </c>
      <c r="GO762" s="2" t="s">
        <v>134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134</v>
      </c>
      <c r="GX762" s="2" t="s">
        <v>134</v>
      </c>
      <c r="GY762" s="2" t="s">
        <v>134</v>
      </c>
      <c r="GZ762" s="2" t="s">
        <v>134</v>
      </c>
      <c r="HA762" s="2" t="s">
        <v>134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134</v>
      </c>
      <c r="HJ762" s="2" t="s">
        <v>134</v>
      </c>
      <c r="HK762" s="2" t="s">
        <v>134</v>
      </c>
      <c r="HL762" s="2" t="s">
        <v>134</v>
      </c>
      <c r="HM762" s="2" t="s">
        <v>134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134</v>
      </c>
      <c r="HV762" s="2" t="s">
        <v>134</v>
      </c>
      <c r="HW762" s="2" t="s">
        <v>134</v>
      </c>
      <c r="HX762" s="2" t="s">
        <v>134</v>
      </c>
      <c r="HY762" s="2" t="s">
        <v>134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134</v>
      </c>
      <c r="II762" s="2" t="s">
        <v>134</v>
      </c>
      <c r="IJ762" s="2" t="s">
        <v>134</v>
      </c>
      <c r="IK762" s="2" t="s">
        <v>134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134</v>
      </c>
      <c r="IT762" s="2" t="s">
        <v>134</v>
      </c>
      <c r="IU762" s="2" t="s">
        <v>134</v>
      </c>
      <c r="IV762" s="2" t="s">
        <v>134</v>
      </c>
      <c r="IW762" s="2" t="s">
        <v>134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134</v>
      </c>
      <c r="JF762" s="2" t="s">
        <v>134</v>
      </c>
      <c r="JG762" s="2" t="s">
        <v>134</v>
      </c>
      <c r="JH762" s="2" t="s">
        <v>134</v>
      </c>
      <c r="JI762" s="2" t="s">
        <v>134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134</v>
      </c>
      <c r="JR762" s="2" t="s">
        <v>134</v>
      </c>
      <c r="JS762" s="2" t="s">
        <v>134</v>
      </c>
      <c r="JT762" s="2" t="s">
        <v>134</v>
      </c>
      <c r="JU762" s="2" t="s">
        <v>134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134</v>
      </c>
      <c r="KE762" s="2" t="s">
        <v>134</v>
      </c>
      <c r="KF762" s="2" t="s">
        <v>134</v>
      </c>
      <c r="KG762" s="2" t="s">
        <v>134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134</v>
      </c>
      <c r="LB762" s="2" t="s">
        <v>134</v>
      </c>
      <c r="LC762" s="2" t="s">
        <v>134</v>
      </c>
      <c r="LD762" s="2" t="s">
        <v>134</v>
      </c>
      <c r="LE762" s="2" t="s">
        <v>134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134</v>
      </c>
      <c r="LN762" s="2" t="s">
        <v>134</v>
      </c>
      <c r="LO762" s="2" t="s">
        <v>134</v>
      </c>
      <c r="LP762" s="2" t="s">
        <v>134</v>
      </c>
      <c r="LQ762" s="2" t="s">
        <v>134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134</v>
      </c>
      <c r="LZ762" s="2" t="s">
        <v>134</v>
      </c>
      <c r="MA762" s="2" t="s">
        <v>134</v>
      </c>
      <c r="MB762" s="2" t="s">
        <v>134</v>
      </c>
      <c r="MC762" s="2" t="s">
        <v>134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134</v>
      </c>
      <c r="MM762" s="2" t="s">
        <v>134</v>
      </c>
      <c r="MN762" s="2" t="s">
        <v>134</v>
      </c>
      <c r="MO762" s="2" t="s">
        <v>134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134</v>
      </c>
      <c r="MY762" s="2" t="s">
        <v>134</v>
      </c>
      <c r="MZ762" s="2" t="s">
        <v>134</v>
      </c>
      <c r="NA762" s="2" t="s">
        <v>134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134</v>
      </c>
      <c r="NJ762" s="2" t="s">
        <v>134</v>
      </c>
      <c r="NK762" s="2" t="s">
        <v>134</v>
      </c>
      <c r="NL762" s="2" t="s">
        <v>134</v>
      </c>
      <c r="NM762" s="2" t="s">
        <v>134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134</v>
      </c>
      <c r="NV762" s="2" t="s">
        <v>134</v>
      </c>
      <c r="NW762" s="2" t="s">
        <v>134</v>
      </c>
      <c r="NX762" s="2" t="s">
        <v>134</v>
      </c>
      <c r="NY762" s="2" t="s">
        <v>134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134</v>
      </c>
      <c r="OT762" s="2" t="s">
        <v>134</v>
      </c>
      <c r="OU762" s="2" t="s">
        <v>134</v>
      </c>
      <c r="OV762" s="2" t="s">
        <v>134</v>
      </c>
      <c r="OW762" s="2" t="s">
        <v>134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134</v>
      </c>
      <c r="PR762" s="2" t="s">
        <v>134</v>
      </c>
      <c r="PS762" s="2" t="s">
        <v>134</v>
      </c>
      <c r="PT762" s="2" t="s">
        <v>134</v>
      </c>
      <c r="PU762" s="2" t="s">
        <v>134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134</v>
      </c>
      <c r="QD762" s="2" t="s">
        <v>134</v>
      </c>
      <c r="QE762" s="2" t="s">
        <v>134</v>
      </c>
      <c r="QF762" s="2" t="s">
        <v>134</v>
      </c>
      <c r="QG762" s="2" t="s">
        <v>134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134</v>
      </c>
      <c r="RB762" s="2" t="s">
        <v>134</v>
      </c>
      <c r="RC762" s="2" t="s">
        <v>134</v>
      </c>
      <c r="RD762" s="2" t="s">
        <v>134</v>
      </c>
      <c r="RE762" s="2" t="s">
        <v>134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134</v>
      </c>
      <c r="RN762" s="2" t="s">
        <v>134</v>
      </c>
      <c r="RO762" s="2" t="s">
        <v>134</v>
      </c>
      <c r="RP762" s="2" t="s">
        <v>134</v>
      </c>
      <c r="RQ762" s="2" t="s">
        <v>134</v>
      </c>
      <c r="RR762" s="2" t="s">
        <v>134</v>
      </c>
      <c r="RS762" s="4"/>
      <c r="RT762" s="8"/>
      <c r="RU762" s="4"/>
      <c r="RV762" s="8"/>
      <c r="RW762" s="7"/>
      <c r="RX762" s="7"/>
      <c r="RY762" s="2" t="s">
        <v>134</v>
      </c>
      <c r="RZ762" s="2" t="s">
        <v>134</v>
      </c>
      <c r="SA762" s="2" t="s">
        <v>134</v>
      </c>
      <c r="SB762" s="2" t="s">
        <v>134</v>
      </c>
      <c r="SC762" s="2" t="s">
        <v>134</v>
      </c>
      <c r="SD762" s="2" t="s">
        <v>134</v>
      </c>
      <c r="SE762" s="4"/>
      <c r="SF762" s="8"/>
      <c r="SG762" s="4"/>
      <c r="SH762" s="8"/>
      <c r="SI762" s="7"/>
      <c r="SJ762" s="7"/>
      <c r="SK762" s="2" t="s">
        <v>134</v>
      </c>
      <c r="SL762" s="2" t="s">
        <v>134</v>
      </c>
      <c r="SM762" s="2" t="s">
        <v>134</v>
      </c>
      <c r="SN762" s="2" t="s">
        <v>134</v>
      </c>
      <c r="SO762" s="2" t="s">
        <v>134</v>
      </c>
      <c r="SP762" s="2" t="s">
        <v>134</v>
      </c>
    </row>
    <row r="763">
      <c r="A763" s="2" t="s">
        <v>4592</v>
      </c>
      <c r="B763" s="2" t="s">
        <v>123</v>
      </c>
      <c r="C763" s="2" t="s">
        <v>1660</v>
      </c>
      <c r="D763" s="2" t="s">
        <v>125</v>
      </c>
      <c r="E763" s="2" t="s">
        <v>1660</v>
      </c>
      <c r="F763" s="2" t="s">
        <v>3538</v>
      </c>
      <c r="G763" s="2" t="s">
        <v>134</v>
      </c>
      <c r="H763" s="2" t="s">
        <v>134</v>
      </c>
      <c r="I763" s="2" t="s">
        <v>134</v>
      </c>
      <c r="J763" s="2" t="s">
        <v>234</v>
      </c>
      <c r="K763" s="2" t="s">
        <v>792</v>
      </c>
      <c r="L763" s="3">
        <v>11.81</v>
      </c>
      <c r="M763" s="3"/>
      <c r="N763" s="3"/>
      <c r="O763" s="2" t="s">
        <v>725</v>
      </c>
      <c r="P763" s="2" t="s">
        <v>134</v>
      </c>
      <c r="Q763" s="2" t="s">
        <v>134</v>
      </c>
      <c r="R763" s="2" t="s">
        <v>3132</v>
      </c>
      <c r="S763" s="2" t="s">
        <v>134</v>
      </c>
      <c r="T763" s="2" t="s">
        <v>134</v>
      </c>
      <c r="U763" s="2" t="s">
        <v>134</v>
      </c>
      <c r="V763" s="2" t="s">
        <v>134</v>
      </c>
      <c r="W763" s="2" t="s">
        <v>134</v>
      </c>
      <c r="X763" s="2" t="s">
        <v>134</v>
      </c>
      <c r="Y763" s="2" t="s">
        <v>134</v>
      </c>
      <c r="Z763" s="4"/>
      <c r="AA763" s="4">
        <f>=ROUNDDOWN({0},0)</f>
      </c>
      <c r="AB763" s="5"/>
      <c r="AC763" s="2" t="s">
        <v>134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134</v>
      </c>
      <c r="BD763" s="8" t="s">
        <v>134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/>
      <c r="BJ763" s="4"/>
      <c r="BK763" s="8"/>
      <c r="BL763" s="2" t="s">
        <v>134</v>
      </c>
      <c r="BM763" s="7"/>
      <c r="BN763" s="7"/>
      <c r="BO763" s="4"/>
      <c r="BP763" s="8"/>
      <c r="BQ763" s="4"/>
      <c r="BR763" s="8"/>
      <c r="BS763" s="7"/>
      <c r="BT763" s="7"/>
      <c r="BU763" s="2" t="s">
        <v>134</v>
      </c>
      <c r="BV763" s="2" t="s">
        <v>134</v>
      </c>
      <c r="BW763" s="2" t="s">
        <v>134</v>
      </c>
      <c r="BX763" s="2" t="s">
        <v>134</v>
      </c>
      <c r="BY763" s="2" t="s">
        <v>134</v>
      </c>
      <c r="BZ763" s="2" t="s">
        <v>134</v>
      </c>
      <c r="CA763" s="4"/>
      <c r="CB763" s="8"/>
      <c r="CC763" s="4"/>
      <c r="CD763" s="8"/>
      <c r="CE763" s="7"/>
      <c r="CF763" s="7"/>
      <c r="CG763" s="2" t="s">
        <v>134</v>
      </c>
      <c r="CH763" s="2" t="s">
        <v>134</v>
      </c>
      <c r="CI763" s="2" t="s">
        <v>134</v>
      </c>
      <c r="CJ763" s="2" t="s">
        <v>134</v>
      </c>
      <c r="CK763" s="2" t="s">
        <v>134</v>
      </c>
      <c r="CL763" s="2" t="s">
        <v>134</v>
      </c>
      <c r="CM763" s="4"/>
      <c r="CN763" s="8"/>
      <c r="CO763" s="4"/>
      <c r="CP763" s="8"/>
      <c r="CQ763" s="7"/>
      <c r="CR763" s="7"/>
      <c r="CS763" s="2" t="s">
        <v>134</v>
      </c>
      <c r="CT763" s="2" t="s">
        <v>134</v>
      </c>
      <c r="CU763" s="2" t="s">
        <v>134</v>
      </c>
      <c r="CV763" s="2" t="s">
        <v>134</v>
      </c>
      <c r="CW763" s="2" t="s">
        <v>134</v>
      </c>
      <c r="CX763" s="2" t="s">
        <v>134</v>
      </c>
      <c r="CY763" s="4"/>
      <c r="CZ763" s="8"/>
      <c r="DA763" s="4"/>
      <c r="DB763" s="8"/>
      <c r="DC763" s="7"/>
      <c r="DD763" s="7"/>
      <c r="DE763" s="2" t="s">
        <v>134</v>
      </c>
      <c r="DF763" s="2" t="s">
        <v>134</v>
      </c>
      <c r="DG763" s="2" t="s">
        <v>134</v>
      </c>
      <c r="DH763" s="2" t="s">
        <v>134</v>
      </c>
      <c r="DI763" s="2" t="s">
        <v>134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134</v>
      </c>
      <c r="DR763" s="2" t="s">
        <v>134</v>
      </c>
      <c r="DS763" s="2" t="s">
        <v>134</v>
      </c>
      <c r="DT763" s="2" t="s">
        <v>134</v>
      </c>
      <c r="DU763" s="2" t="s">
        <v>134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134</v>
      </c>
      <c r="ED763" s="2" t="s">
        <v>134</v>
      </c>
      <c r="EE763" s="2" t="s">
        <v>134</v>
      </c>
      <c r="EF763" s="2" t="s">
        <v>134</v>
      </c>
      <c r="EG763" s="2" t="s">
        <v>134</v>
      </c>
      <c r="EH763" s="2" t="s">
        <v>134</v>
      </c>
      <c r="EI763" s="4"/>
      <c r="EJ763" s="8"/>
      <c r="EK763" s="4"/>
      <c r="EL763" s="8"/>
      <c r="EM763" s="7"/>
      <c r="EN763" s="7"/>
      <c r="EO763" s="2" t="s">
        <v>134</v>
      </c>
      <c r="EP763" s="2" t="s">
        <v>134</v>
      </c>
      <c r="EQ763" s="2" t="s">
        <v>134</v>
      </c>
      <c r="ER763" s="2" t="s">
        <v>134</v>
      </c>
      <c r="ES763" s="2" t="s">
        <v>134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134</v>
      </c>
      <c r="FB763" s="2" t="s">
        <v>134</v>
      </c>
      <c r="FC763" s="2" t="s">
        <v>134</v>
      </c>
      <c r="FD763" s="2" t="s">
        <v>134</v>
      </c>
      <c r="FE763" s="2" t="s">
        <v>134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134</v>
      </c>
      <c r="FN763" s="2" t="s">
        <v>134</v>
      </c>
      <c r="FO763" s="2" t="s">
        <v>134</v>
      </c>
      <c r="FP763" s="2" t="s">
        <v>134</v>
      </c>
      <c r="FQ763" s="2" t="s">
        <v>134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134</v>
      </c>
      <c r="FZ763" s="2" t="s">
        <v>134</v>
      </c>
      <c r="GA763" s="2" t="s">
        <v>134</v>
      </c>
      <c r="GB763" s="2" t="s">
        <v>134</v>
      </c>
      <c r="GC763" s="2" t="s">
        <v>134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134</v>
      </c>
      <c r="GL763" s="2" t="s">
        <v>134</v>
      </c>
      <c r="GM763" s="2" t="s">
        <v>134</v>
      </c>
      <c r="GN763" s="2" t="s">
        <v>134</v>
      </c>
      <c r="GO763" s="2" t="s">
        <v>134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134</v>
      </c>
      <c r="GX763" s="2" t="s">
        <v>134</v>
      </c>
      <c r="GY763" s="2" t="s">
        <v>134</v>
      </c>
      <c r="GZ763" s="2" t="s">
        <v>134</v>
      </c>
      <c r="HA763" s="2" t="s">
        <v>134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134</v>
      </c>
      <c r="HJ763" s="2" t="s">
        <v>134</v>
      </c>
      <c r="HK763" s="2" t="s">
        <v>134</v>
      </c>
      <c r="HL763" s="2" t="s">
        <v>134</v>
      </c>
      <c r="HM763" s="2" t="s">
        <v>134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134</v>
      </c>
      <c r="HV763" s="2" t="s">
        <v>134</v>
      </c>
      <c r="HW763" s="2" t="s">
        <v>134</v>
      </c>
      <c r="HX763" s="2" t="s">
        <v>134</v>
      </c>
      <c r="HY763" s="2" t="s">
        <v>134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134</v>
      </c>
      <c r="IH763" s="2" t="s">
        <v>134</v>
      </c>
      <c r="II763" s="2" t="s">
        <v>134</v>
      </c>
      <c r="IJ763" s="2" t="s">
        <v>134</v>
      </c>
      <c r="IK763" s="2" t="s">
        <v>134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134</v>
      </c>
      <c r="IT763" s="2" t="s">
        <v>134</v>
      </c>
      <c r="IU763" s="2" t="s">
        <v>134</v>
      </c>
      <c r="IV763" s="2" t="s">
        <v>134</v>
      </c>
      <c r="IW763" s="2" t="s">
        <v>134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134</v>
      </c>
      <c r="JF763" s="2" t="s">
        <v>134</v>
      </c>
      <c r="JG763" s="2" t="s">
        <v>134</v>
      </c>
      <c r="JH763" s="2" t="s">
        <v>134</v>
      </c>
      <c r="JI763" s="2" t="s">
        <v>134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134</v>
      </c>
      <c r="JR763" s="2" t="s">
        <v>134</v>
      </c>
      <c r="JS763" s="2" t="s">
        <v>134</v>
      </c>
      <c r="JT763" s="2" t="s">
        <v>134</v>
      </c>
      <c r="JU763" s="2" t="s">
        <v>134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134</v>
      </c>
      <c r="KE763" s="2" t="s">
        <v>134</v>
      </c>
      <c r="KF763" s="2" t="s">
        <v>134</v>
      </c>
      <c r="KG763" s="2" t="s">
        <v>134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134</v>
      </c>
      <c r="LB763" s="2" t="s">
        <v>134</v>
      </c>
      <c r="LC763" s="2" t="s">
        <v>134</v>
      </c>
      <c r="LD763" s="2" t="s">
        <v>134</v>
      </c>
      <c r="LE763" s="2" t="s">
        <v>134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134</v>
      </c>
      <c r="LN763" s="2" t="s">
        <v>134</v>
      </c>
      <c r="LO763" s="2" t="s">
        <v>134</v>
      </c>
      <c r="LP763" s="2" t="s">
        <v>134</v>
      </c>
      <c r="LQ763" s="2" t="s">
        <v>134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134</v>
      </c>
      <c r="LZ763" s="2" t="s">
        <v>134</v>
      </c>
      <c r="MA763" s="2" t="s">
        <v>134</v>
      </c>
      <c r="MB763" s="2" t="s">
        <v>134</v>
      </c>
      <c r="MC763" s="2" t="s">
        <v>134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134</v>
      </c>
      <c r="MM763" s="2" t="s">
        <v>134</v>
      </c>
      <c r="MN763" s="2" t="s">
        <v>134</v>
      </c>
      <c r="MO763" s="2" t="s">
        <v>134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134</v>
      </c>
      <c r="MY763" s="2" t="s">
        <v>134</v>
      </c>
      <c r="MZ763" s="2" t="s">
        <v>134</v>
      </c>
      <c r="NA763" s="2" t="s">
        <v>134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134</v>
      </c>
      <c r="NJ763" s="2" t="s">
        <v>134</v>
      </c>
      <c r="NK763" s="2" t="s">
        <v>134</v>
      </c>
      <c r="NL763" s="2" t="s">
        <v>134</v>
      </c>
      <c r="NM763" s="2" t="s">
        <v>134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134</v>
      </c>
      <c r="NV763" s="2" t="s">
        <v>134</v>
      </c>
      <c r="NW763" s="2" t="s">
        <v>134</v>
      </c>
      <c r="NX763" s="2" t="s">
        <v>134</v>
      </c>
      <c r="NY763" s="2" t="s">
        <v>134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134</v>
      </c>
      <c r="OT763" s="2" t="s">
        <v>134</v>
      </c>
      <c r="OU763" s="2" t="s">
        <v>134</v>
      </c>
      <c r="OV763" s="2" t="s">
        <v>134</v>
      </c>
      <c r="OW763" s="2" t="s">
        <v>134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134</v>
      </c>
      <c r="PR763" s="2" t="s">
        <v>134</v>
      </c>
      <c r="PS763" s="2" t="s">
        <v>134</v>
      </c>
      <c r="PT763" s="2" t="s">
        <v>134</v>
      </c>
      <c r="PU763" s="2" t="s">
        <v>134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134</v>
      </c>
      <c r="QD763" s="2" t="s">
        <v>134</v>
      </c>
      <c r="QE763" s="2" t="s">
        <v>134</v>
      </c>
      <c r="QF763" s="2" t="s">
        <v>134</v>
      </c>
      <c r="QG763" s="2" t="s">
        <v>134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134</v>
      </c>
      <c r="QP763" s="2" t="s">
        <v>134</v>
      </c>
      <c r="QQ763" s="2" t="s">
        <v>134</v>
      </c>
      <c r="QR763" s="2" t="s">
        <v>134</v>
      </c>
      <c r="QS763" s="2" t="s">
        <v>134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134</v>
      </c>
      <c r="RB763" s="2" t="s">
        <v>134</v>
      </c>
      <c r="RC763" s="2" t="s">
        <v>134</v>
      </c>
      <c r="RD763" s="2" t="s">
        <v>134</v>
      </c>
      <c r="RE763" s="2" t="s">
        <v>134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134</v>
      </c>
      <c r="RN763" s="2" t="s">
        <v>134</v>
      </c>
      <c r="RO763" s="2" t="s">
        <v>134</v>
      </c>
      <c r="RP763" s="2" t="s">
        <v>134</v>
      </c>
      <c r="RQ763" s="2" t="s">
        <v>134</v>
      </c>
      <c r="RR763" s="2" t="s">
        <v>134</v>
      </c>
      <c r="RS763" s="4"/>
      <c r="RT763" s="8"/>
      <c r="RU763" s="4"/>
      <c r="RV763" s="8"/>
      <c r="RW763" s="7"/>
      <c r="RX763" s="7"/>
      <c r="RY763" s="2" t="s">
        <v>134</v>
      </c>
      <c r="RZ763" s="2" t="s">
        <v>134</v>
      </c>
      <c r="SA763" s="2" t="s">
        <v>134</v>
      </c>
      <c r="SB763" s="2" t="s">
        <v>134</v>
      </c>
      <c r="SC763" s="2" t="s">
        <v>134</v>
      </c>
      <c r="SD763" s="2" t="s">
        <v>134</v>
      </c>
      <c r="SE763" s="4"/>
      <c r="SF763" s="8"/>
      <c r="SG763" s="4"/>
      <c r="SH763" s="8"/>
      <c r="SI763" s="7"/>
      <c r="SJ763" s="7"/>
      <c r="SK763" s="2" t="s">
        <v>134</v>
      </c>
      <c r="SL763" s="2" t="s">
        <v>134</v>
      </c>
      <c r="SM763" s="2" t="s">
        <v>134</v>
      </c>
      <c r="SN763" s="2" t="s">
        <v>134</v>
      </c>
      <c r="SO763" s="2" t="s">
        <v>134</v>
      </c>
      <c r="SP763" s="2" t="s">
        <v>134</v>
      </c>
    </row>
    <row r="764">
      <c r="A764" s="2" t="s">
        <v>4593</v>
      </c>
      <c r="B764" s="2" t="s">
        <v>123</v>
      </c>
      <c r="C764" s="2" t="s">
        <v>1660</v>
      </c>
      <c r="D764" s="2" t="s">
        <v>125</v>
      </c>
      <c r="E764" s="2" t="s">
        <v>1660</v>
      </c>
      <c r="F764" s="2" t="s">
        <v>4594</v>
      </c>
      <c r="G764" s="2" t="s">
        <v>134</v>
      </c>
      <c r="H764" s="2" t="s">
        <v>134</v>
      </c>
      <c r="I764" s="2" t="s">
        <v>134</v>
      </c>
      <c r="J764" s="2" t="s">
        <v>234</v>
      </c>
      <c r="K764" s="2" t="s">
        <v>3125</v>
      </c>
      <c r="L764" s="3">
        <v>8</v>
      </c>
      <c r="M764" s="3"/>
      <c r="N764" s="3"/>
      <c r="O764" s="2" t="s">
        <v>766</v>
      </c>
      <c r="P764" s="2" t="s">
        <v>134</v>
      </c>
      <c r="Q764" s="2" t="s">
        <v>134</v>
      </c>
      <c r="R764" s="2" t="s">
        <v>3132</v>
      </c>
      <c r="S764" s="2" t="s">
        <v>134</v>
      </c>
      <c r="T764" s="2" t="s">
        <v>134</v>
      </c>
      <c r="U764" s="2" t="s">
        <v>134</v>
      </c>
      <c r="V764" s="2" t="s">
        <v>134</v>
      </c>
      <c r="W764" s="2" t="s">
        <v>134</v>
      </c>
      <c r="X764" s="2" t="s">
        <v>134</v>
      </c>
      <c r="Y764" s="2" t="s">
        <v>134</v>
      </c>
      <c r="Z764" s="4"/>
      <c r="AA764" s="4">
        <f>=ROUNDDOWN({0},0)</f>
      </c>
      <c r="AB764" s="5"/>
      <c r="AC764" s="2" t="s">
        <v>134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134</v>
      </c>
      <c r="BM764" s="7"/>
      <c r="BN764" s="7"/>
      <c r="BO764" s="4"/>
      <c r="BP764" s="8"/>
      <c r="BQ764" s="4"/>
      <c r="BR764" s="8"/>
      <c r="BS764" s="7"/>
      <c r="BT764" s="7"/>
      <c r="BU764" s="2" t="s">
        <v>134</v>
      </c>
      <c r="BV764" s="2" t="s">
        <v>134</v>
      </c>
      <c r="BW764" s="2" t="s">
        <v>134</v>
      </c>
      <c r="BX764" s="2" t="s">
        <v>134</v>
      </c>
      <c r="BY764" s="2" t="s">
        <v>134</v>
      </c>
      <c r="BZ764" s="2" t="s">
        <v>134</v>
      </c>
      <c r="CA764" s="4"/>
      <c r="CB764" s="8"/>
      <c r="CC764" s="4"/>
      <c r="CD764" s="8"/>
      <c r="CE764" s="7"/>
      <c r="CF764" s="7"/>
      <c r="CG764" s="2" t="s">
        <v>134</v>
      </c>
      <c r="CH764" s="2" t="s">
        <v>134</v>
      </c>
      <c r="CI764" s="2" t="s">
        <v>134</v>
      </c>
      <c r="CJ764" s="2" t="s">
        <v>134</v>
      </c>
      <c r="CK764" s="2" t="s">
        <v>134</v>
      </c>
      <c r="CL764" s="2" t="s">
        <v>134</v>
      </c>
      <c r="CM764" s="4"/>
      <c r="CN764" s="8"/>
      <c r="CO764" s="4"/>
      <c r="CP764" s="8"/>
      <c r="CQ764" s="7"/>
      <c r="CR764" s="7"/>
      <c r="CS764" s="2" t="s">
        <v>134</v>
      </c>
      <c r="CT764" s="2" t="s">
        <v>134</v>
      </c>
      <c r="CU764" s="2" t="s">
        <v>134</v>
      </c>
      <c r="CV764" s="2" t="s">
        <v>134</v>
      </c>
      <c r="CW764" s="2" t="s">
        <v>134</v>
      </c>
      <c r="CX764" s="2" t="s">
        <v>134</v>
      </c>
      <c r="CY764" s="4"/>
      <c r="CZ764" s="8"/>
      <c r="DA764" s="4"/>
      <c r="DB764" s="8"/>
      <c r="DC764" s="7"/>
      <c r="DD764" s="7"/>
      <c r="DE764" s="2" t="s">
        <v>134</v>
      </c>
      <c r="DF764" s="2" t="s">
        <v>134</v>
      </c>
      <c r="DG764" s="2" t="s">
        <v>134</v>
      </c>
      <c r="DH764" s="2" t="s">
        <v>134</v>
      </c>
      <c r="DI764" s="2" t="s">
        <v>134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134</v>
      </c>
      <c r="DR764" s="2" t="s">
        <v>134</v>
      </c>
      <c r="DS764" s="2" t="s">
        <v>134</v>
      </c>
      <c r="DT764" s="2" t="s">
        <v>134</v>
      </c>
      <c r="DU764" s="2" t="s">
        <v>134</v>
      </c>
      <c r="DV764" s="2" t="s">
        <v>134</v>
      </c>
      <c r="DW764" s="4"/>
      <c r="DX764" s="8"/>
      <c r="DY764" s="4"/>
      <c r="DZ764" s="8"/>
      <c r="EA764" s="7"/>
      <c r="EB764" s="7"/>
      <c r="EC764" s="2" t="s">
        <v>134</v>
      </c>
      <c r="ED764" s="2" t="s">
        <v>134</v>
      </c>
      <c r="EE764" s="2" t="s">
        <v>134</v>
      </c>
      <c r="EF764" s="2" t="s">
        <v>134</v>
      </c>
      <c r="EG764" s="2" t="s">
        <v>134</v>
      </c>
      <c r="EH764" s="2" t="s">
        <v>134</v>
      </c>
      <c r="EI764" s="4"/>
      <c r="EJ764" s="8"/>
      <c r="EK764" s="4"/>
      <c r="EL764" s="8"/>
      <c r="EM764" s="7"/>
      <c r="EN764" s="7"/>
      <c r="EO764" s="2" t="s">
        <v>134</v>
      </c>
      <c r="EP764" s="2" t="s">
        <v>134</v>
      </c>
      <c r="EQ764" s="2" t="s">
        <v>134</v>
      </c>
      <c r="ER764" s="2" t="s">
        <v>134</v>
      </c>
      <c r="ES764" s="2" t="s">
        <v>134</v>
      </c>
      <c r="ET764" s="2" t="s">
        <v>134</v>
      </c>
      <c r="EU764" s="4"/>
      <c r="EV764" s="8"/>
      <c r="EW764" s="4"/>
      <c r="EX764" s="8"/>
      <c r="EY764" s="7"/>
      <c r="EZ764" s="7"/>
      <c r="FA764" s="2" t="s">
        <v>134</v>
      </c>
      <c r="FB764" s="2" t="s">
        <v>134</v>
      </c>
      <c r="FC764" s="2" t="s">
        <v>134</v>
      </c>
      <c r="FD764" s="2" t="s">
        <v>134</v>
      </c>
      <c r="FE764" s="2" t="s">
        <v>134</v>
      </c>
      <c r="FF764" s="2" t="s">
        <v>134</v>
      </c>
      <c r="FG764" s="4"/>
      <c r="FH764" s="8"/>
      <c r="FI764" s="4"/>
      <c r="FJ764" s="8"/>
      <c r="FK764" s="7"/>
      <c r="FL764" s="7"/>
      <c r="FM764" s="2" t="s">
        <v>134</v>
      </c>
      <c r="FN764" s="2" t="s">
        <v>134</v>
      </c>
      <c r="FO764" s="2" t="s">
        <v>134</v>
      </c>
      <c r="FP764" s="2" t="s">
        <v>134</v>
      </c>
      <c r="FQ764" s="2" t="s">
        <v>134</v>
      </c>
      <c r="FR764" s="2" t="s">
        <v>134</v>
      </c>
      <c r="FS764" s="4"/>
      <c r="FT764" s="8"/>
      <c r="FU764" s="4"/>
      <c r="FV764" s="8"/>
      <c r="FW764" s="7"/>
      <c r="FX764" s="7"/>
      <c r="FY764" s="2" t="s">
        <v>134</v>
      </c>
      <c r="FZ764" s="2" t="s">
        <v>134</v>
      </c>
      <c r="GA764" s="2" t="s">
        <v>134</v>
      </c>
      <c r="GB764" s="2" t="s">
        <v>134</v>
      </c>
      <c r="GC764" s="2" t="s">
        <v>134</v>
      </c>
      <c r="GD764" s="2" t="s">
        <v>134</v>
      </c>
      <c r="GE764" s="4"/>
      <c r="GF764" s="8"/>
      <c r="GG764" s="4"/>
      <c r="GH764" s="8"/>
      <c r="GI764" s="7"/>
      <c r="GJ764" s="7"/>
      <c r="GK764" s="2" t="s">
        <v>134</v>
      </c>
      <c r="GL764" s="2" t="s">
        <v>134</v>
      </c>
      <c r="GM764" s="2" t="s">
        <v>134</v>
      </c>
      <c r="GN764" s="2" t="s">
        <v>134</v>
      </c>
      <c r="GO764" s="2" t="s">
        <v>134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134</v>
      </c>
      <c r="GX764" s="2" t="s">
        <v>134</v>
      </c>
      <c r="GY764" s="2" t="s">
        <v>134</v>
      </c>
      <c r="GZ764" s="2" t="s">
        <v>134</v>
      </c>
      <c r="HA764" s="2" t="s">
        <v>134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134</v>
      </c>
      <c r="HJ764" s="2" t="s">
        <v>134</v>
      </c>
      <c r="HK764" s="2" t="s">
        <v>134</v>
      </c>
      <c r="HL764" s="2" t="s">
        <v>134</v>
      </c>
      <c r="HM764" s="2" t="s">
        <v>134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134</v>
      </c>
      <c r="HV764" s="2" t="s">
        <v>134</v>
      </c>
      <c r="HW764" s="2" t="s">
        <v>134</v>
      </c>
      <c r="HX764" s="2" t="s">
        <v>134</v>
      </c>
      <c r="HY764" s="2" t="s">
        <v>134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134</v>
      </c>
      <c r="IH764" s="2" t="s">
        <v>134</v>
      </c>
      <c r="II764" s="2" t="s">
        <v>134</v>
      </c>
      <c r="IJ764" s="2" t="s">
        <v>134</v>
      </c>
      <c r="IK764" s="2" t="s">
        <v>134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134</v>
      </c>
      <c r="IT764" s="2" t="s">
        <v>134</v>
      </c>
      <c r="IU764" s="2" t="s">
        <v>134</v>
      </c>
      <c r="IV764" s="2" t="s">
        <v>134</v>
      </c>
      <c r="IW764" s="2" t="s">
        <v>134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134</v>
      </c>
      <c r="JF764" s="2" t="s">
        <v>134</v>
      </c>
      <c r="JG764" s="2" t="s">
        <v>134</v>
      </c>
      <c r="JH764" s="2" t="s">
        <v>134</v>
      </c>
      <c r="JI764" s="2" t="s">
        <v>134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134</v>
      </c>
      <c r="JR764" s="2" t="s">
        <v>134</v>
      </c>
      <c r="JS764" s="2" t="s">
        <v>134</v>
      </c>
      <c r="JT764" s="2" t="s">
        <v>134</v>
      </c>
      <c r="JU764" s="2" t="s">
        <v>134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134</v>
      </c>
      <c r="KD764" s="2" t="s">
        <v>134</v>
      </c>
      <c r="KE764" s="2" t="s">
        <v>134</v>
      </c>
      <c r="KF764" s="2" t="s">
        <v>134</v>
      </c>
      <c r="KG764" s="2" t="s">
        <v>134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134</v>
      </c>
      <c r="KP764" s="2" t="s">
        <v>134</v>
      </c>
      <c r="KQ764" s="2" t="s">
        <v>134</v>
      </c>
      <c r="KR764" s="2" t="s">
        <v>134</v>
      </c>
      <c r="KS764" s="2" t="s">
        <v>134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134</v>
      </c>
      <c r="LB764" s="2" t="s">
        <v>134</v>
      </c>
      <c r="LC764" s="2" t="s">
        <v>134</v>
      </c>
      <c r="LD764" s="2" t="s">
        <v>134</v>
      </c>
      <c r="LE764" s="2" t="s">
        <v>134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134</v>
      </c>
      <c r="LN764" s="2" t="s">
        <v>134</v>
      </c>
      <c r="LO764" s="2" t="s">
        <v>134</v>
      </c>
      <c r="LP764" s="2" t="s">
        <v>134</v>
      </c>
      <c r="LQ764" s="2" t="s">
        <v>134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134</v>
      </c>
      <c r="LZ764" s="2" t="s">
        <v>134</v>
      </c>
      <c r="MA764" s="2" t="s">
        <v>134</v>
      </c>
      <c r="MB764" s="2" t="s">
        <v>134</v>
      </c>
      <c r="MC764" s="2" t="s">
        <v>134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134</v>
      </c>
      <c r="ML764" s="2" t="s">
        <v>134</v>
      </c>
      <c r="MM764" s="2" t="s">
        <v>134</v>
      </c>
      <c r="MN764" s="2" t="s">
        <v>134</v>
      </c>
      <c r="MO764" s="2" t="s">
        <v>134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134</v>
      </c>
      <c r="MY764" s="2" t="s">
        <v>134</v>
      </c>
      <c r="MZ764" s="2" t="s">
        <v>134</v>
      </c>
      <c r="NA764" s="2" t="s">
        <v>134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134</v>
      </c>
      <c r="NJ764" s="2" t="s">
        <v>134</v>
      </c>
      <c r="NK764" s="2" t="s">
        <v>134</v>
      </c>
      <c r="NL764" s="2" t="s">
        <v>134</v>
      </c>
      <c r="NM764" s="2" t="s">
        <v>134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134</v>
      </c>
      <c r="NV764" s="2" t="s">
        <v>134</v>
      </c>
      <c r="NW764" s="2" t="s">
        <v>134</v>
      </c>
      <c r="NX764" s="2" t="s">
        <v>134</v>
      </c>
      <c r="NY764" s="2" t="s">
        <v>134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134</v>
      </c>
      <c r="OH764" s="2" t="s">
        <v>134</v>
      </c>
      <c r="OI764" s="2" t="s">
        <v>134</v>
      </c>
      <c r="OJ764" s="2" t="s">
        <v>134</v>
      </c>
      <c r="OK764" s="2" t="s">
        <v>134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134</v>
      </c>
      <c r="OT764" s="2" t="s">
        <v>134</v>
      </c>
      <c r="OU764" s="2" t="s">
        <v>134</v>
      </c>
      <c r="OV764" s="2" t="s">
        <v>134</v>
      </c>
      <c r="OW764" s="2" t="s">
        <v>134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134</v>
      </c>
      <c r="PF764" s="2" t="s">
        <v>134</v>
      </c>
      <c r="PG764" s="2" t="s">
        <v>134</v>
      </c>
      <c r="PH764" s="2" t="s">
        <v>134</v>
      </c>
      <c r="PI764" s="2" t="s">
        <v>134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134</v>
      </c>
      <c r="PR764" s="2" t="s">
        <v>134</v>
      </c>
      <c r="PS764" s="2" t="s">
        <v>134</v>
      </c>
      <c r="PT764" s="2" t="s">
        <v>134</v>
      </c>
      <c r="PU764" s="2" t="s">
        <v>134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134</v>
      </c>
      <c r="QD764" s="2" t="s">
        <v>134</v>
      </c>
      <c r="QE764" s="2" t="s">
        <v>134</v>
      </c>
      <c r="QF764" s="2" t="s">
        <v>134</v>
      </c>
      <c r="QG764" s="2" t="s">
        <v>134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134</v>
      </c>
      <c r="QP764" s="2" t="s">
        <v>134</v>
      </c>
      <c r="QQ764" s="2" t="s">
        <v>134</v>
      </c>
      <c r="QR764" s="2" t="s">
        <v>134</v>
      </c>
      <c r="QS764" s="2" t="s">
        <v>134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134</v>
      </c>
      <c r="RB764" s="2" t="s">
        <v>134</v>
      </c>
      <c r="RC764" s="2" t="s">
        <v>134</v>
      </c>
      <c r="RD764" s="2" t="s">
        <v>134</v>
      </c>
      <c r="RE764" s="2" t="s">
        <v>134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134</v>
      </c>
      <c r="RN764" s="2" t="s">
        <v>134</v>
      </c>
      <c r="RO764" s="2" t="s">
        <v>134</v>
      </c>
      <c r="RP764" s="2" t="s">
        <v>134</v>
      </c>
      <c r="RQ764" s="2" t="s">
        <v>134</v>
      </c>
      <c r="RR764" s="2" t="s">
        <v>134</v>
      </c>
      <c r="RS764" s="4"/>
      <c r="RT764" s="8"/>
      <c r="RU764" s="4"/>
      <c r="RV764" s="8"/>
      <c r="RW764" s="7"/>
      <c r="RX764" s="7"/>
      <c r="RY764" s="2" t="s">
        <v>134</v>
      </c>
      <c r="RZ764" s="2" t="s">
        <v>134</v>
      </c>
      <c r="SA764" s="2" t="s">
        <v>134</v>
      </c>
      <c r="SB764" s="2" t="s">
        <v>134</v>
      </c>
      <c r="SC764" s="2" t="s">
        <v>134</v>
      </c>
      <c r="SD764" s="2" t="s">
        <v>134</v>
      </c>
      <c r="SE764" s="4"/>
      <c r="SF764" s="8"/>
      <c r="SG764" s="4"/>
      <c r="SH764" s="8"/>
      <c r="SI764" s="7"/>
      <c r="SJ764" s="7"/>
      <c r="SK764" s="2" t="s">
        <v>134</v>
      </c>
      <c r="SL764" s="2" t="s">
        <v>134</v>
      </c>
      <c r="SM764" s="2" t="s">
        <v>134</v>
      </c>
      <c r="SN764" s="2" t="s">
        <v>134</v>
      </c>
      <c r="SO764" s="2" t="s">
        <v>134</v>
      </c>
      <c r="SP764" s="2" t="s">
        <v>134</v>
      </c>
    </row>
    <row r="765">
      <c r="A765" s="2" t="s">
        <v>4595</v>
      </c>
      <c r="B765" s="2" t="s">
        <v>123</v>
      </c>
      <c r="C765" s="2" t="s">
        <v>1660</v>
      </c>
      <c r="D765" s="2" t="s">
        <v>125</v>
      </c>
      <c r="E765" s="2" t="s">
        <v>1660</v>
      </c>
      <c r="F765" s="2" t="s">
        <v>4596</v>
      </c>
      <c r="G765" s="2" t="s">
        <v>134</v>
      </c>
      <c r="H765" s="2" t="s">
        <v>134</v>
      </c>
      <c r="I765" s="2" t="s">
        <v>134</v>
      </c>
      <c r="J765" s="2" t="s">
        <v>234</v>
      </c>
      <c r="K765" s="2" t="s">
        <v>1298</v>
      </c>
      <c r="L765" s="3">
        <v>12</v>
      </c>
      <c r="M765" s="3"/>
      <c r="N765" s="3"/>
      <c r="O765" s="2" t="s">
        <v>766</v>
      </c>
      <c r="P765" s="2" t="s">
        <v>134</v>
      </c>
      <c r="Q765" s="2" t="s">
        <v>134</v>
      </c>
      <c r="R765" s="2" t="s">
        <v>3132</v>
      </c>
      <c r="S765" s="2" t="s">
        <v>134</v>
      </c>
      <c r="T765" s="2" t="s">
        <v>134</v>
      </c>
      <c r="U765" s="2" t="s">
        <v>134</v>
      </c>
      <c r="V765" s="2" t="s">
        <v>134</v>
      </c>
      <c r="W765" s="2" t="s">
        <v>134</v>
      </c>
      <c r="X765" s="2" t="s">
        <v>134</v>
      </c>
      <c r="Y765" s="2" t="s">
        <v>134</v>
      </c>
      <c r="Z765" s="4"/>
      <c r="AA765" s="4">
        <f>=ROUNDDOWN({0},0)</f>
      </c>
      <c r="AB765" s="5"/>
      <c r="AC765" s="2" t="s">
        <v>134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134</v>
      </c>
      <c r="BM765" s="7"/>
      <c r="BN765" s="7"/>
      <c r="BO765" s="4"/>
      <c r="BP765" s="8"/>
      <c r="BQ765" s="4"/>
      <c r="BR765" s="8"/>
      <c r="BS765" s="7"/>
      <c r="BT765" s="7"/>
      <c r="BU765" s="2" t="s">
        <v>134</v>
      </c>
      <c r="BV765" s="2" t="s">
        <v>134</v>
      </c>
      <c r="BW765" s="2" t="s">
        <v>134</v>
      </c>
      <c r="BX765" s="2" t="s">
        <v>134</v>
      </c>
      <c r="BY765" s="2" t="s">
        <v>134</v>
      </c>
      <c r="BZ765" s="2" t="s">
        <v>134</v>
      </c>
      <c r="CA765" s="4"/>
      <c r="CB765" s="8"/>
      <c r="CC765" s="4"/>
      <c r="CD765" s="8"/>
      <c r="CE765" s="7"/>
      <c r="CF765" s="7"/>
      <c r="CG765" s="2" t="s">
        <v>134</v>
      </c>
      <c r="CH765" s="2" t="s">
        <v>134</v>
      </c>
      <c r="CI765" s="2" t="s">
        <v>134</v>
      </c>
      <c r="CJ765" s="2" t="s">
        <v>134</v>
      </c>
      <c r="CK765" s="2" t="s">
        <v>134</v>
      </c>
      <c r="CL765" s="2" t="s">
        <v>134</v>
      </c>
      <c r="CM765" s="4"/>
      <c r="CN765" s="8"/>
      <c r="CO765" s="4"/>
      <c r="CP765" s="8"/>
      <c r="CQ765" s="7"/>
      <c r="CR765" s="7"/>
      <c r="CS765" s="2" t="s">
        <v>134</v>
      </c>
      <c r="CT765" s="2" t="s">
        <v>134</v>
      </c>
      <c r="CU765" s="2" t="s">
        <v>134</v>
      </c>
      <c r="CV765" s="2" t="s">
        <v>134</v>
      </c>
      <c r="CW765" s="2" t="s">
        <v>134</v>
      </c>
      <c r="CX765" s="2" t="s">
        <v>134</v>
      </c>
      <c r="CY765" s="4"/>
      <c r="CZ765" s="8"/>
      <c r="DA765" s="4"/>
      <c r="DB765" s="8"/>
      <c r="DC765" s="7"/>
      <c r="DD765" s="7"/>
      <c r="DE765" s="2" t="s">
        <v>134</v>
      </c>
      <c r="DF765" s="2" t="s">
        <v>134</v>
      </c>
      <c r="DG765" s="2" t="s">
        <v>134</v>
      </c>
      <c r="DH765" s="2" t="s">
        <v>134</v>
      </c>
      <c r="DI765" s="2" t="s">
        <v>134</v>
      </c>
      <c r="DJ765" s="2" t="s">
        <v>134</v>
      </c>
      <c r="DK765" s="4"/>
      <c r="DL765" s="8"/>
      <c r="DM765" s="4"/>
      <c r="DN765" s="8"/>
      <c r="DO765" s="7"/>
      <c r="DP765" s="7"/>
      <c r="DQ765" s="2" t="s">
        <v>134</v>
      </c>
      <c r="DR765" s="2" t="s">
        <v>134</v>
      </c>
      <c r="DS765" s="2" t="s">
        <v>134</v>
      </c>
      <c r="DT765" s="2" t="s">
        <v>134</v>
      </c>
      <c r="DU765" s="2" t="s">
        <v>134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134</v>
      </c>
      <c r="ED765" s="2" t="s">
        <v>134</v>
      </c>
      <c r="EE765" s="2" t="s">
        <v>134</v>
      </c>
      <c r="EF765" s="2" t="s">
        <v>134</v>
      </c>
      <c r="EG765" s="2" t="s">
        <v>134</v>
      </c>
      <c r="EH765" s="2" t="s">
        <v>134</v>
      </c>
      <c r="EI765" s="4"/>
      <c r="EJ765" s="8"/>
      <c r="EK765" s="4"/>
      <c r="EL765" s="8"/>
      <c r="EM765" s="7"/>
      <c r="EN765" s="7"/>
      <c r="EO765" s="2" t="s">
        <v>134</v>
      </c>
      <c r="EP765" s="2" t="s">
        <v>134</v>
      </c>
      <c r="EQ765" s="2" t="s">
        <v>134</v>
      </c>
      <c r="ER765" s="2" t="s">
        <v>134</v>
      </c>
      <c r="ES765" s="2" t="s">
        <v>134</v>
      </c>
      <c r="ET765" s="2" t="s">
        <v>134</v>
      </c>
      <c r="EU765" s="4"/>
      <c r="EV765" s="8"/>
      <c r="EW765" s="4"/>
      <c r="EX765" s="8"/>
      <c r="EY765" s="7"/>
      <c r="EZ765" s="7"/>
      <c r="FA765" s="2" t="s">
        <v>134</v>
      </c>
      <c r="FB765" s="2" t="s">
        <v>134</v>
      </c>
      <c r="FC765" s="2" t="s">
        <v>134</v>
      </c>
      <c r="FD765" s="2" t="s">
        <v>134</v>
      </c>
      <c r="FE765" s="2" t="s">
        <v>134</v>
      </c>
      <c r="FF765" s="2" t="s">
        <v>134</v>
      </c>
      <c r="FG765" s="4"/>
      <c r="FH765" s="8"/>
      <c r="FI765" s="4"/>
      <c r="FJ765" s="8"/>
      <c r="FK765" s="7"/>
      <c r="FL765" s="7"/>
      <c r="FM765" s="2" t="s">
        <v>134</v>
      </c>
      <c r="FN765" s="2" t="s">
        <v>134</v>
      </c>
      <c r="FO765" s="2" t="s">
        <v>134</v>
      </c>
      <c r="FP765" s="2" t="s">
        <v>134</v>
      </c>
      <c r="FQ765" s="2" t="s">
        <v>134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134</v>
      </c>
      <c r="FZ765" s="2" t="s">
        <v>134</v>
      </c>
      <c r="GA765" s="2" t="s">
        <v>134</v>
      </c>
      <c r="GB765" s="2" t="s">
        <v>134</v>
      </c>
      <c r="GC765" s="2" t="s">
        <v>134</v>
      </c>
      <c r="GD765" s="2" t="s">
        <v>134</v>
      </c>
      <c r="GE765" s="4"/>
      <c r="GF765" s="8"/>
      <c r="GG765" s="4"/>
      <c r="GH765" s="8"/>
      <c r="GI765" s="7"/>
      <c r="GJ765" s="7"/>
      <c r="GK765" s="2" t="s">
        <v>134</v>
      </c>
      <c r="GL765" s="2" t="s">
        <v>134</v>
      </c>
      <c r="GM765" s="2" t="s">
        <v>134</v>
      </c>
      <c r="GN765" s="2" t="s">
        <v>134</v>
      </c>
      <c r="GO765" s="2" t="s">
        <v>134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134</v>
      </c>
      <c r="GX765" s="2" t="s">
        <v>134</v>
      </c>
      <c r="GY765" s="2" t="s">
        <v>134</v>
      </c>
      <c r="GZ765" s="2" t="s">
        <v>134</v>
      </c>
      <c r="HA765" s="2" t="s">
        <v>134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134</v>
      </c>
      <c r="HJ765" s="2" t="s">
        <v>134</v>
      </c>
      <c r="HK765" s="2" t="s">
        <v>134</v>
      </c>
      <c r="HL765" s="2" t="s">
        <v>134</v>
      </c>
      <c r="HM765" s="2" t="s">
        <v>134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134</v>
      </c>
      <c r="HV765" s="2" t="s">
        <v>134</v>
      </c>
      <c r="HW765" s="2" t="s">
        <v>134</v>
      </c>
      <c r="HX765" s="2" t="s">
        <v>134</v>
      </c>
      <c r="HY765" s="2" t="s">
        <v>134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134</v>
      </c>
      <c r="IH765" s="2" t="s">
        <v>134</v>
      </c>
      <c r="II765" s="2" t="s">
        <v>134</v>
      </c>
      <c r="IJ765" s="2" t="s">
        <v>134</v>
      </c>
      <c r="IK765" s="2" t="s">
        <v>134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134</v>
      </c>
      <c r="IT765" s="2" t="s">
        <v>134</v>
      </c>
      <c r="IU765" s="2" t="s">
        <v>134</v>
      </c>
      <c r="IV765" s="2" t="s">
        <v>134</v>
      </c>
      <c r="IW765" s="2" t="s">
        <v>134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134</v>
      </c>
      <c r="JF765" s="2" t="s">
        <v>134</v>
      </c>
      <c r="JG765" s="2" t="s">
        <v>134</v>
      </c>
      <c r="JH765" s="2" t="s">
        <v>134</v>
      </c>
      <c r="JI765" s="2" t="s">
        <v>134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134</v>
      </c>
      <c r="JR765" s="2" t="s">
        <v>134</v>
      </c>
      <c r="JS765" s="2" t="s">
        <v>134</v>
      </c>
      <c r="JT765" s="2" t="s">
        <v>134</v>
      </c>
      <c r="JU765" s="2" t="s">
        <v>134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134</v>
      </c>
      <c r="KE765" s="2" t="s">
        <v>134</v>
      </c>
      <c r="KF765" s="2" t="s">
        <v>134</v>
      </c>
      <c r="KG765" s="2" t="s">
        <v>134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134</v>
      </c>
      <c r="KP765" s="2" t="s">
        <v>134</v>
      </c>
      <c r="KQ765" s="2" t="s">
        <v>134</v>
      </c>
      <c r="KR765" s="2" t="s">
        <v>134</v>
      </c>
      <c r="KS765" s="2" t="s">
        <v>134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134</v>
      </c>
      <c r="LB765" s="2" t="s">
        <v>134</v>
      </c>
      <c r="LC765" s="2" t="s">
        <v>134</v>
      </c>
      <c r="LD765" s="2" t="s">
        <v>134</v>
      </c>
      <c r="LE765" s="2" t="s">
        <v>134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134</v>
      </c>
      <c r="LN765" s="2" t="s">
        <v>134</v>
      </c>
      <c r="LO765" s="2" t="s">
        <v>134</v>
      </c>
      <c r="LP765" s="2" t="s">
        <v>134</v>
      </c>
      <c r="LQ765" s="2" t="s">
        <v>134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134</v>
      </c>
      <c r="LZ765" s="2" t="s">
        <v>134</v>
      </c>
      <c r="MA765" s="2" t="s">
        <v>134</v>
      </c>
      <c r="MB765" s="2" t="s">
        <v>134</v>
      </c>
      <c r="MC765" s="2" t="s">
        <v>134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134</v>
      </c>
      <c r="MM765" s="2" t="s">
        <v>134</v>
      </c>
      <c r="MN765" s="2" t="s">
        <v>134</v>
      </c>
      <c r="MO765" s="2" t="s">
        <v>134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134</v>
      </c>
      <c r="MY765" s="2" t="s">
        <v>134</v>
      </c>
      <c r="MZ765" s="2" t="s">
        <v>134</v>
      </c>
      <c r="NA765" s="2" t="s">
        <v>134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134</v>
      </c>
      <c r="NJ765" s="2" t="s">
        <v>134</v>
      </c>
      <c r="NK765" s="2" t="s">
        <v>134</v>
      </c>
      <c r="NL765" s="2" t="s">
        <v>134</v>
      </c>
      <c r="NM765" s="2" t="s">
        <v>134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134</v>
      </c>
      <c r="NV765" s="2" t="s">
        <v>134</v>
      </c>
      <c r="NW765" s="2" t="s">
        <v>134</v>
      </c>
      <c r="NX765" s="2" t="s">
        <v>134</v>
      </c>
      <c r="NY765" s="2" t="s">
        <v>134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134</v>
      </c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134</v>
      </c>
      <c r="OT765" s="2" t="s">
        <v>134</v>
      </c>
      <c r="OU765" s="2" t="s">
        <v>134</v>
      </c>
      <c r="OV765" s="2" t="s">
        <v>134</v>
      </c>
      <c r="OW765" s="2" t="s">
        <v>134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134</v>
      </c>
      <c r="PG765" s="2" t="s">
        <v>134</v>
      </c>
      <c r="PH765" s="2" t="s">
        <v>134</v>
      </c>
      <c r="PI765" s="2" t="s">
        <v>134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134</v>
      </c>
      <c r="PS765" s="2" t="s">
        <v>134</v>
      </c>
      <c r="PT765" s="2" t="s">
        <v>134</v>
      </c>
      <c r="PU765" s="2" t="s">
        <v>134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134</v>
      </c>
      <c r="QD765" s="2" t="s">
        <v>134</v>
      </c>
      <c r="QE765" s="2" t="s">
        <v>134</v>
      </c>
      <c r="QF765" s="2" t="s">
        <v>134</v>
      </c>
      <c r="QG765" s="2" t="s">
        <v>134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134</v>
      </c>
      <c r="QP765" s="2" t="s">
        <v>134</v>
      </c>
      <c r="QQ765" s="2" t="s">
        <v>134</v>
      </c>
      <c r="QR765" s="2" t="s">
        <v>134</v>
      </c>
      <c r="QS765" s="2" t="s">
        <v>134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134</v>
      </c>
      <c r="RB765" s="2" t="s">
        <v>134</v>
      </c>
      <c r="RC765" s="2" t="s">
        <v>134</v>
      </c>
      <c r="RD765" s="2" t="s">
        <v>134</v>
      </c>
      <c r="RE765" s="2" t="s">
        <v>134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134</v>
      </c>
      <c r="RN765" s="2" t="s">
        <v>134</v>
      </c>
      <c r="RO765" s="2" t="s">
        <v>134</v>
      </c>
      <c r="RP765" s="2" t="s">
        <v>134</v>
      </c>
      <c r="RQ765" s="2" t="s">
        <v>134</v>
      </c>
      <c r="RR765" s="2" t="s">
        <v>134</v>
      </c>
      <c r="RS765" s="4"/>
      <c r="RT765" s="8"/>
      <c r="RU765" s="4"/>
      <c r="RV765" s="8"/>
      <c r="RW765" s="7"/>
      <c r="RX765" s="7"/>
      <c r="RY765" s="2" t="s">
        <v>134</v>
      </c>
      <c r="RZ765" s="2" t="s">
        <v>134</v>
      </c>
      <c r="SA765" s="2" t="s">
        <v>134</v>
      </c>
      <c r="SB765" s="2" t="s">
        <v>134</v>
      </c>
      <c r="SC765" s="2" t="s">
        <v>134</v>
      </c>
      <c r="SD765" s="2" t="s">
        <v>134</v>
      </c>
      <c r="SE765" s="4"/>
      <c r="SF765" s="8"/>
      <c r="SG765" s="4"/>
      <c r="SH765" s="8"/>
      <c r="SI765" s="7"/>
      <c r="SJ765" s="7"/>
      <c r="SK765" s="2" t="s">
        <v>134</v>
      </c>
      <c r="SL765" s="2" t="s">
        <v>134</v>
      </c>
      <c r="SM765" s="2" t="s">
        <v>134</v>
      </c>
      <c r="SN765" s="2" t="s">
        <v>134</v>
      </c>
      <c r="SO765" s="2" t="s">
        <v>134</v>
      </c>
      <c r="SP765" s="2" t="s">
        <v>134</v>
      </c>
    </row>
    <row r="766">
      <c r="A766" s="2" t="s">
        <v>4597</v>
      </c>
      <c r="B766" s="2" t="s">
        <v>123</v>
      </c>
      <c r="C766" s="2" t="s">
        <v>1660</v>
      </c>
      <c r="D766" s="2" t="s">
        <v>125</v>
      </c>
      <c r="E766" s="2" t="s">
        <v>1660</v>
      </c>
      <c r="F766" s="2" t="s">
        <v>4354</v>
      </c>
      <c r="G766" s="2" t="s">
        <v>134</v>
      </c>
      <c r="H766" s="2" t="s">
        <v>134</v>
      </c>
      <c r="I766" s="2" t="s">
        <v>134</v>
      </c>
      <c r="J766" s="2" t="s">
        <v>234</v>
      </c>
      <c r="K766" s="2" t="s">
        <v>130</v>
      </c>
      <c r="L766" s="3">
        <v>14.4</v>
      </c>
      <c r="M766" s="3"/>
      <c r="N766" s="3"/>
      <c r="O766" s="2" t="s">
        <v>725</v>
      </c>
      <c r="P766" s="2" t="s">
        <v>134</v>
      </c>
      <c r="Q766" s="2" t="s">
        <v>134</v>
      </c>
      <c r="R766" s="2" t="s">
        <v>3132</v>
      </c>
      <c r="S766" s="2" t="s">
        <v>134</v>
      </c>
      <c r="T766" s="2" t="s">
        <v>134</v>
      </c>
      <c r="U766" s="2" t="s">
        <v>134</v>
      </c>
      <c r="V766" s="2" t="s">
        <v>134</v>
      </c>
      <c r="W766" s="2" t="s">
        <v>134</v>
      </c>
      <c r="X766" s="2" t="s">
        <v>134</v>
      </c>
      <c r="Y766" s="2" t="s">
        <v>134</v>
      </c>
      <c r="Z766" s="4"/>
      <c r="AA766" s="4">
        <f>=ROUNDDOWN({0},0)</f>
      </c>
      <c r="AB766" s="5"/>
      <c r="AC766" s="2" t="s">
        <v>134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134</v>
      </c>
      <c r="BM766" s="7"/>
      <c r="BN766" s="7"/>
      <c r="BO766" s="4"/>
      <c r="BP766" s="8"/>
      <c r="BQ766" s="4"/>
      <c r="BR766" s="8"/>
      <c r="BS766" s="7"/>
      <c r="BT766" s="7"/>
      <c r="BU766" s="2" t="s">
        <v>134</v>
      </c>
      <c r="BV766" s="2" t="s">
        <v>134</v>
      </c>
      <c r="BW766" s="2" t="s">
        <v>134</v>
      </c>
      <c r="BX766" s="2" t="s">
        <v>134</v>
      </c>
      <c r="BY766" s="2" t="s">
        <v>134</v>
      </c>
      <c r="BZ766" s="2" t="s">
        <v>134</v>
      </c>
      <c r="CA766" s="4"/>
      <c r="CB766" s="8"/>
      <c r="CC766" s="4"/>
      <c r="CD766" s="8"/>
      <c r="CE766" s="7"/>
      <c r="CF766" s="7"/>
      <c r="CG766" s="2" t="s">
        <v>134</v>
      </c>
      <c r="CH766" s="2" t="s">
        <v>134</v>
      </c>
      <c r="CI766" s="2" t="s">
        <v>134</v>
      </c>
      <c r="CJ766" s="2" t="s">
        <v>134</v>
      </c>
      <c r="CK766" s="2" t="s">
        <v>134</v>
      </c>
      <c r="CL766" s="2" t="s">
        <v>134</v>
      </c>
      <c r="CM766" s="4"/>
      <c r="CN766" s="8"/>
      <c r="CO766" s="4"/>
      <c r="CP766" s="8"/>
      <c r="CQ766" s="7"/>
      <c r="CR766" s="7"/>
      <c r="CS766" s="2" t="s">
        <v>134</v>
      </c>
      <c r="CT766" s="2" t="s">
        <v>134</v>
      </c>
      <c r="CU766" s="2" t="s">
        <v>134</v>
      </c>
      <c r="CV766" s="2" t="s">
        <v>134</v>
      </c>
      <c r="CW766" s="2" t="s">
        <v>134</v>
      </c>
      <c r="CX766" s="2" t="s">
        <v>134</v>
      </c>
      <c r="CY766" s="4"/>
      <c r="CZ766" s="8"/>
      <c r="DA766" s="4"/>
      <c r="DB766" s="8"/>
      <c r="DC766" s="7"/>
      <c r="DD766" s="7"/>
      <c r="DE766" s="2" t="s">
        <v>134</v>
      </c>
      <c r="DF766" s="2" t="s">
        <v>134</v>
      </c>
      <c r="DG766" s="2" t="s">
        <v>134</v>
      </c>
      <c r="DH766" s="2" t="s">
        <v>134</v>
      </c>
      <c r="DI766" s="2" t="s">
        <v>134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134</v>
      </c>
      <c r="DR766" s="2" t="s">
        <v>134</v>
      </c>
      <c r="DS766" s="2" t="s">
        <v>134</v>
      </c>
      <c r="DT766" s="2" t="s">
        <v>134</v>
      </c>
      <c r="DU766" s="2" t="s">
        <v>134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134</v>
      </c>
      <c r="ED766" s="2" t="s">
        <v>134</v>
      </c>
      <c r="EE766" s="2" t="s">
        <v>134</v>
      </c>
      <c r="EF766" s="2" t="s">
        <v>134</v>
      </c>
      <c r="EG766" s="2" t="s">
        <v>134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134</v>
      </c>
      <c r="EP766" s="2" t="s">
        <v>134</v>
      </c>
      <c r="EQ766" s="2" t="s">
        <v>134</v>
      </c>
      <c r="ER766" s="2" t="s">
        <v>134</v>
      </c>
      <c r="ES766" s="2" t="s">
        <v>134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134</v>
      </c>
      <c r="FB766" s="2" t="s">
        <v>134</v>
      </c>
      <c r="FC766" s="2" t="s">
        <v>134</v>
      </c>
      <c r="FD766" s="2" t="s">
        <v>134</v>
      </c>
      <c r="FE766" s="2" t="s">
        <v>134</v>
      </c>
      <c r="FF766" s="2" t="s">
        <v>134</v>
      </c>
      <c r="FG766" s="4"/>
      <c r="FH766" s="8"/>
      <c r="FI766" s="4"/>
      <c r="FJ766" s="8"/>
      <c r="FK766" s="7"/>
      <c r="FL766" s="7"/>
      <c r="FM766" s="2" t="s">
        <v>134</v>
      </c>
      <c r="FN766" s="2" t="s">
        <v>134</v>
      </c>
      <c r="FO766" s="2" t="s">
        <v>134</v>
      </c>
      <c r="FP766" s="2" t="s">
        <v>134</v>
      </c>
      <c r="FQ766" s="2" t="s">
        <v>134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134</v>
      </c>
      <c r="FZ766" s="2" t="s">
        <v>134</v>
      </c>
      <c r="GA766" s="2" t="s">
        <v>134</v>
      </c>
      <c r="GB766" s="2" t="s">
        <v>134</v>
      </c>
      <c r="GC766" s="2" t="s">
        <v>134</v>
      </c>
      <c r="GD766" s="2" t="s">
        <v>134</v>
      </c>
      <c r="GE766" s="4"/>
      <c r="GF766" s="8"/>
      <c r="GG766" s="4"/>
      <c r="GH766" s="8"/>
      <c r="GI766" s="7"/>
      <c r="GJ766" s="7"/>
      <c r="GK766" s="2" t="s">
        <v>134</v>
      </c>
      <c r="GL766" s="2" t="s">
        <v>134</v>
      </c>
      <c r="GM766" s="2" t="s">
        <v>134</v>
      </c>
      <c r="GN766" s="2" t="s">
        <v>134</v>
      </c>
      <c r="GO766" s="2" t="s">
        <v>134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134</v>
      </c>
      <c r="GX766" s="2" t="s">
        <v>134</v>
      </c>
      <c r="GY766" s="2" t="s">
        <v>134</v>
      </c>
      <c r="GZ766" s="2" t="s">
        <v>134</v>
      </c>
      <c r="HA766" s="2" t="s">
        <v>134</v>
      </c>
      <c r="HB766" s="2" t="s">
        <v>134</v>
      </c>
      <c r="HC766" s="4"/>
      <c r="HD766" s="8"/>
      <c r="HE766" s="4"/>
      <c r="HF766" s="8"/>
      <c r="HG766" s="7"/>
      <c r="HH766" s="7"/>
      <c r="HI766" s="2" t="s">
        <v>134</v>
      </c>
      <c r="HJ766" s="2" t="s">
        <v>134</v>
      </c>
      <c r="HK766" s="2" t="s">
        <v>134</v>
      </c>
      <c r="HL766" s="2" t="s">
        <v>134</v>
      </c>
      <c r="HM766" s="2" t="s">
        <v>134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134</v>
      </c>
      <c r="HV766" s="2" t="s">
        <v>134</v>
      </c>
      <c r="HW766" s="2" t="s">
        <v>134</v>
      </c>
      <c r="HX766" s="2" t="s">
        <v>134</v>
      </c>
      <c r="HY766" s="2" t="s">
        <v>134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134</v>
      </c>
      <c r="IH766" s="2" t="s">
        <v>134</v>
      </c>
      <c r="II766" s="2" t="s">
        <v>134</v>
      </c>
      <c r="IJ766" s="2" t="s">
        <v>134</v>
      </c>
      <c r="IK766" s="2" t="s">
        <v>134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134</v>
      </c>
      <c r="IT766" s="2" t="s">
        <v>134</v>
      </c>
      <c r="IU766" s="2" t="s">
        <v>134</v>
      </c>
      <c r="IV766" s="2" t="s">
        <v>134</v>
      </c>
      <c r="IW766" s="2" t="s">
        <v>134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134</v>
      </c>
      <c r="JF766" s="2" t="s">
        <v>134</v>
      </c>
      <c r="JG766" s="2" t="s">
        <v>134</v>
      </c>
      <c r="JH766" s="2" t="s">
        <v>134</v>
      </c>
      <c r="JI766" s="2" t="s">
        <v>134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134</v>
      </c>
      <c r="JR766" s="2" t="s">
        <v>134</v>
      </c>
      <c r="JS766" s="2" t="s">
        <v>134</v>
      </c>
      <c r="JT766" s="2" t="s">
        <v>134</v>
      </c>
      <c r="JU766" s="2" t="s">
        <v>134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134</v>
      </c>
      <c r="KD766" s="2" t="s">
        <v>134</v>
      </c>
      <c r="KE766" s="2" t="s">
        <v>134</v>
      </c>
      <c r="KF766" s="2" t="s">
        <v>134</v>
      </c>
      <c r="KG766" s="2" t="s">
        <v>134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134</v>
      </c>
      <c r="KP766" s="2" t="s">
        <v>134</v>
      </c>
      <c r="KQ766" s="2" t="s">
        <v>134</v>
      </c>
      <c r="KR766" s="2" t="s">
        <v>134</v>
      </c>
      <c r="KS766" s="2" t="s">
        <v>134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134</v>
      </c>
      <c r="LB766" s="2" t="s">
        <v>134</v>
      </c>
      <c r="LC766" s="2" t="s">
        <v>134</v>
      </c>
      <c r="LD766" s="2" t="s">
        <v>134</v>
      </c>
      <c r="LE766" s="2" t="s">
        <v>134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134</v>
      </c>
      <c r="LN766" s="2" t="s">
        <v>134</v>
      </c>
      <c r="LO766" s="2" t="s">
        <v>134</v>
      </c>
      <c r="LP766" s="2" t="s">
        <v>134</v>
      </c>
      <c r="LQ766" s="2" t="s">
        <v>134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134</v>
      </c>
      <c r="LZ766" s="2" t="s">
        <v>134</v>
      </c>
      <c r="MA766" s="2" t="s">
        <v>134</v>
      </c>
      <c r="MB766" s="2" t="s">
        <v>134</v>
      </c>
      <c r="MC766" s="2" t="s">
        <v>134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134</v>
      </c>
      <c r="ML766" s="2" t="s">
        <v>134</v>
      </c>
      <c r="MM766" s="2" t="s">
        <v>134</v>
      </c>
      <c r="MN766" s="2" t="s">
        <v>134</v>
      </c>
      <c r="MO766" s="2" t="s">
        <v>134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134</v>
      </c>
      <c r="MX766" s="2" t="s">
        <v>134</v>
      </c>
      <c r="MY766" s="2" t="s">
        <v>134</v>
      </c>
      <c r="MZ766" s="2" t="s">
        <v>134</v>
      </c>
      <c r="NA766" s="2" t="s">
        <v>134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134</v>
      </c>
      <c r="NJ766" s="2" t="s">
        <v>134</v>
      </c>
      <c r="NK766" s="2" t="s">
        <v>134</v>
      </c>
      <c r="NL766" s="2" t="s">
        <v>134</v>
      </c>
      <c r="NM766" s="2" t="s">
        <v>134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134</v>
      </c>
      <c r="NV766" s="2" t="s">
        <v>134</v>
      </c>
      <c r="NW766" s="2" t="s">
        <v>134</v>
      </c>
      <c r="NX766" s="2" t="s">
        <v>134</v>
      </c>
      <c r="NY766" s="2" t="s">
        <v>134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134</v>
      </c>
      <c r="OT766" s="2" t="s">
        <v>134</v>
      </c>
      <c r="OU766" s="2" t="s">
        <v>134</v>
      </c>
      <c r="OV766" s="2" t="s">
        <v>134</v>
      </c>
      <c r="OW766" s="2" t="s">
        <v>134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134</v>
      </c>
      <c r="PF766" s="2" t="s">
        <v>134</v>
      </c>
      <c r="PG766" s="2" t="s">
        <v>134</v>
      </c>
      <c r="PH766" s="2" t="s">
        <v>134</v>
      </c>
      <c r="PI766" s="2" t="s">
        <v>134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134</v>
      </c>
      <c r="PR766" s="2" t="s">
        <v>134</v>
      </c>
      <c r="PS766" s="2" t="s">
        <v>134</v>
      </c>
      <c r="PT766" s="2" t="s">
        <v>134</v>
      </c>
      <c r="PU766" s="2" t="s">
        <v>134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134</v>
      </c>
      <c r="QD766" s="2" t="s">
        <v>134</v>
      </c>
      <c r="QE766" s="2" t="s">
        <v>134</v>
      </c>
      <c r="QF766" s="2" t="s">
        <v>134</v>
      </c>
      <c r="QG766" s="2" t="s">
        <v>134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134</v>
      </c>
      <c r="QP766" s="2" t="s">
        <v>134</v>
      </c>
      <c r="QQ766" s="2" t="s">
        <v>134</v>
      </c>
      <c r="QR766" s="2" t="s">
        <v>134</v>
      </c>
      <c r="QS766" s="2" t="s">
        <v>134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134</v>
      </c>
      <c r="RB766" s="2" t="s">
        <v>134</v>
      </c>
      <c r="RC766" s="2" t="s">
        <v>134</v>
      </c>
      <c r="RD766" s="2" t="s">
        <v>134</v>
      </c>
      <c r="RE766" s="2" t="s">
        <v>134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134</v>
      </c>
      <c r="RN766" s="2" t="s">
        <v>134</v>
      </c>
      <c r="RO766" s="2" t="s">
        <v>134</v>
      </c>
      <c r="RP766" s="2" t="s">
        <v>134</v>
      </c>
      <c r="RQ766" s="2" t="s">
        <v>134</v>
      </c>
      <c r="RR766" s="2" t="s">
        <v>134</v>
      </c>
      <c r="RS766" s="4"/>
      <c r="RT766" s="8"/>
      <c r="RU766" s="4"/>
      <c r="RV766" s="8"/>
      <c r="RW766" s="7"/>
      <c r="RX766" s="7"/>
      <c r="RY766" s="2" t="s">
        <v>134</v>
      </c>
      <c r="RZ766" s="2" t="s">
        <v>134</v>
      </c>
      <c r="SA766" s="2" t="s">
        <v>134</v>
      </c>
      <c r="SB766" s="2" t="s">
        <v>134</v>
      </c>
      <c r="SC766" s="2" t="s">
        <v>134</v>
      </c>
      <c r="SD766" s="2" t="s">
        <v>134</v>
      </c>
      <c r="SE766" s="4"/>
      <c r="SF766" s="8"/>
      <c r="SG766" s="4"/>
      <c r="SH766" s="8"/>
      <c r="SI766" s="7"/>
      <c r="SJ766" s="7"/>
      <c r="SK766" s="2" t="s">
        <v>134</v>
      </c>
      <c r="SL766" s="2" t="s">
        <v>134</v>
      </c>
      <c r="SM766" s="2" t="s">
        <v>134</v>
      </c>
      <c r="SN766" s="2" t="s">
        <v>134</v>
      </c>
      <c r="SO766" s="2" t="s">
        <v>134</v>
      </c>
      <c r="SP766" s="2" t="s">
        <v>134</v>
      </c>
    </row>
    <row r="767">
      <c r="A767" s="2" t="s">
        <v>4598</v>
      </c>
      <c r="B767" s="2" t="s">
        <v>123</v>
      </c>
      <c r="C767" s="2" t="s">
        <v>1660</v>
      </c>
      <c r="D767" s="2" t="s">
        <v>125</v>
      </c>
      <c r="E767" s="2" t="s">
        <v>1660</v>
      </c>
      <c r="F767" s="2" t="s">
        <v>4599</v>
      </c>
      <c r="G767" s="2" t="s">
        <v>134</v>
      </c>
      <c r="H767" s="2" t="s">
        <v>134</v>
      </c>
      <c r="I767" s="2" t="s">
        <v>134</v>
      </c>
      <c r="J767" s="2" t="s">
        <v>234</v>
      </c>
      <c r="K767" s="2" t="s">
        <v>4578</v>
      </c>
      <c r="L767" s="3">
        <v>8</v>
      </c>
      <c r="M767" s="3"/>
      <c r="N767" s="3"/>
      <c r="O767" s="2" t="s">
        <v>766</v>
      </c>
      <c r="P767" s="2" t="s">
        <v>134</v>
      </c>
      <c r="Q767" s="2" t="s">
        <v>134</v>
      </c>
      <c r="R767" s="2" t="s">
        <v>3132</v>
      </c>
      <c r="S767" s="2" t="s">
        <v>134</v>
      </c>
      <c r="T767" s="2" t="s">
        <v>134</v>
      </c>
      <c r="U767" s="2" t="s">
        <v>134</v>
      </c>
      <c r="V767" s="2" t="s">
        <v>134</v>
      </c>
      <c r="W767" s="2" t="s">
        <v>134</v>
      </c>
      <c r="X767" s="2" t="s">
        <v>134</v>
      </c>
      <c r="Y767" s="2" t="s">
        <v>134</v>
      </c>
      <c r="Z767" s="4"/>
      <c r="AA767" s="4">
        <f>=ROUNDDOWN({0},0)</f>
      </c>
      <c r="AB767" s="5"/>
      <c r="AC767" s="2" t="s">
        <v>134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134</v>
      </c>
      <c r="BM767" s="7"/>
      <c r="BN767" s="7"/>
      <c r="BO767" s="4"/>
      <c r="BP767" s="8"/>
      <c r="BQ767" s="4"/>
      <c r="BR767" s="8"/>
      <c r="BS767" s="7"/>
      <c r="BT767" s="7"/>
      <c r="BU767" s="2" t="s">
        <v>134</v>
      </c>
      <c r="BV767" s="2" t="s">
        <v>134</v>
      </c>
      <c r="BW767" s="2" t="s">
        <v>134</v>
      </c>
      <c r="BX767" s="2" t="s">
        <v>134</v>
      </c>
      <c r="BY767" s="2" t="s">
        <v>134</v>
      </c>
      <c r="BZ767" s="2" t="s">
        <v>134</v>
      </c>
      <c r="CA767" s="4"/>
      <c r="CB767" s="8"/>
      <c r="CC767" s="4"/>
      <c r="CD767" s="8"/>
      <c r="CE767" s="7"/>
      <c r="CF767" s="7"/>
      <c r="CG767" s="2" t="s">
        <v>134</v>
      </c>
      <c r="CH767" s="2" t="s">
        <v>134</v>
      </c>
      <c r="CI767" s="2" t="s">
        <v>134</v>
      </c>
      <c r="CJ767" s="2" t="s">
        <v>134</v>
      </c>
      <c r="CK767" s="2" t="s">
        <v>134</v>
      </c>
      <c r="CL767" s="2" t="s">
        <v>134</v>
      </c>
      <c r="CM767" s="4"/>
      <c r="CN767" s="8"/>
      <c r="CO767" s="4"/>
      <c r="CP767" s="8"/>
      <c r="CQ767" s="7"/>
      <c r="CR767" s="7"/>
      <c r="CS767" s="2" t="s">
        <v>134</v>
      </c>
      <c r="CT767" s="2" t="s">
        <v>134</v>
      </c>
      <c r="CU767" s="2" t="s">
        <v>134</v>
      </c>
      <c r="CV767" s="2" t="s">
        <v>134</v>
      </c>
      <c r="CW767" s="2" t="s">
        <v>134</v>
      </c>
      <c r="CX767" s="2" t="s">
        <v>134</v>
      </c>
      <c r="CY767" s="4"/>
      <c r="CZ767" s="8"/>
      <c r="DA767" s="4"/>
      <c r="DB767" s="8"/>
      <c r="DC767" s="7"/>
      <c r="DD767" s="7"/>
      <c r="DE767" s="2" t="s">
        <v>134</v>
      </c>
      <c r="DF767" s="2" t="s">
        <v>134</v>
      </c>
      <c r="DG767" s="2" t="s">
        <v>134</v>
      </c>
      <c r="DH767" s="2" t="s">
        <v>134</v>
      </c>
      <c r="DI767" s="2" t="s">
        <v>134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134</v>
      </c>
      <c r="DR767" s="2" t="s">
        <v>134</v>
      </c>
      <c r="DS767" s="2" t="s">
        <v>134</v>
      </c>
      <c r="DT767" s="2" t="s">
        <v>134</v>
      </c>
      <c r="DU767" s="2" t="s">
        <v>134</v>
      </c>
      <c r="DV767" s="2" t="s">
        <v>134</v>
      </c>
      <c r="DW767" s="4"/>
      <c r="DX767" s="8"/>
      <c r="DY767" s="4"/>
      <c r="DZ767" s="8"/>
      <c r="EA767" s="7"/>
      <c r="EB767" s="7"/>
      <c r="EC767" s="2" t="s">
        <v>134</v>
      </c>
      <c r="ED767" s="2" t="s">
        <v>134</v>
      </c>
      <c r="EE767" s="2" t="s">
        <v>134</v>
      </c>
      <c r="EF767" s="2" t="s">
        <v>134</v>
      </c>
      <c r="EG767" s="2" t="s">
        <v>134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134</v>
      </c>
      <c r="EP767" s="2" t="s">
        <v>134</v>
      </c>
      <c r="EQ767" s="2" t="s">
        <v>134</v>
      </c>
      <c r="ER767" s="2" t="s">
        <v>134</v>
      </c>
      <c r="ES767" s="2" t="s">
        <v>134</v>
      </c>
      <c r="ET767" s="2" t="s">
        <v>134</v>
      </c>
      <c r="EU767" s="4"/>
      <c r="EV767" s="8"/>
      <c r="EW767" s="4"/>
      <c r="EX767" s="8"/>
      <c r="EY767" s="7"/>
      <c r="EZ767" s="7"/>
      <c r="FA767" s="2" t="s">
        <v>134</v>
      </c>
      <c r="FB767" s="2" t="s">
        <v>134</v>
      </c>
      <c r="FC767" s="2" t="s">
        <v>134</v>
      </c>
      <c r="FD767" s="2" t="s">
        <v>134</v>
      </c>
      <c r="FE767" s="2" t="s">
        <v>134</v>
      </c>
      <c r="FF767" s="2" t="s">
        <v>134</v>
      </c>
      <c r="FG767" s="4"/>
      <c r="FH767" s="8"/>
      <c r="FI767" s="4"/>
      <c r="FJ767" s="8"/>
      <c r="FK767" s="7"/>
      <c r="FL767" s="7"/>
      <c r="FM767" s="2" t="s">
        <v>134</v>
      </c>
      <c r="FN767" s="2" t="s">
        <v>134</v>
      </c>
      <c r="FO767" s="2" t="s">
        <v>134</v>
      </c>
      <c r="FP767" s="2" t="s">
        <v>134</v>
      </c>
      <c r="FQ767" s="2" t="s">
        <v>134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134</v>
      </c>
      <c r="FZ767" s="2" t="s">
        <v>134</v>
      </c>
      <c r="GA767" s="2" t="s">
        <v>134</v>
      </c>
      <c r="GB767" s="2" t="s">
        <v>134</v>
      </c>
      <c r="GC767" s="2" t="s">
        <v>134</v>
      </c>
      <c r="GD767" s="2" t="s">
        <v>134</v>
      </c>
      <c r="GE767" s="4"/>
      <c r="GF767" s="8"/>
      <c r="GG767" s="4"/>
      <c r="GH767" s="8"/>
      <c r="GI767" s="7"/>
      <c r="GJ767" s="7"/>
      <c r="GK767" s="2" t="s">
        <v>134</v>
      </c>
      <c r="GL767" s="2" t="s">
        <v>134</v>
      </c>
      <c r="GM767" s="2" t="s">
        <v>134</v>
      </c>
      <c r="GN767" s="2" t="s">
        <v>134</v>
      </c>
      <c r="GO767" s="2" t="s">
        <v>134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134</v>
      </c>
      <c r="GX767" s="2" t="s">
        <v>134</v>
      </c>
      <c r="GY767" s="2" t="s">
        <v>134</v>
      </c>
      <c r="GZ767" s="2" t="s">
        <v>134</v>
      </c>
      <c r="HA767" s="2" t="s">
        <v>134</v>
      </c>
      <c r="HB767" s="2" t="s">
        <v>134</v>
      </c>
      <c r="HC767" s="4"/>
      <c r="HD767" s="8"/>
      <c r="HE767" s="4"/>
      <c r="HF767" s="8"/>
      <c r="HG767" s="7"/>
      <c r="HH767" s="7"/>
      <c r="HI767" s="2" t="s">
        <v>134</v>
      </c>
      <c r="HJ767" s="2" t="s">
        <v>134</v>
      </c>
      <c r="HK767" s="2" t="s">
        <v>134</v>
      </c>
      <c r="HL767" s="2" t="s">
        <v>134</v>
      </c>
      <c r="HM767" s="2" t="s">
        <v>134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134</v>
      </c>
      <c r="HV767" s="2" t="s">
        <v>134</v>
      </c>
      <c r="HW767" s="2" t="s">
        <v>134</v>
      </c>
      <c r="HX767" s="2" t="s">
        <v>134</v>
      </c>
      <c r="HY767" s="2" t="s">
        <v>134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134</v>
      </c>
      <c r="IH767" s="2" t="s">
        <v>134</v>
      </c>
      <c r="II767" s="2" t="s">
        <v>134</v>
      </c>
      <c r="IJ767" s="2" t="s">
        <v>134</v>
      </c>
      <c r="IK767" s="2" t="s">
        <v>134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134</v>
      </c>
      <c r="IT767" s="2" t="s">
        <v>134</v>
      </c>
      <c r="IU767" s="2" t="s">
        <v>134</v>
      </c>
      <c r="IV767" s="2" t="s">
        <v>134</v>
      </c>
      <c r="IW767" s="2" t="s">
        <v>134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134</v>
      </c>
      <c r="JF767" s="2" t="s">
        <v>134</v>
      </c>
      <c r="JG767" s="2" t="s">
        <v>134</v>
      </c>
      <c r="JH767" s="2" t="s">
        <v>134</v>
      </c>
      <c r="JI767" s="2" t="s">
        <v>134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134</v>
      </c>
      <c r="JR767" s="2" t="s">
        <v>134</v>
      </c>
      <c r="JS767" s="2" t="s">
        <v>134</v>
      </c>
      <c r="JT767" s="2" t="s">
        <v>134</v>
      </c>
      <c r="JU767" s="2" t="s">
        <v>134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134</v>
      </c>
      <c r="KD767" s="2" t="s">
        <v>134</v>
      </c>
      <c r="KE767" s="2" t="s">
        <v>134</v>
      </c>
      <c r="KF767" s="2" t="s">
        <v>134</v>
      </c>
      <c r="KG767" s="2" t="s">
        <v>134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134</v>
      </c>
      <c r="KP767" s="2" t="s">
        <v>134</v>
      </c>
      <c r="KQ767" s="2" t="s">
        <v>134</v>
      </c>
      <c r="KR767" s="2" t="s">
        <v>134</v>
      </c>
      <c r="KS767" s="2" t="s">
        <v>134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134</v>
      </c>
      <c r="LB767" s="2" t="s">
        <v>134</v>
      </c>
      <c r="LC767" s="2" t="s">
        <v>134</v>
      </c>
      <c r="LD767" s="2" t="s">
        <v>134</v>
      </c>
      <c r="LE767" s="2" t="s">
        <v>134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134</v>
      </c>
      <c r="LN767" s="2" t="s">
        <v>134</v>
      </c>
      <c r="LO767" s="2" t="s">
        <v>134</v>
      </c>
      <c r="LP767" s="2" t="s">
        <v>134</v>
      </c>
      <c r="LQ767" s="2" t="s">
        <v>134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134</v>
      </c>
      <c r="LZ767" s="2" t="s">
        <v>134</v>
      </c>
      <c r="MA767" s="2" t="s">
        <v>134</v>
      </c>
      <c r="MB767" s="2" t="s">
        <v>134</v>
      </c>
      <c r="MC767" s="2" t="s">
        <v>134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134</v>
      </c>
      <c r="ML767" s="2" t="s">
        <v>134</v>
      </c>
      <c r="MM767" s="2" t="s">
        <v>134</v>
      </c>
      <c r="MN767" s="2" t="s">
        <v>134</v>
      </c>
      <c r="MO767" s="2" t="s">
        <v>134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134</v>
      </c>
      <c r="MX767" s="2" t="s">
        <v>134</v>
      </c>
      <c r="MY767" s="2" t="s">
        <v>134</v>
      </c>
      <c r="MZ767" s="2" t="s">
        <v>134</v>
      </c>
      <c r="NA767" s="2" t="s">
        <v>134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134</v>
      </c>
      <c r="NJ767" s="2" t="s">
        <v>134</v>
      </c>
      <c r="NK767" s="2" t="s">
        <v>134</v>
      </c>
      <c r="NL767" s="2" t="s">
        <v>134</v>
      </c>
      <c r="NM767" s="2" t="s">
        <v>134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134</v>
      </c>
      <c r="NV767" s="2" t="s">
        <v>134</v>
      </c>
      <c r="NW767" s="2" t="s">
        <v>134</v>
      </c>
      <c r="NX767" s="2" t="s">
        <v>134</v>
      </c>
      <c r="NY767" s="2" t="s">
        <v>134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134</v>
      </c>
      <c r="OT767" s="2" t="s">
        <v>134</v>
      </c>
      <c r="OU767" s="2" t="s">
        <v>134</v>
      </c>
      <c r="OV767" s="2" t="s">
        <v>134</v>
      </c>
      <c r="OW767" s="2" t="s">
        <v>134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134</v>
      </c>
      <c r="PF767" s="2" t="s">
        <v>134</v>
      </c>
      <c r="PG767" s="2" t="s">
        <v>134</v>
      </c>
      <c r="PH767" s="2" t="s">
        <v>134</v>
      </c>
      <c r="PI767" s="2" t="s">
        <v>134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134</v>
      </c>
      <c r="PR767" s="2" t="s">
        <v>134</v>
      </c>
      <c r="PS767" s="2" t="s">
        <v>134</v>
      </c>
      <c r="PT767" s="2" t="s">
        <v>134</v>
      </c>
      <c r="PU767" s="2" t="s">
        <v>134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134</v>
      </c>
      <c r="QD767" s="2" t="s">
        <v>134</v>
      </c>
      <c r="QE767" s="2" t="s">
        <v>134</v>
      </c>
      <c r="QF767" s="2" t="s">
        <v>134</v>
      </c>
      <c r="QG767" s="2" t="s">
        <v>134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134</v>
      </c>
      <c r="RB767" s="2" t="s">
        <v>134</v>
      </c>
      <c r="RC767" s="2" t="s">
        <v>134</v>
      </c>
      <c r="RD767" s="2" t="s">
        <v>134</v>
      </c>
      <c r="RE767" s="2" t="s">
        <v>134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134</v>
      </c>
      <c r="RN767" s="2" t="s">
        <v>134</v>
      </c>
      <c r="RO767" s="2" t="s">
        <v>134</v>
      </c>
      <c r="RP767" s="2" t="s">
        <v>134</v>
      </c>
      <c r="RQ767" s="2" t="s">
        <v>134</v>
      </c>
      <c r="RR767" s="2" t="s">
        <v>134</v>
      </c>
      <c r="RS767" s="4"/>
      <c r="RT767" s="8"/>
      <c r="RU767" s="4"/>
      <c r="RV767" s="8"/>
      <c r="RW767" s="7"/>
      <c r="RX767" s="7"/>
      <c r="RY767" s="2" t="s">
        <v>134</v>
      </c>
      <c r="RZ767" s="2" t="s">
        <v>134</v>
      </c>
      <c r="SA767" s="2" t="s">
        <v>134</v>
      </c>
      <c r="SB767" s="2" t="s">
        <v>134</v>
      </c>
      <c r="SC767" s="2" t="s">
        <v>134</v>
      </c>
      <c r="SD767" s="2" t="s">
        <v>134</v>
      </c>
      <c r="SE767" s="4"/>
      <c r="SF767" s="8"/>
      <c r="SG767" s="4"/>
      <c r="SH767" s="8"/>
      <c r="SI767" s="7"/>
      <c r="SJ767" s="7"/>
      <c r="SK767" s="2" t="s">
        <v>134</v>
      </c>
      <c r="SL767" s="2" t="s">
        <v>134</v>
      </c>
      <c r="SM767" s="2" t="s">
        <v>134</v>
      </c>
      <c r="SN767" s="2" t="s">
        <v>134</v>
      </c>
      <c r="SO767" s="2" t="s">
        <v>134</v>
      </c>
      <c r="SP767" s="2" t="s">
        <v>134</v>
      </c>
    </row>
    <row r="768">
      <c r="A768" s="2" t="s">
        <v>4600</v>
      </c>
      <c r="B768" s="2" t="s">
        <v>123</v>
      </c>
      <c r="C768" s="2" t="s">
        <v>1660</v>
      </c>
      <c r="D768" s="2" t="s">
        <v>125</v>
      </c>
      <c r="E768" s="2" t="s">
        <v>1660</v>
      </c>
      <c r="F768" s="2" t="s">
        <v>4601</v>
      </c>
      <c r="G768" s="2" t="s">
        <v>134</v>
      </c>
      <c r="H768" s="2" t="s">
        <v>134</v>
      </c>
      <c r="I768" s="2" t="s">
        <v>134</v>
      </c>
      <c r="J768" s="2" t="s">
        <v>234</v>
      </c>
      <c r="K768" s="2" t="s">
        <v>130</v>
      </c>
      <c r="L768" s="3">
        <v>11.09</v>
      </c>
      <c r="M768" s="3"/>
      <c r="N768" s="3"/>
      <c r="O768" s="2" t="s">
        <v>725</v>
      </c>
      <c r="P768" s="2" t="s">
        <v>134</v>
      </c>
      <c r="Q768" s="2" t="s">
        <v>134</v>
      </c>
      <c r="R768" s="2" t="s">
        <v>3132</v>
      </c>
      <c r="S768" s="2" t="s">
        <v>134</v>
      </c>
      <c r="T768" s="2" t="s">
        <v>134</v>
      </c>
      <c r="U768" s="2" t="s">
        <v>134</v>
      </c>
      <c r="V768" s="2" t="s">
        <v>134</v>
      </c>
      <c r="W768" s="2" t="s">
        <v>134</v>
      </c>
      <c r="X768" s="2" t="s">
        <v>134</v>
      </c>
      <c r="Y768" s="2" t="s">
        <v>134</v>
      </c>
      <c r="Z768" s="4"/>
      <c r="AA768" s="4">
        <f>=ROUNDDOWN({0},0)</f>
      </c>
      <c r="AB768" s="5"/>
      <c r="AC768" s="2" t="s">
        <v>134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134</v>
      </c>
      <c r="BM768" s="7"/>
      <c r="BN768" s="7"/>
      <c r="BO768" s="4"/>
      <c r="BP768" s="8"/>
      <c r="BQ768" s="4"/>
      <c r="BR768" s="8"/>
      <c r="BS768" s="7"/>
      <c r="BT768" s="7"/>
      <c r="BU768" s="2" t="s">
        <v>134</v>
      </c>
      <c r="BV768" s="2" t="s">
        <v>134</v>
      </c>
      <c r="BW768" s="2" t="s">
        <v>134</v>
      </c>
      <c r="BX768" s="2" t="s">
        <v>134</v>
      </c>
      <c r="BY768" s="2" t="s">
        <v>134</v>
      </c>
      <c r="BZ768" s="2" t="s">
        <v>134</v>
      </c>
      <c r="CA768" s="4"/>
      <c r="CB768" s="8"/>
      <c r="CC768" s="4"/>
      <c r="CD768" s="8"/>
      <c r="CE768" s="7"/>
      <c r="CF768" s="7"/>
      <c r="CG768" s="2" t="s">
        <v>134</v>
      </c>
      <c r="CH768" s="2" t="s">
        <v>134</v>
      </c>
      <c r="CI768" s="2" t="s">
        <v>134</v>
      </c>
      <c r="CJ768" s="2" t="s">
        <v>134</v>
      </c>
      <c r="CK768" s="2" t="s">
        <v>134</v>
      </c>
      <c r="CL768" s="2" t="s">
        <v>134</v>
      </c>
      <c r="CM768" s="4"/>
      <c r="CN768" s="8"/>
      <c r="CO768" s="4"/>
      <c r="CP768" s="8"/>
      <c r="CQ768" s="7"/>
      <c r="CR768" s="7"/>
      <c r="CS768" s="2" t="s">
        <v>134</v>
      </c>
      <c r="CT768" s="2" t="s">
        <v>134</v>
      </c>
      <c r="CU768" s="2" t="s">
        <v>134</v>
      </c>
      <c r="CV768" s="2" t="s">
        <v>134</v>
      </c>
      <c r="CW768" s="2" t="s">
        <v>134</v>
      </c>
      <c r="CX768" s="2" t="s">
        <v>134</v>
      </c>
      <c r="CY768" s="4"/>
      <c r="CZ768" s="8"/>
      <c r="DA768" s="4"/>
      <c r="DB768" s="8"/>
      <c r="DC768" s="7"/>
      <c r="DD768" s="7"/>
      <c r="DE768" s="2" t="s">
        <v>134</v>
      </c>
      <c r="DF768" s="2" t="s">
        <v>134</v>
      </c>
      <c r="DG768" s="2" t="s">
        <v>134</v>
      </c>
      <c r="DH768" s="2" t="s">
        <v>134</v>
      </c>
      <c r="DI768" s="2" t="s">
        <v>134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134</v>
      </c>
      <c r="DR768" s="2" t="s">
        <v>134</v>
      </c>
      <c r="DS768" s="2" t="s">
        <v>134</v>
      </c>
      <c r="DT768" s="2" t="s">
        <v>134</v>
      </c>
      <c r="DU768" s="2" t="s">
        <v>134</v>
      </c>
      <c r="DV768" s="2" t="s">
        <v>134</v>
      </c>
      <c r="DW768" s="4"/>
      <c r="DX768" s="8"/>
      <c r="DY768" s="4"/>
      <c r="DZ768" s="8"/>
      <c r="EA768" s="7"/>
      <c r="EB768" s="7"/>
      <c r="EC768" s="2" t="s">
        <v>134</v>
      </c>
      <c r="ED768" s="2" t="s">
        <v>134</v>
      </c>
      <c r="EE768" s="2" t="s">
        <v>134</v>
      </c>
      <c r="EF768" s="2" t="s">
        <v>134</v>
      </c>
      <c r="EG768" s="2" t="s">
        <v>134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134</v>
      </c>
      <c r="EP768" s="2" t="s">
        <v>134</v>
      </c>
      <c r="EQ768" s="2" t="s">
        <v>134</v>
      </c>
      <c r="ER768" s="2" t="s">
        <v>134</v>
      </c>
      <c r="ES768" s="2" t="s">
        <v>134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134</v>
      </c>
      <c r="FB768" s="2" t="s">
        <v>134</v>
      </c>
      <c r="FC768" s="2" t="s">
        <v>134</v>
      </c>
      <c r="FD768" s="2" t="s">
        <v>134</v>
      </c>
      <c r="FE768" s="2" t="s">
        <v>134</v>
      </c>
      <c r="FF768" s="2" t="s">
        <v>134</v>
      </c>
      <c r="FG768" s="4"/>
      <c r="FH768" s="8"/>
      <c r="FI768" s="4"/>
      <c r="FJ768" s="8"/>
      <c r="FK768" s="7"/>
      <c r="FL768" s="7"/>
      <c r="FM768" s="2" t="s">
        <v>134</v>
      </c>
      <c r="FN768" s="2" t="s">
        <v>134</v>
      </c>
      <c r="FO768" s="2" t="s">
        <v>134</v>
      </c>
      <c r="FP768" s="2" t="s">
        <v>134</v>
      </c>
      <c r="FQ768" s="2" t="s">
        <v>134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134</v>
      </c>
      <c r="FZ768" s="2" t="s">
        <v>134</v>
      </c>
      <c r="GA768" s="2" t="s">
        <v>134</v>
      </c>
      <c r="GB768" s="2" t="s">
        <v>134</v>
      </c>
      <c r="GC768" s="2" t="s">
        <v>134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134</v>
      </c>
      <c r="GL768" s="2" t="s">
        <v>134</v>
      </c>
      <c r="GM768" s="2" t="s">
        <v>134</v>
      </c>
      <c r="GN768" s="2" t="s">
        <v>134</v>
      </c>
      <c r="GO768" s="2" t="s">
        <v>134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134</v>
      </c>
      <c r="GX768" s="2" t="s">
        <v>134</v>
      </c>
      <c r="GY768" s="2" t="s">
        <v>134</v>
      </c>
      <c r="GZ768" s="2" t="s">
        <v>134</v>
      </c>
      <c r="HA768" s="2" t="s">
        <v>134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134</v>
      </c>
      <c r="HJ768" s="2" t="s">
        <v>134</v>
      </c>
      <c r="HK768" s="2" t="s">
        <v>134</v>
      </c>
      <c r="HL768" s="2" t="s">
        <v>134</v>
      </c>
      <c r="HM768" s="2" t="s">
        <v>134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134</v>
      </c>
      <c r="HV768" s="2" t="s">
        <v>134</v>
      </c>
      <c r="HW768" s="2" t="s">
        <v>134</v>
      </c>
      <c r="HX768" s="2" t="s">
        <v>134</v>
      </c>
      <c r="HY768" s="2" t="s">
        <v>134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134</v>
      </c>
      <c r="IH768" s="2" t="s">
        <v>134</v>
      </c>
      <c r="II768" s="2" t="s">
        <v>134</v>
      </c>
      <c r="IJ768" s="2" t="s">
        <v>134</v>
      </c>
      <c r="IK768" s="2" t="s">
        <v>134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134</v>
      </c>
      <c r="IT768" s="2" t="s">
        <v>134</v>
      </c>
      <c r="IU768" s="2" t="s">
        <v>134</v>
      </c>
      <c r="IV768" s="2" t="s">
        <v>134</v>
      </c>
      <c r="IW768" s="2" t="s">
        <v>134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134</v>
      </c>
      <c r="JF768" s="2" t="s">
        <v>134</v>
      </c>
      <c r="JG768" s="2" t="s">
        <v>134</v>
      </c>
      <c r="JH768" s="2" t="s">
        <v>134</v>
      </c>
      <c r="JI768" s="2" t="s">
        <v>134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134</v>
      </c>
      <c r="JR768" s="2" t="s">
        <v>134</v>
      </c>
      <c r="JS768" s="2" t="s">
        <v>134</v>
      </c>
      <c r="JT768" s="2" t="s">
        <v>134</v>
      </c>
      <c r="JU768" s="2" t="s">
        <v>134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134</v>
      </c>
      <c r="KD768" s="2" t="s">
        <v>134</v>
      </c>
      <c r="KE768" s="2" t="s">
        <v>134</v>
      </c>
      <c r="KF768" s="2" t="s">
        <v>134</v>
      </c>
      <c r="KG768" s="2" t="s">
        <v>134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134</v>
      </c>
      <c r="KP768" s="2" t="s">
        <v>134</v>
      </c>
      <c r="KQ768" s="2" t="s">
        <v>134</v>
      </c>
      <c r="KR768" s="2" t="s">
        <v>134</v>
      </c>
      <c r="KS768" s="2" t="s">
        <v>134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134</v>
      </c>
      <c r="LB768" s="2" t="s">
        <v>134</v>
      </c>
      <c r="LC768" s="2" t="s">
        <v>134</v>
      </c>
      <c r="LD768" s="2" t="s">
        <v>134</v>
      </c>
      <c r="LE768" s="2" t="s">
        <v>134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134</v>
      </c>
      <c r="LN768" s="2" t="s">
        <v>134</v>
      </c>
      <c r="LO768" s="2" t="s">
        <v>134</v>
      </c>
      <c r="LP768" s="2" t="s">
        <v>134</v>
      </c>
      <c r="LQ768" s="2" t="s">
        <v>134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134</v>
      </c>
      <c r="LZ768" s="2" t="s">
        <v>134</v>
      </c>
      <c r="MA768" s="2" t="s">
        <v>134</v>
      </c>
      <c r="MB768" s="2" t="s">
        <v>134</v>
      </c>
      <c r="MC768" s="2" t="s">
        <v>134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134</v>
      </c>
      <c r="ML768" s="2" t="s">
        <v>134</v>
      </c>
      <c r="MM768" s="2" t="s">
        <v>134</v>
      </c>
      <c r="MN768" s="2" t="s">
        <v>134</v>
      </c>
      <c r="MO768" s="2" t="s">
        <v>134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134</v>
      </c>
      <c r="MX768" s="2" t="s">
        <v>134</v>
      </c>
      <c r="MY768" s="2" t="s">
        <v>134</v>
      </c>
      <c r="MZ768" s="2" t="s">
        <v>134</v>
      </c>
      <c r="NA768" s="2" t="s">
        <v>134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134</v>
      </c>
      <c r="NJ768" s="2" t="s">
        <v>134</v>
      </c>
      <c r="NK768" s="2" t="s">
        <v>134</v>
      </c>
      <c r="NL768" s="2" t="s">
        <v>134</v>
      </c>
      <c r="NM768" s="2" t="s">
        <v>134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134</v>
      </c>
      <c r="NV768" s="2" t="s">
        <v>134</v>
      </c>
      <c r="NW768" s="2" t="s">
        <v>134</v>
      </c>
      <c r="NX768" s="2" t="s">
        <v>134</v>
      </c>
      <c r="NY768" s="2" t="s">
        <v>134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134</v>
      </c>
      <c r="OH768" s="2" t="s">
        <v>134</v>
      </c>
      <c r="OI768" s="2" t="s">
        <v>134</v>
      </c>
      <c r="OJ768" s="2" t="s">
        <v>134</v>
      </c>
      <c r="OK768" s="2" t="s">
        <v>134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134</v>
      </c>
      <c r="OT768" s="2" t="s">
        <v>134</v>
      </c>
      <c r="OU768" s="2" t="s">
        <v>134</v>
      </c>
      <c r="OV768" s="2" t="s">
        <v>134</v>
      </c>
      <c r="OW768" s="2" t="s">
        <v>134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134</v>
      </c>
      <c r="PF768" s="2" t="s">
        <v>134</v>
      </c>
      <c r="PG768" s="2" t="s">
        <v>134</v>
      </c>
      <c r="PH768" s="2" t="s">
        <v>134</v>
      </c>
      <c r="PI768" s="2" t="s">
        <v>134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134</v>
      </c>
      <c r="PR768" s="2" t="s">
        <v>134</v>
      </c>
      <c r="PS768" s="2" t="s">
        <v>134</v>
      </c>
      <c r="PT768" s="2" t="s">
        <v>134</v>
      </c>
      <c r="PU768" s="2" t="s">
        <v>134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134</v>
      </c>
      <c r="QD768" s="2" t="s">
        <v>134</v>
      </c>
      <c r="QE768" s="2" t="s">
        <v>134</v>
      </c>
      <c r="QF768" s="2" t="s">
        <v>134</v>
      </c>
      <c r="QG768" s="2" t="s">
        <v>134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134</v>
      </c>
      <c r="QP768" s="2" t="s">
        <v>134</v>
      </c>
      <c r="QQ768" s="2" t="s">
        <v>134</v>
      </c>
      <c r="QR768" s="2" t="s">
        <v>134</v>
      </c>
      <c r="QS768" s="2" t="s">
        <v>134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134</v>
      </c>
      <c r="RB768" s="2" t="s">
        <v>134</v>
      </c>
      <c r="RC768" s="2" t="s">
        <v>134</v>
      </c>
      <c r="RD768" s="2" t="s">
        <v>134</v>
      </c>
      <c r="RE768" s="2" t="s">
        <v>134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134</v>
      </c>
      <c r="RN768" s="2" t="s">
        <v>134</v>
      </c>
      <c r="RO768" s="2" t="s">
        <v>134</v>
      </c>
      <c r="RP768" s="2" t="s">
        <v>134</v>
      </c>
      <c r="RQ768" s="2" t="s">
        <v>134</v>
      </c>
      <c r="RR768" s="2" t="s">
        <v>134</v>
      </c>
      <c r="RS768" s="4"/>
      <c r="RT768" s="8"/>
      <c r="RU768" s="4"/>
      <c r="RV768" s="8"/>
      <c r="RW768" s="7"/>
      <c r="RX768" s="7"/>
      <c r="RY768" s="2" t="s">
        <v>134</v>
      </c>
      <c r="RZ768" s="2" t="s">
        <v>134</v>
      </c>
      <c r="SA768" s="2" t="s">
        <v>134</v>
      </c>
      <c r="SB768" s="2" t="s">
        <v>134</v>
      </c>
      <c r="SC768" s="2" t="s">
        <v>134</v>
      </c>
      <c r="SD768" s="2" t="s">
        <v>134</v>
      </c>
      <c r="SE768" s="4"/>
      <c r="SF768" s="8"/>
      <c r="SG768" s="4"/>
      <c r="SH768" s="8"/>
      <c r="SI768" s="7"/>
      <c r="SJ768" s="7"/>
      <c r="SK768" s="2" t="s">
        <v>134</v>
      </c>
      <c r="SL768" s="2" t="s">
        <v>134</v>
      </c>
      <c r="SM768" s="2" t="s">
        <v>134</v>
      </c>
      <c r="SN768" s="2" t="s">
        <v>134</v>
      </c>
      <c r="SO768" s="2" t="s">
        <v>134</v>
      </c>
      <c r="SP768" s="2" t="s">
        <v>134</v>
      </c>
    </row>
    <row r="769">
      <c r="A769" s="2" t="s">
        <v>4602</v>
      </c>
      <c r="B769" s="2" t="s">
        <v>123</v>
      </c>
      <c r="C769" s="2" t="s">
        <v>1660</v>
      </c>
      <c r="D769" s="2" t="s">
        <v>125</v>
      </c>
      <c r="E769" s="2" t="s">
        <v>1660</v>
      </c>
      <c r="F769" s="2" t="s">
        <v>1422</v>
      </c>
      <c r="G769" s="2" t="s">
        <v>134</v>
      </c>
      <c r="H769" s="2" t="s">
        <v>134</v>
      </c>
      <c r="I769" s="2" t="s">
        <v>134</v>
      </c>
      <c r="J769" s="2" t="s">
        <v>234</v>
      </c>
      <c r="K769" s="2" t="s">
        <v>605</v>
      </c>
      <c r="L769" s="3">
        <v>12</v>
      </c>
      <c r="M769" s="3"/>
      <c r="N769" s="3"/>
      <c r="O769" s="2" t="s">
        <v>766</v>
      </c>
      <c r="P769" s="2" t="s">
        <v>134</v>
      </c>
      <c r="Q769" s="2" t="s">
        <v>134</v>
      </c>
      <c r="R769" s="2" t="s">
        <v>3132</v>
      </c>
      <c r="S769" s="2" t="s">
        <v>134</v>
      </c>
      <c r="T769" s="2" t="s">
        <v>134</v>
      </c>
      <c r="U769" s="2" t="s">
        <v>134</v>
      </c>
      <c r="V769" s="2" t="s">
        <v>134</v>
      </c>
      <c r="W769" s="2" t="s">
        <v>134</v>
      </c>
      <c r="X769" s="2" t="s">
        <v>134</v>
      </c>
      <c r="Y769" s="2" t="s">
        <v>134</v>
      </c>
      <c r="Z769" s="4"/>
      <c r="AA769" s="4">
        <f>=ROUNDDOWN({0},0)</f>
      </c>
      <c r="AB769" s="5"/>
      <c r="AC769" s="2" t="s">
        <v>134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134</v>
      </c>
      <c r="BM769" s="7"/>
      <c r="BN769" s="7"/>
      <c r="BO769" s="4"/>
      <c r="BP769" s="8"/>
      <c r="BQ769" s="4"/>
      <c r="BR769" s="8"/>
      <c r="BS769" s="7"/>
      <c r="BT769" s="7"/>
      <c r="BU769" s="2" t="s">
        <v>134</v>
      </c>
      <c r="BV769" s="2" t="s">
        <v>134</v>
      </c>
      <c r="BW769" s="2" t="s">
        <v>134</v>
      </c>
      <c r="BX769" s="2" t="s">
        <v>134</v>
      </c>
      <c r="BY769" s="2" t="s">
        <v>134</v>
      </c>
      <c r="BZ769" s="2" t="s">
        <v>134</v>
      </c>
      <c r="CA769" s="4"/>
      <c r="CB769" s="8"/>
      <c r="CC769" s="4"/>
      <c r="CD769" s="8"/>
      <c r="CE769" s="7"/>
      <c r="CF769" s="7"/>
      <c r="CG769" s="2" t="s">
        <v>134</v>
      </c>
      <c r="CH769" s="2" t="s">
        <v>134</v>
      </c>
      <c r="CI769" s="2" t="s">
        <v>134</v>
      </c>
      <c r="CJ769" s="2" t="s">
        <v>134</v>
      </c>
      <c r="CK769" s="2" t="s">
        <v>134</v>
      </c>
      <c r="CL769" s="2" t="s">
        <v>134</v>
      </c>
      <c r="CM769" s="4"/>
      <c r="CN769" s="8"/>
      <c r="CO769" s="4"/>
      <c r="CP769" s="8"/>
      <c r="CQ769" s="7"/>
      <c r="CR769" s="7"/>
      <c r="CS769" s="2" t="s">
        <v>134</v>
      </c>
      <c r="CT769" s="2" t="s">
        <v>134</v>
      </c>
      <c r="CU769" s="2" t="s">
        <v>134</v>
      </c>
      <c r="CV769" s="2" t="s">
        <v>134</v>
      </c>
      <c r="CW769" s="2" t="s">
        <v>134</v>
      </c>
      <c r="CX769" s="2" t="s">
        <v>134</v>
      </c>
      <c r="CY769" s="4"/>
      <c r="CZ769" s="8"/>
      <c r="DA769" s="4"/>
      <c r="DB769" s="8"/>
      <c r="DC769" s="7"/>
      <c r="DD769" s="7"/>
      <c r="DE769" s="2" t="s">
        <v>134</v>
      </c>
      <c r="DF769" s="2" t="s">
        <v>134</v>
      </c>
      <c r="DG769" s="2" t="s">
        <v>134</v>
      </c>
      <c r="DH769" s="2" t="s">
        <v>134</v>
      </c>
      <c r="DI769" s="2" t="s">
        <v>134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134</v>
      </c>
      <c r="DR769" s="2" t="s">
        <v>134</v>
      </c>
      <c r="DS769" s="2" t="s">
        <v>134</v>
      </c>
      <c r="DT769" s="2" t="s">
        <v>134</v>
      </c>
      <c r="DU769" s="2" t="s">
        <v>134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134</v>
      </c>
      <c r="ED769" s="2" t="s">
        <v>134</v>
      </c>
      <c r="EE769" s="2" t="s">
        <v>134</v>
      </c>
      <c r="EF769" s="2" t="s">
        <v>134</v>
      </c>
      <c r="EG769" s="2" t="s">
        <v>134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134</v>
      </c>
      <c r="EP769" s="2" t="s">
        <v>134</v>
      </c>
      <c r="EQ769" s="2" t="s">
        <v>134</v>
      </c>
      <c r="ER769" s="2" t="s">
        <v>134</v>
      </c>
      <c r="ES769" s="2" t="s">
        <v>134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134</v>
      </c>
      <c r="FB769" s="2" t="s">
        <v>134</v>
      </c>
      <c r="FC769" s="2" t="s">
        <v>134</v>
      </c>
      <c r="FD769" s="2" t="s">
        <v>134</v>
      </c>
      <c r="FE769" s="2" t="s">
        <v>134</v>
      </c>
      <c r="FF769" s="2" t="s">
        <v>134</v>
      </c>
      <c r="FG769" s="4"/>
      <c r="FH769" s="8"/>
      <c r="FI769" s="4"/>
      <c r="FJ769" s="8"/>
      <c r="FK769" s="7"/>
      <c r="FL769" s="7"/>
      <c r="FM769" s="2" t="s">
        <v>134</v>
      </c>
      <c r="FN769" s="2" t="s">
        <v>134</v>
      </c>
      <c r="FO769" s="2" t="s">
        <v>134</v>
      </c>
      <c r="FP769" s="2" t="s">
        <v>134</v>
      </c>
      <c r="FQ769" s="2" t="s">
        <v>134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134</v>
      </c>
      <c r="FZ769" s="2" t="s">
        <v>134</v>
      </c>
      <c r="GA769" s="2" t="s">
        <v>134</v>
      </c>
      <c r="GB769" s="2" t="s">
        <v>134</v>
      </c>
      <c r="GC769" s="2" t="s">
        <v>134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134</v>
      </c>
      <c r="GL769" s="2" t="s">
        <v>134</v>
      </c>
      <c r="GM769" s="2" t="s">
        <v>134</v>
      </c>
      <c r="GN769" s="2" t="s">
        <v>134</v>
      </c>
      <c r="GO769" s="2" t="s">
        <v>134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134</v>
      </c>
      <c r="GX769" s="2" t="s">
        <v>134</v>
      </c>
      <c r="GY769" s="2" t="s">
        <v>134</v>
      </c>
      <c r="GZ769" s="2" t="s">
        <v>134</v>
      </c>
      <c r="HA769" s="2" t="s">
        <v>134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134</v>
      </c>
      <c r="HJ769" s="2" t="s">
        <v>134</v>
      </c>
      <c r="HK769" s="2" t="s">
        <v>134</v>
      </c>
      <c r="HL769" s="2" t="s">
        <v>134</v>
      </c>
      <c r="HM769" s="2" t="s">
        <v>134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134</v>
      </c>
      <c r="HV769" s="2" t="s">
        <v>134</v>
      </c>
      <c r="HW769" s="2" t="s">
        <v>134</v>
      </c>
      <c r="HX769" s="2" t="s">
        <v>134</v>
      </c>
      <c r="HY769" s="2" t="s">
        <v>134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134</v>
      </c>
      <c r="IH769" s="2" t="s">
        <v>134</v>
      </c>
      <c r="II769" s="2" t="s">
        <v>134</v>
      </c>
      <c r="IJ769" s="2" t="s">
        <v>134</v>
      </c>
      <c r="IK769" s="2" t="s">
        <v>134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134</v>
      </c>
      <c r="IT769" s="2" t="s">
        <v>134</v>
      </c>
      <c r="IU769" s="2" t="s">
        <v>134</v>
      </c>
      <c r="IV769" s="2" t="s">
        <v>134</v>
      </c>
      <c r="IW769" s="2" t="s">
        <v>134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134</v>
      </c>
      <c r="JF769" s="2" t="s">
        <v>134</v>
      </c>
      <c r="JG769" s="2" t="s">
        <v>134</v>
      </c>
      <c r="JH769" s="2" t="s">
        <v>134</v>
      </c>
      <c r="JI769" s="2" t="s">
        <v>134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134</v>
      </c>
      <c r="JR769" s="2" t="s">
        <v>134</v>
      </c>
      <c r="JS769" s="2" t="s">
        <v>134</v>
      </c>
      <c r="JT769" s="2" t="s">
        <v>134</v>
      </c>
      <c r="JU769" s="2" t="s">
        <v>134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134</v>
      </c>
      <c r="KD769" s="2" t="s">
        <v>134</v>
      </c>
      <c r="KE769" s="2" t="s">
        <v>134</v>
      </c>
      <c r="KF769" s="2" t="s">
        <v>134</v>
      </c>
      <c r="KG769" s="2" t="s">
        <v>134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134</v>
      </c>
      <c r="KP769" s="2" t="s">
        <v>134</v>
      </c>
      <c r="KQ769" s="2" t="s">
        <v>134</v>
      </c>
      <c r="KR769" s="2" t="s">
        <v>134</v>
      </c>
      <c r="KS769" s="2" t="s">
        <v>134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134</v>
      </c>
      <c r="LB769" s="2" t="s">
        <v>134</v>
      </c>
      <c r="LC769" s="2" t="s">
        <v>134</v>
      </c>
      <c r="LD769" s="2" t="s">
        <v>134</v>
      </c>
      <c r="LE769" s="2" t="s">
        <v>134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134</v>
      </c>
      <c r="LN769" s="2" t="s">
        <v>134</v>
      </c>
      <c r="LO769" s="2" t="s">
        <v>134</v>
      </c>
      <c r="LP769" s="2" t="s">
        <v>134</v>
      </c>
      <c r="LQ769" s="2" t="s">
        <v>134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134</v>
      </c>
      <c r="LZ769" s="2" t="s">
        <v>134</v>
      </c>
      <c r="MA769" s="2" t="s">
        <v>134</v>
      </c>
      <c r="MB769" s="2" t="s">
        <v>134</v>
      </c>
      <c r="MC769" s="2" t="s">
        <v>134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134</v>
      </c>
      <c r="ML769" s="2" t="s">
        <v>134</v>
      </c>
      <c r="MM769" s="2" t="s">
        <v>134</v>
      </c>
      <c r="MN769" s="2" t="s">
        <v>134</v>
      </c>
      <c r="MO769" s="2" t="s">
        <v>134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134</v>
      </c>
      <c r="MX769" s="2" t="s">
        <v>134</v>
      </c>
      <c r="MY769" s="2" t="s">
        <v>134</v>
      </c>
      <c r="MZ769" s="2" t="s">
        <v>134</v>
      </c>
      <c r="NA769" s="2" t="s">
        <v>134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134</v>
      </c>
      <c r="NJ769" s="2" t="s">
        <v>134</v>
      </c>
      <c r="NK769" s="2" t="s">
        <v>134</v>
      </c>
      <c r="NL769" s="2" t="s">
        <v>134</v>
      </c>
      <c r="NM769" s="2" t="s">
        <v>134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134</v>
      </c>
      <c r="NV769" s="2" t="s">
        <v>134</v>
      </c>
      <c r="NW769" s="2" t="s">
        <v>134</v>
      </c>
      <c r="NX769" s="2" t="s">
        <v>134</v>
      </c>
      <c r="NY769" s="2" t="s">
        <v>134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134</v>
      </c>
      <c r="OH769" s="2" t="s">
        <v>134</v>
      </c>
      <c r="OI769" s="2" t="s">
        <v>134</v>
      </c>
      <c r="OJ769" s="2" t="s">
        <v>134</v>
      </c>
      <c r="OK769" s="2" t="s">
        <v>134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134</v>
      </c>
      <c r="OT769" s="2" t="s">
        <v>134</v>
      </c>
      <c r="OU769" s="2" t="s">
        <v>134</v>
      </c>
      <c r="OV769" s="2" t="s">
        <v>134</v>
      </c>
      <c r="OW769" s="2" t="s">
        <v>134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134</v>
      </c>
      <c r="PF769" s="2" t="s">
        <v>134</v>
      </c>
      <c r="PG769" s="2" t="s">
        <v>134</v>
      </c>
      <c r="PH769" s="2" t="s">
        <v>134</v>
      </c>
      <c r="PI769" s="2" t="s">
        <v>134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134</v>
      </c>
      <c r="PR769" s="2" t="s">
        <v>134</v>
      </c>
      <c r="PS769" s="2" t="s">
        <v>134</v>
      </c>
      <c r="PT769" s="2" t="s">
        <v>134</v>
      </c>
      <c r="PU769" s="2" t="s">
        <v>134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134</v>
      </c>
      <c r="QD769" s="2" t="s">
        <v>134</v>
      </c>
      <c r="QE769" s="2" t="s">
        <v>134</v>
      </c>
      <c r="QF769" s="2" t="s">
        <v>134</v>
      </c>
      <c r="QG769" s="2" t="s">
        <v>134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134</v>
      </c>
      <c r="RB769" s="2" t="s">
        <v>134</v>
      </c>
      <c r="RC769" s="2" t="s">
        <v>134</v>
      </c>
      <c r="RD769" s="2" t="s">
        <v>134</v>
      </c>
      <c r="RE769" s="2" t="s">
        <v>134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134</v>
      </c>
      <c r="RN769" s="2" t="s">
        <v>134</v>
      </c>
      <c r="RO769" s="2" t="s">
        <v>134</v>
      </c>
      <c r="RP769" s="2" t="s">
        <v>134</v>
      </c>
      <c r="RQ769" s="2" t="s">
        <v>134</v>
      </c>
      <c r="RR769" s="2" t="s">
        <v>134</v>
      </c>
      <c r="RS769" s="4"/>
      <c r="RT769" s="8"/>
      <c r="RU769" s="4"/>
      <c r="RV769" s="8"/>
      <c r="RW769" s="7"/>
      <c r="RX769" s="7"/>
      <c r="RY769" s="2" t="s">
        <v>134</v>
      </c>
      <c r="RZ769" s="2" t="s">
        <v>134</v>
      </c>
      <c r="SA769" s="2" t="s">
        <v>134</v>
      </c>
      <c r="SB769" s="2" t="s">
        <v>134</v>
      </c>
      <c r="SC769" s="2" t="s">
        <v>134</v>
      </c>
      <c r="SD769" s="2" t="s">
        <v>134</v>
      </c>
      <c r="SE769" s="4"/>
      <c r="SF769" s="8"/>
      <c r="SG769" s="4"/>
      <c r="SH769" s="8"/>
      <c r="SI769" s="7"/>
      <c r="SJ769" s="7"/>
      <c r="SK769" s="2" t="s">
        <v>134</v>
      </c>
      <c r="SL769" s="2" t="s">
        <v>134</v>
      </c>
      <c r="SM769" s="2" t="s">
        <v>134</v>
      </c>
      <c r="SN769" s="2" t="s">
        <v>134</v>
      </c>
      <c r="SO769" s="2" t="s">
        <v>134</v>
      </c>
      <c r="SP769" s="2" t="s">
        <v>134</v>
      </c>
    </row>
    <row r="770">
      <c r="A770" s="2" t="s">
        <v>4603</v>
      </c>
      <c r="B770" s="2" t="s">
        <v>123</v>
      </c>
      <c r="C770" s="2" t="s">
        <v>1660</v>
      </c>
      <c r="D770" s="2" t="s">
        <v>125</v>
      </c>
      <c r="E770" s="2" t="s">
        <v>1660</v>
      </c>
      <c r="F770" s="2" t="s">
        <v>4604</v>
      </c>
      <c r="G770" s="2" t="s">
        <v>134</v>
      </c>
      <c r="H770" s="2" t="s">
        <v>134</v>
      </c>
      <c r="I770" s="2" t="s">
        <v>134</v>
      </c>
      <c r="J770" s="2" t="s">
        <v>234</v>
      </c>
      <c r="K770" s="2" t="s">
        <v>3125</v>
      </c>
      <c r="L770" s="3">
        <v>8.03</v>
      </c>
      <c r="M770" s="3"/>
      <c r="N770" s="3"/>
      <c r="O770" s="2" t="s">
        <v>725</v>
      </c>
      <c r="P770" s="2" t="s">
        <v>134</v>
      </c>
      <c r="Q770" s="2" t="s">
        <v>134</v>
      </c>
      <c r="R770" s="2" t="s">
        <v>3132</v>
      </c>
      <c r="S770" s="2" t="s">
        <v>134</v>
      </c>
      <c r="T770" s="2" t="s">
        <v>134</v>
      </c>
      <c r="U770" s="2" t="s">
        <v>134</v>
      </c>
      <c r="V770" s="2" t="s">
        <v>134</v>
      </c>
      <c r="W770" s="2" t="s">
        <v>134</v>
      </c>
      <c r="X770" s="2" t="s">
        <v>134</v>
      </c>
      <c r="Y770" s="2" t="s">
        <v>134</v>
      </c>
      <c r="Z770" s="4"/>
      <c r="AA770" s="4">
        <f>=ROUNDDOWN({0},0)</f>
      </c>
      <c r="AB770" s="5"/>
      <c r="AC770" s="2" t="s">
        <v>134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134</v>
      </c>
      <c r="BM770" s="7"/>
      <c r="BN770" s="7"/>
      <c r="BO770" s="4"/>
      <c r="BP770" s="8"/>
      <c r="BQ770" s="4"/>
      <c r="BR770" s="8"/>
      <c r="BS770" s="7"/>
      <c r="BT770" s="7"/>
      <c r="BU770" s="2" t="s">
        <v>134</v>
      </c>
      <c r="BV770" s="2" t="s">
        <v>134</v>
      </c>
      <c r="BW770" s="2" t="s">
        <v>134</v>
      </c>
      <c r="BX770" s="2" t="s">
        <v>134</v>
      </c>
      <c r="BY770" s="2" t="s">
        <v>134</v>
      </c>
      <c r="BZ770" s="2" t="s">
        <v>134</v>
      </c>
      <c r="CA770" s="4"/>
      <c r="CB770" s="8"/>
      <c r="CC770" s="4"/>
      <c r="CD770" s="8"/>
      <c r="CE770" s="7"/>
      <c r="CF770" s="7"/>
      <c r="CG770" s="2" t="s">
        <v>134</v>
      </c>
      <c r="CH770" s="2" t="s">
        <v>134</v>
      </c>
      <c r="CI770" s="2" t="s">
        <v>134</v>
      </c>
      <c r="CJ770" s="2" t="s">
        <v>134</v>
      </c>
      <c r="CK770" s="2" t="s">
        <v>134</v>
      </c>
      <c r="CL770" s="2" t="s">
        <v>134</v>
      </c>
      <c r="CM770" s="4"/>
      <c r="CN770" s="8"/>
      <c r="CO770" s="4"/>
      <c r="CP770" s="8"/>
      <c r="CQ770" s="7"/>
      <c r="CR770" s="7"/>
      <c r="CS770" s="2" t="s">
        <v>134</v>
      </c>
      <c r="CT770" s="2" t="s">
        <v>134</v>
      </c>
      <c r="CU770" s="2" t="s">
        <v>134</v>
      </c>
      <c r="CV770" s="2" t="s">
        <v>134</v>
      </c>
      <c r="CW770" s="2" t="s">
        <v>134</v>
      </c>
      <c r="CX770" s="2" t="s">
        <v>134</v>
      </c>
      <c r="CY770" s="4"/>
      <c r="CZ770" s="8"/>
      <c r="DA770" s="4"/>
      <c r="DB770" s="8"/>
      <c r="DC770" s="7"/>
      <c r="DD770" s="7"/>
      <c r="DE770" s="2" t="s">
        <v>134</v>
      </c>
      <c r="DF770" s="2" t="s">
        <v>134</v>
      </c>
      <c r="DG770" s="2" t="s">
        <v>134</v>
      </c>
      <c r="DH770" s="2" t="s">
        <v>134</v>
      </c>
      <c r="DI770" s="2" t="s">
        <v>134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134</v>
      </c>
      <c r="DR770" s="2" t="s">
        <v>134</v>
      </c>
      <c r="DS770" s="2" t="s">
        <v>134</v>
      </c>
      <c r="DT770" s="2" t="s">
        <v>134</v>
      </c>
      <c r="DU770" s="2" t="s">
        <v>134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134</v>
      </c>
      <c r="ED770" s="2" t="s">
        <v>134</v>
      </c>
      <c r="EE770" s="2" t="s">
        <v>134</v>
      </c>
      <c r="EF770" s="2" t="s">
        <v>134</v>
      </c>
      <c r="EG770" s="2" t="s">
        <v>134</v>
      </c>
      <c r="EH770" s="2" t="s">
        <v>134</v>
      </c>
      <c r="EI770" s="4"/>
      <c r="EJ770" s="8"/>
      <c r="EK770" s="4"/>
      <c r="EL770" s="8"/>
      <c r="EM770" s="7"/>
      <c r="EN770" s="7"/>
      <c r="EO770" s="2" t="s">
        <v>134</v>
      </c>
      <c r="EP770" s="2" t="s">
        <v>134</v>
      </c>
      <c r="EQ770" s="2" t="s">
        <v>134</v>
      </c>
      <c r="ER770" s="2" t="s">
        <v>134</v>
      </c>
      <c r="ES770" s="2" t="s">
        <v>134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134</v>
      </c>
      <c r="FB770" s="2" t="s">
        <v>134</v>
      </c>
      <c r="FC770" s="2" t="s">
        <v>134</v>
      </c>
      <c r="FD770" s="2" t="s">
        <v>134</v>
      </c>
      <c r="FE770" s="2" t="s">
        <v>134</v>
      </c>
      <c r="FF770" s="2" t="s">
        <v>134</v>
      </c>
      <c r="FG770" s="4"/>
      <c r="FH770" s="8"/>
      <c r="FI770" s="4"/>
      <c r="FJ770" s="8"/>
      <c r="FK770" s="7"/>
      <c r="FL770" s="7"/>
      <c r="FM770" s="2" t="s">
        <v>134</v>
      </c>
      <c r="FN770" s="2" t="s">
        <v>134</v>
      </c>
      <c r="FO770" s="2" t="s">
        <v>134</v>
      </c>
      <c r="FP770" s="2" t="s">
        <v>134</v>
      </c>
      <c r="FQ770" s="2" t="s">
        <v>134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134</v>
      </c>
      <c r="FZ770" s="2" t="s">
        <v>134</v>
      </c>
      <c r="GA770" s="2" t="s">
        <v>134</v>
      </c>
      <c r="GB770" s="2" t="s">
        <v>134</v>
      </c>
      <c r="GC770" s="2" t="s">
        <v>134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134</v>
      </c>
      <c r="GL770" s="2" t="s">
        <v>134</v>
      </c>
      <c r="GM770" s="2" t="s">
        <v>134</v>
      </c>
      <c r="GN770" s="2" t="s">
        <v>134</v>
      </c>
      <c r="GO770" s="2" t="s">
        <v>134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134</v>
      </c>
      <c r="GX770" s="2" t="s">
        <v>134</v>
      </c>
      <c r="GY770" s="2" t="s">
        <v>134</v>
      </c>
      <c r="GZ770" s="2" t="s">
        <v>134</v>
      </c>
      <c r="HA770" s="2" t="s">
        <v>134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134</v>
      </c>
      <c r="HJ770" s="2" t="s">
        <v>134</v>
      </c>
      <c r="HK770" s="2" t="s">
        <v>134</v>
      </c>
      <c r="HL770" s="2" t="s">
        <v>134</v>
      </c>
      <c r="HM770" s="2" t="s">
        <v>134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134</v>
      </c>
      <c r="HV770" s="2" t="s">
        <v>134</v>
      </c>
      <c r="HW770" s="2" t="s">
        <v>134</v>
      </c>
      <c r="HX770" s="2" t="s">
        <v>134</v>
      </c>
      <c r="HY770" s="2" t="s">
        <v>134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134</v>
      </c>
      <c r="IH770" s="2" t="s">
        <v>134</v>
      </c>
      <c r="II770" s="2" t="s">
        <v>134</v>
      </c>
      <c r="IJ770" s="2" t="s">
        <v>134</v>
      </c>
      <c r="IK770" s="2" t="s">
        <v>134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134</v>
      </c>
      <c r="IT770" s="2" t="s">
        <v>134</v>
      </c>
      <c r="IU770" s="2" t="s">
        <v>134</v>
      </c>
      <c r="IV770" s="2" t="s">
        <v>134</v>
      </c>
      <c r="IW770" s="2" t="s">
        <v>134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134</v>
      </c>
      <c r="JF770" s="2" t="s">
        <v>134</v>
      </c>
      <c r="JG770" s="2" t="s">
        <v>134</v>
      </c>
      <c r="JH770" s="2" t="s">
        <v>134</v>
      </c>
      <c r="JI770" s="2" t="s">
        <v>134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134</v>
      </c>
      <c r="JR770" s="2" t="s">
        <v>134</v>
      </c>
      <c r="JS770" s="2" t="s">
        <v>134</v>
      </c>
      <c r="JT770" s="2" t="s">
        <v>134</v>
      </c>
      <c r="JU770" s="2" t="s">
        <v>134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134</v>
      </c>
      <c r="KD770" s="2" t="s">
        <v>134</v>
      </c>
      <c r="KE770" s="2" t="s">
        <v>134</v>
      </c>
      <c r="KF770" s="2" t="s">
        <v>134</v>
      </c>
      <c r="KG770" s="2" t="s">
        <v>134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134</v>
      </c>
      <c r="KP770" s="2" t="s">
        <v>134</v>
      </c>
      <c r="KQ770" s="2" t="s">
        <v>134</v>
      </c>
      <c r="KR770" s="2" t="s">
        <v>134</v>
      </c>
      <c r="KS770" s="2" t="s">
        <v>134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134</v>
      </c>
      <c r="LB770" s="2" t="s">
        <v>134</v>
      </c>
      <c r="LC770" s="2" t="s">
        <v>134</v>
      </c>
      <c r="LD770" s="2" t="s">
        <v>134</v>
      </c>
      <c r="LE770" s="2" t="s">
        <v>134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134</v>
      </c>
      <c r="LN770" s="2" t="s">
        <v>134</v>
      </c>
      <c r="LO770" s="2" t="s">
        <v>134</v>
      </c>
      <c r="LP770" s="2" t="s">
        <v>134</v>
      </c>
      <c r="LQ770" s="2" t="s">
        <v>134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134</v>
      </c>
      <c r="LZ770" s="2" t="s">
        <v>134</v>
      </c>
      <c r="MA770" s="2" t="s">
        <v>134</v>
      </c>
      <c r="MB770" s="2" t="s">
        <v>134</v>
      </c>
      <c r="MC770" s="2" t="s">
        <v>134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134</v>
      </c>
      <c r="ML770" s="2" t="s">
        <v>134</v>
      </c>
      <c r="MM770" s="2" t="s">
        <v>134</v>
      </c>
      <c r="MN770" s="2" t="s">
        <v>134</v>
      </c>
      <c r="MO770" s="2" t="s">
        <v>134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134</v>
      </c>
      <c r="MX770" s="2" t="s">
        <v>134</v>
      </c>
      <c r="MY770" s="2" t="s">
        <v>134</v>
      </c>
      <c r="MZ770" s="2" t="s">
        <v>134</v>
      </c>
      <c r="NA770" s="2" t="s">
        <v>134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134</v>
      </c>
      <c r="NJ770" s="2" t="s">
        <v>134</v>
      </c>
      <c r="NK770" s="2" t="s">
        <v>134</v>
      </c>
      <c r="NL770" s="2" t="s">
        <v>134</v>
      </c>
      <c r="NM770" s="2" t="s">
        <v>134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134</v>
      </c>
      <c r="NV770" s="2" t="s">
        <v>134</v>
      </c>
      <c r="NW770" s="2" t="s">
        <v>134</v>
      </c>
      <c r="NX770" s="2" t="s">
        <v>134</v>
      </c>
      <c r="NY770" s="2" t="s">
        <v>134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134</v>
      </c>
      <c r="OH770" s="2" t="s">
        <v>134</v>
      </c>
      <c r="OI770" s="2" t="s">
        <v>134</v>
      </c>
      <c r="OJ770" s="2" t="s">
        <v>134</v>
      </c>
      <c r="OK770" s="2" t="s">
        <v>134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134</v>
      </c>
      <c r="OT770" s="2" t="s">
        <v>134</v>
      </c>
      <c r="OU770" s="2" t="s">
        <v>134</v>
      </c>
      <c r="OV770" s="2" t="s">
        <v>134</v>
      </c>
      <c r="OW770" s="2" t="s">
        <v>134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134</v>
      </c>
      <c r="PF770" s="2" t="s">
        <v>134</v>
      </c>
      <c r="PG770" s="2" t="s">
        <v>134</v>
      </c>
      <c r="PH770" s="2" t="s">
        <v>134</v>
      </c>
      <c r="PI770" s="2" t="s">
        <v>134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134</v>
      </c>
      <c r="PR770" s="2" t="s">
        <v>134</v>
      </c>
      <c r="PS770" s="2" t="s">
        <v>134</v>
      </c>
      <c r="PT770" s="2" t="s">
        <v>134</v>
      </c>
      <c r="PU770" s="2" t="s">
        <v>134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134</v>
      </c>
      <c r="QP770" s="2" t="s">
        <v>134</v>
      </c>
      <c r="QQ770" s="2" t="s">
        <v>134</v>
      </c>
      <c r="QR770" s="2" t="s">
        <v>134</v>
      </c>
      <c r="QS770" s="2" t="s">
        <v>134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134</v>
      </c>
      <c r="RB770" s="2" t="s">
        <v>134</v>
      </c>
      <c r="RC770" s="2" t="s">
        <v>134</v>
      </c>
      <c r="RD770" s="2" t="s">
        <v>134</v>
      </c>
      <c r="RE770" s="2" t="s">
        <v>134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134</v>
      </c>
      <c r="RN770" s="2" t="s">
        <v>134</v>
      </c>
      <c r="RO770" s="2" t="s">
        <v>134</v>
      </c>
      <c r="RP770" s="2" t="s">
        <v>134</v>
      </c>
      <c r="RQ770" s="2" t="s">
        <v>134</v>
      </c>
      <c r="RR770" s="2" t="s">
        <v>134</v>
      </c>
      <c r="RS770" s="4"/>
      <c r="RT770" s="8"/>
      <c r="RU770" s="4"/>
      <c r="RV770" s="8"/>
      <c r="RW770" s="7"/>
      <c r="RX770" s="7"/>
      <c r="RY770" s="2" t="s">
        <v>134</v>
      </c>
      <c r="RZ770" s="2" t="s">
        <v>134</v>
      </c>
      <c r="SA770" s="2" t="s">
        <v>134</v>
      </c>
      <c r="SB770" s="2" t="s">
        <v>134</v>
      </c>
      <c r="SC770" s="2" t="s">
        <v>134</v>
      </c>
      <c r="SD770" s="2" t="s">
        <v>134</v>
      </c>
      <c r="SE770" s="4"/>
      <c r="SF770" s="8"/>
      <c r="SG770" s="4"/>
      <c r="SH770" s="8"/>
      <c r="SI770" s="7"/>
      <c r="SJ770" s="7"/>
      <c r="SK770" s="2" t="s">
        <v>134</v>
      </c>
      <c r="SL770" s="2" t="s">
        <v>134</v>
      </c>
      <c r="SM770" s="2" t="s">
        <v>134</v>
      </c>
      <c r="SN770" s="2" t="s">
        <v>134</v>
      </c>
      <c r="SO770" s="2" t="s">
        <v>134</v>
      </c>
      <c r="SP770" s="2" t="s">
        <v>134</v>
      </c>
    </row>
    <row r="771">
      <c r="A771" s="2" t="s">
        <v>4605</v>
      </c>
      <c r="B771" s="2" t="s">
        <v>123</v>
      </c>
      <c r="C771" s="2" t="s">
        <v>1660</v>
      </c>
      <c r="D771" s="2" t="s">
        <v>125</v>
      </c>
      <c r="E771" s="2" t="s">
        <v>1660</v>
      </c>
      <c r="F771" s="2" t="s">
        <v>1599</v>
      </c>
      <c r="G771" s="2" t="s">
        <v>134</v>
      </c>
      <c r="H771" s="2" t="s">
        <v>134</v>
      </c>
      <c r="I771" s="2" t="s">
        <v>134</v>
      </c>
      <c r="J771" s="2" t="s">
        <v>4606</v>
      </c>
      <c r="K771" s="2" t="s">
        <v>3125</v>
      </c>
      <c r="L771" s="3">
        <v>43</v>
      </c>
      <c r="M771" s="3"/>
      <c r="N771" s="3"/>
      <c r="O771" s="2" t="s">
        <v>766</v>
      </c>
      <c r="P771" s="2" t="s">
        <v>134</v>
      </c>
      <c r="Q771" s="2" t="s">
        <v>134</v>
      </c>
      <c r="R771" s="2" t="s">
        <v>28</v>
      </c>
      <c r="S771" s="2" t="s">
        <v>134</v>
      </c>
      <c r="T771" s="2" t="s">
        <v>134</v>
      </c>
      <c r="U771" s="2" t="s">
        <v>134</v>
      </c>
      <c r="V771" s="2" t="s">
        <v>134</v>
      </c>
      <c r="W771" s="2" t="s">
        <v>134</v>
      </c>
      <c r="X771" s="2" t="s">
        <v>134</v>
      </c>
      <c r="Y771" s="2" t="s">
        <v>134</v>
      </c>
      <c r="Z771" s="4"/>
      <c r="AA771" s="4">
        <f>=ROUNDDOWN({0},0)</f>
      </c>
      <c r="AB771" s="5"/>
      <c r="AC771" s="2" t="s">
        <v>134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134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134</v>
      </c>
      <c r="BM771" s="7"/>
      <c r="BN771" s="7"/>
      <c r="BO771" s="4"/>
      <c r="BP771" s="8"/>
      <c r="BQ771" s="4"/>
      <c r="BR771" s="8"/>
      <c r="BS771" s="7"/>
      <c r="BT771" s="7"/>
      <c r="BU771" s="2" t="s">
        <v>134</v>
      </c>
      <c r="BV771" s="2" t="s">
        <v>134</v>
      </c>
      <c r="BW771" s="2" t="s">
        <v>134</v>
      </c>
      <c r="BX771" s="2" t="s">
        <v>134</v>
      </c>
      <c r="BY771" s="2" t="s">
        <v>134</v>
      </c>
      <c r="BZ771" s="2" t="s">
        <v>134</v>
      </c>
      <c r="CA771" s="4"/>
      <c r="CB771" s="8"/>
      <c r="CC771" s="4"/>
      <c r="CD771" s="8"/>
      <c r="CE771" s="7"/>
      <c r="CF771" s="7"/>
      <c r="CG771" s="2" t="s">
        <v>134</v>
      </c>
      <c r="CH771" s="2" t="s">
        <v>134</v>
      </c>
      <c r="CI771" s="2" t="s">
        <v>134</v>
      </c>
      <c r="CJ771" s="2" t="s">
        <v>134</v>
      </c>
      <c r="CK771" s="2" t="s">
        <v>134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134</v>
      </c>
      <c r="CT771" s="2" t="s">
        <v>134</v>
      </c>
      <c r="CU771" s="2" t="s">
        <v>134</v>
      </c>
      <c r="CV771" s="2" t="s">
        <v>134</v>
      </c>
      <c r="CW771" s="2" t="s">
        <v>134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134</v>
      </c>
      <c r="DF771" s="2" t="s">
        <v>134</v>
      </c>
      <c r="DG771" s="2" t="s">
        <v>134</v>
      </c>
      <c r="DH771" s="2" t="s">
        <v>134</v>
      </c>
      <c r="DI771" s="2" t="s">
        <v>134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134</v>
      </c>
      <c r="DR771" s="2" t="s">
        <v>134</v>
      </c>
      <c r="DS771" s="2" t="s">
        <v>134</v>
      </c>
      <c r="DT771" s="2" t="s">
        <v>134</v>
      </c>
      <c r="DU771" s="2" t="s">
        <v>134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134</v>
      </c>
      <c r="ED771" s="2" t="s">
        <v>134</v>
      </c>
      <c r="EE771" s="2" t="s">
        <v>134</v>
      </c>
      <c r="EF771" s="2" t="s">
        <v>134</v>
      </c>
      <c r="EG771" s="2" t="s">
        <v>134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134</v>
      </c>
      <c r="EP771" s="2" t="s">
        <v>134</v>
      </c>
      <c r="EQ771" s="2" t="s">
        <v>134</v>
      </c>
      <c r="ER771" s="2" t="s">
        <v>134</v>
      </c>
      <c r="ES771" s="2" t="s">
        <v>134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134</v>
      </c>
      <c r="FB771" s="2" t="s">
        <v>134</v>
      </c>
      <c r="FC771" s="2" t="s">
        <v>134</v>
      </c>
      <c r="FD771" s="2" t="s">
        <v>134</v>
      </c>
      <c r="FE771" s="2" t="s">
        <v>134</v>
      </c>
      <c r="FF771" s="2" t="s">
        <v>134</v>
      </c>
      <c r="FG771" s="4"/>
      <c r="FH771" s="8"/>
      <c r="FI771" s="4"/>
      <c r="FJ771" s="8"/>
      <c r="FK771" s="7"/>
      <c r="FL771" s="7"/>
      <c r="FM771" s="2" t="s">
        <v>134</v>
      </c>
      <c r="FN771" s="2" t="s">
        <v>134</v>
      </c>
      <c r="FO771" s="2" t="s">
        <v>134</v>
      </c>
      <c r="FP771" s="2" t="s">
        <v>134</v>
      </c>
      <c r="FQ771" s="2" t="s">
        <v>134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134</v>
      </c>
      <c r="FZ771" s="2" t="s">
        <v>134</v>
      </c>
      <c r="GA771" s="2" t="s">
        <v>134</v>
      </c>
      <c r="GB771" s="2" t="s">
        <v>134</v>
      </c>
      <c r="GC771" s="2" t="s">
        <v>134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134</v>
      </c>
      <c r="GL771" s="2" t="s">
        <v>134</v>
      </c>
      <c r="GM771" s="2" t="s">
        <v>134</v>
      </c>
      <c r="GN771" s="2" t="s">
        <v>134</v>
      </c>
      <c r="GO771" s="2" t="s">
        <v>134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134</v>
      </c>
      <c r="GX771" s="2" t="s">
        <v>134</v>
      </c>
      <c r="GY771" s="2" t="s">
        <v>134</v>
      </c>
      <c r="GZ771" s="2" t="s">
        <v>134</v>
      </c>
      <c r="HA771" s="2" t="s">
        <v>134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134</v>
      </c>
      <c r="HJ771" s="2" t="s">
        <v>134</v>
      </c>
      <c r="HK771" s="2" t="s">
        <v>134</v>
      </c>
      <c r="HL771" s="2" t="s">
        <v>134</v>
      </c>
      <c r="HM771" s="2" t="s">
        <v>134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134</v>
      </c>
      <c r="HV771" s="2" t="s">
        <v>134</v>
      </c>
      <c r="HW771" s="2" t="s">
        <v>134</v>
      </c>
      <c r="HX771" s="2" t="s">
        <v>134</v>
      </c>
      <c r="HY771" s="2" t="s">
        <v>134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134</v>
      </c>
      <c r="IH771" s="2" t="s">
        <v>134</v>
      </c>
      <c r="II771" s="2" t="s">
        <v>134</v>
      </c>
      <c r="IJ771" s="2" t="s">
        <v>134</v>
      </c>
      <c r="IK771" s="2" t="s">
        <v>134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134</v>
      </c>
      <c r="IT771" s="2" t="s">
        <v>134</v>
      </c>
      <c r="IU771" s="2" t="s">
        <v>134</v>
      </c>
      <c r="IV771" s="2" t="s">
        <v>134</v>
      </c>
      <c r="IW771" s="2" t="s">
        <v>134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134</v>
      </c>
      <c r="JF771" s="2" t="s">
        <v>134</v>
      </c>
      <c r="JG771" s="2" t="s">
        <v>134</v>
      </c>
      <c r="JH771" s="2" t="s">
        <v>134</v>
      </c>
      <c r="JI771" s="2" t="s">
        <v>134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134</v>
      </c>
      <c r="JR771" s="2" t="s">
        <v>134</v>
      </c>
      <c r="JS771" s="2" t="s">
        <v>134</v>
      </c>
      <c r="JT771" s="2" t="s">
        <v>134</v>
      </c>
      <c r="JU771" s="2" t="s">
        <v>134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134</v>
      </c>
      <c r="KD771" s="2" t="s">
        <v>134</v>
      </c>
      <c r="KE771" s="2" t="s">
        <v>134</v>
      </c>
      <c r="KF771" s="2" t="s">
        <v>134</v>
      </c>
      <c r="KG771" s="2" t="s">
        <v>134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134</v>
      </c>
      <c r="KP771" s="2" t="s">
        <v>134</v>
      </c>
      <c r="KQ771" s="2" t="s">
        <v>134</v>
      </c>
      <c r="KR771" s="2" t="s">
        <v>134</v>
      </c>
      <c r="KS771" s="2" t="s">
        <v>134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134</v>
      </c>
      <c r="LB771" s="2" t="s">
        <v>134</v>
      </c>
      <c r="LC771" s="2" t="s">
        <v>134</v>
      </c>
      <c r="LD771" s="2" t="s">
        <v>134</v>
      </c>
      <c r="LE771" s="2" t="s">
        <v>134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134</v>
      </c>
      <c r="LN771" s="2" t="s">
        <v>134</v>
      </c>
      <c r="LO771" s="2" t="s">
        <v>134</v>
      </c>
      <c r="LP771" s="2" t="s">
        <v>134</v>
      </c>
      <c r="LQ771" s="2" t="s">
        <v>134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134</v>
      </c>
      <c r="LZ771" s="2" t="s">
        <v>134</v>
      </c>
      <c r="MA771" s="2" t="s">
        <v>134</v>
      </c>
      <c r="MB771" s="2" t="s">
        <v>134</v>
      </c>
      <c r="MC771" s="2" t="s">
        <v>134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134</v>
      </c>
      <c r="ML771" s="2" t="s">
        <v>134</v>
      </c>
      <c r="MM771" s="2" t="s">
        <v>134</v>
      </c>
      <c r="MN771" s="2" t="s">
        <v>134</v>
      </c>
      <c r="MO771" s="2" t="s">
        <v>134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134</v>
      </c>
      <c r="MX771" s="2" t="s">
        <v>134</v>
      </c>
      <c r="MY771" s="2" t="s">
        <v>134</v>
      </c>
      <c r="MZ771" s="2" t="s">
        <v>134</v>
      </c>
      <c r="NA771" s="2" t="s">
        <v>134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134</v>
      </c>
      <c r="NJ771" s="2" t="s">
        <v>134</v>
      </c>
      <c r="NK771" s="2" t="s">
        <v>134</v>
      </c>
      <c r="NL771" s="2" t="s">
        <v>134</v>
      </c>
      <c r="NM771" s="2" t="s">
        <v>134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134</v>
      </c>
      <c r="NV771" s="2" t="s">
        <v>134</v>
      </c>
      <c r="NW771" s="2" t="s">
        <v>134</v>
      </c>
      <c r="NX771" s="2" t="s">
        <v>134</v>
      </c>
      <c r="NY771" s="2" t="s">
        <v>134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134</v>
      </c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134</v>
      </c>
      <c r="OT771" s="2" t="s">
        <v>134</v>
      </c>
      <c r="OU771" s="2" t="s">
        <v>134</v>
      </c>
      <c r="OV771" s="2" t="s">
        <v>134</v>
      </c>
      <c r="OW771" s="2" t="s">
        <v>134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134</v>
      </c>
      <c r="PF771" s="2" t="s">
        <v>134</v>
      </c>
      <c r="PG771" s="2" t="s">
        <v>134</v>
      </c>
      <c r="PH771" s="2" t="s">
        <v>134</v>
      </c>
      <c r="PI771" s="2" t="s">
        <v>134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134</v>
      </c>
      <c r="RB771" s="2" t="s">
        <v>134</v>
      </c>
      <c r="RC771" s="2" t="s">
        <v>134</v>
      </c>
      <c r="RD771" s="2" t="s">
        <v>134</v>
      </c>
      <c r="RE771" s="2" t="s">
        <v>134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  <c r="RS771" s="4"/>
      <c r="RT771" s="8"/>
      <c r="RU771" s="4"/>
      <c r="RV771" s="8"/>
      <c r="RW771" s="7"/>
      <c r="RX771" s="7"/>
      <c r="RY771" s="2" t="s">
        <v>134</v>
      </c>
      <c r="RZ771" s="2" t="s">
        <v>134</v>
      </c>
      <c r="SA771" s="2" t="s">
        <v>134</v>
      </c>
      <c r="SB771" s="2" t="s">
        <v>134</v>
      </c>
      <c r="SC771" s="2" t="s">
        <v>134</v>
      </c>
      <c r="SD771" s="2" t="s">
        <v>134</v>
      </c>
      <c r="SE771" s="4"/>
      <c r="SF771" s="8"/>
      <c r="SG771" s="4"/>
      <c r="SH771" s="8"/>
      <c r="SI771" s="7"/>
      <c r="SJ771" s="7"/>
      <c r="SK771" s="2" t="s">
        <v>134</v>
      </c>
      <c r="SL771" s="2" t="s">
        <v>134</v>
      </c>
      <c r="SM771" s="2" t="s">
        <v>134</v>
      </c>
      <c r="SN771" s="2" t="s">
        <v>134</v>
      </c>
      <c r="SO771" s="2" t="s">
        <v>134</v>
      </c>
      <c r="SP771" s="2" t="s">
        <v>134</v>
      </c>
    </row>
    <row r="772">
      <c r="A772" s="2" t="s">
        <v>4607</v>
      </c>
      <c r="B772" s="2" t="s">
        <v>123</v>
      </c>
      <c r="C772" s="2" t="s">
        <v>1660</v>
      </c>
      <c r="D772" s="2" t="s">
        <v>125</v>
      </c>
      <c r="E772" s="2" t="s">
        <v>1660</v>
      </c>
      <c r="F772" s="2" t="s">
        <v>4608</v>
      </c>
      <c r="G772" s="2" t="s">
        <v>134</v>
      </c>
      <c r="H772" s="2" t="s">
        <v>134</v>
      </c>
      <c r="I772" s="2" t="s">
        <v>134</v>
      </c>
      <c r="J772" s="2" t="s">
        <v>234</v>
      </c>
      <c r="K772" s="2" t="s">
        <v>329</v>
      </c>
      <c r="L772" s="3">
        <v>11.64</v>
      </c>
      <c r="M772" s="3"/>
      <c r="N772" s="3"/>
      <c r="O772" s="2" t="s">
        <v>725</v>
      </c>
      <c r="P772" s="2" t="s">
        <v>134</v>
      </c>
      <c r="Q772" s="2" t="s">
        <v>134</v>
      </c>
      <c r="R772" s="2" t="s">
        <v>3132</v>
      </c>
      <c r="S772" s="2" t="s">
        <v>134</v>
      </c>
      <c r="T772" s="2" t="s">
        <v>134</v>
      </c>
      <c r="U772" s="2" t="s">
        <v>134</v>
      </c>
      <c r="V772" s="2" t="s">
        <v>134</v>
      </c>
      <c r="W772" s="2" t="s">
        <v>134</v>
      </c>
      <c r="X772" s="2" t="s">
        <v>134</v>
      </c>
      <c r="Y772" s="2" t="s">
        <v>134</v>
      </c>
      <c r="Z772" s="4"/>
      <c r="AA772" s="4">
        <f>=ROUNDDOWN({0},0)</f>
      </c>
      <c r="AB772" s="5"/>
      <c r="AC772" s="2" t="s">
        <v>134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134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134</v>
      </c>
      <c r="BM772" s="7"/>
      <c r="BN772" s="7"/>
      <c r="BO772" s="4"/>
      <c r="BP772" s="8"/>
      <c r="BQ772" s="4"/>
      <c r="BR772" s="8"/>
      <c r="BS772" s="7"/>
      <c r="BT772" s="7"/>
      <c r="BU772" s="2" t="s">
        <v>134</v>
      </c>
      <c r="BV772" s="2" t="s">
        <v>134</v>
      </c>
      <c r="BW772" s="2" t="s">
        <v>134</v>
      </c>
      <c r="BX772" s="2" t="s">
        <v>134</v>
      </c>
      <c r="BY772" s="2" t="s">
        <v>134</v>
      </c>
      <c r="BZ772" s="2" t="s">
        <v>134</v>
      </c>
      <c r="CA772" s="4"/>
      <c r="CB772" s="8"/>
      <c r="CC772" s="4"/>
      <c r="CD772" s="8"/>
      <c r="CE772" s="7"/>
      <c r="CF772" s="7"/>
      <c r="CG772" s="2" t="s">
        <v>134</v>
      </c>
      <c r="CH772" s="2" t="s">
        <v>134</v>
      </c>
      <c r="CI772" s="2" t="s">
        <v>134</v>
      </c>
      <c r="CJ772" s="2" t="s">
        <v>134</v>
      </c>
      <c r="CK772" s="2" t="s">
        <v>134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134</v>
      </c>
      <c r="CT772" s="2" t="s">
        <v>134</v>
      </c>
      <c r="CU772" s="2" t="s">
        <v>134</v>
      </c>
      <c r="CV772" s="2" t="s">
        <v>134</v>
      </c>
      <c r="CW772" s="2" t="s">
        <v>134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134</v>
      </c>
      <c r="DF772" s="2" t="s">
        <v>134</v>
      </c>
      <c r="DG772" s="2" t="s">
        <v>134</v>
      </c>
      <c r="DH772" s="2" t="s">
        <v>134</v>
      </c>
      <c r="DI772" s="2" t="s">
        <v>134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134</v>
      </c>
      <c r="DR772" s="2" t="s">
        <v>134</v>
      </c>
      <c r="DS772" s="2" t="s">
        <v>134</v>
      </c>
      <c r="DT772" s="2" t="s">
        <v>134</v>
      </c>
      <c r="DU772" s="2" t="s">
        <v>134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134</v>
      </c>
      <c r="ED772" s="2" t="s">
        <v>134</v>
      </c>
      <c r="EE772" s="2" t="s">
        <v>134</v>
      </c>
      <c r="EF772" s="2" t="s">
        <v>134</v>
      </c>
      <c r="EG772" s="2" t="s">
        <v>134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134</v>
      </c>
      <c r="EP772" s="2" t="s">
        <v>134</v>
      </c>
      <c r="EQ772" s="2" t="s">
        <v>134</v>
      </c>
      <c r="ER772" s="2" t="s">
        <v>134</v>
      </c>
      <c r="ES772" s="2" t="s">
        <v>134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134</v>
      </c>
      <c r="FB772" s="2" t="s">
        <v>134</v>
      </c>
      <c r="FC772" s="2" t="s">
        <v>134</v>
      </c>
      <c r="FD772" s="2" t="s">
        <v>134</v>
      </c>
      <c r="FE772" s="2" t="s">
        <v>134</v>
      </c>
      <c r="FF772" s="2" t="s">
        <v>134</v>
      </c>
      <c r="FG772" s="4"/>
      <c r="FH772" s="8"/>
      <c r="FI772" s="4"/>
      <c r="FJ772" s="8"/>
      <c r="FK772" s="7"/>
      <c r="FL772" s="7"/>
      <c r="FM772" s="2" t="s">
        <v>134</v>
      </c>
      <c r="FN772" s="2" t="s">
        <v>134</v>
      </c>
      <c r="FO772" s="2" t="s">
        <v>134</v>
      </c>
      <c r="FP772" s="2" t="s">
        <v>134</v>
      </c>
      <c r="FQ772" s="2" t="s">
        <v>134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134</v>
      </c>
      <c r="FZ772" s="2" t="s">
        <v>134</v>
      </c>
      <c r="GA772" s="2" t="s">
        <v>134</v>
      </c>
      <c r="GB772" s="2" t="s">
        <v>134</v>
      </c>
      <c r="GC772" s="2" t="s">
        <v>134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134</v>
      </c>
      <c r="GL772" s="2" t="s">
        <v>134</v>
      </c>
      <c r="GM772" s="2" t="s">
        <v>134</v>
      </c>
      <c r="GN772" s="2" t="s">
        <v>134</v>
      </c>
      <c r="GO772" s="2" t="s">
        <v>134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134</v>
      </c>
      <c r="GX772" s="2" t="s">
        <v>134</v>
      </c>
      <c r="GY772" s="2" t="s">
        <v>134</v>
      </c>
      <c r="GZ772" s="2" t="s">
        <v>134</v>
      </c>
      <c r="HA772" s="2" t="s">
        <v>134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134</v>
      </c>
      <c r="HJ772" s="2" t="s">
        <v>134</v>
      </c>
      <c r="HK772" s="2" t="s">
        <v>134</v>
      </c>
      <c r="HL772" s="2" t="s">
        <v>134</v>
      </c>
      <c r="HM772" s="2" t="s">
        <v>134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134</v>
      </c>
      <c r="HV772" s="2" t="s">
        <v>134</v>
      </c>
      <c r="HW772" s="2" t="s">
        <v>134</v>
      </c>
      <c r="HX772" s="2" t="s">
        <v>134</v>
      </c>
      <c r="HY772" s="2" t="s">
        <v>134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134</v>
      </c>
      <c r="IH772" s="2" t="s">
        <v>134</v>
      </c>
      <c r="II772" s="2" t="s">
        <v>134</v>
      </c>
      <c r="IJ772" s="2" t="s">
        <v>134</v>
      </c>
      <c r="IK772" s="2" t="s">
        <v>134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134</v>
      </c>
      <c r="IT772" s="2" t="s">
        <v>134</v>
      </c>
      <c r="IU772" s="2" t="s">
        <v>134</v>
      </c>
      <c r="IV772" s="2" t="s">
        <v>134</v>
      </c>
      <c r="IW772" s="2" t="s">
        <v>134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134</v>
      </c>
      <c r="JF772" s="2" t="s">
        <v>134</v>
      </c>
      <c r="JG772" s="2" t="s">
        <v>134</v>
      </c>
      <c r="JH772" s="2" t="s">
        <v>134</v>
      </c>
      <c r="JI772" s="2" t="s">
        <v>134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134</v>
      </c>
      <c r="JR772" s="2" t="s">
        <v>134</v>
      </c>
      <c r="JS772" s="2" t="s">
        <v>134</v>
      </c>
      <c r="JT772" s="2" t="s">
        <v>134</v>
      </c>
      <c r="JU772" s="2" t="s">
        <v>134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134</v>
      </c>
      <c r="KD772" s="2" t="s">
        <v>134</v>
      </c>
      <c r="KE772" s="2" t="s">
        <v>134</v>
      </c>
      <c r="KF772" s="2" t="s">
        <v>134</v>
      </c>
      <c r="KG772" s="2" t="s">
        <v>134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134</v>
      </c>
      <c r="KP772" s="2" t="s">
        <v>134</v>
      </c>
      <c r="KQ772" s="2" t="s">
        <v>134</v>
      </c>
      <c r="KR772" s="2" t="s">
        <v>134</v>
      </c>
      <c r="KS772" s="2" t="s">
        <v>134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134</v>
      </c>
      <c r="LB772" s="2" t="s">
        <v>134</v>
      </c>
      <c r="LC772" s="2" t="s">
        <v>134</v>
      </c>
      <c r="LD772" s="2" t="s">
        <v>134</v>
      </c>
      <c r="LE772" s="2" t="s">
        <v>134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134</v>
      </c>
      <c r="LN772" s="2" t="s">
        <v>134</v>
      </c>
      <c r="LO772" s="2" t="s">
        <v>134</v>
      </c>
      <c r="LP772" s="2" t="s">
        <v>134</v>
      </c>
      <c r="LQ772" s="2" t="s">
        <v>134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134</v>
      </c>
      <c r="LZ772" s="2" t="s">
        <v>134</v>
      </c>
      <c r="MA772" s="2" t="s">
        <v>134</v>
      </c>
      <c r="MB772" s="2" t="s">
        <v>134</v>
      </c>
      <c r="MC772" s="2" t="s">
        <v>134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134</v>
      </c>
      <c r="ML772" s="2" t="s">
        <v>134</v>
      </c>
      <c r="MM772" s="2" t="s">
        <v>134</v>
      </c>
      <c r="MN772" s="2" t="s">
        <v>134</v>
      </c>
      <c r="MO772" s="2" t="s">
        <v>134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134</v>
      </c>
      <c r="MX772" s="2" t="s">
        <v>134</v>
      </c>
      <c r="MY772" s="2" t="s">
        <v>134</v>
      </c>
      <c r="MZ772" s="2" t="s">
        <v>134</v>
      </c>
      <c r="NA772" s="2" t="s">
        <v>134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134</v>
      </c>
      <c r="NJ772" s="2" t="s">
        <v>134</v>
      </c>
      <c r="NK772" s="2" t="s">
        <v>134</v>
      </c>
      <c r="NL772" s="2" t="s">
        <v>134</v>
      </c>
      <c r="NM772" s="2" t="s">
        <v>134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134</v>
      </c>
      <c r="NV772" s="2" t="s">
        <v>134</v>
      </c>
      <c r="NW772" s="2" t="s">
        <v>134</v>
      </c>
      <c r="NX772" s="2" t="s">
        <v>134</v>
      </c>
      <c r="NY772" s="2" t="s">
        <v>134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134</v>
      </c>
      <c r="OH772" s="2" t="s">
        <v>134</v>
      </c>
      <c r="OI772" s="2" t="s">
        <v>134</v>
      </c>
      <c r="OJ772" s="2" t="s">
        <v>134</v>
      </c>
      <c r="OK772" s="2" t="s">
        <v>134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134</v>
      </c>
      <c r="OT772" s="2" t="s">
        <v>134</v>
      </c>
      <c r="OU772" s="2" t="s">
        <v>134</v>
      </c>
      <c r="OV772" s="2" t="s">
        <v>134</v>
      </c>
      <c r="OW772" s="2" t="s">
        <v>134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134</v>
      </c>
      <c r="PF772" s="2" t="s">
        <v>134</v>
      </c>
      <c r="PG772" s="2" t="s">
        <v>134</v>
      </c>
      <c r="PH772" s="2" t="s">
        <v>134</v>
      </c>
      <c r="PI772" s="2" t="s">
        <v>134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134</v>
      </c>
      <c r="QD772" s="2" t="s">
        <v>134</v>
      </c>
      <c r="QE772" s="2" t="s">
        <v>134</v>
      </c>
      <c r="QF772" s="2" t="s">
        <v>134</v>
      </c>
      <c r="QG772" s="2" t="s">
        <v>134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134</v>
      </c>
      <c r="RB772" s="2" t="s">
        <v>134</v>
      </c>
      <c r="RC772" s="2" t="s">
        <v>134</v>
      </c>
      <c r="RD772" s="2" t="s">
        <v>134</v>
      </c>
      <c r="RE772" s="2" t="s">
        <v>134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  <c r="RS772" s="4"/>
      <c r="RT772" s="8"/>
      <c r="RU772" s="4"/>
      <c r="RV772" s="8"/>
      <c r="RW772" s="7"/>
      <c r="RX772" s="7"/>
      <c r="RY772" s="2" t="s">
        <v>134</v>
      </c>
      <c r="RZ772" s="2" t="s">
        <v>134</v>
      </c>
      <c r="SA772" s="2" t="s">
        <v>134</v>
      </c>
      <c r="SB772" s="2" t="s">
        <v>134</v>
      </c>
      <c r="SC772" s="2" t="s">
        <v>134</v>
      </c>
      <c r="SD772" s="2" t="s">
        <v>134</v>
      </c>
      <c r="SE772" s="4"/>
      <c r="SF772" s="8"/>
      <c r="SG772" s="4"/>
      <c r="SH772" s="8"/>
      <c r="SI772" s="7"/>
      <c r="SJ772" s="7"/>
      <c r="SK772" s="2" t="s">
        <v>134</v>
      </c>
      <c r="SL772" s="2" t="s">
        <v>134</v>
      </c>
      <c r="SM772" s="2" t="s">
        <v>134</v>
      </c>
      <c r="SN772" s="2" t="s">
        <v>134</v>
      </c>
      <c r="SO772" s="2" t="s">
        <v>134</v>
      </c>
      <c r="SP772" s="2" t="s">
        <v>134</v>
      </c>
    </row>
    <row r="773">
      <c r="A773" s="2" t="s">
        <v>4609</v>
      </c>
      <c r="B773" s="2" t="s">
        <v>123</v>
      </c>
      <c r="C773" s="2" t="s">
        <v>1660</v>
      </c>
      <c r="D773" s="2" t="s">
        <v>125</v>
      </c>
      <c r="E773" s="2" t="s">
        <v>1660</v>
      </c>
      <c r="F773" s="2" t="s">
        <v>2042</v>
      </c>
      <c r="G773" s="2" t="s">
        <v>134</v>
      </c>
      <c r="H773" s="2" t="s">
        <v>134</v>
      </c>
      <c r="I773" s="2" t="s">
        <v>134</v>
      </c>
      <c r="J773" s="2" t="s">
        <v>234</v>
      </c>
      <c r="K773" s="2" t="s">
        <v>4234</v>
      </c>
      <c r="L773" s="3">
        <v>8.03</v>
      </c>
      <c r="M773" s="3"/>
      <c r="N773" s="3"/>
      <c r="O773" s="2" t="s">
        <v>725</v>
      </c>
      <c r="P773" s="2" t="s">
        <v>134</v>
      </c>
      <c r="Q773" s="2" t="s">
        <v>134</v>
      </c>
      <c r="R773" s="2" t="s">
        <v>3132</v>
      </c>
      <c r="S773" s="2" t="s">
        <v>134</v>
      </c>
      <c r="T773" s="2" t="s">
        <v>134</v>
      </c>
      <c r="U773" s="2" t="s">
        <v>134</v>
      </c>
      <c r="V773" s="2" t="s">
        <v>134</v>
      </c>
      <c r="W773" s="2" t="s">
        <v>134</v>
      </c>
      <c r="X773" s="2" t="s">
        <v>134</v>
      </c>
      <c r="Y773" s="2" t="s">
        <v>134</v>
      </c>
      <c r="Z773" s="4"/>
      <c r="AA773" s="4">
        <f>=ROUNDDOWN({0},0)</f>
      </c>
      <c r="AB773" s="5"/>
      <c r="AC773" s="2" t="s">
        <v>134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134</v>
      </c>
      <c r="BM773" s="7"/>
      <c r="BN773" s="7"/>
      <c r="BO773" s="4"/>
      <c r="BP773" s="8"/>
      <c r="BQ773" s="4"/>
      <c r="BR773" s="8"/>
      <c r="BS773" s="7"/>
      <c r="BT773" s="7"/>
      <c r="BU773" s="2" t="s">
        <v>134</v>
      </c>
      <c r="BV773" s="2" t="s">
        <v>134</v>
      </c>
      <c r="BW773" s="2" t="s">
        <v>134</v>
      </c>
      <c r="BX773" s="2" t="s">
        <v>134</v>
      </c>
      <c r="BY773" s="2" t="s">
        <v>134</v>
      </c>
      <c r="BZ773" s="2" t="s">
        <v>134</v>
      </c>
      <c r="CA773" s="4"/>
      <c r="CB773" s="8"/>
      <c r="CC773" s="4"/>
      <c r="CD773" s="8"/>
      <c r="CE773" s="7"/>
      <c r="CF773" s="7"/>
      <c r="CG773" s="2" t="s">
        <v>134</v>
      </c>
      <c r="CH773" s="2" t="s">
        <v>134</v>
      </c>
      <c r="CI773" s="2" t="s">
        <v>134</v>
      </c>
      <c r="CJ773" s="2" t="s">
        <v>134</v>
      </c>
      <c r="CK773" s="2" t="s">
        <v>134</v>
      </c>
      <c r="CL773" s="2" t="s">
        <v>134</v>
      </c>
      <c r="CM773" s="4"/>
      <c r="CN773" s="8"/>
      <c r="CO773" s="4"/>
      <c r="CP773" s="8"/>
      <c r="CQ773" s="7"/>
      <c r="CR773" s="7"/>
      <c r="CS773" s="2" t="s">
        <v>134</v>
      </c>
      <c r="CT773" s="2" t="s">
        <v>134</v>
      </c>
      <c r="CU773" s="2" t="s">
        <v>134</v>
      </c>
      <c r="CV773" s="2" t="s">
        <v>134</v>
      </c>
      <c r="CW773" s="2" t="s">
        <v>134</v>
      </c>
      <c r="CX773" s="2" t="s">
        <v>134</v>
      </c>
      <c r="CY773" s="4"/>
      <c r="CZ773" s="8"/>
      <c r="DA773" s="4"/>
      <c r="DB773" s="8"/>
      <c r="DC773" s="7"/>
      <c r="DD773" s="7"/>
      <c r="DE773" s="2" t="s">
        <v>134</v>
      </c>
      <c r="DF773" s="2" t="s">
        <v>134</v>
      </c>
      <c r="DG773" s="2" t="s">
        <v>134</v>
      </c>
      <c r="DH773" s="2" t="s">
        <v>134</v>
      </c>
      <c r="DI773" s="2" t="s">
        <v>134</v>
      </c>
      <c r="DJ773" s="2" t="s">
        <v>134</v>
      </c>
      <c r="DK773" s="4"/>
      <c r="DL773" s="8"/>
      <c r="DM773" s="4"/>
      <c r="DN773" s="8"/>
      <c r="DO773" s="7"/>
      <c r="DP773" s="7"/>
      <c r="DQ773" s="2" t="s">
        <v>134</v>
      </c>
      <c r="DR773" s="2" t="s">
        <v>134</v>
      </c>
      <c r="DS773" s="2" t="s">
        <v>134</v>
      </c>
      <c r="DT773" s="2" t="s">
        <v>134</v>
      </c>
      <c r="DU773" s="2" t="s">
        <v>134</v>
      </c>
      <c r="DV773" s="2" t="s">
        <v>134</v>
      </c>
      <c r="DW773" s="4"/>
      <c r="DX773" s="8"/>
      <c r="DY773" s="4"/>
      <c r="DZ773" s="8"/>
      <c r="EA773" s="7"/>
      <c r="EB773" s="7"/>
      <c r="EC773" s="2" t="s">
        <v>134</v>
      </c>
      <c r="ED773" s="2" t="s">
        <v>134</v>
      </c>
      <c r="EE773" s="2" t="s">
        <v>134</v>
      </c>
      <c r="EF773" s="2" t="s">
        <v>134</v>
      </c>
      <c r="EG773" s="2" t="s">
        <v>134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134</v>
      </c>
      <c r="EP773" s="2" t="s">
        <v>134</v>
      </c>
      <c r="EQ773" s="2" t="s">
        <v>134</v>
      </c>
      <c r="ER773" s="2" t="s">
        <v>134</v>
      </c>
      <c r="ES773" s="2" t="s">
        <v>134</v>
      </c>
      <c r="ET773" s="2" t="s">
        <v>134</v>
      </c>
      <c r="EU773" s="4"/>
      <c r="EV773" s="8"/>
      <c r="EW773" s="4"/>
      <c r="EX773" s="8"/>
      <c r="EY773" s="7"/>
      <c r="EZ773" s="7"/>
      <c r="FA773" s="2" t="s">
        <v>134</v>
      </c>
      <c r="FB773" s="2" t="s">
        <v>134</v>
      </c>
      <c r="FC773" s="2" t="s">
        <v>134</v>
      </c>
      <c r="FD773" s="2" t="s">
        <v>134</v>
      </c>
      <c r="FE773" s="2" t="s">
        <v>134</v>
      </c>
      <c r="FF773" s="2" t="s">
        <v>134</v>
      </c>
      <c r="FG773" s="4"/>
      <c r="FH773" s="8"/>
      <c r="FI773" s="4"/>
      <c r="FJ773" s="8"/>
      <c r="FK773" s="7"/>
      <c r="FL773" s="7"/>
      <c r="FM773" s="2" t="s">
        <v>134</v>
      </c>
      <c r="FN773" s="2" t="s">
        <v>134</v>
      </c>
      <c r="FO773" s="2" t="s">
        <v>134</v>
      </c>
      <c r="FP773" s="2" t="s">
        <v>134</v>
      </c>
      <c r="FQ773" s="2" t="s">
        <v>134</v>
      </c>
      <c r="FR773" s="2" t="s">
        <v>134</v>
      </c>
      <c r="FS773" s="4"/>
      <c r="FT773" s="8"/>
      <c r="FU773" s="4"/>
      <c r="FV773" s="8"/>
      <c r="FW773" s="7"/>
      <c r="FX773" s="7"/>
      <c r="FY773" s="2" t="s">
        <v>134</v>
      </c>
      <c r="FZ773" s="2" t="s">
        <v>134</v>
      </c>
      <c r="GA773" s="2" t="s">
        <v>134</v>
      </c>
      <c r="GB773" s="2" t="s">
        <v>134</v>
      </c>
      <c r="GC773" s="2" t="s">
        <v>134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134</v>
      </c>
      <c r="GL773" s="2" t="s">
        <v>134</v>
      </c>
      <c r="GM773" s="2" t="s">
        <v>134</v>
      </c>
      <c r="GN773" s="2" t="s">
        <v>134</v>
      </c>
      <c r="GO773" s="2" t="s">
        <v>134</v>
      </c>
      <c r="GP773" s="2" t="s">
        <v>134</v>
      </c>
      <c r="GQ773" s="4"/>
      <c r="GR773" s="8"/>
      <c r="GS773" s="4"/>
      <c r="GT773" s="8"/>
      <c r="GU773" s="7"/>
      <c r="GV773" s="7"/>
      <c r="GW773" s="2" t="s">
        <v>134</v>
      </c>
      <c r="GX773" s="2" t="s">
        <v>134</v>
      </c>
      <c r="GY773" s="2" t="s">
        <v>134</v>
      </c>
      <c r="GZ773" s="2" t="s">
        <v>134</v>
      </c>
      <c r="HA773" s="2" t="s">
        <v>134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134</v>
      </c>
      <c r="HJ773" s="2" t="s">
        <v>134</v>
      </c>
      <c r="HK773" s="2" t="s">
        <v>134</v>
      </c>
      <c r="HL773" s="2" t="s">
        <v>134</v>
      </c>
      <c r="HM773" s="2" t="s">
        <v>134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134</v>
      </c>
      <c r="HV773" s="2" t="s">
        <v>134</v>
      </c>
      <c r="HW773" s="2" t="s">
        <v>134</v>
      </c>
      <c r="HX773" s="2" t="s">
        <v>134</v>
      </c>
      <c r="HY773" s="2" t="s">
        <v>134</v>
      </c>
      <c r="HZ773" s="2" t="s">
        <v>134</v>
      </c>
      <c r="IA773" s="4"/>
      <c r="IB773" s="8"/>
      <c r="IC773" s="4"/>
      <c r="ID773" s="8"/>
      <c r="IE773" s="7"/>
      <c r="IF773" s="7"/>
      <c r="IG773" s="2" t="s">
        <v>134</v>
      </c>
      <c r="IH773" s="2" t="s">
        <v>134</v>
      </c>
      <c r="II773" s="2" t="s">
        <v>134</v>
      </c>
      <c r="IJ773" s="2" t="s">
        <v>134</v>
      </c>
      <c r="IK773" s="2" t="s">
        <v>134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134</v>
      </c>
      <c r="IT773" s="2" t="s">
        <v>134</v>
      </c>
      <c r="IU773" s="2" t="s">
        <v>134</v>
      </c>
      <c r="IV773" s="2" t="s">
        <v>134</v>
      </c>
      <c r="IW773" s="2" t="s">
        <v>134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134</v>
      </c>
      <c r="JF773" s="2" t="s">
        <v>134</v>
      </c>
      <c r="JG773" s="2" t="s">
        <v>134</v>
      </c>
      <c r="JH773" s="2" t="s">
        <v>134</v>
      </c>
      <c r="JI773" s="2" t="s">
        <v>134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134</v>
      </c>
      <c r="JR773" s="2" t="s">
        <v>134</v>
      </c>
      <c r="JS773" s="2" t="s">
        <v>134</v>
      </c>
      <c r="JT773" s="2" t="s">
        <v>134</v>
      </c>
      <c r="JU773" s="2" t="s">
        <v>134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134</v>
      </c>
      <c r="KD773" s="2" t="s">
        <v>134</v>
      </c>
      <c r="KE773" s="2" t="s">
        <v>134</v>
      </c>
      <c r="KF773" s="2" t="s">
        <v>134</v>
      </c>
      <c r="KG773" s="2" t="s">
        <v>134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134</v>
      </c>
      <c r="KP773" s="2" t="s">
        <v>134</v>
      </c>
      <c r="KQ773" s="2" t="s">
        <v>134</v>
      </c>
      <c r="KR773" s="2" t="s">
        <v>134</v>
      </c>
      <c r="KS773" s="2" t="s">
        <v>134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134</v>
      </c>
      <c r="LB773" s="2" t="s">
        <v>134</v>
      </c>
      <c r="LC773" s="2" t="s">
        <v>134</v>
      </c>
      <c r="LD773" s="2" t="s">
        <v>134</v>
      </c>
      <c r="LE773" s="2" t="s">
        <v>134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134</v>
      </c>
      <c r="LN773" s="2" t="s">
        <v>134</v>
      </c>
      <c r="LO773" s="2" t="s">
        <v>134</v>
      </c>
      <c r="LP773" s="2" t="s">
        <v>134</v>
      </c>
      <c r="LQ773" s="2" t="s">
        <v>134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134</v>
      </c>
      <c r="LZ773" s="2" t="s">
        <v>134</v>
      </c>
      <c r="MA773" s="2" t="s">
        <v>134</v>
      </c>
      <c r="MB773" s="2" t="s">
        <v>134</v>
      </c>
      <c r="MC773" s="2" t="s">
        <v>134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134</v>
      </c>
      <c r="ML773" s="2" t="s">
        <v>134</v>
      </c>
      <c r="MM773" s="2" t="s">
        <v>134</v>
      </c>
      <c r="MN773" s="2" t="s">
        <v>134</v>
      </c>
      <c r="MO773" s="2" t="s">
        <v>134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134</v>
      </c>
      <c r="MX773" s="2" t="s">
        <v>134</v>
      </c>
      <c r="MY773" s="2" t="s">
        <v>134</v>
      </c>
      <c r="MZ773" s="2" t="s">
        <v>134</v>
      </c>
      <c r="NA773" s="2" t="s">
        <v>134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134</v>
      </c>
      <c r="NJ773" s="2" t="s">
        <v>134</v>
      </c>
      <c r="NK773" s="2" t="s">
        <v>134</v>
      </c>
      <c r="NL773" s="2" t="s">
        <v>134</v>
      </c>
      <c r="NM773" s="2" t="s">
        <v>134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134</v>
      </c>
      <c r="NV773" s="2" t="s">
        <v>134</v>
      </c>
      <c r="NW773" s="2" t="s">
        <v>134</v>
      </c>
      <c r="NX773" s="2" t="s">
        <v>134</v>
      </c>
      <c r="NY773" s="2" t="s">
        <v>134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134</v>
      </c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134</v>
      </c>
      <c r="OT773" s="2" t="s">
        <v>134</v>
      </c>
      <c r="OU773" s="2" t="s">
        <v>134</v>
      </c>
      <c r="OV773" s="2" t="s">
        <v>134</v>
      </c>
      <c r="OW773" s="2" t="s">
        <v>134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134</v>
      </c>
      <c r="PF773" s="2" t="s">
        <v>134</v>
      </c>
      <c r="PG773" s="2" t="s">
        <v>134</v>
      </c>
      <c r="PH773" s="2" t="s">
        <v>134</v>
      </c>
      <c r="PI773" s="2" t="s">
        <v>134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134</v>
      </c>
      <c r="PR773" s="2" t="s">
        <v>134</v>
      </c>
      <c r="PS773" s="2" t="s">
        <v>134</v>
      </c>
      <c r="PT773" s="2" t="s">
        <v>134</v>
      </c>
      <c r="PU773" s="2" t="s">
        <v>134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134</v>
      </c>
      <c r="QD773" s="2" t="s">
        <v>134</v>
      </c>
      <c r="QE773" s="2" t="s">
        <v>134</v>
      </c>
      <c r="QF773" s="2" t="s">
        <v>134</v>
      </c>
      <c r="QG773" s="2" t="s">
        <v>134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134</v>
      </c>
      <c r="QP773" s="2" t="s">
        <v>134</v>
      </c>
      <c r="QQ773" s="2" t="s">
        <v>134</v>
      </c>
      <c r="QR773" s="2" t="s">
        <v>134</v>
      </c>
      <c r="QS773" s="2" t="s">
        <v>134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134</v>
      </c>
      <c r="RB773" s="2" t="s">
        <v>134</v>
      </c>
      <c r="RC773" s="2" t="s">
        <v>134</v>
      </c>
      <c r="RD773" s="2" t="s">
        <v>134</v>
      </c>
      <c r="RE773" s="2" t="s">
        <v>134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134</v>
      </c>
      <c r="RN773" s="2" t="s">
        <v>134</v>
      </c>
      <c r="RO773" s="2" t="s">
        <v>134</v>
      </c>
      <c r="RP773" s="2" t="s">
        <v>134</v>
      </c>
      <c r="RQ773" s="2" t="s">
        <v>134</v>
      </c>
      <c r="RR773" s="2" t="s">
        <v>134</v>
      </c>
      <c r="RS773" s="4"/>
      <c r="RT773" s="8"/>
      <c r="RU773" s="4"/>
      <c r="RV773" s="8"/>
      <c r="RW773" s="7"/>
      <c r="RX773" s="7"/>
      <c r="RY773" s="2" t="s">
        <v>134</v>
      </c>
      <c r="RZ773" s="2" t="s">
        <v>134</v>
      </c>
      <c r="SA773" s="2" t="s">
        <v>134</v>
      </c>
      <c r="SB773" s="2" t="s">
        <v>134</v>
      </c>
      <c r="SC773" s="2" t="s">
        <v>134</v>
      </c>
      <c r="SD773" s="2" t="s">
        <v>134</v>
      </c>
      <c r="SE773" s="4"/>
      <c r="SF773" s="8"/>
      <c r="SG773" s="4"/>
      <c r="SH773" s="8"/>
      <c r="SI773" s="7"/>
      <c r="SJ773" s="7"/>
      <c r="SK773" s="2" t="s">
        <v>134</v>
      </c>
      <c r="SL773" s="2" t="s">
        <v>134</v>
      </c>
      <c r="SM773" s="2" t="s">
        <v>134</v>
      </c>
      <c r="SN773" s="2" t="s">
        <v>134</v>
      </c>
      <c r="SO773" s="2" t="s">
        <v>134</v>
      </c>
      <c r="SP773" s="2" t="s">
        <v>134</v>
      </c>
    </row>
    <row r="774">
      <c r="A774" s="2" t="s">
        <v>4610</v>
      </c>
      <c r="B774" s="2" t="s">
        <v>123</v>
      </c>
      <c r="C774" s="2" t="s">
        <v>1660</v>
      </c>
      <c r="D774" s="2" t="s">
        <v>125</v>
      </c>
      <c r="E774" s="2" t="s">
        <v>1660</v>
      </c>
      <c r="F774" s="2" t="s">
        <v>4611</v>
      </c>
      <c r="G774" s="2" t="s">
        <v>134</v>
      </c>
      <c r="H774" s="2" t="s">
        <v>134</v>
      </c>
      <c r="I774" s="2" t="s">
        <v>134</v>
      </c>
      <c r="J774" s="2" t="s">
        <v>234</v>
      </c>
      <c r="K774" s="2" t="s">
        <v>3494</v>
      </c>
      <c r="L774" s="3">
        <v>7.65</v>
      </c>
      <c r="M774" s="3"/>
      <c r="N774" s="3"/>
      <c r="O774" s="2" t="s">
        <v>274</v>
      </c>
      <c r="P774" s="2" t="s">
        <v>134</v>
      </c>
      <c r="Q774" s="2" t="s">
        <v>134</v>
      </c>
      <c r="R774" s="2" t="s">
        <v>3132</v>
      </c>
      <c r="S774" s="2" t="s">
        <v>134</v>
      </c>
      <c r="T774" s="2" t="s">
        <v>134</v>
      </c>
      <c r="U774" s="2" t="s">
        <v>134</v>
      </c>
      <c r="V774" s="2" t="s">
        <v>134</v>
      </c>
      <c r="W774" s="2" t="s">
        <v>134</v>
      </c>
      <c r="X774" s="2" t="s">
        <v>134</v>
      </c>
      <c r="Y774" s="2" t="s">
        <v>134</v>
      </c>
      <c r="Z774" s="4">
        <v>4</v>
      </c>
      <c r="AA774" s="4">
        <f>=ROUNDDOWN(0.597014925373134,0)</f>
      </c>
      <c r="AB774" s="5">
        <v>6.7</v>
      </c>
      <c r="AC774" s="2" t="s">
        <v>134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134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134</v>
      </c>
      <c r="BM774" s="7"/>
      <c r="BN774" s="7"/>
      <c r="BO774" s="4"/>
      <c r="BP774" s="8"/>
      <c r="BQ774" s="4"/>
      <c r="BR774" s="8"/>
      <c r="BS774" s="7"/>
      <c r="BT774" s="7"/>
      <c r="BU774" s="2" t="s">
        <v>134</v>
      </c>
      <c r="BV774" s="2" t="s">
        <v>134</v>
      </c>
      <c r="BW774" s="2" t="s">
        <v>134</v>
      </c>
      <c r="BX774" s="2" t="s">
        <v>134</v>
      </c>
      <c r="BY774" s="2" t="s">
        <v>134</v>
      </c>
      <c r="BZ774" s="2" t="s">
        <v>134</v>
      </c>
      <c r="CA774" s="4"/>
      <c r="CB774" s="8"/>
      <c r="CC774" s="4"/>
      <c r="CD774" s="8"/>
      <c r="CE774" s="7"/>
      <c r="CF774" s="7"/>
      <c r="CG774" s="2" t="s">
        <v>134</v>
      </c>
      <c r="CH774" s="2" t="s">
        <v>134</v>
      </c>
      <c r="CI774" s="2" t="s">
        <v>134</v>
      </c>
      <c r="CJ774" s="2" t="s">
        <v>134</v>
      </c>
      <c r="CK774" s="2" t="s">
        <v>134</v>
      </c>
      <c r="CL774" s="2" t="s">
        <v>134</v>
      </c>
      <c r="CM774" s="4"/>
      <c r="CN774" s="8"/>
      <c r="CO774" s="4"/>
      <c r="CP774" s="8"/>
      <c r="CQ774" s="7"/>
      <c r="CR774" s="7"/>
      <c r="CS774" s="2" t="s">
        <v>134</v>
      </c>
      <c r="CT774" s="2" t="s">
        <v>134</v>
      </c>
      <c r="CU774" s="2" t="s">
        <v>134</v>
      </c>
      <c r="CV774" s="2" t="s">
        <v>134</v>
      </c>
      <c r="CW774" s="2" t="s">
        <v>134</v>
      </c>
      <c r="CX774" s="2" t="s">
        <v>134</v>
      </c>
      <c r="CY774" s="4"/>
      <c r="CZ774" s="8"/>
      <c r="DA774" s="4"/>
      <c r="DB774" s="8"/>
      <c r="DC774" s="7"/>
      <c r="DD774" s="7"/>
      <c r="DE774" s="2" t="s">
        <v>134</v>
      </c>
      <c r="DF774" s="2" t="s">
        <v>134</v>
      </c>
      <c r="DG774" s="2" t="s">
        <v>134</v>
      </c>
      <c r="DH774" s="2" t="s">
        <v>134</v>
      </c>
      <c r="DI774" s="2" t="s">
        <v>134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134</v>
      </c>
      <c r="DR774" s="2" t="s">
        <v>134</v>
      </c>
      <c r="DS774" s="2" t="s">
        <v>134</v>
      </c>
      <c r="DT774" s="2" t="s">
        <v>134</v>
      </c>
      <c r="DU774" s="2" t="s">
        <v>134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134</v>
      </c>
      <c r="ED774" s="2" t="s">
        <v>134</v>
      </c>
      <c r="EE774" s="2" t="s">
        <v>134</v>
      </c>
      <c r="EF774" s="2" t="s">
        <v>134</v>
      </c>
      <c r="EG774" s="2" t="s">
        <v>134</v>
      </c>
      <c r="EH774" s="2" t="s">
        <v>134</v>
      </c>
      <c r="EI774" s="4"/>
      <c r="EJ774" s="8"/>
      <c r="EK774" s="4"/>
      <c r="EL774" s="8"/>
      <c r="EM774" s="7"/>
      <c r="EN774" s="7"/>
      <c r="EO774" s="2" t="s">
        <v>134</v>
      </c>
      <c r="EP774" s="2" t="s">
        <v>134</v>
      </c>
      <c r="EQ774" s="2" t="s">
        <v>134</v>
      </c>
      <c r="ER774" s="2" t="s">
        <v>134</v>
      </c>
      <c r="ES774" s="2" t="s">
        <v>134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134</v>
      </c>
      <c r="FB774" s="2" t="s">
        <v>134</v>
      </c>
      <c r="FC774" s="2" t="s">
        <v>134</v>
      </c>
      <c r="FD774" s="2" t="s">
        <v>134</v>
      </c>
      <c r="FE774" s="2" t="s">
        <v>134</v>
      </c>
      <c r="FF774" s="2" t="s">
        <v>134</v>
      </c>
      <c r="FG774" s="4"/>
      <c r="FH774" s="8"/>
      <c r="FI774" s="4"/>
      <c r="FJ774" s="8"/>
      <c r="FK774" s="7"/>
      <c r="FL774" s="7"/>
      <c r="FM774" s="2" t="s">
        <v>134</v>
      </c>
      <c r="FN774" s="2" t="s">
        <v>134</v>
      </c>
      <c r="FO774" s="2" t="s">
        <v>134</v>
      </c>
      <c r="FP774" s="2" t="s">
        <v>134</v>
      </c>
      <c r="FQ774" s="2" t="s">
        <v>134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134</v>
      </c>
      <c r="FZ774" s="2" t="s">
        <v>134</v>
      </c>
      <c r="GA774" s="2" t="s">
        <v>134</v>
      </c>
      <c r="GB774" s="2" t="s">
        <v>134</v>
      </c>
      <c r="GC774" s="2" t="s">
        <v>134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134</v>
      </c>
      <c r="GL774" s="2" t="s">
        <v>134</v>
      </c>
      <c r="GM774" s="2" t="s">
        <v>134</v>
      </c>
      <c r="GN774" s="2" t="s">
        <v>134</v>
      </c>
      <c r="GO774" s="2" t="s">
        <v>134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134</v>
      </c>
      <c r="GX774" s="2" t="s">
        <v>134</v>
      </c>
      <c r="GY774" s="2" t="s">
        <v>134</v>
      </c>
      <c r="GZ774" s="2" t="s">
        <v>134</v>
      </c>
      <c r="HA774" s="2" t="s">
        <v>134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134</v>
      </c>
      <c r="HJ774" s="2" t="s">
        <v>134</v>
      </c>
      <c r="HK774" s="2" t="s">
        <v>134</v>
      </c>
      <c r="HL774" s="2" t="s">
        <v>134</v>
      </c>
      <c r="HM774" s="2" t="s">
        <v>134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134</v>
      </c>
      <c r="HV774" s="2" t="s">
        <v>134</v>
      </c>
      <c r="HW774" s="2" t="s">
        <v>134</v>
      </c>
      <c r="HX774" s="2" t="s">
        <v>134</v>
      </c>
      <c r="HY774" s="2" t="s">
        <v>134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134</v>
      </c>
      <c r="IH774" s="2" t="s">
        <v>134</v>
      </c>
      <c r="II774" s="2" t="s">
        <v>134</v>
      </c>
      <c r="IJ774" s="2" t="s">
        <v>134</v>
      </c>
      <c r="IK774" s="2" t="s">
        <v>134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134</v>
      </c>
      <c r="IT774" s="2" t="s">
        <v>134</v>
      </c>
      <c r="IU774" s="2" t="s">
        <v>134</v>
      </c>
      <c r="IV774" s="2" t="s">
        <v>134</v>
      </c>
      <c r="IW774" s="2" t="s">
        <v>134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134</v>
      </c>
      <c r="JF774" s="2" t="s">
        <v>134</v>
      </c>
      <c r="JG774" s="2" t="s">
        <v>134</v>
      </c>
      <c r="JH774" s="2" t="s">
        <v>134</v>
      </c>
      <c r="JI774" s="2" t="s">
        <v>134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134</v>
      </c>
      <c r="JR774" s="2" t="s">
        <v>134</v>
      </c>
      <c r="JS774" s="2" t="s">
        <v>134</v>
      </c>
      <c r="JT774" s="2" t="s">
        <v>134</v>
      </c>
      <c r="JU774" s="2" t="s">
        <v>134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134</v>
      </c>
      <c r="KP774" s="2" t="s">
        <v>134</v>
      </c>
      <c r="KQ774" s="2" t="s">
        <v>134</v>
      </c>
      <c r="KR774" s="2" t="s">
        <v>134</v>
      </c>
      <c r="KS774" s="2" t="s">
        <v>134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134</v>
      </c>
      <c r="LB774" s="2" t="s">
        <v>134</v>
      </c>
      <c r="LC774" s="2" t="s">
        <v>134</v>
      </c>
      <c r="LD774" s="2" t="s">
        <v>134</v>
      </c>
      <c r="LE774" s="2" t="s">
        <v>134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134</v>
      </c>
      <c r="LN774" s="2" t="s">
        <v>134</v>
      </c>
      <c r="LO774" s="2" t="s">
        <v>134</v>
      </c>
      <c r="LP774" s="2" t="s">
        <v>134</v>
      </c>
      <c r="LQ774" s="2" t="s">
        <v>134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134</v>
      </c>
      <c r="LZ774" s="2" t="s">
        <v>134</v>
      </c>
      <c r="MA774" s="2" t="s">
        <v>134</v>
      </c>
      <c r="MB774" s="2" t="s">
        <v>134</v>
      </c>
      <c r="MC774" s="2" t="s">
        <v>134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134</v>
      </c>
      <c r="ML774" s="2" t="s">
        <v>134</v>
      </c>
      <c r="MM774" s="2" t="s">
        <v>134</v>
      </c>
      <c r="MN774" s="2" t="s">
        <v>134</v>
      </c>
      <c r="MO774" s="2" t="s">
        <v>134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134</v>
      </c>
      <c r="MX774" s="2" t="s">
        <v>134</v>
      </c>
      <c r="MY774" s="2" t="s">
        <v>134</v>
      </c>
      <c r="MZ774" s="2" t="s">
        <v>134</v>
      </c>
      <c r="NA774" s="2" t="s">
        <v>134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134</v>
      </c>
      <c r="NJ774" s="2" t="s">
        <v>134</v>
      </c>
      <c r="NK774" s="2" t="s">
        <v>134</v>
      </c>
      <c r="NL774" s="2" t="s">
        <v>134</v>
      </c>
      <c r="NM774" s="2" t="s">
        <v>134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134</v>
      </c>
      <c r="NV774" s="2" t="s">
        <v>134</v>
      </c>
      <c r="NW774" s="2" t="s">
        <v>134</v>
      </c>
      <c r="NX774" s="2" t="s">
        <v>134</v>
      </c>
      <c r="NY774" s="2" t="s">
        <v>134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134</v>
      </c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134</v>
      </c>
      <c r="OT774" s="2" t="s">
        <v>134</v>
      </c>
      <c r="OU774" s="2" t="s">
        <v>134</v>
      </c>
      <c r="OV774" s="2" t="s">
        <v>134</v>
      </c>
      <c r="OW774" s="2" t="s">
        <v>134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134</v>
      </c>
      <c r="PF774" s="2" t="s">
        <v>134</v>
      </c>
      <c r="PG774" s="2" t="s">
        <v>134</v>
      </c>
      <c r="PH774" s="2" t="s">
        <v>134</v>
      </c>
      <c r="PI774" s="2" t="s">
        <v>134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134</v>
      </c>
      <c r="PR774" s="2" t="s">
        <v>134</v>
      </c>
      <c r="PS774" s="2" t="s">
        <v>134</v>
      </c>
      <c r="PT774" s="2" t="s">
        <v>134</v>
      </c>
      <c r="PU774" s="2" t="s">
        <v>134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134</v>
      </c>
      <c r="QD774" s="2" t="s">
        <v>134</v>
      </c>
      <c r="QE774" s="2" t="s">
        <v>134</v>
      </c>
      <c r="QF774" s="2" t="s">
        <v>134</v>
      </c>
      <c r="QG774" s="2" t="s">
        <v>134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134</v>
      </c>
      <c r="RB774" s="2" t="s">
        <v>134</v>
      </c>
      <c r="RC774" s="2" t="s">
        <v>134</v>
      </c>
      <c r="RD774" s="2" t="s">
        <v>134</v>
      </c>
      <c r="RE774" s="2" t="s">
        <v>134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134</v>
      </c>
      <c r="RN774" s="2" t="s">
        <v>134</v>
      </c>
      <c r="RO774" s="2" t="s">
        <v>134</v>
      </c>
      <c r="RP774" s="2" t="s">
        <v>134</v>
      </c>
      <c r="RQ774" s="2" t="s">
        <v>134</v>
      </c>
      <c r="RR774" s="2" t="s">
        <v>134</v>
      </c>
      <c r="RS774" s="4"/>
      <c r="RT774" s="8"/>
      <c r="RU774" s="4"/>
      <c r="RV774" s="8"/>
      <c r="RW774" s="7"/>
      <c r="RX774" s="7"/>
      <c r="RY774" s="2" t="s">
        <v>134</v>
      </c>
      <c r="RZ774" s="2" t="s">
        <v>134</v>
      </c>
      <c r="SA774" s="2" t="s">
        <v>134</v>
      </c>
      <c r="SB774" s="2" t="s">
        <v>134</v>
      </c>
      <c r="SC774" s="2" t="s">
        <v>134</v>
      </c>
      <c r="SD774" s="2" t="s">
        <v>134</v>
      </c>
      <c r="SE774" s="4"/>
      <c r="SF774" s="8"/>
      <c r="SG774" s="4"/>
      <c r="SH774" s="8"/>
      <c r="SI774" s="7"/>
      <c r="SJ774" s="7"/>
      <c r="SK774" s="2" t="s">
        <v>134</v>
      </c>
      <c r="SL774" s="2" t="s">
        <v>134</v>
      </c>
      <c r="SM774" s="2" t="s">
        <v>134</v>
      </c>
      <c r="SN774" s="2" t="s">
        <v>134</v>
      </c>
      <c r="SO774" s="2" t="s">
        <v>134</v>
      </c>
      <c r="SP774" s="2" t="s">
        <v>134</v>
      </c>
    </row>
    <row r="775">
      <c r="A775" s="2" t="s">
        <v>4612</v>
      </c>
      <c r="B775" s="2" t="s">
        <v>123</v>
      </c>
      <c r="C775" s="2" t="s">
        <v>1660</v>
      </c>
      <c r="D775" s="2" t="s">
        <v>125</v>
      </c>
      <c r="E775" s="2" t="s">
        <v>1660</v>
      </c>
      <c r="F775" s="2" t="s">
        <v>4613</v>
      </c>
      <c r="G775" s="2" t="s">
        <v>134</v>
      </c>
      <c r="H775" s="2" t="s">
        <v>134</v>
      </c>
      <c r="I775" s="2" t="s">
        <v>134</v>
      </c>
      <c r="J775" s="2" t="s">
        <v>234</v>
      </c>
      <c r="K775" s="2" t="s">
        <v>4614</v>
      </c>
      <c r="L775" s="3">
        <v>8</v>
      </c>
      <c r="M775" s="3"/>
      <c r="N775" s="3"/>
      <c r="O775" s="2" t="s">
        <v>766</v>
      </c>
      <c r="P775" s="2" t="s">
        <v>134</v>
      </c>
      <c r="Q775" s="2" t="s">
        <v>134</v>
      </c>
      <c r="R775" s="2" t="s">
        <v>3132</v>
      </c>
      <c r="S775" s="2" t="s">
        <v>134</v>
      </c>
      <c r="T775" s="2" t="s">
        <v>134</v>
      </c>
      <c r="U775" s="2" t="s">
        <v>134</v>
      </c>
      <c r="V775" s="2" t="s">
        <v>134</v>
      </c>
      <c r="W775" s="2" t="s">
        <v>134</v>
      </c>
      <c r="X775" s="2" t="s">
        <v>134</v>
      </c>
      <c r="Y775" s="2" t="s">
        <v>134</v>
      </c>
      <c r="Z775" s="4"/>
      <c r="AA775" s="4">
        <f>=ROUNDDOWN({0},0)</f>
      </c>
      <c r="AB775" s="5"/>
      <c r="AC775" s="2" t="s">
        <v>134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134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134</v>
      </c>
      <c r="BM775" s="7"/>
      <c r="BN775" s="7"/>
      <c r="BO775" s="4"/>
      <c r="BP775" s="8"/>
      <c r="BQ775" s="4"/>
      <c r="BR775" s="8"/>
      <c r="BS775" s="7"/>
      <c r="BT775" s="7"/>
      <c r="BU775" s="2" t="s">
        <v>134</v>
      </c>
      <c r="BV775" s="2" t="s">
        <v>134</v>
      </c>
      <c r="BW775" s="2" t="s">
        <v>134</v>
      </c>
      <c r="BX775" s="2" t="s">
        <v>134</v>
      </c>
      <c r="BY775" s="2" t="s">
        <v>134</v>
      </c>
      <c r="BZ775" s="2" t="s">
        <v>134</v>
      </c>
      <c r="CA775" s="4"/>
      <c r="CB775" s="8"/>
      <c r="CC775" s="4"/>
      <c r="CD775" s="8"/>
      <c r="CE775" s="7"/>
      <c r="CF775" s="7"/>
      <c r="CG775" s="2" t="s">
        <v>134</v>
      </c>
      <c r="CH775" s="2" t="s">
        <v>134</v>
      </c>
      <c r="CI775" s="2" t="s">
        <v>134</v>
      </c>
      <c r="CJ775" s="2" t="s">
        <v>134</v>
      </c>
      <c r="CK775" s="2" t="s">
        <v>134</v>
      </c>
      <c r="CL775" s="2" t="s">
        <v>134</v>
      </c>
      <c r="CM775" s="4"/>
      <c r="CN775" s="8"/>
      <c r="CO775" s="4"/>
      <c r="CP775" s="8"/>
      <c r="CQ775" s="7"/>
      <c r="CR775" s="7"/>
      <c r="CS775" s="2" t="s">
        <v>134</v>
      </c>
      <c r="CT775" s="2" t="s">
        <v>134</v>
      </c>
      <c r="CU775" s="2" t="s">
        <v>134</v>
      </c>
      <c r="CV775" s="2" t="s">
        <v>134</v>
      </c>
      <c r="CW775" s="2" t="s">
        <v>134</v>
      </c>
      <c r="CX775" s="2" t="s">
        <v>134</v>
      </c>
      <c r="CY775" s="4"/>
      <c r="CZ775" s="8"/>
      <c r="DA775" s="4"/>
      <c r="DB775" s="8"/>
      <c r="DC775" s="7"/>
      <c r="DD775" s="7"/>
      <c r="DE775" s="2" t="s">
        <v>134</v>
      </c>
      <c r="DF775" s="2" t="s">
        <v>134</v>
      </c>
      <c r="DG775" s="2" t="s">
        <v>134</v>
      </c>
      <c r="DH775" s="2" t="s">
        <v>134</v>
      </c>
      <c r="DI775" s="2" t="s">
        <v>134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134</v>
      </c>
      <c r="DR775" s="2" t="s">
        <v>134</v>
      </c>
      <c r="DS775" s="2" t="s">
        <v>134</v>
      </c>
      <c r="DT775" s="2" t="s">
        <v>134</v>
      </c>
      <c r="DU775" s="2" t="s">
        <v>134</v>
      </c>
      <c r="DV775" s="2" t="s">
        <v>134</v>
      </c>
      <c r="DW775" s="4"/>
      <c r="DX775" s="8"/>
      <c r="DY775" s="4"/>
      <c r="DZ775" s="8"/>
      <c r="EA775" s="7"/>
      <c r="EB775" s="7"/>
      <c r="EC775" s="2" t="s">
        <v>134</v>
      </c>
      <c r="ED775" s="2" t="s">
        <v>134</v>
      </c>
      <c r="EE775" s="2" t="s">
        <v>134</v>
      </c>
      <c r="EF775" s="2" t="s">
        <v>134</v>
      </c>
      <c r="EG775" s="2" t="s">
        <v>134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134</v>
      </c>
      <c r="EP775" s="2" t="s">
        <v>134</v>
      </c>
      <c r="EQ775" s="2" t="s">
        <v>134</v>
      </c>
      <c r="ER775" s="2" t="s">
        <v>134</v>
      </c>
      <c r="ES775" s="2" t="s">
        <v>134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134</v>
      </c>
      <c r="FB775" s="2" t="s">
        <v>134</v>
      </c>
      <c r="FC775" s="2" t="s">
        <v>134</v>
      </c>
      <c r="FD775" s="2" t="s">
        <v>134</v>
      </c>
      <c r="FE775" s="2" t="s">
        <v>134</v>
      </c>
      <c r="FF775" s="2" t="s">
        <v>134</v>
      </c>
      <c r="FG775" s="4"/>
      <c r="FH775" s="8"/>
      <c r="FI775" s="4"/>
      <c r="FJ775" s="8"/>
      <c r="FK775" s="7"/>
      <c r="FL775" s="7"/>
      <c r="FM775" s="2" t="s">
        <v>134</v>
      </c>
      <c r="FN775" s="2" t="s">
        <v>134</v>
      </c>
      <c r="FO775" s="2" t="s">
        <v>134</v>
      </c>
      <c r="FP775" s="2" t="s">
        <v>134</v>
      </c>
      <c r="FQ775" s="2" t="s">
        <v>134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134</v>
      </c>
      <c r="FZ775" s="2" t="s">
        <v>134</v>
      </c>
      <c r="GA775" s="2" t="s">
        <v>134</v>
      </c>
      <c r="GB775" s="2" t="s">
        <v>134</v>
      </c>
      <c r="GC775" s="2" t="s">
        <v>134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134</v>
      </c>
      <c r="GL775" s="2" t="s">
        <v>134</v>
      </c>
      <c r="GM775" s="2" t="s">
        <v>134</v>
      </c>
      <c r="GN775" s="2" t="s">
        <v>134</v>
      </c>
      <c r="GO775" s="2" t="s">
        <v>134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134</v>
      </c>
      <c r="GX775" s="2" t="s">
        <v>134</v>
      </c>
      <c r="GY775" s="2" t="s">
        <v>134</v>
      </c>
      <c r="GZ775" s="2" t="s">
        <v>134</v>
      </c>
      <c r="HA775" s="2" t="s">
        <v>134</v>
      </c>
      <c r="HB775" s="2" t="s">
        <v>134</v>
      </c>
      <c r="HC775" s="4"/>
      <c r="HD775" s="8"/>
      <c r="HE775" s="4"/>
      <c r="HF775" s="8"/>
      <c r="HG775" s="7"/>
      <c r="HH775" s="7"/>
      <c r="HI775" s="2" t="s">
        <v>134</v>
      </c>
      <c r="HJ775" s="2" t="s">
        <v>134</v>
      </c>
      <c r="HK775" s="2" t="s">
        <v>134</v>
      </c>
      <c r="HL775" s="2" t="s">
        <v>134</v>
      </c>
      <c r="HM775" s="2" t="s">
        <v>134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134</v>
      </c>
      <c r="HV775" s="2" t="s">
        <v>134</v>
      </c>
      <c r="HW775" s="2" t="s">
        <v>134</v>
      </c>
      <c r="HX775" s="2" t="s">
        <v>134</v>
      </c>
      <c r="HY775" s="2" t="s">
        <v>134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134</v>
      </c>
      <c r="IH775" s="2" t="s">
        <v>134</v>
      </c>
      <c r="II775" s="2" t="s">
        <v>134</v>
      </c>
      <c r="IJ775" s="2" t="s">
        <v>134</v>
      </c>
      <c r="IK775" s="2" t="s">
        <v>134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134</v>
      </c>
      <c r="IT775" s="2" t="s">
        <v>134</v>
      </c>
      <c r="IU775" s="2" t="s">
        <v>134</v>
      </c>
      <c r="IV775" s="2" t="s">
        <v>134</v>
      </c>
      <c r="IW775" s="2" t="s">
        <v>134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134</v>
      </c>
      <c r="JF775" s="2" t="s">
        <v>134</v>
      </c>
      <c r="JG775" s="2" t="s">
        <v>134</v>
      </c>
      <c r="JH775" s="2" t="s">
        <v>134</v>
      </c>
      <c r="JI775" s="2" t="s">
        <v>134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134</v>
      </c>
      <c r="JR775" s="2" t="s">
        <v>134</v>
      </c>
      <c r="JS775" s="2" t="s">
        <v>134</v>
      </c>
      <c r="JT775" s="2" t="s">
        <v>134</v>
      </c>
      <c r="JU775" s="2" t="s">
        <v>134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134</v>
      </c>
      <c r="KP775" s="2" t="s">
        <v>134</v>
      </c>
      <c r="KQ775" s="2" t="s">
        <v>134</v>
      </c>
      <c r="KR775" s="2" t="s">
        <v>134</v>
      </c>
      <c r="KS775" s="2" t="s">
        <v>134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134</v>
      </c>
      <c r="LB775" s="2" t="s">
        <v>134</v>
      </c>
      <c r="LC775" s="2" t="s">
        <v>134</v>
      </c>
      <c r="LD775" s="2" t="s">
        <v>134</v>
      </c>
      <c r="LE775" s="2" t="s">
        <v>134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134</v>
      </c>
      <c r="LN775" s="2" t="s">
        <v>134</v>
      </c>
      <c r="LO775" s="2" t="s">
        <v>134</v>
      </c>
      <c r="LP775" s="2" t="s">
        <v>134</v>
      </c>
      <c r="LQ775" s="2" t="s">
        <v>134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134</v>
      </c>
      <c r="LZ775" s="2" t="s">
        <v>134</v>
      </c>
      <c r="MA775" s="2" t="s">
        <v>134</v>
      </c>
      <c r="MB775" s="2" t="s">
        <v>134</v>
      </c>
      <c r="MC775" s="2" t="s">
        <v>134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134</v>
      </c>
      <c r="ML775" s="2" t="s">
        <v>134</v>
      </c>
      <c r="MM775" s="2" t="s">
        <v>134</v>
      </c>
      <c r="MN775" s="2" t="s">
        <v>134</v>
      </c>
      <c r="MO775" s="2" t="s">
        <v>134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134</v>
      </c>
      <c r="NJ775" s="2" t="s">
        <v>134</v>
      </c>
      <c r="NK775" s="2" t="s">
        <v>134</v>
      </c>
      <c r="NL775" s="2" t="s">
        <v>134</v>
      </c>
      <c r="NM775" s="2" t="s">
        <v>134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134</v>
      </c>
      <c r="NV775" s="2" t="s">
        <v>134</v>
      </c>
      <c r="NW775" s="2" t="s">
        <v>134</v>
      </c>
      <c r="NX775" s="2" t="s">
        <v>134</v>
      </c>
      <c r="NY775" s="2" t="s">
        <v>134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134</v>
      </c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134</v>
      </c>
      <c r="OT775" s="2" t="s">
        <v>134</v>
      </c>
      <c r="OU775" s="2" t="s">
        <v>134</v>
      </c>
      <c r="OV775" s="2" t="s">
        <v>134</v>
      </c>
      <c r="OW775" s="2" t="s">
        <v>134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134</v>
      </c>
      <c r="PF775" s="2" t="s">
        <v>134</v>
      </c>
      <c r="PG775" s="2" t="s">
        <v>134</v>
      </c>
      <c r="PH775" s="2" t="s">
        <v>134</v>
      </c>
      <c r="PI775" s="2" t="s">
        <v>134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134</v>
      </c>
      <c r="PR775" s="2" t="s">
        <v>134</v>
      </c>
      <c r="PS775" s="2" t="s">
        <v>134</v>
      </c>
      <c r="PT775" s="2" t="s">
        <v>134</v>
      </c>
      <c r="PU775" s="2" t="s">
        <v>134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134</v>
      </c>
      <c r="RB775" s="2" t="s">
        <v>134</v>
      </c>
      <c r="RC775" s="2" t="s">
        <v>134</v>
      </c>
      <c r="RD775" s="2" t="s">
        <v>134</v>
      </c>
      <c r="RE775" s="2" t="s">
        <v>134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134</v>
      </c>
      <c r="RN775" s="2" t="s">
        <v>134</v>
      </c>
      <c r="RO775" s="2" t="s">
        <v>134</v>
      </c>
      <c r="RP775" s="2" t="s">
        <v>134</v>
      </c>
      <c r="RQ775" s="2" t="s">
        <v>134</v>
      </c>
      <c r="RR775" s="2" t="s">
        <v>134</v>
      </c>
      <c r="RS775" s="4"/>
      <c r="RT775" s="8"/>
      <c r="RU775" s="4"/>
      <c r="RV775" s="8"/>
      <c r="RW775" s="7"/>
      <c r="RX775" s="7"/>
      <c r="RY775" s="2" t="s">
        <v>134</v>
      </c>
      <c r="RZ775" s="2" t="s">
        <v>134</v>
      </c>
      <c r="SA775" s="2" t="s">
        <v>134</v>
      </c>
      <c r="SB775" s="2" t="s">
        <v>134</v>
      </c>
      <c r="SC775" s="2" t="s">
        <v>134</v>
      </c>
      <c r="SD775" s="2" t="s">
        <v>134</v>
      </c>
      <c r="SE775" s="4"/>
      <c r="SF775" s="8"/>
      <c r="SG775" s="4"/>
      <c r="SH775" s="8"/>
      <c r="SI775" s="7"/>
      <c r="SJ775" s="7"/>
      <c r="SK775" s="2" t="s">
        <v>134</v>
      </c>
      <c r="SL775" s="2" t="s">
        <v>134</v>
      </c>
      <c r="SM775" s="2" t="s">
        <v>134</v>
      </c>
      <c r="SN775" s="2" t="s">
        <v>134</v>
      </c>
      <c r="SO775" s="2" t="s">
        <v>134</v>
      </c>
      <c r="SP775" s="2" t="s">
        <v>134</v>
      </c>
    </row>
    <row r="776">
      <c r="A776" s="2" t="s">
        <v>4615</v>
      </c>
      <c r="B776" s="2" t="s">
        <v>123</v>
      </c>
      <c r="C776" s="2" t="s">
        <v>1660</v>
      </c>
      <c r="D776" s="2" t="s">
        <v>125</v>
      </c>
      <c r="E776" s="2" t="s">
        <v>1660</v>
      </c>
      <c r="F776" s="2" t="s">
        <v>4616</v>
      </c>
      <c r="G776" s="2" t="s">
        <v>134</v>
      </c>
      <c r="H776" s="2" t="s">
        <v>134</v>
      </c>
      <c r="I776" s="2" t="s">
        <v>134</v>
      </c>
      <c r="J776" s="2" t="s">
        <v>234</v>
      </c>
      <c r="K776" s="2" t="s">
        <v>4617</v>
      </c>
      <c r="L776" s="3">
        <v>8</v>
      </c>
      <c r="M776" s="3"/>
      <c r="N776" s="3"/>
      <c r="O776" s="2" t="s">
        <v>766</v>
      </c>
      <c r="P776" s="2" t="s">
        <v>134</v>
      </c>
      <c r="Q776" s="2" t="s">
        <v>134</v>
      </c>
      <c r="R776" s="2" t="s">
        <v>3132</v>
      </c>
      <c r="S776" s="2" t="s">
        <v>134</v>
      </c>
      <c r="T776" s="2" t="s">
        <v>134</v>
      </c>
      <c r="U776" s="2" t="s">
        <v>134</v>
      </c>
      <c r="V776" s="2" t="s">
        <v>134</v>
      </c>
      <c r="W776" s="2" t="s">
        <v>134</v>
      </c>
      <c r="X776" s="2" t="s">
        <v>134</v>
      </c>
      <c r="Y776" s="2" t="s">
        <v>134</v>
      </c>
      <c r="Z776" s="4"/>
      <c r="AA776" s="4">
        <f>=ROUNDDOWN({0},0)</f>
      </c>
      <c r="AB776" s="5"/>
      <c r="AC776" s="2" t="s">
        <v>134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134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134</v>
      </c>
      <c r="BM776" s="7"/>
      <c r="BN776" s="7"/>
      <c r="BO776" s="4"/>
      <c r="BP776" s="8"/>
      <c r="BQ776" s="4"/>
      <c r="BR776" s="8"/>
      <c r="BS776" s="7"/>
      <c r="BT776" s="7"/>
      <c r="BU776" s="2" t="s">
        <v>134</v>
      </c>
      <c r="BV776" s="2" t="s">
        <v>134</v>
      </c>
      <c r="BW776" s="2" t="s">
        <v>134</v>
      </c>
      <c r="BX776" s="2" t="s">
        <v>134</v>
      </c>
      <c r="BY776" s="2" t="s">
        <v>134</v>
      </c>
      <c r="BZ776" s="2" t="s">
        <v>134</v>
      </c>
      <c r="CA776" s="4"/>
      <c r="CB776" s="8"/>
      <c r="CC776" s="4"/>
      <c r="CD776" s="8"/>
      <c r="CE776" s="7"/>
      <c r="CF776" s="7"/>
      <c r="CG776" s="2" t="s">
        <v>134</v>
      </c>
      <c r="CH776" s="2" t="s">
        <v>134</v>
      </c>
      <c r="CI776" s="2" t="s">
        <v>134</v>
      </c>
      <c r="CJ776" s="2" t="s">
        <v>134</v>
      </c>
      <c r="CK776" s="2" t="s">
        <v>134</v>
      </c>
      <c r="CL776" s="2" t="s">
        <v>134</v>
      </c>
      <c r="CM776" s="4"/>
      <c r="CN776" s="8"/>
      <c r="CO776" s="4"/>
      <c r="CP776" s="8"/>
      <c r="CQ776" s="7"/>
      <c r="CR776" s="7"/>
      <c r="CS776" s="2" t="s">
        <v>134</v>
      </c>
      <c r="CT776" s="2" t="s">
        <v>134</v>
      </c>
      <c r="CU776" s="2" t="s">
        <v>134</v>
      </c>
      <c r="CV776" s="2" t="s">
        <v>134</v>
      </c>
      <c r="CW776" s="2" t="s">
        <v>134</v>
      </c>
      <c r="CX776" s="2" t="s">
        <v>134</v>
      </c>
      <c r="CY776" s="4"/>
      <c r="CZ776" s="8"/>
      <c r="DA776" s="4"/>
      <c r="DB776" s="8"/>
      <c r="DC776" s="7"/>
      <c r="DD776" s="7"/>
      <c r="DE776" s="2" t="s">
        <v>134</v>
      </c>
      <c r="DF776" s="2" t="s">
        <v>134</v>
      </c>
      <c r="DG776" s="2" t="s">
        <v>134</v>
      </c>
      <c r="DH776" s="2" t="s">
        <v>134</v>
      </c>
      <c r="DI776" s="2" t="s">
        <v>134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134</v>
      </c>
      <c r="DR776" s="2" t="s">
        <v>134</v>
      </c>
      <c r="DS776" s="2" t="s">
        <v>134</v>
      </c>
      <c r="DT776" s="2" t="s">
        <v>134</v>
      </c>
      <c r="DU776" s="2" t="s">
        <v>134</v>
      </c>
      <c r="DV776" s="2" t="s">
        <v>134</v>
      </c>
      <c r="DW776" s="4"/>
      <c r="DX776" s="8"/>
      <c r="DY776" s="4"/>
      <c r="DZ776" s="8"/>
      <c r="EA776" s="7"/>
      <c r="EB776" s="7"/>
      <c r="EC776" s="2" t="s">
        <v>134</v>
      </c>
      <c r="ED776" s="2" t="s">
        <v>134</v>
      </c>
      <c r="EE776" s="2" t="s">
        <v>134</v>
      </c>
      <c r="EF776" s="2" t="s">
        <v>134</v>
      </c>
      <c r="EG776" s="2" t="s">
        <v>134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134</v>
      </c>
      <c r="EP776" s="2" t="s">
        <v>134</v>
      </c>
      <c r="EQ776" s="2" t="s">
        <v>134</v>
      </c>
      <c r="ER776" s="2" t="s">
        <v>134</v>
      </c>
      <c r="ES776" s="2" t="s">
        <v>134</v>
      </c>
      <c r="ET776" s="2" t="s">
        <v>134</v>
      </c>
      <c r="EU776" s="4"/>
      <c r="EV776" s="8"/>
      <c r="EW776" s="4"/>
      <c r="EX776" s="8"/>
      <c r="EY776" s="7"/>
      <c r="EZ776" s="7"/>
      <c r="FA776" s="2" t="s">
        <v>134</v>
      </c>
      <c r="FB776" s="2" t="s">
        <v>134</v>
      </c>
      <c r="FC776" s="2" t="s">
        <v>134</v>
      </c>
      <c r="FD776" s="2" t="s">
        <v>134</v>
      </c>
      <c r="FE776" s="2" t="s">
        <v>134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134</v>
      </c>
      <c r="FN776" s="2" t="s">
        <v>134</v>
      </c>
      <c r="FO776" s="2" t="s">
        <v>134</v>
      </c>
      <c r="FP776" s="2" t="s">
        <v>134</v>
      </c>
      <c r="FQ776" s="2" t="s">
        <v>134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134</v>
      </c>
      <c r="FZ776" s="2" t="s">
        <v>134</v>
      </c>
      <c r="GA776" s="2" t="s">
        <v>134</v>
      </c>
      <c r="GB776" s="2" t="s">
        <v>134</v>
      </c>
      <c r="GC776" s="2" t="s">
        <v>134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134</v>
      </c>
      <c r="GL776" s="2" t="s">
        <v>134</v>
      </c>
      <c r="GM776" s="2" t="s">
        <v>134</v>
      </c>
      <c r="GN776" s="2" t="s">
        <v>134</v>
      </c>
      <c r="GO776" s="2" t="s">
        <v>134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134</v>
      </c>
      <c r="GX776" s="2" t="s">
        <v>134</v>
      </c>
      <c r="GY776" s="2" t="s">
        <v>134</v>
      </c>
      <c r="GZ776" s="2" t="s">
        <v>134</v>
      </c>
      <c r="HA776" s="2" t="s">
        <v>134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134</v>
      </c>
      <c r="HJ776" s="2" t="s">
        <v>134</v>
      </c>
      <c r="HK776" s="2" t="s">
        <v>134</v>
      </c>
      <c r="HL776" s="2" t="s">
        <v>134</v>
      </c>
      <c r="HM776" s="2" t="s">
        <v>134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134</v>
      </c>
      <c r="HV776" s="2" t="s">
        <v>134</v>
      </c>
      <c r="HW776" s="2" t="s">
        <v>134</v>
      </c>
      <c r="HX776" s="2" t="s">
        <v>134</v>
      </c>
      <c r="HY776" s="2" t="s">
        <v>134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134</v>
      </c>
      <c r="IH776" s="2" t="s">
        <v>134</v>
      </c>
      <c r="II776" s="2" t="s">
        <v>134</v>
      </c>
      <c r="IJ776" s="2" t="s">
        <v>134</v>
      </c>
      <c r="IK776" s="2" t="s">
        <v>134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134</v>
      </c>
      <c r="IT776" s="2" t="s">
        <v>134</v>
      </c>
      <c r="IU776" s="2" t="s">
        <v>134</v>
      </c>
      <c r="IV776" s="2" t="s">
        <v>134</v>
      </c>
      <c r="IW776" s="2" t="s">
        <v>134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134</v>
      </c>
      <c r="JF776" s="2" t="s">
        <v>134</v>
      </c>
      <c r="JG776" s="2" t="s">
        <v>134</v>
      </c>
      <c r="JH776" s="2" t="s">
        <v>134</v>
      </c>
      <c r="JI776" s="2" t="s">
        <v>134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134</v>
      </c>
      <c r="JR776" s="2" t="s">
        <v>134</v>
      </c>
      <c r="JS776" s="2" t="s">
        <v>134</v>
      </c>
      <c r="JT776" s="2" t="s">
        <v>134</v>
      </c>
      <c r="JU776" s="2" t="s">
        <v>134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134</v>
      </c>
      <c r="KP776" s="2" t="s">
        <v>134</v>
      </c>
      <c r="KQ776" s="2" t="s">
        <v>134</v>
      </c>
      <c r="KR776" s="2" t="s">
        <v>134</v>
      </c>
      <c r="KS776" s="2" t="s">
        <v>134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134</v>
      </c>
      <c r="LB776" s="2" t="s">
        <v>134</v>
      </c>
      <c r="LC776" s="2" t="s">
        <v>134</v>
      </c>
      <c r="LD776" s="2" t="s">
        <v>134</v>
      </c>
      <c r="LE776" s="2" t="s">
        <v>134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134</v>
      </c>
      <c r="LN776" s="2" t="s">
        <v>134</v>
      </c>
      <c r="LO776" s="2" t="s">
        <v>134</v>
      </c>
      <c r="LP776" s="2" t="s">
        <v>134</v>
      </c>
      <c r="LQ776" s="2" t="s">
        <v>134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134</v>
      </c>
      <c r="LZ776" s="2" t="s">
        <v>134</v>
      </c>
      <c r="MA776" s="2" t="s">
        <v>134</v>
      </c>
      <c r="MB776" s="2" t="s">
        <v>134</v>
      </c>
      <c r="MC776" s="2" t="s">
        <v>134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134</v>
      </c>
      <c r="ML776" s="2" t="s">
        <v>134</v>
      </c>
      <c r="MM776" s="2" t="s">
        <v>134</v>
      </c>
      <c r="MN776" s="2" t="s">
        <v>134</v>
      </c>
      <c r="MO776" s="2" t="s">
        <v>134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134</v>
      </c>
      <c r="NJ776" s="2" t="s">
        <v>134</v>
      </c>
      <c r="NK776" s="2" t="s">
        <v>134</v>
      </c>
      <c r="NL776" s="2" t="s">
        <v>134</v>
      </c>
      <c r="NM776" s="2" t="s">
        <v>134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134</v>
      </c>
      <c r="NV776" s="2" t="s">
        <v>134</v>
      </c>
      <c r="NW776" s="2" t="s">
        <v>134</v>
      </c>
      <c r="NX776" s="2" t="s">
        <v>134</v>
      </c>
      <c r="NY776" s="2" t="s">
        <v>134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134</v>
      </c>
      <c r="OH776" s="2" t="s">
        <v>134</v>
      </c>
      <c r="OI776" s="2" t="s">
        <v>134</v>
      </c>
      <c r="OJ776" s="2" t="s">
        <v>134</v>
      </c>
      <c r="OK776" s="2" t="s">
        <v>134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134</v>
      </c>
      <c r="OT776" s="2" t="s">
        <v>134</v>
      </c>
      <c r="OU776" s="2" t="s">
        <v>134</v>
      </c>
      <c r="OV776" s="2" t="s">
        <v>134</v>
      </c>
      <c r="OW776" s="2" t="s">
        <v>134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134</v>
      </c>
      <c r="PF776" s="2" t="s">
        <v>134</v>
      </c>
      <c r="PG776" s="2" t="s">
        <v>134</v>
      </c>
      <c r="PH776" s="2" t="s">
        <v>134</v>
      </c>
      <c r="PI776" s="2" t="s">
        <v>134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134</v>
      </c>
      <c r="PR776" s="2" t="s">
        <v>134</v>
      </c>
      <c r="PS776" s="2" t="s">
        <v>134</v>
      </c>
      <c r="PT776" s="2" t="s">
        <v>134</v>
      </c>
      <c r="PU776" s="2" t="s">
        <v>134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134</v>
      </c>
      <c r="RB776" s="2" t="s">
        <v>134</v>
      </c>
      <c r="RC776" s="2" t="s">
        <v>134</v>
      </c>
      <c r="RD776" s="2" t="s">
        <v>134</v>
      </c>
      <c r="RE776" s="2" t="s">
        <v>134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134</v>
      </c>
      <c r="RN776" s="2" t="s">
        <v>134</v>
      </c>
      <c r="RO776" s="2" t="s">
        <v>134</v>
      </c>
      <c r="RP776" s="2" t="s">
        <v>134</v>
      </c>
      <c r="RQ776" s="2" t="s">
        <v>134</v>
      </c>
      <c r="RR776" s="2" t="s">
        <v>134</v>
      </c>
      <c r="RS776" s="4"/>
      <c r="RT776" s="8"/>
      <c r="RU776" s="4"/>
      <c r="RV776" s="8"/>
      <c r="RW776" s="7"/>
      <c r="RX776" s="7"/>
      <c r="RY776" s="2" t="s">
        <v>134</v>
      </c>
      <c r="RZ776" s="2" t="s">
        <v>134</v>
      </c>
      <c r="SA776" s="2" t="s">
        <v>134</v>
      </c>
      <c r="SB776" s="2" t="s">
        <v>134</v>
      </c>
      <c r="SC776" s="2" t="s">
        <v>134</v>
      </c>
      <c r="SD776" s="2" t="s">
        <v>134</v>
      </c>
      <c r="SE776" s="4"/>
      <c r="SF776" s="8"/>
      <c r="SG776" s="4"/>
      <c r="SH776" s="8"/>
      <c r="SI776" s="7"/>
      <c r="SJ776" s="7"/>
      <c r="SK776" s="2" t="s">
        <v>134</v>
      </c>
      <c r="SL776" s="2" t="s">
        <v>134</v>
      </c>
      <c r="SM776" s="2" t="s">
        <v>134</v>
      </c>
      <c r="SN776" s="2" t="s">
        <v>134</v>
      </c>
      <c r="SO776" s="2" t="s">
        <v>134</v>
      </c>
      <c r="SP776" s="2" t="s">
        <v>134</v>
      </c>
    </row>
    <row r="777">
      <c r="A777" s="2" t="s">
        <v>4618</v>
      </c>
      <c r="B777" s="2" t="s">
        <v>123</v>
      </c>
      <c r="C777" s="2" t="s">
        <v>1660</v>
      </c>
      <c r="D777" s="2" t="s">
        <v>125</v>
      </c>
      <c r="E777" s="2" t="s">
        <v>1660</v>
      </c>
      <c r="F777" s="2" t="s">
        <v>3327</v>
      </c>
      <c r="G777" s="2" t="s">
        <v>134</v>
      </c>
      <c r="H777" s="2" t="s">
        <v>134</v>
      </c>
      <c r="I777" s="2" t="s">
        <v>134</v>
      </c>
      <c r="J777" s="2" t="s">
        <v>234</v>
      </c>
      <c r="K777" s="2" t="s">
        <v>130</v>
      </c>
      <c r="L777" s="3">
        <v>16.2</v>
      </c>
      <c r="M777" s="3"/>
      <c r="N777" s="3"/>
      <c r="O777" s="2" t="s">
        <v>766</v>
      </c>
      <c r="P777" s="2" t="s">
        <v>134</v>
      </c>
      <c r="Q777" s="2" t="s">
        <v>134</v>
      </c>
      <c r="R777" s="2" t="s">
        <v>3132</v>
      </c>
      <c r="S777" s="2" t="s">
        <v>134</v>
      </c>
      <c r="T777" s="2" t="s">
        <v>134</v>
      </c>
      <c r="U777" s="2" t="s">
        <v>134</v>
      </c>
      <c r="V777" s="2" t="s">
        <v>134</v>
      </c>
      <c r="W777" s="2" t="s">
        <v>134</v>
      </c>
      <c r="X777" s="2" t="s">
        <v>134</v>
      </c>
      <c r="Y777" s="2" t="s">
        <v>134</v>
      </c>
      <c r="Z777" s="4"/>
      <c r="AA777" s="4">
        <f>=ROUNDDOWN({0},0)</f>
      </c>
      <c r="AB777" s="5"/>
      <c r="AC777" s="2" t="s">
        <v>134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134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134</v>
      </c>
      <c r="BM777" s="7"/>
      <c r="BN777" s="7"/>
      <c r="BO777" s="4"/>
      <c r="BP777" s="8"/>
      <c r="BQ777" s="4"/>
      <c r="BR777" s="8"/>
      <c r="BS777" s="7"/>
      <c r="BT777" s="7"/>
      <c r="BU777" s="2" t="s">
        <v>134</v>
      </c>
      <c r="BV777" s="2" t="s">
        <v>134</v>
      </c>
      <c r="BW777" s="2" t="s">
        <v>134</v>
      </c>
      <c r="BX777" s="2" t="s">
        <v>134</v>
      </c>
      <c r="BY777" s="2" t="s">
        <v>134</v>
      </c>
      <c r="BZ777" s="2" t="s">
        <v>134</v>
      </c>
      <c r="CA777" s="4"/>
      <c r="CB777" s="8"/>
      <c r="CC777" s="4"/>
      <c r="CD777" s="8"/>
      <c r="CE777" s="7"/>
      <c r="CF777" s="7"/>
      <c r="CG777" s="2" t="s">
        <v>134</v>
      </c>
      <c r="CH777" s="2" t="s">
        <v>134</v>
      </c>
      <c r="CI777" s="2" t="s">
        <v>134</v>
      </c>
      <c r="CJ777" s="2" t="s">
        <v>134</v>
      </c>
      <c r="CK777" s="2" t="s">
        <v>134</v>
      </c>
      <c r="CL777" s="2" t="s">
        <v>134</v>
      </c>
      <c r="CM777" s="4"/>
      <c r="CN777" s="8"/>
      <c r="CO777" s="4"/>
      <c r="CP777" s="8"/>
      <c r="CQ777" s="7"/>
      <c r="CR777" s="7"/>
      <c r="CS777" s="2" t="s">
        <v>134</v>
      </c>
      <c r="CT777" s="2" t="s">
        <v>134</v>
      </c>
      <c r="CU777" s="2" t="s">
        <v>134</v>
      </c>
      <c r="CV777" s="2" t="s">
        <v>134</v>
      </c>
      <c r="CW777" s="2" t="s">
        <v>134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134</v>
      </c>
      <c r="DF777" s="2" t="s">
        <v>134</v>
      </c>
      <c r="DG777" s="2" t="s">
        <v>134</v>
      </c>
      <c r="DH777" s="2" t="s">
        <v>134</v>
      </c>
      <c r="DI777" s="2" t="s">
        <v>134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134</v>
      </c>
      <c r="DR777" s="2" t="s">
        <v>134</v>
      </c>
      <c r="DS777" s="2" t="s">
        <v>134</v>
      </c>
      <c r="DT777" s="2" t="s">
        <v>134</v>
      </c>
      <c r="DU777" s="2" t="s">
        <v>134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134</v>
      </c>
      <c r="ED777" s="2" t="s">
        <v>134</v>
      </c>
      <c r="EE777" s="2" t="s">
        <v>134</v>
      </c>
      <c r="EF777" s="2" t="s">
        <v>134</v>
      </c>
      <c r="EG777" s="2" t="s">
        <v>134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134</v>
      </c>
      <c r="EP777" s="2" t="s">
        <v>134</v>
      </c>
      <c r="EQ777" s="2" t="s">
        <v>134</v>
      </c>
      <c r="ER777" s="2" t="s">
        <v>134</v>
      </c>
      <c r="ES777" s="2" t="s">
        <v>134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134</v>
      </c>
      <c r="FB777" s="2" t="s">
        <v>134</v>
      </c>
      <c r="FC777" s="2" t="s">
        <v>134</v>
      </c>
      <c r="FD777" s="2" t="s">
        <v>134</v>
      </c>
      <c r="FE777" s="2" t="s">
        <v>134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134</v>
      </c>
      <c r="FN777" s="2" t="s">
        <v>134</v>
      </c>
      <c r="FO777" s="2" t="s">
        <v>134</v>
      </c>
      <c r="FP777" s="2" t="s">
        <v>134</v>
      </c>
      <c r="FQ777" s="2" t="s">
        <v>134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134</v>
      </c>
      <c r="FZ777" s="2" t="s">
        <v>134</v>
      </c>
      <c r="GA777" s="2" t="s">
        <v>134</v>
      </c>
      <c r="GB777" s="2" t="s">
        <v>134</v>
      </c>
      <c r="GC777" s="2" t="s">
        <v>134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134</v>
      </c>
      <c r="GL777" s="2" t="s">
        <v>134</v>
      </c>
      <c r="GM777" s="2" t="s">
        <v>134</v>
      </c>
      <c r="GN777" s="2" t="s">
        <v>134</v>
      </c>
      <c r="GO777" s="2" t="s">
        <v>134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134</v>
      </c>
      <c r="GX777" s="2" t="s">
        <v>134</v>
      </c>
      <c r="GY777" s="2" t="s">
        <v>134</v>
      </c>
      <c r="GZ777" s="2" t="s">
        <v>134</v>
      </c>
      <c r="HA777" s="2" t="s">
        <v>134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134</v>
      </c>
      <c r="HJ777" s="2" t="s">
        <v>134</v>
      </c>
      <c r="HK777" s="2" t="s">
        <v>134</v>
      </c>
      <c r="HL777" s="2" t="s">
        <v>134</v>
      </c>
      <c r="HM777" s="2" t="s">
        <v>134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134</v>
      </c>
      <c r="HV777" s="2" t="s">
        <v>134</v>
      </c>
      <c r="HW777" s="2" t="s">
        <v>134</v>
      </c>
      <c r="HX777" s="2" t="s">
        <v>134</v>
      </c>
      <c r="HY777" s="2" t="s">
        <v>134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134</v>
      </c>
      <c r="IH777" s="2" t="s">
        <v>134</v>
      </c>
      <c r="II777" s="2" t="s">
        <v>134</v>
      </c>
      <c r="IJ777" s="2" t="s">
        <v>134</v>
      </c>
      <c r="IK777" s="2" t="s">
        <v>134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134</v>
      </c>
      <c r="IT777" s="2" t="s">
        <v>134</v>
      </c>
      <c r="IU777" s="2" t="s">
        <v>134</v>
      </c>
      <c r="IV777" s="2" t="s">
        <v>134</v>
      </c>
      <c r="IW777" s="2" t="s">
        <v>134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134</v>
      </c>
      <c r="JF777" s="2" t="s">
        <v>134</v>
      </c>
      <c r="JG777" s="2" t="s">
        <v>134</v>
      </c>
      <c r="JH777" s="2" t="s">
        <v>134</v>
      </c>
      <c r="JI777" s="2" t="s">
        <v>134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134</v>
      </c>
      <c r="JR777" s="2" t="s">
        <v>134</v>
      </c>
      <c r="JS777" s="2" t="s">
        <v>134</v>
      </c>
      <c r="JT777" s="2" t="s">
        <v>134</v>
      </c>
      <c r="JU777" s="2" t="s">
        <v>134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134</v>
      </c>
      <c r="KP777" s="2" t="s">
        <v>134</v>
      </c>
      <c r="KQ777" s="2" t="s">
        <v>134</v>
      </c>
      <c r="KR777" s="2" t="s">
        <v>134</v>
      </c>
      <c r="KS777" s="2" t="s">
        <v>134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134</v>
      </c>
      <c r="LB777" s="2" t="s">
        <v>134</v>
      </c>
      <c r="LC777" s="2" t="s">
        <v>134</v>
      </c>
      <c r="LD777" s="2" t="s">
        <v>134</v>
      </c>
      <c r="LE777" s="2" t="s">
        <v>134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134</v>
      </c>
      <c r="LN777" s="2" t="s">
        <v>134</v>
      </c>
      <c r="LO777" s="2" t="s">
        <v>134</v>
      </c>
      <c r="LP777" s="2" t="s">
        <v>134</v>
      </c>
      <c r="LQ777" s="2" t="s">
        <v>134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134</v>
      </c>
      <c r="LZ777" s="2" t="s">
        <v>134</v>
      </c>
      <c r="MA777" s="2" t="s">
        <v>134</v>
      </c>
      <c r="MB777" s="2" t="s">
        <v>134</v>
      </c>
      <c r="MC777" s="2" t="s">
        <v>134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134</v>
      </c>
      <c r="ML777" s="2" t="s">
        <v>134</v>
      </c>
      <c r="MM777" s="2" t="s">
        <v>134</v>
      </c>
      <c r="MN777" s="2" t="s">
        <v>134</v>
      </c>
      <c r="MO777" s="2" t="s">
        <v>134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134</v>
      </c>
      <c r="MX777" s="2" t="s">
        <v>134</v>
      </c>
      <c r="MY777" s="2" t="s">
        <v>134</v>
      </c>
      <c r="MZ777" s="2" t="s">
        <v>134</v>
      </c>
      <c r="NA777" s="2" t="s">
        <v>134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134</v>
      </c>
      <c r="NJ777" s="2" t="s">
        <v>134</v>
      </c>
      <c r="NK777" s="2" t="s">
        <v>134</v>
      </c>
      <c r="NL777" s="2" t="s">
        <v>134</v>
      </c>
      <c r="NM777" s="2" t="s">
        <v>134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134</v>
      </c>
      <c r="NV777" s="2" t="s">
        <v>134</v>
      </c>
      <c r="NW777" s="2" t="s">
        <v>134</v>
      </c>
      <c r="NX777" s="2" t="s">
        <v>134</v>
      </c>
      <c r="NY777" s="2" t="s">
        <v>134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134</v>
      </c>
      <c r="PF777" s="2" t="s">
        <v>134</v>
      </c>
      <c r="PG777" s="2" t="s">
        <v>134</v>
      </c>
      <c r="PH777" s="2" t="s">
        <v>134</v>
      </c>
      <c r="PI777" s="2" t="s">
        <v>134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134</v>
      </c>
      <c r="RN777" s="2" t="s">
        <v>134</v>
      </c>
      <c r="RO777" s="2" t="s">
        <v>134</v>
      </c>
      <c r="RP777" s="2" t="s">
        <v>134</v>
      </c>
      <c r="RQ777" s="2" t="s">
        <v>134</v>
      </c>
      <c r="RR777" s="2" t="s">
        <v>134</v>
      </c>
      <c r="RS777" s="4"/>
      <c r="RT777" s="8"/>
      <c r="RU777" s="4"/>
      <c r="RV777" s="8"/>
      <c r="RW777" s="7"/>
      <c r="RX777" s="7"/>
      <c r="RY777" s="2" t="s">
        <v>134</v>
      </c>
      <c r="RZ777" s="2" t="s">
        <v>134</v>
      </c>
      <c r="SA777" s="2" t="s">
        <v>134</v>
      </c>
      <c r="SB777" s="2" t="s">
        <v>134</v>
      </c>
      <c r="SC777" s="2" t="s">
        <v>134</v>
      </c>
      <c r="SD777" s="2" t="s">
        <v>134</v>
      </c>
      <c r="SE777" s="4"/>
      <c r="SF777" s="8"/>
      <c r="SG777" s="4"/>
      <c r="SH777" s="8"/>
      <c r="SI777" s="7"/>
      <c r="SJ777" s="7"/>
      <c r="SK777" s="2" t="s">
        <v>134</v>
      </c>
      <c r="SL777" s="2" t="s">
        <v>134</v>
      </c>
      <c r="SM777" s="2" t="s">
        <v>134</v>
      </c>
      <c r="SN777" s="2" t="s">
        <v>134</v>
      </c>
      <c r="SO777" s="2" t="s">
        <v>134</v>
      </c>
      <c r="SP777" s="2" t="s">
        <v>134</v>
      </c>
    </row>
    <row r="778">
      <c r="A778" s="2" t="s">
        <v>4619</v>
      </c>
      <c r="B778" s="2" t="s">
        <v>123</v>
      </c>
      <c r="C778" s="2" t="s">
        <v>1660</v>
      </c>
      <c r="D778" s="2" t="s">
        <v>125</v>
      </c>
      <c r="E778" s="2" t="s">
        <v>1660</v>
      </c>
      <c r="F778" s="2" t="s">
        <v>4620</v>
      </c>
      <c r="G778" s="2" t="s">
        <v>134</v>
      </c>
      <c r="H778" s="2" t="s">
        <v>134</v>
      </c>
      <c r="I778" s="2" t="s">
        <v>134</v>
      </c>
      <c r="J778" s="2" t="s">
        <v>234</v>
      </c>
      <c r="K778" s="2" t="s">
        <v>3125</v>
      </c>
      <c r="L778" s="3">
        <v>8.18</v>
      </c>
      <c r="M778" s="3"/>
      <c r="N778" s="3"/>
      <c r="O778" s="2" t="s">
        <v>725</v>
      </c>
      <c r="P778" s="2" t="s">
        <v>134</v>
      </c>
      <c r="Q778" s="2" t="s">
        <v>134</v>
      </c>
      <c r="R778" s="2" t="s">
        <v>3132</v>
      </c>
      <c r="S778" s="2" t="s">
        <v>134</v>
      </c>
      <c r="T778" s="2" t="s">
        <v>134</v>
      </c>
      <c r="U778" s="2" t="s">
        <v>134</v>
      </c>
      <c r="V778" s="2" t="s">
        <v>134</v>
      </c>
      <c r="W778" s="2" t="s">
        <v>134</v>
      </c>
      <c r="X778" s="2" t="s">
        <v>134</v>
      </c>
      <c r="Y778" s="2" t="s">
        <v>134</v>
      </c>
      <c r="Z778" s="4"/>
      <c r="AA778" s="4">
        <f>=ROUNDDOWN({0},0)</f>
      </c>
      <c r="AB778" s="5"/>
      <c r="AC778" s="2" t="s">
        <v>134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134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134</v>
      </c>
      <c r="BM778" s="7"/>
      <c r="BN778" s="7"/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/>
      <c r="CB778" s="8"/>
      <c r="CC778" s="4"/>
      <c r="CD778" s="8"/>
      <c r="CE778" s="7"/>
      <c r="CF778" s="7"/>
      <c r="CG778" s="2" t="s">
        <v>134</v>
      </c>
      <c r="CH778" s="2" t="s">
        <v>134</v>
      </c>
      <c r="CI778" s="2" t="s">
        <v>134</v>
      </c>
      <c r="CJ778" s="2" t="s">
        <v>134</v>
      </c>
      <c r="CK778" s="2" t="s">
        <v>134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134</v>
      </c>
      <c r="CT778" s="2" t="s">
        <v>134</v>
      </c>
      <c r="CU778" s="2" t="s">
        <v>134</v>
      </c>
      <c r="CV778" s="2" t="s">
        <v>134</v>
      </c>
      <c r="CW778" s="2" t="s">
        <v>134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134</v>
      </c>
      <c r="HJ778" s="2" t="s">
        <v>134</v>
      </c>
      <c r="HK778" s="2" t="s">
        <v>134</v>
      </c>
      <c r="HL778" s="2" t="s">
        <v>134</v>
      </c>
      <c r="HM778" s="2" t="s">
        <v>134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  <c r="RS778" s="4"/>
      <c r="RT778" s="8"/>
      <c r="RU778" s="4"/>
      <c r="RV778" s="8"/>
      <c r="RW778" s="7"/>
      <c r="RX778" s="7"/>
      <c r="RY778" s="2" t="s">
        <v>134</v>
      </c>
      <c r="RZ778" s="2" t="s">
        <v>134</v>
      </c>
      <c r="SA778" s="2" t="s">
        <v>134</v>
      </c>
      <c r="SB778" s="2" t="s">
        <v>134</v>
      </c>
      <c r="SC778" s="2" t="s">
        <v>134</v>
      </c>
      <c r="SD778" s="2" t="s">
        <v>134</v>
      </c>
      <c r="SE778" s="4"/>
      <c r="SF778" s="8"/>
      <c r="SG778" s="4"/>
      <c r="SH778" s="8"/>
      <c r="SI778" s="7"/>
      <c r="SJ778" s="7"/>
      <c r="SK778" s="2" t="s">
        <v>134</v>
      </c>
      <c r="SL778" s="2" t="s">
        <v>134</v>
      </c>
      <c r="SM778" s="2" t="s">
        <v>134</v>
      </c>
      <c r="SN778" s="2" t="s">
        <v>134</v>
      </c>
      <c r="SO778" s="2" t="s">
        <v>134</v>
      </c>
      <c r="SP778" s="2" t="s">
        <v>134</v>
      </c>
    </row>
    <row r="779">
      <c r="A779" s="2" t="s">
        <v>4621</v>
      </c>
      <c r="B779" s="2" t="s">
        <v>123</v>
      </c>
      <c r="C779" s="2" t="s">
        <v>1660</v>
      </c>
      <c r="D779" s="2" t="s">
        <v>125</v>
      </c>
      <c r="E779" s="2" t="s">
        <v>1660</v>
      </c>
      <c r="F779" s="2" t="s">
        <v>4622</v>
      </c>
      <c r="G779" s="2" t="s">
        <v>134</v>
      </c>
      <c r="H779" s="2" t="s">
        <v>134</v>
      </c>
      <c r="I779" s="2" t="s">
        <v>134</v>
      </c>
      <c r="J779" s="2" t="s">
        <v>234</v>
      </c>
      <c r="K779" s="2" t="s">
        <v>329</v>
      </c>
      <c r="L779" s="3">
        <v>10.8</v>
      </c>
      <c r="M779" s="3"/>
      <c r="N779" s="3"/>
      <c r="O779" s="2" t="s">
        <v>274</v>
      </c>
      <c r="P779" s="2" t="s">
        <v>134</v>
      </c>
      <c r="Q779" s="2" t="s">
        <v>134</v>
      </c>
      <c r="R779" s="2" t="s">
        <v>3132</v>
      </c>
      <c r="S779" s="2" t="s">
        <v>134</v>
      </c>
      <c r="T779" s="2" t="s">
        <v>134</v>
      </c>
      <c r="U779" s="2" t="s">
        <v>134</v>
      </c>
      <c r="V779" s="2" t="s">
        <v>134</v>
      </c>
      <c r="W779" s="2" t="s">
        <v>134</v>
      </c>
      <c r="X779" s="2" t="s">
        <v>134</v>
      </c>
      <c r="Y779" s="2" t="s">
        <v>134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134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/>
      <c r="CB779" s="8"/>
      <c r="CC779" s="4"/>
      <c r="CD779" s="8"/>
      <c r="CE779" s="7"/>
      <c r="CF779" s="7"/>
      <c r="CG779" s="2" t="s">
        <v>134</v>
      </c>
      <c r="CH779" s="2" t="s">
        <v>134</v>
      </c>
      <c r="CI779" s="2" t="s">
        <v>134</v>
      </c>
      <c r="CJ779" s="2" t="s">
        <v>134</v>
      </c>
      <c r="CK779" s="2" t="s">
        <v>134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134</v>
      </c>
      <c r="CT779" s="2" t="s">
        <v>134</v>
      </c>
      <c r="CU779" s="2" t="s">
        <v>134</v>
      </c>
      <c r="CV779" s="2" t="s">
        <v>134</v>
      </c>
      <c r="CW779" s="2" t="s">
        <v>134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134</v>
      </c>
      <c r="HJ779" s="2" t="s">
        <v>134</v>
      </c>
      <c r="HK779" s="2" t="s">
        <v>134</v>
      </c>
      <c r="HL779" s="2" t="s">
        <v>134</v>
      </c>
      <c r="HM779" s="2" t="s">
        <v>134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  <c r="RS779" s="4"/>
      <c r="RT779" s="8"/>
      <c r="RU779" s="4"/>
      <c r="RV779" s="8"/>
      <c r="RW779" s="7"/>
      <c r="RX779" s="7"/>
      <c r="RY779" s="2" t="s">
        <v>134</v>
      </c>
      <c r="RZ779" s="2" t="s">
        <v>134</v>
      </c>
      <c r="SA779" s="2" t="s">
        <v>134</v>
      </c>
      <c r="SB779" s="2" t="s">
        <v>134</v>
      </c>
      <c r="SC779" s="2" t="s">
        <v>134</v>
      </c>
      <c r="SD779" s="2" t="s">
        <v>134</v>
      </c>
      <c r="SE779" s="4"/>
      <c r="SF779" s="8"/>
      <c r="SG779" s="4"/>
      <c r="SH779" s="8"/>
      <c r="SI779" s="7"/>
      <c r="SJ779" s="7"/>
      <c r="SK779" s="2" t="s">
        <v>134</v>
      </c>
      <c r="SL779" s="2" t="s">
        <v>134</v>
      </c>
      <c r="SM779" s="2" t="s">
        <v>134</v>
      </c>
      <c r="SN779" s="2" t="s">
        <v>134</v>
      </c>
      <c r="SO779" s="2" t="s">
        <v>134</v>
      </c>
      <c r="SP779" s="2" t="s">
        <v>134</v>
      </c>
    </row>
    <row r="780">
      <c r="A780" s="2" t="s">
        <v>4623</v>
      </c>
      <c r="B780" s="2" t="s">
        <v>123</v>
      </c>
      <c r="C780" s="2" t="s">
        <v>1660</v>
      </c>
      <c r="D780" s="2" t="s">
        <v>125</v>
      </c>
      <c r="E780" s="2" t="s">
        <v>1660</v>
      </c>
      <c r="F780" s="2" t="s">
        <v>742</v>
      </c>
      <c r="G780" s="2" t="s">
        <v>134</v>
      </c>
      <c r="H780" s="2" t="s">
        <v>134</v>
      </c>
      <c r="I780" s="2" t="s">
        <v>134</v>
      </c>
      <c r="J780" s="2" t="s">
        <v>234</v>
      </c>
      <c r="K780" s="2" t="s">
        <v>803</v>
      </c>
      <c r="L780" s="3">
        <v>12</v>
      </c>
      <c r="M780" s="3"/>
      <c r="N780" s="3"/>
      <c r="O780" s="2" t="s">
        <v>766</v>
      </c>
      <c r="P780" s="2" t="s">
        <v>134</v>
      </c>
      <c r="Q780" s="2" t="s">
        <v>134</v>
      </c>
      <c r="R780" s="2" t="s">
        <v>3132</v>
      </c>
      <c r="S780" s="2" t="s">
        <v>134</v>
      </c>
      <c r="T780" s="2" t="s">
        <v>134</v>
      </c>
      <c r="U780" s="2" t="s">
        <v>134</v>
      </c>
      <c r="V780" s="2" t="s">
        <v>134</v>
      </c>
      <c r="W780" s="2" t="s">
        <v>134</v>
      </c>
      <c r="X780" s="2" t="s">
        <v>134</v>
      </c>
      <c r="Y780" s="2" t="s">
        <v>134</v>
      </c>
      <c r="Z780" s="4"/>
      <c r="AA780" s="4">
        <f>=ROUNDDOWN({0},0)</f>
      </c>
      <c r="AB780" s="5"/>
      <c r="AC780" s="2" t="s">
        <v>134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134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134</v>
      </c>
      <c r="BM780" s="7"/>
      <c r="BN780" s="7"/>
      <c r="BO780" s="4"/>
      <c r="BP780" s="8"/>
      <c r="BQ780" s="4"/>
      <c r="BR780" s="8"/>
      <c r="BS780" s="7"/>
      <c r="BT780" s="7"/>
      <c r="BU780" s="2" t="s">
        <v>134</v>
      </c>
      <c r="BV780" s="2" t="s">
        <v>134</v>
      </c>
      <c r="BW780" s="2" t="s">
        <v>134</v>
      </c>
      <c r="BX780" s="2" t="s">
        <v>134</v>
      </c>
      <c r="BY780" s="2" t="s">
        <v>134</v>
      </c>
      <c r="BZ780" s="2" t="s">
        <v>134</v>
      </c>
      <c r="CA780" s="4"/>
      <c r="CB780" s="8"/>
      <c r="CC780" s="4"/>
      <c r="CD780" s="8"/>
      <c r="CE780" s="7"/>
      <c r="CF780" s="7"/>
      <c r="CG780" s="2" t="s">
        <v>134</v>
      </c>
      <c r="CH780" s="2" t="s">
        <v>134</v>
      </c>
      <c r="CI780" s="2" t="s">
        <v>134</v>
      </c>
      <c r="CJ780" s="2" t="s">
        <v>134</v>
      </c>
      <c r="CK780" s="2" t="s">
        <v>134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134</v>
      </c>
      <c r="CT780" s="2" t="s">
        <v>134</v>
      </c>
      <c r="CU780" s="2" t="s">
        <v>134</v>
      </c>
      <c r="CV780" s="2" t="s">
        <v>134</v>
      </c>
      <c r="CW780" s="2" t="s">
        <v>134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134</v>
      </c>
      <c r="HJ780" s="2" t="s">
        <v>134</v>
      </c>
      <c r="HK780" s="2" t="s">
        <v>134</v>
      </c>
      <c r="HL780" s="2" t="s">
        <v>134</v>
      </c>
      <c r="HM780" s="2" t="s">
        <v>134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  <c r="RS780" s="4"/>
      <c r="RT780" s="8"/>
      <c r="RU780" s="4"/>
      <c r="RV780" s="8"/>
      <c r="RW780" s="7"/>
      <c r="RX780" s="7"/>
      <c r="RY780" s="2" t="s">
        <v>134</v>
      </c>
      <c r="RZ780" s="2" t="s">
        <v>134</v>
      </c>
      <c r="SA780" s="2" t="s">
        <v>134</v>
      </c>
      <c r="SB780" s="2" t="s">
        <v>134</v>
      </c>
      <c r="SC780" s="2" t="s">
        <v>134</v>
      </c>
      <c r="SD780" s="2" t="s">
        <v>134</v>
      </c>
      <c r="SE780" s="4"/>
      <c r="SF780" s="8"/>
      <c r="SG780" s="4"/>
      <c r="SH780" s="8"/>
      <c r="SI780" s="7"/>
      <c r="SJ780" s="7"/>
      <c r="SK780" s="2" t="s">
        <v>134</v>
      </c>
      <c r="SL780" s="2" t="s">
        <v>134</v>
      </c>
      <c r="SM780" s="2" t="s">
        <v>134</v>
      </c>
      <c r="SN780" s="2" t="s">
        <v>134</v>
      </c>
      <c r="SO780" s="2" t="s">
        <v>134</v>
      </c>
      <c r="SP780" s="2" t="s">
        <v>134</v>
      </c>
    </row>
    <row r="781">
      <c r="A781" s="2" t="s">
        <v>4624</v>
      </c>
      <c r="B781" s="2" t="s">
        <v>123</v>
      </c>
      <c r="C781" s="2" t="s">
        <v>1660</v>
      </c>
      <c r="D781" s="2" t="s">
        <v>125</v>
      </c>
      <c r="E781" s="2" t="s">
        <v>1660</v>
      </c>
      <c r="F781" s="2" t="s">
        <v>4625</v>
      </c>
      <c r="G781" s="2" t="s">
        <v>134</v>
      </c>
      <c r="H781" s="2" t="s">
        <v>134</v>
      </c>
      <c r="I781" s="2" t="s">
        <v>134</v>
      </c>
      <c r="J781" s="2" t="s">
        <v>234</v>
      </c>
      <c r="K781" s="2" t="s">
        <v>3125</v>
      </c>
      <c r="L781" s="3">
        <v>8</v>
      </c>
      <c r="M781" s="3"/>
      <c r="N781" s="3"/>
      <c r="O781" s="2" t="s">
        <v>766</v>
      </c>
      <c r="P781" s="2" t="s">
        <v>134</v>
      </c>
      <c r="Q781" s="2" t="s">
        <v>134</v>
      </c>
      <c r="R781" s="2" t="s">
        <v>3132</v>
      </c>
      <c r="S781" s="2" t="s">
        <v>134</v>
      </c>
      <c r="T781" s="2" t="s">
        <v>134</v>
      </c>
      <c r="U781" s="2" t="s">
        <v>134</v>
      </c>
      <c r="V781" s="2" t="s">
        <v>134</v>
      </c>
      <c r="W781" s="2" t="s">
        <v>134</v>
      </c>
      <c r="X781" s="2" t="s">
        <v>134</v>
      </c>
      <c r="Y781" s="2" t="s">
        <v>134</v>
      </c>
      <c r="Z781" s="4"/>
      <c r="AA781" s="4">
        <f>=ROUNDDOWN({0},0)</f>
      </c>
      <c r="AB781" s="5"/>
      <c r="AC781" s="2" t="s">
        <v>134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134</v>
      </c>
      <c r="BM781" s="7"/>
      <c r="BN781" s="7"/>
      <c r="BO781" s="4"/>
      <c r="BP781" s="8"/>
      <c r="BQ781" s="4"/>
      <c r="BR781" s="8"/>
      <c r="BS781" s="7"/>
      <c r="BT781" s="7"/>
      <c r="BU781" s="2" t="s">
        <v>134</v>
      </c>
      <c r="BV781" s="2" t="s">
        <v>134</v>
      </c>
      <c r="BW781" s="2" t="s">
        <v>134</v>
      </c>
      <c r="BX781" s="2" t="s">
        <v>134</v>
      </c>
      <c r="BY781" s="2" t="s">
        <v>134</v>
      </c>
      <c r="BZ781" s="2" t="s">
        <v>134</v>
      </c>
      <c r="CA781" s="4"/>
      <c r="CB781" s="8"/>
      <c r="CC781" s="4"/>
      <c r="CD781" s="8"/>
      <c r="CE781" s="7"/>
      <c r="CF781" s="7"/>
      <c r="CG781" s="2" t="s">
        <v>134</v>
      </c>
      <c r="CH781" s="2" t="s">
        <v>134</v>
      </c>
      <c r="CI781" s="2" t="s">
        <v>134</v>
      </c>
      <c r="CJ781" s="2" t="s">
        <v>134</v>
      </c>
      <c r="CK781" s="2" t="s">
        <v>134</v>
      </c>
      <c r="CL781" s="2" t="s">
        <v>134</v>
      </c>
      <c r="CM781" s="4"/>
      <c r="CN781" s="8"/>
      <c r="CO781" s="4"/>
      <c r="CP781" s="8"/>
      <c r="CQ781" s="7"/>
      <c r="CR781" s="7"/>
      <c r="CS781" s="2" t="s">
        <v>134</v>
      </c>
      <c r="CT781" s="2" t="s">
        <v>134</v>
      </c>
      <c r="CU781" s="2" t="s">
        <v>134</v>
      </c>
      <c r="CV781" s="2" t="s">
        <v>134</v>
      </c>
      <c r="CW781" s="2" t="s">
        <v>134</v>
      </c>
      <c r="CX781" s="2" t="s">
        <v>134</v>
      </c>
      <c r="CY781" s="4"/>
      <c r="CZ781" s="8"/>
      <c r="DA781" s="4"/>
      <c r="DB781" s="8"/>
      <c r="DC781" s="7"/>
      <c r="DD781" s="7"/>
      <c r="DE781" s="2" t="s">
        <v>134</v>
      </c>
      <c r="DF781" s="2" t="s">
        <v>134</v>
      </c>
      <c r="DG781" s="2" t="s">
        <v>134</v>
      </c>
      <c r="DH781" s="2" t="s">
        <v>134</v>
      </c>
      <c r="DI781" s="2" t="s">
        <v>134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134</v>
      </c>
      <c r="DR781" s="2" t="s">
        <v>134</v>
      </c>
      <c r="DS781" s="2" t="s">
        <v>134</v>
      </c>
      <c r="DT781" s="2" t="s">
        <v>134</v>
      </c>
      <c r="DU781" s="2" t="s">
        <v>134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134</v>
      </c>
      <c r="ED781" s="2" t="s">
        <v>134</v>
      </c>
      <c r="EE781" s="2" t="s">
        <v>134</v>
      </c>
      <c r="EF781" s="2" t="s">
        <v>134</v>
      </c>
      <c r="EG781" s="2" t="s">
        <v>134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134</v>
      </c>
      <c r="EP781" s="2" t="s">
        <v>134</v>
      </c>
      <c r="EQ781" s="2" t="s">
        <v>134</v>
      </c>
      <c r="ER781" s="2" t="s">
        <v>134</v>
      </c>
      <c r="ES781" s="2" t="s">
        <v>134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134</v>
      </c>
      <c r="FB781" s="2" t="s">
        <v>134</v>
      </c>
      <c r="FC781" s="2" t="s">
        <v>134</v>
      </c>
      <c r="FD781" s="2" t="s">
        <v>134</v>
      </c>
      <c r="FE781" s="2" t="s">
        <v>134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134</v>
      </c>
      <c r="FN781" s="2" t="s">
        <v>134</v>
      </c>
      <c r="FO781" s="2" t="s">
        <v>134</v>
      </c>
      <c r="FP781" s="2" t="s">
        <v>134</v>
      </c>
      <c r="FQ781" s="2" t="s">
        <v>134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134</v>
      </c>
      <c r="FZ781" s="2" t="s">
        <v>134</v>
      </c>
      <c r="GA781" s="2" t="s">
        <v>134</v>
      </c>
      <c r="GB781" s="2" t="s">
        <v>134</v>
      </c>
      <c r="GC781" s="2" t="s">
        <v>134</v>
      </c>
      <c r="GD781" s="2" t="s">
        <v>134</v>
      </c>
      <c r="GE781" s="4"/>
      <c r="GF781" s="8"/>
      <c r="GG781" s="4"/>
      <c r="GH781" s="8"/>
      <c r="GI781" s="7"/>
      <c r="GJ781" s="7"/>
      <c r="GK781" s="2" t="s">
        <v>134</v>
      </c>
      <c r="GL781" s="2" t="s">
        <v>134</v>
      </c>
      <c r="GM781" s="2" t="s">
        <v>134</v>
      </c>
      <c r="GN781" s="2" t="s">
        <v>134</v>
      </c>
      <c r="GO781" s="2" t="s">
        <v>134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134</v>
      </c>
      <c r="GX781" s="2" t="s">
        <v>134</v>
      </c>
      <c r="GY781" s="2" t="s">
        <v>134</v>
      </c>
      <c r="GZ781" s="2" t="s">
        <v>134</v>
      </c>
      <c r="HA781" s="2" t="s">
        <v>134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134</v>
      </c>
      <c r="HJ781" s="2" t="s">
        <v>134</v>
      </c>
      <c r="HK781" s="2" t="s">
        <v>134</v>
      </c>
      <c r="HL781" s="2" t="s">
        <v>134</v>
      </c>
      <c r="HM781" s="2" t="s">
        <v>134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134</v>
      </c>
      <c r="HV781" s="2" t="s">
        <v>134</v>
      </c>
      <c r="HW781" s="2" t="s">
        <v>134</v>
      </c>
      <c r="HX781" s="2" t="s">
        <v>134</v>
      </c>
      <c r="HY781" s="2" t="s">
        <v>134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134</v>
      </c>
      <c r="IH781" s="2" t="s">
        <v>134</v>
      </c>
      <c r="II781" s="2" t="s">
        <v>134</v>
      </c>
      <c r="IJ781" s="2" t="s">
        <v>134</v>
      </c>
      <c r="IK781" s="2" t="s">
        <v>134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134</v>
      </c>
      <c r="IT781" s="2" t="s">
        <v>134</v>
      </c>
      <c r="IU781" s="2" t="s">
        <v>134</v>
      </c>
      <c r="IV781" s="2" t="s">
        <v>134</v>
      </c>
      <c r="IW781" s="2" t="s">
        <v>134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134</v>
      </c>
      <c r="JF781" s="2" t="s">
        <v>134</v>
      </c>
      <c r="JG781" s="2" t="s">
        <v>134</v>
      </c>
      <c r="JH781" s="2" t="s">
        <v>134</v>
      </c>
      <c r="JI781" s="2" t="s">
        <v>134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134</v>
      </c>
      <c r="JR781" s="2" t="s">
        <v>134</v>
      </c>
      <c r="JS781" s="2" t="s">
        <v>134</v>
      </c>
      <c r="JT781" s="2" t="s">
        <v>134</v>
      </c>
      <c r="JU781" s="2" t="s">
        <v>134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134</v>
      </c>
      <c r="LB781" s="2" t="s">
        <v>134</v>
      </c>
      <c r="LC781" s="2" t="s">
        <v>134</v>
      </c>
      <c r="LD781" s="2" t="s">
        <v>134</v>
      </c>
      <c r="LE781" s="2" t="s">
        <v>134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134</v>
      </c>
      <c r="LN781" s="2" t="s">
        <v>134</v>
      </c>
      <c r="LO781" s="2" t="s">
        <v>134</v>
      </c>
      <c r="LP781" s="2" t="s">
        <v>134</v>
      </c>
      <c r="LQ781" s="2" t="s">
        <v>134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134</v>
      </c>
      <c r="LZ781" s="2" t="s">
        <v>134</v>
      </c>
      <c r="MA781" s="2" t="s">
        <v>134</v>
      </c>
      <c r="MB781" s="2" t="s">
        <v>134</v>
      </c>
      <c r="MC781" s="2" t="s">
        <v>134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134</v>
      </c>
      <c r="ML781" s="2" t="s">
        <v>134</v>
      </c>
      <c r="MM781" s="2" t="s">
        <v>134</v>
      </c>
      <c r="MN781" s="2" t="s">
        <v>134</v>
      </c>
      <c r="MO781" s="2" t="s">
        <v>134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134</v>
      </c>
      <c r="MX781" s="2" t="s">
        <v>134</v>
      </c>
      <c r="MY781" s="2" t="s">
        <v>134</v>
      </c>
      <c r="MZ781" s="2" t="s">
        <v>134</v>
      </c>
      <c r="NA781" s="2" t="s">
        <v>134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134</v>
      </c>
      <c r="NJ781" s="2" t="s">
        <v>134</v>
      </c>
      <c r="NK781" s="2" t="s">
        <v>134</v>
      </c>
      <c r="NL781" s="2" t="s">
        <v>134</v>
      </c>
      <c r="NM781" s="2" t="s">
        <v>134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134</v>
      </c>
      <c r="NV781" s="2" t="s">
        <v>134</v>
      </c>
      <c r="NW781" s="2" t="s">
        <v>134</v>
      </c>
      <c r="NX781" s="2" t="s">
        <v>134</v>
      </c>
      <c r="NY781" s="2" t="s">
        <v>134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134</v>
      </c>
      <c r="OT781" s="2" t="s">
        <v>134</v>
      </c>
      <c r="OU781" s="2" t="s">
        <v>134</v>
      </c>
      <c r="OV781" s="2" t="s">
        <v>134</v>
      </c>
      <c r="OW781" s="2" t="s">
        <v>134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134</v>
      </c>
      <c r="RN781" s="2" t="s">
        <v>134</v>
      </c>
      <c r="RO781" s="2" t="s">
        <v>134</v>
      </c>
      <c r="RP781" s="2" t="s">
        <v>134</v>
      </c>
      <c r="RQ781" s="2" t="s">
        <v>134</v>
      </c>
      <c r="RR781" s="2" t="s">
        <v>134</v>
      </c>
      <c r="RS781" s="4"/>
      <c r="RT781" s="8"/>
      <c r="RU781" s="4"/>
      <c r="RV781" s="8"/>
      <c r="RW781" s="7"/>
      <c r="RX781" s="7"/>
      <c r="RY781" s="2" t="s">
        <v>134</v>
      </c>
      <c r="RZ781" s="2" t="s">
        <v>134</v>
      </c>
      <c r="SA781" s="2" t="s">
        <v>134</v>
      </c>
      <c r="SB781" s="2" t="s">
        <v>134</v>
      </c>
      <c r="SC781" s="2" t="s">
        <v>134</v>
      </c>
      <c r="SD781" s="2" t="s">
        <v>134</v>
      </c>
      <c r="SE781" s="4"/>
      <c r="SF781" s="8"/>
      <c r="SG781" s="4"/>
      <c r="SH781" s="8"/>
      <c r="SI781" s="7"/>
      <c r="SJ781" s="7"/>
      <c r="SK781" s="2" t="s">
        <v>134</v>
      </c>
      <c r="SL781" s="2" t="s">
        <v>134</v>
      </c>
      <c r="SM781" s="2" t="s">
        <v>134</v>
      </c>
      <c r="SN781" s="2" t="s">
        <v>134</v>
      </c>
      <c r="SO781" s="2" t="s">
        <v>134</v>
      </c>
      <c r="SP781" s="2" t="s">
        <v>134</v>
      </c>
    </row>
    <row r="782">
      <c r="A782" s="2" t="s">
        <v>4626</v>
      </c>
      <c r="B782" s="2" t="s">
        <v>123</v>
      </c>
      <c r="C782" s="2" t="s">
        <v>1660</v>
      </c>
      <c r="D782" s="2" t="s">
        <v>125</v>
      </c>
      <c r="E782" s="2" t="s">
        <v>1660</v>
      </c>
      <c r="F782" s="2" t="s">
        <v>4627</v>
      </c>
      <c r="G782" s="2" t="s">
        <v>134</v>
      </c>
      <c r="H782" s="2" t="s">
        <v>134</v>
      </c>
      <c r="I782" s="2" t="s">
        <v>134</v>
      </c>
      <c r="J782" s="2" t="s">
        <v>234</v>
      </c>
      <c r="K782" s="2" t="s">
        <v>329</v>
      </c>
      <c r="L782" s="3">
        <v>8.03</v>
      </c>
      <c r="M782" s="3"/>
      <c r="N782" s="3"/>
      <c r="O782" s="2" t="s">
        <v>725</v>
      </c>
      <c r="P782" s="2" t="s">
        <v>134</v>
      </c>
      <c r="Q782" s="2" t="s">
        <v>134</v>
      </c>
      <c r="R782" s="2" t="s">
        <v>3132</v>
      </c>
      <c r="S782" s="2" t="s">
        <v>134</v>
      </c>
      <c r="T782" s="2" t="s">
        <v>134</v>
      </c>
      <c r="U782" s="2" t="s">
        <v>134</v>
      </c>
      <c r="V782" s="2" t="s">
        <v>134</v>
      </c>
      <c r="W782" s="2" t="s">
        <v>134</v>
      </c>
      <c r="X782" s="2" t="s">
        <v>134</v>
      </c>
      <c r="Y782" s="2" t="s">
        <v>134</v>
      </c>
      <c r="Z782" s="4"/>
      <c r="AA782" s="4">
        <f>=ROUNDDOWN({0},0)</f>
      </c>
      <c r="AB782" s="5"/>
      <c r="AC782" s="2" t="s">
        <v>134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134</v>
      </c>
      <c r="BM782" s="7"/>
      <c r="BN782" s="7"/>
      <c r="BO782" s="4"/>
      <c r="BP782" s="8"/>
      <c r="BQ782" s="4"/>
      <c r="BR782" s="8"/>
      <c r="BS782" s="7"/>
      <c r="BT782" s="7"/>
      <c r="BU782" s="2" t="s">
        <v>134</v>
      </c>
      <c r="BV782" s="2" t="s">
        <v>134</v>
      </c>
      <c r="BW782" s="2" t="s">
        <v>134</v>
      </c>
      <c r="BX782" s="2" t="s">
        <v>134</v>
      </c>
      <c r="BY782" s="2" t="s">
        <v>134</v>
      </c>
      <c r="BZ782" s="2" t="s">
        <v>134</v>
      </c>
      <c r="CA782" s="4"/>
      <c r="CB782" s="8"/>
      <c r="CC782" s="4"/>
      <c r="CD782" s="8"/>
      <c r="CE782" s="7"/>
      <c r="CF782" s="7"/>
      <c r="CG782" s="2" t="s">
        <v>134</v>
      </c>
      <c r="CH782" s="2" t="s">
        <v>134</v>
      </c>
      <c r="CI782" s="2" t="s">
        <v>134</v>
      </c>
      <c r="CJ782" s="2" t="s">
        <v>134</v>
      </c>
      <c r="CK782" s="2" t="s">
        <v>134</v>
      </c>
      <c r="CL782" s="2" t="s">
        <v>134</v>
      </c>
      <c r="CM782" s="4"/>
      <c r="CN782" s="8"/>
      <c r="CO782" s="4"/>
      <c r="CP782" s="8"/>
      <c r="CQ782" s="7"/>
      <c r="CR782" s="7"/>
      <c r="CS782" s="2" t="s">
        <v>134</v>
      </c>
      <c r="CT782" s="2" t="s">
        <v>134</v>
      </c>
      <c r="CU782" s="2" t="s">
        <v>134</v>
      </c>
      <c r="CV782" s="2" t="s">
        <v>134</v>
      </c>
      <c r="CW782" s="2" t="s">
        <v>134</v>
      </c>
      <c r="CX782" s="2" t="s">
        <v>134</v>
      </c>
      <c r="CY782" s="4"/>
      <c r="CZ782" s="8"/>
      <c r="DA782" s="4"/>
      <c r="DB782" s="8"/>
      <c r="DC782" s="7"/>
      <c r="DD782" s="7"/>
      <c r="DE782" s="2" t="s">
        <v>134</v>
      </c>
      <c r="DF782" s="2" t="s">
        <v>134</v>
      </c>
      <c r="DG782" s="2" t="s">
        <v>134</v>
      </c>
      <c r="DH782" s="2" t="s">
        <v>134</v>
      </c>
      <c r="DI782" s="2" t="s">
        <v>134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134</v>
      </c>
      <c r="DR782" s="2" t="s">
        <v>134</v>
      </c>
      <c r="DS782" s="2" t="s">
        <v>134</v>
      </c>
      <c r="DT782" s="2" t="s">
        <v>134</v>
      </c>
      <c r="DU782" s="2" t="s">
        <v>134</v>
      </c>
      <c r="DV782" s="2" t="s">
        <v>134</v>
      </c>
      <c r="DW782" s="4"/>
      <c r="DX782" s="8"/>
      <c r="DY782" s="4"/>
      <c r="DZ782" s="8"/>
      <c r="EA782" s="7"/>
      <c r="EB782" s="7"/>
      <c r="EC782" s="2" t="s">
        <v>134</v>
      </c>
      <c r="ED782" s="2" t="s">
        <v>134</v>
      </c>
      <c r="EE782" s="2" t="s">
        <v>134</v>
      </c>
      <c r="EF782" s="2" t="s">
        <v>134</v>
      </c>
      <c r="EG782" s="2" t="s">
        <v>134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134</v>
      </c>
      <c r="EP782" s="2" t="s">
        <v>134</v>
      </c>
      <c r="EQ782" s="2" t="s">
        <v>134</v>
      </c>
      <c r="ER782" s="2" t="s">
        <v>134</v>
      </c>
      <c r="ES782" s="2" t="s">
        <v>134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134</v>
      </c>
      <c r="FB782" s="2" t="s">
        <v>134</v>
      </c>
      <c r="FC782" s="2" t="s">
        <v>134</v>
      </c>
      <c r="FD782" s="2" t="s">
        <v>134</v>
      </c>
      <c r="FE782" s="2" t="s">
        <v>134</v>
      </c>
      <c r="FF782" s="2" t="s">
        <v>134</v>
      </c>
      <c r="FG782" s="4"/>
      <c r="FH782" s="8"/>
      <c r="FI782" s="4"/>
      <c r="FJ782" s="8"/>
      <c r="FK782" s="7"/>
      <c r="FL782" s="7"/>
      <c r="FM782" s="2" t="s">
        <v>134</v>
      </c>
      <c r="FN782" s="2" t="s">
        <v>134</v>
      </c>
      <c r="FO782" s="2" t="s">
        <v>134</v>
      </c>
      <c r="FP782" s="2" t="s">
        <v>134</v>
      </c>
      <c r="FQ782" s="2" t="s">
        <v>134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134</v>
      </c>
      <c r="FZ782" s="2" t="s">
        <v>134</v>
      </c>
      <c r="GA782" s="2" t="s">
        <v>134</v>
      </c>
      <c r="GB782" s="2" t="s">
        <v>134</v>
      </c>
      <c r="GC782" s="2" t="s">
        <v>134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134</v>
      </c>
      <c r="GL782" s="2" t="s">
        <v>134</v>
      </c>
      <c r="GM782" s="2" t="s">
        <v>134</v>
      </c>
      <c r="GN782" s="2" t="s">
        <v>134</v>
      </c>
      <c r="GO782" s="2" t="s">
        <v>134</v>
      </c>
      <c r="GP782" s="2" t="s">
        <v>134</v>
      </c>
      <c r="GQ782" s="4"/>
      <c r="GR782" s="8"/>
      <c r="GS782" s="4"/>
      <c r="GT782" s="8"/>
      <c r="GU782" s="7"/>
      <c r="GV782" s="7"/>
      <c r="GW782" s="2" t="s">
        <v>134</v>
      </c>
      <c r="GX782" s="2" t="s">
        <v>134</v>
      </c>
      <c r="GY782" s="2" t="s">
        <v>134</v>
      </c>
      <c r="GZ782" s="2" t="s">
        <v>134</v>
      </c>
      <c r="HA782" s="2" t="s">
        <v>134</v>
      </c>
      <c r="HB782" s="2" t="s">
        <v>134</v>
      </c>
      <c r="HC782" s="4"/>
      <c r="HD782" s="8"/>
      <c r="HE782" s="4"/>
      <c r="HF782" s="8"/>
      <c r="HG782" s="7"/>
      <c r="HH782" s="7"/>
      <c r="HI782" s="2" t="s">
        <v>134</v>
      </c>
      <c r="HJ782" s="2" t="s">
        <v>134</v>
      </c>
      <c r="HK782" s="2" t="s">
        <v>134</v>
      </c>
      <c r="HL782" s="2" t="s">
        <v>134</v>
      </c>
      <c r="HM782" s="2" t="s">
        <v>134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134</v>
      </c>
      <c r="HV782" s="2" t="s">
        <v>134</v>
      </c>
      <c r="HW782" s="2" t="s">
        <v>134</v>
      </c>
      <c r="HX782" s="2" t="s">
        <v>134</v>
      </c>
      <c r="HY782" s="2" t="s">
        <v>134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134</v>
      </c>
      <c r="IH782" s="2" t="s">
        <v>134</v>
      </c>
      <c r="II782" s="2" t="s">
        <v>134</v>
      </c>
      <c r="IJ782" s="2" t="s">
        <v>134</v>
      </c>
      <c r="IK782" s="2" t="s">
        <v>134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134</v>
      </c>
      <c r="IT782" s="2" t="s">
        <v>134</v>
      </c>
      <c r="IU782" s="2" t="s">
        <v>134</v>
      </c>
      <c r="IV782" s="2" t="s">
        <v>134</v>
      </c>
      <c r="IW782" s="2" t="s">
        <v>134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134</v>
      </c>
      <c r="JF782" s="2" t="s">
        <v>134</v>
      </c>
      <c r="JG782" s="2" t="s">
        <v>134</v>
      </c>
      <c r="JH782" s="2" t="s">
        <v>134</v>
      </c>
      <c r="JI782" s="2" t="s">
        <v>134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134</v>
      </c>
      <c r="JR782" s="2" t="s">
        <v>134</v>
      </c>
      <c r="JS782" s="2" t="s">
        <v>134</v>
      </c>
      <c r="JT782" s="2" t="s">
        <v>134</v>
      </c>
      <c r="JU782" s="2" t="s">
        <v>134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134</v>
      </c>
      <c r="KD782" s="2" t="s">
        <v>134</v>
      </c>
      <c r="KE782" s="2" t="s">
        <v>134</v>
      </c>
      <c r="KF782" s="2" t="s">
        <v>134</v>
      </c>
      <c r="KG782" s="2" t="s">
        <v>134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134</v>
      </c>
      <c r="KP782" s="2" t="s">
        <v>134</v>
      </c>
      <c r="KQ782" s="2" t="s">
        <v>134</v>
      </c>
      <c r="KR782" s="2" t="s">
        <v>134</v>
      </c>
      <c r="KS782" s="2" t="s">
        <v>134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134</v>
      </c>
      <c r="LB782" s="2" t="s">
        <v>134</v>
      </c>
      <c r="LC782" s="2" t="s">
        <v>134</v>
      </c>
      <c r="LD782" s="2" t="s">
        <v>134</v>
      </c>
      <c r="LE782" s="2" t="s">
        <v>134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134</v>
      </c>
      <c r="LN782" s="2" t="s">
        <v>134</v>
      </c>
      <c r="LO782" s="2" t="s">
        <v>134</v>
      </c>
      <c r="LP782" s="2" t="s">
        <v>134</v>
      </c>
      <c r="LQ782" s="2" t="s">
        <v>134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134</v>
      </c>
      <c r="LZ782" s="2" t="s">
        <v>134</v>
      </c>
      <c r="MA782" s="2" t="s">
        <v>134</v>
      </c>
      <c r="MB782" s="2" t="s">
        <v>134</v>
      </c>
      <c r="MC782" s="2" t="s">
        <v>134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134</v>
      </c>
      <c r="ML782" s="2" t="s">
        <v>134</v>
      </c>
      <c r="MM782" s="2" t="s">
        <v>134</v>
      </c>
      <c r="MN782" s="2" t="s">
        <v>134</v>
      </c>
      <c r="MO782" s="2" t="s">
        <v>134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134</v>
      </c>
      <c r="MX782" s="2" t="s">
        <v>134</v>
      </c>
      <c r="MY782" s="2" t="s">
        <v>134</v>
      </c>
      <c r="MZ782" s="2" t="s">
        <v>134</v>
      </c>
      <c r="NA782" s="2" t="s">
        <v>134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134</v>
      </c>
      <c r="NJ782" s="2" t="s">
        <v>134</v>
      </c>
      <c r="NK782" s="2" t="s">
        <v>134</v>
      </c>
      <c r="NL782" s="2" t="s">
        <v>134</v>
      </c>
      <c r="NM782" s="2" t="s">
        <v>134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134</v>
      </c>
      <c r="NV782" s="2" t="s">
        <v>134</v>
      </c>
      <c r="NW782" s="2" t="s">
        <v>134</v>
      </c>
      <c r="NX782" s="2" t="s">
        <v>134</v>
      </c>
      <c r="NY782" s="2" t="s">
        <v>134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134</v>
      </c>
      <c r="OT782" s="2" t="s">
        <v>134</v>
      </c>
      <c r="OU782" s="2" t="s">
        <v>134</v>
      </c>
      <c r="OV782" s="2" t="s">
        <v>134</v>
      </c>
      <c r="OW782" s="2" t="s">
        <v>134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134</v>
      </c>
      <c r="PF782" s="2" t="s">
        <v>134</v>
      </c>
      <c r="PG782" s="2" t="s">
        <v>134</v>
      </c>
      <c r="PH782" s="2" t="s">
        <v>134</v>
      </c>
      <c r="PI782" s="2" t="s">
        <v>134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134</v>
      </c>
      <c r="PR782" s="2" t="s">
        <v>134</v>
      </c>
      <c r="PS782" s="2" t="s">
        <v>134</v>
      </c>
      <c r="PT782" s="2" t="s">
        <v>134</v>
      </c>
      <c r="PU782" s="2" t="s">
        <v>134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134</v>
      </c>
      <c r="QD782" s="2" t="s">
        <v>134</v>
      </c>
      <c r="QE782" s="2" t="s">
        <v>134</v>
      </c>
      <c r="QF782" s="2" t="s">
        <v>134</v>
      </c>
      <c r="QG782" s="2" t="s">
        <v>134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134</v>
      </c>
      <c r="RB782" s="2" t="s">
        <v>134</v>
      </c>
      <c r="RC782" s="2" t="s">
        <v>134</v>
      </c>
      <c r="RD782" s="2" t="s">
        <v>134</v>
      </c>
      <c r="RE782" s="2" t="s">
        <v>134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134</v>
      </c>
      <c r="RN782" s="2" t="s">
        <v>134</v>
      </c>
      <c r="RO782" s="2" t="s">
        <v>134</v>
      </c>
      <c r="RP782" s="2" t="s">
        <v>134</v>
      </c>
      <c r="RQ782" s="2" t="s">
        <v>134</v>
      </c>
      <c r="RR782" s="2" t="s">
        <v>134</v>
      </c>
      <c r="RS782" s="4"/>
      <c r="RT782" s="8"/>
      <c r="RU782" s="4"/>
      <c r="RV782" s="8"/>
      <c r="RW782" s="7"/>
      <c r="RX782" s="7"/>
      <c r="RY782" s="2" t="s">
        <v>134</v>
      </c>
      <c r="RZ782" s="2" t="s">
        <v>134</v>
      </c>
      <c r="SA782" s="2" t="s">
        <v>134</v>
      </c>
      <c r="SB782" s="2" t="s">
        <v>134</v>
      </c>
      <c r="SC782" s="2" t="s">
        <v>134</v>
      </c>
      <c r="SD782" s="2" t="s">
        <v>134</v>
      </c>
      <c r="SE782" s="4"/>
      <c r="SF782" s="8"/>
      <c r="SG782" s="4"/>
      <c r="SH782" s="8"/>
      <c r="SI782" s="7"/>
      <c r="SJ782" s="7"/>
      <c r="SK782" s="2" t="s">
        <v>134</v>
      </c>
      <c r="SL782" s="2" t="s">
        <v>134</v>
      </c>
      <c r="SM782" s="2" t="s">
        <v>134</v>
      </c>
      <c r="SN782" s="2" t="s">
        <v>134</v>
      </c>
      <c r="SO782" s="2" t="s">
        <v>134</v>
      </c>
      <c r="SP782" s="2" t="s">
        <v>134</v>
      </c>
    </row>
    <row r="783">
      <c r="A783" s="2" t="s">
        <v>4628</v>
      </c>
      <c r="B783" s="2" t="s">
        <v>123</v>
      </c>
      <c r="C783" s="2" t="s">
        <v>1660</v>
      </c>
      <c r="D783" s="2" t="s">
        <v>125</v>
      </c>
      <c r="E783" s="2" t="s">
        <v>1660</v>
      </c>
      <c r="F783" s="2" t="s">
        <v>4629</v>
      </c>
      <c r="G783" s="2" t="s">
        <v>134</v>
      </c>
      <c r="H783" s="2" t="s">
        <v>134</v>
      </c>
      <c r="I783" s="2" t="s">
        <v>134</v>
      </c>
      <c r="J783" s="2" t="s">
        <v>234</v>
      </c>
      <c r="K783" s="2" t="s">
        <v>3494</v>
      </c>
      <c r="L783" s="3">
        <v>14.4</v>
      </c>
      <c r="M783" s="3"/>
      <c r="N783" s="3"/>
      <c r="O783" s="2" t="s">
        <v>725</v>
      </c>
      <c r="P783" s="2" t="s">
        <v>134</v>
      </c>
      <c r="Q783" s="2" t="s">
        <v>134</v>
      </c>
      <c r="R783" s="2" t="s">
        <v>3132</v>
      </c>
      <c r="S783" s="2" t="s">
        <v>134</v>
      </c>
      <c r="T783" s="2" t="s">
        <v>134</v>
      </c>
      <c r="U783" s="2" t="s">
        <v>134</v>
      </c>
      <c r="V783" s="2" t="s">
        <v>134</v>
      </c>
      <c r="W783" s="2" t="s">
        <v>134</v>
      </c>
      <c r="X783" s="2" t="s">
        <v>134</v>
      </c>
      <c r="Y783" s="2" t="s">
        <v>134</v>
      </c>
      <c r="Z783" s="4"/>
      <c r="AA783" s="4">
        <f>=ROUNDDOWN({0},0)</f>
      </c>
      <c r="AB783" s="5"/>
      <c r="AC783" s="2" t="s">
        <v>134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134</v>
      </c>
      <c r="BM783" s="7"/>
      <c r="BN783" s="7"/>
      <c r="BO783" s="4"/>
      <c r="BP783" s="8"/>
      <c r="BQ783" s="4"/>
      <c r="BR783" s="8"/>
      <c r="BS783" s="7"/>
      <c r="BT783" s="7"/>
      <c r="BU783" s="2" t="s">
        <v>134</v>
      </c>
      <c r="BV783" s="2" t="s">
        <v>134</v>
      </c>
      <c r="BW783" s="2" t="s">
        <v>134</v>
      </c>
      <c r="BX783" s="2" t="s">
        <v>134</v>
      </c>
      <c r="BY783" s="2" t="s">
        <v>134</v>
      </c>
      <c r="BZ783" s="2" t="s">
        <v>134</v>
      </c>
      <c r="CA783" s="4"/>
      <c r="CB783" s="8"/>
      <c r="CC783" s="4"/>
      <c r="CD783" s="8"/>
      <c r="CE783" s="7"/>
      <c r="CF783" s="7"/>
      <c r="CG783" s="2" t="s">
        <v>134</v>
      </c>
      <c r="CH783" s="2" t="s">
        <v>134</v>
      </c>
      <c r="CI783" s="2" t="s">
        <v>134</v>
      </c>
      <c r="CJ783" s="2" t="s">
        <v>134</v>
      </c>
      <c r="CK783" s="2" t="s">
        <v>134</v>
      </c>
      <c r="CL783" s="2" t="s">
        <v>134</v>
      </c>
      <c r="CM783" s="4"/>
      <c r="CN783" s="8"/>
      <c r="CO783" s="4"/>
      <c r="CP783" s="8"/>
      <c r="CQ783" s="7"/>
      <c r="CR783" s="7"/>
      <c r="CS783" s="2" t="s">
        <v>134</v>
      </c>
      <c r="CT783" s="2" t="s">
        <v>134</v>
      </c>
      <c r="CU783" s="2" t="s">
        <v>134</v>
      </c>
      <c r="CV783" s="2" t="s">
        <v>134</v>
      </c>
      <c r="CW783" s="2" t="s">
        <v>134</v>
      </c>
      <c r="CX783" s="2" t="s">
        <v>134</v>
      </c>
      <c r="CY783" s="4"/>
      <c r="CZ783" s="8"/>
      <c r="DA783" s="4"/>
      <c r="DB783" s="8"/>
      <c r="DC783" s="7"/>
      <c r="DD783" s="7"/>
      <c r="DE783" s="2" t="s">
        <v>134</v>
      </c>
      <c r="DF783" s="2" t="s">
        <v>134</v>
      </c>
      <c r="DG783" s="2" t="s">
        <v>134</v>
      </c>
      <c r="DH783" s="2" t="s">
        <v>134</v>
      </c>
      <c r="DI783" s="2" t="s">
        <v>134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134</v>
      </c>
      <c r="DR783" s="2" t="s">
        <v>134</v>
      </c>
      <c r="DS783" s="2" t="s">
        <v>134</v>
      </c>
      <c r="DT783" s="2" t="s">
        <v>134</v>
      </c>
      <c r="DU783" s="2" t="s">
        <v>134</v>
      </c>
      <c r="DV783" s="2" t="s">
        <v>134</v>
      </c>
      <c r="DW783" s="4"/>
      <c r="DX783" s="8"/>
      <c r="DY783" s="4"/>
      <c r="DZ783" s="8"/>
      <c r="EA783" s="7"/>
      <c r="EB783" s="7"/>
      <c r="EC783" s="2" t="s">
        <v>134</v>
      </c>
      <c r="ED783" s="2" t="s">
        <v>134</v>
      </c>
      <c r="EE783" s="2" t="s">
        <v>134</v>
      </c>
      <c r="EF783" s="2" t="s">
        <v>134</v>
      </c>
      <c r="EG783" s="2" t="s">
        <v>134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134</v>
      </c>
      <c r="EP783" s="2" t="s">
        <v>134</v>
      </c>
      <c r="EQ783" s="2" t="s">
        <v>134</v>
      </c>
      <c r="ER783" s="2" t="s">
        <v>134</v>
      </c>
      <c r="ES783" s="2" t="s">
        <v>134</v>
      </c>
      <c r="ET783" s="2" t="s">
        <v>134</v>
      </c>
      <c r="EU783" s="4"/>
      <c r="EV783" s="8"/>
      <c r="EW783" s="4"/>
      <c r="EX783" s="8"/>
      <c r="EY783" s="7"/>
      <c r="EZ783" s="7"/>
      <c r="FA783" s="2" t="s">
        <v>134</v>
      </c>
      <c r="FB783" s="2" t="s">
        <v>134</v>
      </c>
      <c r="FC783" s="2" t="s">
        <v>134</v>
      </c>
      <c r="FD783" s="2" t="s">
        <v>134</v>
      </c>
      <c r="FE783" s="2" t="s">
        <v>134</v>
      </c>
      <c r="FF783" s="2" t="s">
        <v>134</v>
      </c>
      <c r="FG783" s="4"/>
      <c r="FH783" s="8"/>
      <c r="FI783" s="4"/>
      <c r="FJ783" s="8"/>
      <c r="FK783" s="7"/>
      <c r="FL783" s="7"/>
      <c r="FM783" s="2" t="s">
        <v>134</v>
      </c>
      <c r="FN783" s="2" t="s">
        <v>134</v>
      </c>
      <c r="FO783" s="2" t="s">
        <v>134</v>
      </c>
      <c r="FP783" s="2" t="s">
        <v>134</v>
      </c>
      <c r="FQ783" s="2" t="s">
        <v>134</v>
      </c>
      <c r="FR783" s="2" t="s">
        <v>134</v>
      </c>
      <c r="FS783" s="4"/>
      <c r="FT783" s="8"/>
      <c r="FU783" s="4"/>
      <c r="FV783" s="8"/>
      <c r="FW783" s="7"/>
      <c r="FX783" s="7"/>
      <c r="FY783" s="2" t="s">
        <v>134</v>
      </c>
      <c r="FZ783" s="2" t="s">
        <v>134</v>
      </c>
      <c r="GA783" s="2" t="s">
        <v>134</v>
      </c>
      <c r="GB783" s="2" t="s">
        <v>134</v>
      </c>
      <c r="GC783" s="2" t="s">
        <v>134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134</v>
      </c>
      <c r="GL783" s="2" t="s">
        <v>134</v>
      </c>
      <c r="GM783" s="2" t="s">
        <v>134</v>
      </c>
      <c r="GN783" s="2" t="s">
        <v>134</v>
      </c>
      <c r="GO783" s="2" t="s">
        <v>134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134</v>
      </c>
      <c r="GX783" s="2" t="s">
        <v>134</v>
      </c>
      <c r="GY783" s="2" t="s">
        <v>134</v>
      </c>
      <c r="GZ783" s="2" t="s">
        <v>134</v>
      </c>
      <c r="HA783" s="2" t="s">
        <v>134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134</v>
      </c>
      <c r="HJ783" s="2" t="s">
        <v>134</v>
      </c>
      <c r="HK783" s="2" t="s">
        <v>134</v>
      </c>
      <c r="HL783" s="2" t="s">
        <v>134</v>
      </c>
      <c r="HM783" s="2" t="s">
        <v>134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134</v>
      </c>
      <c r="HV783" s="2" t="s">
        <v>134</v>
      </c>
      <c r="HW783" s="2" t="s">
        <v>134</v>
      </c>
      <c r="HX783" s="2" t="s">
        <v>134</v>
      </c>
      <c r="HY783" s="2" t="s">
        <v>134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134</v>
      </c>
      <c r="IH783" s="2" t="s">
        <v>134</v>
      </c>
      <c r="II783" s="2" t="s">
        <v>134</v>
      </c>
      <c r="IJ783" s="2" t="s">
        <v>134</v>
      </c>
      <c r="IK783" s="2" t="s">
        <v>134</v>
      </c>
      <c r="IL783" s="2" t="s">
        <v>134</v>
      </c>
      <c r="IM783" s="4"/>
      <c r="IN783" s="8"/>
      <c r="IO783" s="4"/>
      <c r="IP783" s="8"/>
      <c r="IQ783" s="7"/>
      <c r="IR783" s="7"/>
      <c r="IS783" s="2" t="s">
        <v>134</v>
      </c>
      <c r="IT783" s="2" t="s">
        <v>134</v>
      </c>
      <c r="IU783" s="2" t="s">
        <v>134</v>
      </c>
      <c r="IV783" s="2" t="s">
        <v>134</v>
      </c>
      <c r="IW783" s="2" t="s">
        <v>134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134</v>
      </c>
      <c r="JF783" s="2" t="s">
        <v>134</v>
      </c>
      <c r="JG783" s="2" t="s">
        <v>134</v>
      </c>
      <c r="JH783" s="2" t="s">
        <v>134</v>
      </c>
      <c r="JI783" s="2" t="s">
        <v>134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134</v>
      </c>
      <c r="JR783" s="2" t="s">
        <v>134</v>
      </c>
      <c r="JS783" s="2" t="s">
        <v>134</v>
      </c>
      <c r="JT783" s="2" t="s">
        <v>134</v>
      </c>
      <c r="JU783" s="2" t="s">
        <v>134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134</v>
      </c>
      <c r="KD783" s="2" t="s">
        <v>134</v>
      </c>
      <c r="KE783" s="2" t="s">
        <v>134</v>
      </c>
      <c r="KF783" s="2" t="s">
        <v>134</v>
      </c>
      <c r="KG783" s="2" t="s">
        <v>134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134</v>
      </c>
      <c r="KP783" s="2" t="s">
        <v>134</v>
      </c>
      <c r="KQ783" s="2" t="s">
        <v>134</v>
      </c>
      <c r="KR783" s="2" t="s">
        <v>134</v>
      </c>
      <c r="KS783" s="2" t="s">
        <v>134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134</v>
      </c>
      <c r="LB783" s="2" t="s">
        <v>134</v>
      </c>
      <c r="LC783" s="2" t="s">
        <v>134</v>
      </c>
      <c r="LD783" s="2" t="s">
        <v>134</v>
      </c>
      <c r="LE783" s="2" t="s">
        <v>134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134</v>
      </c>
      <c r="LN783" s="2" t="s">
        <v>134</v>
      </c>
      <c r="LO783" s="2" t="s">
        <v>134</v>
      </c>
      <c r="LP783" s="2" t="s">
        <v>134</v>
      </c>
      <c r="LQ783" s="2" t="s">
        <v>134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134</v>
      </c>
      <c r="LZ783" s="2" t="s">
        <v>134</v>
      </c>
      <c r="MA783" s="2" t="s">
        <v>134</v>
      </c>
      <c r="MB783" s="2" t="s">
        <v>134</v>
      </c>
      <c r="MC783" s="2" t="s">
        <v>134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134</v>
      </c>
      <c r="ML783" s="2" t="s">
        <v>134</v>
      </c>
      <c r="MM783" s="2" t="s">
        <v>134</v>
      </c>
      <c r="MN783" s="2" t="s">
        <v>134</v>
      </c>
      <c r="MO783" s="2" t="s">
        <v>134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134</v>
      </c>
      <c r="MX783" s="2" t="s">
        <v>134</v>
      </c>
      <c r="MY783" s="2" t="s">
        <v>134</v>
      </c>
      <c r="MZ783" s="2" t="s">
        <v>134</v>
      </c>
      <c r="NA783" s="2" t="s">
        <v>134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134</v>
      </c>
      <c r="NJ783" s="2" t="s">
        <v>134</v>
      </c>
      <c r="NK783" s="2" t="s">
        <v>134</v>
      </c>
      <c r="NL783" s="2" t="s">
        <v>134</v>
      </c>
      <c r="NM783" s="2" t="s">
        <v>134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134</v>
      </c>
      <c r="NV783" s="2" t="s">
        <v>134</v>
      </c>
      <c r="NW783" s="2" t="s">
        <v>134</v>
      </c>
      <c r="NX783" s="2" t="s">
        <v>134</v>
      </c>
      <c r="NY783" s="2" t="s">
        <v>134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134</v>
      </c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134</v>
      </c>
      <c r="OT783" s="2" t="s">
        <v>134</v>
      </c>
      <c r="OU783" s="2" t="s">
        <v>134</v>
      </c>
      <c r="OV783" s="2" t="s">
        <v>134</v>
      </c>
      <c r="OW783" s="2" t="s">
        <v>134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134</v>
      </c>
      <c r="PF783" s="2" t="s">
        <v>134</v>
      </c>
      <c r="PG783" s="2" t="s">
        <v>134</v>
      </c>
      <c r="PH783" s="2" t="s">
        <v>134</v>
      </c>
      <c r="PI783" s="2" t="s">
        <v>134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134</v>
      </c>
      <c r="PR783" s="2" t="s">
        <v>134</v>
      </c>
      <c r="PS783" s="2" t="s">
        <v>134</v>
      </c>
      <c r="PT783" s="2" t="s">
        <v>134</v>
      </c>
      <c r="PU783" s="2" t="s">
        <v>134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134</v>
      </c>
      <c r="QP783" s="2" t="s">
        <v>134</v>
      </c>
      <c r="QQ783" s="2" t="s">
        <v>134</v>
      </c>
      <c r="QR783" s="2" t="s">
        <v>134</v>
      </c>
      <c r="QS783" s="2" t="s">
        <v>134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134</v>
      </c>
      <c r="RB783" s="2" t="s">
        <v>134</v>
      </c>
      <c r="RC783" s="2" t="s">
        <v>134</v>
      </c>
      <c r="RD783" s="2" t="s">
        <v>134</v>
      </c>
      <c r="RE783" s="2" t="s">
        <v>134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134</v>
      </c>
      <c r="RN783" s="2" t="s">
        <v>134</v>
      </c>
      <c r="RO783" s="2" t="s">
        <v>134</v>
      </c>
      <c r="RP783" s="2" t="s">
        <v>134</v>
      </c>
      <c r="RQ783" s="2" t="s">
        <v>134</v>
      </c>
      <c r="RR783" s="2" t="s">
        <v>134</v>
      </c>
      <c r="RS783" s="4"/>
      <c r="RT783" s="8"/>
      <c r="RU783" s="4"/>
      <c r="RV783" s="8"/>
      <c r="RW783" s="7"/>
      <c r="RX783" s="7"/>
      <c r="RY783" s="2" t="s">
        <v>134</v>
      </c>
      <c r="RZ783" s="2" t="s">
        <v>134</v>
      </c>
      <c r="SA783" s="2" t="s">
        <v>134</v>
      </c>
      <c r="SB783" s="2" t="s">
        <v>134</v>
      </c>
      <c r="SC783" s="2" t="s">
        <v>134</v>
      </c>
      <c r="SD783" s="2" t="s">
        <v>134</v>
      </c>
      <c r="SE783" s="4"/>
      <c r="SF783" s="8"/>
      <c r="SG783" s="4"/>
      <c r="SH783" s="8"/>
      <c r="SI783" s="7"/>
      <c r="SJ783" s="7"/>
      <c r="SK783" s="2" t="s">
        <v>134</v>
      </c>
      <c r="SL783" s="2" t="s">
        <v>134</v>
      </c>
      <c r="SM783" s="2" t="s">
        <v>134</v>
      </c>
      <c r="SN783" s="2" t="s">
        <v>134</v>
      </c>
      <c r="SO783" s="2" t="s">
        <v>134</v>
      </c>
      <c r="SP783" s="2" t="s">
        <v>134</v>
      </c>
    </row>
    <row r="784">
      <c r="A784" s="2" t="s">
        <v>4630</v>
      </c>
      <c r="B784" s="2" t="s">
        <v>123</v>
      </c>
      <c r="C784" s="2" t="s">
        <v>1660</v>
      </c>
      <c r="D784" s="2" t="s">
        <v>125</v>
      </c>
      <c r="E784" s="2" t="s">
        <v>1660</v>
      </c>
      <c r="F784" s="2" t="s">
        <v>4631</v>
      </c>
      <c r="G784" s="2" t="s">
        <v>134</v>
      </c>
      <c r="H784" s="2" t="s">
        <v>134</v>
      </c>
      <c r="I784" s="2" t="s">
        <v>134</v>
      </c>
      <c r="J784" s="2" t="s">
        <v>234</v>
      </c>
      <c r="K784" s="2" t="s">
        <v>654</v>
      </c>
      <c r="L784" s="3">
        <v>16</v>
      </c>
      <c r="M784" s="3"/>
      <c r="N784" s="3"/>
      <c r="O784" s="2" t="s">
        <v>766</v>
      </c>
      <c r="P784" s="2" t="s">
        <v>134</v>
      </c>
      <c r="Q784" s="2" t="s">
        <v>134</v>
      </c>
      <c r="R784" s="2" t="s">
        <v>3132</v>
      </c>
      <c r="S784" s="2" t="s">
        <v>134</v>
      </c>
      <c r="T784" s="2" t="s">
        <v>134</v>
      </c>
      <c r="U784" s="2" t="s">
        <v>134</v>
      </c>
      <c r="V784" s="2" t="s">
        <v>134</v>
      </c>
      <c r="W784" s="2" t="s">
        <v>134</v>
      </c>
      <c r="X784" s="2" t="s">
        <v>134</v>
      </c>
      <c r="Y784" s="2" t="s">
        <v>134</v>
      </c>
      <c r="Z784" s="4"/>
      <c r="AA784" s="4">
        <f>=ROUNDDOWN({0},0)</f>
      </c>
      <c r="AB784" s="5"/>
      <c r="AC784" s="2" t="s">
        <v>134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134</v>
      </c>
      <c r="BM784" s="7"/>
      <c r="BN784" s="7"/>
      <c r="BO784" s="4"/>
      <c r="BP784" s="8"/>
      <c r="BQ784" s="4"/>
      <c r="BR784" s="8"/>
      <c r="BS784" s="7"/>
      <c r="BT784" s="7"/>
      <c r="BU784" s="2" t="s">
        <v>134</v>
      </c>
      <c r="BV784" s="2" t="s">
        <v>134</v>
      </c>
      <c r="BW784" s="2" t="s">
        <v>134</v>
      </c>
      <c r="BX784" s="2" t="s">
        <v>134</v>
      </c>
      <c r="BY784" s="2" t="s">
        <v>134</v>
      </c>
      <c r="BZ784" s="2" t="s">
        <v>134</v>
      </c>
      <c r="CA784" s="4"/>
      <c r="CB784" s="8"/>
      <c r="CC784" s="4"/>
      <c r="CD784" s="8"/>
      <c r="CE784" s="7"/>
      <c r="CF784" s="7"/>
      <c r="CG784" s="2" t="s">
        <v>134</v>
      </c>
      <c r="CH784" s="2" t="s">
        <v>134</v>
      </c>
      <c r="CI784" s="2" t="s">
        <v>134</v>
      </c>
      <c r="CJ784" s="2" t="s">
        <v>134</v>
      </c>
      <c r="CK784" s="2" t="s">
        <v>134</v>
      </c>
      <c r="CL784" s="2" t="s">
        <v>134</v>
      </c>
      <c r="CM784" s="4"/>
      <c r="CN784" s="8"/>
      <c r="CO784" s="4"/>
      <c r="CP784" s="8"/>
      <c r="CQ784" s="7"/>
      <c r="CR784" s="7"/>
      <c r="CS784" s="2" t="s">
        <v>134</v>
      </c>
      <c r="CT784" s="2" t="s">
        <v>134</v>
      </c>
      <c r="CU784" s="2" t="s">
        <v>134</v>
      </c>
      <c r="CV784" s="2" t="s">
        <v>134</v>
      </c>
      <c r="CW784" s="2" t="s">
        <v>134</v>
      </c>
      <c r="CX784" s="2" t="s">
        <v>134</v>
      </c>
      <c r="CY784" s="4"/>
      <c r="CZ784" s="8"/>
      <c r="DA784" s="4"/>
      <c r="DB784" s="8"/>
      <c r="DC784" s="7"/>
      <c r="DD784" s="7"/>
      <c r="DE784" s="2" t="s">
        <v>134</v>
      </c>
      <c r="DF784" s="2" t="s">
        <v>134</v>
      </c>
      <c r="DG784" s="2" t="s">
        <v>134</v>
      </c>
      <c r="DH784" s="2" t="s">
        <v>134</v>
      </c>
      <c r="DI784" s="2" t="s">
        <v>134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134</v>
      </c>
      <c r="DR784" s="2" t="s">
        <v>134</v>
      </c>
      <c r="DS784" s="2" t="s">
        <v>134</v>
      </c>
      <c r="DT784" s="2" t="s">
        <v>134</v>
      </c>
      <c r="DU784" s="2" t="s">
        <v>134</v>
      </c>
      <c r="DV784" s="2" t="s">
        <v>134</v>
      </c>
      <c r="DW784" s="4"/>
      <c r="DX784" s="8"/>
      <c r="DY784" s="4"/>
      <c r="DZ784" s="8"/>
      <c r="EA784" s="7"/>
      <c r="EB784" s="7"/>
      <c r="EC784" s="2" t="s">
        <v>134</v>
      </c>
      <c r="ED784" s="2" t="s">
        <v>134</v>
      </c>
      <c r="EE784" s="2" t="s">
        <v>134</v>
      </c>
      <c r="EF784" s="2" t="s">
        <v>134</v>
      </c>
      <c r="EG784" s="2" t="s">
        <v>134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134</v>
      </c>
      <c r="EP784" s="2" t="s">
        <v>134</v>
      </c>
      <c r="EQ784" s="2" t="s">
        <v>134</v>
      </c>
      <c r="ER784" s="2" t="s">
        <v>134</v>
      </c>
      <c r="ES784" s="2" t="s">
        <v>134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134</v>
      </c>
      <c r="FB784" s="2" t="s">
        <v>134</v>
      </c>
      <c r="FC784" s="2" t="s">
        <v>134</v>
      </c>
      <c r="FD784" s="2" t="s">
        <v>134</v>
      </c>
      <c r="FE784" s="2" t="s">
        <v>134</v>
      </c>
      <c r="FF784" s="2" t="s">
        <v>134</v>
      </c>
      <c r="FG784" s="4"/>
      <c r="FH784" s="8"/>
      <c r="FI784" s="4"/>
      <c r="FJ784" s="8"/>
      <c r="FK784" s="7"/>
      <c r="FL784" s="7"/>
      <c r="FM784" s="2" t="s">
        <v>134</v>
      </c>
      <c r="FN784" s="2" t="s">
        <v>134</v>
      </c>
      <c r="FO784" s="2" t="s">
        <v>134</v>
      </c>
      <c r="FP784" s="2" t="s">
        <v>134</v>
      </c>
      <c r="FQ784" s="2" t="s">
        <v>134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134</v>
      </c>
      <c r="FZ784" s="2" t="s">
        <v>134</v>
      </c>
      <c r="GA784" s="2" t="s">
        <v>134</v>
      </c>
      <c r="GB784" s="2" t="s">
        <v>134</v>
      </c>
      <c r="GC784" s="2" t="s">
        <v>134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134</v>
      </c>
      <c r="GL784" s="2" t="s">
        <v>134</v>
      </c>
      <c r="GM784" s="2" t="s">
        <v>134</v>
      </c>
      <c r="GN784" s="2" t="s">
        <v>134</v>
      </c>
      <c r="GO784" s="2" t="s">
        <v>134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134</v>
      </c>
      <c r="GX784" s="2" t="s">
        <v>134</v>
      </c>
      <c r="GY784" s="2" t="s">
        <v>134</v>
      </c>
      <c r="GZ784" s="2" t="s">
        <v>134</v>
      </c>
      <c r="HA784" s="2" t="s">
        <v>134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134</v>
      </c>
      <c r="HJ784" s="2" t="s">
        <v>134</v>
      </c>
      <c r="HK784" s="2" t="s">
        <v>134</v>
      </c>
      <c r="HL784" s="2" t="s">
        <v>134</v>
      </c>
      <c r="HM784" s="2" t="s">
        <v>134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134</v>
      </c>
      <c r="HV784" s="2" t="s">
        <v>134</v>
      </c>
      <c r="HW784" s="2" t="s">
        <v>134</v>
      </c>
      <c r="HX784" s="2" t="s">
        <v>134</v>
      </c>
      <c r="HY784" s="2" t="s">
        <v>134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134</v>
      </c>
      <c r="IH784" s="2" t="s">
        <v>134</v>
      </c>
      <c r="II784" s="2" t="s">
        <v>134</v>
      </c>
      <c r="IJ784" s="2" t="s">
        <v>134</v>
      </c>
      <c r="IK784" s="2" t="s">
        <v>134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134</v>
      </c>
      <c r="IT784" s="2" t="s">
        <v>134</v>
      </c>
      <c r="IU784" s="2" t="s">
        <v>134</v>
      </c>
      <c r="IV784" s="2" t="s">
        <v>134</v>
      </c>
      <c r="IW784" s="2" t="s">
        <v>134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134</v>
      </c>
      <c r="JF784" s="2" t="s">
        <v>134</v>
      </c>
      <c r="JG784" s="2" t="s">
        <v>134</v>
      </c>
      <c r="JH784" s="2" t="s">
        <v>134</v>
      </c>
      <c r="JI784" s="2" t="s">
        <v>134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134</v>
      </c>
      <c r="JR784" s="2" t="s">
        <v>134</v>
      </c>
      <c r="JS784" s="2" t="s">
        <v>134</v>
      </c>
      <c r="JT784" s="2" t="s">
        <v>134</v>
      </c>
      <c r="JU784" s="2" t="s">
        <v>134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134</v>
      </c>
      <c r="KD784" s="2" t="s">
        <v>134</v>
      </c>
      <c r="KE784" s="2" t="s">
        <v>134</v>
      </c>
      <c r="KF784" s="2" t="s">
        <v>134</v>
      </c>
      <c r="KG784" s="2" t="s">
        <v>134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134</v>
      </c>
      <c r="KP784" s="2" t="s">
        <v>134</v>
      </c>
      <c r="KQ784" s="2" t="s">
        <v>134</v>
      </c>
      <c r="KR784" s="2" t="s">
        <v>134</v>
      </c>
      <c r="KS784" s="2" t="s">
        <v>134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134</v>
      </c>
      <c r="LB784" s="2" t="s">
        <v>134</v>
      </c>
      <c r="LC784" s="2" t="s">
        <v>134</v>
      </c>
      <c r="LD784" s="2" t="s">
        <v>134</v>
      </c>
      <c r="LE784" s="2" t="s">
        <v>134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134</v>
      </c>
      <c r="LN784" s="2" t="s">
        <v>134</v>
      </c>
      <c r="LO784" s="2" t="s">
        <v>134</v>
      </c>
      <c r="LP784" s="2" t="s">
        <v>134</v>
      </c>
      <c r="LQ784" s="2" t="s">
        <v>134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134</v>
      </c>
      <c r="LZ784" s="2" t="s">
        <v>134</v>
      </c>
      <c r="MA784" s="2" t="s">
        <v>134</v>
      </c>
      <c r="MB784" s="2" t="s">
        <v>134</v>
      </c>
      <c r="MC784" s="2" t="s">
        <v>134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134</v>
      </c>
      <c r="ML784" s="2" t="s">
        <v>134</v>
      </c>
      <c r="MM784" s="2" t="s">
        <v>134</v>
      </c>
      <c r="MN784" s="2" t="s">
        <v>134</v>
      </c>
      <c r="MO784" s="2" t="s">
        <v>134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134</v>
      </c>
      <c r="MX784" s="2" t="s">
        <v>134</v>
      </c>
      <c r="MY784" s="2" t="s">
        <v>134</v>
      </c>
      <c r="MZ784" s="2" t="s">
        <v>134</v>
      </c>
      <c r="NA784" s="2" t="s">
        <v>134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134</v>
      </c>
      <c r="NJ784" s="2" t="s">
        <v>134</v>
      </c>
      <c r="NK784" s="2" t="s">
        <v>134</v>
      </c>
      <c r="NL784" s="2" t="s">
        <v>134</v>
      </c>
      <c r="NM784" s="2" t="s">
        <v>134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134</v>
      </c>
      <c r="NV784" s="2" t="s">
        <v>134</v>
      </c>
      <c r="NW784" s="2" t="s">
        <v>134</v>
      </c>
      <c r="NX784" s="2" t="s">
        <v>134</v>
      </c>
      <c r="NY784" s="2" t="s">
        <v>134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134</v>
      </c>
      <c r="OT784" s="2" t="s">
        <v>134</v>
      </c>
      <c r="OU784" s="2" t="s">
        <v>134</v>
      </c>
      <c r="OV784" s="2" t="s">
        <v>134</v>
      </c>
      <c r="OW784" s="2" t="s">
        <v>134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134</v>
      </c>
      <c r="PF784" s="2" t="s">
        <v>134</v>
      </c>
      <c r="PG784" s="2" t="s">
        <v>134</v>
      </c>
      <c r="PH784" s="2" t="s">
        <v>134</v>
      </c>
      <c r="PI784" s="2" t="s">
        <v>134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134</v>
      </c>
      <c r="QD784" s="2" t="s">
        <v>134</v>
      </c>
      <c r="QE784" s="2" t="s">
        <v>134</v>
      </c>
      <c r="QF784" s="2" t="s">
        <v>134</v>
      </c>
      <c r="QG784" s="2" t="s">
        <v>134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134</v>
      </c>
      <c r="RB784" s="2" t="s">
        <v>134</v>
      </c>
      <c r="RC784" s="2" t="s">
        <v>134</v>
      </c>
      <c r="RD784" s="2" t="s">
        <v>134</v>
      </c>
      <c r="RE784" s="2" t="s">
        <v>134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134</v>
      </c>
      <c r="RN784" s="2" t="s">
        <v>134</v>
      </c>
      <c r="RO784" s="2" t="s">
        <v>134</v>
      </c>
      <c r="RP784" s="2" t="s">
        <v>134</v>
      </c>
      <c r="RQ784" s="2" t="s">
        <v>134</v>
      </c>
      <c r="RR784" s="2" t="s">
        <v>134</v>
      </c>
      <c r="RS784" s="4"/>
      <c r="RT784" s="8"/>
      <c r="RU784" s="4"/>
      <c r="RV784" s="8"/>
      <c r="RW784" s="7"/>
      <c r="RX784" s="7"/>
      <c r="RY784" s="2" t="s">
        <v>134</v>
      </c>
      <c r="RZ784" s="2" t="s">
        <v>134</v>
      </c>
      <c r="SA784" s="2" t="s">
        <v>134</v>
      </c>
      <c r="SB784" s="2" t="s">
        <v>134</v>
      </c>
      <c r="SC784" s="2" t="s">
        <v>134</v>
      </c>
      <c r="SD784" s="2" t="s">
        <v>134</v>
      </c>
      <c r="SE784" s="4"/>
      <c r="SF784" s="8"/>
      <c r="SG784" s="4"/>
      <c r="SH784" s="8"/>
      <c r="SI784" s="7"/>
      <c r="SJ784" s="7"/>
      <c r="SK784" s="2" t="s">
        <v>134</v>
      </c>
      <c r="SL784" s="2" t="s">
        <v>134</v>
      </c>
      <c r="SM784" s="2" t="s">
        <v>134</v>
      </c>
      <c r="SN784" s="2" t="s">
        <v>134</v>
      </c>
      <c r="SO784" s="2" t="s">
        <v>134</v>
      </c>
      <c r="SP784" s="2" t="s">
        <v>134</v>
      </c>
    </row>
    <row r="785">
      <c r="A785" s="2" t="s">
        <v>4632</v>
      </c>
      <c r="B785" s="2" t="s">
        <v>123</v>
      </c>
      <c r="C785" s="2" t="s">
        <v>1660</v>
      </c>
      <c r="D785" s="2" t="s">
        <v>125</v>
      </c>
      <c r="E785" s="2" t="s">
        <v>1660</v>
      </c>
      <c r="F785" s="2" t="s">
        <v>1356</v>
      </c>
      <c r="G785" s="2" t="s">
        <v>134</v>
      </c>
      <c r="H785" s="2" t="s">
        <v>134</v>
      </c>
      <c r="I785" s="2" t="s">
        <v>134</v>
      </c>
      <c r="J785" s="2" t="s">
        <v>234</v>
      </c>
      <c r="K785" s="2" t="s">
        <v>4633</v>
      </c>
      <c r="L785" s="3">
        <v>12</v>
      </c>
      <c r="M785" s="3"/>
      <c r="N785" s="3"/>
      <c r="O785" s="2" t="s">
        <v>766</v>
      </c>
      <c r="P785" s="2" t="s">
        <v>134</v>
      </c>
      <c r="Q785" s="2" t="s">
        <v>134</v>
      </c>
      <c r="R785" s="2" t="s">
        <v>3132</v>
      </c>
      <c r="S785" s="2" t="s">
        <v>134</v>
      </c>
      <c r="T785" s="2" t="s">
        <v>134</v>
      </c>
      <c r="U785" s="2" t="s">
        <v>134</v>
      </c>
      <c r="V785" s="2" t="s">
        <v>134</v>
      </c>
      <c r="W785" s="2" t="s">
        <v>134</v>
      </c>
      <c r="X785" s="2" t="s">
        <v>134</v>
      </c>
      <c r="Y785" s="2" t="s">
        <v>134</v>
      </c>
      <c r="Z785" s="4"/>
      <c r="AA785" s="4">
        <f>=ROUNDDOWN({0},0)</f>
      </c>
      <c r="AB785" s="5"/>
      <c r="AC785" s="2" t="s">
        <v>134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134</v>
      </c>
      <c r="BM785" s="7"/>
      <c r="BN785" s="7"/>
      <c r="BO785" s="4"/>
      <c r="BP785" s="8"/>
      <c r="BQ785" s="4"/>
      <c r="BR785" s="8"/>
      <c r="BS785" s="7"/>
      <c r="BT785" s="7"/>
      <c r="BU785" s="2" t="s">
        <v>134</v>
      </c>
      <c r="BV785" s="2" t="s">
        <v>134</v>
      </c>
      <c r="BW785" s="2" t="s">
        <v>134</v>
      </c>
      <c r="BX785" s="2" t="s">
        <v>134</v>
      </c>
      <c r="BY785" s="2" t="s">
        <v>134</v>
      </c>
      <c r="BZ785" s="2" t="s">
        <v>134</v>
      </c>
      <c r="CA785" s="4"/>
      <c r="CB785" s="8"/>
      <c r="CC785" s="4"/>
      <c r="CD785" s="8"/>
      <c r="CE785" s="7"/>
      <c r="CF785" s="7"/>
      <c r="CG785" s="2" t="s">
        <v>134</v>
      </c>
      <c r="CH785" s="2" t="s">
        <v>134</v>
      </c>
      <c r="CI785" s="2" t="s">
        <v>134</v>
      </c>
      <c r="CJ785" s="2" t="s">
        <v>134</v>
      </c>
      <c r="CK785" s="2" t="s">
        <v>134</v>
      </c>
      <c r="CL785" s="2" t="s">
        <v>134</v>
      </c>
      <c r="CM785" s="4"/>
      <c r="CN785" s="8"/>
      <c r="CO785" s="4"/>
      <c r="CP785" s="8"/>
      <c r="CQ785" s="7"/>
      <c r="CR785" s="7"/>
      <c r="CS785" s="2" t="s">
        <v>134</v>
      </c>
      <c r="CT785" s="2" t="s">
        <v>134</v>
      </c>
      <c r="CU785" s="2" t="s">
        <v>134</v>
      </c>
      <c r="CV785" s="2" t="s">
        <v>134</v>
      </c>
      <c r="CW785" s="2" t="s">
        <v>134</v>
      </c>
      <c r="CX785" s="2" t="s">
        <v>134</v>
      </c>
      <c r="CY785" s="4"/>
      <c r="CZ785" s="8"/>
      <c r="DA785" s="4"/>
      <c r="DB785" s="8"/>
      <c r="DC785" s="7"/>
      <c r="DD785" s="7"/>
      <c r="DE785" s="2" t="s">
        <v>134</v>
      </c>
      <c r="DF785" s="2" t="s">
        <v>134</v>
      </c>
      <c r="DG785" s="2" t="s">
        <v>134</v>
      </c>
      <c r="DH785" s="2" t="s">
        <v>134</v>
      </c>
      <c r="DI785" s="2" t="s">
        <v>134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134</v>
      </c>
      <c r="DR785" s="2" t="s">
        <v>134</v>
      </c>
      <c r="DS785" s="2" t="s">
        <v>134</v>
      </c>
      <c r="DT785" s="2" t="s">
        <v>134</v>
      </c>
      <c r="DU785" s="2" t="s">
        <v>134</v>
      </c>
      <c r="DV785" s="2" t="s">
        <v>134</v>
      </c>
      <c r="DW785" s="4"/>
      <c r="DX785" s="8"/>
      <c r="DY785" s="4"/>
      <c r="DZ785" s="8"/>
      <c r="EA785" s="7"/>
      <c r="EB785" s="7"/>
      <c r="EC785" s="2" t="s">
        <v>134</v>
      </c>
      <c r="ED785" s="2" t="s">
        <v>134</v>
      </c>
      <c r="EE785" s="2" t="s">
        <v>134</v>
      </c>
      <c r="EF785" s="2" t="s">
        <v>134</v>
      </c>
      <c r="EG785" s="2" t="s">
        <v>134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134</v>
      </c>
      <c r="EP785" s="2" t="s">
        <v>134</v>
      </c>
      <c r="EQ785" s="2" t="s">
        <v>134</v>
      </c>
      <c r="ER785" s="2" t="s">
        <v>134</v>
      </c>
      <c r="ES785" s="2" t="s">
        <v>134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134</v>
      </c>
      <c r="FB785" s="2" t="s">
        <v>134</v>
      </c>
      <c r="FC785" s="2" t="s">
        <v>134</v>
      </c>
      <c r="FD785" s="2" t="s">
        <v>134</v>
      </c>
      <c r="FE785" s="2" t="s">
        <v>134</v>
      </c>
      <c r="FF785" s="2" t="s">
        <v>134</v>
      </c>
      <c r="FG785" s="4"/>
      <c r="FH785" s="8"/>
      <c r="FI785" s="4"/>
      <c r="FJ785" s="8"/>
      <c r="FK785" s="7"/>
      <c r="FL785" s="7"/>
      <c r="FM785" s="2" t="s">
        <v>134</v>
      </c>
      <c r="FN785" s="2" t="s">
        <v>134</v>
      </c>
      <c r="FO785" s="2" t="s">
        <v>134</v>
      </c>
      <c r="FP785" s="2" t="s">
        <v>134</v>
      </c>
      <c r="FQ785" s="2" t="s">
        <v>134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134</v>
      </c>
      <c r="FZ785" s="2" t="s">
        <v>134</v>
      </c>
      <c r="GA785" s="2" t="s">
        <v>134</v>
      </c>
      <c r="GB785" s="2" t="s">
        <v>134</v>
      </c>
      <c r="GC785" s="2" t="s">
        <v>134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134</v>
      </c>
      <c r="GL785" s="2" t="s">
        <v>134</v>
      </c>
      <c r="GM785" s="2" t="s">
        <v>134</v>
      </c>
      <c r="GN785" s="2" t="s">
        <v>134</v>
      </c>
      <c r="GO785" s="2" t="s">
        <v>134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134</v>
      </c>
      <c r="GX785" s="2" t="s">
        <v>134</v>
      </c>
      <c r="GY785" s="2" t="s">
        <v>134</v>
      </c>
      <c r="GZ785" s="2" t="s">
        <v>134</v>
      </c>
      <c r="HA785" s="2" t="s">
        <v>134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134</v>
      </c>
      <c r="HJ785" s="2" t="s">
        <v>134</v>
      </c>
      <c r="HK785" s="2" t="s">
        <v>134</v>
      </c>
      <c r="HL785" s="2" t="s">
        <v>134</v>
      </c>
      <c r="HM785" s="2" t="s">
        <v>134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134</v>
      </c>
      <c r="HV785" s="2" t="s">
        <v>134</v>
      </c>
      <c r="HW785" s="2" t="s">
        <v>134</v>
      </c>
      <c r="HX785" s="2" t="s">
        <v>134</v>
      </c>
      <c r="HY785" s="2" t="s">
        <v>134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134</v>
      </c>
      <c r="IH785" s="2" t="s">
        <v>134</v>
      </c>
      <c r="II785" s="2" t="s">
        <v>134</v>
      </c>
      <c r="IJ785" s="2" t="s">
        <v>134</v>
      </c>
      <c r="IK785" s="2" t="s">
        <v>134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134</v>
      </c>
      <c r="IT785" s="2" t="s">
        <v>134</v>
      </c>
      <c r="IU785" s="2" t="s">
        <v>134</v>
      </c>
      <c r="IV785" s="2" t="s">
        <v>134</v>
      </c>
      <c r="IW785" s="2" t="s">
        <v>134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134</v>
      </c>
      <c r="JF785" s="2" t="s">
        <v>134</v>
      </c>
      <c r="JG785" s="2" t="s">
        <v>134</v>
      </c>
      <c r="JH785" s="2" t="s">
        <v>134</v>
      </c>
      <c r="JI785" s="2" t="s">
        <v>134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134</v>
      </c>
      <c r="JR785" s="2" t="s">
        <v>134</v>
      </c>
      <c r="JS785" s="2" t="s">
        <v>134</v>
      </c>
      <c r="JT785" s="2" t="s">
        <v>134</v>
      </c>
      <c r="JU785" s="2" t="s">
        <v>134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134</v>
      </c>
      <c r="KD785" s="2" t="s">
        <v>134</v>
      </c>
      <c r="KE785" s="2" t="s">
        <v>134</v>
      </c>
      <c r="KF785" s="2" t="s">
        <v>134</v>
      </c>
      <c r="KG785" s="2" t="s">
        <v>134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134</v>
      </c>
      <c r="KP785" s="2" t="s">
        <v>134</v>
      </c>
      <c r="KQ785" s="2" t="s">
        <v>134</v>
      </c>
      <c r="KR785" s="2" t="s">
        <v>134</v>
      </c>
      <c r="KS785" s="2" t="s">
        <v>134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134</v>
      </c>
      <c r="LB785" s="2" t="s">
        <v>134</v>
      </c>
      <c r="LC785" s="2" t="s">
        <v>134</v>
      </c>
      <c r="LD785" s="2" t="s">
        <v>134</v>
      </c>
      <c r="LE785" s="2" t="s">
        <v>134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134</v>
      </c>
      <c r="LN785" s="2" t="s">
        <v>134</v>
      </c>
      <c r="LO785" s="2" t="s">
        <v>134</v>
      </c>
      <c r="LP785" s="2" t="s">
        <v>134</v>
      </c>
      <c r="LQ785" s="2" t="s">
        <v>134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134</v>
      </c>
      <c r="LZ785" s="2" t="s">
        <v>134</v>
      </c>
      <c r="MA785" s="2" t="s">
        <v>134</v>
      </c>
      <c r="MB785" s="2" t="s">
        <v>134</v>
      </c>
      <c r="MC785" s="2" t="s">
        <v>134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134</v>
      </c>
      <c r="ML785" s="2" t="s">
        <v>134</v>
      </c>
      <c r="MM785" s="2" t="s">
        <v>134</v>
      </c>
      <c r="MN785" s="2" t="s">
        <v>134</v>
      </c>
      <c r="MO785" s="2" t="s">
        <v>134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134</v>
      </c>
      <c r="MX785" s="2" t="s">
        <v>134</v>
      </c>
      <c r="MY785" s="2" t="s">
        <v>134</v>
      </c>
      <c r="MZ785" s="2" t="s">
        <v>134</v>
      </c>
      <c r="NA785" s="2" t="s">
        <v>134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134</v>
      </c>
      <c r="NJ785" s="2" t="s">
        <v>134</v>
      </c>
      <c r="NK785" s="2" t="s">
        <v>134</v>
      </c>
      <c r="NL785" s="2" t="s">
        <v>134</v>
      </c>
      <c r="NM785" s="2" t="s">
        <v>134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134</v>
      </c>
      <c r="NV785" s="2" t="s">
        <v>134</v>
      </c>
      <c r="NW785" s="2" t="s">
        <v>134</v>
      </c>
      <c r="NX785" s="2" t="s">
        <v>134</v>
      </c>
      <c r="NY785" s="2" t="s">
        <v>134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134</v>
      </c>
      <c r="OT785" s="2" t="s">
        <v>134</v>
      </c>
      <c r="OU785" s="2" t="s">
        <v>134</v>
      </c>
      <c r="OV785" s="2" t="s">
        <v>134</v>
      </c>
      <c r="OW785" s="2" t="s">
        <v>134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134</v>
      </c>
      <c r="PR785" s="2" t="s">
        <v>134</v>
      </c>
      <c r="PS785" s="2" t="s">
        <v>134</v>
      </c>
      <c r="PT785" s="2" t="s">
        <v>134</v>
      </c>
      <c r="PU785" s="2" t="s">
        <v>134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134</v>
      </c>
      <c r="QD785" s="2" t="s">
        <v>134</v>
      </c>
      <c r="QE785" s="2" t="s">
        <v>134</v>
      </c>
      <c r="QF785" s="2" t="s">
        <v>134</v>
      </c>
      <c r="QG785" s="2" t="s">
        <v>134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134</v>
      </c>
      <c r="RB785" s="2" t="s">
        <v>134</v>
      </c>
      <c r="RC785" s="2" t="s">
        <v>134</v>
      </c>
      <c r="RD785" s="2" t="s">
        <v>134</v>
      </c>
      <c r="RE785" s="2" t="s">
        <v>134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134</v>
      </c>
      <c r="RN785" s="2" t="s">
        <v>134</v>
      </c>
      <c r="RO785" s="2" t="s">
        <v>134</v>
      </c>
      <c r="RP785" s="2" t="s">
        <v>134</v>
      </c>
      <c r="RQ785" s="2" t="s">
        <v>134</v>
      </c>
      <c r="RR785" s="2" t="s">
        <v>134</v>
      </c>
      <c r="RS785" s="4"/>
      <c r="RT785" s="8"/>
      <c r="RU785" s="4"/>
      <c r="RV785" s="8"/>
      <c r="RW785" s="7"/>
      <c r="RX785" s="7"/>
      <c r="RY785" s="2" t="s">
        <v>134</v>
      </c>
      <c r="RZ785" s="2" t="s">
        <v>134</v>
      </c>
      <c r="SA785" s="2" t="s">
        <v>134</v>
      </c>
      <c r="SB785" s="2" t="s">
        <v>134</v>
      </c>
      <c r="SC785" s="2" t="s">
        <v>134</v>
      </c>
      <c r="SD785" s="2" t="s">
        <v>134</v>
      </c>
      <c r="SE785" s="4"/>
      <c r="SF785" s="8"/>
      <c r="SG785" s="4"/>
      <c r="SH785" s="8"/>
      <c r="SI785" s="7"/>
      <c r="SJ785" s="7"/>
      <c r="SK785" s="2" t="s">
        <v>134</v>
      </c>
      <c r="SL785" s="2" t="s">
        <v>134</v>
      </c>
      <c r="SM785" s="2" t="s">
        <v>134</v>
      </c>
      <c r="SN785" s="2" t="s">
        <v>134</v>
      </c>
      <c r="SO785" s="2" t="s">
        <v>134</v>
      </c>
      <c r="SP785" s="2" t="s">
        <v>134</v>
      </c>
    </row>
    <row r="786">
      <c r="A786" s="2" t="s">
        <v>4634</v>
      </c>
      <c r="B786" s="2" t="s">
        <v>123</v>
      </c>
      <c r="C786" s="2" t="s">
        <v>1660</v>
      </c>
      <c r="D786" s="2" t="s">
        <v>125</v>
      </c>
      <c r="E786" s="2" t="s">
        <v>1660</v>
      </c>
      <c r="F786" s="2" t="s">
        <v>4635</v>
      </c>
      <c r="G786" s="2" t="s">
        <v>134</v>
      </c>
      <c r="H786" s="2" t="s">
        <v>134</v>
      </c>
      <c r="I786" s="2" t="s">
        <v>134</v>
      </c>
      <c r="J786" s="2" t="s">
        <v>3822</v>
      </c>
      <c r="K786" s="2" t="s">
        <v>4636</v>
      </c>
      <c r="L786" s="3">
        <v>4.4</v>
      </c>
      <c r="M786" s="3"/>
      <c r="N786" s="3"/>
      <c r="O786" s="2" t="s">
        <v>766</v>
      </c>
      <c r="P786" s="2" t="s">
        <v>134</v>
      </c>
      <c r="Q786" s="2" t="s">
        <v>134</v>
      </c>
      <c r="R786" s="2" t="s">
        <v>40</v>
      </c>
      <c r="S786" s="2" t="s">
        <v>134</v>
      </c>
      <c r="T786" s="2" t="s">
        <v>134</v>
      </c>
      <c r="U786" s="2" t="s">
        <v>134</v>
      </c>
      <c r="V786" s="2" t="s">
        <v>134</v>
      </c>
      <c r="W786" s="2" t="s">
        <v>134</v>
      </c>
      <c r="X786" s="2" t="s">
        <v>134</v>
      </c>
      <c r="Y786" s="2" t="s">
        <v>134</v>
      </c>
      <c r="Z786" s="4"/>
      <c r="AA786" s="4">
        <f>=ROUNDDOWN({0},0)</f>
      </c>
      <c r="AB786" s="5"/>
      <c r="AC786" s="2" t="s">
        <v>134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134</v>
      </c>
      <c r="BD786" s="8" t="s">
        <v>134</v>
      </c>
      <c r="BE786" s="4" t="s">
        <v>134</v>
      </c>
      <c r="BF786" s="8" t="s">
        <v>134</v>
      </c>
      <c r="BG786" s="7" t="s">
        <v>134</v>
      </c>
      <c r="BH786" s="7" t="s">
        <v>134</v>
      </c>
      <c r="BI786" s="7"/>
      <c r="BJ786" s="4"/>
      <c r="BK786" s="8"/>
      <c r="BL786" s="2" t="s">
        <v>134</v>
      </c>
      <c r="BM786" s="7"/>
      <c r="BN786" s="7"/>
      <c r="BO786" s="4"/>
      <c r="BP786" s="8"/>
      <c r="BQ786" s="4"/>
      <c r="BR786" s="8"/>
      <c r="BS786" s="7"/>
      <c r="BT786" s="7"/>
      <c r="BU786" s="2" t="s">
        <v>134</v>
      </c>
      <c r="BV786" s="2" t="s">
        <v>134</v>
      </c>
      <c r="BW786" s="2" t="s">
        <v>134</v>
      </c>
      <c r="BX786" s="2" t="s">
        <v>134</v>
      </c>
      <c r="BY786" s="2" t="s">
        <v>134</v>
      </c>
      <c r="BZ786" s="2" t="s">
        <v>134</v>
      </c>
      <c r="CA786" s="4"/>
      <c r="CB786" s="8"/>
      <c r="CC786" s="4"/>
      <c r="CD786" s="8"/>
      <c r="CE786" s="7"/>
      <c r="CF786" s="7"/>
      <c r="CG786" s="2" t="s">
        <v>134</v>
      </c>
      <c r="CH786" s="2" t="s">
        <v>134</v>
      </c>
      <c r="CI786" s="2" t="s">
        <v>134</v>
      </c>
      <c r="CJ786" s="2" t="s">
        <v>134</v>
      </c>
      <c r="CK786" s="2" t="s">
        <v>134</v>
      </c>
      <c r="CL786" s="2" t="s">
        <v>134</v>
      </c>
      <c r="CM786" s="4"/>
      <c r="CN786" s="8"/>
      <c r="CO786" s="4"/>
      <c r="CP786" s="8"/>
      <c r="CQ786" s="7"/>
      <c r="CR786" s="7"/>
      <c r="CS786" s="2" t="s">
        <v>134</v>
      </c>
      <c r="CT786" s="2" t="s">
        <v>134</v>
      </c>
      <c r="CU786" s="2" t="s">
        <v>134</v>
      </c>
      <c r="CV786" s="2" t="s">
        <v>134</v>
      </c>
      <c r="CW786" s="2" t="s">
        <v>134</v>
      </c>
      <c r="CX786" s="2" t="s">
        <v>134</v>
      </c>
      <c r="CY786" s="4"/>
      <c r="CZ786" s="8"/>
      <c r="DA786" s="4"/>
      <c r="DB786" s="8"/>
      <c r="DC786" s="7"/>
      <c r="DD786" s="7"/>
      <c r="DE786" s="2" t="s">
        <v>134</v>
      </c>
      <c r="DF786" s="2" t="s">
        <v>134</v>
      </c>
      <c r="DG786" s="2" t="s">
        <v>134</v>
      </c>
      <c r="DH786" s="2" t="s">
        <v>134</v>
      </c>
      <c r="DI786" s="2" t="s">
        <v>134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134</v>
      </c>
      <c r="DR786" s="2" t="s">
        <v>134</v>
      </c>
      <c r="DS786" s="2" t="s">
        <v>134</v>
      </c>
      <c r="DT786" s="2" t="s">
        <v>134</v>
      </c>
      <c r="DU786" s="2" t="s">
        <v>134</v>
      </c>
      <c r="DV786" s="2" t="s">
        <v>134</v>
      </c>
      <c r="DW786" s="4"/>
      <c r="DX786" s="8"/>
      <c r="DY786" s="4"/>
      <c r="DZ786" s="8"/>
      <c r="EA786" s="7"/>
      <c r="EB786" s="7"/>
      <c r="EC786" s="2" t="s">
        <v>134</v>
      </c>
      <c r="ED786" s="2" t="s">
        <v>134</v>
      </c>
      <c r="EE786" s="2" t="s">
        <v>134</v>
      </c>
      <c r="EF786" s="2" t="s">
        <v>134</v>
      </c>
      <c r="EG786" s="2" t="s">
        <v>134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134</v>
      </c>
      <c r="EP786" s="2" t="s">
        <v>134</v>
      </c>
      <c r="EQ786" s="2" t="s">
        <v>134</v>
      </c>
      <c r="ER786" s="2" t="s">
        <v>134</v>
      </c>
      <c r="ES786" s="2" t="s">
        <v>134</v>
      </c>
      <c r="ET786" s="2" t="s">
        <v>134</v>
      </c>
      <c r="EU786" s="4"/>
      <c r="EV786" s="8"/>
      <c r="EW786" s="4"/>
      <c r="EX786" s="8"/>
      <c r="EY786" s="7"/>
      <c r="EZ786" s="7"/>
      <c r="FA786" s="2" t="s">
        <v>134</v>
      </c>
      <c r="FB786" s="2" t="s">
        <v>134</v>
      </c>
      <c r="FC786" s="2" t="s">
        <v>134</v>
      </c>
      <c r="FD786" s="2" t="s">
        <v>134</v>
      </c>
      <c r="FE786" s="2" t="s">
        <v>134</v>
      </c>
      <c r="FF786" s="2" t="s">
        <v>134</v>
      </c>
      <c r="FG786" s="4"/>
      <c r="FH786" s="8"/>
      <c r="FI786" s="4"/>
      <c r="FJ786" s="8"/>
      <c r="FK786" s="7"/>
      <c r="FL786" s="7"/>
      <c r="FM786" s="2" t="s">
        <v>134</v>
      </c>
      <c r="FN786" s="2" t="s">
        <v>134</v>
      </c>
      <c r="FO786" s="2" t="s">
        <v>134</v>
      </c>
      <c r="FP786" s="2" t="s">
        <v>134</v>
      </c>
      <c r="FQ786" s="2" t="s">
        <v>134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134</v>
      </c>
      <c r="FZ786" s="2" t="s">
        <v>134</v>
      </c>
      <c r="GA786" s="2" t="s">
        <v>134</v>
      </c>
      <c r="GB786" s="2" t="s">
        <v>134</v>
      </c>
      <c r="GC786" s="2" t="s">
        <v>134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134</v>
      </c>
      <c r="GL786" s="2" t="s">
        <v>134</v>
      </c>
      <c r="GM786" s="2" t="s">
        <v>134</v>
      </c>
      <c r="GN786" s="2" t="s">
        <v>134</v>
      </c>
      <c r="GO786" s="2" t="s">
        <v>134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134</v>
      </c>
      <c r="GX786" s="2" t="s">
        <v>134</v>
      </c>
      <c r="GY786" s="2" t="s">
        <v>134</v>
      </c>
      <c r="GZ786" s="2" t="s">
        <v>134</v>
      </c>
      <c r="HA786" s="2" t="s">
        <v>134</v>
      </c>
      <c r="HB786" s="2" t="s">
        <v>134</v>
      </c>
      <c r="HC786" s="4"/>
      <c r="HD786" s="8"/>
      <c r="HE786" s="4"/>
      <c r="HF786" s="8"/>
      <c r="HG786" s="7"/>
      <c r="HH786" s="7"/>
      <c r="HI786" s="2" t="s">
        <v>134</v>
      </c>
      <c r="HJ786" s="2" t="s">
        <v>134</v>
      </c>
      <c r="HK786" s="2" t="s">
        <v>134</v>
      </c>
      <c r="HL786" s="2" t="s">
        <v>134</v>
      </c>
      <c r="HM786" s="2" t="s">
        <v>134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134</v>
      </c>
      <c r="HV786" s="2" t="s">
        <v>134</v>
      </c>
      <c r="HW786" s="2" t="s">
        <v>134</v>
      </c>
      <c r="HX786" s="2" t="s">
        <v>134</v>
      </c>
      <c r="HY786" s="2" t="s">
        <v>134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134</v>
      </c>
      <c r="IH786" s="2" t="s">
        <v>134</v>
      </c>
      <c r="II786" s="2" t="s">
        <v>134</v>
      </c>
      <c r="IJ786" s="2" t="s">
        <v>134</v>
      </c>
      <c r="IK786" s="2" t="s">
        <v>134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134</v>
      </c>
      <c r="IT786" s="2" t="s">
        <v>134</v>
      </c>
      <c r="IU786" s="2" t="s">
        <v>134</v>
      </c>
      <c r="IV786" s="2" t="s">
        <v>134</v>
      </c>
      <c r="IW786" s="2" t="s">
        <v>134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134</v>
      </c>
      <c r="JF786" s="2" t="s">
        <v>134</v>
      </c>
      <c r="JG786" s="2" t="s">
        <v>134</v>
      </c>
      <c r="JH786" s="2" t="s">
        <v>134</v>
      </c>
      <c r="JI786" s="2" t="s">
        <v>134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134</v>
      </c>
      <c r="JR786" s="2" t="s">
        <v>134</v>
      </c>
      <c r="JS786" s="2" t="s">
        <v>134</v>
      </c>
      <c r="JT786" s="2" t="s">
        <v>134</v>
      </c>
      <c r="JU786" s="2" t="s">
        <v>134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134</v>
      </c>
      <c r="KD786" s="2" t="s">
        <v>134</v>
      </c>
      <c r="KE786" s="2" t="s">
        <v>134</v>
      </c>
      <c r="KF786" s="2" t="s">
        <v>134</v>
      </c>
      <c r="KG786" s="2" t="s">
        <v>134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134</v>
      </c>
      <c r="LB786" s="2" t="s">
        <v>134</v>
      </c>
      <c r="LC786" s="2" t="s">
        <v>134</v>
      </c>
      <c r="LD786" s="2" t="s">
        <v>134</v>
      </c>
      <c r="LE786" s="2" t="s">
        <v>134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134</v>
      </c>
      <c r="LN786" s="2" t="s">
        <v>134</v>
      </c>
      <c r="LO786" s="2" t="s">
        <v>134</v>
      </c>
      <c r="LP786" s="2" t="s">
        <v>134</v>
      </c>
      <c r="LQ786" s="2" t="s">
        <v>134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134</v>
      </c>
      <c r="LZ786" s="2" t="s">
        <v>134</v>
      </c>
      <c r="MA786" s="2" t="s">
        <v>134</v>
      </c>
      <c r="MB786" s="2" t="s">
        <v>134</v>
      </c>
      <c r="MC786" s="2" t="s">
        <v>134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134</v>
      </c>
      <c r="MM786" s="2" t="s">
        <v>134</v>
      </c>
      <c r="MN786" s="2" t="s">
        <v>134</v>
      </c>
      <c r="MO786" s="2" t="s">
        <v>134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134</v>
      </c>
      <c r="MX786" s="2" t="s">
        <v>134</v>
      </c>
      <c r="MY786" s="2" t="s">
        <v>134</v>
      </c>
      <c r="MZ786" s="2" t="s">
        <v>134</v>
      </c>
      <c r="NA786" s="2" t="s">
        <v>134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134</v>
      </c>
      <c r="NJ786" s="2" t="s">
        <v>134</v>
      </c>
      <c r="NK786" s="2" t="s">
        <v>134</v>
      </c>
      <c r="NL786" s="2" t="s">
        <v>134</v>
      </c>
      <c r="NM786" s="2" t="s">
        <v>134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134</v>
      </c>
      <c r="NV786" s="2" t="s">
        <v>134</v>
      </c>
      <c r="NW786" s="2" t="s">
        <v>134</v>
      </c>
      <c r="NX786" s="2" t="s">
        <v>134</v>
      </c>
      <c r="NY786" s="2" t="s">
        <v>134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134</v>
      </c>
      <c r="OT786" s="2" t="s">
        <v>134</v>
      </c>
      <c r="OU786" s="2" t="s">
        <v>134</v>
      </c>
      <c r="OV786" s="2" t="s">
        <v>134</v>
      </c>
      <c r="OW786" s="2" t="s">
        <v>134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134</v>
      </c>
      <c r="PR786" s="2" t="s">
        <v>134</v>
      </c>
      <c r="PS786" s="2" t="s">
        <v>134</v>
      </c>
      <c r="PT786" s="2" t="s">
        <v>134</v>
      </c>
      <c r="PU786" s="2" t="s">
        <v>134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134</v>
      </c>
      <c r="QD786" s="2" t="s">
        <v>134</v>
      </c>
      <c r="QE786" s="2" t="s">
        <v>134</v>
      </c>
      <c r="QF786" s="2" t="s">
        <v>134</v>
      </c>
      <c r="QG786" s="2" t="s">
        <v>134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134</v>
      </c>
      <c r="RB786" s="2" t="s">
        <v>134</v>
      </c>
      <c r="RC786" s="2" t="s">
        <v>134</v>
      </c>
      <c r="RD786" s="2" t="s">
        <v>134</v>
      </c>
      <c r="RE786" s="2" t="s">
        <v>134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134</v>
      </c>
      <c r="RN786" s="2" t="s">
        <v>134</v>
      </c>
      <c r="RO786" s="2" t="s">
        <v>134</v>
      </c>
      <c r="RP786" s="2" t="s">
        <v>134</v>
      </c>
      <c r="RQ786" s="2" t="s">
        <v>134</v>
      </c>
      <c r="RR786" s="2" t="s">
        <v>134</v>
      </c>
      <c r="RS786" s="4"/>
      <c r="RT786" s="8"/>
      <c r="RU786" s="4"/>
      <c r="RV786" s="8"/>
      <c r="RW786" s="7"/>
      <c r="RX786" s="7"/>
      <c r="RY786" s="2" t="s">
        <v>134</v>
      </c>
      <c r="RZ786" s="2" t="s">
        <v>134</v>
      </c>
      <c r="SA786" s="2" t="s">
        <v>134</v>
      </c>
      <c r="SB786" s="2" t="s">
        <v>134</v>
      </c>
      <c r="SC786" s="2" t="s">
        <v>134</v>
      </c>
      <c r="SD786" s="2" t="s">
        <v>134</v>
      </c>
      <c r="SE786" s="4"/>
      <c r="SF786" s="8"/>
      <c r="SG786" s="4"/>
      <c r="SH786" s="8"/>
      <c r="SI786" s="7"/>
      <c r="SJ786" s="7"/>
      <c r="SK786" s="2" t="s">
        <v>134</v>
      </c>
      <c r="SL786" s="2" t="s">
        <v>134</v>
      </c>
      <c r="SM786" s="2" t="s">
        <v>134</v>
      </c>
      <c r="SN786" s="2" t="s">
        <v>134</v>
      </c>
      <c r="SO786" s="2" t="s">
        <v>134</v>
      </c>
      <c r="SP786" s="2" t="s">
        <v>134</v>
      </c>
    </row>
    <row r="787">
      <c r="A787" s="2" t="s">
        <v>4637</v>
      </c>
      <c r="B787" s="2" t="s">
        <v>123</v>
      </c>
      <c r="C787" s="2" t="s">
        <v>1660</v>
      </c>
      <c r="D787" s="2" t="s">
        <v>125</v>
      </c>
      <c r="E787" s="2" t="s">
        <v>1660</v>
      </c>
      <c r="F787" s="2" t="s">
        <v>4635</v>
      </c>
      <c r="G787" s="2" t="s">
        <v>134</v>
      </c>
      <c r="H787" s="2" t="s">
        <v>134</v>
      </c>
      <c r="I787" s="2" t="s">
        <v>134</v>
      </c>
      <c r="J787" s="2" t="s">
        <v>3822</v>
      </c>
      <c r="K787" s="2" t="s">
        <v>4638</v>
      </c>
      <c r="L787" s="3">
        <v>4.4</v>
      </c>
      <c r="M787" s="3"/>
      <c r="N787" s="3"/>
      <c r="O787" s="2" t="s">
        <v>766</v>
      </c>
      <c r="P787" s="2" t="s">
        <v>134</v>
      </c>
      <c r="Q787" s="2" t="s">
        <v>134</v>
      </c>
      <c r="R787" s="2" t="s">
        <v>40</v>
      </c>
      <c r="S787" s="2" t="s">
        <v>134</v>
      </c>
      <c r="T787" s="2" t="s">
        <v>134</v>
      </c>
      <c r="U787" s="2" t="s">
        <v>134</v>
      </c>
      <c r="V787" s="2" t="s">
        <v>134</v>
      </c>
      <c r="W787" s="2" t="s">
        <v>134</v>
      </c>
      <c r="X787" s="2" t="s">
        <v>134</v>
      </c>
      <c r="Y787" s="2" t="s">
        <v>134</v>
      </c>
      <c r="Z787" s="4"/>
      <c r="AA787" s="4">
        <f>=ROUNDDOWN({0},0)</f>
      </c>
      <c r="AB787" s="5"/>
      <c r="AC787" s="2" t="s">
        <v>134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134</v>
      </c>
      <c r="BD787" s="8" t="s">
        <v>134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/>
      <c r="BJ787" s="4"/>
      <c r="BK787" s="8"/>
      <c r="BL787" s="2" t="s">
        <v>134</v>
      </c>
      <c r="BM787" s="7"/>
      <c r="BN787" s="7"/>
      <c r="BO787" s="4"/>
      <c r="BP787" s="8"/>
      <c r="BQ787" s="4"/>
      <c r="BR787" s="8"/>
      <c r="BS787" s="7"/>
      <c r="BT787" s="7"/>
      <c r="BU787" s="2" t="s">
        <v>134</v>
      </c>
      <c r="BV787" s="2" t="s">
        <v>134</v>
      </c>
      <c r="BW787" s="2" t="s">
        <v>134</v>
      </c>
      <c r="BX787" s="2" t="s">
        <v>134</v>
      </c>
      <c r="BY787" s="2" t="s">
        <v>134</v>
      </c>
      <c r="BZ787" s="2" t="s">
        <v>134</v>
      </c>
      <c r="CA787" s="4"/>
      <c r="CB787" s="8"/>
      <c r="CC787" s="4"/>
      <c r="CD787" s="8"/>
      <c r="CE787" s="7"/>
      <c r="CF787" s="7"/>
      <c r="CG787" s="2" t="s">
        <v>134</v>
      </c>
      <c r="CH787" s="2" t="s">
        <v>134</v>
      </c>
      <c r="CI787" s="2" t="s">
        <v>134</v>
      </c>
      <c r="CJ787" s="2" t="s">
        <v>134</v>
      </c>
      <c r="CK787" s="2" t="s">
        <v>134</v>
      </c>
      <c r="CL787" s="2" t="s">
        <v>134</v>
      </c>
      <c r="CM787" s="4"/>
      <c r="CN787" s="8"/>
      <c r="CO787" s="4"/>
      <c r="CP787" s="8"/>
      <c r="CQ787" s="7"/>
      <c r="CR787" s="7"/>
      <c r="CS787" s="2" t="s">
        <v>134</v>
      </c>
      <c r="CT787" s="2" t="s">
        <v>134</v>
      </c>
      <c r="CU787" s="2" t="s">
        <v>134</v>
      </c>
      <c r="CV787" s="2" t="s">
        <v>134</v>
      </c>
      <c r="CW787" s="2" t="s">
        <v>134</v>
      </c>
      <c r="CX787" s="2" t="s">
        <v>134</v>
      </c>
      <c r="CY787" s="4"/>
      <c r="CZ787" s="8"/>
      <c r="DA787" s="4"/>
      <c r="DB787" s="8"/>
      <c r="DC787" s="7"/>
      <c r="DD787" s="7"/>
      <c r="DE787" s="2" t="s">
        <v>134</v>
      </c>
      <c r="DF787" s="2" t="s">
        <v>134</v>
      </c>
      <c r="DG787" s="2" t="s">
        <v>134</v>
      </c>
      <c r="DH787" s="2" t="s">
        <v>134</v>
      </c>
      <c r="DI787" s="2" t="s">
        <v>134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134</v>
      </c>
      <c r="DR787" s="2" t="s">
        <v>134</v>
      </c>
      <c r="DS787" s="2" t="s">
        <v>134</v>
      </c>
      <c r="DT787" s="2" t="s">
        <v>134</v>
      </c>
      <c r="DU787" s="2" t="s">
        <v>134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134</v>
      </c>
      <c r="ED787" s="2" t="s">
        <v>134</v>
      </c>
      <c r="EE787" s="2" t="s">
        <v>134</v>
      </c>
      <c r="EF787" s="2" t="s">
        <v>134</v>
      </c>
      <c r="EG787" s="2" t="s">
        <v>134</v>
      </c>
      <c r="EH787" s="2" t="s">
        <v>134</v>
      </c>
      <c r="EI787" s="4"/>
      <c r="EJ787" s="8"/>
      <c r="EK787" s="4"/>
      <c r="EL787" s="8"/>
      <c r="EM787" s="7"/>
      <c r="EN787" s="7"/>
      <c r="EO787" s="2" t="s">
        <v>134</v>
      </c>
      <c r="EP787" s="2" t="s">
        <v>134</v>
      </c>
      <c r="EQ787" s="2" t="s">
        <v>134</v>
      </c>
      <c r="ER787" s="2" t="s">
        <v>134</v>
      </c>
      <c r="ES787" s="2" t="s">
        <v>134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134</v>
      </c>
      <c r="FB787" s="2" t="s">
        <v>134</v>
      </c>
      <c r="FC787" s="2" t="s">
        <v>134</v>
      </c>
      <c r="FD787" s="2" t="s">
        <v>134</v>
      </c>
      <c r="FE787" s="2" t="s">
        <v>134</v>
      </c>
      <c r="FF787" s="2" t="s">
        <v>134</v>
      </c>
      <c r="FG787" s="4"/>
      <c r="FH787" s="8"/>
      <c r="FI787" s="4"/>
      <c r="FJ787" s="8"/>
      <c r="FK787" s="7"/>
      <c r="FL787" s="7"/>
      <c r="FM787" s="2" t="s">
        <v>134</v>
      </c>
      <c r="FN787" s="2" t="s">
        <v>134</v>
      </c>
      <c r="FO787" s="2" t="s">
        <v>134</v>
      </c>
      <c r="FP787" s="2" t="s">
        <v>134</v>
      </c>
      <c r="FQ787" s="2" t="s">
        <v>134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134</v>
      </c>
      <c r="FZ787" s="2" t="s">
        <v>134</v>
      </c>
      <c r="GA787" s="2" t="s">
        <v>134</v>
      </c>
      <c r="GB787" s="2" t="s">
        <v>134</v>
      </c>
      <c r="GC787" s="2" t="s">
        <v>134</v>
      </c>
      <c r="GD787" s="2" t="s">
        <v>134</v>
      </c>
      <c r="GE787" s="4"/>
      <c r="GF787" s="8"/>
      <c r="GG787" s="4"/>
      <c r="GH787" s="8"/>
      <c r="GI787" s="7"/>
      <c r="GJ787" s="7"/>
      <c r="GK787" s="2" t="s">
        <v>134</v>
      </c>
      <c r="GL787" s="2" t="s">
        <v>134</v>
      </c>
      <c r="GM787" s="2" t="s">
        <v>134</v>
      </c>
      <c r="GN787" s="2" t="s">
        <v>134</v>
      </c>
      <c r="GO787" s="2" t="s">
        <v>134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134</v>
      </c>
      <c r="GX787" s="2" t="s">
        <v>134</v>
      </c>
      <c r="GY787" s="2" t="s">
        <v>134</v>
      </c>
      <c r="GZ787" s="2" t="s">
        <v>134</v>
      </c>
      <c r="HA787" s="2" t="s">
        <v>134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134</v>
      </c>
      <c r="HJ787" s="2" t="s">
        <v>134</v>
      </c>
      <c r="HK787" s="2" t="s">
        <v>134</v>
      </c>
      <c r="HL787" s="2" t="s">
        <v>134</v>
      </c>
      <c r="HM787" s="2" t="s">
        <v>134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134</v>
      </c>
      <c r="HV787" s="2" t="s">
        <v>134</v>
      </c>
      <c r="HW787" s="2" t="s">
        <v>134</v>
      </c>
      <c r="HX787" s="2" t="s">
        <v>134</v>
      </c>
      <c r="HY787" s="2" t="s">
        <v>134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134</v>
      </c>
      <c r="IH787" s="2" t="s">
        <v>134</v>
      </c>
      <c r="II787" s="2" t="s">
        <v>134</v>
      </c>
      <c r="IJ787" s="2" t="s">
        <v>134</v>
      </c>
      <c r="IK787" s="2" t="s">
        <v>134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134</v>
      </c>
      <c r="IT787" s="2" t="s">
        <v>134</v>
      </c>
      <c r="IU787" s="2" t="s">
        <v>134</v>
      </c>
      <c r="IV787" s="2" t="s">
        <v>134</v>
      </c>
      <c r="IW787" s="2" t="s">
        <v>134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134</v>
      </c>
      <c r="JF787" s="2" t="s">
        <v>134</v>
      </c>
      <c r="JG787" s="2" t="s">
        <v>134</v>
      </c>
      <c r="JH787" s="2" t="s">
        <v>134</v>
      </c>
      <c r="JI787" s="2" t="s">
        <v>134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134</v>
      </c>
      <c r="JR787" s="2" t="s">
        <v>134</v>
      </c>
      <c r="JS787" s="2" t="s">
        <v>134</v>
      </c>
      <c r="JT787" s="2" t="s">
        <v>134</v>
      </c>
      <c r="JU787" s="2" t="s">
        <v>134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134</v>
      </c>
      <c r="KD787" s="2" t="s">
        <v>134</v>
      </c>
      <c r="KE787" s="2" t="s">
        <v>134</v>
      </c>
      <c r="KF787" s="2" t="s">
        <v>134</v>
      </c>
      <c r="KG787" s="2" t="s">
        <v>134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134</v>
      </c>
      <c r="LB787" s="2" t="s">
        <v>134</v>
      </c>
      <c r="LC787" s="2" t="s">
        <v>134</v>
      </c>
      <c r="LD787" s="2" t="s">
        <v>134</v>
      </c>
      <c r="LE787" s="2" t="s">
        <v>134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134</v>
      </c>
      <c r="LN787" s="2" t="s">
        <v>134</v>
      </c>
      <c r="LO787" s="2" t="s">
        <v>134</v>
      </c>
      <c r="LP787" s="2" t="s">
        <v>134</v>
      </c>
      <c r="LQ787" s="2" t="s">
        <v>134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134</v>
      </c>
      <c r="LZ787" s="2" t="s">
        <v>134</v>
      </c>
      <c r="MA787" s="2" t="s">
        <v>134</v>
      </c>
      <c r="MB787" s="2" t="s">
        <v>134</v>
      </c>
      <c r="MC787" s="2" t="s">
        <v>134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134</v>
      </c>
      <c r="MM787" s="2" t="s">
        <v>134</v>
      </c>
      <c r="MN787" s="2" t="s">
        <v>134</v>
      </c>
      <c r="MO787" s="2" t="s">
        <v>134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134</v>
      </c>
      <c r="NJ787" s="2" t="s">
        <v>134</v>
      </c>
      <c r="NK787" s="2" t="s">
        <v>134</v>
      </c>
      <c r="NL787" s="2" t="s">
        <v>134</v>
      </c>
      <c r="NM787" s="2" t="s">
        <v>134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134</v>
      </c>
      <c r="NV787" s="2" t="s">
        <v>134</v>
      </c>
      <c r="NW787" s="2" t="s">
        <v>134</v>
      </c>
      <c r="NX787" s="2" t="s">
        <v>134</v>
      </c>
      <c r="NY787" s="2" t="s">
        <v>134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134</v>
      </c>
      <c r="OT787" s="2" t="s">
        <v>134</v>
      </c>
      <c r="OU787" s="2" t="s">
        <v>134</v>
      </c>
      <c r="OV787" s="2" t="s">
        <v>134</v>
      </c>
      <c r="OW787" s="2" t="s">
        <v>134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134</v>
      </c>
      <c r="PR787" s="2" t="s">
        <v>134</v>
      </c>
      <c r="PS787" s="2" t="s">
        <v>134</v>
      </c>
      <c r="PT787" s="2" t="s">
        <v>134</v>
      </c>
      <c r="PU787" s="2" t="s">
        <v>134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134</v>
      </c>
      <c r="QP787" s="2" t="s">
        <v>134</v>
      </c>
      <c r="QQ787" s="2" t="s">
        <v>134</v>
      </c>
      <c r="QR787" s="2" t="s">
        <v>134</v>
      </c>
      <c r="QS787" s="2" t="s">
        <v>134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134</v>
      </c>
      <c r="RB787" s="2" t="s">
        <v>134</v>
      </c>
      <c r="RC787" s="2" t="s">
        <v>134</v>
      </c>
      <c r="RD787" s="2" t="s">
        <v>134</v>
      </c>
      <c r="RE787" s="2" t="s">
        <v>134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134</v>
      </c>
      <c r="RN787" s="2" t="s">
        <v>134</v>
      </c>
      <c r="RO787" s="2" t="s">
        <v>134</v>
      </c>
      <c r="RP787" s="2" t="s">
        <v>134</v>
      </c>
      <c r="RQ787" s="2" t="s">
        <v>134</v>
      </c>
      <c r="RR787" s="2" t="s">
        <v>134</v>
      </c>
      <c r="RS787" s="4"/>
      <c r="RT787" s="8"/>
      <c r="RU787" s="4"/>
      <c r="RV787" s="8"/>
      <c r="RW787" s="7"/>
      <c r="RX787" s="7"/>
      <c r="RY787" s="2" t="s">
        <v>134</v>
      </c>
      <c r="RZ787" s="2" t="s">
        <v>134</v>
      </c>
      <c r="SA787" s="2" t="s">
        <v>134</v>
      </c>
      <c r="SB787" s="2" t="s">
        <v>134</v>
      </c>
      <c r="SC787" s="2" t="s">
        <v>134</v>
      </c>
      <c r="SD787" s="2" t="s">
        <v>134</v>
      </c>
      <c r="SE787" s="4"/>
      <c r="SF787" s="8"/>
      <c r="SG787" s="4"/>
      <c r="SH787" s="8"/>
      <c r="SI787" s="7"/>
      <c r="SJ787" s="7"/>
      <c r="SK787" s="2" t="s">
        <v>134</v>
      </c>
      <c r="SL787" s="2" t="s">
        <v>134</v>
      </c>
      <c r="SM787" s="2" t="s">
        <v>134</v>
      </c>
      <c r="SN787" s="2" t="s">
        <v>134</v>
      </c>
      <c r="SO787" s="2" t="s">
        <v>134</v>
      </c>
      <c r="SP787" s="2" t="s">
        <v>134</v>
      </c>
    </row>
    <row r="788">
      <c r="A788" s="2" t="s">
        <v>4639</v>
      </c>
      <c r="B788" s="2" t="s">
        <v>123</v>
      </c>
      <c r="C788" s="2" t="s">
        <v>1660</v>
      </c>
      <c r="D788" s="2" t="s">
        <v>125</v>
      </c>
      <c r="E788" s="2" t="s">
        <v>1660</v>
      </c>
      <c r="F788" s="2" t="s">
        <v>4640</v>
      </c>
      <c r="G788" s="2" t="s">
        <v>134</v>
      </c>
      <c r="H788" s="2" t="s">
        <v>134</v>
      </c>
      <c r="I788" s="2" t="s">
        <v>134</v>
      </c>
      <c r="J788" s="2" t="s">
        <v>3822</v>
      </c>
      <c r="K788" s="2" t="s">
        <v>1298</v>
      </c>
      <c r="L788" s="3">
        <v>6.16</v>
      </c>
      <c r="M788" s="3"/>
      <c r="N788" s="3"/>
      <c r="O788" s="2" t="s">
        <v>274</v>
      </c>
      <c r="P788" s="2" t="s">
        <v>134</v>
      </c>
      <c r="Q788" s="2" t="s">
        <v>134</v>
      </c>
      <c r="R788" s="2" t="s">
        <v>40</v>
      </c>
      <c r="S788" s="2" t="s">
        <v>134</v>
      </c>
      <c r="T788" s="2" t="s">
        <v>134</v>
      </c>
      <c r="U788" s="2" t="s">
        <v>134</v>
      </c>
      <c r="V788" s="2" t="s">
        <v>134</v>
      </c>
      <c r="W788" s="2" t="s">
        <v>134</v>
      </c>
      <c r="X788" s="2" t="s">
        <v>134</v>
      </c>
      <c r="Y788" s="2" t="s">
        <v>134</v>
      </c>
      <c r="Z788" s="4"/>
      <c r="AA788" s="4">
        <f>=ROUNDDOWN({0},0)</f>
      </c>
      <c r="AB788" s="5"/>
      <c r="AC788" s="2" t="s">
        <v>134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134</v>
      </c>
      <c r="BM788" s="7"/>
      <c r="BN788" s="7"/>
      <c r="BO788" s="4"/>
      <c r="BP788" s="8"/>
      <c r="BQ788" s="4"/>
      <c r="BR788" s="8"/>
      <c r="BS788" s="7"/>
      <c r="BT788" s="7"/>
      <c r="BU788" s="2" t="s">
        <v>134</v>
      </c>
      <c r="BV788" s="2" t="s">
        <v>134</v>
      </c>
      <c r="BW788" s="2" t="s">
        <v>134</v>
      </c>
      <c r="BX788" s="2" t="s">
        <v>134</v>
      </c>
      <c r="BY788" s="2" t="s">
        <v>134</v>
      </c>
      <c r="BZ788" s="2" t="s">
        <v>134</v>
      </c>
      <c r="CA788" s="4"/>
      <c r="CB788" s="8"/>
      <c r="CC788" s="4"/>
      <c r="CD788" s="8"/>
      <c r="CE788" s="7"/>
      <c r="CF788" s="7"/>
      <c r="CG788" s="2" t="s">
        <v>134</v>
      </c>
      <c r="CH788" s="2" t="s">
        <v>134</v>
      </c>
      <c r="CI788" s="2" t="s">
        <v>134</v>
      </c>
      <c r="CJ788" s="2" t="s">
        <v>134</v>
      </c>
      <c r="CK788" s="2" t="s">
        <v>134</v>
      </c>
      <c r="CL788" s="2" t="s">
        <v>134</v>
      </c>
      <c r="CM788" s="4"/>
      <c r="CN788" s="8"/>
      <c r="CO788" s="4"/>
      <c r="CP788" s="8"/>
      <c r="CQ788" s="7"/>
      <c r="CR788" s="7"/>
      <c r="CS788" s="2" t="s">
        <v>134</v>
      </c>
      <c r="CT788" s="2" t="s">
        <v>134</v>
      </c>
      <c r="CU788" s="2" t="s">
        <v>134</v>
      </c>
      <c r="CV788" s="2" t="s">
        <v>134</v>
      </c>
      <c r="CW788" s="2" t="s">
        <v>134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134</v>
      </c>
      <c r="DF788" s="2" t="s">
        <v>134</v>
      </c>
      <c r="DG788" s="2" t="s">
        <v>134</v>
      </c>
      <c r="DH788" s="2" t="s">
        <v>134</v>
      </c>
      <c r="DI788" s="2" t="s">
        <v>134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134</v>
      </c>
      <c r="DR788" s="2" t="s">
        <v>134</v>
      </c>
      <c r="DS788" s="2" t="s">
        <v>134</v>
      </c>
      <c r="DT788" s="2" t="s">
        <v>134</v>
      </c>
      <c r="DU788" s="2" t="s">
        <v>134</v>
      </c>
      <c r="DV788" s="2" t="s">
        <v>134</v>
      </c>
      <c r="DW788" s="4"/>
      <c r="DX788" s="8"/>
      <c r="DY788" s="4"/>
      <c r="DZ788" s="8"/>
      <c r="EA788" s="7"/>
      <c r="EB788" s="7"/>
      <c r="EC788" s="2" t="s">
        <v>134</v>
      </c>
      <c r="ED788" s="2" t="s">
        <v>134</v>
      </c>
      <c r="EE788" s="2" t="s">
        <v>134</v>
      </c>
      <c r="EF788" s="2" t="s">
        <v>134</v>
      </c>
      <c r="EG788" s="2" t="s">
        <v>134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134</v>
      </c>
      <c r="EP788" s="2" t="s">
        <v>134</v>
      </c>
      <c r="EQ788" s="2" t="s">
        <v>134</v>
      </c>
      <c r="ER788" s="2" t="s">
        <v>134</v>
      </c>
      <c r="ES788" s="2" t="s">
        <v>134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134</v>
      </c>
      <c r="FB788" s="2" t="s">
        <v>134</v>
      </c>
      <c r="FC788" s="2" t="s">
        <v>134</v>
      </c>
      <c r="FD788" s="2" t="s">
        <v>134</v>
      </c>
      <c r="FE788" s="2" t="s">
        <v>134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134</v>
      </c>
      <c r="FN788" s="2" t="s">
        <v>134</v>
      </c>
      <c r="FO788" s="2" t="s">
        <v>134</v>
      </c>
      <c r="FP788" s="2" t="s">
        <v>134</v>
      </c>
      <c r="FQ788" s="2" t="s">
        <v>134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134</v>
      </c>
      <c r="FZ788" s="2" t="s">
        <v>134</v>
      </c>
      <c r="GA788" s="2" t="s">
        <v>134</v>
      </c>
      <c r="GB788" s="2" t="s">
        <v>134</v>
      </c>
      <c r="GC788" s="2" t="s">
        <v>134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134</v>
      </c>
      <c r="GL788" s="2" t="s">
        <v>134</v>
      </c>
      <c r="GM788" s="2" t="s">
        <v>134</v>
      </c>
      <c r="GN788" s="2" t="s">
        <v>134</v>
      </c>
      <c r="GO788" s="2" t="s">
        <v>134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134</v>
      </c>
      <c r="GX788" s="2" t="s">
        <v>134</v>
      </c>
      <c r="GY788" s="2" t="s">
        <v>134</v>
      </c>
      <c r="GZ788" s="2" t="s">
        <v>134</v>
      </c>
      <c r="HA788" s="2" t="s">
        <v>134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134</v>
      </c>
      <c r="HJ788" s="2" t="s">
        <v>134</v>
      </c>
      <c r="HK788" s="2" t="s">
        <v>134</v>
      </c>
      <c r="HL788" s="2" t="s">
        <v>134</v>
      </c>
      <c r="HM788" s="2" t="s">
        <v>134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134</v>
      </c>
      <c r="IH788" s="2" t="s">
        <v>134</v>
      </c>
      <c r="II788" s="2" t="s">
        <v>134</v>
      </c>
      <c r="IJ788" s="2" t="s">
        <v>134</v>
      </c>
      <c r="IK788" s="2" t="s">
        <v>134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134</v>
      </c>
      <c r="IT788" s="2" t="s">
        <v>134</v>
      </c>
      <c r="IU788" s="2" t="s">
        <v>134</v>
      </c>
      <c r="IV788" s="2" t="s">
        <v>134</v>
      </c>
      <c r="IW788" s="2" t="s">
        <v>134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134</v>
      </c>
      <c r="JF788" s="2" t="s">
        <v>134</v>
      </c>
      <c r="JG788" s="2" t="s">
        <v>134</v>
      </c>
      <c r="JH788" s="2" t="s">
        <v>134</v>
      </c>
      <c r="JI788" s="2" t="s">
        <v>134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134</v>
      </c>
      <c r="KD788" s="2" t="s">
        <v>134</v>
      </c>
      <c r="KE788" s="2" t="s">
        <v>134</v>
      </c>
      <c r="KF788" s="2" t="s">
        <v>134</v>
      </c>
      <c r="KG788" s="2" t="s">
        <v>134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134</v>
      </c>
      <c r="LB788" s="2" t="s">
        <v>134</v>
      </c>
      <c r="LC788" s="2" t="s">
        <v>134</v>
      </c>
      <c r="LD788" s="2" t="s">
        <v>134</v>
      </c>
      <c r="LE788" s="2" t="s">
        <v>134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134</v>
      </c>
      <c r="LN788" s="2" t="s">
        <v>134</v>
      </c>
      <c r="LO788" s="2" t="s">
        <v>134</v>
      </c>
      <c r="LP788" s="2" t="s">
        <v>134</v>
      </c>
      <c r="LQ788" s="2" t="s">
        <v>134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134</v>
      </c>
      <c r="LZ788" s="2" t="s">
        <v>134</v>
      </c>
      <c r="MA788" s="2" t="s">
        <v>134</v>
      </c>
      <c r="MB788" s="2" t="s">
        <v>134</v>
      </c>
      <c r="MC788" s="2" t="s">
        <v>134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134</v>
      </c>
      <c r="MM788" s="2" t="s">
        <v>134</v>
      </c>
      <c r="MN788" s="2" t="s">
        <v>134</v>
      </c>
      <c r="MO788" s="2" t="s">
        <v>134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134</v>
      </c>
      <c r="MX788" s="2" t="s">
        <v>134</v>
      </c>
      <c r="MY788" s="2" t="s">
        <v>134</v>
      </c>
      <c r="MZ788" s="2" t="s">
        <v>134</v>
      </c>
      <c r="NA788" s="2" t="s">
        <v>134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134</v>
      </c>
      <c r="OT788" s="2" t="s">
        <v>134</v>
      </c>
      <c r="OU788" s="2" t="s">
        <v>134</v>
      </c>
      <c r="OV788" s="2" t="s">
        <v>134</v>
      </c>
      <c r="OW788" s="2" t="s">
        <v>134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134</v>
      </c>
      <c r="PR788" s="2" t="s">
        <v>134</v>
      </c>
      <c r="PS788" s="2" t="s">
        <v>134</v>
      </c>
      <c r="PT788" s="2" t="s">
        <v>134</v>
      </c>
      <c r="PU788" s="2" t="s">
        <v>134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134</v>
      </c>
      <c r="QD788" s="2" t="s">
        <v>134</v>
      </c>
      <c r="QE788" s="2" t="s">
        <v>134</v>
      </c>
      <c r="QF788" s="2" t="s">
        <v>134</v>
      </c>
      <c r="QG788" s="2" t="s">
        <v>134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134</v>
      </c>
      <c r="RB788" s="2" t="s">
        <v>134</v>
      </c>
      <c r="RC788" s="2" t="s">
        <v>134</v>
      </c>
      <c r="RD788" s="2" t="s">
        <v>134</v>
      </c>
      <c r="RE788" s="2" t="s">
        <v>134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134</v>
      </c>
      <c r="RN788" s="2" t="s">
        <v>134</v>
      </c>
      <c r="RO788" s="2" t="s">
        <v>134</v>
      </c>
      <c r="RP788" s="2" t="s">
        <v>134</v>
      </c>
      <c r="RQ788" s="2" t="s">
        <v>134</v>
      </c>
      <c r="RR788" s="2" t="s">
        <v>134</v>
      </c>
      <c r="RS788" s="4"/>
      <c r="RT788" s="8"/>
      <c r="RU788" s="4"/>
      <c r="RV788" s="8"/>
      <c r="RW788" s="7"/>
      <c r="RX788" s="7"/>
      <c r="RY788" s="2" t="s">
        <v>134</v>
      </c>
      <c r="RZ788" s="2" t="s">
        <v>134</v>
      </c>
      <c r="SA788" s="2" t="s">
        <v>134</v>
      </c>
      <c r="SB788" s="2" t="s">
        <v>134</v>
      </c>
      <c r="SC788" s="2" t="s">
        <v>134</v>
      </c>
      <c r="SD788" s="2" t="s">
        <v>134</v>
      </c>
      <c r="SE788" s="4"/>
      <c r="SF788" s="8"/>
      <c r="SG788" s="4"/>
      <c r="SH788" s="8"/>
      <c r="SI788" s="7"/>
      <c r="SJ788" s="7"/>
      <c r="SK788" s="2" t="s">
        <v>134</v>
      </c>
      <c r="SL788" s="2" t="s">
        <v>134</v>
      </c>
      <c r="SM788" s="2" t="s">
        <v>134</v>
      </c>
      <c r="SN788" s="2" t="s">
        <v>134</v>
      </c>
      <c r="SO788" s="2" t="s">
        <v>134</v>
      </c>
      <c r="SP788" s="2" t="s">
        <v>134</v>
      </c>
    </row>
    <row r="789">
      <c r="A789" s="2" t="s">
        <v>4641</v>
      </c>
      <c r="B789" s="2" t="s">
        <v>123</v>
      </c>
      <c r="C789" s="2" t="s">
        <v>1660</v>
      </c>
      <c r="D789" s="2" t="s">
        <v>125</v>
      </c>
      <c r="E789" s="2" t="s">
        <v>1660</v>
      </c>
      <c r="F789" s="2" t="s">
        <v>4642</v>
      </c>
      <c r="G789" s="2" t="s">
        <v>134</v>
      </c>
      <c r="H789" s="2" t="s">
        <v>134</v>
      </c>
      <c r="I789" s="2" t="s">
        <v>134</v>
      </c>
      <c r="J789" s="2" t="s">
        <v>234</v>
      </c>
      <c r="K789" s="2" t="s">
        <v>1298</v>
      </c>
      <c r="L789" s="3">
        <v>8</v>
      </c>
      <c r="M789" s="3"/>
      <c r="N789" s="3"/>
      <c r="O789" s="2" t="s">
        <v>766</v>
      </c>
      <c r="P789" s="2" t="s">
        <v>134</v>
      </c>
      <c r="Q789" s="2" t="s">
        <v>134</v>
      </c>
      <c r="R789" s="2" t="s">
        <v>3132</v>
      </c>
      <c r="S789" s="2" t="s">
        <v>134</v>
      </c>
      <c r="T789" s="2" t="s">
        <v>134</v>
      </c>
      <c r="U789" s="2" t="s">
        <v>134</v>
      </c>
      <c r="V789" s="2" t="s">
        <v>134</v>
      </c>
      <c r="W789" s="2" t="s">
        <v>134</v>
      </c>
      <c r="X789" s="2" t="s">
        <v>134</v>
      </c>
      <c r="Y789" s="2" t="s">
        <v>134</v>
      </c>
      <c r="Z789" s="4"/>
      <c r="AA789" s="4">
        <f>=ROUNDDOWN({0},0)</f>
      </c>
      <c r="AB789" s="5"/>
      <c r="AC789" s="2" t="s">
        <v>134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134</v>
      </c>
      <c r="BM789" s="7"/>
      <c r="BN789" s="7"/>
      <c r="BO789" s="4"/>
      <c r="BP789" s="8"/>
      <c r="BQ789" s="4"/>
      <c r="BR789" s="8"/>
      <c r="BS789" s="7"/>
      <c r="BT789" s="7"/>
      <c r="BU789" s="2" t="s">
        <v>134</v>
      </c>
      <c r="BV789" s="2" t="s">
        <v>134</v>
      </c>
      <c r="BW789" s="2" t="s">
        <v>134</v>
      </c>
      <c r="BX789" s="2" t="s">
        <v>134</v>
      </c>
      <c r="BY789" s="2" t="s">
        <v>134</v>
      </c>
      <c r="BZ789" s="2" t="s">
        <v>134</v>
      </c>
      <c r="CA789" s="4"/>
      <c r="CB789" s="8"/>
      <c r="CC789" s="4"/>
      <c r="CD789" s="8"/>
      <c r="CE789" s="7"/>
      <c r="CF789" s="7"/>
      <c r="CG789" s="2" t="s">
        <v>134</v>
      </c>
      <c r="CH789" s="2" t="s">
        <v>134</v>
      </c>
      <c r="CI789" s="2" t="s">
        <v>134</v>
      </c>
      <c r="CJ789" s="2" t="s">
        <v>134</v>
      </c>
      <c r="CK789" s="2" t="s">
        <v>134</v>
      </c>
      <c r="CL789" s="2" t="s">
        <v>134</v>
      </c>
      <c r="CM789" s="4"/>
      <c r="CN789" s="8"/>
      <c r="CO789" s="4"/>
      <c r="CP789" s="8"/>
      <c r="CQ789" s="7"/>
      <c r="CR789" s="7"/>
      <c r="CS789" s="2" t="s">
        <v>134</v>
      </c>
      <c r="CT789" s="2" t="s">
        <v>134</v>
      </c>
      <c r="CU789" s="2" t="s">
        <v>134</v>
      </c>
      <c r="CV789" s="2" t="s">
        <v>134</v>
      </c>
      <c r="CW789" s="2" t="s">
        <v>134</v>
      </c>
      <c r="CX789" s="2" t="s">
        <v>134</v>
      </c>
      <c r="CY789" s="4"/>
      <c r="CZ789" s="8"/>
      <c r="DA789" s="4"/>
      <c r="DB789" s="8"/>
      <c r="DC789" s="7"/>
      <c r="DD789" s="7"/>
      <c r="DE789" s="2" t="s">
        <v>134</v>
      </c>
      <c r="DF789" s="2" t="s">
        <v>134</v>
      </c>
      <c r="DG789" s="2" t="s">
        <v>134</v>
      </c>
      <c r="DH789" s="2" t="s">
        <v>134</v>
      </c>
      <c r="DI789" s="2" t="s">
        <v>134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134</v>
      </c>
      <c r="DR789" s="2" t="s">
        <v>134</v>
      </c>
      <c r="DS789" s="2" t="s">
        <v>134</v>
      </c>
      <c r="DT789" s="2" t="s">
        <v>134</v>
      </c>
      <c r="DU789" s="2" t="s">
        <v>134</v>
      </c>
      <c r="DV789" s="2" t="s">
        <v>134</v>
      </c>
      <c r="DW789" s="4"/>
      <c r="DX789" s="8"/>
      <c r="DY789" s="4"/>
      <c r="DZ789" s="8"/>
      <c r="EA789" s="7"/>
      <c r="EB789" s="7"/>
      <c r="EC789" s="2" t="s">
        <v>134</v>
      </c>
      <c r="ED789" s="2" t="s">
        <v>134</v>
      </c>
      <c r="EE789" s="2" t="s">
        <v>134</v>
      </c>
      <c r="EF789" s="2" t="s">
        <v>134</v>
      </c>
      <c r="EG789" s="2" t="s">
        <v>134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134</v>
      </c>
      <c r="EP789" s="2" t="s">
        <v>134</v>
      </c>
      <c r="EQ789" s="2" t="s">
        <v>134</v>
      </c>
      <c r="ER789" s="2" t="s">
        <v>134</v>
      </c>
      <c r="ES789" s="2" t="s">
        <v>134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134</v>
      </c>
      <c r="FB789" s="2" t="s">
        <v>134</v>
      </c>
      <c r="FC789" s="2" t="s">
        <v>134</v>
      </c>
      <c r="FD789" s="2" t="s">
        <v>134</v>
      </c>
      <c r="FE789" s="2" t="s">
        <v>134</v>
      </c>
      <c r="FF789" s="2" t="s">
        <v>134</v>
      </c>
      <c r="FG789" s="4"/>
      <c r="FH789" s="8"/>
      <c r="FI789" s="4"/>
      <c r="FJ789" s="8"/>
      <c r="FK789" s="7"/>
      <c r="FL789" s="7"/>
      <c r="FM789" s="2" t="s">
        <v>134</v>
      </c>
      <c r="FN789" s="2" t="s">
        <v>134</v>
      </c>
      <c r="FO789" s="2" t="s">
        <v>134</v>
      </c>
      <c r="FP789" s="2" t="s">
        <v>134</v>
      </c>
      <c r="FQ789" s="2" t="s">
        <v>134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134</v>
      </c>
      <c r="FZ789" s="2" t="s">
        <v>134</v>
      </c>
      <c r="GA789" s="2" t="s">
        <v>134</v>
      </c>
      <c r="GB789" s="2" t="s">
        <v>134</v>
      </c>
      <c r="GC789" s="2" t="s">
        <v>134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134</v>
      </c>
      <c r="GL789" s="2" t="s">
        <v>134</v>
      </c>
      <c r="GM789" s="2" t="s">
        <v>134</v>
      </c>
      <c r="GN789" s="2" t="s">
        <v>134</v>
      </c>
      <c r="GO789" s="2" t="s">
        <v>134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134</v>
      </c>
      <c r="GX789" s="2" t="s">
        <v>134</v>
      </c>
      <c r="GY789" s="2" t="s">
        <v>134</v>
      </c>
      <c r="GZ789" s="2" t="s">
        <v>134</v>
      </c>
      <c r="HA789" s="2" t="s">
        <v>134</v>
      </c>
      <c r="HB789" s="2" t="s">
        <v>134</v>
      </c>
      <c r="HC789" s="4"/>
      <c r="HD789" s="8"/>
      <c r="HE789" s="4"/>
      <c r="HF789" s="8"/>
      <c r="HG789" s="7"/>
      <c r="HH789" s="7"/>
      <c r="HI789" s="2" t="s">
        <v>134</v>
      </c>
      <c r="HJ789" s="2" t="s">
        <v>134</v>
      </c>
      <c r="HK789" s="2" t="s">
        <v>134</v>
      </c>
      <c r="HL789" s="2" t="s">
        <v>134</v>
      </c>
      <c r="HM789" s="2" t="s">
        <v>134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134</v>
      </c>
      <c r="HV789" s="2" t="s">
        <v>134</v>
      </c>
      <c r="HW789" s="2" t="s">
        <v>134</v>
      </c>
      <c r="HX789" s="2" t="s">
        <v>134</v>
      </c>
      <c r="HY789" s="2" t="s">
        <v>134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134</v>
      </c>
      <c r="IH789" s="2" t="s">
        <v>134</v>
      </c>
      <c r="II789" s="2" t="s">
        <v>134</v>
      </c>
      <c r="IJ789" s="2" t="s">
        <v>134</v>
      </c>
      <c r="IK789" s="2" t="s">
        <v>134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134</v>
      </c>
      <c r="IT789" s="2" t="s">
        <v>134</v>
      </c>
      <c r="IU789" s="2" t="s">
        <v>134</v>
      </c>
      <c r="IV789" s="2" t="s">
        <v>134</v>
      </c>
      <c r="IW789" s="2" t="s">
        <v>134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134</v>
      </c>
      <c r="JF789" s="2" t="s">
        <v>134</v>
      </c>
      <c r="JG789" s="2" t="s">
        <v>134</v>
      </c>
      <c r="JH789" s="2" t="s">
        <v>134</v>
      </c>
      <c r="JI789" s="2" t="s">
        <v>134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134</v>
      </c>
      <c r="JR789" s="2" t="s">
        <v>134</v>
      </c>
      <c r="JS789" s="2" t="s">
        <v>134</v>
      </c>
      <c r="JT789" s="2" t="s">
        <v>134</v>
      </c>
      <c r="JU789" s="2" t="s">
        <v>134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134</v>
      </c>
      <c r="KD789" s="2" t="s">
        <v>134</v>
      </c>
      <c r="KE789" s="2" t="s">
        <v>134</v>
      </c>
      <c r="KF789" s="2" t="s">
        <v>134</v>
      </c>
      <c r="KG789" s="2" t="s">
        <v>134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134</v>
      </c>
      <c r="LB789" s="2" t="s">
        <v>134</v>
      </c>
      <c r="LC789" s="2" t="s">
        <v>134</v>
      </c>
      <c r="LD789" s="2" t="s">
        <v>134</v>
      </c>
      <c r="LE789" s="2" t="s">
        <v>134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134</v>
      </c>
      <c r="LN789" s="2" t="s">
        <v>134</v>
      </c>
      <c r="LO789" s="2" t="s">
        <v>134</v>
      </c>
      <c r="LP789" s="2" t="s">
        <v>134</v>
      </c>
      <c r="LQ789" s="2" t="s">
        <v>134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134</v>
      </c>
      <c r="LZ789" s="2" t="s">
        <v>134</v>
      </c>
      <c r="MA789" s="2" t="s">
        <v>134</v>
      </c>
      <c r="MB789" s="2" t="s">
        <v>134</v>
      </c>
      <c r="MC789" s="2" t="s">
        <v>134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134</v>
      </c>
      <c r="MM789" s="2" t="s">
        <v>134</v>
      </c>
      <c r="MN789" s="2" t="s">
        <v>134</v>
      </c>
      <c r="MO789" s="2" t="s">
        <v>134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134</v>
      </c>
      <c r="MX789" s="2" t="s">
        <v>134</v>
      </c>
      <c r="MY789" s="2" t="s">
        <v>134</v>
      </c>
      <c r="MZ789" s="2" t="s">
        <v>134</v>
      </c>
      <c r="NA789" s="2" t="s">
        <v>134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134</v>
      </c>
      <c r="NJ789" s="2" t="s">
        <v>134</v>
      </c>
      <c r="NK789" s="2" t="s">
        <v>134</v>
      </c>
      <c r="NL789" s="2" t="s">
        <v>134</v>
      </c>
      <c r="NM789" s="2" t="s">
        <v>134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134</v>
      </c>
      <c r="NV789" s="2" t="s">
        <v>134</v>
      </c>
      <c r="NW789" s="2" t="s">
        <v>134</v>
      </c>
      <c r="NX789" s="2" t="s">
        <v>134</v>
      </c>
      <c r="NY789" s="2" t="s">
        <v>134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134</v>
      </c>
      <c r="OT789" s="2" t="s">
        <v>134</v>
      </c>
      <c r="OU789" s="2" t="s">
        <v>134</v>
      </c>
      <c r="OV789" s="2" t="s">
        <v>134</v>
      </c>
      <c r="OW789" s="2" t="s">
        <v>134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134</v>
      </c>
      <c r="PR789" s="2" t="s">
        <v>134</v>
      </c>
      <c r="PS789" s="2" t="s">
        <v>134</v>
      </c>
      <c r="PT789" s="2" t="s">
        <v>134</v>
      </c>
      <c r="PU789" s="2" t="s">
        <v>134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134</v>
      </c>
      <c r="QD789" s="2" t="s">
        <v>134</v>
      </c>
      <c r="QE789" s="2" t="s">
        <v>134</v>
      </c>
      <c r="QF789" s="2" t="s">
        <v>134</v>
      </c>
      <c r="QG789" s="2" t="s">
        <v>134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134</v>
      </c>
      <c r="QP789" s="2" t="s">
        <v>134</v>
      </c>
      <c r="QQ789" s="2" t="s">
        <v>134</v>
      </c>
      <c r="QR789" s="2" t="s">
        <v>134</v>
      </c>
      <c r="QS789" s="2" t="s">
        <v>134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134</v>
      </c>
      <c r="RB789" s="2" t="s">
        <v>134</v>
      </c>
      <c r="RC789" s="2" t="s">
        <v>134</v>
      </c>
      <c r="RD789" s="2" t="s">
        <v>134</v>
      </c>
      <c r="RE789" s="2" t="s">
        <v>134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134</v>
      </c>
      <c r="RN789" s="2" t="s">
        <v>134</v>
      </c>
      <c r="RO789" s="2" t="s">
        <v>134</v>
      </c>
      <c r="RP789" s="2" t="s">
        <v>134</v>
      </c>
      <c r="RQ789" s="2" t="s">
        <v>134</v>
      </c>
      <c r="RR789" s="2" t="s">
        <v>134</v>
      </c>
      <c r="RS789" s="4"/>
      <c r="RT789" s="8"/>
      <c r="RU789" s="4"/>
      <c r="RV789" s="8"/>
      <c r="RW789" s="7"/>
      <c r="RX789" s="7"/>
      <c r="RY789" s="2" t="s">
        <v>134</v>
      </c>
      <c r="RZ789" s="2" t="s">
        <v>134</v>
      </c>
      <c r="SA789" s="2" t="s">
        <v>134</v>
      </c>
      <c r="SB789" s="2" t="s">
        <v>134</v>
      </c>
      <c r="SC789" s="2" t="s">
        <v>134</v>
      </c>
      <c r="SD789" s="2" t="s">
        <v>134</v>
      </c>
      <c r="SE789" s="4"/>
      <c r="SF789" s="8"/>
      <c r="SG789" s="4"/>
      <c r="SH789" s="8"/>
      <c r="SI789" s="7"/>
      <c r="SJ789" s="7"/>
      <c r="SK789" s="2" t="s">
        <v>134</v>
      </c>
      <c r="SL789" s="2" t="s">
        <v>134</v>
      </c>
      <c r="SM789" s="2" t="s">
        <v>134</v>
      </c>
      <c r="SN789" s="2" t="s">
        <v>134</v>
      </c>
      <c r="SO789" s="2" t="s">
        <v>134</v>
      </c>
      <c r="SP789" s="2" t="s">
        <v>134</v>
      </c>
    </row>
    <row r="790">
      <c r="A790" s="2" t="s">
        <v>4643</v>
      </c>
      <c r="B790" s="2" t="s">
        <v>123</v>
      </c>
      <c r="C790" s="2" t="s">
        <v>1660</v>
      </c>
      <c r="D790" s="2" t="s">
        <v>125</v>
      </c>
      <c r="E790" s="2" t="s">
        <v>1660</v>
      </c>
      <c r="F790" s="2" t="s">
        <v>4644</v>
      </c>
      <c r="G790" s="2" t="s">
        <v>134</v>
      </c>
      <c r="H790" s="2" t="s">
        <v>134</v>
      </c>
      <c r="I790" s="2" t="s">
        <v>134</v>
      </c>
      <c r="J790" s="2" t="s">
        <v>234</v>
      </c>
      <c r="K790" s="2" t="s">
        <v>2735</v>
      </c>
      <c r="L790" s="3">
        <v>12.5</v>
      </c>
      <c r="M790" s="3"/>
      <c r="N790" s="3"/>
      <c r="O790" s="2" t="s">
        <v>766</v>
      </c>
      <c r="P790" s="2" t="s">
        <v>134</v>
      </c>
      <c r="Q790" s="2" t="s">
        <v>134</v>
      </c>
      <c r="R790" s="2" t="s">
        <v>3132</v>
      </c>
      <c r="S790" s="2" t="s">
        <v>134</v>
      </c>
      <c r="T790" s="2" t="s">
        <v>134</v>
      </c>
      <c r="U790" s="2" t="s">
        <v>134</v>
      </c>
      <c r="V790" s="2" t="s">
        <v>134</v>
      </c>
      <c r="W790" s="2" t="s">
        <v>134</v>
      </c>
      <c r="X790" s="2" t="s">
        <v>134</v>
      </c>
      <c r="Y790" s="2" t="s">
        <v>134</v>
      </c>
      <c r="Z790" s="4"/>
      <c r="AA790" s="4">
        <f>=ROUNDDOWN({0},0)</f>
      </c>
      <c r="AB790" s="5"/>
      <c r="AC790" s="2" t="s">
        <v>134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134</v>
      </c>
      <c r="BM790" s="7"/>
      <c r="BN790" s="7"/>
      <c r="BO790" s="4"/>
      <c r="BP790" s="8"/>
      <c r="BQ790" s="4"/>
      <c r="BR790" s="8"/>
      <c r="BS790" s="7"/>
      <c r="BT790" s="7"/>
      <c r="BU790" s="2" t="s">
        <v>134</v>
      </c>
      <c r="BV790" s="2" t="s">
        <v>134</v>
      </c>
      <c r="BW790" s="2" t="s">
        <v>134</v>
      </c>
      <c r="BX790" s="2" t="s">
        <v>134</v>
      </c>
      <c r="BY790" s="2" t="s">
        <v>134</v>
      </c>
      <c r="BZ790" s="2" t="s">
        <v>134</v>
      </c>
      <c r="CA790" s="4"/>
      <c r="CB790" s="8"/>
      <c r="CC790" s="4"/>
      <c r="CD790" s="8"/>
      <c r="CE790" s="7"/>
      <c r="CF790" s="7"/>
      <c r="CG790" s="2" t="s">
        <v>134</v>
      </c>
      <c r="CH790" s="2" t="s">
        <v>134</v>
      </c>
      <c r="CI790" s="2" t="s">
        <v>134</v>
      </c>
      <c r="CJ790" s="2" t="s">
        <v>134</v>
      </c>
      <c r="CK790" s="2" t="s">
        <v>134</v>
      </c>
      <c r="CL790" s="2" t="s">
        <v>134</v>
      </c>
      <c r="CM790" s="4"/>
      <c r="CN790" s="8"/>
      <c r="CO790" s="4"/>
      <c r="CP790" s="8"/>
      <c r="CQ790" s="7"/>
      <c r="CR790" s="7"/>
      <c r="CS790" s="2" t="s">
        <v>134</v>
      </c>
      <c r="CT790" s="2" t="s">
        <v>134</v>
      </c>
      <c r="CU790" s="2" t="s">
        <v>134</v>
      </c>
      <c r="CV790" s="2" t="s">
        <v>134</v>
      </c>
      <c r="CW790" s="2" t="s">
        <v>134</v>
      </c>
      <c r="CX790" s="2" t="s">
        <v>134</v>
      </c>
      <c r="CY790" s="4"/>
      <c r="CZ790" s="8"/>
      <c r="DA790" s="4"/>
      <c r="DB790" s="8"/>
      <c r="DC790" s="7"/>
      <c r="DD790" s="7"/>
      <c r="DE790" s="2" t="s">
        <v>134</v>
      </c>
      <c r="DF790" s="2" t="s">
        <v>134</v>
      </c>
      <c r="DG790" s="2" t="s">
        <v>134</v>
      </c>
      <c r="DH790" s="2" t="s">
        <v>134</v>
      </c>
      <c r="DI790" s="2" t="s">
        <v>134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134</v>
      </c>
      <c r="DR790" s="2" t="s">
        <v>134</v>
      </c>
      <c r="DS790" s="2" t="s">
        <v>134</v>
      </c>
      <c r="DT790" s="2" t="s">
        <v>134</v>
      </c>
      <c r="DU790" s="2" t="s">
        <v>134</v>
      </c>
      <c r="DV790" s="2" t="s">
        <v>134</v>
      </c>
      <c r="DW790" s="4"/>
      <c r="DX790" s="8"/>
      <c r="DY790" s="4"/>
      <c r="DZ790" s="8"/>
      <c r="EA790" s="7"/>
      <c r="EB790" s="7"/>
      <c r="EC790" s="2" t="s">
        <v>134</v>
      </c>
      <c r="ED790" s="2" t="s">
        <v>134</v>
      </c>
      <c r="EE790" s="2" t="s">
        <v>134</v>
      </c>
      <c r="EF790" s="2" t="s">
        <v>134</v>
      </c>
      <c r="EG790" s="2" t="s">
        <v>134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134</v>
      </c>
      <c r="EP790" s="2" t="s">
        <v>134</v>
      </c>
      <c r="EQ790" s="2" t="s">
        <v>134</v>
      </c>
      <c r="ER790" s="2" t="s">
        <v>134</v>
      </c>
      <c r="ES790" s="2" t="s">
        <v>134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134</v>
      </c>
      <c r="FB790" s="2" t="s">
        <v>134</v>
      </c>
      <c r="FC790" s="2" t="s">
        <v>134</v>
      </c>
      <c r="FD790" s="2" t="s">
        <v>134</v>
      </c>
      <c r="FE790" s="2" t="s">
        <v>134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134</v>
      </c>
      <c r="FN790" s="2" t="s">
        <v>134</v>
      </c>
      <c r="FO790" s="2" t="s">
        <v>134</v>
      </c>
      <c r="FP790" s="2" t="s">
        <v>134</v>
      </c>
      <c r="FQ790" s="2" t="s">
        <v>134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134</v>
      </c>
      <c r="FZ790" s="2" t="s">
        <v>134</v>
      </c>
      <c r="GA790" s="2" t="s">
        <v>134</v>
      </c>
      <c r="GB790" s="2" t="s">
        <v>134</v>
      </c>
      <c r="GC790" s="2" t="s">
        <v>134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134</v>
      </c>
      <c r="GL790" s="2" t="s">
        <v>134</v>
      </c>
      <c r="GM790" s="2" t="s">
        <v>134</v>
      </c>
      <c r="GN790" s="2" t="s">
        <v>134</v>
      </c>
      <c r="GO790" s="2" t="s">
        <v>134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134</v>
      </c>
      <c r="GX790" s="2" t="s">
        <v>134</v>
      </c>
      <c r="GY790" s="2" t="s">
        <v>134</v>
      </c>
      <c r="GZ790" s="2" t="s">
        <v>134</v>
      </c>
      <c r="HA790" s="2" t="s">
        <v>134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134</v>
      </c>
      <c r="HJ790" s="2" t="s">
        <v>134</v>
      </c>
      <c r="HK790" s="2" t="s">
        <v>134</v>
      </c>
      <c r="HL790" s="2" t="s">
        <v>134</v>
      </c>
      <c r="HM790" s="2" t="s">
        <v>134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134</v>
      </c>
      <c r="HV790" s="2" t="s">
        <v>134</v>
      </c>
      <c r="HW790" s="2" t="s">
        <v>134</v>
      </c>
      <c r="HX790" s="2" t="s">
        <v>134</v>
      </c>
      <c r="HY790" s="2" t="s">
        <v>134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134</v>
      </c>
      <c r="IH790" s="2" t="s">
        <v>134</v>
      </c>
      <c r="II790" s="2" t="s">
        <v>134</v>
      </c>
      <c r="IJ790" s="2" t="s">
        <v>134</v>
      </c>
      <c r="IK790" s="2" t="s">
        <v>134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134</v>
      </c>
      <c r="IT790" s="2" t="s">
        <v>134</v>
      </c>
      <c r="IU790" s="2" t="s">
        <v>134</v>
      </c>
      <c r="IV790" s="2" t="s">
        <v>134</v>
      </c>
      <c r="IW790" s="2" t="s">
        <v>134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134</v>
      </c>
      <c r="JF790" s="2" t="s">
        <v>134</v>
      </c>
      <c r="JG790" s="2" t="s">
        <v>134</v>
      </c>
      <c r="JH790" s="2" t="s">
        <v>134</v>
      </c>
      <c r="JI790" s="2" t="s">
        <v>134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134</v>
      </c>
      <c r="KD790" s="2" t="s">
        <v>134</v>
      </c>
      <c r="KE790" s="2" t="s">
        <v>134</v>
      </c>
      <c r="KF790" s="2" t="s">
        <v>134</v>
      </c>
      <c r="KG790" s="2" t="s">
        <v>134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134</v>
      </c>
      <c r="LB790" s="2" t="s">
        <v>134</v>
      </c>
      <c r="LC790" s="2" t="s">
        <v>134</v>
      </c>
      <c r="LD790" s="2" t="s">
        <v>134</v>
      </c>
      <c r="LE790" s="2" t="s">
        <v>134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134</v>
      </c>
      <c r="LN790" s="2" t="s">
        <v>134</v>
      </c>
      <c r="LO790" s="2" t="s">
        <v>134</v>
      </c>
      <c r="LP790" s="2" t="s">
        <v>134</v>
      </c>
      <c r="LQ790" s="2" t="s">
        <v>134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134</v>
      </c>
      <c r="LZ790" s="2" t="s">
        <v>134</v>
      </c>
      <c r="MA790" s="2" t="s">
        <v>134</v>
      </c>
      <c r="MB790" s="2" t="s">
        <v>134</v>
      </c>
      <c r="MC790" s="2" t="s">
        <v>134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134</v>
      </c>
      <c r="MM790" s="2" t="s">
        <v>134</v>
      </c>
      <c r="MN790" s="2" t="s">
        <v>134</v>
      </c>
      <c r="MO790" s="2" t="s">
        <v>134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134</v>
      </c>
      <c r="MX790" s="2" t="s">
        <v>134</v>
      </c>
      <c r="MY790" s="2" t="s">
        <v>134</v>
      </c>
      <c r="MZ790" s="2" t="s">
        <v>134</v>
      </c>
      <c r="NA790" s="2" t="s">
        <v>134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134</v>
      </c>
      <c r="NJ790" s="2" t="s">
        <v>134</v>
      </c>
      <c r="NK790" s="2" t="s">
        <v>134</v>
      </c>
      <c r="NL790" s="2" t="s">
        <v>134</v>
      </c>
      <c r="NM790" s="2" t="s">
        <v>134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134</v>
      </c>
      <c r="NV790" s="2" t="s">
        <v>134</v>
      </c>
      <c r="NW790" s="2" t="s">
        <v>134</v>
      </c>
      <c r="NX790" s="2" t="s">
        <v>134</v>
      </c>
      <c r="NY790" s="2" t="s">
        <v>134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134</v>
      </c>
      <c r="OT790" s="2" t="s">
        <v>134</v>
      </c>
      <c r="OU790" s="2" t="s">
        <v>134</v>
      </c>
      <c r="OV790" s="2" t="s">
        <v>134</v>
      </c>
      <c r="OW790" s="2" t="s">
        <v>134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134</v>
      </c>
      <c r="PR790" s="2" t="s">
        <v>134</v>
      </c>
      <c r="PS790" s="2" t="s">
        <v>134</v>
      </c>
      <c r="PT790" s="2" t="s">
        <v>134</v>
      </c>
      <c r="PU790" s="2" t="s">
        <v>134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134</v>
      </c>
      <c r="QD790" s="2" t="s">
        <v>134</v>
      </c>
      <c r="QE790" s="2" t="s">
        <v>134</v>
      </c>
      <c r="QF790" s="2" t="s">
        <v>134</v>
      </c>
      <c r="QG790" s="2" t="s">
        <v>134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134</v>
      </c>
      <c r="RB790" s="2" t="s">
        <v>134</v>
      </c>
      <c r="RC790" s="2" t="s">
        <v>134</v>
      </c>
      <c r="RD790" s="2" t="s">
        <v>134</v>
      </c>
      <c r="RE790" s="2" t="s">
        <v>134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134</v>
      </c>
      <c r="RN790" s="2" t="s">
        <v>134</v>
      </c>
      <c r="RO790" s="2" t="s">
        <v>134</v>
      </c>
      <c r="RP790" s="2" t="s">
        <v>134</v>
      </c>
      <c r="RQ790" s="2" t="s">
        <v>134</v>
      </c>
      <c r="RR790" s="2" t="s">
        <v>134</v>
      </c>
      <c r="RS790" s="4"/>
      <c r="RT790" s="8"/>
      <c r="RU790" s="4"/>
      <c r="RV790" s="8"/>
      <c r="RW790" s="7"/>
      <c r="RX790" s="7"/>
      <c r="RY790" s="2" t="s">
        <v>134</v>
      </c>
      <c r="RZ790" s="2" t="s">
        <v>134</v>
      </c>
      <c r="SA790" s="2" t="s">
        <v>134</v>
      </c>
      <c r="SB790" s="2" t="s">
        <v>134</v>
      </c>
      <c r="SC790" s="2" t="s">
        <v>134</v>
      </c>
      <c r="SD790" s="2" t="s">
        <v>134</v>
      </c>
      <c r="SE790" s="4"/>
      <c r="SF790" s="8"/>
      <c r="SG790" s="4"/>
      <c r="SH790" s="8"/>
      <c r="SI790" s="7"/>
      <c r="SJ790" s="7"/>
      <c r="SK790" s="2" t="s">
        <v>134</v>
      </c>
      <c r="SL790" s="2" t="s">
        <v>134</v>
      </c>
      <c r="SM790" s="2" t="s">
        <v>134</v>
      </c>
      <c r="SN790" s="2" t="s">
        <v>134</v>
      </c>
      <c r="SO790" s="2" t="s">
        <v>134</v>
      </c>
      <c r="SP790" s="2" t="s">
        <v>134</v>
      </c>
    </row>
    <row r="791">
      <c r="A791" s="2" t="s">
        <v>4645</v>
      </c>
      <c r="B791" s="2" t="s">
        <v>123</v>
      </c>
      <c r="C791" s="2" t="s">
        <v>1660</v>
      </c>
      <c r="D791" s="2" t="s">
        <v>125</v>
      </c>
      <c r="E791" s="2" t="s">
        <v>1660</v>
      </c>
      <c r="F791" s="2" t="s">
        <v>4646</v>
      </c>
      <c r="G791" s="2" t="s">
        <v>134</v>
      </c>
      <c r="H791" s="2" t="s">
        <v>134</v>
      </c>
      <c r="I791" s="2" t="s">
        <v>134</v>
      </c>
      <c r="J791" s="2" t="s">
        <v>234</v>
      </c>
      <c r="K791" s="2" t="s">
        <v>130</v>
      </c>
      <c r="L791" s="3">
        <v>11.25</v>
      </c>
      <c r="M791" s="3"/>
      <c r="N791" s="3"/>
      <c r="O791" s="2" t="s">
        <v>274</v>
      </c>
      <c r="P791" s="2" t="s">
        <v>134</v>
      </c>
      <c r="Q791" s="2" t="s">
        <v>134</v>
      </c>
      <c r="R791" s="2" t="s">
        <v>3132</v>
      </c>
      <c r="S791" s="2" t="s">
        <v>134</v>
      </c>
      <c r="T791" s="2" t="s">
        <v>134</v>
      </c>
      <c r="U791" s="2" t="s">
        <v>134</v>
      </c>
      <c r="V791" s="2" t="s">
        <v>134</v>
      </c>
      <c r="W791" s="2" t="s">
        <v>134</v>
      </c>
      <c r="X791" s="2" t="s">
        <v>134</v>
      </c>
      <c r="Y791" s="2" t="s">
        <v>134</v>
      </c>
      <c r="Z791" s="4"/>
      <c r="AA791" s="4">
        <f>=ROUNDDOWN({0},0)</f>
      </c>
      <c r="AB791" s="5"/>
      <c r="AC791" s="2" t="s">
        <v>134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134</v>
      </c>
      <c r="BM791" s="7"/>
      <c r="BN791" s="7"/>
      <c r="BO791" s="4"/>
      <c r="BP791" s="8"/>
      <c r="BQ791" s="4"/>
      <c r="BR791" s="8"/>
      <c r="BS791" s="7"/>
      <c r="BT791" s="7"/>
      <c r="BU791" s="2" t="s">
        <v>134</v>
      </c>
      <c r="BV791" s="2" t="s">
        <v>134</v>
      </c>
      <c r="BW791" s="2" t="s">
        <v>134</v>
      </c>
      <c r="BX791" s="2" t="s">
        <v>134</v>
      </c>
      <c r="BY791" s="2" t="s">
        <v>134</v>
      </c>
      <c r="BZ791" s="2" t="s">
        <v>134</v>
      </c>
      <c r="CA791" s="4"/>
      <c r="CB791" s="8"/>
      <c r="CC791" s="4"/>
      <c r="CD791" s="8"/>
      <c r="CE791" s="7"/>
      <c r="CF791" s="7"/>
      <c r="CG791" s="2" t="s">
        <v>134</v>
      </c>
      <c r="CH791" s="2" t="s">
        <v>134</v>
      </c>
      <c r="CI791" s="2" t="s">
        <v>134</v>
      </c>
      <c r="CJ791" s="2" t="s">
        <v>134</v>
      </c>
      <c r="CK791" s="2" t="s">
        <v>134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134</v>
      </c>
      <c r="CT791" s="2" t="s">
        <v>134</v>
      </c>
      <c r="CU791" s="2" t="s">
        <v>134</v>
      </c>
      <c r="CV791" s="2" t="s">
        <v>134</v>
      </c>
      <c r="CW791" s="2" t="s">
        <v>134</v>
      </c>
      <c r="CX791" s="2" t="s">
        <v>134</v>
      </c>
      <c r="CY791" s="4"/>
      <c r="CZ791" s="8"/>
      <c r="DA791" s="4"/>
      <c r="DB791" s="8"/>
      <c r="DC791" s="7"/>
      <c r="DD791" s="7"/>
      <c r="DE791" s="2" t="s">
        <v>134</v>
      </c>
      <c r="DF791" s="2" t="s">
        <v>134</v>
      </c>
      <c r="DG791" s="2" t="s">
        <v>134</v>
      </c>
      <c r="DH791" s="2" t="s">
        <v>134</v>
      </c>
      <c r="DI791" s="2" t="s">
        <v>134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134</v>
      </c>
      <c r="DR791" s="2" t="s">
        <v>134</v>
      </c>
      <c r="DS791" s="2" t="s">
        <v>134</v>
      </c>
      <c r="DT791" s="2" t="s">
        <v>134</v>
      </c>
      <c r="DU791" s="2" t="s">
        <v>134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134</v>
      </c>
      <c r="ED791" s="2" t="s">
        <v>134</v>
      </c>
      <c r="EE791" s="2" t="s">
        <v>134</v>
      </c>
      <c r="EF791" s="2" t="s">
        <v>134</v>
      </c>
      <c r="EG791" s="2" t="s">
        <v>134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134</v>
      </c>
      <c r="EP791" s="2" t="s">
        <v>134</v>
      </c>
      <c r="EQ791" s="2" t="s">
        <v>134</v>
      </c>
      <c r="ER791" s="2" t="s">
        <v>134</v>
      </c>
      <c r="ES791" s="2" t="s">
        <v>134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134</v>
      </c>
      <c r="FB791" s="2" t="s">
        <v>134</v>
      </c>
      <c r="FC791" s="2" t="s">
        <v>134</v>
      </c>
      <c r="FD791" s="2" t="s">
        <v>134</v>
      </c>
      <c r="FE791" s="2" t="s">
        <v>134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134</v>
      </c>
      <c r="FN791" s="2" t="s">
        <v>134</v>
      </c>
      <c r="FO791" s="2" t="s">
        <v>134</v>
      </c>
      <c r="FP791" s="2" t="s">
        <v>134</v>
      </c>
      <c r="FQ791" s="2" t="s">
        <v>134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134</v>
      </c>
      <c r="FZ791" s="2" t="s">
        <v>134</v>
      </c>
      <c r="GA791" s="2" t="s">
        <v>134</v>
      </c>
      <c r="GB791" s="2" t="s">
        <v>134</v>
      </c>
      <c r="GC791" s="2" t="s">
        <v>134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134</v>
      </c>
      <c r="GL791" s="2" t="s">
        <v>134</v>
      </c>
      <c r="GM791" s="2" t="s">
        <v>134</v>
      </c>
      <c r="GN791" s="2" t="s">
        <v>134</v>
      </c>
      <c r="GO791" s="2" t="s">
        <v>134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134</v>
      </c>
      <c r="GX791" s="2" t="s">
        <v>134</v>
      </c>
      <c r="GY791" s="2" t="s">
        <v>134</v>
      </c>
      <c r="GZ791" s="2" t="s">
        <v>134</v>
      </c>
      <c r="HA791" s="2" t="s">
        <v>134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134</v>
      </c>
      <c r="HJ791" s="2" t="s">
        <v>134</v>
      </c>
      <c r="HK791" s="2" t="s">
        <v>134</v>
      </c>
      <c r="HL791" s="2" t="s">
        <v>134</v>
      </c>
      <c r="HM791" s="2" t="s">
        <v>134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134</v>
      </c>
      <c r="HV791" s="2" t="s">
        <v>134</v>
      </c>
      <c r="HW791" s="2" t="s">
        <v>134</v>
      </c>
      <c r="HX791" s="2" t="s">
        <v>134</v>
      </c>
      <c r="HY791" s="2" t="s">
        <v>134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134</v>
      </c>
      <c r="IH791" s="2" t="s">
        <v>134</v>
      </c>
      <c r="II791" s="2" t="s">
        <v>134</v>
      </c>
      <c r="IJ791" s="2" t="s">
        <v>134</v>
      </c>
      <c r="IK791" s="2" t="s">
        <v>134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134</v>
      </c>
      <c r="IT791" s="2" t="s">
        <v>134</v>
      </c>
      <c r="IU791" s="2" t="s">
        <v>134</v>
      </c>
      <c r="IV791" s="2" t="s">
        <v>134</v>
      </c>
      <c r="IW791" s="2" t="s">
        <v>134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134</v>
      </c>
      <c r="JF791" s="2" t="s">
        <v>134</v>
      </c>
      <c r="JG791" s="2" t="s">
        <v>134</v>
      </c>
      <c r="JH791" s="2" t="s">
        <v>134</v>
      </c>
      <c r="JI791" s="2" t="s">
        <v>134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134</v>
      </c>
      <c r="JR791" s="2" t="s">
        <v>134</v>
      </c>
      <c r="JS791" s="2" t="s">
        <v>134</v>
      </c>
      <c r="JT791" s="2" t="s">
        <v>134</v>
      </c>
      <c r="JU791" s="2" t="s">
        <v>134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134</v>
      </c>
      <c r="KD791" s="2" t="s">
        <v>134</v>
      </c>
      <c r="KE791" s="2" t="s">
        <v>134</v>
      </c>
      <c r="KF791" s="2" t="s">
        <v>134</v>
      </c>
      <c r="KG791" s="2" t="s">
        <v>134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134</v>
      </c>
      <c r="KP791" s="2" t="s">
        <v>134</v>
      </c>
      <c r="KQ791" s="2" t="s">
        <v>134</v>
      </c>
      <c r="KR791" s="2" t="s">
        <v>134</v>
      </c>
      <c r="KS791" s="2" t="s">
        <v>134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134</v>
      </c>
      <c r="LB791" s="2" t="s">
        <v>134</v>
      </c>
      <c r="LC791" s="2" t="s">
        <v>134</v>
      </c>
      <c r="LD791" s="2" t="s">
        <v>134</v>
      </c>
      <c r="LE791" s="2" t="s">
        <v>134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134</v>
      </c>
      <c r="LN791" s="2" t="s">
        <v>134</v>
      </c>
      <c r="LO791" s="2" t="s">
        <v>134</v>
      </c>
      <c r="LP791" s="2" t="s">
        <v>134</v>
      </c>
      <c r="LQ791" s="2" t="s">
        <v>134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134</v>
      </c>
      <c r="LZ791" s="2" t="s">
        <v>134</v>
      </c>
      <c r="MA791" s="2" t="s">
        <v>134</v>
      </c>
      <c r="MB791" s="2" t="s">
        <v>134</v>
      </c>
      <c r="MC791" s="2" t="s">
        <v>134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134</v>
      </c>
      <c r="MM791" s="2" t="s">
        <v>134</v>
      </c>
      <c r="MN791" s="2" t="s">
        <v>134</v>
      </c>
      <c r="MO791" s="2" t="s">
        <v>134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134</v>
      </c>
      <c r="MX791" s="2" t="s">
        <v>134</v>
      </c>
      <c r="MY791" s="2" t="s">
        <v>134</v>
      </c>
      <c r="MZ791" s="2" t="s">
        <v>134</v>
      </c>
      <c r="NA791" s="2" t="s">
        <v>134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134</v>
      </c>
      <c r="NJ791" s="2" t="s">
        <v>134</v>
      </c>
      <c r="NK791" s="2" t="s">
        <v>134</v>
      </c>
      <c r="NL791" s="2" t="s">
        <v>134</v>
      </c>
      <c r="NM791" s="2" t="s">
        <v>134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134</v>
      </c>
      <c r="NV791" s="2" t="s">
        <v>134</v>
      </c>
      <c r="NW791" s="2" t="s">
        <v>134</v>
      </c>
      <c r="NX791" s="2" t="s">
        <v>134</v>
      </c>
      <c r="NY791" s="2" t="s">
        <v>134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134</v>
      </c>
      <c r="OT791" s="2" t="s">
        <v>134</v>
      </c>
      <c r="OU791" s="2" t="s">
        <v>134</v>
      </c>
      <c r="OV791" s="2" t="s">
        <v>134</v>
      </c>
      <c r="OW791" s="2" t="s">
        <v>134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134</v>
      </c>
      <c r="PF791" s="2" t="s">
        <v>134</v>
      </c>
      <c r="PG791" s="2" t="s">
        <v>134</v>
      </c>
      <c r="PH791" s="2" t="s">
        <v>134</v>
      </c>
      <c r="PI791" s="2" t="s">
        <v>134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134</v>
      </c>
      <c r="PR791" s="2" t="s">
        <v>134</v>
      </c>
      <c r="PS791" s="2" t="s">
        <v>134</v>
      </c>
      <c r="PT791" s="2" t="s">
        <v>134</v>
      </c>
      <c r="PU791" s="2" t="s">
        <v>134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134</v>
      </c>
      <c r="QD791" s="2" t="s">
        <v>134</v>
      </c>
      <c r="QE791" s="2" t="s">
        <v>134</v>
      </c>
      <c r="QF791" s="2" t="s">
        <v>134</v>
      </c>
      <c r="QG791" s="2" t="s">
        <v>134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134</v>
      </c>
      <c r="RB791" s="2" t="s">
        <v>134</v>
      </c>
      <c r="RC791" s="2" t="s">
        <v>134</v>
      </c>
      <c r="RD791" s="2" t="s">
        <v>134</v>
      </c>
      <c r="RE791" s="2" t="s">
        <v>134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134</v>
      </c>
      <c r="RN791" s="2" t="s">
        <v>134</v>
      </c>
      <c r="RO791" s="2" t="s">
        <v>134</v>
      </c>
      <c r="RP791" s="2" t="s">
        <v>134</v>
      </c>
      <c r="RQ791" s="2" t="s">
        <v>134</v>
      </c>
      <c r="RR791" s="2" t="s">
        <v>134</v>
      </c>
      <c r="RS791" s="4"/>
      <c r="RT791" s="8"/>
      <c r="RU791" s="4"/>
      <c r="RV791" s="8"/>
      <c r="RW791" s="7"/>
      <c r="RX791" s="7"/>
      <c r="RY791" s="2" t="s">
        <v>134</v>
      </c>
      <c r="RZ791" s="2" t="s">
        <v>134</v>
      </c>
      <c r="SA791" s="2" t="s">
        <v>134</v>
      </c>
      <c r="SB791" s="2" t="s">
        <v>134</v>
      </c>
      <c r="SC791" s="2" t="s">
        <v>134</v>
      </c>
      <c r="SD791" s="2" t="s">
        <v>134</v>
      </c>
      <c r="SE791" s="4"/>
      <c r="SF791" s="8"/>
      <c r="SG791" s="4"/>
      <c r="SH791" s="8"/>
      <c r="SI791" s="7"/>
      <c r="SJ791" s="7"/>
      <c r="SK791" s="2" t="s">
        <v>134</v>
      </c>
      <c r="SL791" s="2" t="s">
        <v>134</v>
      </c>
      <c r="SM791" s="2" t="s">
        <v>134</v>
      </c>
      <c r="SN791" s="2" t="s">
        <v>134</v>
      </c>
      <c r="SO791" s="2" t="s">
        <v>134</v>
      </c>
      <c r="SP791" s="2" t="s">
        <v>134</v>
      </c>
    </row>
    <row r="792">
      <c r="A792" s="2" t="s">
        <v>4647</v>
      </c>
      <c r="B792" s="2" t="s">
        <v>123</v>
      </c>
      <c r="C792" s="2" t="s">
        <v>1660</v>
      </c>
      <c r="D792" s="2" t="s">
        <v>125</v>
      </c>
      <c r="E792" s="2" t="s">
        <v>1660</v>
      </c>
      <c r="F792" s="2" t="s">
        <v>4648</v>
      </c>
      <c r="G792" s="2" t="s">
        <v>134</v>
      </c>
      <c r="H792" s="2" t="s">
        <v>134</v>
      </c>
      <c r="I792" s="2" t="s">
        <v>134</v>
      </c>
      <c r="J792" s="2" t="s">
        <v>234</v>
      </c>
      <c r="K792" s="2" t="s">
        <v>1298</v>
      </c>
      <c r="L792" s="3">
        <v>8</v>
      </c>
      <c r="M792" s="3"/>
      <c r="N792" s="3"/>
      <c r="O792" s="2" t="s">
        <v>766</v>
      </c>
      <c r="P792" s="2" t="s">
        <v>134</v>
      </c>
      <c r="Q792" s="2" t="s">
        <v>134</v>
      </c>
      <c r="R792" s="2" t="s">
        <v>3132</v>
      </c>
      <c r="S792" s="2" t="s">
        <v>134</v>
      </c>
      <c r="T792" s="2" t="s">
        <v>134</v>
      </c>
      <c r="U792" s="2" t="s">
        <v>134</v>
      </c>
      <c r="V792" s="2" t="s">
        <v>134</v>
      </c>
      <c r="W792" s="2" t="s">
        <v>134</v>
      </c>
      <c r="X792" s="2" t="s">
        <v>134</v>
      </c>
      <c r="Y792" s="2" t="s">
        <v>134</v>
      </c>
      <c r="Z792" s="4"/>
      <c r="AA792" s="4">
        <f>=ROUNDDOWN({0},0)</f>
      </c>
      <c r="AB792" s="5"/>
      <c r="AC792" s="2" t="s">
        <v>134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134</v>
      </c>
      <c r="BM792" s="7"/>
      <c r="BN792" s="7"/>
      <c r="BO792" s="4"/>
      <c r="BP792" s="8"/>
      <c r="BQ792" s="4"/>
      <c r="BR792" s="8"/>
      <c r="BS792" s="7"/>
      <c r="BT792" s="7"/>
      <c r="BU792" s="2" t="s">
        <v>134</v>
      </c>
      <c r="BV792" s="2" t="s">
        <v>134</v>
      </c>
      <c r="BW792" s="2" t="s">
        <v>134</v>
      </c>
      <c r="BX792" s="2" t="s">
        <v>134</v>
      </c>
      <c r="BY792" s="2" t="s">
        <v>134</v>
      </c>
      <c r="BZ792" s="2" t="s">
        <v>134</v>
      </c>
      <c r="CA792" s="4"/>
      <c r="CB792" s="8"/>
      <c r="CC792" s="4"/>
      <c r="CD792" s="8"/>
      <c r="CE792" s="7"/>
      <c r="CF792" s="7"/>
      <c r="CG792" s="2" t="s">
        <v>134</v>
      </c>
      <c r="CH792" s="2" t="s">
        <v>134</v>
      </c>
      <c r="CI792" s="2" t="s">
        <v>134</v>
      </c>
      <c r="CJ792" s="2" t="s">
        <v>134</v>
      </c>
      <c r="CK792" s="2" t="s">
        <v>134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134</v>
      </c>
      <c r="CT792" s="2" t="s">
        <v>134</v>
      </c>
      <c r="CU792" s="2" t="s">
        <v>134</v>
      </c>
      <c r="CV792" s="2" t="s">
        <v>134</v>
      </c>
      <c r="CW792" s="2" t="s">
        <v>134</v>
      </c>
      <c r="CX792" s="2" t="s">
        <v>134</v>
      </c>
      <c r="CY792" s="4"/>
      <c r="CZ792" s="8"/>
      <c r="DA792" s="4"/>
      <c r="DB792" s="8"/>
      <c r="DC792" s="7"/>
      <c r="DD792" s="7"/>
      <c r="DE792" s="2" t="s">
        <v>134</v>
      </c>
      <c r="DF792" s="2" t="s">
        <v>134</v>
      </c>
      <c r="DG792" s="2" t="s">
        <v>134</v>
      </c>
      <c r="DH792" s="2" t="s">
        <v>134</v>
      </c>
      <c r="DI792" s="2" t="s">
        <v>134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134</v>
      </c>
      <c r="DR792" s="2" t="s">
        <v>134</v>
      </c>
      <c r="DS792" s="2" t="s">
        <v>134</v>
      </c>
      <c r="DT792" s="2" t="s">
        <v>134</v>
      </c>
      <c r="DU792" s="2" t="s">
        <v>134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134</v>
      </c>
      <c r="ED792" s="2" t="s">
        <v>134</v>
      </c>
      <c r="EE792" s="2" t="s">
        <v>134</v>
      </c>
      <c r="EF792" s="2" t="s">
        <v>134</v>
      </c>
      <c r="EG792" s="2" t="s">
        <v>134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134</v>
      </c>
      <c r="EP792" s="2" t="s">
        <v>134</v>
      </c>
      <c r="EQ792" s="2" t="s">
        <v>134</v>
      </c>
      <c r="ER792" s="2" t="s">
        <v>134</v>
      </c>
      <c r="ES792" s="2" t="s">
        <v>134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134</v>
      </c>
      <c r="FB792" s="2" t="s">
        <v>134</v>
      </c>
      <c r="FC792" s="2" t="s">
        <v>134</v>
      </c>
      <c r="FD792" s="2" t="s">
        <v>134</v>
      </c>
      <c r="FE792" s="2" t="s">
        <v>134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134</v>
      </c>
      <c r="FN792" s="2" t="s">
        <v>134</v>
      </c>
      <c r="FO792" s="2" t="s">
        <v>134</v>
      </c>
      <c r="FP792" s="2" t="s">
        <v>134</v>
      </c>
      <c r="FQ792" s="2" t="s">
        <v>134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134</v>
      </c>
      <c r="FZ792" s="2" t="s">
        <v>134</v>
      </c>
      <c r="GA792" s="2" t="s">
        <v>134</v>
      </c>
      <c r="GB792" s="2" t="s">
        <v>134</v>
      </c>
      <c r="GC792" s="2" t="s">
        <v>134</v>
      </c>
      <c r="GD792" s="2" t="s">
        <v>134</v>
      </c>
      <c r="GE792" s="4"/>
      <c r="GF792" s="8"/>
      <c r="GG792" s="4"/>
      <c r="GH792" s="8"/>
      <c r="GI792" s="7"/>
      <c r="GJ792" s="7"/>
      <c r="GK792" s="2" t="s">
        <v>134</v>
      </c>
      <c r="GL792" s="2" t="s">
        <v>134</v>
      </c>
      <c r="GM792" s="2" t="s">
        <v>134</v>
      </c>
      <c r="GN792" s="2" t="s">
        <v>134</v>
      </c>
      <c r="GO792" s="2" t="s">
        <v>134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134</v>
      </c>
      <c r="GX792" s="2" t="s">
        <v>134</v>
      </c>
      <c r="GY792" s="2" t="s">
        <v>134</v>
      </c>
      <c r="GZ792" s="2" t="s">
        <v>134</v>
      </c>
      <c r="HA792" s="2" t="s">
        <v>134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134</v>
      </c>
      <c r="HJ792" s="2" t="s">
        <v>134</v>
      </c>
      <c r="HK792" s="2" t="s">
        <v>134</v>
      </c>
      <c r="HL792" s="2" t="s">
        <v>134</v>
      </c>
      <c r="HM792" s="2" t="s">
        <v>134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134</v>
      </c>
      <c r="HV792" s="2" t="s">
        <v>134</v>
      </c>
      <c r="HW792" s="2" t="s">
        <v>134</v>
      </c>
      <c r="HX792" s="2" t="s">
        <v>134</v>
      </c>
      <c r="HY792" s="2" t="s">
        <v>134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134</v>
      </c>
      <c r="IH792" s="2" t="s">
        <v>134</v>
      </c>
      <c r="II792" s="2" t="s">
        <v>134</v>
      </c>
      <c r="IJ792" s="2" t="s">
        <v>134</v>
      </c>
      <c r="IK792" s="2" t="s">
        <v>134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134</v>
      </c>
      <c r="IT792" s="2" t="s">
        <v>134</v>
      </c>
      <c r="IU792" s="2" t="s">
        <v>134</v>
      </c>
      <c r="IV792" s="2" t="s">
        <v>134</v>
      </c>
      <c r="IW792" s="2" t="s">
        <v>134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134</v>
      </c>
      <c r="JF792" s="2" t="s">
        <v>134</v>
      </c>
      <c r="JG792" s="2" t="s">
        <v>134</v>
      </c>
      <c r="JH792" s="2" t="s">
        <v>134</v>
      </c>
      <c r="JI792" s="2" t="s">
        <v>134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134</v>
      </c>
      <c r="JR792" s="2" t="s">
        <v>134</v>
      </c>
      <c r="JS792" s="2" t="s">
        <v>134</v>
      </c>
      <c r="JT792" s="2" t="s">
        <v>134</v>
      </c>
      <c r="JU792" s="2" t="s">
        <v>134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134</v>
      </c>
      <c r="KD792" s="2" t="s">
        <v>134</v>
      </c>
      <c r="KE792" s="2" t="s">
        <v>134</v>
      </c>
      <c r="KF792" s="2" t="s">
        <v>134</v>
      </c>
      <c r="KG792" s="2" t="s">
        <v>134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134</v>
      </c>
      <c r="KP792" s="2" t="s">
        <v>134</v>
      </c>
      <c r="KQ792" s="2" t="s">
        <v>134</v>
      </c>
      <c r="KR792" s="2" t="s">
        <v>134</v>
      </c>
      <c r="KS792" s="2" t="s">
        <v>134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134</v>
      </c>
      <c r="LB792" s="2" t="s">
        <v>134</v>
      </c>
      <c r="LC792" s="2" t="s">
        <v>134</v>
      </c>
      <c r="LD792" s="2" t="s">
        <v>134</v>
      </c>
      <c r="LE792" s="2" t="s">
        <v>134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134</v>
      </c>
      <c r="LN792" s="2" t="s">
        <v>134</v>
      </c>
      <c r="LO792" s="2" t="s">
        <v>134</v>
      </c>
      <c r="LP792" s="2" t="s">
        <v>134</v>
      </c>
      <c r="LQ792" s="2" t="s">
        <v>134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134</v>
      </c>
      <c r="LZ792" s="2" t="s">
        <v>134</v>
      </c>
      <c r="MA792" s="2" t="s">
        <v>134</v>
      </c>
      <c r="MB792" s="2" t="s">
        <v>134</v>
      </c>
      <c r="MC792" s="2" t="s">
        <v>134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134</v>
      </c>
      <c r="MM792" s="2" t="s">
        <v>134</v>
      </c>
      <c r="MN792" s="2" t="s">
        <v>134</v>
      </c>
      <c r="MO792" s="2" t="s">
        <v>134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134</v>
      </c>
      <c r="NJ792" s="2" t="s">
        <v>134</v>
      </c>
      <c r="NK792" s="2" t="s">
        <v>134</v>
      </c>
      <c r="NL792" s="2" t="s">
        <v>134</v>
      </c>
      <c r="NM792" s="2" t="s">
        <v>134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134</v>
      </c>
      <c r="NV792" s="2" t="s">
        <v>134</v>
      </c>
      <c r="NW792" s="2" t="s">
        <v>134</v>
      </c>
      <c r="NX792" s="2" t="s">
        <v>134</v>
      </c>
      <c r="NY792" s="2" t="s">
        <v>134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134</v>
      </c>
      <c r="OT792" s="2" t="s">
        <v>134</v>
      </c>
      <c r="OU792" s="2" t="s">
        <v>134</v>
      </c>
      <c r="OV792" s="2" t="s">
        <v>134</v>
      </c>
      <c r="OW792" s="2" t="s">
        <v>134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134</v>
      </c>
      <c r="PF792" s="2" t="s">
        <v>134</v>
      </c>
      <c r="PG792" s="2" t="s">
        <v>134</v>
      </c>
      <c r="PH792" s="2" t="s">
        <v>134</v>
      </c>
      <c r="PI792" s="2" t="s">
        <v>134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134</v>
      </c>
      <c r="PR792" s="2" t="s">
        <v>134</v>
      </c>
      <c r="PS792" s="2" t="s">
        <v>134</v>
      </c>
      <c r="PT792" s="2" t="s">
        <v>134</v>
      </c>
      <c r="PU792" s="2" t="s">
        <v>134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134</v>
      </c>
      <c r="QD792" s="2" t="s">
        <v>134</v>
      </c>
      <c r="QE792" s="2" t="s">
        <v>134</v>
      </c>
      <c r="QF792" s="2" t="s">
        <v>134</v>
      </c>
      <c r="QG792" s="2" t="s">
        <v>134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134</v>
      </c>
      <c r="RB792" s="2" t="s">
        <v>134</v>
      </c>
      <c r="RC792" s="2" t="s">
        <v>134</v>
      </c>
      <c r="RD792" s="2" t="s">
        <v>134</v>
      </c>
      <c r="RE792" s="2" t="s">
        <v>134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134</v>
      </c>
      <c r="RN792" s="2" t="s">
        <v>134</v>
      </c>
      <c r="RO792" s="2" t="s">
        <v>134</v>
      </c>
      <c r="RP792" s="2" t="s">
        <v>134</v>
      </c>
      <c r="RQ792" s="2" t="s">
        <v>134</v>
      </c>
      <c r="RR792" s="2" t="s">
        <v>134</v>
      </c>
      <c r="RS792" s="4"/>
      <c r="RT792" s="8"/>
      <c r="RU792" s="4"/>
      <c r="RV792" s="8"/>
      <c r="RW792" s="7"/>
      <c r="RX792" s="7"/>
      <c r="RY792" s="2" t="s">
        <v>134</v>
      </c>
      <c r="RZ792" s="2" t="s">
        <v>134</v>
      </c>
      <c r="SA792" s="2" t="s">
        <v>134</v>
      </c>
      <c r="SB792" s="2" t="s">
        <v>134</v>
      </c>
      <c r="SC792" s="2" t="s">
        <v>134</v>
      </c>
      <c r="SD792" s="2" t="s">
        <v>134</v>
      </c>
      <c r="SE792" s="4"/>
      <c r="SF792" s="8"/>
      <c r="SG792" s="4"/>
      <c r="SH792" s="8"/>
      <c r="SI792" s="7"/>
      <c r="SJ792" s="7"/>
      <c r="SK792" s="2" t="s">
        <v>134</v>
      </c>
      <c r="SL792" s="2" t="s">
        <v>134</v>
      </c>
      <c r="SM792" s="2" t="s">
        <v>134</v>
      </c>
      <c r="SN792" s="2" t="s">
        <v>134</v>
      </c>
      <c r="SO792" s="2" t="s">
        <v>134</v>
      </c>
      <c r="SP792" s="2" t="s">
        <v>134</v>
      </c>
    </row>
    <row r="793">
      <c r="A793" s="2" t="s">
        <v>4649</v>
      </c>
      <c r="B793" s="2" t="s">
        <v>123</v>
      </c>
      <c r="C793" s="2" t="s">
        <v>1660</v>
      </c>
      <c r="D793" s="2" t="s">
        <v>125</v>
      </c>
      <c r="E793" s="2" t="s">
        <v>1660</v>
      </c>
      <c r="F793" s="2" t="s">
        <v>4650</v>
      </c>
      <c r="G793" s="2" t="s">
        <v>134</v>
      </c>
      <c r="H793" s="2" t="s">
        <v>134</v>
      </c>
      <c r="I793" s="2" t="s">
        <v>134</v>
      </c>
      <c r="J793" s="2" t="s">
        <v>234</v>
      </c>
      <c r="K793" s="2" t="s">
        <v>4651</v>
      </c>
      <c r="L793" s="3">
        <v>7.56</v>
      </c>
      <c r="M793" s="3"/>
      <c r="N793" s="3"/>
      <c r="O793" s="2" t="s">
        <v>725</v>
      </c>
      <c r="P793" s="2" t="s">
        <v>134</v>
      </c>
      <c r="Q793" s="2" t="s">
        <v>134</v>
      </c>
      <c r="R793" s="2" t="s">
        <v>3132</v>
      </c>
      <c r="S793" s="2" t="s">
        <v>134</v>
      </c>
      <c r="T793" s="2" t="s">
        <v>134</v>
      </c>
      <c r="U793" s="2" t="s">
        <v>134</v>
      </c>
      <c r="V793" s="2" t="s">
        <v>134</v>
      </c>
      <c r="W793" s="2" t="s">
        <v>134</v>
      </c>
      <c r="X793" s="2" t="s">
        <v>134</v>
      </c>
      <c r="Y793" s="2" t="s">
        <v>134</v>
      </c>
      <c r="Z793" s="4"/>
      <c r="AA793" s="4">
        <f>=ROUNDDOWN({0},0)</f>
      </c>
      <c r="AB793" s="5"/>
      <c r="AC793" s="2" t="s">
        <v>134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134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134</v>
      </c>
      <c r="BM793" s="7"/>
      <c r="BN793" s="7"/>
      <c r="BO793" s="4"/>
      <c r="BP793" s="8"/>
      <c r="BQ793" s="4"/>
      <c r="BR793" s="8"/>
      <c r="BS793" s="7"/>
      <c r="BT793" s="7"/>
      <c r="BU793" s="2" t="s">
        <v>134</v>
      </c>
      <c r="BV793" s="2" t="s">
        <v>134</v>
      </c>
      <c r="BW793" s="2" t="s">
        <v>134</v>
      </c>
      <c r="BX793" s="2" t="s">
        <v>134</v>
      </c>
      <c r="BY793" s="2" t="s">
        <v>134</v>
      </c>
      <c r="BZ793" s="2" t="s">
        <v>134</v>
      </c>
      <c r="CA793" s="4"/>
      <c r="CB793" s="8"/>
      <c r="CC793" s="4"/>
      <c r="CD793" s="8"/>
      <c r="CE793" s="7"/>
      <c r="CF793" s="7"/>
      <c r="CG793" s="2" t="s">
        <v>134</v>
      </c>
      <c r="CH793" s="2" t="s">
        <v>134</v>
      </c>
      <c r="CI793" s="2" t="s">
        <v>134</v>
      </c>
      <c r="CJ793" s="2" t="s">
        <v>134</v>
      </c>
      <c r="CK793" s="2" t="s">
        <v>134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134</v>
      </c>
      <c r="CT793" s="2" t="s">
        <v>134</v>
      </c>
      <c r="CU793" s="2" t="s">
        <v>134</v>
      </c>
      <c r="CV793" s="2" t="s">
        <v>134</v>
      </c>
      <c r="CW793" s="2" t="s">
        <v>134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134</v>
      </c>
      <c r="HJ793" s="2" t="s">
        <v>134</v>
      </c>
      <c r="HK793" s="2" t="s">
        <v>134</v>
      </c>
      <c r="HL793" s="2" t="s">
        <v>134</v>
      </c>
      <c r="HM793" s="2" t="s">
        <v>134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134</v>
      </c>
      <c r="QD793" s="2" t="s">
        <v>134</v>
      </c>
      <c r="QE793" s="2" t="s">
        <v>134</v>
      </c>
      <c r="QF793" s="2" t="s">
        <v>134</v>
      </c>
      <c r="QG793" s="2" t="s">
        <v>134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  <c r="RS793" s="4"/>
      <c r="RT793" s="8"/>
      <c r="RU793" s="4"/>
      <c r="RV793" s="8"/>
      <c r="RW793" s="7"/>
      <c r="RX793" s="7"/>
      <c r="RY793" s="2" t="s">
        <v>134</v>
      </c>
      <c r="RZ793" s="2" t="s">
        <v>134</v>
      </c>
      <c r="SA793" s="2" t="s">
        <v>134</v>
      </c>
      <c r="SB793" s="2" t="s">
        <v>134</v>
      </c>
      <c r="SC793" s="2" t="s">
        <v>134</v>
      </c>
      <c r="SD793" s="2" t="s">
        <v>134</v>
      </c>
      <c r="SE793" s="4"/>
      <c r="SF793" s="8"/>
      <c r="SG793" s="4"/>
      <c r="SH793" s="8"/>
      <c r="SI793" s="7"/>
      <c r="SJ793" s="7"/>
      <c r="SK793" s="2" t="s">
        <v>134</v>
      </c>
      <c r="SL793" s="2" t="s">
        <v>134</v>
      </c>
      <c r="SM793" s="2" t="s">
        <v>134</v>
      </c>
      <c r="SN793" s="2" t="s">
        <v>134</v>
      </c>
      <c r="SO793" s="2" t="s">
        <v>134</v>
      </c>
      <c r="SP793" s="2" t="s">
        <v>134</v>
      </c>
    </row>
    <row r="794">
      <c r="A794" s="2" t="s">
        <v>4652</v>
      </c>
      <c r="B794" s="2" t="s">
        <v>123</v>
      </c>
      <c r="C794" s="2" t="s">
        <v>1660</v>
      </c>
      <c r="D794" s="2" t="s">
        <v>125</v>
      </c>
      <c r="E794" s="2" t="s">
        <v>1660</v>
      </c>
      <c r="F794" s="2" t="s">
        <v>4653</v>
      </c>
      <c r="G794" s="2" t="s">
        <v>134</v>
      </c>
      <c r="H794" s="2" t="s">
        <v>134</v>
      </c>
      <c r="I794" s="2" t="s">
        <v>134</v>
      </c>
      <c r="J794" s="2" t="s">
        <v>234</v>
      </c>
      <c r="K794" s="2" t="s">
        <v>4654</v>
      </c>
      <c r="L794" s="3">
        <v>12</v>
      </c>
      <c r="M794" s="3"/>
      <c r="N794" s="3"/>
      <c r="O794" s="2" t="s">
        <v>766</v>
      </c>
      <c r="P794" s="2" t="s">
        <v>134</v>
      </c>
      <c r="Q794" s="2" t="s">
        <v>134</v>
      </c>
      <c r="R794" s="2" t="s">
        <v>3132</v>
      </c>
      <c r="S794" s="2" t="s">
        <v>134</v>
      </c>
      <c r="T794" s="2" t="s">
        <v>134</v>
      </c>
      <c r="U794" s="2" t="s">
        <v>134</v>
      </c>
      <c r="V794" s="2" t="s">
        <v>134</v>
      </c>
      <c r="W794" s="2" t="s">
        <v>134</v>
      </c>
      <c r="X794" s="2" t="s">
        <v>134</v>
      </c>
      <c r="Y794" s="2" t="s">
        <v>134</v>
      </c>
      <c r="Z794" s="4"/>
      <c r="AA794" s="4">
        <f>=ROUNDDOWN({0},0)</f>
      </c>
      <c r="AB794" s="5"/>
      <c r="AC794" s="2" t="s">
        <v>134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134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134</v>
      </c>
      <c r="BM794" s="7"/>
      <c r="BN794" s="7"/>
      <c r="BO794" s="4"/>
      <c r="BP794" s="8"/>
      <c r="BQ794" s="4"/>
      <c r="BR794" s="8"/>
      <c r="BS794" s="7"/>
      <c r="BT794" s="7"/>
      <c r="BU794" s="2" t="s">
        <v>134</v>
      </c>
      <c r="BV794" s="2" t="s">
        <v>134</v>
      </c>
      <c r="BW794" s="2" t="s">
        <v>134</v>
      </c>
      <c r="BX794" s="2" t="s">
        <v>134</v>
      </c>
      <c r="BY794" s="2" t="s">
        <v>134</v>
      </c>
      <c r="BZ794" s="2" t="s">
        <v>134</v>
      </c>
      <c r="CA794" s="4"/>
      <c r="CB794" s="8"/>
      <c r="CC794" s="4"/>
      <c r="CD794" s="8"/>
      <c r="CE794" s="7"/>
      <c r="CF794" s="7"/>
      <c r="CG794" s="2" t="s">
        <v>134</v>
      </c>
      <c r="CH794" s="2" t="s">
        <v>134</v>
      </c>
      <c r="CI794" s="2" t="s">
        <v>134</v>
      </c>
      <c r="CJ794" s="2" t="s">
        <v>134</v>
      </c>
      <c r="CK794" s="2" t="s">
        <v>134</v>
      </c>
      <c r="CL794" s="2" t="s">
        <v>134</v>
      </c>
      <c r="CM794" s="4"/>
      <c r="CN794" s="8"/>
      <c r="CO794" s="4"/>
      <c r="CP794" s="8"/>
      <c r="CQ794" s="7"/>
      <c r="CR794" s="7"/>
      <c r="CS794" s="2" t="s">
        <v>134</v>
      </c>
      <c r="CT794" s="2" t="s">
        <v>134</v>
      </c>
      <c r="CU794" s="2" t="s">
        <v>134</v>
      </c>
      <c r="CV794" s="2" t="s">
        <v>134</v>
      </c>
      <c r="CW794" s="2" t="s">
        <v>134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134</v>
      </c>
      <c r="DF794" s="2" t="s">
        <v>134</v>
      </c>
      <c r="DG794" s="2" t="s">
        <v>134</v>
      </c>
      <c r="DH794" s="2" t="s">
        <v>134</v>
      </c>
      <c r="DI794" s="2" t="s">
        <v>134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134</v>
      </c>
      <c r="DR794" s="2" t="s">
        <v>134</v>
      </c>
      <c r="DS794" s="2" t="s">
        <v>134</v>
      </c>
      <c r="DT794" s="2" t="s">
        <v>134</v>
      </c>
      <c r="DU794" s="2" t="s">
        <v>134</v>
      </c>
      <c r="DV794" s="2" t="s">
        <v>134</v>
      </c>
      <c r="DW794" s="4"/>
      <c r="DX794" s="8"/>
      <c r="DY794" s="4"/>
      <c r="DZ794" s="8"/>
      <c r="EA794" s="7"/>
      <c r="EB794" s="7"/>
      <c r="EC794" s="2" t="s">
        <v>134</v>
      </c>
      <c r="ED794" s="2" t="s">
        <v>134</v>
      </c>
      <c r="EE794" s="2" t="s">
        <v>134</v>
      </c>
      <c r="EF794" s="2" t="s">
        <v>134</v>
      </c>
      <c r="EG794" s="2" t="s">
        <v>134</v>
      </c>
      <c r="EH794" s="2" t="s">
        <v>134</v>
      </c>
      <c r="EI794" s="4"/>
      <c r="EJ794" s="8"/>
      <c r="EK794" s="4"/>
      <c r="EL794" s="8"/>
      <c r="EM794" s="7"/>
      <c r="EN794" s="7"/>
      <c r="EO794" s="2" t="s">
        <v>134</v>
      </c>
      <c r="EP794" s="2" t="s">
        <v>134</v>
      </c>
      <c r="EQ794" s="2" t="s">
        <v>134</v>
      </c>
      <c r="ER794" s="2" t="s">
        <v>134</v>
      </c>
      <c r="ES794" s="2" t="s">
        <v>134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134</v>
      </c>
      <c r="FB794" s="2" t="s">
        <v>134</v>
      </c>
      <c r="FC794" s="2" t="s">
        <v>134</v>
      </c>
      <c r="FD794" s="2" t="s">
        <v>134</v>
      </c>
      <c r="FE794" s="2" t="s">
        <v>134</v>
      </c>
      <c r="FF794" s="2" t="s">
        <v>134</v>
      </c>
      <c r="FG794" s="4"/>
      <c r="FH794" s="8"/>
      <c r="FI794" s="4"/>
      <c r="FJ794" s="8"/>
      <c r="FK794" s="7"/>
      <c r="FL794" s="7"/>
      <c r="FM794" s="2" t="s">
        <v>134</v>
      </c>
      <c r="FN794" s="2" t="s">
        <v>134</v>
      </c>
      <c r="FO794" s="2" t="s">
        <v>134</v>
      </c>
      <c r="FP794" s="2" t="s">
        <v>134</v>
      </c>
      <c r="FQ794" s="2" t="s">
        <v>134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134</v>
      </c>
      <c r="FZ794" s="2" t="s">
        <v>134</v>
      </c>
      <c r="GA794" s="2" t="s">
        <v>134</v>
      </c>
      <c r="GB794" s="2" t="s">
        <v>134</v>
      </c>
      <c r="GC794" s="2" t="s">
        <v>134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134</v>
      </c>
      <c r="GL794" s="2" t="s">
        <v>134</v>
      </c>
      <c r="GM794" s="2" t="s">
        <v>134</v>
      </c>
      <c r="GN794" s="2" t="s">
        <v>134</v>
      </c>
      <c r="GO794" s="2" t="s">
        <v>134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134</v>
      </c>
      <c r="GX794" s="2" t="s">
        <v>134</v>
      </c>
      <c r="GY794" s="2" t="s">
        <v>134</v>
      </c>
      <c r="GZ794" s="2" t="s">
        <v>134</v>
      </c>
      <c r="HA794" s="2" t="s">
        <v>134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134</v>
      </c>
      <c r="HJ794" s="2" t="s">
        <v>134</v>
      </c>
      <c r="HK794" s="2" t="s">
        <v>134</v>
      </c>
      <c r="HL794" s="2" t="s">
        <v>134</v>
      </c>
      <c r="HM794" s="2" t="s">
        <v>134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134</v>
      </c>
      <c r="HV794" s="2" t="s">
        <v>134</v>
      </c>
      <c r="HW794" s="2" t="s">
        <v>134</v>
      </c>
      <c r="HX794" s="2" t="s">
        <v>134</v>
      </c>
      <c r="HY794" s="2" t="s">
        <v>134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134</v>
      </c>
      <c r="IH794" s="2" t="s">
        <v>134</v>
      </c>
      <c r="II794" s="2" t="s">
        <v>134</v>
      </c>
      <c r="IJ794" s="2" t="s">
        <v>134</v>
      </c>
      <c r="IK794" s="2" t="s">
        <v>134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134</v>
      </c>
      <c r="IT794" s="2" t="s">
        <v>134</v>
      </c>
      <c r="IU794" s="2" t="s">
        <v>134</v>
      </c>
      <c r="IV794" s="2" t="s">
        <v>134</v>
      </c>
      <c r="IW794" s="2" t="s">
        <v>134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134</v>
      </c>
      <c r="JF794" s="2" t="s">
        <v>134</v>
      </c>
      <c r="JG794" s="2" t="s">
        <v>134</v>
      </c>
      <c r="JH794" s="2" t="s">
        <v>134</v>
      </c>
      <c r="JI794" s="2" t="s">
        <v>134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134</v>
      </c>
      <c r="JR794" s="2" t="s">
        <v>134</v>
      </c>
      <c r="JS794" s="2" t="s">
        <v>134</v>
      </c>
      <c r="JT794" s="2" t="s">
        <v>134</v>
      </c>
      <c r="JU794" s="2" t="s">
        <v>134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134</v>
      </c>
      <c r="KP794" s="2" t="s">
        <v>134</v>
      </c>
      <c r="KQ794" s="2" t="s">
        <v>134</v>
      </c>
      <c r="KR794" s="2" t="s">
        <v>134</v>
      </c>
      <c r="KS794" s="2" t="s">
        <v>134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134</v>
      </c>
      <c r="LB794" s="2" t="s">
        <v>134</v>
      </c>
      <c r="LC794" s="2" t="s">
        <v>134</v>
      </c>
      <c r="LD794" s="2" t="s">
        <v>134</v>
      </c>
      <c r="LE794" s="2" t="s">
        <v>134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134</v>
      </c>
      <c r="LN794" s="2" t="s">
        <v>134</v>
      </c>
      <c r="LO794" s="2" t="s">
        <v>134</v>
      </c>
      <c r="LP794" s="2" t="s">
        <v>134</v>
      </c>
      <c r="LQ794" s="2" t="s">
        <v>134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134</v>
      </c>
      <c r="LZ794" s="2" t="s">
        <v>134</v>
      </c>
      <c r="MA794" s="2" t="s">
        <v>134</v>
      </c>
      <c r="MB794" s="2" t="s">
        <v>134</v>
      </c>
      <c r="MC794" s="2" t="s">
        <v>134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134</v>
      </c>
      <c r="MM794" s="2" t="s">
        <v>134</v>
      </c>
      <c r="MN794" s="2" t="s">
        <v>134</v>
      </c>
      <c r="MO794" s="2" t="s">
        <v>134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134</v>
      </c>
      <c r="NJ794" s="2" t="s">
        <v>134</v>
      </c>
      <c r="NK794" s="2" t="s">
        <v>134</v>
      </c>
      <c r="NL794" s="2" t="s">
        <v>134</v>
      </c>
      <c r="NM794" s="2" t="s">
        <v>134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134</v>
      </c>
      <c r="NV794" s="2" t="s">
        <v>134</v>
      </c>
      <c r="NW794" s="2" t="s">
        <v>134</v>
      </c>
      <c r="NX794" s="2" t="s">
        <v>134</v>
      </c>
      <c r="NY794" s="2" t="s">
        <v>134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134</v>
      </c>
      <c r="PF794" s="2" t="s">
        <v>134</v>
      </c>
      <c r="PG794" s="2" t="s">
        <v>134</v>
      </c>
      <c r="PH794" s="2" t="s">
        <v>134</v>
      </c>
      <c r="PI794" s="2" t="s">
        <v>134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134</v>
      </c>
      <c r="QD794" s="2" t="s">
        <v>134</v>
      </c>
      <c r="QE794" s="2" t="s">
        <v>134</v>
      </c>
      <c r="QF794" s="2" t="s">
        <v>134</v>
      </c>
      <c r="QG794" s="2" t="s">
        <v>134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134</v>
      </c>
      <c r="RN794" s="2" t="s">
        <v>134</v>
      </c>
      <c r="RO794" s="2" t="s">
        <v>134</v>
      </c>
      <c r="RP794" s="2" t="s">
        <v>134</v>
      </c>
      <c r="RQ794" s="2" t="s">
        <v>134</v>
      </c>
      <c r="RR794" s="2" t="s">
        <v>134</v>
      </c>
      <c r="RS794" s="4"/>
      <c r="RT794" s="8"/>
      <c r="RU794" s="4"/>
      <c r="RV794" s="8"/>
      <c r="RW794" s="7"/>
      <c r="RX794" s="7"/>
      <c r="RY794" s="2" t="s">
        <v>134</v>
      </c>
      <c r="RZ794" s="2" t="s">
        <v>134</v>
      </c>
      <c r="SA794" s="2" t="s">
        <v>134</v>
      </c>
      <c r="SB794" s="2" t="s">
        <v>134</v>
      </c>
      <c r="SC794" s="2" t="s">
        <v>134</v>
      </c>
      <c r="SD794" s="2" t="s">
        <v>134</v>
      </c>
      <c r="SE794" s="4"/>
      <c r="SF794" s="8"/>
      <c r="SG794" s="4"/>
      <c r="SH794" s="8"/>
      <c r="SI794" s="7"/>
      <c r="SJ794" s="7"/>
      <c r="SK794" s="2" t="s">
        <v>134</v>
      </c>
      <c r="SL794" s="2" t="s">
        <v>134</v>
      </c>
      <c r="SM794" s="2" t="s">
        <v>134</v>
      </c>
      <c r="SN794" s="2" t="s">
        <v>134</v>
      </c>
      <c r="SO794" s="2" t="s">
        <v>134</v>
      </c>
      <c r="SP794" s="2" t="s">
        <v>134</v>
      </c>
    </row>
    <row r="795">
      <c r="A795" s="2" t="s">
        <v>4655</v>
      </c>
      <c r="B795" s="2" t="s">
        <v>123</v>
      </c>
      <c r="C795" s="2" t="s">
        <v>1660</v>
      </c>
      <c r="D795" s="2" t="s">
        <v>125</v>
      </c>
      <c r="E795" s="2" t="s">
        <v>1660</v>
      </c>
      <c r="F795" s="2" t="s">
        <v>4656</v>
      </c>
      <c r="G795" s="2" t="s">
        <v>134</v>
      </c>
      <c r="H795" s="2" t="s">
        <v>134</v>
      </c>
      <c r="I795" s="2" t="s">
        <v>134</v>
      </c>
      <c r="J795" s="2" t="s">
        <v>234</v>
      </c>
      <c r="K795" s="2" t="s">
        <v>4657</v>
      </c>
      <c r="L795" s="3">
        <v>8</v>
      </c>
      <c r="M795" s="3"/>
      <c r="N795" s="3"/>
      <c r="O795" s="2" t="s">
        <v>766</v>
      </c>
      <c r="P795" s="2" t="s">
        <v>134</v>
      </c>
      <c r="Q795" s="2" t="s">
        <v>134</v>
      </c>
      <c r="R795" s="2" t="s">
        <v>3132</v>
      </c>
      <c r="S795" s="2" t="s">
        <v>134</v>
      </c>
      <c r="T795" s="2" t="s">
        <v>134</v>
      </c>
      <c r="U795" s="2" t="s">
        <v>134</v>
      </c>
      <c r="V795" s="2" t="s">
        <v>134</v>
      </c>
      <c r="W795" s="2" t="s">
        <v>134</v>
      </c>
      <c r="X795" s="2" t="s">
        <v>134</v>
      </c>
      <c r="Y795" s="2" t="s">
        <v>134</v>
      </c>
      <c r="Z795" s="4"/>
      <c r="AA795" s="4">
        <f>=ROUNDDOWN({0},0)</f>
      </c>
      <c r="AB795" s="5"/>
      <c r="AC795" s="2" t="s">
        <v>134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134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134</v>
      </c>
      <c r="BM795" s="7"/>
      <c r="BN795" s="7"/>
      <c r="BO795" s="4"/>
      <c r="BP795" s="8"/>
      <c r="BQ795" s="4"/>
      <c r="BR795" s="8"/>
      <c r="BS795" s="7"/>
      <c r="BT795" s="7"/>
      <c r="BU795" s="2" t="s">
        <v>134</v>
      </c>
      <c r="BV795" s="2" t="s">
        <v>134</v>
      </c>
      <c r="BW795" s="2" t="s">
        <v>134</v>
      </c>
      <c r="BX795" s="2" t="s">
        <v>134</v>
      </c>
      <c r="BY795" s="2" t="s">
        <v>134</v>
      </c>
      <c r="BZ795" s="2" t="s">
        <v>134</v>
      </c>
      <c r="CA795" s="4"/>
      <c r="CB795" s="8"/>
      <c r="CC795" s="4"/>
      <c r="CD795" s="8"/>
      <c r="CE795" s="7"/>
      <c r="CF795" s="7"/>
      <c r="CG795" s="2" t="s">
        <v>134</v>
      </c>
      <c r="CH795" s="2" t="s">
        <v>134</v>
      </c>
      <c r="CI795" s="2" t="s">
        <v>134</v>
      </c>
      <c r="CJ795" s="2" t="s">
        <v>134</v>
      </c>
      <c r="CK795" s="2" t="s">
        <v>134</v>
      </c>
      <c r="CL795" s="2" t="s">
        <v>134</v>
      </c>
      <c r="CM795" s="4"/>
      <c r="CN795" s="8"/>
      <c r="CO795" s="4"/>
      <c r="CP795" s="8"/>
      <c r="CQ795" s="7"/>
      <c r="CR795" s="7"/>
      <c r="CS795" s="2" t="s">
        <v>134</v>
      </c>
      <c r="CT795" s="2" t="s">
        <v>134</v>
      </c>
      <c r="CU795" s="2" t="s">
        <v>134</v>
      </c>
      <c r="CV795" s="2" t="s">
        <v>134</v>
      </c>
      <c r="CW795" s="2" t="s">
        <v>134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134</v>
      </c>
      <c r="DF795" s="2" t="s">
        <v>134</v>
      </c>
      <c r="DG795" s="2" t="s">
        <v>134</v>
      </c>
      <c r="DH795" s="2" t="s">
        <v>134</v>
      </c>
      <c r="DI795" s="2" t="s">
        <v>134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134</v>
      </c>
      <c r="DR795" s="2" t="s">
        <v>134</v>
      </c>
      <c r="DS795" s="2" t="s">
        <v>134</v>
      </c>
      <c r="DT795" s="2" t="s">
        <v>134</v>
      </c>
      <c r="DU795" s="2" t="s">
        <v>134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134</v>
      </c>
      <c r="ED795" s="2" t="s">
        <v>134</v>
      </c>
      <c r="EE795" s="2" t="s">
        <v>134</v>
      </c>
      <c r="EF795" s="2" t="s">
        <v>134</v>
      </c>
      <c r="EG795" s="2" t="s">
        <v>134</v>
      </c>
      <c r="EH795" s="2" t="s">
        <v>134</v>
      </c>
      <c r="EI795" s="4"/>
      <c r="EJ795" s="8"/>
      <c r="EK795" s="4"/>
      <c r="EL795" s="8"/>
      <c r="EM795" s="7"/>
      <c r="EN795" s="7"/>
      <c r="EO795" s="2" t="s">
        <v>134</v>
      </c>
      <c r="EP795" s="2" t="s">
        <v>134</v>
      </c>
      <c r="EQ795" s="2" t="s">
        <v>134</v>
      </c>
      <c r="ER795" s="2" t="s">
        <v>134</v>
      </c>
      <c r="ES795" s="2" t="s">
        <v>134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134</v>
      </c>
      <c r="FB795" s="2" t="s">
        <v>134</v>
      </c>
      <c r="FC795" s="2" t="s">
        <v>134</v>
      </c>
      <c r="FD795" s="2" t="s">
        <v>134</v>
      </c>
      <c r="FE795" s="2" t="s">
        <v>134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134</v>
      </c>
      <c r="FN795" s="2" t="s">
        <v>134</v>
      </c>
      <c r="FO795" s="2" t="s">
        <v>134</v>
      </c>
      <c r="FP795" s="2" t="s">
        <v>134</v>
      </c>
      <c r="FQ795" s="2" t="s">
        <v>134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134</v>
      </c>
      <c r="FZ795" s="2" t="s">
        <v>134</v>
      </c>
      <c r="GA795" s="2" t="s">
        <v>134</v>
      </c>
      <c r="GB795" s="2" t="s">
        <v>134</v>
      </c>
      <c r="GC795" s="2" t="s">
        <v>134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134</v>
      </c>
      <c r="GL795" s="2" t="s">
        <v>134</v>
      </c>
      <c r="GM795" s="2" t="s">
        <v>134</v>
      </c>
      <c r="GN795" s="2" t="s">
        <v>134</v>
      </c>
      <c r="GO795" s="2" t="s">
        <v>134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134</v>
      </c>
      <c r="GX795" s="2" t="s">
        <v>134</v>
      </c>
      <c r="GY795" s="2" t="s">
        <v>134</v>
      </c>
      <c r="GZ795" s="2" t="s">
        <v>134</v>
      </c>
      <c r="HA795" s="2" t="s">
        <v>134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134</v>
      </c>
      <c r="HJ795" s="2" t="s">
        <v>134</v>
      </c>
      <c r="HK795" s="2" t="s">
        <v>134</v>
      </c>
      <c r="HL795" s="2" t="s">
        <v>134</v>
      </c>
      <c r="HM795" s="2" t="s">
        <v>134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134</v>
      </c>
      <c r="HV795" s="2" t="s">
        <v>134</v>
      </c>
      <c r="HW795" s="2" t="s">
        <v>134</v>
      </c>
      <c r="HX795" s="2" t="s">
        <v>134</v>
      </c>
      <c r="HY795" s="2" t="s">
        <v>134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134</v>
      </c>
      <c r="IH795" s="2" t="s">
        <v>134</v>
      </c>
      <c r="II795" s="2" t="s">
        <v>134</v>
      </c>
      <c r="IJ795" s="2" t="s">
        <v>134</v>
      </c>
      <c r="IK795" s="2" t="s">
        <v>134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134</v>
      </c>
      <c r="IT795" s="2" t="s">
        <v>134</v>
      </c>
      <c r="IU795" s="2" t="s">
        <v>134</v>
      </c>
      <c r="IV795" s="2" t="s">
        <v>134</v>
      </c>
      <c r="IW795" s="2" t="s">
        <v>134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134</v>
      </c>
      <c r="JF795" s="2" t="s">
        <v>134</v>
      </c>
      <c r="JG795" s="2" t="s">
        <v>134</v>
      </c>
      <c r="JH795" s="2" t="s">
        <v>134</v>
      </c>
      <c r="JI795" s="2" t="s">
        <v>134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134</v>
      </c>
      <c r="JR795" s="2" t="s">
        <v>134</v>
      </c>
      <c r="JS795" s="2" t="s">
        <v>134</v>
      </c>
      <c r="JT795" s="2" t="s">
        <v>134</v>
      </c>
      <c r="JU795" s="2" t="s">
        <v>134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134</v>
      </c>
      <c r="KP795" s="2" t="s">
        <v>134</v>
      </c>
      <c r="KQ795" s="2" t="s">
        <v>134</v>
      </c>
      <c r="KR795" s="2" t="s">
        <v>134</v>
      </c>
      <c r="KS795" s="2" t="s">
        <v>134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134</v>
      </c>
      <c r="LB795" s="2" t="s">
        <v>134</v>
      </c>
      <c r="LC795" s="2" t="s">
        <v>134</v>
      </c>
      <c r="LD795" s="2" t="s">
        <v>134</v>
      </c>
      <c r="LE795" s="2" t="s">
        <v>134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134</v>
      </c>
      <c r="LN795" s="2" t="s">
        <v>134</v>
      </c>
      <c r="LO795" s="2" t="s">
        <v>134</v>
      </c>
      <c r="LP795" s="2" t="s">
        <v>134</v>
      </c>
      <c r="LQ795" s="2" t="s">
        <v>134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134</v>
      </c>
      <c r="LZ795" s="2" t="s">
        <v>134</v>
      </c>
      <c r="MA795" s="2" t="s">
        <v>134</v>
      </c>
      <c r="MB795" s="2" t="s">
        <v>134</v>
      </c>
      <c r="MC795" s="2" t="s">
        <v>134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134</v>
      </c>
      <c r="MM795" s="2" t="s">
        <v>134</v>
      </c>
      <c r="MN795" s="2" t="s">
        <v>134</v>
      </c>
      <c r="MO795" s="2" t="s">
        <v>134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134</v>
      </c>
      <c r="NJ795" s="2" t="s">
        <v>134</v>
      </c>
      <c r="NK795" s="2" t="s">
        <v>134</v>
      </c>
      <c r="NL795" s="2" t="s">
        <v>134</v>
      </c>
      <c r="NM795" s="2" t="s">
        <v>134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134</v>
      </c>
      <c r="NV795" s="2" t="s">
        <v>134</v>
      </c>
      <c r="NW795" s="2" t="s">
        <v>134</v>
      </c>
      <c r="NX795" s="2" t="s">
        <v>134</v>
      </c>
      <c r="NY795" s="2" t="s">
        <v>134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134</v>
      </c>
      <c r="PF795" s="2" t="s">
        <v>134</v>
      </c>
      <c r="PG795" s="2" t="s">
        <v>134</v>
      </c>
      <c r="PH795" s="2" t="s">
        <v>134</v>
      </c>
      <c r="PI795" s="2" t="s">
        <v>134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134</v>
      </c>
      <c r="RB795" s="2" t="s">
        <v>134</v>
      </c>
      <c r="RC795" s="2" t="s">
        <v>134</v>
      </c>
      <c r="RD795" s="2" t="s">
        <v>134</v>
      </c>
      <c r="RE795" s="2" t="s">
        <v>134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  <c r="RS795" s="4"/>
      <c r="RT795" s="8"/>
      <c r="RU795" s="4"/>
      <c r="RV795" s="8"/>
      <c r="RW795" s="7"/>
      <c r="RX795" s="7"/>
      <c r="RY795" s="2" t="s">
        <v>134</v>
      </c>
      <c r="RZ795" s="2" t="s">
        <v>134</v>
      </c>
      <c r="SA795" s="2" t="s">
        <v>134</v>
      </c>
      <c r="SB795" s="2" t="s">
        <v>134</v>
      </c>
      <c r="SC795" s="2" t="s">
        <v>134</v>
      </c>
      <c r="SD795" s="2" t="s">
        <v>134</v>
      </c>
      <c r="SE795" s="4"/>
      <c r="SF795" s="8"/>
      <c r="SG795" s="4"/>
      <c r="SH795" s="8"/>
      <c r="SI795" s="7"/>
      <c r="SJ795" s="7"/>
      <c r="SK795" s="2" t="s">
        <v>134</v>
      </c>
      <c r="SL795" s="2" t="s">
        <v>134</v>
      </c>
      <c r="SM795" s="2" t="s">
        <v>134</v>
      </c>
      <c r="SN795" s="2" t="s">
        <v>134</v>
      </c>
      <c r="SO795" s="2" t="s">
        <v>134</v>
      </c>
      <c r="SP795" s="2" t="s">
        <v>134</v>
      </c>
    </row>
    <row r="796">
      <c r="A796" s="2" t="s">
        <v>4658</v>
      </c>
      <c r="B796" s="2" t="s">
        <v>123</v>
      </c>
      <c r="C796" s="2" t="s">
        <v>1660</v>
      </c>
      <c r="D796" s="2" t="s">
        <v>125</v>
      </c>
      <c r="E796" s="2" t="s">
        <v>1660</v>
      </c>
      <c r="F796" s="2" t="s">
        <v>4659</v>
      </c>
      <c r="G796" s="2" t="s">
        <v>134</v>
      </c>
      <c r="H796" s="2" t="s">
        <v>134</v>
      </c>
      <c r="I796" s="2" t="s">
        <v>134</v>
      </c>
      <c r="J796" s="2" t="s">
        <v>234</v>
      </c>
      <c r="K796" s="2" t="s">
        <v>4654</v>
      </c>
      <c r="L796" s="3">
        <v>16</v>
      </c>
      <c r="M796" s="3"/>
      <c r="N796" s="3"/>
      <c r="O796" s="2" t="s">
        <v>766</v>
      </c>
      <c r="P796" s="2" t="s">
        <v>134</v>
      </c>
      <c r="Q796" s="2" t="s">
        <v>134</v>
      </c>
      <c r="R796" s="2" t="s">
        <v>3132</v>
      </c>
      <c r="S796" s="2" t="s">
        <v>134</v>
      </c>
      <c r="T796" s="2" t="s">
        <v>134</v>
      </c>
      <c r="U796" s="2" t="s">
        <v>134</v>
      </c>
      <c r="V796" s="2" t="s">
        <v>134</v>
      </c>
      <c r="W796" s="2" t="s">
        <v>134</v>
      </c>
      <c r="X796" s="2" t="s">
        <v>134</v>
      </c>
      <c r="Y796" s="2" t="s">
        <v>134</v>
      </c>
      <c r="Z796" s="4"/>
      <c r="AA796" s="4">
        <f>=ROUNDDOWN({0},0)</f>
      </c>
      <c r="AB796" s="5"/>
      <c r="AC796" s="2" t="s">
        <v>134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134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134</v>
      </c>
      <c r="BM796" s="7"/>
      <c r="BN796" s="7"/>
      <c r="BO796" s="4"/>
      <c r="BP796" s="8"/>
      <c r="BQ796" s="4"/>
      <c r="BR796" s="8"/>
      <c r="BS796" s="7"/>
      <c r="BT796" s="7"/>
      <c r="BU796" s="2" t="s">
        <v>134</v>
      </c>
      <c r="BV796" s="2" t="s">
        <v>134</v>
      </c>
      <c r="BW796" s="2" t="s">
        <v>134</v>
      </c>
      <c r="BX796" s="2" t="s">
        <v>134</v>
      </c>
      <c r="BY796" s="2" t="s">
        <v>134</v>
      </c>
      <c r="BZ796" s="2" t="s">
        <v>134</v>
      </c>
      <c r="CA796" s="4"/>
      <c r="CB796" s="8"/>
      <c r="CC796" s="4"/>
      <c r="CD796" s="8"/>
      <c r="CE796" s="7"/>
      <c r="CF796" s="7"/>
      <c r="CG796" s="2" t="s">
        <v>134</v>
      </c>
      <c r="CH796" s="2" t="s">
        <v>134</v>
      </c>
      <c r="CI796" s="2" t="s">
        <v>134</v>
      </c>
      <c r="CJ796" s="2" t="s">
        <v>134</v>
      </c>
      <c r="CK796" s="2" t="s">
        <v>134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134</v>
      </c>
      <c r="DR796" s="2" t="s">
        <v>134</v>
      </c>
      <c r="DS796" s="2" t="s">
        <v>134</v>
      </c>
      <c r="DT796" s="2" t="s">
        <v>134</v>
      </c>
      <c r="DU796" s="2" t="s">
        <v>134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134</v>
      </c>
      <c r="ED796" s="2" t="s">
        <v>134</v>
      </c>
      <c r="EE796" s="2" t="s">
        <v>134</v>
      </c>
      <c r="EF796" s="2" t="s">
        <v>134</v>
      </c>
      <c r="EG796" s="2" t="s">
        <v>134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134</v>
      </c>
      <c r="FN796" s="2" t="s">
        <v>134</v>
      </c>
      <c r="FO796" s="2" t="s">
        <v>134</v>
      </c>
      <c r="FP796" s="2" t="s">
        <v>134</v>
      </c>
      <c r="FQ796" s="2" t="s">
        <v>134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134</v>
      </c>
      <c r="GX796" s="2" t="s">
        <v>134</v>
      </c>
      <c r="GY796" s="2" t="s">
        <v>134</v>
      </c>
      <c r="GZ796" s="2" t="s">
        <v>134</v>
      </c>
      <c r="HA796" s="2" t="s">
        <v>134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134</v>
      </c>
      <c r="HJ796" s="2" t="s">
        <v>134</v>
      </c>
      <c r="HK796" s="2" t="s">
        <v>134</v>
      </c>
      <c r="HL796" s="2" t="s">
        <v>134</v>
      </c>
      <c r="HM796" s="2" t="s">
        <v>134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  <c r="RS796" s="4"/>
      <c r="RT796" s="8"/>
      <c r="RU796" s="4"/>
      <c r="RV796" s="8"/>
      <c r="RW796" s="7"/>
      <c r="RX796" s="7"/>
      <c r="RY796" s="2" t="s">
        <v>134</v>
      </c>
      <c r="RZ796" s="2" t="s">
        <v>134</v>
      </c>
      <c r="SA796" s="2" t="s">
        <v>134</v>
      </c>
      <c r="SB796" s="2" t="s">
        <v>134</v>
      </c>
      <c r="SC796" s="2" t="s">
        <v>134</v>
      </c>
      <c r="SD796" s="2" t="s">
        <v>134</v>
      </c>
      <c r="SE796" s="4"/>
      <c r="SF796" s="8"/>
      <c r="SG796" s="4"/>
      <c r="SH796" s="8"/>
      <c r="SI796" s="7"/>
      <c r="SJ796" s="7"/>
      <c r="SK796" s="2" t="s">
        <v>134</v>
      </c>
      <c r="SL796" s="2" t="s">
        <v>134</v>
      </c>
      <c r="SM796" s="2" t="s">
        <v>134</v>
      </c>
      <c r="SN796" s="2" t="s">
        <v>134</v>
      </c>
      <c r="SO796" s="2" t="s">
        <v>134</v>
      </c>
      <c r="SP796" s="2" t="s">
        <v>134</v>
      </c>
    </row>
    <row r="797">
      <c r="A797" s="2" t="s">
        <v>4660</v>
      </c>
      <c r="B797" s="2" t="s">
        <v>123</v>
      </c>
      <c r="C797" s="2" t="s">
        <v>1660</v>
      </c>
      <c r="D797" s="2" t="s">
        <v>125</v>
      </c>
      <c r="E797" s="2" t="s">
        <v>1660</v>
      </c>
      <c r="F797" s="2" t="s">
        <v>4661</v>
      </c>
      <c r="G797" s="2" t="s">
        <v>134</v>
      </c>
      <c r="H797" s="2" t="s">
        <v>134</v>
      </c>
      <c r="I797" s="2" t="s">
        <v>134</v>
      </c>
      <c r="J797" s="2" t="s">
        <v>234</v>
      </c>
      <c r="K797" s="2" t="s">
        <v>130</v>
      </c>
      <c r="L797" s="3">
        <v>8.03</v>
      </c>
      <c r="M797" s="3"/>
      <c r="N797" s="3"/>
      <c r="O797" s="2" t="s">
        <v>274</v>
      </c>
      <c r="P797" s="2" t="s">
        <v>134</v>
      </c>
      <c r="Q797" s="2" t="s">
        <v>134</v>
      </c>
      <c r="R797" s="2" t="s">
        <v>3132</v>
      </c>
      <c r="S797" s="2" t="s">
        <v>134</v>
      </c>
      <c r="T797" s="2" t="s">
        <v>134</v>
      </c>
      <c r="U797" s="2" t="s">
        <v>134</v>
      </c>
      <c r="V797" s="2" t="s">
        <v>134</v>
      </c>
      <c r="W797" s="2" t="s">
        <v>134</v>
      </c>
      <c r="X797" s="2" t="s">
        <v>134</v>
      </c>
      <c r="Y797" s="2" t="s">
        <v>134</v>
      </c>
      <c r="Z797" s="4"/>
      <c r="AA797" s="4">
        <f>=ROUNDDOWN({0},0)</f>
      </c>
      <c r="AB797" s="5">
        <v>11.7</v>
      </c>
      <c r="AC797" s="2" t="s">
        <v>134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134</v>
      </c>
      <c r="BM797" s="7"/>
      <c r="BN797" s="7"/>
      <c r="BO797" s="4"/>
      <c r="BP797" s="8"/>
      <c r="BQ797" s="4"/>
      <c r="BR797" s="8"/>
      <c r="BS797" s="7"/>
      <c r="BT797" s="7"/>
      <c r="BU797" s="2" t="s">
        <v>134</v>
      </c>
      <c r="BV797" s="2" t="s">
        <v>134</v>
      </c>
      <c r="BW797" s="2" t="s">
        <v>134</v>
      </c>
      <c r="BX797" s="2" t="s">
        <v>134</v>
      </c>
      <c r="BY797" s="2" t="s">
        <v>134</v>
      </c>
      <c r="BZ797" s="2" t="s">
        <v>134</v>
      </c>
      <c r="CA797" s="4"/>
      <c r="CB797" s="8"/>
      <c r="CC797" s="4"/>
      <c r="CD797" s="8"/>
      <c r="CE797" s="7"/>
      <c r="CF797" s="7"/>
      <c r="CG797" s="2" t="s">
        <v>134</v>
      </c>
      <c r="CH797" s="2" t="s">
        <v>134</v>
      </c>
      <c r="CI797" s="2" t="s">
        <v>134</v>
      </c>
      <c r="CJ797" s="2" t="s">
        <v>134</v>
      </c>
      <c r="CK797" s="2" t="s">
        <v>134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134</v>
      </c>
      <c r="DR797" s="2" t="s">
        <v>134</v>
      </c>
      <c r="DS797" s="2" t="s">
        <v>134</v>
      </c>
      <c r="DT797" s="2" t="s">
        <v>134</v>
      </c>
      <c r="DU797" s="2" t="s">
        <v>134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134</v>
      </c>
      <c r="ED797" s="2" t="s">
        <v>134</v>
      </c>
      <c r="EE797" s="2" t="s">
        <v>134</v>
      </c>
      <c r="EF797" s="2" t="s">
        <v>134</v>
      </c>
      <c r="EG797" s="2" t="s">
        <v>134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134</v>
      </c>
      <c r="FN797" s="2" t="s">
        <v>134</v>
      </c>
      <c r="FO797" s="2" t="s">
        <v>134</v>
      </c>
      <c r="FP797" s="2" t="s">
        <v>134</v>
      </c>
      <c r="FQ797" s="2" t="s">
        <v>134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134</v>
      </c>
      <c r="HJ797" s="2" t="s">
        <v>134</v>
      </c>
      <c r="HK797" s="2" t="s">
        <v>134</v>
      </c>
      <c r="HL797" s="2" t="s">
        <v>134</v>
      </c>
      <c r="HM797" s="2" t="s">
        <v>134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  <c r="RS797" s="4"/>
      <c r="RT797" s="8"/>
      <c r="RU797" s="4"/>
      <c r="RV797" s="8"/>
      <c r="RW797" s="7"/>
      <c r="RX797" s="7"/>
      <c r="RY797" s="2" t="s">
        <v>134</v>
      </c>
      <c r="RZ797" s="2" t="s">
        <v>134</v>
      </c>
      <c r="SA797" s="2" t="s">
        <v>134</v>
      </c>
      <c r="SB797" s="2" t="s">
        <v>134</v>
      </c>
      <c r="SC797" s="2" t="s">
        <v>134</v>
      </c>
      <c r="SD797" s="2" t="s">
        <v>134</v>
      </c>
      <c r="SE797" s="4"/>
      <c r="SF797" s="8"/>
      <c r="SG797" s="4"/>
      <c r="SH797" s="8"/>
      <c r="SI797" s="7"/>
      <c r="SJ797" s="7"/>
      <c r="SK797" s="2" t="s">
        <v>134</v>
      </c>
      <c r="SL797" s="2" t="s">
        <v>134</v>
      </c>
      <c r="SM797" s="2" t="s">
        <v>134</v>
      </c>
      <c r="SN797" s="2" t="s">
        <v>134</v>
      </c>
      <c r="SO797" s="2" t="s">
        <v>134</v>
      </c>
      <c r="SP797" s="2" t="s">
        <v>134</v>
      </c>
    </row>
    <row r="798">
      <c r="A798" s="2" t="s">
        <v>4662</v>
      </c>
      <c r="B798" s="2" t="s">
        <v>123</v>
      </c>
      <c r="C798" s="2" t="s">
        <v>1660</v>
      </c>
      <c r="D798" s="2" t="s">
        <v>125</v>
      </c>
      <c r="E798" s="2" t="s">
        <v>1660</v>
      </c>
      <c r="F798" s="2" t="s">
        <v>4663</v>
      </c>
      <c r="G798" s="2" t="s">
        <v>134</v>
      </c>
      <c r="H798" s="2" t="s">
        <v>134</v>
      </c>
      <c r="I798" s="2" t="s">
        <v>134</v>
      </c>
      <c r="J798" s="2" t="s">
        <v>234</v>
      </c>
      <c r="K798" s="2" t="s">
        <v>329</v>
      </c>
      <c r="L798" s="3">
        <v>8</v>
      </c>
      <c r="M798" s="3"/>
      <c r="N798" s="3"/>
      <c r="O798" s="2" t="s">
        <v>766</v>
      </c>
      <c r="P798" s="2" t="s">
        <v>134</v>
      </c>
      <c r="Q798" s="2" t="s">
        <v>134</v>
      </c>
      <c r="R798" s="2" t="s">
        <v>3132</v>
      </c>
      <c r="S798" s="2" t="s">
        <v>134</v>
      </c>
      <c r="T798" s="2" t="s">
        <v>134</v>
      </c>
      <c r="U798" s="2" t="s">
        <v>134</v>
      </c>
      <c r="V798" s="2" t="s">
        <v>134</v>
      </c>
      <c r="W798" s="2" t="s">
        <v>134</v>
      </c>
      <c r="X798" s="2" t="s">
        <v>134</v>
      </c>
      <c r="Y798" s="2" t="s">
        <v>134</v>
      </c>
      <c r="Z798" s="4"/>
      <c r="AA798" s="4">
        <f>=ROUNDDOWN({0},0)</f>
      </c>
      <c r="AB798" s="5"/>
      <c r="AC798" s="2" t="s">
        <v>134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134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134</v>
      </c>
      <c r="BM798" s="7"/>
      <c r="BN798" s="7"/>
      <c r="BO798" s="4"/>
      <c r="BP798" s="8"/>
      <c r="BQ798" s="4"/>
      <c r="BR798" s="8"/>
      <c r="BS798" s="7"/>
      <c r="BT798" s="7"/>
      <c r="BU798" s="2" t="s">
        <v>134</v>
      </c>
      <c r="BV798" s="2" t="s">
        <v>134</v>
      </c>
      <c r="BW798" s="2" t="s">
        <v>134</v>
      </c>
      <c r="BX798" s="2" t="s">
        <v>134</v>
      </c>
      <c r="BY798" s="2" t="s">
        <v>134</v>
      </c>
      <c r="BZ798" s="2" t="s">
        <v>134</v>
      </c>
      <c r="CA798" s="4"/>
      <c r="CB798" s="8"/>
      <c r="CC798" s="4"/>
      <c r="CD798" s="8"/>
      <c r="CE798" s="7"/>
      <c r="CF798" s="7"/>
      <c r="CG798" s="2" t="s">
        <v>134</v>
      </c>
      <c r="CH798" s="2" t="s">
        <v>134</v>
      </c>
      <c r="CI798" s="2" t="s">
        <v>134</v>
      </c>
      <c r="CJ798" s="2" t="s">
        <v>134</v>
      </c>
      <c r="CK798" s="2" t="s">
        <v>134</v>
      </c>
      <c r="CL798" s="2" t="s">
        <v>134</v>
      </c>
      <c r="CM798" s="4"/>
      <c r="CN798" s="8"/>
      <c r="CO798" s="4"/>
      <c r="CP798" s="8"/>
      <c r="CQ798" s="7"/>
      <c r="CR798" s="7"/>
      <c r="CS798" s="2" t="s">
        <v>134</v>
      </c>
      <c r="CT798" s="2" t="s">
        <v>134</v>
      </c>
      <c r="CU798" s="2" t="s">
        <v>134</v>
      </c>
      <c r="CV798" s="2" t="s">
        <v>134</v>
      </c>
      <c r="CW798" s="2" t="s">
        <v>134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134</v>
      </c>
      <c r="DF798" s="2" t="s">
        <v>134</v>
      </c>
      <c r="DG798" s="2" t="s">
        <v>134</v>
      </c>
      <c r="DH798" s="2" t="s">
        <v>134</v>
      </c>
      <c r="DI798" s="2" t="s">
        <v>134</v>
      </c>
      <c r="DJ798" s="2" t="s">
        <v>134</v>
      </c>
      <c r="DK798" s="4"/>
      <c r="DL798" s="8"/>
      <c r="DM798" s="4"/>
      <c r="DN798" s="8"/>
      <c r="DO798" s="7"/>
      <c r="DP798" s="7"/>
      <c r="DQ798" s="2" t="s">
        <v>134</v>
      </c>
      <c r="DR798" s="2" t="s">
        <v>134</v>
      </c>
      <c r="DS798" s="2" t="s">
        <v>134</v>
      </c>
      <c r="DT798" s="2" t="s">
        <v>134</v>
      </c>
      <c r="DU798" s="2" t="s">
        <v>134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134</v>
      </c>
      <c r="ED798" s="2" t="s">
        <v>134</v>
      </c>
      <c r="EE798" s="2" t="s">
        <v>134</v>
      </c>
      <c r="EF798" s="2" t="s">
        <v>134</v>
      </c>
      <c r="EG798" s="2" t="s">
        <v>134</v>
      </c>
      <c r="EH798" s="2" t="s">
        <v>134</v>
      </c>
      <c r="EI798" s="4"/>
      <c r="EJ798" s="8"/>
      <c r="EK798" s="4"/>
      <c r="EL798" s="8"/>
      <c r="EM798" s="7"/>
      <c r="EN798" s="7"/>
      <c r="EO798" s="2" t="s">
        <v>134</v>
      </c>
      <c r="EP798" s="2" t="s">
        <v>134</v>
      </c>
      <c r="EQ798" s="2" t="s">
        <v>134</v>
      </c>
      <c r="ER798" s="2" t="s">
        <v>134</v>
      </c>
      <c r="ES798" s="2" t="s">
        <v>134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134</v>
      </c>
      <c r="FB798" s="2" t="s">
        <v>134</v>
      </c>
      <c r="FC798" s="2" t="s">
        <v>134</v>
      </c>
      <c r="FD798" s="2" t="s">
        <v>134</v>
      </c>
      <c r="FE798" s="2" t="s">
        <v>134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134</v>
      </c>
      <c r="FN798" s="2" t="s">
        <v>134</v>
      </c>
      <c r="FO798" s="2" t="s">
        <v>134</v>
      </c>
      <c r="FP798" s="2" t="s">
        <v>134</v>
      </c>
      <c r="FQ798" s="2" t="s">
        <v>134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134</v>
      </c>
      <c r="FZ798" s="2" t="s">
        <v>134</v>
      </c>
      <c r="GA798" s="2" t="s">
        <v>134</v>
      </c>
      <c r="GB798" s="2" t="s">
        <v>134</v>
      </c>
      <c r="GC798" s="2" t="s">
        <v>134</v>
      </c>
      <c r="GD798" s="2" t="s">
        <v>134</v>
      </c>
      <c r="GE798" s="4"/>
      <c r="GF798" s="8"/>
      <c r="GG798" s="4"/>
      <c r="GH798" s="8"/>
      <c r="GI798" s="7"/>
      <c r="GJ798" s="7"/>
      <c r="GK798" s="2" t="s">
        <v>134</v>
      </c>
      <c r="GL798" s="2" t="s">
        <v>134</v>
      </c>
      <c r="GM798" s="2" t="s">
        <v>134</v>
      </c>
      <c r="GN798" s="2" t="s">
        <v>134</v>
      </c>
      <c r="GO798" s="2" t="s">
        <v>134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134</v>
      </c>
      <c r="GX798" s="2" t="s">
        <v>134</v>
      </c>
      <c r="GY798" s="2" t="s">
        <v>134</v>
      </c>
      <c r="GZ798" s="2" t="s">
        <v>134</v>
      </c>
      <c r="HA798" s="2" t="s">
        <v>134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134</v>
      </c>
      <c r="HJ798" s="2" t="s">
        <v>134</v>
      </c>
      <c r="HK798" s="2" t="s">
        <v>134</v>
      </c>
      <c r="HL798" s="2" t="s">
        <v>134</v>
      </c>
      <c r="HM798" s="2" t="s">
        <v>134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134</v>
      </c>
      <c r="HV798" s="2" t="s">
        <v>134</v>
      </c>
      <c r="HW798" s="2" t="s">
        <v>134</v>
      </c>
      <c r="HX798" s="2" t="s">
        <v>134</v>
      </c>
      <c r="HY798" s="2" t="s">
        <v>134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134</v>
      </c>
      <c r="IH798" s="2" t="s">
        <v>134</v>
      </c>
      <c r="II798" s="2" t="s">
        <v>134</v>
      </c>
      <c r="IJ798" s="2" t="s">
        <v>134</v>
      </c>
      <c r="IK798" s="2" t="s">
        <v>134</v>
      </c>
      <c r="IL798" s="2" t="s">
        <v>134</v>
      </c>
      <c r="IM798" s="4"/>
      <c r="IN798" s="8"/>
      <c r="IO798" s="4"/>
      <c r="IP798" s="8"/>
      <c r="IQ798" s="7"/>
      <c r="IR798" s="7"/>
      <c r="IS798" s="2" t="s">
        <v>134</v>
      </c>
      <c r="IT798" s="2" t="s">
        <v>134</v>
      </c>
      <c r="IU798" s="2" t="s">
        <v>134</v>
      </c>
      <c r="IV798" s="2" t="s">
        <v>134</v>
      </c>
      <c r="IW798" s="2" t="s">
        <v>134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134</v>
      </c>
      <c r="JF798" s="2" t="s">
        <v>134</v>
      </c>
      <c r="JG798" s="2" t="s">
        <v>134</v>
      </c>
      <c r="JH798" s="2" t="s">
        <v>134</v>
      </c>
      <c r="JI798" s="2" t="s">
        <v>134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134</v>
      </c>
      <c r="JR798" s="2" t="s">
        <v>134</v>
      </c>
      <c r="JS798" s="2" t="s">
        <v>134</v>
      </c>
      <c r="JT798" s="2" t="s">
        <v>134</v>
      </c>
      <c r="JU798" s="2" t="s">
        <v>134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134</v>
      </c>
      <c r="KP798" s="2" t="s">
        <v>134</v>
      </c>
      <c r="KQ798" s="2" t="s">
        <v>134</v>
      </c>
      <c r="KR798" s="2" t="s">
        <v>134</v>
      </c>
      <c r="KS798" s="2" t="s">
        <v>134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134</v>
      </c>
      <c r="LB798" s="2" t="s">
        <v>134</v>
      </c>
      <c r="LC798" s="2" t="s">
        <v>134</v>
      </c>
      <c r="LD798" s="2" t="s">
        <v>134</v>
      </c>
      <c r="LE798" s="2" t="s">
        <v>134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134</v>
      </c>
      <c r="LN798" s="2" t="s">
        <v>134</v>
      </c>
      <c r="LO798" s="2" t="s">
        <v>134</v>
      </c>
      <c r="LP798" s="2" t="s">
        <v>134</v>
      </c>
      <c r="LQ798" s="2" t="s">
        <v>134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134</v>
      </c>
      <c r="LZ798" s="2" t="s">
        <v>134</v>
      </c>
      <c r="MA798" s="2" t="s">
        <v>134</v>
      </c>
      <c r="MB798" s="2" t="s">
        <v>134</v>
      </c>
      <c r="MC798" s="2" t="s">
        <v>134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134</v>
      </c>
      <c r="MM798" s="2" t="s">
        <v>134</v>
      </c>
      <c r="MN798" s="2" t="s">
        <v>134</v>
      </c>
      <c r="MO798" s="2" t="s">
        <v>134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134</v>
      </c>
      <c r="NJ798" s="2" t="s">
        <v>134</v>
      </c>
      <c r="NK798" s="2" t="s">
        <v>134</v>
      </c>
      <c r="NL798" s="2" t="s">
        <v>134</v>
      </c>
      <c r="NM798" s="2" t="s">
        <v>134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134</v>
      </c>
      <c r="NV798" s="2" t="s">
        <v>134</v>
      </c>
      <c r="NW798" s="2" t="s">
        <v>134</v>
      </c>
      <c r="NX798" s="2" t="s">
        <v>134</v>
      </c>
      <c r="NY798" s="2" t="s">
        <v>134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134</v>
      </c>
      <c r="PF798" s="2" t="s">
        <v>134</v>
      </c>
      <c r="PG798" s="2" t="s">
        <v>134</v>
      </c>
      <c r="PH798" s="2" t="s">
        <v>134</v>
      </c>
      <c r="PI798" s="2" t="s">
        <v>134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134</v>
      </c>
      <c r="QD798" s="2" t="s">
        <v>134</v>
      </c>
      <c r="QE798" s="2" t="s">
        <v>134</v>
      </c>
      <c r="QF798" s="2" t="s">
        <v>134</v>
      </c>
      <c r="QG798" s="2" t="s">
        <v>134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134</v>
      </c>
      <c r="RN798" s="2" t="s">
        <v>134</v>
      </c>
      <c r="RO798" s="2" t="s">
        <v>134</v>
      </c>
      <c r="RP798" s="2" t="s">
        <v>134</v>
      </c>
      <c r="RQ798" s="2" t="s">
        <v>134</v>
      </c>
      <c r="RR798" s="2" t="s">
        <v>134</v>
      </c>
      <c r="RS798" s="4"/>
      <c r="RT798" s="8"/>
      <c r="RU798" s="4"/>
      <c r="RV798" s="8"/>
      <c r="RW798" s="7"/>
      <c r="RX798" s="7"/>
      <c r="RY798" s="2" t="s">
        <v>134</v>
      </c>
      <c r="RZ798" s="2" t="s">
        <v>134</v>
      </c>
      <c r="SA798" s="2" t="s">
        <v>134</v>
      </c>
      <c r="SB798" s="2" t="s">
        <v>134</v>
      </c>
      <c r="SC798" s="2" t="s">
        <v>134</v>
      </c>
      <c r="SD798" s="2" t="s">
        <v>134</v>
      </c>
      <c r="SE798" s="4"/>
      <c r="SF798" s="8"/>
      <c r="SG798" s="4"/>
      <c r="SH798" s="8"/>
      <c r="SI798" s="7"/>
      <c r="SJ798" s="7"/>
      <c r="SK798" s="2" t="s">
        <v>134</v>
      </c>
      <c r="SL798" s="2" t="s">
        <v>134</v>
      </c>
      <c r="SM798" s="2" t="s">
        <v>134</v>
      </c>
      <c r="SN798" s="2" t="s">
        <v>134</v>
      </c>
      <c r="SO798" s="2" t="s">
        <v>134</v>
      </c>
      <c r="SP798" s="2" t="s">
        <v>134</v>
      </c>
    </row>
    <row r="799">
      <c r="A799" s="2" t="s">
        <v>4664</v>
      </c>
      <c r="B799" s="2" t="s">
        <v>123</v>
      </c>
      <c r="C799" s="2" t="s">
        <v>1660</v>
      </c>
      <c r="D799" s="2" t="s">
        <v>125</v>
      </c>
      <c r="E799" s="2" t="s">
        <v>1660</v>
      </c>
      <c r="F799" s="2" t="s">
        <v>621</v>
      </c>
      <c r="G799" s="2" t="s">
        <v>134</v>
      </c>
      <c r="H799" s="2" t="s">
        <v>134</v>
      </c>
      <c r="I799" s="2" t="s">
        <v>134</v>
      </c>
      <c r="J799" s="2" t="s">
        <v>234</v>
      </c>
      <c r="K799" s="2" t="s">
        <v>605</v>
      </c>
      <c r="L799" s="3">
        <v>14.4</v>
      </c>
      <c r="M799" s="3"/>
      <c r="N799" s="3"/>
      <c r="O799" s="2" t="s">
        <v>725</v>
      </c>
      <c r="P799" s="2" t="s">
        <v>134</v>
      </c>
      <c r="Q799" s="2" t="s">
        <v>134</v>
      </c>
      <c r="R799" s="2" t="s">
        <v>3132</v>
      </c>
      <c r="S799" s="2" t="s">
        <v>134</v>
      </c>
      <c r="T799" s="2" t="s">
        <v>134</v>
      </c>
      <c r="U799" s="2" t="s">
        <v>134</v>
      </c>
      <c r="V799" s="2" t="s">
        <v>134</v>
      </c>
      <c r="W799" s="2" t="s">
        <v>134</v>
      </c>
      <c r="X799" s="2" t="s">
        <v>134</v>
      </c>
      <c r="Y799" s="2" t="s">
        <v>134</v>
      </c>
      <c r="Z799" s="4"/>
      <c r="AA799" s="4">
        <f>=ROUNDDOWN({0},0)</f>
      </c>
      <c r="AB799" s="5"/>
      <c r="AC799" s="2" t="s">
        <v>134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134</v>
      </c>
      <c r="BM799" s="7"/>
      <c r="BN799" s="7"/>
      <c r="BO799" s="4"/>
      <c r="BP799" s="8"/>
      <c r="BQ799" s="4"/>
      <c r="BR799" s="8"/>
      <c r="BS799" s="7"/>
      <c r="BT799" s="7"/>
      <c r="BU799" s="2" t="s">
        <v>134</v>
      </c>
      <c r="BV799" s="2" t="s">
        <v>134</v>
      </c>
      <c r="BW799" s="2" t="s">
        <v>134</v>
      </c>
      <c r="BX799" s="2" t="s">
        <v>134</v>
      </c>
      <c r="BY799" s="2" t="s">
        <v>134</v>
      </c>
      <c r="BZ799" s="2" t="s">
        <v>134</v>
      </c>
      <c r="CA799" s="4"/>
      <c r="CB799" s="8"/>
      <c r="CC799" s="4"/>
      <c r="CD799" s="8"/>
      <c r="CE799" s="7"/>
      <c r="CF799" s="7"/>
      <c r="CG799" s="2" t="s">
        <v>134</v>
      </c>
      <c r="CH799" s="2" t="s">
        <v>134</v>
      </c>
      <c r="CI799" s="2" t="s">
        <v>134</v>
      </c>
      <c r="CJ799" s="2" t="s">
        <v>134</v>
      </c>
      <c r="CK799" s="2" t="s">
        <v>134</v>
      </c>
      <c r="CL799" s="2" t="s">
        <v>134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134</v>
      </c>
      <c r="CU799" s="2" t="s">
        <v>134</v>
      </c>
      <c r="CV799" s="2" t="s">
        <v>134</v>
      </c>
      <c r="CW799" s="2" t="s">
        <v>134</v>
      </c>
      <c r="CX799" s="2" t="s">
        <v>134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134</v>
      </c>
      <c r="DG799" s="2" t="s">
        <v>134</v>
      </c>
      <c r="DH799" s="2" t="s">
        <v>134</v>
      </c>
      <c r="DI799" s="2" t="s">
        <v>134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134</v>
      </c>
      <c r="DR799" s="2" t="s">
        <v>134</v>
      </c>
      <c r="DS799" s="2" t="s">
        <v>134</v>
      </c>
      <c r="DT799" s="2" t="s">
        <v>134</v>
      </c>
      <c r="DU799" s="2" t="s">
        <v>134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134</v>
      </c>
      <c r="ED799" s="2" t="s">
        <v>134</v>
      </c>
      <c r="EE799" s="2" t="s">
        <v>134</v>
      </c>
      <c r="EF799" s="2" t="s">
        <v>134</v>
      </c>
      <c r="EG799" s="2" t="s">
        <v>134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134</v>
      </c>
      <c r="EP799" s="2" t="s">
        <v>134</v>
      </c>
      <c r="EQ799" s="2" t="s">
        <v>134</v>
      </c>
      <c r="ER799" s="2" t="s">
        <v>134</v>
      </c>
      <c r="ES799" s="2" t="s">
        <v>134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134</v>
      </c>
      <c r="FB799" s="2" t="s">
        <v>134</v>
      </c>
      <c r="FC799" s="2" t="s">
        <v>134</v>
      </c>
      <c r="FD799" s="2" t="s">
        <v>134</v>
      </c>
      <c r="FE799" s="2" t="s">
        <v>134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134</v>
      </c>
      <c r="FN799" s="2" t="s">
        <v>134</v>
      </c>
      <c r="FO799" s="2" t="s">
        <v>134</v>
      </c>
      <c r="FP799" s="2" t="s">
        <v>134</v>
      </c>
      <c r="FQ799" s="2" t="s">
        <v>134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134</v>
      </c>
      <c r="GA799" s="2" t="s">
        <v>134</v>
      </c>
      <c r="GB799" s="2" t="s">
        <v>134</v>
      </c>
      <c r="GC799" s="2" t="s">
        <v>134</v>
      </c>
      <c r="GD799" s="2" t="s">
        <v>134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134</v>
      </c>
      <c r="GM799" s="2" t="s">
        <v>134</v>
      </c>
      <c r="GN799" s="2" t="s">
        <v>134</v>
      </c>
      <c r="GO799" s="2" t="s">
        <v>134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134</v>
      </c>
      <c r="GX799" s="2" t="s">
        <v>134</v>
      </c>
      <c r="GY799" s="2" t="s">
        <v>134</v>
      </c>
      <c r="GZ799" s="2" t="s">
        <v>134</v>
      </c>
      <c r="HA799" s="2" t="s">
        <v>134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134</v>
      </c>
      <c r="HJ799" s="2" t="s">
        <v>134</v>
      </c>
      <c r="HK799" s="2" t="s">
        <v>134</v>
      </c>
      <c r="HL799" s="2" t="s">
        <v>134</v>
      </c>
      <c r="HM799" s="2" t="s">
        <v>134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134</v>
      </c>
      <c r="HV799" s="2" t="s">
        <v>134</v>
      </c>
      <c r="HW799" s="2" t="s">
        <v>134</v>
      </c>
      <c r="HX799" s="2" t="s">
        <v>134</v>
      </c>
      <c r="HY799" s="2" t="s">
        <v>134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134</v>
      </c>
      <c r="II799" s="2" t="s">
        <v>134</v>
      </c>
      <c r="IJ799" s="2" t="s">
        <v>134</v>
      </c>
      <c r="IK799" s="2" t="s">
        <v>134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134</v>
      </c>
      <c r="IT799" s="2" t="s">
        <v>134</v>
      </c>
      <c r="IU799" s="2" t="s">
        <v>134</v>
      </c>
      <c r="IV799" s="2" t="s">
        <v>134</v>
      </c>
      <c r="IW799" s="2" t="s">
        <v>134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134</v>
      </c>
      <c r="JG799" s="2" t="s">
        <v>134</v>
      </c>
      <c r="JH799" s="2" t="s">
        <v>134</v>
      </c>
      <c r="JI799" s="2" t="s">
        <v>134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134</v>
      </c>
      <c r="JR799" s="2" t="s">
        <v>134</v>
      </c>
      <c r="JS799" s="2" t="s">
        <v>134</v>
      </c>
      <c r="JT799" s="2" t="s">
        <v>134</v>
      </c>
      <c r="JU799" s="2" t="s">
        <v>134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134</v>
      </c>
      <c r="KQ799" s="2" t="s">
        <v>134</v>
      </c>
      <c r="KR799" s="2" t="s">
        <v>134</v>
      </c>
      <c r="KS799" s="2" t="s">
        <v>134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134</v>
      </c>
      <c r="LC799" s="2" t="s">
        <v>134</v>
      </c>
      <c r="LD799" s="2" t="s">
        <v>134</v>
      </c>
      <c r="LE799" s="2" t="s">
        <v>134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134</v>
      </c>
      <c r="LO799" s="2" t="s">
        <v>134</v>
      </c>
      <c r="LP799" s="2" t="s">
        <v>134</v>
      </c>
      <c r="LQ799" s="2" t="s">
        <v>134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134</v>
      </c>
      <c r="LZ799" s="2" t="s">
        <v>134</v>
      </c>
      <c r="MA799" s="2" t="s">
        <v>134</v>
      </c>
      <c r="MB799" s="2" t="s">
        <v>134</v>
      </c>
      <c r="MC799" s="2" t="s">
        <v>134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134</v>
      </c>
      <c r="MM799" s="2" t="s">
        <v>134</v>
      </c>
      <c r="MN799" s="2" t="s">
        <v>134</v>
      </c>
      <c r="MO799" s="2" t="s">
        <v>134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134</v>
      </c>
      <c r="NJ799" s="2" t="s">
        <v>134</v>
      </c>
      <c r="NK799" s="2" t="s">
        <v>134</v>
      </c>
      <c r="NL799" s="2" t="s">
        <v>134</v>
      </c>
      <c r="NM799" s="2" t="s">
        <v>134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134</v>
      </c>
      <c r="NW799" s="2" t="s">
        <v>134</v>
      </c>
      <c r="NX799" s="2" t="s">
        <v>134</v>
      </c>
      <c r="NY799" s="2" t="s">
        <v>134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134</v>
      </c>
      <c r="PG799" s="2" t="s">
        <v>134</v>
      </c>
      <c r="PH799" s="2" t="s">
        <v>134</v>
      </c>
      <c r="PI799" s="2" t="s">
        <v>134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134</v>
      </c>
      <c r="QD799" s="2" t="s">
        <v>134</v>
      </c>
      <c r="QE799" s="2" t="s">
        <v>134</v>
      </c>
      <c r="QF799" s="2" t="s">
        <v>134</v>
      </c>
      <c r="QG799" s="2" t="s">
        <v>134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134</v>
      </c>
      <c r="RB799" s="2" t="s">
        <v>134</v>
      </c>
      <c r="RC799" s="2" t="s">
        <v>134</v>
      </c>
      <c r="RD799" s="2" t="s">
        <v>134</v>
      </c>
      <c r="RE799" s="2" t="s">
        <v>134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134</v>
      </c>
      <c r="RN799" s="2" t="s">
        <v>134</v>
      </c>
      <c r="RO799" s="2" t="s">
        <v>134</v>
      </c>
      <c r="RP799" s="2" t="s">
        <v>134</v>
      </c>
      <c r="RQ799" s="2" t="s">
        <v>134</v>
      </c>
      <c r="RR799" s="2" t="s">
        <v>134</v>
      </c>
      <c r="RS799" s="4"/>
      <c r="RT799" s="8"/>
      <c r="RU799" s="4"/>
      <c r="RV799" s="8"/>
      <c r="RW799" s="7"/>
      <c r="RX799" s="7"/>
      <c r="RY799" s="2" t="s">
        <v>134</v>
      </c>
      <c r="RZ799" s="2" t="s">
        <v>134</v>
      </c>
      <c r="SA799" s="2" t="s">
        <v>134</v>
      </c>
      <c r="SB799" s="2" t="s">
        <v>134</v>
      </c>
      <c r="SC799" s="2" t="s">
        <v>134</v>
      </c>
      <c r="SD799" s="2" t="s">
        <v>134</v>
      </c>
      <c r="SE799" s="4"/>
      <c r="SF799" s="8"/>
      <c r="SG799" s="4"/>
      <c r="SH799" s="8"/>
      <c r="SI799" s="7"/>
      <c r="SJ799" s="7"/>
      <c r="SK799" s="2" t="s">
        <v>134</v>
      </c>
      <c r="SL799" s="2" t="s">
        <v>134</v>
      </c>
      <c r="SM799" s="2" t="s">
        <v>134</v>
      </c>
      <c r="SN799" s="2" t="s">
        <v>134</v>
      </c>
      <c r="SO799" s="2" t="s">
        <v>134</v>
      </c>
      <c r="SP799" s="2" t="s">
        <v>134</v>
      </c>
    </row>
    <row r="800">
      <c r="A800" s="2" t="s">
        <v>4665</v>
      </c>
      <c r="B800" s="2" t="s">
        <v>123</v>
      </c>
      <c r="C800" s="2" t="s">
        <v>1660</v>
      </c>
      <c r="D800" s="2" t="s">
        <v>125</v>
      </c>
      <c r="E800" s="2" t="s">
        <v>1660</v>
      </c>
      <c r="F800" s="2" t="s">
        <v>4666</v>
      </c>
      <c r="G800" s="2" t="s">
        <v>134</v>
      </c>
      <c r="H800" s="2" t="s">
        <v>134</v>
      </c>
      <c r="I800" s="2" t="s">
        <v>134</v>
      </c>
      <c r="J800" s="2" t="s">
        <v>234</v>
      </c>
      <c r="K800" s="2" t="s">
        <v>4667</v>
      </c>
      <c r="L800" s="3">
        <v>16</v>
      </c>
      <c r="M800" s="3"/>
      <c r="N800" s="3"/>
      <c r="O800" s="2" t="s">
        <v>766</v>
      </c>
      <c r="P800" s="2" t="s">
        <v>134</v>
      </c>
      <c r="Q800" s="2" t="s">
        <v>134</v>
      </c>
      <c r="R800" s="2" t="s">
        <v>3132</v>
      </c>
      <c r="S800" s="2" t="s">
        <v>134</v>
      </c>
      <c r="T800" s="2" t="s">
        <v>134</v>
      </c>
      <c r="U800" s="2" t="s">
        <v>134</v>
      </c>
      <c r="V800" s="2" t="s">
        <v>134</v>
      </c>
      <c r="W800" s="2" t="s">
        <v>134</v>
      </c>
      <c r="X800" s="2" t="s">
        <v>134</v>
      </c>
      <c r="Y800" s="2" t="s">
        <v>134</v>
      </c>
      <c r="Z800" s="4"/>
      <c r="AA800" s="4">
        <f>=ROUNDDOWN({0},0)</f>
      </c>
      <c r="AB800" s="5"/>
      <c r="AC800" s="2" t="s">
        <v>134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134</v>
      </c>
      <c r="BM800" s="7"/>
      <c r="BN800" s="7"/>
      <c r="BO800" s="4"/>
      <c r="BP800" s="8"/>
      <c r="BQ800" s="4"/>
      <c r="BR800" s="8"/>
      <c r="BS800" s="7"/>
      <c r="BT800" s="7"/>
      <c r="BU800" s="2" t="s">
        <v>134</v>
      </c>
      <c r="BV800" s="2" t="s">
        <v>134</v>
      </c>
      <c r="BW800" s="2" t="s">
        <v>134</v>
      </c>
      <c r="BX800" s="2" t="s">
        <v>134</v>
      </c>
      <c r="BY800" s="2" t="s">
        <v>134</v>
      </c>
      <c r="BZ800" s="2" t="s">
        <v>134</v>
      </c>
      <c r="CA800" s="4"/>
      <c r="CB800" s="8"/>
      <c r="CC800" s="4"/>
      <c r="CD800" s="8"/>
      <c r="CE800" s="7"/>
      <c r="CF800" s="7"/>
      <c r="CG800" s="2" t="s">
        <v>134</v>
      </c>
      <c r="CH800" s="2" t="s">
        <v>134</v>
      </c>
      <c r="CI800" s="2" t="s">
        <v>134</v>
      </c>
      <c r="CJ800" s="2" t="s">
        <v>134</v>
      </c>
      <c r="CK800" s="2" t="s">
        <v>134</v>
      </c>
      <c r="CL800" s="2" t="s">
        <v>134</v>
      </c>
      <c r="CM800" s="4"/>
      <c r="CN800" s="8"/>
      <c r="CO800" s="4"/>
      <c r="CP800" s="8"/>
      <c r="CQ800" s="7"/>
      <c r="CR800" s="7"/>
      <c r="CS800" s="2" t="s">
        <v>134</v>
      </c>
      <c r="CT800" s="2" t="s">
        <v>134</v>
      </c>
      <c r="CU800" s="2" t="s">
        <v>134</v>
      </c>
      <c r="CV800" s="2" t="s">
        <v>134</v>
      </c>
      <c r="CW800" s="2" t="s">
        <v>134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134</v>
      </c>
      <c r="DG800" s="2" t="s">
        <v>134</v>
      </c>
      <c r="DH800" s="2" t="s">
        <v>134</v>
      </c>
      <c r="DI800" s="2" t="s">
        <v>134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134</v>
      </c>
      <c r="DR800" s="2" t="s">
        <v>134</v>
      </c>
      <c r="DS800" s="2" t="s">
        <v>134</v>
      </c>
      <c r="DT800" s="2" t="s">
        <v>134</v>
      </c>
      <c r="DU800" s="2" t="s">
        <v>134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134</v>
      </c>
      <c r="ED800" s="2" t="s">
        <v>134</v>
      </c>
      <c r="EE800" s="2" t="s">
        <v>134</v>
      </c>
      <c r="EF800" s="2" t="s">
        <v>134</v>
      </c>
      <c r="EG800" s="2" t="s">
        <v>134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134</v>
      </c>
      <c r="EP800" s="2" t="s">
        <v>134</v>
      </c>
      <c r="EQ800" s="2" t="s">
        <v>134</v>
      </c>
      <c r="ER800" s="2" t="s">
        <v>134</v>
      </c>
      <c r="ES800" s="2" t="s">
        <v>134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134</v>
      </c>
      <c r="FB800" s="2" t="s">
        <v>134</v>
      </c>
      <c r="FC800" s="2" t="s">
        <v>134</v>
      </c>
      <c r="FD800" s="2" t="s">
        <v>134</v>
      </c>
      <c r="FE800" s="2" t="s">
        <v>134</v>
      </c>
      <c r="FF800" s="2" t="s">
        <v>134</v>
      </c>
      <c r="FG800" s="4"/>
      <c r="FH800" s="8"/>
      <c r="FI800" s="4"/>
      <c r="FJ800" s="8"/>
      <c r="FK800" s="7"/>
      <c r="FL800" s="7"/>
      <c r="FM800" s="2" t="s">
        <v>134</v>
      </c>
      <c r="FN800" s="2" t="s">
        <v>134</v>
      </c>
      <c r="FO800" s="2" t="s">
        <v>134</v>
      </c>
      <c r="FP800" s="2" t="s">
        <v>134</v>
      </c>
      <c r="FQ800" s="2" t="s">
        <v>134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134</v>
      </c>
      <c r="GA800" s="2" t="s">
        <v>134</v>
      </c>
      <c r="GB800" s="2" t="s">
        <v>134</v>
      </c>
      <c r="GC800" s="2" t="s">
        <v>134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134</v>
      </c>
      <c r="GL800" s="2" t="s">
        <v>134</v>
      </c>
      <c r="GM800" s="2" t="s">
        <v>134</v>
      </c>
      <c r="GN800" s="2" t="s">
        <v>134</v>
      </c>
      <c r="GO800" s="2" t="s">
        <v>134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134</v>
      </c>
      <c r="GX800" s="2" t="s">
        <v>134</v>
      </c>
      <c r="GY800" s="2" t="s">
        <v>134</v>
      </c>
      <c r="GZ800" s="2" t="s">
        <v>134</v>
      </c>
      <c r="HA800" s="2" t="s">
        <v>134</v>
      </c>
      <c r="HB800" s="2" t="s">
        <v>134</v>
      </c>
      <c r="HC800" s="4"/>
      <c r="HD800" s="8"/>
      <c r="HE800" s="4"/>
      <c r="HF800" s="8"/>
      <c r="HG800" s="7"/>
      <c r="HH800" s="7"/>
      <c r="HI800" s="2" t="s">
        <v>134</v>
      </c>
      <c r="HJ800" s="2" t="s">
        <v>134</v>
      </c>
      <c r="HK800" s="2" t="s">
        <v>134</v>
      </c>
      <c r="HL800" s="2" t="s">
        <v>134</v>
      </c>
      <c r="HM800" s="2" t="s">
        <v>134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134</v>
      </c>
      <c r="HV800" s="2" t="s">
        <v>134</v>
      </c>
      <c r="HW800" s="2" t="s">
        <v>134</v>
      </c>
      <c r="HX800" s="2" t="s">
        <v>134</v>
      </c>
      <c r="HY800" s="2" t="s">
        <v>134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134</v>
      </c>
      <c r="II800" s="2" t="s">
        <v>134</v>
      </c>
      <c r="IJ800" s="2" t="s">
        <v>134</v>
      </c>
      <c r="IK800" s="2" t="s">
        <v>134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134</v>
      </c>
      <c r="IT800" s="2" t="s">
        <v>134</v>
      </c>
      <c r="IU800" s="2" t="s">
        <v>134</v>
      </c>
      <c r="IV800" s="2" t="s">
        <v>134</v>
      </c>
      <c r="IW800" s="2" t="s">
        <v>134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134</v>
      </c>
      <c r="JF800" s="2" t="s">
        <v>134</v>
      </c>
      <c r="JG800" s="2" t="s">
        <v>134</v>
      </c>
      <c r="JH800" s="2" t="s">
        <v>134</v>
      </c>
      <c r="JI800" s="2" t="s">
        <v>134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134</v>
      </c>
      <c r="JR800" s="2" t="s">
        <v>134</v>
      </c>
      <c r="JS800" s="2" t="s">
        <v>134</v>
      </c>
      <c r="JT800" s="2" t="s">
        <v>134</v>
      </c>
      <c r="JU800" s="2" t="s">
        <v>134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134</v>
      </c>
      <c r="KP800" s="2" t="s">
        <v>134</v>
      </c>
      <c r="KQ800" s="2" t="s">
        <v>134</v>
      </c>
      <c r="KR800" s="2" t="s">
        <v>134</v>
      </c>
      <c r="KS800" s="2" t="s">
        <v>134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134</v>
      </c>
      <c r="LC800" s="2" t="s">
        <v>134</v>
      </c>
      <c r="LD800" s="2" t="s">
        <v>134</v>
      </c>
      <c r="LE800" s="2" t="s">
        <v>134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134</v>
      </c>
      <c r="LZ800" s="2" t="s">
        <v>134</v>
      </c>
      <c r="MA800" s="2" t="s">
        <v>134</v>
      </c>
      <c r="MB800" s="2" t="s">
        <v>134</v>
      </c>
      <c r="MC800" s="2" t="s">
        <v>134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134</v>
      </c>
      <c r="NJ800" s="2" t="s">
        <v>134</v>
      </c>
      <c r="NK800" s="2" t="s">
        <v>134</v>
      </c>
      <c r="NL800" s="2" t="s">
        <v>134</v>
      </c>
      <c r="NM800" s="2" t="s">
        <v>134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134</v>
      </c>
      <c r="NW800" s="2" t="s">
        <v>134</v>
      </c>
      <c r="NX800" s="2" t="s">
        <v>134</v>
      </c>
      <c r="NY800" s="2" t="s">
        <v>134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134</v>
      </c>
      <c r="PF800" s="2" t="s">
        <v>134</v>
      </c>
      <c r="PG800" s="2" t="s">
        <v>134</v>
      </c>
      <c r="PH800" s="2" t="s">
        <v>134</v>
      </c>
      <c r="PI800" s="2" t="s">
        <v>134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134</v>
      </c>
      <c r="QD800" s="2" t="s">
        <v>134</v>
      </c>
      <c r="QE800" s="2" t="s">
        <v>134</v>
      </c>
      <c r="QF800" s="2" t="s">
        <v>134</v>
      </c>
      <c r="QG800" s="2" t="s">
        <v>134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134</v>
      </c>
      <c r="RB800" s="2" t="s">
        <v>134</v>
      </c>
      <c r="RC800" s="2" t="s">
        <v>134</v>
      </c>
      <c r="RD800" s="2" t="s">
        <v>134</v>
      </c>
      <c r="RE800" s="2" t="s">
        <v>134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134</v>
      </c>
      <c r="RN800" s="2" t="s">
        <v>134</v>
      </c>
      <c r="RO800" s="2" t="s">
        <v>134</v>
      </c>
      <c r="RP800" s="2" t="s">
        <v>134</v>
      </c>
      <c r="RQ800" s="2" t="s">
        <v>134</v>
      </c>
      <c r="RR800" s="2" t="s">
        <v>134</v>
      </c>
      <c r="RS800" s="4"/>
      <c r="RT800" s="8"/>
      <c r="RU800" s="4"/>
      <c r="RV800" s="8"/>
      <c r="RW800" s="7"/>
      <c r="RX800" s="7"/>
      <c r="RY800" s="2" t="s">
        <v>134</v>
      </c>
      <c r="RZ800" s="2" t="s">
        <v>134</v>
      </c>
      <c r="SA800" s="2" t="s">
        <v>134</v>
      </c>
      <c r="SB800" s="2" t="s">
        <v>134</v>
      </c>
      <c r="SC800" s="2" t="s">
        <v>134</v>
      </c>
      <c r="SD800" s="2" t="s">
        <v>134</v>
      </c>
      <c r="SE800" s="4"/>
      <c r="SF800" s="8"/>
      <c r="SG800" s="4"/>
      <c r="SH800" s="8"/>
      <c r="SI800" s="7"/>
      <c r="SJ800" s="7"/>
      <c r="SK800" s="2" t="s">
        <v>134</v>
      </c>
      <c r="SL800" s="2" t="s">
        <v>134</v>
      </c>
      <c r="SM800" s="2" t="s">
        <v>134</v>
      </c>
      <c r="SN800" s="2" t="s">
        <v>134</v>
      </c>
      <c r="SO800" s="2" t="s">
        <v>134</v>
      </c>
      <c r="SP800" s="2" t="s">
        <v>134</v>
      </c>
    </row>
    <row r="801">
      <c r="A801" s="2" t="s">
        <v>4668</v>
      </c>
      <c r="B801" s="2" t="s">
        <v>123</v>
      </c>
      <c r="C801" s="2" t="s">
        <v>1660</v>
      </c>
      <c r="D801" s="2" t="s">
        <v>125</v>
      </c>
      <c r="E801" s="2" t="s">
        <v>1660</v>
      </c>
      <c r="F801" s="2" t="s">
        <v>1271</v>
      </c>
      <c r="G801" s="2" t="s">
        <v>134</v>
      </c>
      <c r="H801" s="2" t="s">
        <v>134</v>
      </c>
      <c r="I801" s="2" t="s">
        <v>134</v>
      </c>
      <c r="J801" s="2" t="s">
        <v>234</v>
      </c>
      <c r="K801" s="2" t="s">
        <v>4530</v>
      </c>
      <c r="L801" s="3">
        <v>16</v>
      </c>
      <c r="M801" s="3"/>
      <c r="N801" s="3"/>
      <c r="O801" s="2" t="s">
        <v>766</v>
      </c>
      <c r="P801" s="2" t="s">
        <v>134</v>
      </c>
      <c r="Q801" s="2" t="s">
        <v>134</v>
      </c>
      <c r="R801" s="2" t="s">
        <v>3132</v>
      </c>
      <c r="S801" s="2" t="s">
        <v>134</v>
      </c>
      <c r="T801" s="2" t="s">
        <v>134</v>
      </c>
      <c r="U801" s="2" t="s">
        <v>134</v>
      </c>
      <c r="V801" s="2" t="s">
        <v>134</v>
      </c>
      <c r="W801" s="2" t="s">
        <v>134</v>
      </c>
      <c r="X801" s="2" t="s">
        <v>134</v>
      </c>
      <c r="Y801" s="2" t="s">
        <v>134</v>
      </c>
      <c r="Z801" s="4"/>
      <c r="AA801" s="4">
        <f>=ROUNDDOWN({0},0)</f>
      </c>
      <c r="AB801" s="5"/>
      <c r="AC801" s="2" t="s">
        <v>134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134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134</v>
      </c>
      <c r="BM801" s="7"/>
      <c r="BN801" s="7"/>
      <c r="BO801" s="4"/>
      <c r="BP801" s="8"/>
      <c r="BQ801" s="4"/>
      <c r="BR801" s="8"/>
      <c r="BS801" s="7"/>
      <c r="BT801" s="7"/>
      <c r="BU801" s="2" t="s">
        <v>134</v>
      </c>
      <c r="BV801" s="2" t="s">
        <v>134</v>
      </c>
      <c r="BW801" s="2" t="s">
        <v>134</v>
      </c>
      <c r="BX801" s="2" t="s">
        <v>134</v>
      </c>
      <c r="BY801" s="2" t="s">
        <v>134</v>
      </c>
      <c r="BZ801" s="2" t="s">
        <v>134</v>
      </c>
      <c r="CA801" s="4"/>
      <c r="CB801" s="8"/>
      <c r="CC801" s="4"/>
      <c r="CD801" s="8"/>
      <c r="CE801" s="7"/>
      <c r="CF801" s="7"/>
      <c r="CG801" s="2" t="s">
        <v>134</v>
      </c>
      <c r="CH801" s="2" t="s">
        <v>134</v>
      </c>
      <c r="CI801" s="2" t="s">
        <v>134</v>
      </c>
      <c r="CJ801" s="2" t="s">
        <v>134</v>
      </c>
      <c r="CK801" s="2" t="s">
        <v>134</v>
      </c>
      <c r="CL801" s="2" t="s">
        <v>134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134</v>
      </c>
      <c r="CU801" s="2" t="s">
        <v>134</v>
      </c>
      <c r="CV801" s="2" t="s">
        <v>134</v>
      </c>
      <c r="CW801" s="2" t="s">
        <v>134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134</v>
      </c>
      <c r="DG801" s="2" t="s">
        <v>134</v>
      </c>
      <c r="DH801" s="2" t="s">
        <v>134</v>
      </c>
      <c r="DI801" s="2" t="s">
        <v>134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134</v>
      </c>
      <c r="DR801" s="2" t="s">
        <v>134</v>
      </c>
      <c r="DS801" s="2" t="s">
        <v>134</v>
      </c>
      <c r="DT801" s="2" t="s">
        <v>134</v>
      </c>
      <c r="DU801" s="2" t="s">
        <v>134</v>
      </c>
      <c r="DV801" s="2" t="s">
        <v>134</v>
      </c>
      <c r="DW801" s="4"/>
      <c r="DX801" s="8"/>
      <c r="DY801" s="4"/>
      <c r="DZ801" s="8"/>
      <c r="EA801" s="7"/>
      <c r="EB801" s="7"/>
      <c r="EC801" s="2" t="s">
        <v>134</v>
      </c>
      <c r="ED801" s="2" t="s">
        <v>134</v>
      </c>
      <c r="EE801" s="2" t="s">
        <v>134</v>
      </c>
      <c r="EF801" s="2" t="s">
        <v>134</v>
      </c>
      <c r="EG801" s="2" t="s">
        <v>134</v>
      </c>
      <c r="EH801" s="2" t="s">
        <v>134</v>
      </c>
      <c r="EI801" s="4"/>
      <c r="EJ801" s="8"/>
      <c r="EK801" s="4"/>
      <c r="EL801" s="8"/>
      <c r="EM801" s="7"/>
      <c r="EN801" s="7"/>
      <c r="EO801" s="2" t="s">
        <v>134</v>
      </c>
      <c r="EP801" s="2" t="s">
        <v>134</v>
      </c>
      <c r="EQ801" s="2" t="s">
        <v>134</v>
      </c>
      <c r="ER801" s="2" t="s">
        <v>134</v>
      </c>
      <c r="ES801" s="2" t="s">
        <v>134</v>
      </c>
      <c r="ET801" s="2" t="s">
        <v>134</v>
      </c>
      <c r="EU801" s="4"/>
      <c r="EV801" s="8"/>
      <c r="EW801" s="4"/>
      <c r="EX801" s="8"/>
      <c r="EY801" s="7"/>
      <c r="EZ801" s="7"/>
      <c r="FA801" s="2" t="s">
        <v>134</v>
      </c>
      <c r="FB801" s="2" t="s">
        <v>134</v>
      </c>
      <c r="FC801" s="2" t="s">
        <v>134</v>
      </c>
      <c r="FD801" s="2" t="s">
        <v>134</v>
      </c>
      <c r="FE801" s="2" t="s">
        <v>134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134</v>
      </c>
      <c r="FN801" s="2" t="s">
        <v>134</v>
      </c>
      <c r="FO801" s="2" t="s">
        <v>134</v>
      </c>
      <c r="FP801" s="2" t="s">
        <v>134</v>
      </c>
      <c r="FQ801" s="2" t="s">
        <v>134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134</v>
      </c>
      <c r="GA801" s="2" t="s">
        <v>134</v>
      </c>
      <c r="GB801" s="2" t="s">
        <v>134</v>
      </c>
      <c r="GC801" s="2" t="s">
        <v>134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134</v>
      </c>
      <c r="GM801" s="2" t="s">
        <v>134</v>
      </c>
      <c r="GN801" s="2" t="s">
        <v>134</v>
      </c>
      <c r="GO801" s="2" t="s">
        <v>134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134</v>
      </c>
      <c r="GX801" s="2" t="s">
        <v>134</v>
      </c>
      <c r="GY801" s="2" t="s">
        <v>134</v>
      </c>
      <c r="GZ801" s="2" t="s">
        <v>134</v>
      </c>
      <c r="HA801" s="2" t="s">
        <v>134</v>
      </c>
      <c r="HB801" s="2" t="s">
        <v>134</v>
      </c>
      <c r="HC801" s="4"/>
      <c r="HD801" s="8"/>
      <c r="HE801" s="4"/>
      <c r="HF801" s="8"/>
      <c r="HG801" s="7"/>
      <c r="HH801" s="7"/>
      <c r="HI801" s="2" t="s">
        <v>134</v>
      </c>
      <c r="HJ801" s="2" t="s">
        <v>134</v>
      </c>
      <c r="HK801" s="2" t="s">
        <v>134</v>
      </c>
      <c r="HL801" s="2" t="s">
        <v>134</v>
      </c>
      <c r="HM801" s="2" t="s">
        <v>134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134</v>
      </c>
      <c r="HV801" s="2" t="s">
        <v>134</v>
      </c>
      <c r="HW801" s="2" t="s">
        <v>134</v>
      </c>
      <c r="HX801" s="2" t="s">
        <v>134</v>
      </c>
      <c r="HY801" s="2" t="s">
        <v>134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134</v>
      </c>
      <c r="II801" s="2" t="s">
        <v>134</v>
      </c>
      <c r="IJ801" s="2" t="s">
        <v>134</v>
      </c>
      <c r="IK801" s="2" t="s">
        <v>134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134</v>
      </c>
      <c r="IT801" s="2" t="s">
        <v>134</v>
      </c>
      <c r="IU801" s="2" t="s">
        <v>134</v>
      </c>
      <c r="IV801" s="2" t="s">
        <v>134</v>
      </c>
      <c r="IW801" s="2" t="s">
        <v>134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134</v>
      </c>
      <c r="JG801" s="2" t="s">
        <v>134</v>
      </c>
      <c r="JH801" s="2" t="s">
        <v>134</v>
      </c>
      <c r="JI801" s="2" t="s">
        <v>134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134</v>
      </c>
      <c r="JS801" s="2" t="s">
        <v>134</v>
      </c>
      <c r="JT801" s="2" t="s">
        <v>134</v>
      </c>
      <c r="JU801" s="2" t="s">
        <v>134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134</v>
      </c>
      <c r="KQ801" s="2" t="s">
        <v>134</v>
      </c>
      <c r="KR801" s="2" t="s">
        <v>134</v>
      </c>
      <c r="KS801" s="2" t="s">
        <v>134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134</v>
      </c>
      <c r="LC801" s="2" t="s">
        <v>134</v>
      </c>
      <c r="LD801" s="2" t="s">
        <v>134</v>
      </c>
      <c r="LE801" s="2" t="s">
        <v>134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134</v>
      </c>
      <c r="LO801" s="2" t="s">
        <v>134</v>
      </c>
      <c r="LP801" s="2" t="s">
        <v>134</v>
      </c>
      <c r="LQ801" s="2" t="s">
        <v>134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134</v>
      </c>
      <c r="LZ801" s="2" t="s">
        <v>134</v>
      </c>
      <c r="MA801" s="2" t="s">
        <v>134</v>
      </c>
      <c r="MB801" s="2" t="s">
        <v>134</v>
      </c>
      <c r="MC801" s="2" t="s">
        <v>134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134</v>
      </c>
      <c r="MY801" s="2" t="s">
        <v>134</v>
      </c>
      <c r="MZ801" s="2" t="s">
        <v>134</v>
      </c>
      <c r="NA801" s="2" t="s">
        <v>134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134</v>
      </c>
      <c r="NJ801" s="2" t="s">
        <v>134</v>
      </c>
      <c r="NK801" s="2" t="s">
        <v>134</v>
      </c>
      <c r="NL801" s="2" t="s">
        <v>134</v>
      </c>
      <c r="NM801" s="2" t="s">
        <v>134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134</v>
      </c>
      <c r="NW801" s="2" t="s">
        <v>134</v>
      </c>
      <c r="NX801" s="2" t="s">
        <v>134</v>
      </c>
      <c r="NY801" s="2" t="s">
        <v>134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134</v>
      </c>
      <c r="PG801" s="2" t="s">
        <v>134</v>
      </c>
      <c r="PH801" s="2" t="s">
        <v>134</v>
      </c>
      <c r="PI801" s="2" t="s">
        <v>134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134</v>
      </c>
      <c r="RB801" s="2" t="s">
        <v>134</v>
      </c>
      <c r="RC801" s="2" t="s">
        <v>134</v>
      </c>
      <c r="RD801" s="2" t="s">
        <v>134</v>
      </c>
      <c r="RE801" s="2" t="s">
        <v>134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134</v>
      </c>
      <c r="RN801" s="2" t="s">
        <v>134</v>
      </c>
      <c r="RO801" s="2" t="s">
        <v>134</v>
      </c>
      <c r="RP801" s="2" t="s">
        <v>134</v>
      </c>
      <c r="RQ801" s="2" t="s">
        <v>134</v>
      </c>
      <c r="RR801" s="2" t="s">
        <v>134</v>
      </c>
      <c r="RS801" s="4"/>
      <c r="RT801" s="8"/>
      <c r="RU801" s="4"/>
      <c r="RV801" s="8"/>
      <c r="RW801" s="7"/>
      <c r="RX801" s="7"/>
      <c r="RY801" s="2" t="s">
        <v>134</v>
      </c>
      <c r="RZ801" s="2" t="s">
        <v>134</v>
      </c>
      <c r="SA801" s="2" t="s">
        <v>134</v>
      </c>
      <c r="SB801" s="2" t="s">
        <v>134</v>
      </c>
      <c r="SC801" s="2" t="s">
        <v>134</v>
      </c>
      <c r="SD801" s="2" t="s">
        <v>134</v>
      </c>
      <c r="SE801" s="4"/>
      <c r="SF801" s="8"/>
      <c r="SG801" s="4"/>
      <c r="SH801" s="8"/>
      <c r="SI801" s="7"/>
      <c r="SJ801" s="7"/>
      <c r="SK801" s="2" t="s">
        <v>134</v>
      </c>
      <c r="SL801" s="2" t="s">
        <v>134</v>
      </c>
      <c r="SM801" s="2" t="s">
        <v>134</v>
      </c>
      <c r="SN801" s="2" t="s">
        <v>134</v>
      </c>
      <c r="SO801" s="2" t="s">
        <v>134</v>
      </c>
      <c r="SP801" s="2" t="s">
        <v>134</v>
      </c>
    </row>
    <row r="802">
      <c r="A802" s="2" t="s">
        <v>4669</v>
      </c>
      <c r="B802" s="2" t="s">
        <v>123</v>
      </c>
      <c r="C802" s="2" t="s">
        <v>1660</v>
      </c>
      <c r="D802" s="2" t="s">
        <v>125</v>
      </c>
      <c r="E802" s="2" t="s">
        <v>1660</v>
      </c>
      <c r="F802" s="2" t="s">
        <v>4670</v>
      </c>
      <c r="G802" s="2" t="s">
        <v>134</v>
      </c>
      <c r="H802" s="2" t="s">
        <v>134</v>
      </c>
      <c r="I802" s="2" t="s">
        <v>134</v>
      </c>
      <c r="J802" s="2" t="s">
        <v>234</v>
      </c>
      <c r="K802" s="2" t="s">
        <v>4671</v>
      </c>
      <c r="L802" s="3">
        <v>10.91</v>
      </c>
      <c r="M802" s="3"/>
      <c r="N802" s="3"/>
      <c r="O802" s="2" t="s">
        <v>725</v>
      </c>
      <c r="P802" s="2" t="s">
        <v>134</v>
      </c>
      <c r="Q802" s="2" t="s">
        <v>134</v>
      </c>
      <c r="R802" s="2" t="s">
        <v>3132</v>
      </c>
      <c r="S802" s="2" t="s">
        <v>134</v>
      </c>
      <c r="T802" s="2" t="s">
        <v>134</v>
      </c>
      <c r="U802" s="2" t="s">
        <v>134</v>
      </c>
      <c r="V802" s="2" t="s">
        <v>134</v>
      </c>
      <c r="W802" s="2" t="s">
        <v>134</v>
      </c>
      <c r="X802" s="2" t="s">
        <v>134</v>
      </c>
      <c r="Y802" s="2" t="s">
        <v>134</v>
      </c>
      <c r="Z802" s="4"/>
      <c r="AA802" s="4">
        <f>=ROUNDDOWN({0},0)</f>
      </c>
      <c r="AB802" s="5"/>
      <c r="AC802" s="2" t="s">
        <v>134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134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134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/>
      <c r="CB802" s="8"/>
      <c r="CC802" s="4"/>
      <c r="CD802" s="8"/>
      <c r="CE802" s="7"/>
      <c r="CF802" s="7"/>
      <c r="CG802" s="2" t="s">
        <v>134</v>
      </c>
      <c r="CH802" s="2" t="s">
        <v>134</v>
      </c>
      <c r="CI802" s="2" t="s">
        <v>134</v>
      </c>
      <c r="CJ802" s="2" t="s">
        <v>134</v>
      </c>
      <c r="CK802" s="2" t="s">
        <v>134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  <c r="RS802" s="4"/>
      <c r="RT802" s="8"/>
      <c r="RU802" s="4"/>
      <c r="RV802" s="8"/>
      <c r="RW802" s="7"/>
      <c r="RX802" s="7"/>
      <c r="RY802" s="2" t="s">
        <v>134</v>
      </c>
      <c r="RZ802" s="2" t="s">
        <v>134</v>
      </c>
      <c r="SA802" s="2" t="s">
        <v>134</v>
      </c>
      <c r="SB802" s="2" t="s">
        <v>134</v>
      </c>
      <c r="SC802" s="2" t="s">
        <v>134</v>
      </c>
      <c r="SD802" s="2" t="s">
        <v>134</v>
      </c>
      <c r="SE802" s="4"/>
      <c r="SF802" s="8"/>
      <c r="SG802" s="4"/>
      <c r="SH802" s="8"/>
      <c r="SI802" s="7"/>
      <c r="SJ802" s="7"/>
      <c r="SK802" s="2" t="s">
        <v>134</v>
      </c>
      <c r="SL802" s="2" t="s">
        <v>134</v>
      </c>
      <c r="SM802" s="2" t="s">
        <v>134</v>
      </c>
      <c r="SN802" s="2" t="s">
        <v>134</v>
      </c>
      <c r="SO802" s="2" t="s">
        <v>134</v>
      </c>
      <c r="SP802" s="2" t="s">
        <v>134</v>
      </c>
    </row>
    <row r="803">
      <c r="A803" s="2" t="s">
        <v>4672</v>
      </c>
      <c r="B803" s="2" t="s">
        <v>123</v>
      </c>
      <c r="C803" s="2" t="s">
        <v>1660</v>
      </c>
      <c r="D803" s="2" t="s">
        <v>125</v>
      </c>
      <c r="E803" s="2" t="s">
        <v>1660</v>
      </c>
      <c r="F803" s="2" t="s">
        <v>4673</v>
      </c>
      <c r="G803" s="2" t="s">
        <v>134</v>
      </c>
      <c r="H803" s="2" t="s">
        <v>134</v>
      </c>
      <c r="I803" s="2" t="s">
        <v>134</v>
      </c>
      <c r="J803" s="2" t="s">
        <v>234</v>
      </c>
      <c r="K803" s="2" t="s">
        <v>273</v>
      </c>
      <c r="L803" s="3">
        <v>10.8</v>
      </c>
      <c r="M803" s="3"/>
      <c r="N803" s="3"/>
      <c r="O803" s="2" t="s">
        <v>725</v>
      </c>
      <c r="P803" s="2" t="s">
        <v>134</v>
      </c>
      <c r="Q803" s="2" t="s">
        <v>134</v>
      </c>
      <c r="R803" s="2" t="s">
        <v>3132</v>
      </c>
      <c r="S803" s="2" t="s">
        <v>134</v>
      </c>
      <c r="T803" s="2" t="s">
        <v>134</v>
      </c>
      <c r="U803" s="2" t="s">
        <v>134</v>
      </c>
      <c r="V803" s="2" t="s">
        <v>134</v>
      </c>
      <c r="W803" s="2" t="s">
        <v>134</v>
      </c>
      <c r="X803" s="2" t="s">
        <v>134</v>
      </c>
      <c r="Y803" s="2" t="s">
        <v>134</v>
      </c>
      <c r="Z803" s="4"/>
      <c r="AA803" s="4">
        <f>=ROUNDDOWN({0},0)</f>
      </c>
      <c r="AB803" s="5"/>
      <c r="AC803" s="2" t="s">
        <v>134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134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134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134</v>
      </c>
      <c r="CI803" s="2" t="s">
        <v>134</v>
      </c>
      <c r="CJ803" s="2" t="s">
        <v>134</v>
      </c>
      <c r="CK803" s="2" t="s">
        <v>134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  <c r="RS803" s="4"/>
      <c r="RT803" s="8"/>
      <c r="RU803" s="4"/>
      <c r="RV803" s="8"/>
      <c r="RW803" s="7"/>
      <c r="RX803" s="7"/>
      <c r="RY803" s="2" t="s">
        <v>134</v>
      </c>
      <c r="RZ803" s="2" t="s">
        <v>134</v>
      </c>
      <c r="SA803" s="2" t="s">
        <v>134</v>
      </c>
      <c r="SB803" s="2" t="s">
        <v>134</v>
      </c>
      <c r="SC803" s="2" t="s">
        <v>134</v>
      </c>
      <c r="SD803" s="2" t="s">
        <v>134</v>
      </c>
      <c r="SE803" s="4"/>
      <c r="SF803" s="8"/>
      <c r="SG803" s="4"/>
      <c r="SH803" s="8"/>
      <c r="SI803" s="7"/>
      <c r="SJ803" s="7"/>
      <c r="SK803" s="2" t="s">
        <v>134</v>
      </c>
      <c r="SL803" s="2" t="s">
        <v>134</v>
      </c>
      <c r="SM803" s="2" t="s">
        <v>134</v>
      </c>
      <c r="SN803" s="2" t="s">
        <v>134</v>
      </c>
      <c r="SO803" s="2" t="s">
        <v>134</v>
      </c>
      <c r="SP803" s="2" t="s">
        <v>134</v>
      </c>
    </row>
    <row r="804">
      <c r="A804" s="2" t="s">
        <v>4674</v>
      </c>
      <c r="B804" s="2" t="s">
        <v>123</v>
      </c>
      <c r="C804" s="2" t="s">
        <v>1660</v>
      </c>
      <c r="D804" s="2" t="s">
        <v>125</v>
      </c>
      <c r="E804" s="2" t="s">
        <v>1660</v>
      </c>
      <c r="F804" s="2" t="s">
        <v>127</v>
      </c>
      <c r="G804" s="2" t="s">
        <v>134</v>
      </c>
      <c r="H804" s="2" t="s">
        <v>134</v>
      </c>
      <c r="I804" s="2" t="s">
        <v>134</v>
      </c>
      <c r="J804" s="2" t="s">
        <v>234</v>
      </c>
      <c r="K804" s="2" t="s">
        <v>4530</v>
      </c>
      <c r="L804" s="3">
        <v>11.34</v>
      </c>
      <c r="M804" s="3"/>
      <c r="N804" s="3"/>
      <c r="O804" s="2" t="s">
        <v>725</v>
      </c>
      <c r="P804" s="2" t="s">
        <v>134</v>
      </c>
      <c r="Q804" s="2" t="s">
        <v>134</v>
      </c>
      <c r="R804" s="2" t="s">
        <v>3132</v>
      </c>
      <c r="S804" s="2" t="s">
        <v>134</v>
      </c>
      <c r="T804" s="2" t="s">
        <v>134</v>
      </c>
      <c r="U804" s="2" t="s">
        <v>134</v>
      </c>
      <c r="V804" s="2" t="s">
        <v>134</v>
      </c>
      <c r="W804" s="2" t="s">
        <v>134</v>
      </c>
      <c r="X804" s="2" t="s">
        <v>134</v>
      </c>
      <c r="Y804" s="2" t="s">
        <v>134</v>
      </c>
      <c r="Z804" s="4"/>
      <c r="AA804" s="4">
        <f>=ROUNDDOWN({0},0)</f>
      </c>
      <c r="AB804" s="5"/>
      <c r="AC804" s="2" t="s">
        <v>134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134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134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/>
      <c r="CB804" s="8"/>
      <c r="CC804" s="4"/>
      <c r="CD804" s="8"/>
      <c r="CE804" s="7"/>
      <c r="CF804" s="7"/>
      <c r="CG804" s="2" t="s">
        <v>134</v>
      </c>
      <c r="CH804" s="2" t="s">
        <v>134</v>
      </c>
      <c r="CI804" s="2" t="s">
        <v>134</v>
      </c>
      <c r="CJ804" s="2" t="s">
        <v>134</v>
      </c>
      <c r="CK804" s="2" t="s">
        <v>134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  <c r="RS804" s="4"/>
      <c r="RT804" s="8"/>
      <c r="RU804" s="4"/>
      <c r="RV804" s="8"/>
      <c r="RW804" s="7"/>
      <c r="RX804" s="7"/>
      <c r="RY804" s="2" t="s">
        <v>134</v>
      </c>
      <c r="RZ804" s="2" t="s">
        <v>134</v>
      </c>
      <c r="SA804" s="2" t="s">
        <v>134</v>
      </c>
      <c r="SB804" s="2" t="s">
        <v>134</v>
      </c>
      <c r="SC804" s="2" t="s">
        <v>134</v>
      </c>
      <c r="SD804" s="2" t="s">
        <v>134</v>
      </c>
      <c r="SE804" s="4"/>
      <c r="SF804" s="8"/>
      <c r="SG804" s="4"/>
      <c r="SH804" s="8"/>
      <c r="SI804" s="7"/>
      <c r="SJ804" s="7"/>
      <c r="SK804" s="2" t="s">
        <v>134</v>
      </c>
      <c r="SL804" s="2" t="s">
        <v>134</v>
      </c>
      <c r="SM804" s="2" t="s">
        <v>134</v>
      </c>
      <c r="SN804" s="2" t="s">
        <v>134</v>
      </c>
      <c r="SO804" s="2" t="s">
        <v>134</v>
      </c>
      <c r="SP804" s="2" t="s">
        <v>134</v>
      </c>
    </row>
    <row r="805">
      <c r="A805" s="2" t="s">
        <v>4675</v>
      </c>
      <c r="B805" s="2" t="s">
        <v>123</v>
      </c>
      <c r="C805" s="2" t="s">
        <v>1660</v>
      </c>
      <c r="D805" s="2" t="s">
        <v>125</v>
      </c>
      <c r="E805" s="2" t="s">
        <v>1660</v>
      </c>
      <c r="F805" s="2" t="s">
        <v>1539</v>
      </c>
      <c r="G805" s="2" t="s">
        <v>134</v>
      </c>
      <c r="H805" s="2" t="s">
        <v>134</v>
      </c>
      <c r="I805" s="2" t="s">
        <v>134</v>
      </c>
      <c r="J805" s="2" t="s">
        <v>3822</v>
      </c>
      <c r="K805" s="2" t="s">
        <v>3265</v>
      </c>
      <c r="L805" s="3">
        <v>8</v>
      </c>
      <c r="M805" s="3"/>
      <c r="N805" s="3"/>
      <c r="O805" s="2" t="s">
        <v>766</v>
      </c>
      <c r="P805" s="2" t="s">
        <v>134</v>
      </c>
      <c r="Q805" s="2" t="s">
        <v>134</v>
      </c>
      <c r="R805" s="2" t="s">
        <v>3132</v>
      </c>
      <c r="S805" s="2" t="s">
        <v>134</v>
      </c>
      <c r="T805" s="2" t="s">
        <v>134</v>
      </c>
      <c r="U805" s="2" t="s">
        <v>134</v>
      </c>
      <c r="V805" s="2" t="s">
        <v>134</v>
      </c>
      <c r="W805" s="2" t="s">
        <v>134</v>
      </c>
      <c r="X805" s="2" t="s">
        <v>134</v>
      </c>
      <c r="Y805" s="2" t="s">
        <v>134</v>
      </c>
      <c r="Z805" s="4"/>
      <c r="AA805" s="4">
        <f>=ROUNDDOWN({0},0)</f>
      </c>
      <c r="AB805" s="5"/>
      <c r="AC805" s="2" t="s">
        <v>134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134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134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/>
      <c r="CB805" s="8"/>
      <c r="CC805" s="4"/>
      <c r="CD805" s="8"/>
      <c r="CE805" s="7"/>
      <c r="CF805" s="7"/>
      <c r="CG805" s="2" t="s">
        <v>134</v>
      </c>
      <c r="CH805" s="2" t="s">
        <v>134</v>
      </c>
      <c r="CI805" s="2" t="s">
        <v>134</v>
      </c>
      <c r="CJ805" s="2" t="s">
        <v>134</v>
      </c>
      <c r="CK805" s="2" t="s">
        <v>134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  <c r="RS805" s="4"/>
      <c r="RT805" s="8"/>
      <c r="RU805" s="4"/>
      <c r="RV805" s="8"/>
      <c r="RW805" s="7"/>
      <c r="RX805" s="7"/>
      <c r="RY805" s="2" t="s">
        <v>134</v>
      </c>
      <c r="RZ805" s="2" t="s">
        <v>134</v>
      </c>
      <c r="SA805" s="2" t="s">
        <v>134</v>
      </c>
      <c r="SB805" s="2" t="s">
        <v>134</v>
      </c>
      <c r="SC805" s="2" t="s">
        <v>134</v>
      </c>
      <c r="SD805" s="2" t="s">
        <v>134</v>
      </c>
      <c r="SE805" s="4"/>
      <c r="SF805" s="8"/>
      <c r="SG805" s="4"/>
      <c r="SH805" s="8"/>
      <c r="SI805" s="7"/>
      <c r="SJ805" s="7"/>
      <c r="SK805" s="2" t="s">
        <v>134</v>
      </c>
      <c r="SL805" s="2" t="s">
        <v>134</v>
      </c>
      <c r="SM805" s="2" t="s">
        <v>134</v>
      </c>
      <c r="SN805" s="2" t="s">
        <v>134</v>
      </c>
      <c r="SO805" s="2" t="s">
        <v>134</v>
      </c>
      <c r="SP805" s="2" t="s">
        <v>134</v>
      </c>
    </row>
    <row r="806">
      <c r="A806" s="2" t="s">
        <v>4676</v>
      </c>
      <c r="B806" s="2" t="s">
        <v>123</v>
      </c>
      <c r="C806" s="2" t="s">
        <v>1660</v>
      </c>
      <c r="D806" s="2" t="s">
        <v>125</v>
      </c>
      <c r="E806" s="2" t="s">
        <v>1660</v>
      </c>
      <c r="F806" s="2" t="s">
        <v>1508</v>
      </c>
      <c r="G806" s="2" t="s">
        <v>134</v>
      </c>
      <c r="H806" s="2" t="s">
        <v>134</v>
      </c>
      <c r="I806" s="2" t="s">
        <v>134</v>
      </c>
      <c r="J806" s="2" t="s">
        <v>234</v>
      </c>
      <c r="K806" s="2" t="s">
        <v>4677</v>
      </c>
      <c r="L806" s="3">
        <v>8.03</v>
      </c>
      <c r="M806" s="3"/>
      <c r="N806" s="3"/>
      <c r="O806" s="2" t="s">
        <v>274</v>
      </c>
      <c r="P806" s="2" t="s">
        <v>134</v>
      </c>
      <c r="Q806" s="2" t="s">
        <v>134</v>
      </c>
      <c r="R806" s="2" t="s">
        <v>3132</v>
      </c>
      <c r="S806" s="2" t="s">
        <v>134</v>
      </c>
      <c r="T806" s="2" t="s">
        <v>134</v>
      </c>
      <c r="U806" s="2" t="s">
        <v>134</v>
      </c>
      <c r="V806" s="2" t="s">
        <v>134</v>
      </c>
      <c r="W806" s="2" t="s">
        <v>134</v>
      </c>
      <c r="X806" s="2" t="s">
        <v>134</v>
      </c>
      <c r="Y806" s="2" t="s">
        <v>134</v>
      </c>
      <c r="Z806" s="4"/>
      <c r="AA806" s="4">
        <f>=ROUNDDOWN({0},0)</f>
      </c>
      <c r="AB806" s="5">
        <v>4.3</v>
      </c>
      <c r="AC806" s="2" t="s">
        <v>134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134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134</v>
      </c>
      <c r="BM806" s="7"/>
      <c r="BN806" s="7"/>
      <c r="BO806" s="4"/>
      <c r="BP806" s="8"/>
      <c r="BQ806" s="4"/>
      <c r="BR806" s="8"/>
      <c r="BS806" s="7"/>
      <c r="BT806" s="7"/>
      <c r="BU806" s="2" t="s">
        <v>134</v>
      </c>
      <c r="BV806" s="2" t="s">
        <v>134</v>
      </c>
      <c r="BW806" s="2" t="s">
        <v>134</v>
      </c>
      <c r="BX806" s="2" t="s">
        <v>134</v>
      </c>
      <c r="BY806" s="2" t="s">
        <v>134</v>
      </c>
      <c r="BZ806" s="2" t="s">
        <v>134</v>
      </c>
      <c r="CA806" s="4"/>
      <c r="CB806" s="8"/>
      <c r="CC806" s="4"/>
      <c r="CD806" s="8"/>
      <c r="CE806" s="7"/>
      <c r="CF806" s="7"/>
      <c r="CG806" s="2" t="s">
        <v>134</v>
      </c>
      <c r="CH806" s="2" t="s">
        <v>134</v>
      </c>
      <c r="CI806" s="2" t="s">
        <v>134</v>
      </c>
      <c r="CJ806" s="2" t="s">
        <v>134</v>
      </c>
      <c r="CK806" s="2" t="s">
        <v>134</v>
      </c>
      <c r="CL806" s="2" t="s">
        <v>134</v>
      </c>
      <c r="CM806" s="4"/>
      <c r="CN806" s="8"/>
      <c r="CO806" s="4"/>
      <c r="CP806" s="8"/>
      <c r="CQ806" s="7"/>
      <c r="CR806" s="7"/>
      <c r="CS806" s="2" t="s">
        <v>134</v>
      </c>
      <c r="CT806" s="2" t="s">
        <v>134</v>
      </c>
      <c r="CU806" s="2" t="s">
        <v>134</v>
      </c>
      <c r="CV806" s="2" t="s">
        <v>134</v>
      </c>
      <c r="CW806" s="2" t="s">
        <v>134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134</v>
      </c>
      <c r="DG806" s="2" t="s">
        <v>134</v>
      </c>
      <c r="DH806" s="2" t="s">
        <v>134</v>
      </c>
      <c r="DI806" s="2" t="s">
        <v>134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134</v>
      </c>
      <c r="DR806" s="2" t="s">
        <v>134</v>
      </c>
      <c r="DS806" s="2" t="s">
        <v>134</v>
      </c>
      <c r="DT806" s="2" t="s">
        <v>134</v>
      </c>
      <c r="DU806" s="2" t="s">
        <v>134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134</v>
      </c>
      <c r="ED806" s="2" t="s">
        <v>134</v>
      </c>
      <c r="EE806" s="2" t="s">
        <v>134</v>
      </c>
      <c r="EF806" s="2" t="s">
        <v>134</v>
      </c>
      <c r="EG806" s="2" t="s">
        <v>134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134</v>
      </c>
      <c r="EP806" s="2" t="s">
        <v>134</v>
      </c>
      <c r="EQ806" s="2" t="s">
        <v>134</v>
      </c>
      <c r="ER806" s="2" t="s">
        <v>134</v>
      </c>
      <c r="ES806" s="2" t="s">
        <v>134</v>
      </c>
      <c r="ET806" s="2" t="s">
        <v>134</v>
      </c>
      <c r="EU806" s="4"/>
      <c r="EV806" s="8"/>
      <c r="EW806" s="4"/>
      <c r="EX806" s="8"/>
      <c r="EY806" s="7"/>
      <c r="EZ806" s="7"/>
      <c r="FA806" s="2" t="s">
        <v>134</v>
      </c>
      <c r="FB806" s="2" t="s">
        <v>134</v>
      </c>
      <c r="FC806" s="2" t="s">
        <v>134</v>
      </c>
      <c r="FD806" s="2" t="s">
        <v>134</v>
      </c>
      <c r="FE806" s="2" t="s">
        <v>134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134</v>
      </c>
      <c r="FN806" s="2" t="s">
        <v>134</v>
      </c>
      <c r="FO806" s="2" t="s">
        <v>134</v>
      </c>
      <c r="FP806" s="2" t="s">
        <v>134</v>
      </c>
      <c r="FQ806" s="2" t="s">
        <v>134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134</v>
      </c>
      <c r="GA806" s="2" t="s">
        <v>134</v>
      </c>
      <c r="GB806" s="2" t="s">
        <v>134</v>
      </c>
      <c r="GC806" s="2" t="s">
        <v>134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134</v>
      </c>
      <c r="GL806" s="2" t="s">
        <v>134</v>
      </c>
      <c r="GM806" s="2" t="s">
        <v>134</v>
      </c>
      <c r="GN806" s="2" t="s">
        <v>134</v>
      </c>
      <c r="GO806" s="2" t="s">
        <v>134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134</v>
      </c>
      <c r="GX806" s="2" t="s">
        <v>134</v>
      </c>
      <c r="GY806" s="2" t="s">
        <v>134</v>
      </c>
      <c r="GZ806" s="2" t="s">
        <v>134</v>
      </c>
      <c r="HA806" s="2" t="s">
        <v>134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134</v>
      </c>
      <c r="HJ806" s="2" t="s">
        <v>134</v>
      </c>
      <c r="HK806" s="2" t="s">
        <v>134</v>
      </c>
      <c r="HL806" s="2" t="s">
        <v>134</v>
      </c>
      <c r="HM806" s="2" t="s">
        <v>134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134</v>
      </c>
      <c r="HV806" s="2" t="s">
        <v>134</v>
      </c>
      <c r="HW806" s="2" t="s">
        <v>134</v>
      </c>
      <c r="HX806" s="2" t="s">
        <v>134</v>
      </c>
      <c r="HY806" s="2" t="s">
        <v>134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134</v>
      </c>
      <c r="IH806" s="2" t="s">
        <v>134</v>
      </c>
      <c r="II806" s="2" t="s">
        <v>134</v>
      </c>
      <c r="IJ806" s="2" t="s">
        <v>134</v>
      </c>
      <c r="IK806" s="2" t="s">
        <v>134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134</v>
      </c>
      <c r="IT806" s="2" t="s">
        <v>134</v>
      </c>
      <c r="IU806" s="2" t="s">
        <v>134</v>
      </c>
      <c r="IV806" s="2" t="s">
        <v>134</v>
      </c>
      <c r="IW806" s="2" t="s">
        <v>134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134</v>
      </c>
      <c r="JG806" s="2" t="s">
        <v>134</v>
      </c>
      <c r="JH806" s="2" t="s">
        <v>134</v>
      </c>
      <c r="JI806" s="2" t="s">
        <v>134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134</v>
      </c>
      <c r="JR806" s="2" t="s">
        <v>134</v>
      </c>
      <c r="JS806" s="2" t="s">
        <v>134</v>
      </c>
      <c r="JT806" s="2" t="s">
        <v>134</v>
      </c>
      <c r="JU806" s="2" t="s">
        <v>134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134</v>
      </c>
      <c r="KP806" s="2" t="s">
        <v>134</v>
      </c>
      <c r="KQ806" s="2" t="s">
        <v>134</v>
      </c>
      <c r="KR806" s="2" t="s">
        <v>134</v>
      </c>
      <c r="KS806" s="2" t="s">
        <v>134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134</v>
      </c>
      <c r="LC806" s="2" t="s">
        <v>134</v>
      </c>
      <c r="LD806" s="2" t="s">
        <v>134</v>
      </c>
      <c r="LE806" s="2" t="s">
        <v>134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134</v>
      </c>
      <c r="LN806" s="2" t="s">
        <v>134</v>
      </c>
      <c r="LO806" s="2" t="s">
        <v>134</v>
      </c>
      <c r="LP806" s="2" t="s">
        <v>134</v>
      </c>
      <c r="LQ806" s="2" t="s">
        <v>134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134</v>
      </c>
      <c r="LZ806" s="2" t="s">
        <v>134</v>
      </c>
      <c r="MA806" s="2" t="s">
        <v>134</v>
      </c>
      <c r="MB806" s="2" t="s">
        <v>134</v>
      </c>
      <c r="MC806" s="2" t="s">
        <v>134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134</v>
      </c>
      <c r="MM806" s="2" t="s">
        <v>134</v>
      </c>
      <c r="MN806" s="2" t="s">
        <v>134</v>
      </c>
      <c r="MO806" s="2" t="s">
        <v>134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134</v>
      </c>
      <c r="MY806" s="2" t="s">
        <v>134</v>
      </c>
      <c r="MZ806" s="2" t="s">
        <v>134</v>
      </c>
      <c r="NA806" s="2" t="s">
        <v>134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134</v>
      </c>
      <c r="NJ806" s="2" t="s">
        <v>134</v>
      </c>
      <c r="NK806" s="2" t="s">
        <v>134</v>
      </c>
      <c r="NL806" s="2" t="s">
        <v>134</v>
      </c>
      <c r="NM806" s="2" t="s">
        <v>134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134</v>
      </c>
      <c r="NV806" s="2" t="s">
        <v>134</v>
      </c>
      <c r="NW806" s="2" t="s">
        <v>134</v>
      </c>
      <c r="NX806" s="2" t="s">
        <v>134</v>
      </c>
      <c r="NY806" s="2" t="s">
        <v>134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134</v>
      </c>
      <c r="PF806" s="2" t="s">
        <v>134</v>
      </c>
      <c r="PG806" s="2" t="s">
        <v>134</v>
      </c>
      <c r="PH806" s="2" t="s">
        <v>134</v>
      </c>
      <c r="PI806" s="2" t="s">
        <v>134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134</v>
      </c>
      <c r="QD806" s="2" t="s">
        <v>134</v>
      </c>
      <c r="QE806" s="2" t="s">
        <v>134</v>
      </c>
      <c r="QF806" s="2" t="s">
        <v>134</v>
      </c>
      <c r="QG806" s="2" t="s">
        <v>134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134</v>
      </c>
      <c r="RN806" s="2" t="s">
        <v>134</v>
      </c>
      <c r="RO806" s="2" t="s">
        <v>134</v>
      </c>
      <c r="RP806" s="2" t="s">
        <v>134</v>
      </c>
      <c r="RQ806" s="2" t="s">
        <v>134</v>
      </c>
      <c r="RR806" s="2" t="s">
        <v>134</v>
      </c>
      <c r="RS806" s="4"/>
      <c r="RT806" s="8"/>
      <c r="RU806" s="4"/>
      <c r="RV806" s="8"/>
      <c r="RW806" s="7"/>
      <c r="RX806" s="7"/>
      <c r="RY806" s="2" t="s">
        <v>134</v>
      </c>
      <c r="RZ806" s="2" t="s">
        <v>134</v>
      </c>
      <c r="SA806" s="2" t="s">
        <v>134</v>
      </c>
      <c r="SB806" s="2" t="s">
        <v>134</v>
      </c>
      <c r="SC806" s="2" t="s">
        <v>134</v>
      </c>
      <c r="SD806" s="2" t="s">
        <v>134</v>
      </c>
      <c r="SE806" s="4"/>
      <c r="SF806" s="8"/>
      <c r="SG806" s="4"/>
      <c r="SH806" s="8"/>
      <c r="SI806" s="7"/>
      <c r="SJ806" s="7"/>
      <c r="SK806" s="2" t="s">
        <v>134</v>
      </c>
      <c r="SL806" s="2" t="s">
        <v>134</v>
      </c>
      <c r="SM806" s="2" t="s">
        <v>134</v>
      </c>
      <c r="SN806" s="2" t="s">
        <v>134</v>
      </c>
      <c r="SO806" s="2" t="s">
        <v>134</v>
      </c>
      <c r="SP806" s="2" t="s">
        <v>134</v>
      </c>
    </row>
    <row r="807">
      <c r="A807" s="2" t="s">
        <v>4678</v>
      </c>
      <c r="B807" s="2" t="s">
        <v>123</v>
      </c>
      <c r="C807" s="2" t="s">
        <v>1660</v>
      </c>
      <c r="D807" s="2" t="s">
        <v>125</v>
      </c>
      <c r="E807" s="2" t="s">
        <v>1660</v>
      </c>
      <c r="F807" s="2" t="s">
        <v>4679</v>
      </c>
      <c r="G807" s="2" t="s">
        <v>134</v>
      </c>
      <c r="H807" s="2" t="s">
        <v>134</v>
      </c>
      <c r="I807" s="2" t="s">
        <v>134</v>
      </c>
      <c r="J807" s="2" t="s">
        <v>234</v>
      </c>
      <c r="K807" s="2" t="s">
        <v>4680</v>
      </c>
      <c r="L807" s="3">
        <v>8.03</v>
      </c>
      <c r="M807" s="3"/>
      <c r="N807" s="3"/>
      <c r="O807" s="2" t="s">
        <v>725</v>
      </c>
      <c r="P807" s="2" t="s">
        <v>134</v>
      </c>
      <c r="Q807" s="2" t="s">
        <v>134</v>
      </c>
      <c r="R807" s="2" t="s">
        <v>3132</v>
      </c>
      <c r="S807" s="2" t="s">
        <v>134</v>
      </c>
      <c r="T807" s="2" t="s">
        <v>134</v>
      </c>
      <c r="U807" s="2" t="s">
        <v>134</v>
      </c>
      <c r="V807" s="2" t="s">
        <v>134</v>
      </c>
      <c r="W807" s="2" t="s">
        <v>134</v>
      </c>
      <c r="X807" s="2" t="s">
        <v>134</v>
      </c>
      <c r="Y807" s="2" t="s">
        <v>134</v>
      </c>
      <c r="Z807" s="4"/>
      <c r="AA807" s="4">
        <f>=ROUNDDOWN({0},0)</f>
      </c>
      <c r="AB807" s="5"/>
      <c r="AC807" s="2" t="s">
        <v>134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134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/>
      <c r="BD807" s="8"/>
      <c r="BE807" s="4"/>
      <c r="BF807" s="8"/>
      <c r="BG807" s="7"/>
      <c r="BH807" s="7"/>
      <c r="BI807" s="7"/>
      <c r="BJ807" s="4"/>
      <c r="BK807" s="8"/>
      <c r="BL807" s="2" t="s">
        <v>134</v>
      </c>
      <c r="BM807" s="7"/>
      <c r="BN807" s="7"/>
      <c r="BO807" s="4"/>
      <c r="BP807" s="8"/>
      <c r="BQ807" s="4"/>
      <c r="BR807" s="8"/>
      <c r="BS807" s="7"/>
      <c r="BT807" s="7"/>
      <c r="BU807" s="2" t="s">
        <v>134</v>
      </c>
      <c r="BV807" s="2" t="s">
        <v>134</v>
      </c>
      <c r="BW807" s="2" t="s">
        <v>134</v>
      </c>
      <c r="BX807" s="2" t="s">
        <v>134</v>
      </c>
      <c r="BY807" s="2" t="s">
        <v>134</v>
      </c>
      <c r="BZ807" s="2" t="s">
        <v>134</v>
      </c>
      <c r="CA807" s="4"/>
      <c r="CB807" s="8"/>
      <c r="CC807" s="4"/>
      <c r="CD807" s="8"/>
      <c r="CE807" s="7"/>
      <c r="CF807" s="7"/>
      <c r="CG807" s="2" t="s">
        <v>134</v>
      </c>
      <c r="CH807" s="2" t="s">
        <v>134</v>
      </c>
      <c r="CI807" s="2" t="s">
        <v>134</v>
      </c>
      <c r="CJ807" s="2" t="s">
        <v>134</v>
      </c>
      <c r="CK807" s="2" t="s">
        <v>134</v>
      </c>
      <c r="CL807" s="2" t="s">
        <v>134</v>
      </c>
      <c r="CM807" s="4"/>
      <c r="CN807" s="8"/>
      <c r="CO807" s="4"/>
      <c r="CP807" s="8"/>
      <c r="CQ807" s="7"/>
      <c r="CR807" s="7"/>
      <c r="CS807" s="2" t="s">
        <v>134</v>
      </c>
      <c r="CT807" s="2" t="s">
        <v>134</v>
      </c>
      <c r="CU807" s="2" t="s">
        <v>134</v>
      </c>
      <c r="CV807" s="2" t="s">
        <v>134</v>
      </c>
      <c r="CW807" s="2" t="s">
        <v>134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134</v>
      </c>
      <c r="DG807" s="2" t="s">
        <v>134</v>
      </c>
      <c r="DH807" s="2" t="s">
        <v>134</v>
      </c>
      <c r="DI807" s="2" t="s">
        <v>134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134</v>
      </c>
      <c r="DR807" s="2" t="s">
        <v>134</v>
      </c>
      <c r="DS807" s="2" t="s">
        <v>134</v>
      </c>
      <c r="DT807" s="2" t="s">
        <v>134</v>
      </c>
      <c r="DU807" s="2" t="s">
        <v>134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134</v>
      </c>
      <c r="ED807" s="2" t="s">
        <v>134</v>
      </c>
      <c r="EE807" s="2" t="s">
        <v>134</v>
      </c>
      <c r="EF807" s="2" t="s">
        <v>134</v>
      </c>
      <c r="EG807" s="2" t="s">
        <v>134</v>
      </c>
      <c r="EH807" s="2" t="s">
        <v>134</v>
      </c>
      <c r="EI807" s="4"/>
      <c r="EJ807" s="8"/>
      <c r="EK807" s="4"/>
      <c r="EL807" s="8"/>
      <c r="EM807" s="7"/>
      <c r="EN807" s="7"/>
      <c r="EO807" s="2" t="s">
        <v>134</v>
      </c>
      <c r="EP807" s="2" t="s">
        <v>134</v>
      </c>
      <c r="EQ807" s="2" t="s">
        <v>134</v>
      </c>
      <c r="ER807" s="2" t="s">
        <v>134</v>
      </c>
      <c r="ES807" s="2" t="s">
        <v>134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134</v>
      </c>
      <c r="FB807" s="2" t="s">
        <v>134</v>
      </c>
      <c r="FC807" s="2" t="s">
        <v>134</v>
      </c>
      <c r="FD807" s="2" t="s">
        <v>134</v>
      </c>
      <c r="FE807" s="2" t="s">
        <v>134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134</v>
      </c>
      <c r="FN807" s="2" t="s">
        <v>134</v>
      </c>
      <c r="FO807" s="2" t="s">
        <v>134</v>
      </c>
      <c r="FP807" s="2" t="s">
        <v>134</v>
      </c>
      <c r="FQ807" s="2" t="s">
        <v>134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134</v>
      </c>
      <c r="GA807" s="2" t="s">
        <v>134</v>
      </c>
      <c r="GB807" s="2" t="s">
        <v>134</v>
      </c>
      <c r="GC807" s="2" t="s">
        <v>134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134</v>
      </c>
      <c r="GL807" s="2" t="s">
        <v>134</v>
      </c>
      <c r="GM807" s="2" t="s">
        <v>134</v>
      </c>
      <c r="GN807" s="2" t="s">
        <v>134</v>
      </c>
      <c r="GO807" s="2" t="s">
        <v>134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134</v>
      </c>
      <c r="GX807" s="2" t="s">
        <v>134</v>
      </c>
      <c r="GY807" s="2" t="s">
        <v>134</v>
      </c>
      <c r="GZ807" s="2" t="s">
        <v>134</v>
      </c>
      <c r="HA807" s="2" t="s">
        <v>134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134</v>
      </c>
      <c r="HJ807" s="2" t="s">
        <v>134</v>
      </c>
      <c r="HK807" s="2" t="s">
        <v>134</v>
      </c>
      <c r="HL807" s="2" t="s">
        <v>134</v>
      </c>
      <c r="HM807" s="2" t="s">
        <v>134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134</v>
      </c>
      <c r="HV807" s="2" t="s">
        <v>134</v>
      </c>
      <c r="HW807" s="2" t="s">
        <v>134</v>
      </c>
      <c r="HX807" s="2" t="s">
        <v>134</v>
      </c>
      <c r="HY807" s="2" t="s">
        <v>134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134</v>
      </c>
      <c r="IH807" s="2" t="s">
        <v>134</v>
      </c>
      <c r="II807" s="2" t="s">
        <v>134</v>
      </c>
      <c r="IJ807" s="2" t="s">
        <v>134</v>
      </c>
      <c r="IK807" s="2" t="s">
        <v>134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134</v>
      </c>
      <c r="IT807" s="2" t="s">
        <v>134</v>
      </c>
      <c r="IU807" s="2" t="s">
        <v>134</v>
      </c>
      <c r="IV807" s="2" t="s">
        <v>134</v>
      </c>
      <c r="IW807" s="2" t="s">
        <v>134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134</v>
      </c>
      <c r="JF807" s="2" t="s">
        <v>134</v>
      </c>
      <c r="JG807" s="2" t="s">
        <v>134</v>
      </c>
      <c r="JH807" s="2" t="s">
        <v>134</v>
      </c>
      <c r="JI807" s="2" t="s">
        <v>134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134</v>
      </c>
      <c r="JR807" s="2" t="s">
        <v>134</v>
      </c>
      <c r="JS807" s="2" t="s">
        <v>134</v>
      </c>
      <c r="JT807" s="2" t="s">
        <v>134</v>
      </c>
      <c r="JU807" s="2" t="s">
        <v>134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134</v>
      </c>
      <c r="KP807" s="2" t="s">
        <v>134</v>
      </c>
      <c r="KQ807" s="2" t="s">
        <v>134</v>
      </c>
      <c r="KR807" s="2" t="s">
        <v>134</v>
      </c>
      <c r="KS807" s="2" t="s">
        <v>134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134</v>
      </c>
      <c r="LC807" s="2" t="s">
        <v>134</v>
      </c>
      <c r="LD807" s="2" t="s">
        <v>134</v>
      </c>
      <c r="LE807" s="2" t="s">
        <v>134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134</v>
      </c>
      <c r="LN807" s="2" t="s">
        <v>134</v>
      </c>
      <c r="LO807" s="2" t="s">
        <v>134</v>
      </c>
      <c r="LP807" s="2" t="s">
        <v>134</v>
      </c>
      <c r="LQ807" s="2" t="s">
        <v>134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134</v>
      </c>
      <c r="LZ807" s="2" t="s">
        <v>134</v>
      </c>
      <c r="MA807" s="2" t="s">
        <v>134</v>
      </c>
      <c r="MB807" s="2" t="s">
        <v>134</v>
      </c>
      <c r="MC807" s="2" t="s">
        <v>134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134</v>
      </c>
      <c r="MM807" s="2" t="s">
        <v>134</v>
      </c>
      <c r="MN807" s="2" t="s">
        <v>134</v>
      </c>
      <c r="MO807" s="2" t="s">
        <v>134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134</v>
      </c>
      <c r="NJ807" s="2" t="s">
        <v>134</v>
      </c>
      <c r="NK807" s="2" t="s">
        <v>134</v>
      </c>
      <c r="NL807" s="2" t="s">
        <v>134</v>
      </c>
      <c r="NM807" s="2" t="s">
        <v>134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134</v>
      </c>
      <c r="PF807" s="2" t="s">
        <v>134</v>
      </c>
      <c r="PG807" s="2" t="s">
        <v>134</v>
      </c>
      <c r="PH807" s="2" t="s">
        <v>134</v>
      </c>
      <c r="PI807" s="2" t="s">
        <v>134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134</v>
      </c>
      <c r="PS807" s="2" t="s">
        <v>134</v>
      </c>
      <c r="PT807" s="2" t="s">
        <v>134</v>
      </c>
      <c r="PU807" s="2" t="s">
        <v>134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134</v>
      </c>
      <c r="QD807" s="2" t="s">
        <v>134</v>
      </c>
      <c r="QE807" s="2" t="s">
        <v>134</v>
      </c>
      <c r="QF807" s="2" t="s">
        <v>134</v>
      </c>
      <c r="QG807" s="2" t="s">
        <v>134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134</v>
      </c>
      <c r="RB807" s="2" t="s">
        <v>134</v>
      </c>
      <c r="RC807" s="2" t="s">
        <v>134</v>
      </c>
      <c r="RD807" s="2" t="s">
        <v>134</v>
      </c>
      <c r="RE807" s="2" t="s">
        <v>134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134</v>
      </c>
      <c r="RN807" s="2" t="s">
        <v>134</v>
      </c>
      <c r="RO807" s="2" t="s">
        <v>134</v>
      </c>
      <c r="RP807" s="2" t="s">
        <v>134</v>
      </c>
      <c r="RQ807" s="2" t="s">
        <v>134</v>
      </c>
      <c r="RR807" s="2" t="s">
        <v>134</v>
      </c>
      <c r="RS807" s="4"/>
      <c r="RT807" s="8"/>
      <c r="RU807" s="4"/>
      <c r="RV807" s="8"/>
      <c r="RW807" s="7"/>
      <c r="RX807" s="7"/>
      <c r="RY807" s="2" t="s">
        <v>134</v>
      </c>
      <c r="RZ807" s="2" t="s">
        <v>134</v>
      </c>
      <c r="SA807" s="2" t="s">
        <v>134</v>
      </c>
      <c r="SB807" s="2" t="s">
        <v>134</v>
      </c>
      <c r="SC807" s="2" t="s">
        <v>134</v>
      </c>
      <c r="SD807" s="2" t="s">
        <v>134</v>
      </c>
      <c r="SE807" s="4"/>
      <c r="SF807" s="8"/>
      <c r="SG807" s="4"/>
      <c r="SH807" s="8"/>
      <c r="SI807" s="7"/>
      <c r="SJ807" s="7"/>
      <c r="SK807" s="2" t="s">
        <v>134</v>
      </c>
      <c r="SL807" s="2" t="s">
        <v>134</v>
      </c>
      <c r="SM807" s="2" t="s">
        <v>134</v>
      </c>
      <c r="SN807" s="2" t="s">
        <v>134</v>
      </c>
      <c r="SO807" s="2" t="s">
        <v>134</v>
      </c>
      <c r="SP807" s="2" t="s">
        <v>134</v>
      </c>
    </row>
    <row r="808">
      <c r="A808" s="2" t="s">
        <v>4681</v>
      </c>
      <c r="B808" s="2" t="s">
        <v>123</v>
      </c>
      <c r="C808" s="2" t="s">
        <v>1660</v>
      </c>
      <c r="D808" s="2" t="s">
        <v>125</v>
      </c>
      <c r="E808" s="2" t="s">
        <v>1660</v>
      </c>
      <c r="F808" s="2" t="s">
        <v>3690</v>
      </c>
      <c r="G808" s="2" t="s">
        <v>134</v>
      </c>
      <c r="H808" s="2" t="s">
        <v>134</v>
      </c>
      <c r="I808" s="2" t="s">
        <v>134</v>
      </c>
      <c r="J808" s="2" t="s">
        <v>234</v>
      </c>
      <c r="K808" s="2" t="s">
        <v>130</v>
      </c>
      <c r="L808" s="3">
        <v>12</v>
      </c>
      <c r="M808" s="3"/>
      <c r="N808" s="3"/>
      <c r="O808" s="2" t="s">
        <v>766</v>
      </c>
      <c r="P808" s="2" t="s">
        <v>134</v>
      </c>
      <c r="Q808" s="2" t="s">
        <v>134</v>
      </c>
      <c r="R808" s="2" t="s">
        <v>3132</v>
      </c>
      <c r="S808" s="2" t="s">
        <v>134</v>
      </c>
      <c r="T808" s="2" t="s">
        <v>134</v>
      </c>
      <c r="U808" s="2" t="s">
        <v>134</v>
      </c>
      <c r="V808" s="2" t="s">
        <v>134</v>
      </c>
      <c r="W808" s="2" t="s">
        <v>134</v>
      </c>
      <c r="X808" s="2" t="s">
        <v>134</v>
      </c>
      <c r="Y808" s="2" t="s">
        <v>134</v>
      </c>
      <c r="Z808" s="4"/>
      <c r="AA808" s="4">
        <f>=ROUNDDOWN({0},0)</f>
      </c>
      <c r="AB808" s="5"/>
      <c r="AC808" s="2" t="s">
        <v>134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134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134</v>
      </c>
      <c r="BM808" s="7"/>
      <c r="BN808" s="7"/>
      <c r="BO808" s="4"/>
      <c r="BP808" s="8"/>
      <c r="BQ808" s="4"/>
      <c r="BR808" s="8"/>
      <c r="BS808" s="7"/>
      <c r="BT808" s="7"/>
      <c r="BU808" s="2" t="s">
        <v>134</v>
      </c>
      <c r="BV808" s="2" t="s">
        <v>134</v>
      </c>
      <c r="BW808" s="2" t="s">
        <v>134</v>
      </c>
      <c r="BX808" s="2" t="s">
        <v>134</v>
      </c>
      <c r="BY808" s="2" t="s">
        <v>134</v>
      </c>
      <c r="BZ808" s="2" t="s">
        <v>134</v>
      </c>
      <c r="CA808" s="4"/>
      <c r="CB808" s="8"/>
      <c r="CC808" s="4"/>
      <c r="CD808" s="8"/>
      <c r="CE808" s="7"/>
      <c r="CF808" s="7"/>
      <c r="CG808" s="2" t="s">
        <v>134</v>
      </c>
      <c r="CH808" s="2" t="s">
        <v>134</v>
      </c>
      <c r="CI808" s="2" t="s">
        <v>134</v>
      </c>
      <c r="CJ808" s="2" t="s">
        <v>134</v>
      </c>
      <c r="CK808" s="2" t="s">
        <v>134</v>
      </c>
      <c r="CL808" s="2" t="s">
        <v>134</v>
      </c>
      <c r="CM808" s="4"/>
      <c r="CN808" s="8"/>
      <c r="CO808" s="4"/>
      <c r="CP808" s="8"/>
      <c r="CQ808" s="7"/>
      <c r="CR808" s="7"/>
      <c r="CS808" s="2" t="s">
        <v>134</v>
      </c>
      <c r="CT808" s="2" t="s">
        <v>134</v>
      </c>
      <c r="CU808" s="2" t="s">
        <v>134</v>
      </c>
      <c r="CV808" s="2" t="s">
        <v>134</v>
      </c>
      <c r="CW808" s="2" t="s">
        <v>134</v>
      </c>
      <c r="CX808" s="2" t="s">
        <v>134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134</v>
      </c>
      <c r="DG808" s="2" t="s">
        <v>134</v>
      </c>
      <c r="DH808" s="2" t="s">
        <v>134</v>
      </c>
      <c r="DI808" s="2" t="s">
        <v>134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134</v>
      </c>
      <c r="DR808" s="2" t="s">
        <v>134</v>
      </c>
      <c r="DS808" s="2" t="s">
        <v>134</v>
      </c>
      <c r="DT808" s="2" t="s">
        <v>134</v>
      </c>
      <c r="DU808" s="2" t="s">
        <v>134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134</v>
      </c>
      <c r="ED808" s="2" t="s">
        <v>134</v>
      </c>
      <c r="EE808" s="2" t="s">
        <v>134</v>
      </c>
      <c r="EF808" s="2" t="s">
        <v>134</v>
      </c>
      <c r="EG808" s="2" t="s">
        <v>134</v>
      </c>
      <c r="EH808" s="2" t="s">
        <v>134</v>
      </c>
      <c r="EI808" s="4"/>
      <c r="EJ808" s="8"/>
      <c r="EK808" s="4"/>
      <c r="EL808" s="8"/>
      <c r="EM808" s="7"/>
      <c r="EN808" s="7"/>
      <c r="EO808" s="2" t="s">
        <v>134</v>
      </c>
      <c r="EP808" s="2" t="s">
        <v>134</v>
      </c>
      <c r="EQ808" s="2" t="s">
        <v>134</v>
      </c>
      <c r="ER808" s="2" t="s">
        <v>134</v>
      </c>
      <c r="ES808" s="2" t="s">
        <v>134</v>
      </c>
      <c r="ET808" s="2" t="s">
        <v>134</v>
      </c>
      <c r="EU808" s="4"/>
      <c r="EV808" s="8"/>
      <c r="EW808" s="4"/>
      <c r="EX808" s="8"/>
      <c r="EY808" s="7"/>
      <c r="EZ808" s="7"/>
      <c r="FA808" s="2" t="s">
        <v>134</v>
      </c>
      <c r="FB808" s="2" t="s">
        <v>134</v>
      </c>
      <c r="FC808" s="2" t="s">
        <v>134</v>
      </c>
      <c r="FD808" s="2" t="s">
        <v>134</v>
      </c>
      <c r="FE808" s="2" t="s">
        <v>134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134</v>
      </c>
      <c r="FN808" s="2" t="s">
        <v>134</v>
      </c>
      <c r="FO808" s="2" t="s">
        <v>134</v>
      </c>
      <c r="FP808" s="2" t="s">
        <v>134</v>
      </c>
      <c r="FQ808" s="2" t="s">
        <v>134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134</v>
      </c>
      <c r="GA808" s="2" t="s">
        <v>134</v>
      </c>
      <c r="GB808" s="2" t="s">
        <v>134</v>
      </c>
      <c r="GC808" s="2" t="s">
        <v>134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134</v>
      </c>
      <c r="GM808" s="2" t="s">
        <v>134</v>
      </c>
      <c r="GN808" s="2" t="s">
        <v>134</v>
      </c>
      <c r="GO808" s="2" t="s">
        <v>134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134</v>
      </c>
      <c r="GX808" s="2" t="s">
        <v>134</v>
      </c>
      <c r="GY808" s="2" t="s">
        <v>134</v>
      </c>
      <c r="GZ808" s="2" t="s">
        <v>134</v>
      </c>
      <c r="HA808" s="2" t="s">
        <v>134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134</v>
      </c>
      <c r="HJ808" s="2" t="s">
        <v>134</v>
      </c>
      <c r="HK808" s="2" t="s">
        <v>134</v>
      </c>
      <c r="HL808" s="2" t="s">
        <v>134</v>
      </c>
      <c r="HM808" s="2" t="s">
        <v>134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134</v>
      </c>
      <c r="HV808" s="2" t="s">
        <v>134</v>
      </c>
      <c r="HW808" s="2" t="s">
        <v>134</v>
      </c>
      <c r="HX808" s="2" t="s">
        <v>134</v>
      </c>
      <c r="HY808" s="2" t="s">
        <v>134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134</v>
      </c>
      <c r="II808" s="2" t="s">
        <v>134</v>
      </c>
      <c r="IJ808" s="2" t="s">
        <v>134</v>
      </c>
      <c r="IK808" s="2" t="s">
        <v>134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134</v>
      </c>
      <c r="IT808" s="2" t="s">
        <v>134</v>
      </c>
      <c r="IU808" s="2" t="s">
        <v>134</v>
      </c>
      <c r="IV808" s="2" t="s">
        <v>134</v>
      </c>
      <c r="IW808" s="2" t="s">
        <v>134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134</v>
      </c>
      <c r="JG808" s="2" t="s">
        <v>134</v>
      </c>
      <c r="JH808" s="2" t="s">
        <v>134</v>
      </c>
      <c r="JI808" s="2" t="s">
        <v>134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134</v>
      </c>
      <c r="JS808" s="2" t="s">
        <v>134</v>
      </c>
      <c r="JT808" s="2" t="s">
        <v>134</v>
      </c>
      <c r="JU808" s="2" t="s">
        <v>134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134</v>
      </c>
      <c r="KP808" s="2" t="s">
        <v>134</v>
      </c>
      <c r="KQ808" s="2" t="s">
        <v>134</v>
      </c>
      <c r="KR808" s="2" t="s">
        <v>134</v>
      </c>
      <c r="KS808" s="2" t="s">
        <v>134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134</v>
      </c>
      <c r="LB808" s="2" t="s">
        <v>134</v>
      </c>
      <c r="LC808" s="2" t="s">
        <v>134</v>
      </c>
      <c r="LD808" s="2" t="s">
        <v>134</v>
      </c>
      <c r="LE808" s="2" t="s">
        <v>134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134</v>
      </c>
      <c r="LN808" s="2" t="s">
        <v>134</v>
      </c>
      <c r="LO808" s="2" t="s">
        <v>134</v>
      </c>
      <c r="LP808" s="2" t="s">
        <v>134</v>
      </c>
      <c r="LQ808" s="2" t="s">
        <v>134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134</v>
      </c>
      <c r="LZ808" s="2" t="s">
        <v>134</v>
      </c>
      <c r="MA808" s="2" t="s">
        <v>134</v>
      </c>
      <c r="MB808" s="2" t="s">
        <v>134</v>
      </c>
      <c r="MC808" s="2" t="s">
        <v>134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134</v>
      </c>
      <c r="MM808" s="2" t="s">
        <v>134</v>
      </c>
      <c r="MN808" s="2" t="s">
        <v>134</v>
      </c>
      <c r="MO808" s="2" t="s">
        <v>134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134</v>
      </c>
      <c r="NK808" s="2" t="s">
        <v>134</v>
      </c>
      <c r="NL808" s="2" t="s">
        <v>134</v>
      </c>
      <c r="NM808" s="2" t="s">
        <v>134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134</v>
      </c>
      <c r="NV808" s="2" t="s">
        <v>134</v>
      </c>
      <c r="NW808" s="2" t="s">
        <v>134</v>
      </c>
      <c r="NX808" s="2" t="s">
        <v>134</v>
      </c>
      <c r="NY808" s="2" t="s">
        <v>134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134</v>
      </c>
      <c r="PG808" s="2" t="s">
        <v>134</v>
      </c>
      <c r="PH808" s="2" t="s">
        <v>134</v>
      </c>
      <c r="PI808" s="2" t="s">
        <v>134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134</v>
      </c>
      <c r="QD808" s="2" t="s">
        <v>134</v>
      </c>
      <c r="QE808" s="2" t="s">
        <v>134</v>
      </c>
      <c r="QF808" s="2" t="s">
        <v>134</v>
      </c>
      <c r="QG808" s="2" t="s">
        <v>134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134</v>
      </c>
      <c r="RB808" s="2" t="s">
        <v>134</v>
      </c>
      <c r="RC808" s="2" t="s">
        <v>134</v>
      </c>
      <c r="RD808" s="2" t="s">
        <v>134</v>
      </c>
      <c r="RE808" s="2" t="s">
        <v>134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134</v>
      </c>
      <c r="RN808" s="2" t="s">
        <v>134</v>
      </c>
      <c r="RO808" s="2" t="s">
        <v>134</v>
      </c>
      <c r="RP808" s="2" t="s">
        <v>134</v>
      </c>
      <c r="RQ808" s="2" t="s">
        <v>134</v>
      </c>
      <c r="RR808" s="2" t="s">
        <v>134</v>
      </c>
      <c r="RS808" s="4"/>
      <c r="RT808" s="8"/>
      <c r="RU808" s="4"/>
      <c r="RV808" s="8"/>
      <c r="RW808" s="7"/>
      <c r="RX808" s="7"/>
      <c r="RY808" s="2" t="s">
        <v>134</v>
      </c>
      <c r="RZ808" s="2" t="s">
        <v>134</v>
      </c>
      <c r="SA808" s="2" t="s">
        <v>134</v>
      </c>
      <c r="SB808" s="2" t="s">
        <v>134</v>
      </c>
      <c r="SC808" s="2" t="s">
        <v>134</v>
      </c>
      <c r="SD808" s="2" t="s">
        <v>134</v>
      </c>
      <c r="SE808" s="4"/>
      <c r="SF808" s="8"/>
      <c r="SG808" s="4"/>
      <c r="SH808" s="8"/>
      <c r="SI808" s="7"/>
      <c r="SJ808" s="7"/>
      <c r="SK808" s="2" t="s">
        <v>134</v>
      </c>
      <c r="SL808" s="2" t="s">
        <v>134</v>
      </c>
      <c r="SM808" s="2" t="s">
        <v>134</v>
      </c>
      <c r="SN808" s="2" t="s">
        <v>134</v>
      </c>
      <c r="SO808" s="2" t="s">
        <v>134</v>
      </c>
      <c r="SP808" s="2" t="s">
        <v>134</v>
      </c>
    </row>
    <row r="809">
      <c r="A809" s="2" t="s">
        <v>4682</v>
      </c>
      <c r="B809" s="2" t="s">
        <v>123</v>
      </c>
      <c r="C809" s="2" t="s">
        <v>1660</v>
      </c>
      <c r="D809" s="2" t="s">
        <v>125</v>
      </c>
      <c r="E809" s="2" t="s">
        <v>1660</v>
      </c>
      <c r="F809" s="2" t="s">
        <v>4683</v>
      </c>
      <c r="G809" s="2" t="s">
        <v>134</v>
      </c>
      <c r="H809" s="2" t="s">
        <v>134</v>
      </c>
      <c r="I809" s="2" t="s">
        <v>134</v>
      </c>
      <c r="J809" s="2" t="s">
        <v>234</v>
      </c>
      <c r="K809" s="2" t="s">
        <v>947</v>
      </c>
      <c r="L809" s="3">
        <v>10.91</v>
      </c>
      <c r="M809" s="3"/>
      <c r="N809" s="3"/>
      <c r="O809" s="2" t="s">
        <v>725</v>
      </c>
      <c r="P809" s="2" t="s">
        <v>134</v>
      </c>
      <c r="Q809" s="2" t="s">
        <v>134</v>
      </c>
      <c r="R809" s="2" t="s">
        <v>3132</v>
      </c>
      <c r="S809" s="2" t="s">
        <v>134</v>
      </c>
      <c r="T809" s="2" t="s">
        <v>134</v>
      </c>
      <c r="U809" s="2" t="s">
        <v>134</v>
      </c>
      <c r="V809" s="2" t="s">
        <v>134</v>
      </c>
      <c r="W809" s="2" t="s">
        <v>134</v>
      </c>
      <c r="X809" s="2" t="s">
        <v>134</v>
      </c>
      <c r="Y809" s="2" t="s">
        <v>134</v>
      </c>
      <c r="Z809" s="4"/>
      <c r="AA809" s="4">
        <f>=ROUNDDOWN({0},0)</f>
      </c>
      <c r="AB809" s="5"/>
      <c r="AC809" s="2" t="s">
        <v>134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134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134</v>
      </c>
      <c r="BM809" s="7"/>
      <c r="BN809" s="7"/>
      <c r="BO809" s="4"/>
      <c r="BP809" s="8"/>
      <c r="BQ809" s="4"/>
      <c r="BR809" s="8"/>
      <c r="BS809" s="7"/>
      <c r="BT809" s="7"/>
      <c r="BU809" s="2" t="s">
        <v>134</v>
      </c>
      <c r="BV809" s="2" t="s">
        <v>134</v>
      </c>
      <c r="BW809" s="2" t="s">
        <v>134</v>
      </c>
      <c r="BX809" s="2" t="s">
        <v>134</v>
      </c>
      <c r="BY809" s="2" t="s">
        <v>134</v>
      </c>
      <c r="BZ809" s="2" t="s">
        <v>134</v>
      </c>
      <c r="CA809" s="4"/>
      <c r="CB809" s="8"/>
      <c r="CC809" s="4"/>
      <c r="CD809" s="8"/>
      <c r="CE809" s="7"/>
      <c r="CF809" s="7"/>
      <c r="CG809" s="2" t="s">
        <v>134</v>
      </c>
      <c r="CH809" s="2" t="s">
        <v>134</v>
      </c>
      <c r="CI809" s="2" t="s">
        <v>134</v>
      </c>
      <c r="CJ809" s="2" t="s">
        <v>134</v>
      </c>
      <c r="CK809" s="2" t="s">
        <v>134</v>
      </c>
      <c r="CL809" s="2" t="s">
        <v>134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134</v>
      </c>
      <c r="CU809" s="2" t="s">
        <v>134</v>
      </c>
      <c r="CV809" s="2" t="s">
        <v>134</v>
      </c>
      <c r="CW809" s="2" t="s">
        <v>134</v>
      </c>
      <c r="CX809" s="2" t="s">
        <v>134</v>
      </c>
      <c r="CY809" s="4"/>
      <c r="CZ809" s="8"/>
      <c r="DA809" s="4"/>
      <c r="DB809" s="8"/>
      <c r="DC809" s="7"/>
      <c r="DD809" s="7"/>
      <c r="DE809" s="2" t="s">
        <v>134</v>
      </c>
      <c r="DF809" s="2" t="s">
        <v>134</v>
      </c>
      <c r="DG809" s="2" t="s">
        <v>134</v>
      </c>
      <c r="DH809" s="2" t="s">
        <v>134</v>
      </c>
      <c r="DI809" s="2" t="s">
        <v>134</v>
      </c>
      <c r="DJ809" s="2" t="s">
        <v>134</v>
      </c>
      <c r="DK809" s="4"/>
      <c r="DL809" s="8"/>
      <c r="DM809" s="4"/>
      <c r="DN809" s="8"/>
      <c r="DO809" s="7"/>
      <c r="DP809" s="7"/>
      <c r="DQ809" s="2" t="s">
        <v>134</v>
      </c>
      <c r="DR809" s="2" t="s">
        <v>134</v>
      </c>
      <c r="DS809" s="2" t="s">
        <v>134</v>
      </c>
      <c r="DT809" s="2" t="s">
        <v>134</v>
      </c>
      <c r="DU809" s="2" t="s">
        <v>134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134</v>
      </c>
      <c r="ED809" s="2" t="s">
        <v>134</v>
      </c>
      <c r="EE809" s="2" t="s">
        <v>134</v>
      </c>
      <c r="EF809" s="2" t="s">
        <v>134</v>
      </c>
      <c r="EG809" s="2" t="s">
        <v>134</v>
      </c>
      <c r="EH809" s="2" t="s">
        <v>134</v>
      </c>
      <c r="EI809" s="4"/>
      <c r="EJ809" s="8"/>
      <c r="EK809" s="4"/>
      <c r="EL809" s="8"/>
      <c r="EM809" s="7"/>
      <c r="EN809" s="7"/>
      <c r="EO809" s="2" t="s">
        <v>134</v>
      </c>
      <c r="EP809" s="2" t="s">
        <v>134</v>
      </c>
      <c r="EQ809" s="2" t="s">
        <v>134</v>
      </c>
      <c r="ER809" s="2" t="s">
        <v>134</v>
      </c>
      <c r="ES809" s="2" t="s">
        <v>134</v>
      </c>
      <c r="ET809" s="2" t="s">
        <v>134</v>
      </c>
      <c r="EU809" s="4"/>
      <c r="EV809" s="8"/>
      <c r="EW809" s="4"/>
      <c r="EX809" s="8"/>
      <c r="EY809" s="7"/>
      <c r="EZ809" s="7"/>
      <c r="FA809" s="2" t="s">
        <v>134</v>
      </c>
      <c r="FB809" s="2" t="s">
        <v>134</v>
      </c>
      <c r="FC809" s="2" t="s">
        <v>134</v>
      </c>
      <c r="FD809" s="2" t="s">
        <v>134</v>
      </c>
      <c r="FE809" s="2" t="s">
        <v>134</v>
      </c>
      <c r="FF809" s="2" t="s">
        <v>134</v>
      </c>
      <c r="FG809" s="4"/>
      <c r="FH809" s="8"/>
      <c r="FI809" s="4"/>
      <c r="FJ809" s="8"/>
      <c r="FK809" s="7"/>
      <c r="FL809" s="7"/>
      <c r="FM809" s="2" t="s">
        <v>134</v>
      </c>
      <c r="FN809" s="2" t="s">
        <v>134</v>
      </c>
      <c r="FO809" s="2" t="s">
        <v>134</v>
      </c>
      <c r="FP809" s="2" t="s">
        <v>134</v>
      </c>
      <c r="FQ809" s="2" t="s">
        <v>134</v>
      </c>
      <c r="FR809" s="2" t="s">
        <v>134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134</v>
      </c>
      <c r="GA809" s="2" t="s">
        <v>134</v>
      </c>
      <c r="GB809" s="2" t="s">
        <v>134</v>
      </c>
      <c r="GC809" s="2" t="s">
        <v>134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134</v>
      </c>
      <c r="GM809" s="2" t="s">
        <v>134</v>
      </c>
      <c r="GN809" s="2" t="s">
        <v>134</v>
      </c>
      <c r="GO809" s="2" t="s">
        <v>134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134</v>
      </c>
      <c r="GX809" s="2" t="s">
        <v>134</v>
      </c>
      <c r="GY809" s="2" t="s">
        <v>134</v>
      </c>
      <c r="GZ809" s="2" t="s">
        <v>134</v>
      </c>
      <c r="HA809" s="2" t="s">
        <v>134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134</v>
      </c>
      <c r="HJ809" s="2" t="s">
        <v>134</v>
      </c>
      <c r="HK809" s="2" t="s">
        <v>134</v>
      </c>
      <c r="HL809" s="2" t="s">
        <v>134</v>
      </c>
      <c r="HM809" s="2" t="s">
        <v>134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134</v>
      </c>
      <c r="HV809" s="2" t="s">
        <v>134</v>
      </c>
      <c r="HW809" s="2" t="s">
        <v>134</v>
      </c>
      <c r="HX809" s="2" t="s">
        <v>134</v>
      </c>
      <c r="HY809" s="2" t="s">
        <v>134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134</v>
      </c>
      <c r="II809" s="2" t="s">
        <v>134</v>
      </c>
      <c r="IJ809" s="2" t="s">
        <v>134</v>
      </c>
      <c r="IK809" s="2" t="s">
        <v>134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134</v>
      </c>
      <c r="IT809" s="2" t="s">
        <v>134</v>
      </c>
      <c r="IU809" s="2" t="s">
        <v>134</v>
      </c>
      <c r="IV809" s="2" t="s">
        <v>134</v>
      </c>
      <c r="IW809" s="2" t="s">
        <v>134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134</v>
      </c>
      <c r="JG809" s="2" t="s">
        <v>134</v>
      </c>
      <c r="JH809" s="2" t="s">
        <v>134</v>
      </c>
      <c r="JI809" s="2" t="s">
        <v>134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134</v>
      </c>
      <c r="JR809" s="2" t="s">
        <v>134</v>
      </c>
      <c r="JS809" s="2" t="s">
        <v>134</v>
      </c>
      <c r="JT809" s="2" t="s">
        <v>134</v>
      </c>
      <c r="JU809" s="2" t="s">
        <v>134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134</v>
      </c>
      <c r="KQ809" s="2" t="s">
        <v>134</v>
      </c>
      <c r="KR809" s="2" t="s">
        <v>134</v>
      </c>
      <c r="KS809" s="2" t="s">
        <v>134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134</v>
      </c>
      <c r="LC809" s="2" t="s">
        <v>134</v>
      </c>
      <c r="LD809" s="2" t="s">
        <v>134</v>
      </c>
      <c r="LE809" s="2" t="s">
        <v>134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134</v>
      </c>
      <c r="LN809" s="2" t="s">
        <v>134</v>
      </c>
      <c r="LO809" s="2" t="s">
        <v>134</v>
      </c>
      <c r="LP809" s="2" t="s">
        <v>134</v>
      </c>
      <c r="LQ809" s="2" t="s">
        <v>134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134</v>
      </c>
      <c r="LZ809" s="2" t="s">
        <v>134</v>
      </c>
      <c r="MA809" s="2" t="s">
        <v>134</v>
      </c>
      <c r="MB809" s="2" t="s">
        <v>134</v>
      </c>
      <c r="MC809" s="2" t="s">
        <v>134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134</v>
      </c>
      <c r="MM809" s="2" t="s">
        <v>134</v>
      </c>
      <c r="MN809" s="2" t="s">
        <v>134</v>
      </c>
      <c r="MO809" s="2" t="s">
        <v>134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134</v>
      </c>
      <c r="MY809" s="2" t="s">
        <v>134</v>
      </c>
      <c r="MZ809" s="2" t="s">
        <v>134</v>
      </c>
      <c r="NA809" s="2" t="s">
        <v>134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134</v>
      </c>
      <c r="NK809" s="2" t="s">
        <v>134</v>
      </c>
      <c r="NL809" s="2" t="s">
        <v>134</v>
      </c>
      <c r="NM809" s="2" t="s">
        <v>134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134</v>
      </c>
      <c r="NW809" s="2" t="s">
        <v>134</v>
      </c>
      <c r="NX809" s="2" t="s">
        <v>134</v>
      </c>
      <c r="NY809" s="2" t="s">
        <v>134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134</v>
      </c>
      <c r="OI809" s="2" t="s">
        <v>134</v>
      </c>
      <c r="OJ809" s="2" t="s">
        <v>134</v>
      </c>
      <c r="OK809" s="2" t="s">
        <v>134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134</v>
      </c>
      <c r="OT809" s="2" t="s">
        <v>134</v>
      </c>
      <c r="OU809" s="2" t="s">
        <v>134</v>
      </c>
      <c r="OV809" s="2" t="s">
        <v>134</v>
      </c>
      <c r="OW809" s="2" t="s">
        <v>134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134</v>
      </c>
      <c r="PG809" s="2" t="s">
        <v>134</v>
      </c>
      <c r="PH809" s="2" t="s">
        <v>134</v>
      </c>
      <c r="PI809" s="2" t="s">
        <v>134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134</v>
      </c>
      <c r="PS809" s="2" t="s">
        <v>134</v>
      </c>
      <c r="PT809" s="2" t="s">
        <v>134</v>
      </c>
      <c r="PU809" s="2" t="s">
        <v>134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134</v>
      </c>
      <c r="QD809" s="2" t="s">
        <v>134</v>
      </c>
      <c r="QE809" s="2" t="s">
        <v>134</v>
      </c>
      <c r="QF809" s="2" t="s">
        <v>134</v>
      </c>
      <c r="QG809" s="2" t="s">
        <v>134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134</v>
      </c>
      <c r="QP809" s="2" t="s">
        <v>134</v>
      </c>
      <c r="QQ809" s="2" t="s">
        <v>134</v>
      </c>
      <c r="QR809" s="2" t="s">
        <v>134</v>
      </c>
      <c r="QS809" s="2" t="s">
        <v>134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134</v>
      </c>
      <c r="RB809" s="2" t="s">
        <v>134</v>
      </c>
      <c r="RC809" s="2" t="s">
        <v>134</v>
      </c>
      <c r="RD809" s="2" t="s">
        <v>134</v>
      </c>
      <c r="RE809" s="2" t="s">
        <v>134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134</v>
      </c>
      <c r="RN809" s="2" t="s">
        <v>134</v>
      </c>
      <c r="RO809" s="2" t="s">
        <v>134</v>
      </c>
      <c r="RP809" s="2" t="s">
        <v>134</v>
      </c>
      <c r="RQ809" s="2" t="s">
        <v>134</v>
      </c>
      <c r="RR809" s="2" t="s">
        <v>134</v>
      </c>
      <c r="RS809" s="4"/>
      <c r="RT809" s="8"/>
      <c r="RU809" s="4"/>
      <c r="RV809" s="8"/>
      <c r="RW809" s="7"/>
      <c r="RX809" s="7"/>
      <c r="RY809" s="2" t="s">
        <v>134</v>
      </c>
      <c r="RZ809" s="2" t="s">
        <v>134</v>
      </c>
      <c r="SA809" s="2" t="s">
        <v>134</v>
      </c>
      <c r="SB809" s="2" t="s">
        <v>134</v>
      </c>
      <c r="SC809" s="2" t="s">
        <v>134</v>
      </c>
      <c r="SD809" s="2" t="s">
        <v>134</v>
      </c>
      <c r="SE809" s="4"/>
      <c r="SF809" s="8"/>
      <c r="SG809" s="4"/>
      <c r="SH809" s="8"/>
      <c r="SI809" s="7"/>
      <c r="SJ809" s="7"/>
      <c r="SK809" s="2" t="s">
        <v>134</v>
      </c>
      <c r="SL809" s="2" t="s">
        <v>134</v>
      </c>
      <c r="SM809" s="2" t="s">
        <v>134</v>
      </c>
      <c r="SN809" s="2" t="s">
        <v>134</v>
      </c>
      <c r="SO809" s="2" t="s">
        <v>134</v>
      </c>
      <c r="SP809" s="2" t="s">
        <v>134</v>
      </c>
    </row>
    <row r="810">
      <c r="A810" s="2" t="s">
        <v>4684</v>
      </c>
      <c r="B810" s="2" t="s">
        <v>123</v>
      </c>
      <c r="C810" s="2" t="s">
        <v>1660</v>
      </c>
      <c r="D810" s="2" t="s">
        <v>125</v>
      </c>
      <c r="E810" s="2" t="s">
        <v>1660</v>
      </c>
      <c r="F810" s="2" t="s">
        <v>4685</v>
      </c>
      <c r="G810" s="2" t="s">
        <v>134</v>
      </c>
      <c r="H810" s="2" t="s">
        <v>134</v>
      </c>
      <c r="I810" s="2" t="s">
        <v>134</v>
      </c>
      <c r="J810" s="2" t="s">
        <v>234</v>
      </c>
      <c r="K810" s="2" t="s">
        <v>3196</v>
      </c>
      <c r="L810" s="3">
        <v>8</v>
      </c>
      <c r="M810" s="3"/>
      <c r="N810" s="3"/>
      <c r="O810" s="2" t="s">
        <v>766</v>
      </c>
      <c r="P810" s="2" t="s">
        <v>134</v>
      </c>
      <c r="Q810" s="2" t="s">
        <v>134</v>
      </c>
      <c r="R810" s="2" t="s">
        <v>3132</v>
      </c>
      <c r="S810" s="2" t="s">
        <v>134</v>
      </c>
      <c r="T810" s="2" t="s">
        <v>134</v>
      </c>
      <c r="U810" s="2" t="s">
        <v>134</v>
      </c>
      <c r="V810" s="2" t="s">
        <v>134</v>
      </c>
      <c r="W810" s="2" t="s">
        <v>134</v>
      </c>
      <c r="X810" s="2" t="s">
        <v>134</v>
      </c>
      <c r="Y810" s="2" t="s">
        <v>134</v>
      </c>
      <c r="Z810" s="4"/>
      <c r="AA810" s="4">
        <f>=ROUNDDOWN({0},0)</f>
      </c>
      <c r="AB810" s="5"/>
      <c r="AC810" s="2" t="s">
        <v>134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134</v>
      </c>
      <c r="BM810" s="7"/>
      <c r="BN810" s="7"/>
      <c r="BO810" s="4"/>
      <c r="BP810" s="8"/>
      <c r="BQ810" s="4"/>
      <c r="BR810" s="8"/>
      <c r="BS810" s="7"/>
      <c r="BT810" s="7"/>
      <c r="BU810" s="2" t="s">
        <v>134</v>
      </c>
      <c r="BV810" s="2" t="s">
        <v>134</v>
      </c>
      <c r="BW810" s="2" t="s">
        <v>134</v>
      </c>
      <c r="BX810" s="2" t="s">
        <v>134</v>
      </c>
      <c r="BY810" s="2" t="s">
        <v>134</v>
      </c>
      <c r="BZ810" s="2" t="s">
        <v>134</v>
      </c>
      <c r="CA810" s="4"/>
      <c r="CB810" s="8"/>
      <c r="CC810" s="4"/>
      <c r="CD810" s="8"/>
      <c r="CE810" s="7"/>
      <c r="CF810" s="7"/>
      <c r="CG810" s="2" t="s">
        <v>134</v>
      </c>
      <c r="CH810" s="2" t="s">
        <v>134</v>
      </c>
      <c r="CI810" s="2" t="s">
        <v>134</v>
      </c>
      <c r="CJ810" s="2" t="s">
        <v>134</v>
      </c>
      <c r="CK810" s="2" t="s">
        <v>134</v>
      </c>
      <c r="CL810" s="2" t="s">
        <v>134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134</v>
      </c>
      <c r="CU810" s="2" t="s">
        <v>134</v>
      </c>
      <c r="CV810" s="2" t="s">
        <v>134</v>
      </c>
      <c r="CW810" s="2" t="s">
        <v>134</v>
      </c>
      <c r="CX810" s="2" t="s">
        <v>134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134</v>
      </c>
      <c r="DG810" s="2" t="s">
        <v>134</v>
      </c>
      <c r="DH810" s="2" t="s">
        <v>134</v>
      </c>
      <c r="DI810" s="2" t="s">
        <v>134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134</v>
      </c>
      <c r="DR810" s="2" t="s">
        <v>134</v>
      </c>
      <c r="DS810" s="2" t="s">
        <v>134</v>
      </c>
      <c r="DT810" s="2" t="s">
        <v>134</v>
      </c>
      <c r="DU810" s="2" t="s">
        <v>134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134</v>
      </c>
      <c r="ED810" s="2" t="s">
        <v>134</v>
      </c>
      <c r="EE810" s="2" t="s">
        <v>134</v>
      </c>
      <c r="EF810" s="2" t="s">
        <v>134</v>
      </c>
      <c r="EG810" s="2" t="s">
        <v>134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134</v>
      </c>
      <c r="EP810" s="2" t="s">
        <v>134</v>
      </c>
      <c r="EQ810" s="2" t="s">
        <v>134</v>
      </c>
      <c r="ER810" s="2" t="s">
        <v>134</v>
      </c>
      <c r="ES810" s="2" t="s">
        <v>134</v>
      </c>
      <c r="ET810" s="2" t="s">
        <v>134</v>
      </c>
      <c r="EU810" s="4"/>
      <c r="EV810" s="8"/>
      <c r="EW810" s="4"/>
      <c r="EX810" s="8"/>
      <c r="EY810" s="7"/>
      <c r="EZ810" s="7"/>
      <c r="FA810" s="2" t="s">
        <v>134</v>
      </c>
      <c r="FB810" s="2" t="s">
        <v>134</v>
      </c>
      <c r="FC810" s="2" t="s">
        <v>134</v>
      </c>
      <c r="FD810" s="2" t="s">
        <v>134</v>
      </c>
      <c r="FE810" s="2" t="s">
        <v>134</v>
      </c>
      <c r="FF810" s="2" t="s">
        <v>134</v>
      </c>
      <c r="FG810" s="4"/>
      <c r="FH810" s="8"/>
      <c r="FI810" s="4"/>
      <c r="FJ810" s="8"/>
      <c r="FK810" s="7"/>
      <c r="FL810" s="7"/>
      <c r="FM810" s="2" t="s">
        <v>134</v>
      </c>
      <c r="FN810" s="2" t="s">
        <v>134</v>
      </c>
      <c r="FO810" s="2" t="s">
        <v>134</v>
      </c>
      <c r="FP810" s="2" t="s">
        <v>134</v>
      </c>
      <c r="FQ810" s="2" t="s">
        <v>134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134</v>
      </c>
      <c r="GA810" s="2" t="s">
        <v>134</v>
      </c>
      <c r="GB810" s="2" t="s">
        <v>134</v>
      </c>
      <c r="GC810" s="2" t="s">
        <v>134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134</v>
      </c>
      <c r="GL810" s="2" t="s">
        <v>134</v>
      </c>
      <c r="GM810" s="2" t="s">
        <v>134</v>
      </c>
      <c r="GN810" s="2" t="s">
        <v>134</v>
      </c>
      <c r="GO810" s="2" t="s">
        <v>134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134</v>
      </c>
      <c r="GX810" s="2" t="s">
        <v>134</v>
      </c>
      <c r="GY810" s="2" t="s">
        <v>134</v>
      </c>
      <c r="GZ810" s="2" t="s">
        <v>134</v>
      </c>
      <c r="HA810" s="2" t="s">
        <v>134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134</v>
      </c>
      <c r="HJ810" s="2" t="s">
        <v>134</v>
      </c>
      <c r="HK810" s="2" t="s">
        <v>134</v>
      </c>
      <c r="HL810" s="2" t="s">
        <v>134</v>
      </c>
      <c r="HM810" s="2" t="s">
        <v>134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134</v>
      </c>
      <c r="HV810" s="2" t="s">
        <v>134</v>
      </c>
      <c r="HW810" s="2" t="s">
        <v>134</v>
      </c>
      <c r="HX810" s="2" t="s">
        <v>134</v>
      </c>
      <c r="HY810" s="2" t="s">
        <v>134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134</v>
      </c>
      <c r="II810" s="2" t="s">
        <v>134</v>
      </c>
      <c r="IJ810" s="2" t="s">
        <v>134</v>
      </c>
      <c r="IK810" s="2" t="s">
        <v>134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134</v>
      </c>
      <c r="IT810" s="2" t="s">
        <v>134</v>
      </c>
      <c r="IU810" s="2" t="s">
        <v>134</v>
      </c>
      <c r="IV810" s="2" t="s">
        <v>134</v>
      </c>
      <c r="IW810" s="2" t="s">
        <v>134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134</v>
      </c>
      <c r="JG810" s="2" t="s">
        <v>134</v>
      </c>
      <c r="JH810" s="2" t="s">
        <v>134</v>
      </c>
      <c r="JI810" s="2" t="s">
        <v>134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134</v>
      </c>
      <c r="JR810" s="2" t="s">
        <v>134</v>
      </c>
      <c r="JS810" s="2" t="s">
        <v>134</v>
      </c>
      <c r="JT810" s="2" t="s">
        <v>134</v>
      </c>
      <c r="JU810" s="2" t="s">
        <v>134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134</v>
      </c>
      <c r="KQ810" s="2" t="s">
        <v>134</v>
      </c>
      <c r="KR810" s="2" t="s">
        <v>134</v>
      </c>
      <c r="KS810" s="2" t="s">
        <v>134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134</v>
      </c>
      <c r="LC810" s="2" t="s">
        <v>134</v>
      </c>
      <c r="LD810" s="2" t="s">
        <v>134</v>
      </c>
      <c r="LE810" s="2" t="s">
        <v>134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134</v>
      </c>
      <c r="LN810" s="2" t="s">
        <v>134</v>
      </c>
      <c r="LO810" s="2" t="s">
        <v>134</v>
      </c>
      <c r="LP810" s="2" t="s">
        <v>134</v>
      </c>
      <c r="LQ810" s="2" t="s">
        <v>134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134</v>
      </c>
      <c r="LZ810" s="2" t="s">
        <v>134</v>
      </c>
      <c r="MA810" s="2" t="s">
        <v>134</v>
      </c>
      <c r="MB810" s="2" t="s">
        <v>134</v>
      </c>
      <c r="MC810" s="2" t="s">
        <v>134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134</v>
      </c>
      <c r="MM810" s="2" t="s">
        <v>134</v>
      </c>
      <c r="MN810" s="2" t="s">
        <v>134</v>
      </c>
      <c r="MO810" s="2" t="s">
        <v>134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134</v>
      </c>
      <c r="MY810" s="2" t="s">
        <v>134</v>
      </c>
      <c r="MZ810" s="2" t="s">
        <v>134</v>
      </c>
      <c r="NA810" s="2" t="s">
        <v>134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134</v>
      </c>
      <c r="NJ810" s="2" t="s">
        <v>134</v>
      </c>
      <c r="NK810" s="2" t="s">
        <v>134</v>
      </c>
      <c r="NL810" s="2" t="s">
        <v>134</v>
      </c>
      <c r="NM810" s="2" t="s">
        <v>134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134</v>
      </c>
      <c r="NW810" s="2" t="s">
        <v>134</v>
      </c>
      <c r="NX810" s="2" t="s">
        <v>134</v>
      </c>
      <c r="NY810" s="2" t="s">
        <v>134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134</v>
      </c>
      <c r="OI810" s="2" t="s">
        <v>134</v>
      </c>
      <c r="OJ810" s="2" t="s">
        <v>134</v>
      </c>
      <c r="OK810" s="2" t="s">
        <v>134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134</v>
      </c>
      <c r="OT810" s="2" t="s">
        <v>134</v>
      </c>
      <c r="OU810" s="2" t="s">
        <v>134</v>
      </c>
      <c r="OV810" s="2" t="s">
        <v>134</v>
      </c>
      <c r="OW810" s="2" t="s">
        <v>134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134</v>
      </c>
      <c r="PG810" s="2" t="s">
        <v>134</v>
      </c>
      <c r="PH810" s="2" t="s">
        <v>134</v>
      </c>
      <c r="PI810" s="2" t="s">
        <v>134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134</v>
      </c>
      <c r="PS810" s="2" t="s">
        <v>134</v>
      </c>
      <c r="PT810" s="2" t="s">
        <v>134</v>
      </c>
      <c r="PU810" s="2" t="s">
        <v>134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134</v>
      </c>
      <c r="QD810" s="2" t="s">
        <v>134</v>
      </c>
      <c r="QE810" s="2" t="s">
        <v>134</v>
      </c>
      <c r="QF810" s="2" t="s">
        <v>134</v>
      </c>
      <c r="QG810" s="2" t="s">
        <v>134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134</v>
      </c>
      <c r="RB810" s="2" t="s">
        <v>134</v>
      </c>
      <c r="RC810" s="2" t="s">
        <v>134</v>
      </c>
      <c r="RD810" s="2" t="s">
        <v>134</v>
      </c>
      <c r="RE810" s="2" t="s">
        <v>134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134</v>
      </c>
      <c r="RN810" s="2" t="s">
        <v>134</v>
      </c>
      <c r="RO810" s="2" t="s">
        <v>134</v>
      </c>
      <c r="RP810" s="2" t="s">
        <v>134</v>
      </c>
      <c r="RQ810" s="2" t="s">
        <v>134</v>
      </c>
      <c r="RR810" s="2" t="s">
        <v>134</v>
      </c>
      <c r="RS810" s="4"/>
      <c r="RT810" s="8"/>
      <c r="RU810" s="4"/>
      <c r="RV810" s="8"/>
      <c r="RW810" s="7"/>
      <c r="RX810" s="7"/>
      <c r="RY810" s="2" t="s">
        <v>134</v>
      </c>
      <c r="RZ810" s="2" t="s">
        <v>134</v>
      </c>
      <c r="SA810" s="2" t="s">
        <v>134</v>
      </c>
      <c r="SB810" s="2" t="s">
        <v>134</v>
      </c>
      <c r="SC810" s="2" t="s">
        <v>134</v>
      </c>
      <c r="SD810" s="2" t="s">
        <v>134</v>
      </c>
      <c r="SE810" s="4"/>
      <c r="SF810" s="8"/>
      <c r="SG810" s="4"/>
      <c r="SH810" s="8"/>
      <c r="SI810" s="7"/>
      <c r="SJ810" s="7"/>
      <c r="SK810" s="2" t="s">
        <v>134</v>
      </c>
      <c r="SL810" s="2" t="s">
        <v>134</v>
      </c>
      <c r="SM810" s="2" t="s">
        <v>134</v>
      </c>
      <c r="SN810" s="2" t="s">
        <v>134</v>
      </c>
      <c r="SO810" s="2" t="s">
        <v>134</v>
      </c>
      <c r="SP810" s="2" t="s">
        <v>134</v>
      </c>
    </row>
    <row r="811">
      <c r="A811" s="2" t="s">
        <v>4686</v>
      </c>
      <c r="B811" s="2" t="s">
        <v>123</v>
      </c>
      <c r="C811" s="2" t="s">
        <v>4687</v>
      </c>
      <c r="D811" s="2" t="s">
        <v>125</v>
      </c>
      <c r="E811" s="2" t="s">
        <v>1660</v>
      </c>
      <c r="F811" s="2" t="s">
        <v>4688</v>
      </c>
      <c r="G811" s="2" t="s">
        <v>134</v>
      </c>
      <c r="H811" s="2" t="s">
        <v>134</v>
      </c>
      <c r="I811" s="2" t="s">
        <v>134</v>
      </c>
      <c r="J811" s="2" t="s">
        <v>234</v>
      </c>
      <c r="K811" s="2" t="s">
        <v>605</v>
      </c>
      <c r="L811" s="3">
        <v>14.85</v>
      </c>
      <c r="M811" s="3"/>
      <c r="N811" s="3"/>
      <c r="O811" s="2" t="s">
        <v>725</v>
      </c>
      <c r="P811" s="2" t="s">
        <v>134</v>
      </c>
      <c r="Q811" s="2" t="s">
        <v>134</v>
      </c>
      <c r="R811" s="2" t="s">
        <v>3132</v>
      </c>
      <c r="S811" s="2" t="s">
        <v>134</v>
      </c>
      <c r="T811" s="2" t="s">
        <v>134</v>
      </c>
      <c r="U811" s="2" t="s">
        <v>134</v>
      </c>
      <c r="V811" s="2" t="s">
        <v>134</v>
      </c>
      <c r="W811" s="2" t="s">
        <v>134</v>
      </c>
      <c r="X811" s="2" t="s">
        <v>134</v>
      </c>
      <c r="Y811" s="2" t="s">
        <v>134</v>
      </c>
      <c r="Z811" s="4"/>
      <c r="AA811" s="4">
        <f>=ROUNDDOWN({0},0)</f>
      </c>
      <c r="AB811" s="5"/>
      <c r="AC811" s="2" t="s">
        <v>134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134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134</v>
      </c>
      <c r="BM811" s="7"/>
      <c r="BN811" s="7"/>
      <c r="BO811" s="4"/>
      <c r="BP811" s="8"/>
      <c r="BQ811" s="4"/>
      <c r="BR811" s="8"/>
      <c r="BS811" s="7"/>
      <c r="BT811" s="7"/>
      <c r="BU811" s="2" t="s">
        <v>134</v>
      </c>
      <c r="BV811" s="2" t="s">
        <v>134</v>
      </c>
      <c r="BW811" s="2" t="s">
        <v>134</v>
      </c>
      <c r="BX811" s="2" t="s">
        <v>134</v>
      </c>
      <c r="BY811" s="2" t="s">
        <v>134</v>
      </c>
      <c r="BZ811" s="2" t="s">
        <v>134</v>
      </c>
      <c r="CA811" s="4"/>
      <c r="CB811" s="8"/>
      <c r="CC811" s="4"/>
      <c r="CD811" s="8"/>
      <c r="CE811" s="7"/>
      <c r="CF811" s="7"/>
      <c r="CG811" s="2" t="s">
        <v>134</v>
      </c>
      <c r="CH811" s="2" t="s">
        <v>134</v>
      </c>
      <c r="CI811" s="2" t="s">
        <v>134</v>
      </c>
      <c r="CJ811" s="2" t="s">
        <v>134</v>
      </c>
      <c r="CK811" s="2" t="s">
        <v>134</v>
      </c>
      <c r="CL811" s="2" t="s">
        <v>134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134</v>
      </c>
      <c r="CU811" s="2" t="s">
        <v>134</v>
      </c>
      <c r="CV811" s="2" t="s">
        <v>134</v>
      </c>
      <c r="CW811" s="2" t="s">
        <v>134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134</v>
      </c>
      <c r="DG811" s="2" t="s">
        <v>134</v>
      </c>
      <c r="DH811" s="2" t="s">
        <v>134</v>
      </c>
      <c r="DI811" s="2" t="s">
        <v>134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134</v>
      </c>
      <c r="DR811" s="2" t="s">
        <v>134</v>
      </c>
      <c r="DS811" s="2" t="s">
        <v>134</v>
      </c>
      <c r="DT811" s="2" t="s">
        <v>134</v>
      </c>
      <c r="DU811" s="2" t="s">
        <v>134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134</v>
      </c>
      <c r="ED811" s="2" t="s">
        <v>134</v>
      </c>
      <c r="EE811" s="2" t="s">
        <v>134</v>
      </c>
      <c r="EF811" s="2" t="s">
        <v>134</v>
      </c>
      <c r="EG811" s="2" t="s">
        <v>134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134</v>
      </c>
      <c r="EP811" s="2" t="s">
        <v>134</v>
      </c>
      <c r="EQ811" s="2" t="s">
        <v>134</v>
      </c>
      <c r="ER811" s="2" t="s">
        <v>134</v>
      </c>
      <c r="ES811" s="2" t="s">
        <v>134</v>
      </c>
      <c r="ET811" s="2" t="s">
        <v>134</v>
      </c>
      <c r="EU811" s="4"/>
      <c r="EV811" s="8"/>
      <c r="EW811" s="4"/>
      <c r="EX811" s="8"/>
      <c r="EY811" s="7"/>
      <c r="EZ811" s="7"/>
      <c r="FA811" s="2" t="s">
        <v>134</v>
      </c>
      <c r="FB811" s="2" t="s">
        <v>134</v>
      </c>
      <c r="FC811" s="2" t="s">
        <v>134</v>
      </c>
      <c r="FD811" s="2" t="s">
        <v>134</v>
      </c>
      <c r="FE811" s="2" t="s">
        <v>134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134</v>
      </c>
      <c r="FN811" s="2" t="s">
        <v>134</v>
      </c>
      <c r="FO811" s="2" t="s">
        <v>134</v>
      </c>
      <c r="FP811" s="2" t="s">
        <v>134</v>
      </c>
      <c r="FQ811" s="2" t="s">
        <v>134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134</v>
      </c>
      <c r="GA811" s="2" t="s">
        <v>134</v>
      </c>
      <c r="GB811" s="2" t="s">
        <v>134</v>
      </c>
      <c r="GC811" s="2" t="s">
        <v>134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134</v>
      </c>
      <c r="GL811" s="2" t="s">
        <v>134</v>
      </c>
      <c r="GM811" s="2" t="s">
        <v>134</v>
      </c>
      <c r="GN811" s="2" t="s">
        <v>134</v>
      </c>
      <c r="GO811" s="2" t="s">
        <v>134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134</v>
      </c>
      <c r="GX811" s="2" t="s">
        <v>134</v>
      </c>
      <c r="GY811" s="2" t="s">
        <v>134</v>
      </c>
      <c r="GZ811" s="2" t="s">
        <v>134</v>
      </c>
      <c r="HA811" s="2" t="s">
        <v>134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134</v>
      </c>
      <c r="HJ811" s="2" t="s">
        <v>134</v>
      </c>
      <c r="HK811" s="2" t="s">
        <v>134</v>
      </c>
      <c r="HL811" s="2" t="s">
        <v>134</v>
      </c>
      <c r="HM811" s="2" t="s">
        <v>134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134</v>
      </c>
      <c r="HV811" s="2" t="s">
        <v>134</v>
      </c>
      <c r="HW811" s="2" t="s">
        <v>134</v>
      </c>
      <c r="HX811" s="2" t="s">
        <v>134</v>
      </c>
      <c r="HY811" s="2" t="s">
        <v>134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134</v>
      </c>
      <c r="II811" s="2" t="s">
        <v>134</v>
      </c>
      <c r="IJ811" s="2" t="s">
        <v>134</v>
      </c>
      <c r="IK811" s="2" t="s">
        <v>134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134</v>
      </c>
      <c r="IT811" s="2" t="s">
        <v>134</v>
      </c>
      <c r="IU811" s="2" t="s">
        <v>134</v>
      </c>
      <c r="IV811" s="2" t="s">
        <v>134</v>
      </c>
      <c r="IW811" s="2" t="s">
        <v>134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134</v>
      </c>
      <c r="JG811" s="2" t="s">
        <v>134</v>
      </c>
      <c r="JH811" s="2" t="s">
        <v>134</v>
      </c>
      <c r="JI811" s="2" t="s">
        <v>134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134</v>
      </c>
      <c r="JS811" s="2" t="s">
        <v>134</v>
      </c>
      <c r="JT811" s="2" t="s">
        <v>134</v>
      </c>
      <c r="JU811" s="2" t="s">
        <v>134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134</v>
      </c>
      <c r="KE811" s="2" t="s">
        <v>134</v>
      </c>
      <c r="KF811" s="2" t="s">
        <v>134</v>
      </c>
      <c r="KG811" s="2" t="s">
        <v>134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134</v>
      </c>
      <c r="KP811" s="2" t="s">
        <v>134</v>
      </c>
      <c r="KQ811" s="2" t="s">
        <v>134</v>
      </c>
      <c r="KR811" s="2" t="s">
        <v>134</v>
      </c>
      <c r="KS811" s="2" t="s">
        <v>134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134</v>
      </c>
      <c r="LC811" s="2" t="s">
        <v>134</v>
      </c>
      <c r="LD811" s="2" t="s">
        <v>134</v>
      </c>
      <c r="LE811" s="2" t="s">
        <v>134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134</v>
      </c>
      <c r="LO811" s="2" t="s">
        <v>134</v>
      </c>
      <c r="LP811" s="2" t="s">
        <v>134</v>
      </c>
      <c r="LQ811" s="2" t="s">
        <v>134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134</v>
      </c>
      <c r="LZ811" s="2" t="s">
        <v>134</v>
      </c>
      <c r="MA811" s="2" t="s">
        <v>134</v>
      </c>
      <c r="MB811" s="2" t="s">
        <v>134</v>
      </c>
      <c r="MC811" s="2" t="s">
        <v>134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134</v>
      </c>
      <c r="MM811" s="2" t="s">
        <v>134</v>
      </c>
      <c r="MN811" s="2" t="s">
        <v>134</v>
      </c>
      <c r="MO811" s="2" t="s">
        <v>134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134</v>
      </c>
      <c r="MY811" s="2" t="s">
        <v>134</v>
      </c>
      <c r="MZ811" s="2" t="s">
        <v>134</v>
      </c>
      <c r="NA811" s="2" t="s">
        <v>134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134</v>
      </c>
      <c r="NJ811" s="2" t="s">
        <v>134</v>
      </c>
      <c r="NK811" s="2" t="s">
        <v>134</v>
      </c>
      <c r="NL811" s="2" t="s">
        <v>134</v>
      </c>
      <c r="NM811" s="2" t="s">
        <v>134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134</v>
      </c>
      <c r="NV811" s="2" t="s">
        <v>134</v>
      </c>
      <c r="NW811" s="2" t="s">
        <v>134</v>
      </c>
      <c r="NX811" s="2" t="s">
        <v>134</v>
      </c>
      <c r="NY811" s="2" t="s">
        <v>134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134</v>
      </c>
      <c r="OI811" s="2" t="s">
        <v>134</v>
      </c>
      <c r="OJ811" s="2" t="s">
        <v>134</v>
      </c>
      <c r="OK811" s="2" t="s">
        <v>134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134</v>
      </c>
      <c r="OT811" s="2" t="s">
        <v>134</v>
      </c>
      <c r="OU811" s="2" t="s">
        <v>134</v>
      </c>
      <c r="OV811" s="2" t="s">
        <v>134</v>
      </c>
      <c r="OW811" s="2" t="s">
        <v>134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134</v>
      </c>
      <c r="PF811" s="2" t="s">
        <v>134</v>
      </c>
      <c r="PG811" s="2" t="s">
        <v>134</v>
      </c>
      <c r="PH811" s="2" t="s">
        <v>134</v>
      </c>
      <c r="PI811" s="2" t="s">
        <v>134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134</v>
      </c>
      <c r="PS811" s="2" t="s">
        <v>134</v>
      </c>
      <c r="PT811" s="2" t="s">
        <v>134</v>
      </c>
      <c r="PU811" s="2" t="s">
        <v>134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134</v>
      </c>
      <c r="QD811" s="2" t="s">
        <v>134</v>
      </c>
      <c r="QE811" s="2" t="s">
        <v>134</v>
      </c>
      <c r="QF811" s="2" t="s">
        <v>134</v>
      </c>
      <c r="QG811" s="2" t="s">
        <v>134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134</v>
      </c>
      <c r="RB811" s="2" t="s">
        <v>134</v>
      </c>
      <c r="RC811" s="2" t="s">
        <v>134</v>
      </c>
      <c r="RD811" s="2" t="s">
        <v>134</v>
      </c>
      <c r="RE811" s="2" t="s">
        <v>134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134</v>
      </c>
      <c r="RN811" s="2" t="s">
        <v>134</v>
      </c>
      <c r="RO811" s="2" t="s">
        <v>134</v>
      </c>
      <c r="RP811" s="2" t="s">
        <v>134</v>
      </c>
      <c r="RQ811" s="2" t="s">
        <v>134</v>
      </c>
      <c r="RR811" s="2" t="s">
        <v>134</v>
      </c>
      <c r="RS811" s="4"/>
      <c r="RT811" s="8"/>
      <c r="RU811" s="4"/>
      <c r="RV811" s="8"/>
      <c r="RW811" s="7"/>
      <c r="RX811" s="7"/>
      <c r="RY811" s="2" t="s">
        <v>134</v>
      </c>
      <c r="RZ811" s="2" t="s">
        <v>134</v>
      </c>
      <c r="SA811" s="2" t="s">
        <v>134</v>
      </c>
      <c r="SB811" s="2" t="s">
        <v>134</v>
      </c>
      <c r="SC811" s="2" t="s">
        <v>134</v>
      </c>
      <c r="SD811" s="2" t="s">
        <v>134</v>
      </c>
      <c r="SE811" s="4"/>
      <c r="SF811" s="8"/>
      <c r="SG811" s="4"/>
      <c r="SH811" s="8"/>
      <c r="SI811" s="7"/>
      <c r="SJ811" s="7"/>
      <c r="SK811" s="2" t="s">
        <v>134</v>
      </c>
      <c r="SL811" s="2" t="s">
        <v>134</v>
      </c>
      <c r="SM811" s="2" t="s">
        <v>134</v>
      </c>
      <c r="SN811" s="2" t="s">
        <v>134</v>
      </c>
      <c r="SO811" s="2" t="s">
        <v>134</v>
      </c>
      <c r="SP811" s="2" t="s">
        <v>134</v>
      </c>
    </row>
    <row r="812">
      <c r="A812" s="2" t="s">
        <v>4689</v>
      </c>
      <c r="B812" s="2" t="s">
        <v>123</v>
      </c>
      <c r="C812" s="2" t="s">
        <v>4687</v>
      </c>
      <c r="D812" s="2" t="s">
        <v>125</v>
      </c>
      <c r="E812" s="2" t="s">
        <v>1660</v>
      </c>
      <c r="F812" s="2" t="s">
        <v>4690</v>
      </c>
      <c r="G812" s="2" t="s">
        <v>134</v>
      </c>
      <c r="H812" s="2" t="s">
        <v>134</v>
      </c>
      <c r="I812" s="2" t="s">
        <v>134</v>
      </c>
      <c r="J812" s="2" t="s">
        <v>3822</v>
      </c>
      <c r="K812" s="2" t="s">
        <v>3494</v>
      </c>
      <c r="L812" s="3">
        <v>15.75</v>
      </c>
      <c r="M812" s="3"/>
      <c r="N812" s="3"/>
      <c r="O812" s="2" t="s">
        <v>725</v>
      </c>
      <c r="P812" s="2" t="s">
        <v>134</v>
      </c>
      <c r="Q812" s="2" t="s">
        <v>134</v>
      </c>
      <c r="R812" s="2" t="s">
        <v>3132</v>
      </c>
      <c r="S812" s="2" t="s">
        <v>134</v>
      </c>
      <c r="T812" s="2" t="s">
        <v>134</v>
      </c>
      <c r="U812" s="2" t="s">
        <v>134</v>
      </c>
      <c r="V812" s="2" t="s">
        <v>134</v>
      </c>
      <c r="W812" s="2" t="s">
        <v>134</v>
      </c>
      <c r="X812" s="2" t="s">
        <v>134</v>
      </c>
      <c r="Y812" s="2" t="s">
        <v>134</v>
      </c>
      <c r="Z812" s="4"/>
      <c r="AA812" s="4">
        <f>=ROUNDDOWN({0},0)</f>
      </c>
      <c r="AB812" s="5"/>
      <c r="AC812" s="2" t="s">
        <v>134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134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134</v>
      </c>
      <c r="BM812" s="7"/>
      <c r="BN812" s="7"/>
      <c r="BO812" s="4"/>
      <c r="BP812" s="8"/>
      <c r="BQ812" s="4"/>
      <c r="BR812" s="8"/>
      <c r="BS812" s="7"/>
      <c r="BT812" s="7"/>
      <c r="BU812" s="2" t="s">
        <v>134</v>
      </c>
      <c r="BV812" s="2" t="s">
        <v>134</v>
      </c>
      <c r="BW812" s="2" t="s">
        <v>134</v>
      </c>
      <c r="BX812" s="2" t="s">
        <v>134</v>
      </c>
      <c r="BY812" s="2" t="s">
        <v>134</v>
      </c>
      <c r="BZ812" s="2" t="s">
        <v>134</v>
      </c>
      <c r="CA812" s="4"/>
      <c r="CB812" s="8"/>
      <c r="CC812" s="4"/>
      <c r="CD812" s="8"/>
      <c r="CE812" s="7"/>
      <c r="CF812" s="7"/>
      <c r="CG812" s="2" t="s">
        <v>134</v>
      </c>
      <c r="CH812" s="2" t="s">
        <v>134</v>
      </c>
      <c r="CI812" s="2" t="s">
        <v>134</v>
      </c>
      <c r="CJ812" s="2" t="s">
        <v>134</v>
      </c>
      <c r="CK812" s="2" t="s">
        <v>134</v>
      </c>
      <c r="CL812" s="2" t="s">
        <v>134</v>
      </c>
      <c r="CM812" s="4"/>
      <c r="CN812" s="8"/>
      <c r="CO812" s="4"/>
      <c r="CP812" s="8"/>
      <c r="CQ812" s="7"/>
      <c r="CR812" s="7"/>
      <c r="CS812" s="2" t="s">
        <v>134</v>
      </c>
      <c r="CT812" s="2" t="s">
        <v>134</v>
      </c>
      <c r="CU812" s="2" t="s">
        <v>134</v>
      </c>
      <c r="CV812" s="2" t="s">
        <v>134</v>
      </c>
      <c r="CW812" s="2" t="s">
        <v>134</v>
      </c>
      <c r="CX812" s="2" t="s">
        <v>134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134</v>
      </c>
      <c r="DG812" s="2" t="s">
        <v>134</v>
      </c>
      <c r="DH812" s="2" t="s">
        <v>134</v>
      </c>
      <c r="DI812" s="2" t="s">
        <v>134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134</v>
      </c>
      <c r="DR812" s="2" t="s">
        <v>134</v>
      </c>
      <c r="DS812" s="2" t="s">
        <v>134</v>
      </c>
      <c r="DT812" s="2" t="s">
        <v>134</v>
      </c>
      <c r="DU812" s="2" t="s">
        <v>134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134</v>
      </c>
      <c r="ED812" s="2" t="s">
        <v>134</v>
      </c>
      <c r="EE812" s="2" t="s">
        <v>134</v>
      </c>
      <c r="EF812" s="2" t="s">
        <v>134</v>
      </c>
      <c r="EG812" s="2" t="s">
        <v>134</v>
      </c>
      <c r="EH812" s="2" t="s">
        <v>134</v>
      </c>
      <c r="EI812" s="4"/>
      <c r="EJ812" s="8"/>
      <c r="EK812" s="4"/>
      <c r="EL812" s="8"/>
      <c r="EM812" s="7"/>
      <c r="EN812" s="7"/>
      <c r="EO812" s="2" t="s">
        <v>134</v>
      </c>
      <c r="EP812" s="2" t="s">
        <v>134</v>
      </c>
      <c r="EQ812" s="2" t="s">
        <v>134</v>
      </c>
      <c r="ER812" s="2" t="s">
        <v>134</v>
      </c>
      <c r="ES812" s="2" t="s">
        <v>134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134</v>
      </c>
      <c r="FB812" s="2" t="s">
        <v>134</v>
      </c>
      <c r="FC812" s="2" t="s">
        <v>134</v>
      </c>
      <c r="FD812" s="2" t="s">
        <v>134</v>
      </c>
      <c r="FE812" s="2" t="s">
        <v>134</v>
      </c>
      <c r="FF812" s="2" t="s">
        <v>134</v>
      </c>
      <c r="FG812" s="4"/>
      <c r="FH812" s="8"/>
      <c r="FI812" s="4"/>
      <c r="FJ812" s="8"/>
      <c r="FK812" s="7"/>
      <c r="FL812" s="7"/>
      <c r="FM812" s="2" t="s">
        <v>134</v>
      </c>
      <c r="FN812" s="2" t="s">
        <v>134</v>
      </c>
      <c r="FO812" s="2" t="s">
        <v>134</v>
      </c>
      <c r="FP812" s="2" t="s">
        <v>134</v>
      </c>
      <c r="FQ812" s="2" t="s">
        <v>134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134</v>
      </c>
      <c r="GA812" s="2" t="s">
        <v>134</v>
      </c>
      <c r="GB812" s="2" t="s">
        <v>134</v>
      </c>
      <c r="GC812" s="2" t="s">
        <v>134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134</v>
      </c>
      <c r="GL812" s="2" t="s">
        <v>134</v>
      </c>
      <c r="GM812" s="2" t="s">
        <v>134</v>
      </c>
      <c r="GN812" s="2" t="s">
        <v>134</v>
      </c>
      <c r="GO812" s="2" t="s">
        <v>134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134</v>
      </c>
      <c r="GX812" s="2" t="s">
        <v>134</v>
      </c>
      <c r="GY812" s="2" t="s">
        <v>134</v>
      </c>
      <c r="GZ812" s="2" t="s">
        <v>134</v>
      </c>
      <c r="HA812" s="2" t="s">
        <v>134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134</v>
      </c>
      <c r="HJ812" s="2" t="s">
        <v>134</v>
      </c>
      <c r="HK812" s="2" t="s">
        <v>134</v>
      </c>
      <c r="HL812" s="2" t="s">
        <v>134</v>
      </c>
      <c r="HM812" s="2" t="s">
        <v>134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134</v>
      </c>
      <c r="HV812" s="2" t="s">
        <v>134</v>
      </c>
      <c r="HW812" s="2" t="s">
        <v>134</v>
      </c>
      <c r="HX812" s="2" t="s">
        <v>134</v>
      </c>
      <c r="HY812" s="2" t="s">
        <v>134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134</v>
      </c>
      <c r="IH812" s="2" t="s">
        <v>134</v>
      </c>
      <c r="II812" s="2" t="s">
        <v>134</v>
      </c>
      <c r="IJ812" s="2" t="s">
        <v>134</v>
      </c>
      <c r="IK812" s="2" t="s">
        <v>134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134</v>
      </c>
      <c r="IT812" s="2" t="s">
        <v>134</v>
      </c>
      <c r="IU812" s="2" t="s">
        <v>134</v>
      </c>
      <c r="IV812" s="2" t="s">
        <v>134</v>
      </c>
      <c r="IW812" s="2" t="s">
        <v>134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134</v>
      </c>
      <c r="JF812" s="2" t="s">
        <v>134</v>
      </c>
      <c r="JG812" s="2" t="s">
        <v>134</v>
      </c>
      <c r="JH812" s="2" t="s">
        <v>134</v>
      </c>
      <c r="JI812" s="2" t="s">
        <v>134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134</v>
      </c>
      <c r="JR812" s="2" t="s">
        <v>134</v>
      </c>
      <c r="JS812" s="2" t="s">
        <v>134</v>
      </c>
      <c r="JT812" s="2" t="s">
        <v>134</v>
      </c>
      <c r="JU812" s="2" t="s">
        <v>134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134</v>
      </c>
      <c r="KE812" s="2" t="s">
        <v>134</v>
      </c>
      <c r="KF812" s="2" t="s">
        <v>134</v>
      </c>
      <c r="KG812" s="2" t="s">
        <v>134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134</v>
      </c>
      <c r="KP812" s="2" t="s">
        <v>134</v>
      </c>
      <c r="KQ812" s="2" t="s">
        <v>134</v>
      </c>
      <c r="KR812" s="2" t="s">
        <v>134</v>
      </c>
      <c r="KS812" s="2" t="s">
        <v>134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134</v>
      </c>
      <c r="LC812" s="2" t="s">
        <v>134</v>
      </c>
      <c r="LD812" s="2" t="s">
        <v>134</v>
      </c>
      <c r="LE812" s="2" t="s">
        <v>134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134</v>
      </c>
      <c r="LN812" s="2" t="s">
        <v>134</v>
      </c>
      <c r="LO812" s="2" t="s">
        <v>134</v>
      </c>
      <c r="LP812" s="2" t="s">
        <v>134</v>
      </c>
      <c r="LQ812" s="2" t="s">
        <v>134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134</v>
      </c>
      <c r="LZ812" s="2" t="s">
        <v>134</v>
      </c>
      <c r="MA812" s="2" t="s">
        <v>134</v>
      </c>
      <c r="MB812" s="2" t="s">
        <v>134</v>
      </c>
      <c r="MC812" s="2" t="s">
        <v>134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134</v>
      </c>
      <c r="MM812" s="2" t="s">
        <v>134</v>
      </c>
      <c r="MN812" s="2" t="s">
        <v>134</v>
      </c>
      <c r="MO812" s="2" t="s">
        <v>134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134</v>
      </c>
      <c r="MY812" s="2" t="s">
        <v>134</v>
      </c>
      <c r="MZ812" s="2" t="s">
        <v>134</v>
      </c>
      <c r="NA812" s="2" t="s">
        <v>134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134</v>
      </c>
      <c r="NJ812" s="2" t="s">
        <v>134</v>
      </c>
      <c r="NK812" s="2" t="s">
        <v>134</v>
      </c>
      <c r="NL812" s="2" t="s">
        <v>134</v>
      </c>
      <c r="NM812" s="2" t="s">
        <v>134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134</v>
      </c>
      <c r="NV812" s="2" t="s">
        <v>134</v>
      </c>
      <c r="NW812" s="2" t="s">
        <v>134</v>
      </c>
      <c r="NX812" s="2" t="s">
        <v>134</v>
      </c>
      <c r="NY812" s="2" t="s">
        <v>134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134</v>
      </c>
      <c r="OI812" s="2" t="s">
        <v>134</v>
      </c>
      <c r="OJ812" s="2" t="s">
        <v>134</v>
      </c>
      <c r="OK812" s="2" t="s">
        <v>134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134</v>
      </c>
      <c r="OT812" s="2" t="s">
        <v>134</v>
      </c>
      <c r="OU812" s="2" t="s">
        <v>134</v>
      </c>
      <c r="OV812" s="2" t="s">
        <v>134</v>
      </c>
      <c r="OW812" s="2" t="s">
        <v>134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134</v>
      </c>
      <c r="PF812" s="2" t="s">
        <v>134</v>
      </c>
      <c r="PG812" s="2" t="s">
        <v>134</v>
      </c>
      <c r="PH812" s="2" t="s">
        <v>134</v>
      </c>
      <c r="PI812" s="2" t="s">
        <v>134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134</v>
      </c>
      <c r="PS812" s="2" t="s">
        <v>134</v>
      </c>
      <c r="PT812" s="2" t="s">
        <v>134</v>
      </c>
      <c r="PU812" s="2" t="s">
        <v>134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134</v>
      </c>
      <c r="QD812" s="2" t="s">
        <v>134</v>
      </c>
      <c r="QE812" s="2" t="s">
        <v>134</v>
      </c>
      <c r="QF812" s="2" t="s">
        <v>134</v>
      </c>
      <c r="QG812" s="2" t="s">
        <v>134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134</v>
      </c>
      <c r="RB812" s="2" t="s">
        <v>134</v>
      </c>
      <c r="RC812" s="2" t="s">
        <v>134</v>
      </c>
      <c r="RD812" s="2" t="s">
        <v>134</v>
      </c>
      <c r="RE812" s="2" t="s">
        <v>134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134</v>
      </c>
      <c r="RN812" s="2" t="s">
        <v>134</v>
      </c>
      <c r="RO812" s="2" t="s">
        <v>134</v>
      </c>
      <c r="RP812" s="2" t="s">
        <v>134</v>
      </c>
      <c r="RQ812" s="2" t="s">
        <v>134</v>
      </c>
      <c r="RR812" s="2" t="s">
        <v>134</v>
      </c>
      <c r="RS812" s="4"/>
      <c r="RT812" s="8"/>
      <c r="RU812" s="4"/>
      <c r="RV812" s="8"/>
      <c r="RW812" s="7"/>
      <c r="RX812" s="7"/>
      <c r="RY812" s="2" t="s">
        <v>134</v>
      </c>
      <c r="RZ812" s="2" t="s">
        <v>134</v>
      </c>
      <c r="SA812" s="2" t="s">
        <v>134</v>
      </c>
      <c r="SB812" s="2" t="s">
        <v>134</v>
      </c>
      <c r="SC812" s="2" t="s">
        <v>134</v>
      </c>
      <c r="SD812" s="2" t="s">
        <v>134</v>
      </c>
      <c r="SE812" s="4"/>
      <c r="SF812" s="8"/>
      <c r="SG812" s="4"/>
      <c r="SH812" s="8"/>
      <c r="SI812" s="7"/>
      <c r="SJ812" s="7"/>
      <c r="SK812" s="2" t="s">
        <v>134</v>
      </c>
      <c r="SL812" s="2" t="s">
        <v>134</v>
      </c>
      <c r="SM812" s="2" t="s">
        <v>134</v>
      </c>
      <c r="SN812" s="2" t="s">
        <v>134</v>
      </c>
      <c r="SO812" s="2" t="s">
        <v>134</v>
      </c>
      <c r="SP812" s="2" t="s">
        <v>134</v>
      </c>
    </row>
    <row r="813">
      <c r="A813" s="2" t="s">
        <v>4691</v>
      </c>
      <c r="B813" s="2" t="s">
        <v>123</v>
      </c>
      <c r="C813" s="2" t="s">
        <v>4692</v>
      </c>
      <c r="D813" s="2" t="s">
        <v>2731</v>
      </c>
      <c r="E813" s="2" t="s">
        <v>1660</v>
      </c>
      <c r="F813" s="2" t="s">
        <v>4693</v>
      </c>
      <c r="G813" s="2" t="s">
        <v>134</v>
      </c>
      <c r="H813" s="2" t="s">
        <v>134</v>
      </c>
      <c r="I813" s="2" t="s">
        <v>134</v>
      </c>
      <c r="J813" s="2" t="s">
        <v>4694</v>
      </c>
      <c r="K813" s="2" t="s">
        <v>3125</v>
      </c>
      <c r="L813" s="3">
        <v>7.25</v>
      </c>
      <c r="M813" s="3"/>
      <c r="N813" s="3"/>
      <c r="O813" s="2" t="s">
        <v>131</v>
      </c>
      <c r="P813" s="2" t="s">
        <v>134</v>
      </c>
      <c r="Q813" s="2" t="s">
        <v>134</v>
      </c>
      <c r="R813" s="2" t="s">
        <v>3132</v>
      </c>
      <c r="S813" s="2" t="s">
        <v>134</v>
      </c>
      <c r="T813" s="2" t="s">
        <v>134</v>
      </c>
      <c r="U813" s="2" t="s">
        <v>134</v>
      </c>
      <c r="V813" s="2" t="s">
        <v>134</v>
      </c>
      <c r="W813" s="2" t="s">
        <v>134</v>
      </c>
      <c r="X813" s="2" t="s">
        <v>134</v>
      </c>
      <c r="Y813" s="2" t="s">
        <v>134</v>
      </c>
      <c r="Z813" s="4"/>
      <c r="AA813" s="4">
        <f>=ROUNDDOWN({0},0)</f>
      </c>
      <c r="AB813" s="5"/>
      <c r="AC813" s="2" t="s">
        <v>134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134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/>
      <c r="BJ813" s="4"/>
      <c r="BK813" s="8"/>
      <c r="BL813" s="2" t="s">
        <v>134</v>
      </c>
      <c r="BM813" s="7"/>
      <c r="BN813" s="7"/>
      <c r="BO813" s="4"/>
      <c r="BP813" s="8"/>
      <c r="BQ813" s="4"/>
      <c r="BR813" s="8"/>
      <c r="BS813" s="7"/>
      <c r="BT813" s="7"/>
      <c r="BU813" s="2" t="s">
        <v>134</v>
      </c>
      <c r="BV813" s="2" t="s">
        <v>134</v>
      </c>
      <c r="BW813" s="2" t="s">
        <v>134</v>
      </c>
      <c r="BX813" s="2" t="s">
        <v>134</v>
      </c>
      <c r="BY813" s="2" t="s">
        <v>134</v>
      </c>
      <c r="BZ813" s="2" t="s">
        <v>134</v>
      </c>
      <c r="CA813" s="4"/>
      <c r="CB813" s="8"/>
      <c r="CC813" s="4"/>
      <c r="CD813" s="8"/>
      <c r="CE813" s="7"/>
      <c r="CF813" s="7"/>
      <c r="CG813" s="2" t="s">
        <v>134</v>
      </c>
      <c r="CH813" s="2" t="s">
        <v>134</v>
      </c>
      <c r="CI813" s="2" t="s">
        <v>134</v>
      </c>
      <c r="CJ813" s="2" t="s">
        <v>134</v>
      </c>
      <c r="CK813" s="2" t="s">
        <v>134</v>
      </c>
      <c r="CL813" s="2" t="s">
        <v>134</v>
      </c>
      <c r="CM813" s="4"/>
      <c r="CN813" s="8"/>
      <c r="CO813" s="4"/>
      <c r="CP813" s="8"/>
      <c r="CQ813" s="7"/>
      <c r="CR813" s="7"/>
      <c r="CS813" s="2" t="s">
        <v>134</v>
      </c>
      <c r="CT813" s="2" t="s">
        <v>134</v>
      </c>
      <c r="CU813" s="2" t="s">
        <v>134</v>
      </c>
      <c r="CV813" s="2" t="s">
        <v>134</v>
      </c>
      <c r="CW813" s="2" t="s">
        <v>134</v>
      </c>
      <c r="CX813" s="2" t="s">
        <v>134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134</v>
      </c>
      <c r="DG813" s="2" t="s">
        <v>134</v>
      </c>
      <c r="DH813" s="2" t="s">
        <v>134</v>
      </c>
      <c r="DI813" s="2" t="s">
        <v>134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134</v>
      </c>
      <c r="DR813" s="2" t="s">
        <v>134</v>
      </c>
      <c r="DS813" s="2" t="s">
        <v>134</v>
      </c>
      <c r="DT813" s="2" t="s">
        <v>134</v>
      </c>
      <c r="DU813" s="2" t="s">
        <v>134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134</v>
      </c>
      <c r="ED813" s="2" t="s">
        <v>134</v>
      </c>
      <c r="EE813" s="2" t="s">
        <v>134</v>
      </c>
      <c r="EF813" s="2" t="s">
        <v>134</v>
      </c>
      <c r="EG813" s="2" t="s">
        <v>134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134</v>
      </c>
      <c r="EP813" s="2" t="s">
        <v>134</v>
      </c>
      <c r="EQ813" s="2" t="s">
        <v>134</v>
      </c>
      <c r="ER813" s="2" t="s">
        <v>134</v>
      </c>
      <c r="ES813" s="2" t="s">
        <v>134</v>
      </c>
      <c r="ET813" s="2" t="s">
        <v>134</v>
      </c>
      <c r="EU813" s="4"/>
      <c r="EV813" s="8"/>
      <c r="EW813" s="4"/>
      <c r="EX813" s="8"/>
      <c r="EY813" s="7"/>
      <c r="EZ813" s="7"/>
      <c r="FA813" s="2" t="s">
        <v>134</v>
      </c>
      <c r="FB813" s="2" t="s">
        <v>134</v>
      </c>
      <c r="FC813" s="2" t="s">
        <v>134</v>
      </c>
      <c r="FD813" s="2" t="s">
        <v>134</v>
      </c>
      <c r="FE813" s="2" t="s">
        <v>134</v>
      </c>
      <c r="FF813" s="2" t="s">
        <v>134</v>
      </c>
      <c r="FG813" s="4"/>
      <c r="FH813" s="8"/>
      <c r="FI813" s="4"/>
      <c r="FJ813" s="8"/>
      <c r="FK813" s="7"/>
      <c r="FL813" s="7"/>
      <c r="FM813" s="2" t="s">
        <v>134</v>
      </c>
      <c r="FN813" s="2" t="s">
        <v>134</v>
      </c>
      <c r="FO813" s="2" t="s">
        <v>134</v>
      </c>
      <c r="FP813" s="2" t="s">
        <v>134</v>
      </c>
      <c r="FQ813" s="2" t="s">
        <v>134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134</v>
      </c>
      <c r="GA813" s="2" t="s">
        <v>134</v>
      </c>
      <c r="GB813" s="2" t="s">
        <v>134</v>
      </c>
      <c r="GC813" s="2" t="s">
        <v>134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134</v>
      </c>
      <c r="GL813" s="2" t="s">
        <v>134</v>
      </c>
      <c r="GM813" s="2" t="s">
        <v>134</v>
      </c>
      <c r="GN813" s="2" t="s">
        <v>134</v>
      </c>
      <c r="GO813" s="2" t="s">
        <v>134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134</v>
      </c>
      <c r="GX813" s="2" t="s">
        <v>134</v>
      </c>
      <c r="GY813" s="2" t="s">
        <v>134</v>
      </c>
      <c r="GZ813" s="2" t="s">
        <v>134</v>
      </c>
      <c r="HA813" s="2" t="s">
        <v>134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134</v>
      </c>
      <c r="HJ813" s="2" t="s">
        <v>134</v>
      </c>
      <c r="HK813" s="2" t="s">
        <v>134</v>
      </c>
      <c r="HL813" s="2" t="s">
        <v>134</v>
      </c>
      <c r="HM813" s="2" t="s">
        <v>134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134</v>
      </c>
      <c r="HV813" s="2" t="s">
        <v>134</v>
      </c>
      <c r="HW813" s="2" t="s">
        <v>134</v>
      </c>
      <c r="HX813" s="2" t="s">
        <v>134</v>
      </c>
      <c r="HY813" s="2" t="s">
        <v>134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134</v>
      </c>
      <c r="IH813" s="2" t="s">
        <v>134</v>
      </c>
      <c r="II813" s="2" t="s">
        <v>134</v>
      </c>
      <c r="IJ813" s="2" t="s">
        <v>134</v>
      </c>
      <c r="IK813" s="2" t="s">
        <v>134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134</v>
      </c>
      <c r="IT813" s="2" t="s">
        <v>134</v>
      </c>
      <c r="IU813" s="2" t="s">
        <v>134</v>
      </c>
      <c r="IV813" s="2" t="s">
        <v>134</v>
      </c>
      <c r="IW813" s="2" t="s">
        <v>134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134</v>
      </c>
      <c r="JF813" s="2" t="s">
        <v>134</v>
      </c>
      <c r="JG813" s="2" t="s">
        <v>134</v>
      </c>
      <c r="JH813" s="2" t="s">
        <v>134</v>
      </c>
      <c r="JI813" s="2" t="s">
        <v>134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134</v>
      </c>
      <c r="JR813" s="2" t="s">
        <v>134</v>
      </c>
      <c r="JS813" s="2" t="s">
        <v>134</v>
      </c>
      <c r="JT813" s="2" t="s">
        <v>134</v>
      </c>
      <c r="JU813" s="2" t="s">
        <v>134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134</v>
      </c>
      <c r="KE813" s="2" t="s">
        <v>134</v>
      </c>
      <c r="KF813" s="2" t="s">
        <v>134</v>
      </c>
      <c r="KG813" s="2" t="s">
        <v>134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134</v>
      </c>
      <c r="KP813" s="2" t="s">
        <v>134</v>
      </c>
      <c r="KQ813" s="2" t="s">
        <v>134</v>
      </c>
      <c r="KR813" s="2" t="s">
        <v>134</v>
      </c>
      <c r="KS813" s="2" t="s">
        <v>134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134</v>
      </c>
      <c r="LC813" s="2" t="s">
        <v>134</v>
      </c>
      <c r="LD813" s="2" t="s">
        <v>134</v>
      </c>
      <c r="LE813" s="2" t="s">
        <v>134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134</v>
      </c>
      <c r="LN813" s="2" t="s">
        <v>134</v>
      </c>
      <c r="LO813" s="2" t="s">
        <v>134</v>
      </c>
      <c r="LP813" s="2" t="s">
        <v>134</v>
      </c>
      <c r="LQ813" s="2" t="s">
        <v>134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134</v>
      </c>
      <c r="LZ813" s="2" t="s">
        <v>134</v>
      </c>
      <c r="MA813" s="2" t="s">
        <v>134</v>
      </c>
      <c r="MB813" s="2" t="s">
        <v>134</v>
      </c>
      <c r="MC813" s="2" t="s">
        <v>134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134</v>
      </c>
      <c r="MM813" s="2" t="s">
        <v>134</v>
      </c>
      <c r="MN813" s="2" t="s">
        <v>134</v>
      </c>
      <c r="MO813" s="2" t="s">
        <v>134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134</v>
      </c>
      <c r="MY813" s="2" t="s">
        <v>134</v>
      </c>
      <c r="MZ813" s="2" t="s">
        <v>134</v>
      </c>
      <c r="NA813" s="2" t="s">
        <v>134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134</v>
      </c>
      <c r="NJ813" s="2" t="s">
        <v>134</v>
      </c>
      <c r="NK813" s="2" t="s">
        <v>134</v>
      </c>
      <c r="NL813" s="2" t="s">
        <v>134</v>
      </c>
      <c r="NM813" s="2" t="s">
        <v>134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134</v>
      </c>
      <c r="NV813" s="2" t="s">
        <v>134</v>
      </c>
      <c r="NW813" s="2" t="s">
        <v>134</v>
      </c>
      <c r="NX813" s="2" t="s">
        <v>134</v>
      </c>
      <c r="NY813" s="2" t="s">
        <v>134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134</v>
      </c>
      <c r="OI813" s="2" t="s">
        <v>134</v>
      </c>
      <c r="OJ813" s="2" t="s">
        <v>134</v>
      </c>
      <c r="OK813" s="2" t="s">
        <v>134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134</v>
      </c>
      <c r="OT813" s="2" t="s">
        <v>134</v>
      </c>
      <c r="OU813" s="2" t="s">
        <v>134</v>
      </c>
      <c r="OV813" s="2" t="s">
        <v>134</v>
      </c>
      <c r="OW813" s="2" t="s">
        <v>134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134</v>
      </c>
      <c r="PF813" s="2" t="s">
        <v>134</v>
      </c>
      <c r="PG813" s="2" t="s">
        <v>134</v>
      </c>
      <c r="PH813" s="2" t="s">
        <v>134</v>
      </c>
      <c r="PI813" s="2" t="s">
        <v>134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134</v>
      </c>
      <c r="PR813" s="2" t="s">
        <v>134</v>
      </c>
      <c r="PS813" s="2" t="s">
        <v>134</v>
      </c>
      <c r="PT813" s="2" t="s">
        <v>134</v>
      </c>
      <c r="PU813" s="2" t="s">
        <v>134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134</v>
      </c>
      <c r="QD813" s="2" t="s">
        <v>134</v>
      </c>
      <c r="QE813" s="2" t="s">
        <v>134</v>
      </c>
      <c r="QF813" s="2" t="s">
        <v>134</v>
      </c>
      <c r="QG813" s="2" t="s">
        <v>134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134</v>
      </c>
      <c r="RB813" s="2" t="s">
        <v>134</v>
      </c>
      <c r="RC813" s="2" t="s">
        <v>134</v>
      </c>
      <c r="RD813" s="2" t="s">
        <v>134</v>
      </c>
      <c r="RE813" s="2" t="s">
        <v>134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134</v>
      </c>
      <c r="RN813" s="2" t="s">
        <v>134</v>
      </c>
      <c r="RO813" s="2" t="s">
        <v>134</v>
      </c>
      <c r="RP813" s="2" t="s">
        <v>134</v>
      </c>
      <c r="RQ813" s="2" t="s">
        <v>134</v>
      </c>
      <c r="RR813" s="2" t="s">
        <v>134</v>
      </c>
      <c r="RS813" s="4"/>
      <c r="RT813" s="8"/>
      <c r="RU813" s="4"/>
      <c r="RV813" s="8"/>
      <c r="RW813" s="7"/>
      <c r="RX813" s="7"/>
      <c r="RY813" s="2" t="s">
        <v>134</v>
      </c>
      <c r="RZ813" s="2" t="s">
        <v>134</v>
      </c>
      <c r="SA813" s="2" t="s">
        <v>134</v>
      </c>
      <c r="SB813" s="2" t="s">
        <v>134</v>
      </c>
      <c r="SC813" s="2" t="s">
        <v>134</v>
      </c>
      <c r="SD813" s="2" t="s">
        <v>134</v>
      </c>
      <c r="SE813" s="4"/>
      <c r="SF813" s="8"/>
      <c r="SG813" s="4"/>
      <c r="SH813" s="8"/>
      <c r="SI813" s="7"/>
      <c r="SJ813" s="7"/>
      <c r="SK813" s="2" t="s">
        <v>134</v>
      </c>
      <c r="SL813" s="2" t="s">
        <v>134</v>
      </c>
      <c r="SM813" s="2" t="s">
        <v>134</v>
      </c>
      <c r="SN813" s="2" t="s">
        <v>134</v>
      </c>
      <c r="SO813" s="2" t="s">
        <v>134</v>
      </c>
      <c r="SP813" s="2" t="s">
        <v>134</v>
      </c>
    </row>
    <row r="814">
      <c r="A814" s="2" t="s">
        <v>4695</v>
      </c>
      <c r="B814" s="2" t="s">
        <v>123</v>
      </c>
      <c r="C814" s="2" t="s">
        <v>4692</v>
      </c>
      <c r="D814" s="2" t="s">
        <v>2731</v>
      </c>
      <c r="E814" s="2" t="s">
        <v>1660</v>
      </c>
      <c r="F814" s="2" t="s">
        <v>4693</v>
      </c>
      <c r="G814" s="2" t="s">
        <v>134</v>
      </c>
      <c r="H814" s="2" t="s">
        <v>134</v>
      </c>
      <c r="I814" s="2" t="s">
        <v>134</v>
      </c>
      <c r="J814" s="2" t="s">
        <v>4694</v>
      </c>
      <c r="K814" s="2" t="s">
        <v>792</v>
      </c>
      <c r="L814" s="3">
        <v>7.04</v>
      </c>
      <c r="M814" s="3"/>
      <c r="N814" s="3"/>
      <c r="O814" s="2" t="s">
        <v>131</v>
      </c>
      <c r="P814" s="2" t="s">
        <v>134</v>
      </c>
      <c r="Q814" s="2" t="s">
        <v>134</v>
      </c>
      <c r="R814" s="2" t="s">
        <v>3132</v>
      </c>
      <c r="S814" s="2" t="s">
        <v>134</v>
      </c>
      <c r="T814" s="2" t="s">
        <v>134</v>
      </c>
      <c r="U814" s="2" t="s">
        <v>134</v>
      </c>
      <c r="V814" s="2" t="s">
        <v>134</v>
      </c>
      <c r="W814" s="2" t="s">
        <v>134</v>
      </c>
      <c r="X814" s="2" t="s">
        <v>134</v>
      </c>
      <c r="Y814" s="2" t="s">
        <v>134</v>
      </c>
      <c r="Z814" s="4"/>
      <c r="AA814" s="4">
        <f>=ROUNDDOWN({0},0)</f>
      </c>
      <c r="AB814" s="5"/>
      <c r="AC814" s="2" t="s">
        <v>134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134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134</v>
      </c>
      <c r="BD814" s="8" t="s">
        <v>134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/>
      <c r="BJ814" s="4"/>
      <c r="BK814" s="8"/>
      <c r="BL814" s="2" t="s">
        <v>134</v>
      </c>
      <c r="BM814" s="7"/>
      <c r="BN814" s="7"/>
      <c r="BO814" s="4"/>
      <c r="BP814" s="8"/>
      <c r="BQ814" s="4"/>
      <c r="BR814" s="8"/>
      <c r="BS814" s="7"/>
      <c r="BT814" s="7"/>
      <c r="BU814" s="2" t="s">
        <v>134</v>
      </c>
      <c r="BV814" s="2" t="s">
        <v>134</v>
      </c>
      <c r="BW814" s="2" t="s">
        <v>134</v>
      </c>
      <c r="BX814" s="2" t="s">
        <v>134</v>
      </c>
      <c r="BY814" s="2" t="s">
        <v>134</v>
      </c>
      <c r="BZ814" s="2" t="s">
        <v>134</v>
      </c>
      <c r="CA814" s="4"/>
      <c r="CB814" s="8"/>
      <c r="CC814" s="4"/>
      <c r="CD814" s="8"/>
      <c r="CE814" s="7"/>
      <c r="CF814" s="7"/>
      <c r="CG814" s="2" t="s">
        <v>134</v>
      </c>
      <c r="CH814" s="2" t="s">
        <v>134</v>
      </c>
      <c r="CI814" s="2" t="s">
        <v>134</v>
      </c>
      <c r="CJ814" s="2" t="s">
        <v>134</v>
      </c>
      <c r="CK814" s="2" t="s">
        <v>134</v>
      </c>
      <c r="CL814" s="2" t="s">
        <v>134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134</v>
      </c>
      <c r="CU814" s="2" t="s">
        <v>134</v>
      </c>
      <c r="CV814" s="2" t="s">
        <v>134</v>
      </c>
      <c r="CW814" s="2" t="s">
        <v>134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134</v>
      </c>
      <c r="DG814" s="2" t="s">
        <v>134</v>
      </c>
      <c r="DH814" s="2" t="s">
        <v>134</v>
      </c>
      <c r="DI814" s="2" t="s">
        <v>134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134</v>
      </c>
      <c r="DR814" s="2" t="s">
        <v>134</v>
      </c>
      <c r="DS814" s="2" t="s">
        <v>134</v>
      </c>
      <c r="DT814" s="2" t="s">
        <v>134</v>
      </c>
      <c r="DU814" s="2" t="s">
        <v>134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134</v>
      </c>
      <c r="ED814" s="2" t="s">
        <v>134</v>
      </c>
      <c r="EE814" s="2" t="s">
        <v>134</v>
      </c>
      <c r="EF814" s="2" t="s">
        <v>134</v>
      </c>
      <c r="EG814" s="2" t="s">
        <v>134</v>
      </c>
      <c r="EH814" s="2" t="s">
        <v>134</v>
      </c>
      <c r="EI814" s="4"/>
      <c r="EJ814" s="8"/>
      <c r="EK814" s="4"/>
      <c r="EL814" s="8"/>
      <c r="EM814" s="7"/>
      <c r="EN814" s="7"/>
      <c r="EO814" s="2" t="s">
        <v>134</v>
      </c>
      <c r="EP814" s="2" t="s">
        <v>134</v>
      </c>
      <c r="EQ814" s="2" t="s">
        <v>134</v>
      </c>
      <c r="ER814" s="2" t="s">
        <v>134</v>
      </c>
      <c r="ES814" s="2" t="s">
        <v>134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134</v>
      </c>
      <c r="FB814" s="2" t="s">
        <v>134</v>
      </c>
      <c r="FC814" s="2" t="s">
        <v>134</v>
      </c>
      <c r="FD814" s="2" t="s">
        <v>134</v>
      </c>
      <c r="FE814" s="2" t="s">
        <v>134</v>
      </c>
      <c r="FF814" s="2" t="s">
        <v>134</v>
      </c>
      <c r="FG814" s="4"/>
      <c r="FH814" s="8"/>
      <c r="FI814" s="4"/>
      <c r="FJ814" s="8"/>
      <c r="FK814" s="7"/>
      <c r="FL814" s="7"/>
      <c r="FM814" s="2" t="s">
        <v>134</v>
      </c>
      <c r="FN814" s="2" t="s">
        <v>134</v>
      </c>
      <c r="FO814" s="2" t="s">
        <v>134</v>
      </c>
      <c r="FP814" s="2" t="s">
        <v>134</v>
      </c>
      <c r="FQ814" s="2" t="s">
        <v>134</v>
      </c>
      <c r="FR814" s="2" t="s">
        <v>134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134</v>
      </c>
      <c r="GA814" s="2" t="s">
        <v>134</v>
      </c>
      <c r="GB814" s="2" t="s">
        <v>134</v>
      </c>
      <c r="GC814" s="2" t="s">
        <v>134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134</v>
      </c>
      <c r="GM814" s="2" t="s">
        <v>134</v>
      </c>
      <c r="GN814" s="2" t="s">
        <v>134</v>
      </c>
      <c r="GO814" s="2" t="s">
        <v>134</v>
      </c>
      <c r="GP814" s="2" t="s">
        <v>134</v>
      </c>
      <c r="GQ814" s="4"/>
      <c r="GR814" s="8"/>
      <c r="GS814" s="4"/>
      <c r="GT814" s="8"/>
      <c r="GU814" s="7"/>
      <c r="GV814" s="7"/>
      <c r="GW814" s="2" t="s">
        <v>134</v>
      </c>
      <c r="GX814" s="2" t="s">
        <v>134</v>
      </c>
      <c r="GY814" s="2" t="s">
        <v>134</v>
      </c>
      <c r="GZ814" s="2" t="s">
        <v>134</v>
      </c>
      <c r="HA814" s="2" t="s">
        <v>134</v>
      </c>
      <c r="HB814" s="2" t="s">
        <v>134</v>
      </c>
      <c r="HC814" s="4"/>
      <c r="HD814" s="8"/>
      <c r="HE814" s="4"/>
      <c r="HF814" s="8"/>
      <c r="HG814" s="7"/>
      <c r="HH814" s="7"/>
      <c r="HI814" s="2" t="s">
        <v>134</v>
      </c>
      <c r="HJ814" s="2" t="s">
        <v>134</v>
      </c>
      <c r="HK814" s="2" t="s">
        <v>134</v>
      </c>
      <c r="HL814" s="2" t="s">
        <v>134</v>
      </c>
      <c r="HM814" s="2" t="s">
        <v>134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134</v>
      </c>
      <c r="HV814" s="2" t="s">
        <v>134</v>
      </c>
      <c r="HW814" s="2" t="s">
        <v>134</v>
      </c>
      <c r="HX814" s="2" t="s">
        <v>134</v>
      </c>
      <c r="HY814" s="2" t="s">
        <v>134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134</v>
      </c>
      <c r="II814" s="2" t="s">
        <v>134</v>
      </c>
      <c r="IJ814" s="2" t="s">
        <v>134</v>
      </c>
      <c r="IK814" s="2" t="s">
        <v>134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134</v>
      </c>
      <c r="IT814" s="2" t="s">
        <v>134</v>
      </c>
      <c r="IU814" s="2" t="s">
        <v>134</v>
      </c>
      <c r="IV814" s="2" t="s">
        <v>134</v>
      </c>
      <c r="IW814" s="2" t="s">
        <v>134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134</v>
      </c>
      <c r="JG814" s="2" t="s">
        <v>134</v>
      </c>
      <c r="JH814" s="2" t="s">
        <v>134</v>
      </c>
      <c r="JI814" s="2" t="s">
        <v>134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134</v>
      </c>
      <c r="JS814" s="2" t="s">
        <v>134</v>
      </c>
      <c r="JT814" s="2" t="s">
        <v>134</v>
      </c>
      <c r="JU814" s="2" t="s">
        <v>134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134</v>
      </c>
      <c r="KQ814" s="2" t="s">
        <v>134</v>
      </c>
      <c r="KR814" s="2" t="s">
        <v>134</v>
      </c>
      <c r="KS814" s="2" t="s">
        <v>134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134</v>
      </c>
      <c r="LB814" s="2" t="s">
        <v>134</v>
      </c>
      <c r="LC814" s="2" t="s">
        <v>134</v>
      </c>
      <c r="LD814" s="2" t="s">
        <v>134</v>
      </c>
      <c r="LE814" s="2" t="s">
        <v>134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134</v>
      </c>
      <c r="LN814" s="2" t="s">
        <v>134</v>
      </c>
      <c r="LO814" s="2" t="s">
        <v>134</v>
      </c>
      <c r="LP814" s="2" t="s">
        <v>134</v>
      </c>
      <c r="LQ814" s="2" t="s">
        <v>134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134</v>
      </c>
      <c r="LZ814" s="2" t="s">
        <v>134</v>
      </c>
      <c r="MA814" s="2" t="s">
        <v>134</v>
      </c>
      <c r="MB814" s="2" t="s">
        <v>134</v>
      </c>
      <c r="MC814" s="2" t="s">
        <v>134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134</v>
      </c>
      <c r="MM814" s="2" t="s">
        <v>134</v>
      </c>
      <c r="MN814" s="2" t="s">
        <v>134</v>
      </c>
      <c r="MO814" s="2" t="s">
        <v>134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134</v>
      </c>
      <c r="MY814" s="2" t="s">
        <v>134</v>
      </c>
      <c r="MZ814" s="2" t="s">
        <v>134</v>
      </c>
      <c r="NA814" s="2" t="s">
        <v>134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134</v>
      </c>
      <c r="NJ814" s="2" t="s">
        <v>134</v>
      </c>
      <c r="NK814" s="2" t="s">
        <v>134</v>
      </c>
      <c r="NL814" s="2" t="s">
        <v>134</v>
      </c>
      <c r="NM814" s="2" t="s">
        <v>134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134</v>
      </c>
      <c r="NV814" s="2" t="s">
        <v>134</v>
      </c>
      <c r="NW814" s="2" t="s">
        <v>134</v>
      </c>
      <c r="NX814" s="2" t="s">
        <v>134</v>
      </c>
      <c r="NY814" s="2" t="s">
        <v>134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134</v>
      </c>
      <c r="OI814" s="2" t="s">
        <v>134</v>
      </c>
      <c r="OJ814" s="2" t="s">
        <v>134</v>
      </c>
      <c r="OK814" s="2" t="s">
        <v>134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134</v>
      </c>
      <c r="OT814" s="2" t="s">
        <v>134</v>
      </c>
      <c r="OU814" s="2" t="s">
        <v>134</v>
      </c>
      <c r="OV814" s="2" t="s">
        <v>134</v>
      </c>
      <c r="OW814" s="2" t="s">
        <v>134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134</v>
      </c>
      <c r="PF814" s="2" t="s">
        <v>134</v>
      </c>
      <c r="PG814" s="2" t="s">
        <v>134</v>
      </c>
      <c r="PH814" s="2" t="s">
        <v>134</v>
      </c>
      <c r="PI814" s="2" t="s">
        <v>134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134</v>
      </c>
      <c r="QD814" s="2" t="s">
        <v>134</v>
      </c>
      <c r="QE814" s="2" t="s">
        <v>134</v>
      </c>
      <c r="QF814" s="2" t="s">
        <v>134</v>
      </c>
      <c r="QG814" s="2" t="s">
        <v>134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134</v>
      </c>
      <c r="QP814" s="2" t="s">
        <v>134</v>
      </c>
      <c r="QQ814" s="2" t="s">
        <v>134</v>
      </c>
      <c r="QR814" s="2" t="s">
        <v>134</v>
      </c>
      <c r="QS814" s="2" t="s">
        <v>134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134</v>
      </c>
      <c r="RB814" s="2" t="s">
        <v>134</v>
      </c>
      <c r="RC814" s="2" t="s">
        <v>134</v>
      </c>
      <c r="RD814" s="2" t="s">
        <v>134</v>
      </c>
      <c r="RE814" s="2" t="s">
        <v>134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134</v>
      </c>
      <c r="RN814" s="2" t="s">
        <v>134</v>
      </c>
      <c r="RO814" s="2" t="s">
        <v>134</v>
      </c>
      <c r="RP814" s="2" t="s">
        <v>134</v>
      </c>
      <c r="RQ814" s="2" t="s">
        <v>134</v>
      </c>
      <c r="RR814" s="2" t="s">
        <v>134</v>
      </c>
      <c r="RS814" s="4"/>
      <c r="RT814" s="8"/>
      <c r="RU814" s="4"/>
      <c r="RV814" s="8"/>
      <c r="RW814" s="7"/>
      <c r="RX814" s="7"/>
      <c r="RY814" s="2" t="s">
        <v>134</v>
      </c>
      <c r="RZ814" s="2" t="s">
        <v>134</v>
      </c>
      <c r="SA814" s="2" t="s">
        <v>134</v>
      </c>
      <c r="SB814" s="2" t="s">
        <v>134</v>
      </c>
      <c r="SC814" s="2" t="s">
        <v>134</v>
      </c>
      <c r="SD814" s="2" t="s">
        <v>134</v>
      </c>
      <c r="SE814" s="4"/>
      <c r="SF814" s="8"/>
      <c r="SG814" s="4"/>
      <c r="SH814" s="8"/>
      <c r="SI814" s="7"/>
      <c r="SJ814" s="7"/>
      <c r="SK814" s="2" t="s">
        <v>134</v>
      </c>
      <c r="SL814" s="2" t="s">
        <v>134</v>
      </c>
      <c r="SM814" s="2" t="s">
        <v>134</v>
      </c>
      <c r="SN814" s="2" t="s">
        <v>134</v>
      </c>
      <c r="SO814" s="2" t="s">
        <v>134</v>
      </c>
      <c r="SP814" s="2" t="s">
        <v>134</v>
      </c>
    </row>
    <row r="815">
      <c r="A815" s="2" t="s">
        <v>4696</v>
      </c>
      <c r="B815" s="2" t="s">
        <v>123</v>
      </c>
      <c r="C815" s="2" t="s">
        <v>4692</v>
      </c>
      <c r="D815" s="2" t="s">
        <v>2765</v>
      </c>
      <c r="E815" s="2" t="s">
        <v>1660</v>
      </c>
      <c r="F815" s="2" t="s">
        <v>4697</v>
      </c>
      <c r="G815" s="2" t="s">
        <v>134</v>
      </c>
      <c r="H815" s="2" t="s">
        <v>134</v>
      </c>
      <c r="I815" s="2" t="s">
        <v>134</v>
      </c>
      <c r="J815" s="2" t="s">
        <v>4698</v>
      </c>
      <c r="K815" s="2" t="s">
        <v>3765</v>
      </c>
      <c r="L815" s="3">
        <v>12.5</v>
      </c>
      <c r="M815" s="3"/>
      <c r="N815" s="3"/>
      <c r="O815" s="2" t="s">
        <v>725</v>
      </c>
      <c r="P815" s="2" t="s">
        <v>134</v>
      </c>
      <c r="Q815" s="2" t="s">
        <v>134</v>
      </c>
      <c r="R815" s="2" t="s">
        <v>3132</v>
      </c>
      <c r="S815" s="2" t="s">
        <v>134</v>
      </c>
      <c r="T815" s="2" t="s">
        <v>134</v>
      </c>
      <c r="U815" s="2" t="s">
        <v>134</v>
      </c>
      <c r="V815" s="2" t="s">
        <v>134</v>
      </c>
      <c r="W815" s="2" t="s">
        <v>134</v>
      </c>
      <c r="X815" s="2" t="s">
        <v>134</v>
      </c>
      <c r="Y815" s="2" t="s">
        <v>134</v>
      </c>
      <c r="Z815" s="4"/>
      <c r="AA815" s="4">
        <f>=ROUNDDOWN({0},0)</f>
      </c>
      <c r="AB815" s="5"/>
      <c r="AC815" s="2" t="s">
        <v>134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134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134</v>
      </c>
      <c r="BM815" s="7"/>
      <c r="BN815" s="7"/>
      <c r="BO815" s="4"/>
      <c r="BP815" s="8"/>
      <c r="BQ815" s="4"/>
      <c r="BR815" s="8"/>
      <c r="BS815" s="7"/>
      <c r="BT815" s="7"/>
      <c r="BU815" s="2" t="s">
        <v>134</v>
      </c>
      <c r="BV815" s="2" t="s">
        <v>134</v>
      </c>
      <c r="BW815" s="2" t="s">
        <v>134</v>
      </c>
      <c r="BX815" s="2" t="s">
        <v>134</v>
      </c>
      <c r="BY815" s="2" t="s">
        <v>134</v>
      </c>
      <c r="BZ815" s="2" t="s">
        <v>134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134</v>
      </c>
      <c r="CI815" s="2" t="s">
        <v>134</v>
      </c>
      <c r="CJ815" s="2" t="s">
        <v>134</v>
      </c>
      <c r="CK815" s="2" t="s">
        <v>134</v>
      </c>
      <c r="CL815" s="2" t="s">
        <v>134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134</v>
      </c>
      <c r="CU815" s="2" t="s">
        <v>134</v>
      </c>
      <c r="CV815" s="2" t="s">
        <v>134</v>
      </c>
      <c r="CW815" s="2" t="s">
        <v>134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134</v>
      </c>
      <c r="DG815" s="2" t="s">
        <v>134</v>
      </c>
      <c r="DH815" s="2" t="s">
        <v>134</v>
      </c>
      <c r="DI815" s="2" t="s">
        <v>134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134</v>
      </c>
      <c r="DR815" s="2" t="s">
        <v>134</v>
      </c>
      <c r="DS815" s="2" t="s">
        <v>134</v>
      </c>
      <c r="DT815" s="2" t="s">
        <v>134</v>
      </c>
      <c r="DU815" s="2" t="s">
        <v>134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134</v>
      </c>
      <c r="ED815" s="2" t="s">
        <v>134</v>
      </c>
      <c r="EE815" s="2" t="s">
        <v>134</v>
      </c>
      <c r="EF815" s="2" t="s">
        <v>134</v>
      </c>
      <c r="EG815" s="2" t="s">
        <v>134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134</v>
      </c>
      <c r="EQ815" s="2" t="s">
        <v>134</v>
      </c>
      <c r="ER815" s="2" t="s">
        <v>134</v>
      </c>
      <c r="ES815" s="2" t="s">
        <v>134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134</v>
      </c>
      <c r="FB815" s="2" t="s">
        <v>134</v>
      </c>
      <c r="FC815" s="2" t="s">
        <v>134</v>
      </c>
      <c r="FD815" s="2" t="s">
        <v>134</v>
      </c>
      <c r="FE815" s="2" t="s">
        <v>134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134</v>
      </c>
      <c r="FN815" s="2" t="s">
        <v>134</v>
      </c>
      <c r="FO815" s="2" t="s">
        <v>134</v>
      </c>
      <c r="FP815" s="2" t="s">
        <v>134</v>
      </c>
      <c r="FQ815" s="2" t="s">
        <v>134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134</v>
      </c>
      <c r="GA815" s="2" t="s">
        <v>134</v>
      </c>
      <c r="GB815" s="2" t="s">
        <v>134</v>
      </c>
      <c r="GC815" s="2" t="s">
        <v>134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134</v>
      </c>
      <c r="GM815" s="2" t="s">
        <v>134</v>
      </c>
      <c r="GN815" s="2" t="s">
        <v>134</v>
      </c>
      <c r="GO815" s="2" t="s">
        <v>134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134</v>
      </c>
      <c r="GX815" s="2" t="s">
        <v>134</v>
      </c>
      <c r="GY815" s="2" t="s">
        <v>134</v>
      </c>
      <c r="GZ815" s="2" t="s">
        <v>134</v>
      </c>
      <c r="HA815" s="2" t="s">
        <v>134</v>
      </c>
      <c r="HB815" s="2" t="s">
        <v>134</v>
      </c>
      <c r="HC815" s="4"/>
      <c r="HD815" s="8"/>
      <c r="HE815" s="4"/>
      <c r="HF815" s="8"/>
      <c r="HG815" s="7"/>
      <c r="HH815" s="7"/>
      <c r="HI815" s="2" t="s">
        <v>134</v>
      </c>
      <c r="HJ815" s="2" t="s">
        <v>134</v>
      </c>
      <c r="HK815" s="2" t="s">
        <v>134</v>
      </c>
      <c r="HL815" s="2" t="s">
        <v>134</v>
      </c>
      <c r="HM815" s="2" t="s">
        <v>134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134</v>
      </c>
      <c r="HV815" s="2" t="s">
        <v>134</v>
      </c>
      <c r="HW815" s="2" t="s">
        <v>134</v>
      </c>
      <c r="HX815" s="2" t="s">
        <v>134</v>
      </c>
      <c r="HY815" s="2" t="s">
        <v>134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134</v>
      </c>
      <c r="II815" s="2" t="s">
        <v>134</v>
      </c>
      <c r="IJ815" s="2" t="s">
        <v>134</v>
      </c>
      <c r="IK815" s="2" t="s">
        <v>134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134</v>
      </c>
      <c r="IT815" s="2" t="s">
        <v>134</v>
      </c>
      <c r="IU815" s="2" t="s">
        <v>134</v>
      </c>
      <c r="IV815" s="2" t="s">
        <v>134</v>
      </c>
      <c r="IW815" s="2" t="s">
        <v>134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134</v>
      </c>
      <c r="JG815" s="2" t="s">
        <v>134</v>
      </c>
      <c r="JH815" s="2" t="s">
        <v>134</v>
      </c>
      <c r="JI815" s="2" t="s">
        <v>134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134</v>
      </c>
      <c r="JS815" s="2" t="s">
        <v>134</v>
      </c>
      <c r="JT815" s="2" t="s">
        <v>134</v>
      </c>
      <c r="JU815" s="2" t="s">
        <v>134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134</v>
      </c>
      <c r="KE815" s="2" t="s">
        <v>134</v>
      </c>
      <c r="KF815" s="2" t="s">
        <v>134</v>
      </c>
      <c r="KG815" s="2" t="s">
        <v>134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134</v>
      </c>
      <c r="KP815" s="2" t="s">
        <v>134</v>
      </c>
      <c r="KQ815" s="2" t="s">
        <v>134</v>
      </c>
      <c r="KR815" s="2" t="s">
        <v>134</v>
      </c>
      <c r="KS815" s="2" t="s">
        <v>134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134</v>
      </c>
      <c r="LO815" s="2" t="s">
        <v>134</v>
      </c>
      <c r="LP815" s="2" t="s">
        <v>134</v>
      </c>
      <c r="LQ815" s="2" t="s">
        <v>134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134</v>
      </c>
      <c r="LZ815" s="2" t="s">
        <v>134</v>
      </c>
      <c r="MA815" s="2" t="s">
        <v>134</v>
      </c>
      <c r="MB815" s="2" t="s">
        <v>134</v>
      </c>
      <c r="MC815" s="2" t="s">
        <v>134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134</v>
      </c>
      <c r="MM815" s="2" t="s">
        <v>134</v>
      </c>
      <c r="MN815" s="2" t="s">
        <v>134</v>
      </c>
      <c r="MO815" s="2" t="s">
        <v>134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134</v>
      </c>
      <c r="NK815" s="2" t="s">
        <v>134</v>
      </c>
      <c r="NL815" s="2" t="s">
        <v>134</v>
      </c>
      <c r="NM815" s="2" t="s">
        <v>134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134</v>
      </c>
      <c r="NV815" s="2" t="s">
        <v>134</v>
      </c>
      <c r="NW815" s="2" t="s">
        <v>134</v>
      </c>
      <c r="NX815" s="2" t="s">
        <v>134</v>
      </c>
      <c r="NY815" s="2" t="s">
        <v>134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134</v>
      </c>
      <c r="OT815" s="2" t="s">
        <v>134</v>
      </c>
      <c r="OU815" s="2" t="s">
        <v>134</v>
      </c>
      <c r="OV815" s="2" t="s">
        <v>134</v>
      </c>
      <c r="OW815" s="2" t="s">
        <v>134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134</v>
      </c>
      <c r="RB815" s="2" t="s">
        <v>134</v>
      </c>
      <c r="RC815" s="2" t="s">
        <v>134</v>
      </c>
      <c r="RD815" s="2" t="s">
        <v>134</v>
      </c>
      <c r="RE815" s="2" t="s">
        <v>134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  <c r="RS815" s="4"/>
      <c r="RT815" s="8"/>
      <c r="RU815" s="4"/>
      <c r="RV815" s="8"/>
      <c r="RW815" s="7"/>
      <c r="RX815" s="7"/>
      <c r="RY815" s="2" t="s">
        <v>134</v>
      </c>
      <c r="RZ815" s="2" t="s">
        <v>134</v>
      </c>
      <c r="SA815" s="2" t="s">
        <v>134</v>
      </c>
      <c r="SB815" s="2" t="s">
        <v>134</v>
      </c>
      <c r="SC815" s="2" t="s">
        <v>134</v>
      </c>
      <c r="SD815" s="2" t="s">
        <v>134</v>
      </c>
      <c r="SE815" s="4"/>
      <c r="SF815" s="8"/>
      <c r="SG815" s="4"/>
      <c r="SH815" s="8"/>
      <c r="SI815" s="7"/>
      <c r="SJ815" s="7"/>
      <c r="SK815" s="2" t="s">
        <v>134</v>
      </c>
      <c r="SL815" s="2" t="s">
        <v>134</v>
      </c>
      <c r="SM815" s="2" t="s">
        <v>134</v>
      </c>
      <c r="SN815" s="2" t="s">
        <v>134</v>
      </c>
      <c r="SO815" s="2" t="s">
        <v>134</v>
      </c>
      <c r="SP815" s="2" t="s">
        <v>134</v>
      </c>
    </row>
    <row r="816">
      <c r="A816" s="2" t="s">
        <v>4699</v>
      </c>
      <c r="B816" s="2" t="s">
        <v>123</v>
      </c>
      <c r="C816" s="2" t="s">
        <v>4692</v>
      </c>
      <c r="D816" s="2" t="s">
        <v>2765</v>
      </c>
      <c r="E816" s="2" t="s">
        <v>1660</v>
      </c>
      <c r="F816" s="2" t="s">
        <v>4700</v>
      </c>
      <c r="G816" s="2" t="s">
        <v>134</v>
      </c>
      <c r="H816" s="2" t="s">
        <v>134</v>
      </c>
      <c r="I816" s="2" t="s">
        <v>134</v>
      </c>
      <c r="J816" s="2" t="s">
        <v>4698</v>
      </c>
      <c r="K816" s="2" t="s">
        <v>792</v>
      </c>
      <c r="L816" s="3">
        <v>12.5</v>
      </c>
      <c r="M816" s="3"/>
      <c r="N816" s="3"/>
      <c r="O816" s="2" t="s">
        <v>725</v>
      </c>
      <c r="P816" s="2" t="s">
        <v>134</v>
      </c>
      <c r="Q816" s="2" t="s">
        <v>134</v>
      </c>
      <c r="R816" s="2" t="s">
        <v>3132</v>
      </c>
      <c r="S816" s="2" t="s">
        <v>134</v>
      </c>
      <c r="T816" s="2" t="s">
        <v>134</v>
      </c>
      <c r="U816" s="2" t="s">
        <v>134</v>
      </c>
      <c r="V816" s="2" t="s">
        <v>134</v>
      </c>
      <c r="W816" s="2" t="s">
        <v>134</v>
      </c>
      <c r="X816" s="2" t="s">
        <v>134</v>
      </c>
      <c r="Y816" s="2" t="s">
        <v>134</v>
      </c>
      <c r="Z816" s="4"/>
      <c r="AA816" s="4">
        <f>=ROUNDDOWN({0},0)</f>
      </c>
      <c r="AB816" s="5"/>
      <c r="AC816" s="2" t="s">
        <v>134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134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134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134</v>
      </c>
      <c r="BW816" s="2" t="s">
        <v>134</v>
      </c>
      <c r="BX816" s="2" t="s">
        <v>134</v>
      </c>
      <c r="BY816" s="2" t="s">
        <v>134</v>
      </c>
      <c r="BZ816" s="2" t="s">
        <v>134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134</v>
      </c>
      <c r="CI816" s="2" t="s">
        <v>134</v>
      </c>
      <c r="CJ816" s="2" t="s">
        <v>134</v>
      </c>
      <c r="CK816" s="2" t="s">
        <v>134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134</v>
      </c>
      <c r="CU816" s="2" t="s">
        <v>134</v>
      </c>
      <c r="CV816" s="2" t="s">
        <v>134</v>
      </c>
      <c r="CW816" s="2" t="s">
        <v>134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134</v>
      </c>
      <c r="DG816" s="2" t="s">
        <v>134</v>
      </c>
      <c r="DH816" s="2" t="s">
        <v>134</v>
      </c>
      <c r="DI816" s="2" t="s">
        <v>134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134</v>
      </c>
      <c r="DR816" s="2" t="s">
        <v>134</v>
      </c>
      <c r="DS816" s="2" t="s">
        <v>134</v>
      </c>
      <c r="DT816" s="2" t="s">
        <v>134</v>
      </c>
      <c r="DU816" s="2" t="s">
        <v>134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134</v>
      </c>
      <c r="ED816" s="2" t="s">
        <v>134</v>
      </c>
      <c r="EE816" s="2" t="s">
        <v>134</v>
      </c>
      <c r="EF816" s="2" t="s">
        <v>134</v>
      </c>
      <c r="EG816" s="2" t="s">
        <v>134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134</v>
      </c>
      <c r="EQ816" s="2" t="s">
        <v>134</v>
      </c>
      <c r="ER816" s="2" t="s">
        <v>134</v>
      </c>
      <c r="ES816" s="2" t="s">
        <v>134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134</v>
      </c>
      <c r="FB816" s="2" t="s">
        <v>134</v>
      </c>
      <c r="FC816" s="2" t="s">
        <v>134</v>
      </c>
      <c r="FD816" s="2" t="s">
        <v>134</v>
      </c>
      <c r="FE816" s="2" t="s">
        <v>134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134</v>
      </c>
      <c r="FN816" s="2" t="s">
        <v>134</v>
      </c>
      <c r="FO816" s="2" t="s">
        <v>134</v>
      </c>
      <c r="FP816" s="2" t="s">
        <v>134</v>
      </c>
      <c r="FQ816" s="2" t="s">
        <v>134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134</v>
      </c>
      <c r="GA816" s="2" t="s">
        <v>134</v>
      </c>
      <c r="GB816" s="2" t="s">
        <v>134</v>
      </c>
      <c r="GC816" s="2" t="s">
        <v>134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134</v>
      </c>
      <c r="GM816" s="2" t="s">
        <v>134</v>
      </c>
      <c r="GN816" s="2" t="s">
        <v>134</v>
      </c>
      <c r="GO816" s="2" t="s">
        <v>134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134</v>
      </c>
      <c r="GX816" s="2" t="s">
        <v>134</v>
      </c>
      <c r="GY816" s="2" t="s">
        <v>134</v>
      </c>
      <c r="GZ816" s="2" t="s">
        <v>134</v>
      </c>
      <c r="HA816" s="2" t="s">
        <v>134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134</v>
      </c>
      <c r="HJ816" s="2" t="s">
        <v>134</v>
      </c>
      <c r="HK816" s="2" t="s">
        <v>134</v>
      </c>
      <c r="HL816" s="2" t="s">
        <v>134</v>
      </c>
      <c r="HM816" s="2" t="s">
        <v>134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134</v>
      </c>
      <c r="HW816" s="2" t="s">
        <v>134</v>
      </c>
      <c r="HX816" s="2" t="s">
        <v>134</v>
      </c>
      <c r="HY816" s="2" t="s">
        <v>134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134</v>
      </c>
      <c r="II816" s="2" t="s">
        <v>134</v>
      </c>
      <c r="IJ816" s="2" t="s">
        <v>134</v>
      </c>
      <c r="IK816" s="2" t="s">
        <v>134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134</v>
      </c>
      <c r="IT816" s="2" t="s">
        <v>134</v>
      </c>
      <c r="IU816" s="2" t="s">
        <v>134</v>
      </c>
      <c r="IV816" s="2" t="s">
        <v>134</v>
      </c>
      <c r="IW816" s="2" t="s">
        <v>134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134</v>
      </c>
      <c r="JG816" s="2" t="s">
        <v>134</v>
      </c>
      <c r="JH816" s="2" t="s">
        <v>134</v>
      </c>
      <c r="JI816" s="2" t="s">
        <v>134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134</v>
      </c>
      <c r="JS816" s="2" t="s">
        <v>134</v>
      </c>
      <c r="JT816" s="2" t="s">
        <v>134</v>
      </c>
      <c r="JU816" s="2" t="s">
        <v>134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134</v>
      </c>
      <c r="KE816" s="2" t="s">
        <v>134</v>
      </c>
      <c r="KF816" s="2" t="s">
        <v>134</v>
      </c>
      <c r="KG816" s="2" t="s">
        <v>134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134</v>
      </c>
      <c r="KQ816" s="2" t="s">
        <v>134</v>
      </c>
      <c r="KR816" s="2" t="s">
        <v>134</v>
      </c>
      <c r="KS816" s="2" t="s">
        <v>134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134</v>
      </c>
      <c r="LN816" s="2" t="s">
        <v>134</v>
      </c>
      <c r="LO816" s="2" t="s">
        <v>134</v>
      </c>
      <c r="LP816" s="2" t="s">
        <v>134</v>
      </c>
      <c r="LQ816" s="2" t="s">
        <v>134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134</v>
      </c>
      <c r="LZ816" s="2" t="s">
        <v>134</v>
      </c>
      <c r="MA816" s="2" t="s">
        <v>134</v>
      </c>
      <c r="MB816" s="2" t="s">
        <v>134</v>
      </c>
      <c r="MC816" s="2" t="s">
        <v>134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134</v>
      </c>
      <c r="MM816" s="2" t="s">
        <v>134</v>
      </c>
      <c r="MN816" s="2" t="s">
        <v>134</v>
      </c>
      <c r="MO816" s="2" t="s">
        <v>134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134</v>
      </c>
      <c r="NJ816" s="2" t="s">
        <v>134</v>
      </c>
      <c r="NK816" s="2" t="s">
        <v>134</v>
      </c>
      <c r="NL816" s="2" t="s">
        <v>134</v>
      </c>
      <c r="NM816" s="2" t="s">
        <v>134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134</v>
      </c>
      <c r="NV816" s="2" t="s">
        <v>134</v>
      </c>
      <c r="NW816" s="2" t="s">
        <v>134</v>
      </c>
      <c r="NX816" s="2" t="s">
        <v>134</v>
      </c>
      <c r="NY816" s="2" t="s">
        <v>134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134</v>
      </c>
      <c r="OT816" s="2" t="s">
        <v>134</v>
      </c>
      <c r="OU816" s="2" t="s">
        <v>134</v>
      </c>
      <c r="OV816" s="2" t="s">
        <v>134</v>
      </c>
      <c r="OW816" s="2" t="s">
        <v>134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134</v>
      </c>
      <c r="RB816" s="2" t="s">
        <v>134</v>
      </c>
      <c r="RC816" s="2" t="s">
        <v>134</v>
      </c>
      <c r="RD816" s="2" t="s">
        <v>134</v>
      </c>
      <c r="RE816" s="2" t="s">
        <v>134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  <c r="RS816" s="4"/>
      <c r="RT816" s="8"/>
      <c r="RU816" s="4"/>
      <c r="RV816" s="8"/>
      <c r="RW816" s="7"/>
      <c r="RX816" s="7"/>
      <c r="RY816" s="2" t="s">
        <v>134</v>
      </c>
      <c r="RZ816" s="2" t="s">
        <v>134</v>
      </c>
      <c r="SA816" s="2" t="s">
        <v>134</v>
      </c>
      <c r="SB816" s="2" t="s">
        <v>134</v>
      </c>
      <c r="SC816" s="2" t="s">
        <v>134</v>
      </c>
      <c r="SD816" s="2" t="s">
        <v>134</v>
      </c>
      <c r="SE816" s="4"/>
      <c r="SF816" s="8"/>
      <c r="SG816" s="4"/>
      <c r="SH816" s="8"/>
      <c r="SI816" s="7"/>
      <c r="SJ816" s="7"/>
      <c r="SK816" s="2" t="s">
        <v>134</v>
      </c>
      <c r="SL816" s="2" t="s">
        <v>134</v>
      </c>
      <c r="SM816" s="2" t="s">
        <v>134</v>
      </c>
      <c r="SN816" s="2" t="s">
        <v>134</v>
      </c>
      <c r="SO816" s="2" t="s">
        <v>134</v>
      </c>
      <c r="SP816" s="2" t="s">
        <v>134</v>
      </c>
    </row>
    <row r="817">
      <c r="A817" s="2" t="s">
        <v>4701</v>
      </c>
      <c r="B817" s="2" t="s">
        <v>123</v>
      </c>
      <c r="C817" s="2" t="s">
        <v>4692</v>
      </c>
      <c r="D817" s="2" t="s">
        <v>2765</v>
      </c>
      <c r="E817" s="2" t="s">
        <v>1660</v>
      </c>
      <c r="F817" s="2" t="s">
        <v>4702</v>
      </c>
      <c r="G817" s="2" t="s">
        <v>134</v>
      </c>
      <c r="H817" s="2" t="s">
        <v>134</v>
      </c>
      <c r="I817" s="2" t="s">
        <v>134</v>
      </c>
      <c r="J817" s="2" t="s">
        <v>4698</v>
      </c>
      <c r="K817" s="2" t="s">
        <v>130</v>
      </c>
      <c r="L817" s="3">
        <v>12.5</v>
      </c>
      <c r="M817" s="3"/>
      <c r="N817" s="3"/>
      <c r="O817" s="2" t="s">
        <v>725</v>
      </c>
      <c r="P817" s="2" t="s">
        <v>134</v>
      </c>
      <c r="Q817" s="2" t="s">
        <v>134</v>
      </c>
      <c r="R817" s="2" t="s">
        <v>3132</v>
      </c>
      <c r="S817" s="2" t="s">
        <v>134</v>
      </c>
      <c r="T817" s="2" t="s">
        <v>134</v>
      </c>
      <c r="U817" s="2" t="s">
        <v>134</v>
      </c>
      <c r="V817" s="2" t="s">
        <v>134</v>
      </c>
      <c r="W817" s="2" t="s">
        <v>134</v>
      </c>
      <c r="X817" s="2" t="s">
        <v>134</v>
      </c>
      <c r="Y817" s="2" t="s">
        <v>134</v>
      </c>
      <c r="Z817" s="4"/>
      <c r="AA817" s="4">
        <f>=ROUNDDOWN({0},0)</f>
      </c>
      <c r="AB817" s="5"/>
      <c r="AC817" s="2" t="s">
        <v>134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134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134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134</v>
      </c>
      <c r="BW817" s="2" t="s">
        <v>134</v>
      </c>
      <c r="BX817" s="2" t="s">
        <v>134</v>
      </c>
      <c r="BY817" s="2" t="s">
        <v>134</v>
      </c>
      <c r="BZ817" s="2" t="s">
        <v>134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134</v>
      </c>
      <c r="CI817" s="2" t="s">
        <v>134</v>
      </c>
      <c r="CJ817" s="2" t="s">
        <v>134</v>
      </c>
      <c r="CK817" s="2" t="s">
        <v>134</v>
      </c>
      <c r="CL817" s="2" t="s">
        <v>134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134</v>
      </c>
      <c r="CU817" s="2" t="s">
        <v>134</v>
      </c>
      <c r="CV817" s="2" t="s">
        <v>134</v>
      </c>
      <c r="CW817" s="2" t="s">
        <v>134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134</v>
      </c>
      <c r="DG817" s="2" t="s">
        <v>134</v>
      </c>
      <c r="DH817" s="2" t="s">
        <v>134</v>
      </c>
      <c r="DI817" s="2" t="s">
        <v>134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134</v>
      </c>
      <c r="DR817" s="2" t="s">
        <v>134</v>
      </c>
      <c r="DS817" s="2" t="s">
        <v>134</v>
      </c>
      <c r="DT817" s="2" t="s">
        <v>134</v>
      </c>
      <c r="DU817" s="2" t="s">
        <v>134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134</v>
      </c>
      <c r="ED817" s="2" t="s">
        <v>134</v>
      </c>
      <c r="EE817" s="2" t="s">
        <v>134</v>
      </c>
      <c r="EF817" s="2" t="s">
        <v>134</v>
      </c>
      <c r="EG817" s="2" t="s">
        <v>134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134</v>
      </c>
      <c r="EQ817" s="2" t="s">
        <v>134</v>
      </c>
      <c r="ER817" s="2" t="s">
        <v>134</v>
      </c>
      <c r="ES817" s="2" t="s">
        <v>134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134</v>
      </c>
      <c r="FB817" s="2" t="s">
        <v>134</v>
      </c>
      <c r="FC817" s="2" t="s">
        <v>134</v>
      </c>
      <c r="FD817" s="2" t="s">
        <v>134</v>
      </c>
      <c r="FE817" s="2" t="s">
        <v>134</v>
      </c>
      <c r="FF817" s="2" t="s">
        <v>134</v>
      </c>
      <c r="FG817" s="4"/>
      <c r="FH817" s="8"/>
      <c r="FI817" s="4"/>
      <c r="FJ817" s="8"/>
      <c r="FK817" s="7"/>
      <c r="FL817" s="7"/>
      <c r="FM817" s="2" t="s">
        <v>134</v>
      </c>
      <c r="FN817" s="2" t="s">
        <v>134</v>
      </c>
      <c r="FO817" s="2" t="s">
        <v>134</v>
      </c>
      <c r="FP817" s="2" t="s">
        <v>134</v>
      </c>
      <c r="FQ817" s="2" t="s">
        <v>134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134</v>
      </c>
      <c r="GA817" s="2" t="s">
        <v>134</v>
      </c>
      <c r="GB817" s="2" t="s">
        <v>134</v>
      </c>
      <c r="GC817" s="2" t="s">
        <v>134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134</v>
      </c>
      <c r="GM817" s="2" t="s">
        <v>134</v>
      </c>
      <c r="GN817" s="2" t="s">
        <v>134</v>
      </c>
      <c r="GO817" s="2" t="s">
        <v>134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134</v>
      </c>
      <c r="GX817" s="2" t="s">
        <v>134</v>
      </c>
      <c r="GY817" s="2" t="s">
        <v>134</v>
      </c>
      <c r="GZ817" s="2" t="s">
        <v>134</v>
      </c>
      <c r="HA817" s="2" t="s">
        <v>134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134</v>
      </c>
      <c r="HJ817" s="2" t="s">
        <v>134</v>
      </c>
      <c r="HK817" s="2" t="s">
        <v>134</v>
      </c>
      <c r="HL817" s="2" t="s">
        <v>134</v>
      </c>
      <c r="HM817" s="2" t="s">
        <v>134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134</v>
      </c>
      <c r="HW817" s="2" t="s">
        <v>134</v>
      </c>
      <c r="HX817" s="2" t="s">
        <v>134</v>
      </c>
      <c r="HY817" s="2" t="s">
        <v>134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134</v>
      </c>
      <c r="II817" s="2" t="s">
        <v>134</v>
      </c>
      <c r="IJ817" s="2" t="s">
        <v>134</v>
      </c>
      <c r="IK817" s="2" t="s">
        <v>134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134</v>
      </c>
      <c r="IT817" s="2" t="s">
        <v>134</v>
      </c>
      <c r="IU817" s="2" t="s">
        <v>134</v>
      </c>
      <c r="IV817" s="2" t="s">
        <v>134</v>
      </c>
      <c r="IW817" s="2" t="s">
        <v>134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134</v>
      </c>
      <c r="JG817" s="2" t="s">
        <v>134</v>
      </c>
      <c r="JH817" s="2" t="s">
        <v>134</v>
      </c>
      <c r="JI817" s="2" t="s">
        <v>134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134</v>
      </c>
      <c r="JS817" s="2" t="s">
        <v>134</v>
      </c>
      <c r="JT817" s="2" t="s">
        <v>134</v>
      </c>
      <c r="JU817" s="2" t="s">
        <v>134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134</v>
      </c>
      <c r="KQ817" s="2" t="s">
        <v>134</v>
      </c>
      <c r="KR817" s="2" t="s">
        <v>134</v>
      </c>
      <c r="KS817" s="2" t="s">
        <v>134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134</v>
      </c>
      <c r="LC817" s="2" t="s">
        <v>134</v>
      </c>
      <c r="LD817" s="2" t="s">
        <v>134</v>
      </c>
      <c r="LE817" s="2" t="s">
        <v>134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134</v>
      </c>
      <c r="LO817" s="2" t="s">
        <v>134</v>
      </c>
      <c r="LP817" s="2" t="s">
        <v>134</v>
      </c>
      <c r="LQ817" s="2" t="s">
        <v>134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134</v>
      </c>
      <c r="LZ817" s="2" t="s">
        <v>134</v>
      </c>
      <c r="MA817" s="2" t="s">
        <v>134</v>
      </c>
      <c r="MB817" s="2" t="s">
        <v>134</v>
      </c>
      <c r="MC817" s="2" t="s">
        <v>134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134</v>
      </c>
      <c r="MM817" s="2" t="s">
        <v>134</v>
      </c>
      <c r="MN817" s="2" t="s">
        <v>134</v>
      </c>
      <c r="MO817" s="2" t="s">
        <v>134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134</v>
      </c>
      <c r="MY817" s="2" t="s">
        <v>134</v>
      </c>
      <c r="MZ817" s="2" t="s">
        <v>134</v>
      </c>
      <c r="NA817" s="2" t="s">
        <v>134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134</v>
      </c>
      <c r="NK817" s="2" t="s">
        <v>134</v>
      </c>
      <c r="NL817" s="2" t="s">
        <v>134</v>
      </c>
      <c r="NM817" s="2" t="s">
        <v>134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134</v>
      </c>
      <c r="PG817" s="2" t="s">
        <v>134</v>
      </c>
      <c r="PH817" s="2" t="s">
        <v>134</v>
      </c>
      <c r="PI817" s="2" t="s">
        <v>134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134</v>
      </c>
      <c r="RB817" s="2" t="s">
        <v>134</v>
      </c>
      <c r="RC817" s="2" t="s">
        <v>134</v>
      </c>
      <c r="RD817" s="2" t="s">
        <v>134</v>
      </c>
      <c r="RE817" s="2" t="s">
        <v>134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  <c r="RS817" s="4"/>
      <c r="RT817" s="8"/>
      <c r="RU817" s="4"/>
      <c r="RV817" s="8"/>
      <c r="RW817" s="7"/>
      <c r="RX817" s="7"/>
      <c r="RY817" s="2" t="s">
        <v>134</v>
      </c>
      <c r="RZ817" s="2" t="s">
        <v>134</v>
      </c>
      <c r="SA817" s="2" t="s">
        <v>134</v>
      </c>
      <c r="SB817" s="2" t="s">
        <v>134</v>
      </c>
      <c r="SC817" s="2" t="s">
        <v>134</v>
      </c>
      <c r="SD817" s="2" t="s">
        <v>134</v>
      </c>
      <c r="SE817" s="4"/>
      <c r="SF817" s="8"/>
      <c r="SG817" s="4"/>
      <c r="SH817" s="8"/>
      <c r="SI817" s="7"/>
      <c r="SJ817" s="7"/>
      <c r="SK817" s="2" t="s">
        <v>134</v>
      </c>
      <c r="SL817" s="2" t="s">
        <v>134</v>
      </c>
      <c r="SM817" s="2" t="s">
        <v>134</v>
      </c>
      <c r="SN817" s="2" t="s">
        <v>134</v>
      </c>
      <c r="SO817" s="2" t="s">
        <v>134</v>
      </c>
      <c r="SP817" s="2" t="s">
        <v>134</v>
      </c>
    </row>
    <row r="818">
      <c r="A818" s="2" t="s">
        <v>4703</v>
      </c>
      <c r="B818" s="2" t="s">
        <v>123</v>
      </c>
      <c r="C818" s="2" t="s">
        <v>4692</v>
      </c>
      <c r="D818" s="2" t="s">
        <v>2765</v>
      </c>
      <c r="E818" s="2" t="s">
        <v>1660</v>
      </c>
      <c r="F818" s="2" t="s">
        <v>4704</v>
      </c>
      <c r="G818" s="2" t="s">
        <v>134</v>
      </c>
      <c r="H818" s="2" t="s">
        <v>134</v>
      </c>
      <c r="I818" s="2" t="s">
        <v>134</v>
      </c>
      <c r="J818" s="2" t="s">
        <v>4698</v>
      </c>
      <c r="K818" s="2" t="s">
        <v>329</v>
      </c>
      <c r="L818" s="3">
        <v>12.5</v>
      </c>
      <c r="M818" s="3"/>
      <c r="N818" s="3"/>
      <c r="O818" s="2" t="s">
        <v>725</v>
      </c>
      <c r="P818" s="2" t="s">
        <v>134</v>
      </c>
      <c r="Q818" s="2" t="s">
        <v>134</v>
      </c>
      <c r="R818" s="2" t="s">
        <v>3132</v>
      </c>
      <c r="S818" s="2" t="s">
        <v>134</v>
      </c>
      <c r="T818" s="2" t="s">
        <v>134</v>
      </c>
      <c r="U818" s="2" t="s">
        <v>134</v>
      </c>
      <c r="V818" s="2" t="s">
        <v>134</v>
      </c>
      <c r="W818" s="2" t="s">
        <v>134</v>
      </c>
      <c r="X818" s="2" t="s">
        <v>134</v>
      </c>
      <c r="Y818" s="2" t="s">
        <v>134</v>
      </c>
      <c r="Z818" s="4"/>
      <c r="AA818" s="4">
        <f>=ROUNDDOWN({0},0)</f>
      </c>
      <c r="AB818" s="5"/>
      <c r="AC818" s="2" t="s">
        <v>134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134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/>
      <c r="BK818" s="8"/>
      <c r="BL818" s="2" t="s">
        <v>134</v>
      </c>
      <c r="BM818" s="7"/>
      <c r="BN818" s="7"/>
      <c r="BO818" s="4"/>
      <c r="BP818" s="8"/>
      <c r="BQ818" s="4"/>
      <c r="BR818" s="8"/>
      <c r="BS818" s="7"/>
      <c r="BT818" s="7"/>
      <c r="BU818" s="2" t="s">
        <v>134</v>
      </c>
      <c r="BV818" s="2" t="s">
        <v>134</v>
      </c>
      <c r="BW818" s="2" t="s">
        <v>134</v>
      </c>
      <c r="BX818" s="2" t="s">
        <v>134</v>
      </c>
      <c r="BY818" s="2" t="s">
        <v>134</v>
      </c>
      <c r="BZ818" s="2" t="s">
        <v>134</v>
      </c>
      <c r="CA818" s="4"/>
      <c r="CB818" s="8"/>
      <c r="CC818" s="4"/>
      <c r="CD818" s="8"/>
      <c r="CE818" s="7"/>
      <c r="CF818" s="7"/>
      <c r="CG818" s="2" t="s">
        <v>134</v>
      </c>
      <c r="CH818" s="2" t="s">
        <v>134</v>
      </c>
      <c r="CI818" s="2" t="s">
        <v>134</v>
      </c>
      <c r="CJ818" s="2" t="s">
        <v>134</v>
      </c>
      <c r="CK818" s="2" t="s">
        <v>134</v>
      </c>
      <c r="CL818" s="2" t="s">
        <v>134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134</v>
      </c>
      <c r="CU818" s="2" t="s">
        <v>134</v>
      </c>
      <c r="CV818" s="2" t="s">
        <v>134</v>
      </c>
      <c r="CW818" s="2" t="s">
        <v>134</v>
      </c>
      <c r="CX818" s="2" t="s">
        <v>134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134</v>
      </c>
      <c r="DG818" s="2" t="s">
        <v>134</v>
      </c>
      <c r="DH818" s="2" t="s">
        <v>134</v>
      </c>
      <c r="DI818" s="2" t="s">
        <v>134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134</v>
      </c>
      <c r="DR818" s="2" t="s">
        <v>134</v>
      </c>
      <c r="DS818" s="2" t="s">
        <v>134</v>
      </c>
      <c r="DT818" s="2" t="s">
        <v>134</v>
      </c>
      <c r="DU818" s="2" t="s">
        <v>134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134</v>
      </c>
      <c r="ED818" s="2" t="s">
        <v>134</v>
      </c>
      <c r="EE818" s="2" t="s">
        <v>134</v>
      </c>
      <c r="EF818" s="2" t="s">
        <v>134</v>
      </c>
      <c r="EG818" s="2" t="s">
        <v>134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134</v>
      </c>
      <c r="EQ818" s="2" t="s">
        <v>134</v>
      </c>
      <c r="ER818" s="2" t="s">
        <v>134</v>
      </c>
      <c r="ES818" s="2" t="s">
        <v>134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134</v>
      </c>
      <c r="FB818" s="2" t="s">
        <v>134</v>
      </c>
      <c r="FC818" s="2" t="s">
        <v>134</v>
      </c>
      <c r="FD818" s="2" t="s">
        <v>134</v>
      </c>
      <c r="FE818" s="2" t="s">
        <v>134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134</v>
      </c>
      <c r="FN818" s="2" t="s">
        <v>134</v>
      </c>
      <c r="FO818" s="2" t="s">
        <v>134</v>
      </c>
      <c r="FP818" s="2" t="s">
        <v>134</v>
      </c>
      <c r="FQ818" s="2" t="s">
        <v>134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134</v>
      </c>
      <c r="GA818" s="2" t="s">
        <v>134</v>
      </c>
      <c r="GB818" s="2" t="s">
        <v>134</v>
      </c>
      <c r="GC818" s="2" t="s">
        <v>134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134</v>
      </c>
      <c r="GM818" s="2" t="s">
        <v>134</v>
      </c>
      <c r="GN818" s="2" t="s">
        <v>134</v>
      </c>
      <c r="GO818" s="2" t="s">
        <v>134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134</v>
      </c>
      <c r="GX818" s="2" t="s">
        <v>134</v>
      </c>
      <c r="GY818" s="2" t="s">
        <v>134</v>
      </c>
      <c r="GZ818" s="2" t="s">
        <v>134</v>
      </c>
      <c r="HA818" s="2" t="s">
        <v>134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134</v>
      </c>
      <c r="HJ818" s="2" t="s">
        <v>134</v>
      </c>
      <c r="HK818" s="2" t="s">
        <v>134</v>
      </c>
      <c r="HL818" s="2" t="s">
        <v>134</v>
      </c>
      <c r="HM818" s="2" t="s">
        <v>134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134</v>
      </c>
      <c r="HW818" s="2" t="s">
        <v>134</v>
      </c>
      <c r="HX818" s="2" t="s">
        <v>134</v>
      </c>
      <c r="HY818" s="2" t="s">
        <v>134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134</v>
      </c>
      <c r="II818" s="2" t="s">
        <v>134</v>
      </c>
      <c r="IJ818" s="2" t="s">
        <v>134</v>
      </c>
      <c r="IK818" s="2" t="s">
        <v>134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134</v>
      </c>
      <c r="IT818" s="2" t="s">
        <v>134</v>
      </c>
      <c r="IU818" s="2" t="s">
        <v>134</v>
      </c>
      <c r="IV818" s="2" t="s">
        <v>134</v>
      </c>
      <c r="IW818" s="2" t="s">
        <v>134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134</v>
      </c>
      <c r="JG818" s="2" t="s">
        <v>134</v>
      </c>
      <c r="JH818" s="2" t="s">
        <v>134</v>
      </c>
      <c r="JI818" s="2" t="s">
        <v>134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134</v>
      </c>
      <c r="JS818" s="2" t="s">
        <v>134</v>
      </c>
      <c r="JT818" s="2" t="s">
        <v>134</v>
      </c>
      <c r="JU818" s="2" t="s">
        <v>134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134</v>
      </c>
      <c r="KE818" s="2" t="s">
        <v>134</v>
      </c>
      <c r="KF818" s="2" t="s">
        <v>134</v>
      </c>
      <c r="KG818" s="2" t="s">
        <v>134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134</v>
      </c>
      <c r="KQ818" s="2" t="s">
        <v>134</v>
      </c>
      <c r="KR818" s="2" t="s">
        <v>134</v>
      </c>
      <c r="KS818" s="2" t="s">
        <v>134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134</v>
      </c>
      <c r="LC818" s="2" t="s">
        <v>134</v>
      </c>
      <c r="LD818" s="2" t="s">
        <v>134</v>
      </c>
      <c r="LE818" s="2" t="s">
        <v>134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134</v>
      </c>
      <c r="LO818" s="2" t="s">
        <v>134</v>
      </c>
      <c r="LP818" s="2" t="s">
        <v>134</v>
      </c>
      <c r="LQ818" s="2" t="s">
        <v>134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134</v>
      </c>
      <c r="LZ818" s="2" t="s">
        <v>134</v>
      </c>
      <c r="MA818" s="2" t="s">
        <v>134</v>
      </c>
      <c r="MB818" s="2" t="s">
        <v>134</v>
      </c>
      <c r="MC818" s="2" t="s">
        <v>134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134</v>
      </c>
      <c r="MM818" s="2" t="s">
        <v>134</v>
      </c>
      <c r="MN818" s="2" t="s">
        <v>134</v>
      </c>
      <c r="MO818" s="2" t="s">
        <v>134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134</v>
      </c>
      <c r="NJ818" s="2" t="s">
        <v>134</v>
      </c>
      <c r="NK818" s="2" t="s">
        <v>134</v>
      </c>
      <c r="NL818" s="2" t="s">
        <v>134</v>
      </c>
      <c r="NM818" s="2" t="s">
        <v>134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134</v>
      </c>
      <c r="NV818" s="2" t="s">
        <v>134</v>
      </c>
      <c r="NW818" s="2" t="s">
        <v>134</v>
      </c>
      <c r="NX818" s="2" t="s">
        <v>134</v>
      </c>
      <c r="NY818" s="2" t="s">
        <v>134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134</v>
      </c>
      <c r="OT818" s="2" t="s">
        <v>134</v>
      </c>
      <c r="OU818" s="2" t="s">
        <v>134</v>
      </c>
      <c r="OV818" s="2" t="s">
        <v>134</v>
      </c>
      <c r="OW818" s="2" t="s">
        <v>134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134</v>
      </c>
      <c r="PG818" s="2" t="s">
        <v>134</v>
      </c>
      <c r="PH818" s="2" t="s">
        <v>134</v>
      </c>
      <c r="PI818" s="2" t="s">
        <v>134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134</v>
      </c>
      <c r="QP818" s="2" t="s">
        <v>134</v>
      </c>
      <c r="QQ818" s="2" t="s">
        <v>134</v>
      </c>
      <c r="QR818" s="2" t="s">
        <v>134</v>
      </c>
      <c r="QS818" s="2" t="s">
        <v>134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134</v>
      </c>
      <c r="RB818" s="2" t="s">
        <v>134</v>
      </c>
      <c r="RC818" s="2" t="s">
        <v>134</v>
      </c>
      <c r="RD818" s="2" t="s">
        <v>134</v>
      </c>
      <c r="RE818" s="2" t="s">
        <v>134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134</v>
      </c>
      <c r="RN818" s="2" t="s">
        <v>134</v>
      </c>
      <c r="RO818" s="2" t="s">
        <v>134</v>
      </c>
      <c r="RP818" s="2" t="s">
        <v>134</v>
      </c>
      <c r="RQ818" s="2" t="s">
        <v>134</v>
      </c>
      <c r="RR818" s="2" t="s">
        <v>134</v>
      </c>
      <c r="RS818" s="4"/>
      <c r="RT818" s="8"/>
      <c r="RU818" s="4"/>
      <c r="RV818" s="8"/>
      <c r="RW818" s="7"/>
      <c r="RX818" s="7"/>
      <c r="RY818" s="2" t="s">
        <v>134</v>
      </c>
      <c r="RZ818" s="2" t="s">
        <v>134</v>
      </c>
      <c r="SA818" s="2" t="s">
        <v>134</v>
      </c>
      <c r="SB818" s="2" t="s">
        <v>134</v>
      </c>
      <c r="SC818" s="2" t="s">
        <v>134</v>
      </c>
      <c r="SD818" s="2" t="s">
        <v>134</v>
      </c>
      <c r="SE818" s="4"/>
      <c r="SF818" s="8"/>
      <c r="SG818" s="4"/>
      <c r="SH818" s="8"/>
      <c r="SI818" s="7"/>
      <c r="SJ818" s="7"/>
      <c r="SK818" s="2" t="s">
        <v>134</v>
      </c>
      <c r="SL818" s="2" t="s">
        <v>134</v>
      </c>
      <c r="SM818" s="2" t="s">
        <v>134</v>
      </c>
      <c r="SN818" s="2" t="s">
        <v>134</v>
      </c>
      <c r="SO818" s="2" t="s">
        <v>134</v>
      </c>
      <c r="SP818" s="2" t="s">
        <v>134</v>
      </c>
    </row>
    <row r="819">
      <c r="A819" s="2" t="s">
        <v>4705</v>
      </c>
      <c r="B819" s="2" t="s">
        <v>123</v>
      </c>
      <c r="C819" s="2" t="s">
        <v>4692</v>
      </c>
      <c r="D819" s="2" t="s">
        <v>2765</v>
      </c>
      <c r="E819" s="2" t="s">
        <v>1660</v>
      </c>
      <c r="F819" s="2" t="s">
        <v>4706</v>
      </c>
      <c r="G819" s="2" t="s">
        <v>134</v>
      </c>
      <c r="H819" s="2" t="s">
        <v>134</v>
      </c>
      <c r="I819" s="2" t="s">
        <v>134</v>
      </c>
      <c r="J819" s="2" t="s">
        <v>4698</v>
      </c>
      <c r="K819" s="2" t="s">
        <v>587</v>
      </c>
      <c r="L819" s="3">
        <v>12.5</v>
      </c>
      <c r="M819" s="3"/>
      <c r="N819" s="3"/>
      <c r="O819" s="2" t="s">
        <v>725</v>
      </c>
      <c r="P819" s="2" t="s">
        <v>134</v>
      </c>
      <c r="Q819" s="2" t="s">
        <v>134</v>
      </c>
      <c r="R819" s="2" t="s">
        <v>3132</v>
      </c>
      <c r="S819" s="2" t="s">
        <v>134</v>
      </c>
      <c r="T819" s="2" t="s">
        <v>134</v>
      </c>
      <c r="U819" s="2" t="s">
        <v>134</v>
      </c>
      <c r="V819" s="2" t="s">
        <v>134</v>
      </c>
      <c r="W819" s="2" t="s">
        <v>134</v>
      </c>
      <c r="X819" s="2" t="s">
        <v>134</v>
      </c>
      <c r="Y819" s="2" t="s">
        <v>134</v>
      </c>
      <c r="Z819" s="4"/>
      <c r="AA819" s="4">
        <f>=ROUNDDOWN({0},0)</f>
      </c>
      <c r="AB819" s="5"/>
      <c r="AC819" s="2" t="s">
        <v>134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134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134</v>
      </c>
      <c r="BM819" s="7"/>
      <c r="BN819" s="7"/>
      <c r="BO819" s="4"/>
      <c r="BP819" s="8"/>
      <c r="BQ819" s="4"/>
      <c r="BR819" s="8"/>
      <c r="BS819" s="7"/>
      <c r="BT819" s="7"/>
      <c r="BU819" s="2" t="s">
        <v>134</v>
      </c>
      <c r="BV819" s="2" t="s">
        <v>134</v>
      </c>
      <c r="BW819" s="2" t="s">
        <v>134</v>
      </c>
      <c r="BX819" s="2" t="s">
        <v>134</v>
      </c>
      <c r="BY819" s="2" t="s">
        <v>134</v>
      </c>
      <c r="BZ819" s="2" t="s">
        <v>134</v>
      </c>
      <c r="CA819" s="4"/>
      <c r="CB819" s="8"/>
      <c r="CC819" s="4"/>
      <c r="CD819" s="8"/>
      <c r="CE819" s="7"/>
      <c r="CF819" s="7"/>
      <c r="CG819" s="2" t="s">
        <v>134</v>
      </c>
      <c r="CH819" s="2" t="s">
        <v>134</v>
      </c>
      <c r="CI819" s="2" t="s">
        <v>134</v>
      </c>
      <c r="CJ819" s="2" t="s">
        <v>134</v>
      </c>
      <c r="CK819" s="2" t="s">
        <v>134</v>
      </c>
      <c r="CL819" s="2" t="s">
        <v>134</v>
      </c>
      <c r="CM819" s="4"/>
      <c r="CN819" s="8"/>
      <c r="CO819" s="4"/>
      <c r="CP819" s="8"/>
      <c r="CQ819" s="7"/>
      <c r="CR819" s="7"/>
      <c r="CS819" s="2" t="s">
        <v>134</v>
      </c>
      <c r="CT819" s="2" t="s">
        <v>134</v>
      </c>
      <c r="CU819" s="2" t="s">
        <v>134</v>
      </c>
      <c r="CV819" s="2" t="s">
        <v>134</v>
      </c>
      <c r="CW819" s="2" t="s">
        <v>134</v>
      </c>
      <c r="CX819" s="2" t="s">
        <v>134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134</v>
      </c>
      <c r="DG819" s="2" t="s">
        <v>134</v>
      </c>
      <c r="DH819" s="2" t="s">
        <v>134</v>
      </c>
      <c r="DI819" s="2" t="s">
        <v>134</v>
      </c>
      <c r="DJ819" s="2" t="s">
        <v>134</v>
      </c>
      <c r="DK819" s="4"/>
      <c r="DL819" s="8"/>
      <c r="DM819" s="4"/>
      <c r="DN819" s="8"/>
      <c r="DO819" s="7"/>
      <c r="DP819" s="7"/>
      <c r="DQ819" s="2" t="s">
        <v>134</v>
      </c>
      <c r="DR819" s="2" t="s">
        <v>134</v>
      </c>
      <c r="DS819" s="2" t="s">
        <v>134</v>
      </c>
      <c r="DT819" s="2" t="s">
        <v>134</v>
      </c>
      <c r="DU819" s="2" t="s">
        <v>134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134</v>
      </c>
      <c r="ED819" s="2" t="s">
        <v>134</v>
      </c>
      <c r="EE819" s="2" t="s">
        <v>134</v>
      </c>
      <c r="EF819" s="2" t="s">
        <v>134</v>
      </c>
      <c r="EG819" s="2" t="s">
        <v>134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134</v>
      </c>
      <c r="EP819" s="2" t="s">
        <v>134</v>
      </c>
      <c r="EQ819" s="2" t="s">
        <v>134</v>
      </c>
      <c r="ER819" s="2" t="s">
        <v>134</v>
      </c>
      <c r="ES819" s="2" t="s">
        <v>134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134</v>
      </c>
      <c r="FB819" s="2" t="s">
        <v>134</v>
      </c>
      <c r="FC819" s="2" t="s">
        <v>134</v>
      </c>
      <c r="FD819" s="2" t="s">
        <v>134</v>
      </c>
      <c r="FE819" s="2" t="s">
        <v>134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134</v>
      </c>
      <c r="FN819" s="2" t="s">
        <v>134</v>
      </c>
      <c r="FO819" s="2" t="s">
        <v>134</v>
      </c>
      <c r="FP819" s="2" t="s">
        <v>134</v>
      </c>
      <c r="FQ819" s="2" t="s">
        <v>134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134</v>
      </c>
      <c r="GA819" s="2" t="s">
        <v>134</v>
      </c>
      <c r="GB819" s="2" t="s">
        <v>134</v>
      </c>
      <c r="GC819" s="2" t="s">
        <v>134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134</v>
      </c>
      <c r="GL819" s="2" t="s">
        <v>134</v>
      </c>
      <c r="GM819" s="2" t="s">
        <v>134</v>
      </c>
      <c r="GN819" s="2" t="s">
        <v>134</v>
      </c>
      <c r="GO819" s="2" t="s">
        <v>134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134</v>
      </c>
      <c r="GX819" s="2" t="s">
        <v>134</v>
      </c>
      <c r="GY819" s="2" t="s">
        <v>134</v>
      </c>
      <c r="GZ819" s="2" t="s">
        <v>134</v>
      </c>
      <c r="HA819" s="2" t="s">
        <v>134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134</v>
      </c>
      <c r="HJ819" s="2" t="s">
        <v>134</v>
      </c>
      <c r="HK819" s="2" t="s">
        <v>134</v>
      </c>
      <c r="HL819" s="2" t="s">
        <v>134</v>
      </c>
      <c r="HM819" s="2" t="s">
        <v>134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134</v>
      </c>
      <c r="HV819" s="2" t="s">
        <v>134</v>
      </c>
      <c r="HW819" s="2" t="s">
        <v>134</v>
      </c>
      <c r="HX819" s="2" t="s">
        <v>134</v>
      </c>
      <c r="HY819" s="2" t="s">
        <v>134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134</v>
      </c>
      <c r="IH819" s="2" t="s">
        <v>134</v>
      </c>
      <c r="II819" s="2" t="s">
        <v>134</v>
      </c>
      <c r="IJ819" s="2" t="s">
        <v>134</v>
      </c>
      <c r="IK819" s="2" t="s">
        <v>134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134</v>
      </c>
      <c r="IT819" s="2" t="s">
        <v>134</v>
      </c>
      <c r="IU819" s="2" t="s">
        <v>134</v>
      </c>
      <c r="IV819" s="2" t="s">
        <v>134</v>
      </c>
      <c r="IW819" s="2" t="s">
        <v>134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134</v>
      </c>
      <c r="JF819" s="2" t="s">
        <v>134</v>
      </c>
      <c r="JG819" s="2" t="s">
        <v>134</v>
      </c>
      <c r="JH819" s="2" t="s">
        <v>134</v>
      </c>
      <c r="JI819" s="2" t="s">
        <v>134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134</v>
      </c>
      <c r="JR819" s="2" t="s">
        <v>134</v>
      </c>
      <c r="JS819" s="2" t="s">
        <v>134</v>
      </c>
      <c r="JT819" s="2" t="s">
        <v>134</v>
      </c>
      <c r="JU819" s="2" t="s">
        <v>134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134</v>
      </c>
      <c r="KP819" s="2" t="s">
        <v>134</v>
      </c>
      <c r="KQ819" s="2" t="s">
        <v>134</v>
      </c>
      <c r="KR819" s="2" t="s">
        <v>134</v>
      </c>
      <c r="KS819" s="2" t="s">
        <v>134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134</v>
      </c>
      <c r="LC819" s="2" t="s">
        <v>134</v>
      </c>
      <c r="LD819" s="2" t="s">
        <v>134</v>
      </c>
      <c r="LE819" s="2" t="s">
        <v>134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134</v>
      </c>
      <c r="LO819" s="2" t="s">
        <v>134</v>
      </c>
      <c r="LP819" s="2" t="s">
        <v>134</v>
      </c>
      <c r="LQ819" s="2" t="s">
        <v>134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134</v>
      </c>
      <c r="LZ819" s="2" t="s">
        <v>134</v>
      </c>
      <c r="MA819" s="2" t="s">
        <v>134</v>
      </c>
      <c r="MB819" s="2" t="s">
        <v>134</v>
      </c>
      <c r="MC819" s="2" t="s">
        <v>134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134</v>
      </c>
      <c r="MM819" s="2" t="s">
        <v>134</v>
      </c>
      <c r="MN819" s="2" t="s">
        <v>134</v>
      </c>
      <c r="MO819" s="2" t="s">
        <v>134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134</v>
      </c>
      <c r="NJ819" s="2" t="s">
        <v>134</v>
      </c>
      <c r="NK819" s="2" t="s">
        <v>134</v>
      </c>
      <c r="NL819" s="2" t="s">
        <v>134</v>
      </c>
      <c r="NM819" s="2" t="s">
        <v>134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134</v>
      </c>
      <c r="NW819" s="2" t="s">
        <v>134</v>
      </c>
      <c r="NX819" s="2" t="s">
        <v>134</v>
      </c>
      <c r="NY819" s="2" t="s">
        <v>134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134</v>
      </c>
      <c r="OT819" s="2" t="s">
        <v>134</v>
      </c>
      <c r="OU819" s="2" t="s">
        <v>134</v>
      </c>
      <c r="OV819" s="2" t="s">
        <v>134</v>
      </c>
      <c r="OW819" s="2" t="s">
        <v>134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134</v>
      </c>
      <c r="PF819" s="2" t="s">
        <v>134</v>
      </c>
      <c r="PG819" s="2" t="s">
        <v>134</v>
      </c>
      <c r="PH819" s="2" t="s">
        <v>134</v>
      </c>
      <c r="PI819" s="2" t="s">
        <v>134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134</v>
      </c>
      <c r="QP819" s="2" t="s">
        <v>134</v>
      </c>
      <c r="QQ819" s="2" t="s">
        <v>134</v>
      </c>
      <c r="QR819" s="2" t="s">
        <v>134</v>
      </c>
      <c r="QS819" s="2" t="s">
        <v>134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134</v>
      </c>
      <c r="RB819" s="2" t="s">
        <v>134</v>
      </c>
      <c r="RC819" s="2" t="s">
        <v>134</v>
      </c>
      <c r="RD819" s="2" t="s">
        <v>134</v>
      </c>
      <c r="RE819" s="2" t="s">
        <v>134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134</v>
      </c>
      <c r="RN819" s="2" t="s">
        <v>134</v>
      </c>
      <c r="RO819" s="2" t="s">
        <v>134</v>
      </c>
      <c r="RP819" s="2" t="s">
        <v>134</v>
      </c>
      <c r="RQ819" s="2" t="s">
        <v>134</v>
      </c>
      <c r="RR819" s="2" t="s">
        <v>134</v>
      </c>
      <c r="RS819" s="4"/>
      <c r="RT819" s="8"/>
      <c r="RU819" s="4"/>
      <c r="RV819" s="8"/>
      <c r="RW819" s="7"/>
      <c r="RX819" s="7"/>
      <c r="RY819" s="2" t="s">
        <v>134</v>
      </c>
      <c r="RZ819" s="2" t="s">
        <v>134</v>
      </c>
      <c r="SA819" s="2" t="s">
        <v>134</v>
      </c>
      <c r="SB819" s="2" t="s">
        <v>134</v>
      </c>
      <c r="SC819" s="2" t="s">
        <v>134</v>
      </c>
      <c r="SD819" s="2" t="s">
        <v>134</v>
      </c>
      <c r="SE819" s="4"/>
      <c r="SF819" s="8"/>
      <c r="SG819" s="4"/>
      <c r="SH819" s="8"/>
      <c r="SI819" s="7"/>
      <c r="SJ819" s="7"/>
      <c r="SK819" s="2" t="s">
        <v>134</v>
      </c>
      <c r="SL819" s="2" t="s">
        <v>134</v>
      </c>
      <c r="SM819" s="2" t="s">
        <v>134</v>
      </c>
      <c r="SN819" s="2" t="s">
        <v>134</v>
      </c>
      <c r="SO819" s="2" t="s">
        <v>134</v>
      </c>
      <c r="SP819" s="2" t="s">
        <v>134</v>
      </c>
    </row>
    <row r="820">
      <c r="A820" s="2" t="s">
        <v>4707</v>
      </c>
      <c r="B820" s="2" t="s">
        <v>123</v>
      </c>
      <c r="C820" s="2" t="s">
        <v>4692</v>
      </c>
      <c r="D820" s="2" t="s">
        <v>2765</v>
      </c>
      <c r="E820" s="2" t="s">
        <v>1660</v>
      </c>
      <c r="F820" s="2" t="s">
        <v>4708</v>
      </c>
      <c r="G820" s="2" t="s">
        <v>134</v>
      </c>
      <c r="H820" s="2" t="s">
        <v>134</v>
      </c>
      <c r="I820" s="2" t="s">
        <v>134</v>
      </c>
      <c r="J820" s="2" t="s">
        <v>4698</v>
      </c>
      <c r="K820" s="2" t="s">
        <v>2033</v>
      </c>
      <c r="L820" s="3">
        <v>12.5</v>
      </c>
      <c r="M820" s="3"/>
      <c r="N820" s="3"/>
      <c r="O820" s="2" t="s">
        <v>725</v>
      </c>
      <c r="P820" s="2" t="s">
        <v>134</v>
      </c>
      <c r="Q820" s="2" t="s">
        <v>134</v>
      </c>
      <c r="R820" s="2" t="s">
        <v>3132</v>
      </c>
      <c r="S820" s="2" t="s">
        <v>134</v>
      </c>
      <c r="T820" s="2" t="s">
        <v>134</v>
      </c>
      <c r="U820" s="2" t="s">
        <v>134</v>
      </c>
      <c r="V820" s="2" t="s">
        <v>134</v>
      </c>
      <c r="W820" s="2" t="s">
        <v>134</v>
      </c>
      <c r="X820" s="2" t="s">
        <v>134</v>
      </c>
      <c r="Y820" s="2" t="s">
        <v>134</v>
      </c>
      <c r="Z820" s="4"/>
      <c r="AA820" s="4">
        <f>=ROUNDDOWN({0},0)</f>
      </c>
      <c r="AB820" s="5"/>
      <c r="AC820" s="2" t="s">
        <v>134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134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134</v>
      </c>
      <c r="BM820" s="7"/>
      <c r="BN820" s="7"/>
      <c r="BO820" s="4"/>
      <c r="BP820" s="8"/>
      <c r="BQ820" s="4"/>
      <c r="BR820" s="8"/>
      <c r="BS820" s="7"/>
      <c r="BT820" s="7"/>
      <c r="BU820" s="2" t="s">
        <v>134</v>
      </c>
      <c r="BV820" s="2" t="s">
        <v>134</v>
      </c>
      <c r="BW820" s="2" t="s">
        <v>134</v>
      </c>
      <c r="BX820" s="2" t="s">
        <v>134</v>
      </c>
      <c r="BY820" s="2" t="s">
        <v>134</v>
      </c>
      <c r="BZ820" s="2" t="s">
        <v>134</v>
      </c>
      <c r="CA820" s="4"/>
      <c r="CB820" s="8"/>
      <c r="CC820" s="4"/>
      <c r="CD820" s="8"/>
      <c r="CE820" s="7"/>
      <c r="CF820" s="7"/>
      <c r="CG820" s="2" t="s">
        <v>134</v>
      </c>
      <c r="CH820" s="2" t="s">
        <v>134</v>
      </c>
      <c r="CI820" s="2" t="s">
        <v>134</v>
      </c>
      <c r="CJ820" s="2" t="s">
        <v>134</v>
      </c>
      <c r="CK820" s="2" t="s">
        <v>134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134</v>
      </c>
      <c r="CU820" s="2" t="s">
        <v>134</v>
      </c>
      <c r="CV820" s="2" t="s">
        <v>134</v>
      </c>
      <c r="CW820" s="2" t="s">
        <v>134</v>
      </c>
      <c r="CX820" s="2" t="s">
        <v>134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134</v>
      </c>
      <c r="DG820" s="2" t="s">
        <v>134</v>
      </c>
      <c r="DH820" s="2" t="s">
        <v>134</v>
      </c>
      <c r="DI820" s="2" t="s">
        <v>134</v>
      </c>
      <c r="DJ820" s="2" t="s">
        <v>134</v>
      </c>
      <c r="DK820" s="4"/>
      <c r="DL820" s="8"/>
      <c r="DM820" s="4"/>
      <c r="DN820" s="8"/>
      <c r="DO820" s="7"/>
      <c r="DP820" s="7"/>
      <c r="DQ820" s="2" t="s">
        <v>134</v>
      </c>
      <c r="DR820" s="2" t="s">
        <v>134</v>
      </c>
      <c r="DS820" s="2" t="s">
        <v>134</v>
      </c>
      <c r="DT820" s="2" t="s">
        <v>134</v>
      </c>
      <c r="DU820" s="2" t="s">
        <v>134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134</v>
      </c>
      <c r="ED820" s="2" t="s">
        <v>134</v>
      </c>
      <c r="EE820" s="2" t="s">
        <v>134</v>
      </c>
      <c r="EF820" s="2" t="s">
        <v>134</v>
      </c>
      <c r="EG820" s="2" t="s">
        <v>134</v>
      </c>
      <c r="EH820" s="2" t="s">
        <v>134</v>
      </c>
      <c r="EI820" s="4"/>
      <c r="EJ820" s="8"/>
      <c r="EK820" s="4"/>
      <c r="EL820" s="8"/>
      <c r="EM820" s="7"/>
      <c r="EN820" s="7"/>
      <c r="EO820" s="2" t="s">
        <v>134</v>
      </c>
      <c r="EP820" s="2" t="s">
        <v>134</v>
      </c>
      <c r="EQ820" s="2" t="s">
        <v>134</v>
      </c>
      <c r="ER820" s="2" t="s">
        <v>134</v>
      </c>
      <c r="ES820" s="2" t="s">
        <v>134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134</v>
      </c>
      <c r="FB820" s="2" t="s">
        <v>134</v>
      </c>
      <c r="FC820" s="2" t="s">
        <v>134</v>
      </c>
      <c r="FD820" s="2" t="s">
        <v>134</v>
      </c>
      <c r="FE820" s="2" t="s">
        <v>134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134</v>
      </c>
      <c r="FN820" s="2" t="s">
        <v>134</v>
      </c>
      <c r="FO820" s="2" t="s">
        <v>134</v>
      </c>
      <c r="FP820" s="2" t="s">
        <v>134</v>
      </c>
      <c r="FQ820" s="2" t="s">
        <v>134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134</v>
      </c>
      <c r="GA820" s="2" t="s">
        <v>134</v>
      </c>
      <c r="GB820" s="2" t="s">
        <v>134</v>
      </c>
      <c r="GC820" s="2" t="s">
        <v>134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134</v>
      </c>
      <c r="GM820" s="2" t="s">
        <v>134</v>
      </c>
      <c r="GN820" s="2" t="s">
        <v>134</v>
      </c>
      <c r="GO820" s="2" t="s">
        <v>134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134</v>
      </c>
      <c r="GX820" s="2" t="s">
        <v>134</v>
      </c>
      <c r="GY820" s="2" t="s">
        <v>134</v>
      </c>
      <c r="GZ820" s="2" t="s">
        <v>134</v>
      </c>
      <c r="HA820" s="2" t="s">
        <v>134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134</v>
      </c>
      <c r="HJ820" s="2" t="s">
        <v>134</v>
      </c>
      <c r="HK820" s="2" t="s">
        <v>134</v>
      </c>
      <c r="HL820" s="2" t="s">
        <v>134</v>
      </c>
      <c r="HM820" s="2" t="s">
        <v>134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134</v>
      </c>
      <c r="HV820" s="2" t="s">
        <v>134</v>
      </c>
      <c r="HW820" s="2" t="s">
        <v>134</v>
      </c>
      <c r="HX820" s="2" t="s">
        <v>134</v>
      </c>
      <c r="HY820" s="2" t="s">
        <v>134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134</v>
      </c>
      <c r="II820" s="2" t="s">
        <v>134</v>
      </c>
      <c r="IJ820" s="2" t="s">
        <v>134</v>
      </c>
      <c r="IK820" s="2" t="s">
        <v>134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134</v>
      </c>
      <c r="IT820" s="2" t="s">
        <v>134</v>
      </c>
      <c r="IU820" s="2" t="s">
        <v>134</v>
      </c>
      <c r="IV820" s="2" t="s">
        <v>134</v>
      </c>
      <c r="IW820" s="2" t="s">
        <v>134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134</v>
      </c>
      <c r="JG820" s="2" t="s">
        <v>134</v>
      </c>
      <c r="JH820" s="2" t="s">
        <v>134</v>
      </c>
      <c r="JI820" s="2" t="s">
        <v>134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134</v>
      </c>
      <c r="JR820" s="2" t="s">
        <v>134</v>
      </c>
      <c r="JS820" s="2" t="s">
        <v>134</v>
      </c>
      <c r="JT820" s="2" t="s">
        <v>134</v>
      </c>
      <c r="JU820" s="2" t="s">
        <v>134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134</v>
      </c>
      <c r="KE820" s="2" t="s">
        <v>134</v>
      </c>
      <c r="KF820" s="2" t="s">
        <v>134</v>
      </c>
      <c r="KG820" s="2" t="s">
        <v>134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134</v>
      </c>
      <c r="KQ820" s="2" t="s">
        <v>134</v>
      </c>
      <c r="KR820" s="2" t="s">
        <v>134</v>
      </c>
      <c r="KS820" s="2" t="s">
        <v>134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134</v>
      </c>
      <c r="LC820" s="2" t="s">
        <v>134</v>
      </c>
      <c r="LD820" s="2" t="s">
        <v>134</v>
      </c>
      <c r="LE820" s="2" t="s">
        <v>134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134</v>
      </c>
      <c r="LN820" s="2" t="s">
        <v>134</v>
      </c>
      <c r="LO820" s="2" t="s">
        <v>134</v>
      </c>
      <c r="LP820" s="2" t="s">
        <v>134</v>
      </c>
      <c r="LQ820" s="2" t="s">
        <v>134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134</v>
      </c>
      <c r="LZ820" s="2" t="s">
        <v>134</v>
      </c>
      <c r="MA820" s="2" t="s">
        <v>134</v>
      </c>
      <c r="MB820" s="2" t="s">
        <v>134</v>
      </c>
      <c r="MC820" s="2" t="s">
        <v>134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134</v>
      </c>
      <c r="MM820" s="2" t="s">
        <v>134</v>
      </c>
      <c r="MN820" s="2" t="s">
        <v>134</v>
      </c>
      <c r="MO820" s="2" t="s">
        <v>134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134</v>
      </c>
      <c r="NK820" s="2" t="s">
        <v>134</v>
      </c>
      <c r="NL820" s="2" t="s">
        <v>134</v>
      </c>
      <c r="NM820" s="2" t="s">
        <v>134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134</v>
      </c>
      <c r="NV820" s="2" t="s">
        <v>134</v>
      </c>
      <c r="NW820" s="2" t="s">
        <v>134</v>
      </c>
      <c r="NX820" s="2" t="s">
        <v>134</v>
      </c>
      <c r="NY820" s="2" t="s">
        <v>134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134</v>
      </c>
      <c r="OT820" s="2" t="s">
        <v>134</v>
      </c>
      <c r="OU820" s="2" t="s">
        <v>134</v>
      </c>
      <c r="OV820" s="2" t="s">
        <v>134</v>
      </c>
      <c r="OW820" s="2" t="s">
        <v>134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134</v>
      </c>
      <c r="PG820" s="2" t="s">
        <v>134</v>
      </c>
      <c r="PH820" s="2" t="s">
        <v>134</v>
      </c>
      <c r="PI820" s="2" t="s">
        <v>134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134</v>
      </c>
      <c r="QP820" s="2" t="s">
        <v>134</v>
      </c>
      <c r="QQ820" s="2" t="s">
        <v>134</v>
      </c>
      <c r="QR820" s="2" t="s">
        <v>134</v>
      </c>
      <c r="QS820" s="2" t="s">
        <v>134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134</v>
      </c>
      <c r="RB820" s="2" t="s">
        <v>134</v>
      </c>
      <c r="RC820" s="2" t="s">
        <v>134</v>
      </c>
      <c r="RD820" s="2" t="s">
        <v>134</v>
      </c>
      <c r="RE820" s="2" t="s">
        <v>134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134</v>
      </c>
      <c r="RN820" s="2" t="s">
        <v>134</v>
      </c>
      <c r="RO820" s="2" t="s">
        <v>134</v>
      </c>
      <c r="RP820" s="2" t="s">
        <v>134</v>
      </c>
      <c r="RQ820" s="2" t="s">
        <v>134</v>
      </c>
      <c r="RR820" s="2" t="s">
        <v>134</v>
      </c>
      <c r="RS820" s="4"/>
      <c r="RT820" s="8"/>
      <c r="RU820" s="4"/>
      <c r="RV820" s="8"/>
      <c r="RW820" s="7"/>
      <c r="RX820" s="7"/>
      <c r="RY820" s="2" t="s">
        <v>134</v>
      </c>
      <c r="RZ820" s="2" t="s">
        <v>134</v>
      </c>
      <c r="SA820" s="2" t="s">
        <v>134</v>
      </c>
      <c r="SB820" s="2" t="s">
        <v>134</v>
      </c>
      <c r="SC820" s="2" t="s">
        <v>134</v>
      </c>
      <c r="SD820" s="2" t="s">
        <v>134</v>
      </c>
      <c r="SE820" s="4"/>
      <c r="SF820" s="8"/>
      <c r="SG820" s="4"/>
      <c r="SH820" s="8"/>
      <c r="SI820" s="7"/>
      <c r="SJ820" s="7"/>
      <c r="SK820" s="2" t="s">
        <v>134</v>
      </c>
      <c r="SL820" s="2" t="s">
        <v>134</v>
      </c>
      <c r="SM820" s="2" t="s">
        <v>134</v>
      </c>
      <c r="SN820" s="2" t="s">
        <v>134</v>
      </c>
      <c r="SO820" s="2" t="s">
        <v>134</v>
      </c>
      <c r="SP820" s="2" t="s">
        <v>134</v>
      </c>
    </row>
    <row r="821">
      <c r="A821" s="2" t="s">
        <v>4709</v>
      </c>
      <c r="B821" s="2" t="s">
        <v>123</v>
      </c>
      <c r="C821" s="2" t="s">
        <v>4710</v>
      </c>
      <c r="D821" s="2" t="s">
        <v>125</v>
      </c>
      <c r="E821" s="2" t="s">
        <v>126</v>
      </c>
      <c r="F821" s="2" t="s">
        <v>4711</v>
      </c>
      <c r="G821" s="2" t="s">
        <v>4712</v>
      </c>
      <c r="H821" s="2" t="s">
        <v>4713</v>
      </c>
      <c r="I821" s="2" t="s">
        <v>1946</v>
      </c>
      <c r="J821" s="2" t="s">
        <v>234</v>
      </c>
      <c r="K821" s="2" t="s">
        <v>329</v>
      </c>
      <c r="L821" s="3">
        <v>13.5</v>
      </c>
      <c r="M821" s="3">
        <v>14.18</v>
      </c>
      <c r="N821" s="3">
        <v>29.99</v>
      </c>
      <c r="O821" s="2" t="s">
        <v>766</v>
      </c>
      <c r="P821" s="2" t="s">
        <v>275</v>
      </c>
      <c r="Q821" s="2" t="s">
        <v>133</v>
      </c>
      <c r="R821" s="2" t="s">
        <v>134</v>
      </c>
      <c r="S821" s="2" t="s">
        <v>4714</v>
      </c>
      <c r="T821" s="2" t="s">
        <v>134</v>
      </c>
      <c r="U821" s="2" t="s">
        <v>134</v>
      </c>
      <c r="V821" s="2" t="s">
        <v>1661</v>
      </c>
      <c r="W821" s="2" t="s">
        <v>835</v>
      </c>
      <c r="X821" s="2" t="s">
        <v>134</v>
      </c>
      <c r="Y821" s="2" t="s">
        <v>237</v>
      </c>
      <c r="Z821" s="4"/>
      <c r="AA821" s="4">
        <f>=ROUNDDOWN({0},0)</f>
      </c>
      <c r="AB821" s="5"/>
      <c r="AC821" s="2" t="s">
        <v>134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134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134</v>
      </c>
      <c r="BM821" s="7"/>
      <c r="BN821" s="7"/>
      <c r="BO821" s="4"/>
      <c r="BP821" s="8"/>
      <c r="BQ821" s="4"/>
      <c r="BR821" s="8"/>
      <c r="BS821" s="7"/>
      <c r="BT821" s="7"/>
      <c r="BU821" s="2" t="s">
        <v>140</v>
      </c>
      <c r="BV821" s="2" t="s">
        <v>144</v>
      </c>
      <c r="BW821" s="2" t="s">
        <v>134</v>
      </c>
      <c r="BX821" s="2" t="s">
        <v>711</v>
      </c>
      <c r="BY821" s="2" t="s">
        <v>142</v>
      </c>
      <c r="BZ821" s="2" t="s">
        <v>134</v>
      </c>
      <c r="CA821" s="4"/>
      <c r="CB821" s="8"/>
      <c r="CC821" s="4"/>
      <c r="CD821" s="8"/>
      <c r="CE821" s="7"/>
      <c r="CF821" s="7"/>
      <c r="CG821" s="2" t="s">
        <v>161</v>
      </c>
      <c r="CH821" s="2" t="s">
        <v>144</v>
      </c>
      <c r="CI821" s="2" t="s">
        <v>134</v>
      </c>
      <c r="CJ821" s="2" t="s">
        <v>134</v>
      </c>
      <c r="CK821" s="2" t="s">
        <v>142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140</v>
      </c>
      <c r="CT821" s="2" t="s">
        <v>144</v>
      </c>
      <c r="CU821" s="2" t="s">
        <v>3747</v>
      </c>
      <c r="CV821" s="2" t="s">
        <v>1430</v>
      </c>
      <c r="CW821" s="2" t="s">
        <v>142</v>
      </c>
      <c r="CX821" s="2" t="s">
        <v>134</v>
      </c>
      <c r="CY821" s="4"/>
      <c r="CZ821" s="8"/>
      <c r="DA821" s="4"/>
      <c r="DB821" s="8"/>
      <c r="DC821" s="7"/>
      <c r="DD821" s="7"/>
      <c r="DE821" s="2" t="s">
        <v>140</v>
      </c>
      <c r="DF821" s="2" t="s">
        <v>144</v>
      </c>
      <c r="DG821" s="2" t="s">
        <v>1027</v>
      </c>
      <c r="DH821" s="2" t="s">
        <v>980</v>
      </c>
      <c r="DI821" s="2" t="s">
        <v>142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140</v>
      </c>
      <c r="DR821" s="2" t="s">
        <v>144</v>
      </c>
      <c r="DS821" s="2" t="s">
        <v>369</v>
      </c>
      <c r="DT821" s="2" t="s">
        <v>1975</v>
      </c>
      <c r="DU821" s="2" t="s">
        <v>142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140</v>
      </c>
      <c r="ED821" s="2" t="s">
        <v>144</v>
      </c>
      <c r="EE821" s="2" t="s">
        <v>593</v>
      </c>
      <c r="EF821" s="2" t="s">
        <v>507</v>
      </c>
      <c r="EG821" s="2" t="s">
        <v>142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140</v>
      </c>
      <c r="EP821" s="2" t="s">
        <v>144</v>
      </c>
      <c r="EQ821" s="2" t="s">
        <v>1571</v>
      </c>
      <c r="ER821" s="2" t="s">
        <v>1587</v>
      </c>
      <c r="ES821" s="2" t="s">
        <v>142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140</v>
      </c>
      <c r="FB821" s="2" t="s">
        <v>144</v>
      </c>
      <c r="FC821" s="2" t="s">
        <v>4715</v>
      </c>
      <c r="FD821" s="2" t="s">
        <v>134</v>
      </c>
      <c r="FE821" s="2" t="s">
        <v>142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161</v>
      </c>
      <c r="FN821" s="2" t="s">
        <v>131</v>
      </c>
      <c r="FO821" s="2" t="s">
        <v>134</v>
      </c>
      <c r="FP821" s="2" t="s">
        <v>134</v>
      </c>
      <c r="FQ821" s="2" t="s">
        <v>142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134</v>
      </c>
      <c r="GA821" s="2" t="s">
        <v>134</v>
      </c>
      <c r="GB821" s="2" t="s">
        <v>134</v>
      </c>
      <c r="GC821" s="2" t="s">
        <v>134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134</v>
      </c>
      <c r="GM821" s="2" t="s">
        <v>134</v>
      </c>
      <c r="GN821" s="2" t="s">
        <v>134</v>
      </c>
      <c r="GO821" s="2" t="s">
        <v>134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161</v>
      </c>
      <c r="GX821" s="2" t="s">
        <v>144</v>
      </c>
      <c r="GY821" s="2" t="s">
        <v>134</v>
      </c>
      <c r="GZ821" s="2" t="s">
        <v>134</v>
      </c>
      <c r="HA821" s="2" t="s">
        <v>142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140</v>
      </c>
      <c r="HJ821" s="2" t="s">
        <v>144</v>
      </c>
      <c r="HK821" s="2" t="s">
        <v>2276</v>
      </c>
      <c r="HL821" s="2" t="s">
        <v>1545</v>
      </c>
      <c r="HM821" s="2" t="s">
        <v>142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134</v>
      </c>
      <c r="HV821" s="2" t="s">
        <v>134</v>
      </c>
      <c r="HW821" s="2" t="s">
        <v>134</v>
      </c>
      <c r="HX821" s="2" t="s">
        <v>134</v>
      </c>
      <c r="HY821" s="2" t="s">
        <v>134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140</v>
      </c>
      <c r="IH821" s="2" t="s">
        <v>144</v>
      </c>
      <c r="II821" s="2" t="s">
        <v>380</v>
      </c>
      <c r="IJ821" s="2" t="s">
        <v>1034</v>
      </c>
      <c r="IK821" s="2" t="s">
        <v>142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140</v>
      </c>
      <c r="IT821" s="2" t="s">
        <v>144</v>
      </c>
      <c r="IU821" s="2" t="s">
        <v>169</v>
      </c>
      <c r="IV821" s="2" t="s">
        <v>134</v>
      </c>
      <c r="IW821" s="2" t="s">
        <v>142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134</v>
      </c>
      <c r="JG821" s="2" t="s">
        <v>134</v>
      </c>
      <c r="JH821" s="2" t="s">
        <v>134</v>
      </c>
      <c r="JI821" s="2" t="s">
        <v>134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176</v>
      </c>
      <c r="JR821" s="2" t="s">
        <v>144</v>
      </c>
      <c r="JS821" s="2" t="s">
        <v>134</v>
      </c>
      <c r="JT821" s="2" t="s">
        <v>134</v>
      </c>
      <c r="JU821" s="2" t="s">
        <v>142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176</v>
      </c>
      <c r="KP821" s="2" t="s">
        <v>144</v>
      </c>
      <c r="KQ821" s="2" t="s">
        <v>134</v>
      </c>
      <c r="KR821" s="2" t="s">
        <v>134</v>
      </c>
      <c r="KS821" s="2" t="s">
        <v>142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176</v>
      </c>
      <c r="LB821" s="2" t="s">
        <v>144</v>
      </c>
      <c r="LC821" s="2" t="s">
        <v>134</v>
      </c>
      <c r="LD821" s="2" t="s">
        <v>134</v>
      </c>
      <c r="LE821" s="2" t="s">
        <v>142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134</v>
      </c>
      <c r="LN821" s="2" t="s">
        <v>134</v>
      </c>
      <c r="LO821" s="2" t="s">
        <v>134</v>
      </c>
      <c r="LP821" s="2" t="s">
        <v>134</v>
      </c>
      <c r="LQ821" s="2" t="s">
        <v>134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134</v>
      </c>
      <c r="LZ821" s="2" t="s">
        <v>134</v>
      </c>
      <c r="MA821" s="2" t="s">
        <v>134</v>
      </c>
      <c r="MB821" s="2" t="s">
        <v>134</v>
      </c>
      <c r="MC821" s="2" t="s">
        <v>134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161</v>
      </c>
      <c r="ML821" s="2" t="s">
        <v>144</v>
      </c>
      <c r="MM821" s="2" t="s">
        <v>134</v>
      </c>
      <c r="MN821" s="2" t="s">
        <v>134</v>
      </c>
      <c r="MO821" s="2" t="s">
        <v>142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134</v>
      </c>
      <c r="MY821" s="2" t="s">
        <v>134</v>
      </c>
      <c r="MZ821" s="2" t="s">
        <v>134</v>
      </c>
      <c r="NA821" s="2" t="s">
        <v>134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184</v>
      </c>
      <c r="NJ821" s="2" t="s">
        <v>144</v>
      </c>
      <c r="NK821" s="2" t="s">
        <v>134</v>
      </c>
      <c r="NL821" s="2" t="s">
        <v>134</v>
      </c>
      <c r="NM821" s="2" t="s">
        <v>142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134</v>
      </c>
      <c r="NV821" s="2" t="s">
        <v>134</v>
      </c>
      <c r="NW821" s="2" t="s">
        <v>134</v>
      </c>
      <c r="NX821" s="2" t="s">
        <v>134</v>
      </c>
      <c r="NY821" s="2" t="s">
        <v>134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140</v>
      </c>
      <c r="OH821" s="2" t="s">
        <v>144</v>
      </c>
      <c r="OI821" s="2" t="s">
        <v>389</v>
      </c>
      <c r="OJ821" s="2" t="s">
        <v>1586</v>
      </c>
      <c r="OK821" s="2" t="s">
        <v>142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134</v>
      </c>
      <c r="OT821" s="2" t="s">
        <v>134</v>
      </c>
      <c r="OU821" s="2" t="s">
        <v>134</v>
      </c>
      <c r="OV821" s="2" t="s">
        <v>134</v>
      </c>
      <c r="OW821" s="2" t="s">
        <v>134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161</v>
      </c>
      <c r="PF821" s="2" t="s">
        <v>144</v>
      </c>
      <c r="PG821" s="2" t="s">
        <v>134</v>
      </c>
      <c r="PH821" s="2" t="s">
        <v>134</v>
      </c>
      <c r="PI821" s="2" t="s">
        <v>142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134</v>
      </c>
      <c r="PS821" s="2" t="s">
        <v>134</v>
      </c>
      <c r="PT821" s="2" t="s">
        <v>134</v>
      </c>
      <c r="PU821" s="2" t="s">
        <v>134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184</v>
      </c>
      <c r="QP821" s="2" t="s">
        <v>144</v>
      </c>
      <c r="QQ821" s="2" t="s">
        <v>134</v>
      </c>
      <c r="QR821" s="2" t="s">
        <v>134</v>
      </c>
      <c r="QS821" s="2" t="s">
        <v>142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134</v>
      </c>
      <c r="RB821" s="2" t="s">
        <v>134</v>
      </c>
      <c r="RC821" s="2" t="s">
        <v>134</v>
      </c>
      <c r="RD821" s="2" t="s">
        <v>134</v>
      </c>
      <c r="RE821" s="2" t="s">
        <v>134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134</v>
      </c>
      <c r="RN821" s="2" t="s">
        <v>134</v>
      </c>
      <c r="RO821" s="2" t="s">
        <v>134</v>
      </c>
      <c r="RP821" s="2" t="s">
        <v>134</v>
      </c>
      <c r="RQ821" s="2" t="s">
        <v>134</v>
      </c>
      <c r="RR821" s="2" t="s">
        <v>134</v>
      </c>
      <c r="RS821" s="4"/>
      <c r="RT821" s="8"/>
      <c r="RU821" s="4"/>
      <c r="RV821" s="8"/>
      <c r="RW821" s="7"/>
      <c r="RX821" s="7"/>
      <c r="RY821" s="2" t="s">
        <v>161</v>
      </c>
      <c r="RZ821" s="2" t="s">
        <v>131</v>
      </c>
      <c r="SA821" s="2" t="s">
        <v>134</v>
      </c>
      <c r="SB821" s="2" t="s">
        <v>134</v>
      </c>
      <c r="SC821" s="2" t="s">
        <v>142</v>
      </c>
      <c r="SD821" s="2" t="s">
        <v>134</v>
      </c>
      <c r="SE821" s="4"/>
      <c r="SF821" s="8"/>
      <c r="SG821" s="4"/>
      <c r="SH821" s="8"/>
      <c r="SI821" s="7"/>
      <c r="SJ821" s="7"/>
      <c r="SK821" s="2" t="s">
        <v>140</v>
      </c>
      <c r="SL821" s="2" t="s">
        <v>144</v>
      </c>
      <c r="SM821" s="2" t="s">
        <v>411</v>
      </c>
      <c r="SN821" s="2" t="s">
        <v>134</v>
      </c>
      <c r="SO821" s="2" t="s">
        <v>142</v>
      </c>
      <c r="SP821" s="2" t="s">
        <v>134</v>
      </c>
    </row>
    <row r="822">
      <c r="A822" s="2" t="s">
        <v>4716</v>
      </c>
      <c r="B822" s="2" t="s">
        <v>123</v>
      </c>
      <c r="C822" s="2" t="s">
        <v>4717</v>
      </c>
      <c r="D822" s="2" t="s">
        <v>125</v>
      </c>
      <c r="E822" s="2" t="s">
        <v>1660</v>
      </c>
      <c r="F822" s="2" t="s">
        <v>3367</v>
      </c>
      <c r="G822" s="2" t="s">
        <v>134</v>
      </c>
      <c r="H822" s="2" t="s">
        <v>134</v>
      </c>
      <c r="I822" s="2" t="s">
        <v>134</v>
      </c>
      <c r="J822" s="2" t="s">
        <v>4718</v>
      </c>
      <c r="K822" s="2" t="s">
        <v>4719</v>
      </c>
      <c r="L822" s="3">
        <v>5.02</v>
      </c>
      <c r="M822" s="3"/>
      <c r="N822" s="3"/>
      <c r="O822" s="2" t="s">
        <v>131</v>
      </c>
      <c r="P822" s="2" t="s">
        <v>134</v>
      </c>
      <c r="Q822" s="2" t="s">
        <v>134</v>
      </c>
      <c r="R822" s="2" t="s">
        <v>40</v>
      </c>
      <c r="S822" s="2" t="s">
        <v>134</v>
      </c>
      <c r="T822" s="2" t="s">
        <v>134</v>
      </c>
      <c r="U822" s="2" t="s">
        <v>134</v>
      </c>
      <c r="V822" s="2" t="s">
        <v>134</v>
      </c>
      <c r="W822" s="2" t="s">
        <v>134</v>
      </c>
      <c r="X822" s="2" t="s">
        <v>134</v>
      </c>
      <c r="Y822" s="2" t="s">
        <v>134</v>
      </c>
      <c r="Z822" s="4"/>
      <c r="AA822" s="4">
        <f>=ROUNDDOWN({0},0)</f>
      </c>
      <c r="AB822" s="5"/>
      <c r="AC822" s="2" t="s">
        <v>134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134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134</v>
      </c>
      <c r="BM822" s="7"/>
      <c r="BN822" s="7"/>
      <c r="BO822" s="4"/>
      <c r="BP822" s="8"/>
      <c r="BQ822" s="4"/>
      <c r="BR822" s="8"/>
      <c r="BS822" s="7"/>
      <c r="BT822" s="7"/>
      <c r="BU822" s="2" t="s">
        <v>134</v>
      </c>
      <c r="BV822" s="2" t="s">
        <v>134</v>
      </c>
      <c r="BW822" s="2" t="s">
        <v>134</v>
      </c>
      <c r="BX822" s="2" t="s">
        <v>134</v>
      </c>
      <c r="BY822" s="2" t="s">
        <v>134</v>
      </c>
      <c r="BZ822" s="2" t="s">
        <v>134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134</v>
      </c>
      <c r="CI822" s="2" t="s">
        <v>134</v>
      </c>
      <c r="CJ822" s="2" t="s">
        <v>134</v>
      </c>
      <c r="CK822" s="2" t="s">
        <v>134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134</v>
      </c>
      <c r="CU822" s="2" t="s">
        <v>134</v>
      </c>
      <c r="CV822" s="2" t="s">
        <v>134</v>
      </c>
      <c r="CW822" s="2" t="s">
        <v>134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134</v>
      </c>
      <c r="DG822" s="2" t="s">
        <v>134</v>
      </c>
      <c r="DH822" s="2" t="s">
        <v>134</v>
      </c>
      <c r="DI822" s="2" t="s">
        <v>134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134</v>
      </c>
      <c r="DR822" s="2" t="s">
        <v>134</v>
      </c>
      <c r="DS822" s="2" t="s">
        <v>134</v>
      </c>
      <c r="DT822" s="2" t="s">
        <v>134</v>
      </c>
      <c r="DU822" s="2" t="s">
        <v>134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134</v>
      </c>
      <c r="ED822" s="2" t="s">
        <v>134</v>
      </c>
      <c r="EE822" s="2" t="s">
        <v>134</v>
      </c>
      <c r="EF822" s="2" t="s">
        <v>134</v>
      </c>
      <c r="EG822" s="2" t="s">
        <v>134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134</v>
      </c>
      <c r="EQ822" s="2" t="s">
        <v>134</v>
      </c>
      <c r="ER822" s="2" t="s">
        <v>134</v>
      </c>
      <c r="ES822" s="2" t="s">
        <v>134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134</v>
      </c>
      <c r="FB822" s="2" t="s">
        <v>134</v>
      </c>
      <c r="FC822" s="2" t="s">
        <v>134</v>
      </c>
      <c r="FD822" s="2" t="s">
        <v>134</v>
      </c>
      <c r="FE822" s="2" t="s">
        <v>134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134</v>
      </c>
      <c r="FN822" s="2" t="s">
        <v>134</v>
      </c>
      <c r="FO822" s="2" t="s">
        <v>134</v>
      </c>
      <c r="FP822" s="2" t="s">
        <v>134</v>
      </c>
      <c r="FQ822" s="2" t="s">
        <v>134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134</v>
      </c>
      <c r="GA822" s="2" t="s">
        <v>134</v>
      </c>
      <c r="GB822" s="2" t="s">
        <v>134</v>
      </c>
      <c r="GC822" s="2" t="s">
        <v>134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134</v>
      </c>
      <c r="GM822" s="2" t="s">
        <v>134</v>
      </c>
      <c r="GN822" s="2" t="s">
        <v>134</v>
      </c>
      <c r="GO822" s="2" t="s">
        <v>134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134</v>
      </c>
      <c r="GX822" s="2" t="s">
        <v>134</v>
      </c>
      <c r="GY822" s="2" t="s">
        <v>134</v>
      </c>
      <c r="GZ822" s="2" t="s">
        <v>134</v>
      </c>
      <c r="HA822" s="2" t="s">
        <v>134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134</v>
      </c>
      <c r="HJ822" s="2" t="s">
        <v>134</v>
      </c>
      <c r="HK822" s="2" t="s">
        <v>134</v>
      </c>
      <c r="HL822" s="2" t="s">
        <v>134</v>
      </c>
      <c r="HM822" s="2" t="s">
        <v>134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134</v>
      </c>
      <c r="HW822" s="2" t="s">
        <v>134</v>
      </c>
      <c r="HX822" s="2" t="s">
        <v>134</v>
      </c>
      <c r="HY822" s="2" t="s">
        <v>134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134</v>
      </c>
      <c r="II822" s="2" t="s">
        <v>134</v>
      </c>
      <c r="IJ822" s="2" t="s">
        <v>134</v>
      </c>
      <c r="IK822" s="2" t="s">
        <v>134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134</v>
      </c>
      <c r="IT822" s="2" t="s">
        <v>134</v>
      </c>
      <c r="IU822" s="2" t="s">
        <v>134</v>
      </c>
      <c r="IV822" s="2" t="s">
        <v>134</v>
      </c>
      <c r="IW822" s="2" t="s">
        <v>134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134</v>
      </c>
      <c r="JG822" s="2" t="s">
        <v>134</v>
      </c>
      <c r="JH822" s="2" t="s">
        <v>134</v>
      </c>
      <c r="JI822" s="2" t="s">
        <v>134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134</v>
      </c>
      <c r="JS822" s="2" t="s">
        <v>134</v>
      </c>
      <c r="JT822" s="2" t="s">
        <v>134</v>
      </c>
      <c r="JU822" s="2" t="s">
        <v>134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134</v>
      </c>
      <c r="KP822" s="2" t="s">
        <v>134</v>
      </c>
      <c r="KQ822" s="2" t="s">
        <v>134</v>
      </c>
      <c r="KR822" s="2" t="s">
        <v>134</v>
      </c>
      <c r="KS822" s="2" t="s">
        <v>134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134</v>
      </c>
      <c r="LC822" s="2" t="s">
        <v>134</v>
      </c>
      <c r="LD822" s="2" t="s">
        <v>134</v>
      </c>
      <c r="LE822" s="2" t="s">
        <v>134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134</v>
      </c>
      <c r="LO822" s="2" t="s">
        <v>134</v>
      </c>
      <c r="LP822" s="2" t="s">
        <v>134</v>
      </c>
      <c r="LQ822" s="2" t="s">
        <v>134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134</v>
      </c>
      <c r="LZ822" s="2" t="s">
        <v>134</v>
      </c>
      <c r="MA822" s="2" t="s">
        <v>134</v>
      </c>
      <c r="MB822" s="2" t="s">
        <v>134</v>
      </c>
      <c r="MC822" s="2" t="s">
        <v>134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134</v>
      </c>
      <c r="MM822" s="2" t="s">
        <v>134</v>
      </c>
      <c r="MN822" s="2" t="s">
        <v>134</v>
      </c>
      <c r="MO822" s="2" t="s">
        <v>134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134</v>
      </c>
      <c r="MY822" s="2" t="s">
        <v>134</v>
      </c>
      <c r="MZ822" s="2" t="s">
        <v>134</v>
      </c>
      <c r="NA822" s="2" t="s">
        <v>134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134</v>
      </c>
      <c r="NK822" s="2" t="s">
        <v>134</v>
      </c>
      <c r="NL822" s="2" t="s">
        <v>134</v>
      </c>
      <c r="NM822" s="2" t="s">
        <v>134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134</v>
      </c>
      <c r="NW822" s="2" t="s">
        <v>134</v>
      </c>
      <c r="NX822" s="2" t="s">
        <v>134</v>
      </c>
      <c r="NY822" s="2" t="s">
        <v>134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134</v>
      </c>
      <c r="PF822" s="2" t="s">
        <v>134</v>
      </c>
      <c r="PG822" s="2" t="s">
        <v>134</v>
      </c>
      <c r="PH822" s="2" t="s">
        <v>134</v>
      </c>
      <c r="PI822" s="2" t="s">
        <v>134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134</v>
      </c>
      <c r="QP822" s="2" t="s">
        <v>134</v>
      </c>
      <c r="QQ822" s="2" t="s">
        <v>134</v>
      </c>
      <c r="QR822" s="2" t="s">
        <v>134</v>
      </c>
      <c r="QS822" s="2" t="s">
        <v>134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134</v>
      </c>
      <c r="RB822" s="2" t="s">
        <v>134</v>
      </c>
      <c r="RC822" s="2" t="s">
        <v>134</v>
      </c>
      <c r="RD822" s="2" t="s">
        <v>134</v>
      </c>
      <c r="RE822" s="2" t="s">
        <v>134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  <c r="RS822" s="4"/>
      <c r="RT822" s="8"/>
      <c r="RU822" s="4"/>
      <c r="RV822" s="8"/>
      <c r="RW822" s="7"/>
      <c r="RX822" s="7"/>
      <c r="RY822" s="2" t="s">
        <v>134</v>
      </c>
      <c r="RZ822" s="2" t="s">
        <v>134</v>
      </c>
      <c r="SA822" s="2" t="s">
        <v>134</v>
      </c>
      <c r="SB822" s="2" t="s">
        <v>134</v>
      </c>
      <c r="SC822" s="2" t="s">
        <v>134</v>
      </c>
      <c r="SD822" s="2" t="s">
        <v>134</v>
      </c>
      <c r="SE822" s="4"/>
      <c r="SF822" s="8"/>
      <c r="SG822" s="4"/>
      <c r="SH822" s="8"/>
      <c r="SI822" s="7"/>
      <c r="SJ822" s="7"/>
      <c r="SK822" s="2" t="s">
        <v>134</v>
      </c>
      <c r="SL822" s="2" t="s">
        <v>134</v>
      </c>
      <c r="SM822" s="2" t="s">
        <v>134</v>
      </c>
      <c r="SN822" s="2" t="s">
        <v>134</v>
      </c>
      <c r="SO822" s="2" t="s">
        <v>134</v>
      </c>
      <c r="SP822" s="2" t="s">
        <v>134</v>
      </c>
    </row>
    <row r="823">
      <c r="A823" s="2" t="s">
        <v>4720</v>
      </c>
      <c r="B823" s="2" t="s">
        <v>123</v>
      </c>
      <c r="C823" s="2" t="s">
        <v>4717</v>
      </c>
      <c r="D823" s="2" t="s">
        <v>125</v>
      </c>
      <c r="E823" s="2" t="s">
        <v>1660</v>
      </c>
      <c r="F823" s="2" t="s">
        <v>4721</v>
      </c>
      <c r="G823" s="2" t="s">
        <v>134</v>
      </c>
      <c r="H823" s="2" t="s">
        <v>134</v>
      </c>
      <c r="I823" s="2" t="s">
        <v>134</v>
      </c>
      <c r="J823" s="2" t="s">
        <v>4718</v>
      </c>
      <c r="K823" s="2" t="s">
        <v>4722</v>
      </c>
      <c r="L823" s="3">
        <v>3.8</v>
      </c>
      <c r="M823" s="3"/>
      <c r="N823" s="3"/>
      <c r="O823" s="2" t="s">
        <v>131</v>
      </c>
      <c r="P823" s="2" t="s">
        <v>134</v>
      </c>
      <c r="Q823" s="2" t="s">
        <v>134</v>
      </c>
      <c r="R823" s="2" t="s">
        <v>40</v>
      </c>
      <c r="S823" s="2" t="s">
        <v>134</v>
      </c>
      <c r="T823" s="2" t="s">
        <v>134</v>
      </c>
      <c r="U823" s="2" t="s">
        <v>134</v>
      </c>
      <c r="V823" s="2" t="s">
        <v>134</v>
      </c>
      <c r="W823" s="2" t="s">
        <v>134</v>
      </c>
      <c r="X823" s="2" t="s">
        <v>134</v>
      </c>
      <c r="Y823" s="2" t="s">
        <v>134</v>
      </c>
      <c r="Z823" s="4"/>
      <c r="AA823" s="4">
        <f>=ROUNDDOWN({0},0)</f>
      </c>
      <c r="AB823" s="5"/>
      <c r="AC823" s="2" t="s">
        <v>134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134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134</v>
      </c>
      <c r="BM823" s="7"/>
      <c r="BN823" s="7"/>
      <c r="BO823" s="4"/>
      <c r="BP823" s="8"/>
      <c r="BQ823" s="4"/>
      <c r="BR823" s="8"/>
      <c r="BS823" s="7"/>
      <c r="BT823" s="7"/>
      <c r="BU823" s="2" t="s">
        <v>134</v>
      </c>
      <c r="BV823" s="2" t="s">
        <v>134</v>
      </c>
      <c r="BW823" s="2" t="s">
        <v>134</v>
      </c>
      <c r="BX823" s="2" t="s">
        <v>134</v>
      </c>
      <c r="BY823" s="2" t="s">
        <v>134</v>
      </c>
      <c r="BZ823" s="2" t="s">
        <v>134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134</v>
      </c>
      <c r="CI823" s="2" t="s">
        <v>134</v>
      </c>
      <c r="CJ823" s="2" t="s">
        <v>134</v>
      </c>
      <c r="CK823" s="2" t="s">
        <v>134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134</v>
      </c>
      <c r="CU823" s="2" t="s">
        <v>134</v>
      </c>
      <c r="CV823" s="2" t="s">
        <v>134</v>
      </c>
      <c r="CW823" s="2" t="s">
        <v>134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134</v>
      </c>
      <c r="DG823" s="2" t="s">
        <v>134</v>
      </c>
      <c r="DH823" s="2" t="s">
        <v>134</v>
      </c>
      <c r="DI823" s="2" t="s">
        <v>134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134</v>
      </c>
      <c r="DR823" s="2" t="s">
        <v>134</v>
      </c>
      <c r="DS823" s="2" t="s">
        <v>134</v>
      </c>
      <c r="DT823" s="2" t="s">
        <v>134</v>
      </c>
      <c r="DU823" s="2" t="s">
        <v>134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134</v>
      </c>
      <c r="ED823" s="2" t="s">
        <v>134</v>
      </c>
      <c r="EE823" s="2" t="s">
        <v>134</v>
      </c>
      <c r="EF823" s="2" t="s">
        <v>134</v>
      </c>
      <c r="EG823" s="2" t="s">
        <v>134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134</v>
      </c>
      <c r="EQ823" s="2" t="s">
        <v>134</v>
      </c>
      <c r="ER823" s="2" t="s">
        <v>134</v>
      </c>
      <c r="ES823" s="2" t="s">
        <v>134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134</v>
      </c>
      <c r="FB823" s="2" t="s">
        <v>134</v>
      </c>
      <c r="FC823" s="2" t="s">
        <v>134</v>
      </c>
      <c r="FD823" s="2" t="s">
        <v>134</v>
      </c>
      <c r="FE823" s="2" t="s">
        <v>134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134</v>
      </c>
      <c r="FN823" s="2" t="s">
        <v>134</v>
      </c>
      <c r="FO823" s="2" t="s">
        <v>134</v>
      </c>
      <c r="FP823" s="2" t="s">
        <v>134</v>
      </c>
      <c r="FQ823" s="2" t="s">
        <v>134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134</v>
      </c>
      <c r="GA823" s="2" t="s">
        <v>134</v>
      </c>
      <c r="GB823" s="2" t="s">
        <v>134</v>
      </c>
      <c r="GC823" s="2" t="s">
        <v>134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134</v>
      </c>
      <c r="GX823" s="2" t="s">
        <v>134</v>
      </c>
      <c r="GY823" s="2" t="s">
        <v>134</v>
      </c>
      <c r="GZ823" s="2" t="s">
        <v>134</v>
      </c>
      <c r="HA823" s="2" t="s">
        <v>134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134</v>
      </c>
      <c r="HJ823" s="2" t="s">
        <v>134</v>
      </c>
      <c r="HK823" s="2" t="s">
        <v>134</v>
      </c>
      <c r="HL823" s="2" t="s">
        <v>134</v>
      </c>
      <c r="HM823" s="2" t="s">
        <v>134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134</v>
      </c>
      <c r="HW823" s="2" t="s">
        <v>134</v>
      </c>
      <c r="HX823" s="2" t="s">
        <v>134</v>
      </c>
      <c r="HY823" s="2" t="s">
        <v>134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134</v>
      </c>
      <c r="II823" s="2" t="s">
        <v>134</v>
      </c>
      <c r="IJ823" s="2" t="s">
        <v>134</v>
      </c>
      <c r="IK823" s="2" t="s">
        <v>134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134</v>
      </c>
      <c r="IT823" s="2" t="s">
        <v>134</v>
      </c>
      <c r="IU823" s="2" t="s">
        <v>134</v>
      </c>
      <c r="IV823" s="2" t="s">
        <v>134</v>
      </c>
      <c r="IW823" s="2" t="s">
        <v>134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134</v>
      </c>
      <c r="JG823" s="2" t="s">
        <v>134</v>
      </c>
      <c r="JH823" s="2" t="s">
        <v>134</v>
      </c>
      <c r="JI823" s="2" t="s">
        <v>134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134</v>
      </c>
      <c r="JS823" s="2" t="s">
        <v>134</v>
      </c>
      <c r="JT823" s="2" t="s">
        <v>134</v>
      </c>
      <c r="JU823" s="2" t="s">
        <v>134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134</v>
      </c>
      <c r="KQ823" s="2" t="s">
        <v>134</v>
      </c>
      <c r="KR823" s="2" t="s">
        <v>134</v>
      </c>
      <c r="KS823" s="2" t="s">
        <v>134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134</v>
      </c>
      <c r="LC823" s="2" t="s">
        <v>134</v>
      </c>
      <c r="LD823" s="2" t="s">
        <v>134</v>
      </c>
      <c r="LE823" s="2" t="s">
        <v>134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134</v>
      </c>
      <c r="LN823" s="2" t="s">
        <v>134</v>
      </c>
      <c r="LO823" s="2" t="s">
        <v>134</v>
      </c>
      <c r="LP823" s="2" t="s">
        <v>134</v>
      </c>
      <c r="LQ823" s="2" t="s">
        <v>134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134</v>
      </c>
      <c r="LZ823" s="2" t="s">
        <v>134</v>
      </c>
      <c r="MA823" s="2" t="s">
        <v>134</v>
      </c>
      <c r="MB823" s="2" t="s">
        <v>134</v>
      </c>
      <c r="MC823" s="2" t="s">
        <v>134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134</v>
      </c>
      <c r="NK823" s="2" t="s">
        <v>134</v>
      </c>
      <c r="NL823" s="2" t="s">
        <v>134</v>
      </c>
      <c r="NM823" s="2" t="s">
        <v>134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134</v>
      </c>
      <c r="NV823" s="2" t="s">
        <v>134</v>
      </c>
      <c r="NW823" s="2" t="s">
        <v>134</v>
      </c>
      <c r="NX823" s="2" t="s">
        <v>134</v>
      </c>
      <c r="NY823" s="2" t="s">
        <v>134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134</v>
      </c>
      <c r="PF823" s="2" t="s">
        <v>134</v>
      </c>
      <c r="PG823" s="2" t="s">
        <v>134</v>
      </c>
      <c r="PH823" s="2" t="s">
        <v>134</v>
      </c>
      <c r="PI823" s="2" t="s">
        <v>134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134</v>
      </c>
      <c r="QP823" s="2" t="s">
        <v>134</v>
      </c>
      <c r="QQ823" s="2" t="s">
        <v>134</v>
      </c>
      <c r="QR823" s="2" t="s">
        <v>134</v>
      </c>
      <c r="QS823" s="2" t="s">
        <v>134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134</v>
      </c>
      <c r="RB823" s="2" t="s">
        <v>134</v>
      </c>
      <c r="RC823" s="2" t="s">
        <v>134</v>
      </c>
      <c r="RD823" s="2" t="s">
        <v>134</v>
      </c>
      <c r="RE823" s="2" t="s">
        <v>134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  <c r="RS823" s="4"/>
      <c r="RT823" s="8"/>
      <c r="RU823" s="4"/>
      <c r="RV823" s="8"/>
      <c r="RW823" s="7"/>
      <c r="RX823" s="7"/>
      <c r="RY823" s="2" t="s">
        <v>134</v>
      </c>
      <c r="RZ823" s="2" t="s">
        <v>134</v>
      </c>
      <c r="SA823" s="2" t="s">
        <v>134</v>
      </c>
      <c r="SB823" s="2" t="s">
        <v>134</v>
      </c>
      <c r="SC823" s="2" t="s">
        <v>134</v>
      </c>
      <c r="SD823" s="2" t="s">
        <v>134</v>
      </c>
      <c r="SE823" s="4"/>
      <c r="SF823" s="8"/>
      <c r="SG823" s="4"/>
      <c r="SH823" s="8"/>
      <c r="SI823" s="7"/>
      <c r="SJ823" s="7"/>
      <c r="SK823" s="2" t="s">
        <v>134</v>
      </c>
      <c r="SL823" s="2" t="s">
        <v>134</v>
      </c>
      <c r="SM823" s="2" t="s">
        <v>134</v>
      </c>
      <c r="SN823" s="2" t="s">
        <v>134</v>
      </c>
      <c r="SO823" s="2" t="s">
        <v>134</v>
      </c>
      <c r="SP823" s="2" t="s">
        <v>134</v>
      </c>
    </row>
    <row r="824">
      <c r="A824" s="2" t="s">
        <v>4723</v>
      </c>
      <c r="B824" s="2" t="s">
        <v>123</v>
      </c>
      <c r="C824" s="2" t="s">
        <v>4717</v>
      </c>
      <c r="D824" s="2" t="s">
        <v>125</v>
      </c>
      <c r="E824" s="2" t="s">
        <v>1660</v>
      </c>
      <c r="F824" s="2" t="s">
        <v>4724</v>
      </c>
      <c r="G824" s="2" t="s">
        <v>134</v>
      </c>
      <c r="H824" s="2" t="s">
        <v>134</v>
      </c>
      <c r="I824" s="2" t="s">
        <v>134</v>
      </c>
      <c r="J824" s="2" t="s">
        <v>4718</v>
      </c>
      <c r="K824" s="2" t="s">
        <v>4725</v>
      </c>
      <c r="L824" s="3">
        <v>5.02</v>
      </c>
      <c r="M824" s="3"/>
      <c r="N824" s="3"/>
      <c r="O824" s="2" t="s">
        <v>131</v>
      </c>
      <c r="P824" s="2" t="s">
        <v>134</v>
      </c>
      <c r="Q824" s="2" t="s">
        <v>134</v>
      </c>
      <c r="R824" s="2" t="s">
        <v>40</v>
      </c>
      <c r="S824" s="2" t="s">
        <v>134</v>
      </c>
      <c r="T824" s="2" t="s">
        <v>134</v>
      </c>
      <c r="U824" s="2" t="s">
        <v>134</v>
      </c>
      <c r="V824" s="2" t="s">
        <v>134</v>
      </c>
      <c r="W824" s="2" t="s">
        <v>134</v>
      </c>
      <c r="X824" s="2" t="s">
        <v>134</v>
      </c>
      <c r="Y824" s="2" t="s">
        <v>134</v>
      </c>
      <c r="Z824" s="4"/>
      <c r="AA824" s="4">
        <f>=ROUNDDOWN({0},0)</f>
      </c>
      <c r="AB824" s="5"/>
      <c r="AC824" s="2" t="s">
        <v>134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134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134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134</v>
      </c>
      <c r="BW824" s="2" t="s">
        <v>134</v>
      </c>
      <c r="BX824" s="2" t="s">
        <v>134</v>
      </c>
      <c r="BY824" s="2" t="s">
        <v>134</v>
      </c>
      <c r="BZ824" s="2" t="s">
        <v>134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134</v>
      </c>
      <c r="CI824" s="2" t="s">
        <v>134</v>
      </c>
      <c r="CJ824" s="2" t="s">
        <v>134</v>
      </c>
      <c r="CK824" s="2" t="s">
        <v>134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134</v>
      </c>
      <c r="CU824" s="2" t="s">
        <v>134</v>
      </c>
      <c r="CV824" s="2" t="s">
        <v>134</v>
      </c>
      <c r="CW824" s="2" t="s">
        <v>134</v>
      </c>
      <c r="CX824" s="2" t="s">
        <v>134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134</v>
      </c>
      <c r="DG824" s="2" t="s">
        <v>134</v>
      </c>
      <c r="DH824" s="2" t="s">
        <v>134</v>
      </c>
      <c r="DI824" s="2" t="s">
        <v>134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134</v>
      </c>
      <c r="DR824" s="2" t="s">
        <v>134</v>
      </c>
      <c r="DS824" s="2" t="s">
        <v>134</v>
      </c>
      <c r="DT824" s="2" t="s">
        <v>134</v>
      </c>
      <c r="DU824" s="2" t="s">
        <v>134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134</v>
      </c>
      <c r="ED824" s="2" t="s">
        <v>134</v>
      </c>
      <c r="EE824" s="2" t="s">
        <v>134</v>
      </c>
      <c r="EF824" s="2" t="s">
        <v>134</v>
      </c>
      <c r="EG824" s="2" t="s">
        <v>134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134</v>
      </c>
      <c r="EQ824" s="2" t="s">
        <v>134</v>
      </c>
      <c r="ER824" s="2" t="s">
        <v>134</v>
      </c>
      <c r="ES824" s="2" t="s">
        <v>134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134</v>
      </c>
      <c r="FB824" s="2" t="s">
        <v>134</v>
      </c>
      <c r="FC824" s="2" t="s">
        <v>134</v>
      </c>
      <c r="FD824" s="2" t="s">
        <v>134</v>
      </c>
      <c r="FE824" s="2" t="s">
        <v>134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134</v>
      </c>
      <c r="FN824" s="2" t="s">
        <v>134</v>
      </c>
      <c r="FO824" s="2" t="s">
        <v>134</v>
      </c>
      <c r="FP824" s="2" t="s">
        <v>134</v>
      </c>
      <c r="FQ824" s="2" t="s">
        <v>134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134</v>
      </c>
      <c r="GA824" s="2" t="s">
        <v>134</v>
      </c>
      <c r="GB824" s="2" t="s">
        <v>134</v>
      </c>
      <c r="GC824" s="2" t="s">
        <v>134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134</v>
      </c>
      <c r="GX824" s="2" t="s">
        <v>134</v>
      </c>
      <c r="GY824" s="2" t="s">
        <v>134</v>
      </c>
      <c r="GZ824" s="2" t="s">
        <v>134</v>
      </c>
      <c r="HA824" s="2" t="s">
        <v>134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134</v>
      </c>
      <c r="HJ824" s="2" t="s">
        <v>134</v>
      </c>
      <c r="HK824" s="2" t="s">
        <v>134</v>
      </c>
      <c r="HL824" s="2" t="s">
        <v>134</v>
      </c>
      <c r="HM824" s="2" t="s">
        <v>134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134</v>
      </c>
      <c r="HW824" s="2" t="s">
        <v>134</v>
      </c>
      <c r="HX824" s="2" t="s">
        <v>134</v>
      </c>
      <c r="HY824" s="2" t="s">
        <v>134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134</v>
      </c>
      <c r="II824" s="2" t="s">
        <v>134</v>
      </c>
      <c r="IJ824" s="2" t="s">
        <v>134</v>
      </c>
      <c r="IK824" s="2" t="s">
        <v>134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134</v>
      </c>
      <c r="IT824" s="2" t="s">
        <v>134</v>
      </c>
      <c r="IU824" s="2" t="s">
        <v>134</v>
      </c>
      <c r="IV824" s="2" t="s">
        <v>134</v>
      </c>
      <c r="IW824" s="2" t="s">
        <v>134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134</v>
      </c>
      <c r="JS824" s="2" t="s">
        <v>134</v>
      </c>
      <c r="JT824" s="2" t="s">
        <v>134</v>
      </c>
      <c r="JU824" s="2" t="s">
        <v>134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134</v>
      </c>
      <c r="KE824" s="2" t="s">
        <v>134</v>
      </c>
      <c r="KF824" s="2" t="s">
        <v>134</v>
      </c>
      <c r="KG824" s="2" t="s">
        <v>134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134</v>
      </c>
      <c r="LC824" s="2" t="s">
        <v>134</v>
      </c>
      <c r="LD824" s="2" t="s">
        <v>134</v>
      </c>
      <c r="LE824" s="2" t="s">
        <v>134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134</v>
      </c>
      <c r="LO824" s="2" t="s">
        <v>134</v>
      </c>
      <c r="LP824" s="2" t="s">
        <v>134</v>
      </c>
      <c r="LQ824" s="2" t="s">
        <v>134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134</v>
      </c>
      <c r="MM824" s="2" t="s">
        <v>134</v>
      </c>
      <c r="MN824" s="2" t="s">
        <v>134</v>
      </c>
      <c r="MO824" s="2" t="s">
        <v>134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134</v>
      </c>
      <c r="NV824" s="2" t="s">
        <v>134</v>
      </c>
      <c r="NW824" s="2" t="s">
        <v>134</v>
      </c>
      <c r="NX824" s="2" t="s">
        <v>134</v>
      </c>
      <c r="NY824" s="2" t="s">
        <v>134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134</v>
      </c>
      <c r="OT824" s="2" t="s">
        <v>134</v>
      </c>
      <c r="OU824" s="2" t="s">
        <v>134</v>
      </c>
      <c r="OV824" s="2" t="s">
        <v>134</v>
      </c>
      <c r="OW824" s="2" t="s">
        <v>134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134</v>
      </c>
      <c r="QP824" s="2" t="s">
        <v>134</v>
      </c>
      <c r="QQ824" s="2" t="s">
        <v>134</v>
      </c>
      <c r="QR824" s="2" t="s">
        <v>134</v>
      </c>
      <c r="QS824" s="2" t="s">
        <v>134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134</v>
      </c>
      <c r="RB824" s="2" t="s">
        <v>134</v>
      </c>
      <c r="RC824" s="2" t="s">
        <v>134</v>
      </c>
      <c r="RD824" s="2" t="s">
        <v>134</v>
      </c>
      <c r="RE824" s="2" t="s">
        <v>134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  <c r="RS824" s="4"/>
      <c r="RT824" s="8"/>
      <c r="RU824" s="4"/>
      <c r="RV824" s="8"/>
      <c r="RW824" s="7"/>
      <c r="RX824" s="7"/>
      <c r="RY824" s="2" t="s">
        <v>134</v>
      </c>
      <c r="RZ824" s="2" t="s">
        <v>134</v>
      </c>
      <c r="SA824" s="2" t="s">
        <v>134</v>
      </c>
      <c r="SB824" s="2" t="s">
        <v>134</v>
      </c>
      <c r="SC824" s="2" t="s">
        <v>134</v>
      </c>
      <c r="SD824" s="2" t="s">
        <v>134</v>
      </c>
      <c r="SE824" s="4"/>
      <c r="SF824" s="8"/>
      <c r="SG824" s="4"/>
      <c r="SH824" s="8"/>
      <c r="SI824" s="7"/>
      <c r="SJ824" s="7"/>
      <c r="SK824" s="2" t="s">
        <v>134</v>
      </c>
      <c r="SL824" s="2" t="s">
        <v>134</v>
      </c>
      <c r="SM824" s="2" t="s">
        <v>134</v>
      </c>
      <c r="SN824" s="2" t="s">
        <v>134</v>
      </c>
      <c r="SO824" s="2" t="s">
        <v>134</v>
      </c>
      <c r="SP824" s="2" t="s">
        <v>134</v>
      </c>
    </row>
    <row r="825">
      <c r="A825" s="2" t="s">
        <v>4726</v>
      </c>
      <c r="B825" s="2" t="s">
        <v>123</v>
      </c>
      <c r="C825" s="2" t="s">
        <v>4717</v>
      </c>
      <c r="D825" s="2" t="s">
        <v>125</v>
      </c>
      <c r="E825" s="2" t="s">
        <v>1660</v>
      </c>
      <c r="F825" s="2" t="s">
        <v>4727</v>
      </c>
      <c r="G825" s="2" t="s">
        <v>134</v>
      </c>
      <c r="H825" s="2" t="s">
        <v>134</v>
      </c>
      <c r="I825" s="2" t="s">
        <v>134</v>
      </c>
      <c r="J825" s="2" t="s">
        <v>4718</v>
      </c>
      <c r="K825" s="2" t="s">
        <v>2033</v>
      </c>
      <c r="L825" s="3">
        <v>3.8</v>
      </c>
      <c r="M825" s="3"/>
      <c r="N825" s="3"/>
      <c r="O825" s="2" t="s">
        <v>131</v>
      </c>
      <c r="P825" s="2" t="s">
        <v>134</v>
      </c>
      <c r="Q825" s="2" t="s">
        <v>134</v>
      </c>
      <c r="R825" s="2" t="s">
        <v>40</v>
      </c>
      <c r="S825" s="2" t="s">
        <v>134</v>
      </c>
      <c r="T825" s="2" t="s">
        <v>134</v>
      </c>
      <c r="U825" s="2" t="s">
        <v>134</v>
      </c>
      <c r="V825" s="2" t="s">
        <v>134</v>
      </c>
      <c r="W825" s="2" t="s">
        <v>134</v>
      </c>
      <c r="X825" s="2" t="s">
        <v>134</v>
      </c>
      <c r="Y825" s="2" t="s">
        <v>134</v>
      </c>
      <c r="Z825" s="4"/>
      <c r="AA825" s="4">
        <f>=ROUNDDOWN({0},0)</f>
      </c>
      <c r="AB825" s="5"/>
      <c r="AC825" s="2" t="s">
        <v>134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134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134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134</v>
      </c>
      <c r="BW825" s="2" t="s">
        <v>134</v>
      </c>
      <c r="BX825" s="2" t="s">
        <v>134</v>
      </c>
      <c r="BY825" s="2" t="s">
        <v>134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134</v>
      </c>
      <c r="CI825" s="2" t="s">
        <v>134</v>
      </c>
      <c r="CJ825" s="2" t="s">
        <v>134</v>
      </c>
      <c r="CK825" s="2" t="s">
        <v>134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134</v>
      </c>
      <c r="CU825" s="2" t="s">
        <v>134</v>
      </c>
      <c r="CV825" s="2" t="s">
        <v>134</v>
      </c>
      <c r="CW825" s="2" t="s">
        <v>134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134</v>
      </c>
      <c r="DG825" s="2" t="s">
        <v>134</v>
      </c>
      <c r="DH825" s="2" t="s">
        <v>134</v>
      </c>
      <c r="DI825" s="2" t="s">
        <v>134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134</v>
      </c>
      <c r="DR825" s="2" t="s">
        <v>134</v>
      </c>
      <c r="DS825" s="2" t="s">
        <v>134</v>
      </c>
      <c r="DT825" s="2" t="s">
        <v>134</v>
      </c>
      <c r="DU825" s="2" t="s">
        <v>134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134</v>
      </c>
      <c r="ED825" s="2" t="s">
        <v>134</v>
      </c>
      <c r="EE825" s="2" t="s">
        <v>134</v>
      </c>
      <c r="EF825" s="2" t="s">
        <v>134</v>
      </c>
      <c r="EG825" s="2" t="s">
        <v>134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134</v>
      </c>
      <c r="FB825" s="2" t="s">
        <v>134</v>
      </c>
      <c r="FC825" s="2" t="s">
        <v>134</v>
      </c>
      <c r="FD825" s="2" t="s">
        <v>134</v>
      </c>
      <c r="FE825" s="2" t="s">
        <v>134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134</v>
      </c>
      <c r="FN825" s="2" t="s">
        <v>134</v>
      </c>
      <c r="FO825" s="2" t="s">
        <v>134</v>
      </c>
      <c r="FP825" s="2" t="s">
        <v>134</v>
      </c>
      <c r="FQ825" s="2" t="s">
        <v>134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134</v>
      </c>
      <c r="HJ825" s="2" t="s">
        <v>134</v>
      </c>
      <c r="HK825" s="2" t="s">
        <v>134</v>
      </c>
      <c r="HL825" s="2" t="s">
        <v>134</v>
      </c>
      <c r="HM825" s="2" t="s">
        <v>134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134</v>
      </c>
      <c r="IT825" s="2" t="s">
        <v>134</v>
      </c>
      <c r="IU825" s="2" t="s">
        <v>134</v>
      </c>
      <c r="IV825" s="2" t="s">
        <v>134</v>
      </c>
      <c r="IW825" s="2" t="s">
        <v>134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134</v>
      </c>
      <c r="JS825" s="2" t="s">
        <v>134</v>
      </c>
      <c r="JT825" s="2" t="s">
        <v>134</v>
      </c>
      <c r="JU825" s="2" t="s">
        <v>134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134</v>
      </c>
      <c r="LB825" s="2" t="s">
        <v>134</v>
      </c>
      <c r="LC825" s="2" t="s">
        <v>134</v>
      </c>
      <c r="LD825" s="2" t="s">
        <v>134</v>
      </c>
      <c r="LE825" s="2" t="s">
        <v>134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  <c r="RS825" s="4"/>
      <c r="RT825" s="8"/>
      <c r="RU825" s="4"/>
      <c r="RV825" s="8"/>
      <c r="RW825" s="7"/>
      <c r="RX825" s="7"/>
      <c r="RY825" s="2" t="s">
        <v>134</v>
      </c>
      <c r="RZ825" s="2" t="s">
        <v>134</v>
      </c>
      <c r="SA825" s="2" t="s">
        <v>134</v>
      </c>
      <c r="SB825" s="2" t="s">
        <v>134</v>
      </c>
      <c r="SC825" s="2" t="s">
        <v>134</v>
      </c>
      <c r="SD825" s="2" t="s">
        <v>134</v>
      </c>
      <c r="SE825" s="4"/>
      <c r="SF825" s="8"/>
      <c r="SG825" s="4"/>
      <c r="SH825" s="8"/>
      <c r="SI825" s="7"/>
      <c r="SJ825" s="7"/>
      <c r="SK825" s="2" t="s">
        <v>134</v>
      </c>
      <c r="SL825" s="2" t="s">
        <v>134</v>
      </c>
      <c r="SM825" s="2" t="s">
        <v>134</v>
      </c>
      <c r="SN825" s="2" t="s">
        <v>134</v>
      </c>
      <c r="SO825" s="2" t="s">
        <v>134</v>
      </c>
      <c r="SP825" s="2" t="s">
        <v>134</v>
      </c>
    </row>
    <row r="826">
      <c r="A826" s="2" t="s">
        <v>4728</v>
      </c>
      <c r="B826" s="2" t="s">
        <v>123</v>
      </c>
      <c r="C826" s="2" t="s">
        <v>4717</v>
      </c>
      <c r="D826" s="2" t="s">
        <v>125</v>
      </c>
      <c r="E826" s="2" t="s">
        <v>1660</v>
      </c>
      <c r="F826" s="2" t="s">
        <v>4729</v>
      </c>
      <c r="G826" s="2" t="s">
        <v>134</v>
      </c>
      <c r="H826" s="2" t="s">
        <v>134</v>
      </c>
      <c r="I826" s="2" t="s">
        <v>134</v>
      </c>
      <c r="J826" s="2" t="s">
        <v>4718</v>
      </c>
      <c r="K826" s="2" t="s">
        <v>4730</v>
      </c>
      <c r="L826" s="3">
        <v>3.8</v>
      </c>
      <c r="M826" s="3"/>
      <c r="N826" s="3"/>
      <c r="O826" s="2" t="s">
        <v>131</v>
      </c>
      <c r="P826" s="2" t="s">
        <v>134</v>
      </c>
      <c r="Q826" s="2" t="s">
        <v>134</v>
      </c>
      <c r="R826" s="2" t="s">
        <v>40</v>
      </c>
      <c r="S826" s="2" t="s">
        <v>134</v>
      </c>
      <c r="T826" s="2" t="s">
        <v>134</v>
      </c>
      <c r="U826" s="2" t="s">
        <v>134</v>
      </c>
      <c r="V826" s="2" t="s">
        <v>134</v>
      </c>
      <c r="W826" s="2" t="s">
        <v>134</v>
      </c>
      <c r="X826" s="2" t="s">
        <v>134</v>
      </c>
      <c r="Y826" s="2" t="s">
        <v>134</v>
      </c>
      <c r="Z826" s="4"/>
      <c r="AA826" s="4">
        <f>=ROUNDDOWN({0},0)</f>
      </c>
      <c r="AB826" s="5"/>
      <c r="AC826" s="2" t="s">
        <v>134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134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134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134</v>
      </c>
      <c r="BW826" s="2" t="s">
        <v>134</v>
      </c>
      <c r="BX826" s="2" t="s">
        <v>134</v>
      </c>
      <c r="BY826" s="2" t="s">
        <v>134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134</v>
      </c>
      <c r="CH826" s="2" t="s">
        <v>134</v>
      </c>
      <c r="CI826" s="2" t="s">
        <v>134</v>
      </c>
      <c r="CJ826" s="2" t="s">
        <v>134</v>
      </c>
      <c r="CK826" s="2" t="s">
        <v>134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134</v>
      </c>
      <c r="CU826" s="2" t="s">
        <v>134</v>
      </c>
      <c r="CV826" s="2" t="s">
        <v>134</v>
      </c>
      <c r="CW826" s="2" t="s">
        <v>134</v>
      </c>
      <c r="CX826" s="2" t="s">
        <v>134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134</v>
      </c>
      <c r="DG826" s="2" t="s">
        <v>134</v>
      </c>
      <c r="DH826" s="2" t="s">
        <v>134</v>
      </c>
      <c r="DI826" s="2" t="s">
        <v>134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134</v>
      </c>
      <c r="DR826" s="2" t="s">
        <v>134</v>
      </c>
      <c r="DS826" s="2" t="s">
        <v>134</v>
      </c>
      <c r="DT826" s="2" t="s">
        <v>134</v>
      </c>
      <c r="DU826" s="2" t="s">
        <v>134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134</v>
      </c>
      <c r="ED826" s="2" t="s">
        <v>134</v>
      </c>
      <c r="EE826" s="2" t="s">
        <v>134</v>
      </c>
      <c r="EF826" s="2" t="s">
        <v>134</v>
      </c>
      <c r="EG826" s="2" t="s">
        <v>134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134</v>
      </c>
      <c r="EP826" s="2" t="s">
        <v>134</v>
      </c>
      <c r="EQ826" s="2" t="s">
        <v>134</v>
      </c>
      <c r="ER826" s="2" t="s">
        <v>134</v>
      </c>
      <c r="ES826" s="2" t="s">
        <v>134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134</v>
      </c>
      <c r="FB826" s="2" t="s">
        <v>134</v>
      </c>
      <c r="FC826" s="2" t="s">
        <v>134</v>
      </c>
      <c r="FD826" s="2" t="s">
        <v>134</v>
      </c>
      <c r="FE826" s="2" t="s">
        <v>134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134</v>
      </c>
      <c r="FN826" s="2" t="s">
        <v>134</v>
      </c>
      <c r="FO826" s="2" t="s">
        <v>134</v>
      </c>
      <c r="FP826" s="2" t="s">
        <v>134</v>
      </c>
      <c r="FQ826" s="2" t="s">
        <v>134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134</v>
      </c>
      <c r="GA826" s="2" t="s">
        <v>134</v>
      </c>
      <c r="GB826" s="2" t="s">
        <v>134</v>
      </c>
      <c r="GC826" s="2" t="s">
        <v>134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134</v>
      </c>
      <c r="GM826" s="2" t="s">
        <v>134</v>
      </c>
      <c r="GN826" s="2" t="s">
        <v>134</v>
      </c>
      <c r="GO826" s="2" t="s">
        <v>134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134</v>
      </c>
      <c r="GX826" s="2" t="s">
        <v>134</v>
      </c>
      <c r="GY826" s="2" t="s">
        <v>134</v>
      </c>
      <c r="GZ826" s="2" t="s">
        <v>134</v>
      </c>
      <c r="HA826" s="2" t="s">
        <v>134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134</v>
      </c>
      <c r="HJ826" s="2" t="s">
        <v>134</v>
      </c>
      <c r="HK826" s="2" t="s">
        <v>134</v>
      </c>
      <c r="HL826" s="2" t="s">
        <v>134</v>
      </c>
      <c r="HM826" s="2" t="s">
        <v>134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134</v>
      </c>
      <c r="HV826" s="2" t="s">
        <v>134</v>
      </c>
      <c r="HW826" s="2" t="s">
        <v>134</v>
      </c>
      <c r="HX826" s="2" t="s">
        <v>134</v>
      </c>
      <c r="HY826" s="2" t="s">
        <v>134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134</v>
      </c>
      <c r="II826" s="2" t="s">
        <v>134</v>
      </c>
      <c r="IJ826" s="2" t="s">
        <v>134</v>
      </c>
      <c r="IK826" s="2" t="s">
        <v>134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134</v>
      </c>
      <c r="IT826" s="2" t="s">
        <v>134</v>
      </c>
      <c r="IU826" s="2" t="s">
        <v>134</v>
      </c>
      <c r="IV826" s="2" t="s">
        <v>134</v>
      </c>
      <c r="IW826" s="2" t="s">
        <v>134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134</v>
      </c>
      <c r="JG826" s="2" t="s">
        <v>134</v>
      </c>
      <c r="JH826" s="2" t="s">
        <v>134</v>
      </c>
      <c r="JI826" s="2" t="s">
        <v>134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134</v>
      </c>
      <c r="JR826" s="2" t="s">
        <v>134</v>
      </c>
      <c r="JS826" s="2" t="s">
        <v>134</v>
      </c>
      <c r="JT826" s="2" t="s">
        <v>134</v>
      </c>
      <c r="JU826" s="2" t="s">
        <v>134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134</v>
      </c>
      <c r="KE826" s="2" t="s">
        <v>134</v>
      </c>
      <c r="KF826" s="2" t="s">
        <v>134</v>
      </c>
      <c r="KG826" s="2" t="s">
        <v>134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134</v>
      </c>
      <c r="KQ826" s="2" t="s">
        <v>134</v>
      </c>
      <c r="KR826" s="2" t="s">
        <v>134</v>
      </c>
      <c r="KS826" s="2" t="s">
        <v>134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134</v>
      </c>
      <c r="LC826" s="2" t="s">
        <v>134</v>
      </c>
      <c r="LD826" s="2" t="s">
        <v>134</v>
      </c>
      <c r="LE826" s="2" t="s">
        <v>134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134</v>
      </c>
      <c r="LO826" s="2" t="s">
        <v>134</v>
      </c>
      <c r="LP826" s="2" t="s">
        <v>134</v>
      </c>
      <c r="LQ826" s="2" t="s">
        <v>134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134</v>
      </c>
      <c r="LZ826" s="2" t="s">
        <v>134</v>
      </c>
      <c r="MA826" s="2" t="s">
        <v>134</v>
      </c>
      <c r="MB826" s="2" t="s">
        <v>134</v>
      </c>
      <c r="MC826" s="2" t="s">
        <v>134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134</v>
      </c>
      <c r="MM826" s="2" t="s">
        <v>134</v>
      </c>
      <c r="MN826" s="2" t="s">
        <v>134</v>
      </c>
      <c r="MO826" s="2" t="s">
        <v>134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134</v>
      </c>
      <c r="MY826" s="2" t="s">
        <v>134</v>
      </c>
      <c r="MZ826" s="2" t="s">
        <v>134</v>
      </c>
      <c r="NA826" s="2" t="s">
        <v>134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134</v>
      </c>
      <c r="NJ826" s="2" t="s">
        <v>134</v>
      </c>
      <c r="NK826" s="2" t="s">
        <v>134</v>
      </c>
      <c r="NL826" s="2" t="s">
        <v>134</v>
      </c>
      <c r="NM826" s="2" t="s">
        <v>134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134</v>
      </c>
      <c r="NV826" s="2" t="s">
        <v>134</v>
      </c>
      <c r="NW826" s="2" t="s">
        <v>134</v>
      </c>
      <c r="NX826" s="2" t="s">
        <v>134</v>
      </c>
      <c r="NY826" s="2" t="s">
        <v>134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134</v>
      </c>
      <c r="OI826" s="2" t="s">
        <v>134</v>
      </c>
      <c r="OJ826" s="2" t="s">
        <v>134</v>
      </c>
      <c r="OK826" s="2" t="s">
        <v>134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134</v>
      </c>
      <c r="OT826" s="2" t="s">
        <v>134</v>
      </c>
      <c r="OU826" s="2" t="s">
        <v>134</v>
      </c>
      <c r="OV826" s="2" t="s">
        <v>134</v>
      </c>
      <c r="OW826" s="2" t="s">
        <v>134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134</v>
      </c>
      <c r="PS826" s="2" t="s">
        <v>134</v>
      </c>
      <c r="PT826" s="2" t="s">
        <v>134</v>
      </c>
      <c r="PU826" s="2" t="s">
        <v>134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134</v>
      </c>
      <c r="QP826" s="2" t="s">
        <v>134</v>
      </c>
      <c r="QQ826" s="2" t="s">
        <v>134</v>
      </c>
      <c r="QR826" s="2" t="s">
        <v>134</v>
      </c>
      <c r="QS826" s="2" t="s">
        <v>134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134</v>
      </c>
      <c r="RB826" s="2" t="s">
        <v>134</v>
      </c>
      <c r="RC826" s="2" t="s">
        <v>134</v>
      </c>
      <c r="RD826" s="2" t="s">
        <v>134</v>
      </c>
      <c r="RE826" s="2" t="s">
        <v>134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134</v>
      </c>
      <c r="RN826" s="2" t="s">
        <v>134</v>
      </c>
      <c r="RO826" s="2" t="s">
        <v>134</v>
      </c>
      <c r="RP826" s="2" t="s">
        <v>134</v>
      </c>
      <c r="RQ826" s="2" t="s">
        <v>134</v>
      </c>
      <c r="RR826" s="2" t="s">
        <v>134</v>
      </c>
      <c r="RS826" s="4"/>
      <c r="RT826" s="8"/>
      <c r="RU826" s="4"/>
      <c r="RV826" s="8"/>
      <c r="RW826" s="7"/>
      <c r="RX826" s="7"/>
      <c r="RY826" s="2" t="s">
        <v>134</v>
      </c>
      <c r="RZ826" s="2" t="s">
        <v>134</v>
      </c>
      <c r="SA826" s="2" t="s">
        <v>134</v>
      </c>
      <c r="SB826" s="2" t="s">
        <v>134</v>
      </c>
      <c r="SC826" s="2" t="s">
        <v>134</v>
      </c>
      <c r="SD826" s="2" t="s">
        <v>134</v>
      </c>
      <c r="SE826" s="4"/>
      <c r="SF826" s="8"/>
      <c r="SG826" s="4"/>
      <c r="SH826" s="8"/>
      <c r="SI826" s="7"/>
      <c r="SJ826" s="7"/>
      <c r="SK826" s="2" t="s">
        <v>134</v>
      </c>
      <c r="SL826" s="2" t="s">
        <v>134</v>
      </c>
      <c r="SM826" s="2" t="s">
        <v>134</v>
      </c>
      <c r="SN826" s="2" t="s">
        <v>134</v>
      </c>
      <c r="SO826" s="2" t="s">
        <v>134</v>
      </c>
      <c r="SP826" s="2" t="s">
        <v>134</v>
      </c>
    </row>
    <row r="827">
      <c r="A827" s="16" t="s">
        <v>4731</v>
      </c>
      <c r="B827" s="9" t="s">
        <v>134</v>
      </c>
      <c r="C827" s="9" t="s">
        <v>134</v>
      </c>
      <c r="D827" s="9" t="s">
        <v>134</v>
      </c>
      <c r="E827" s="9" t="s">
        <v>134</v>
      </c>
      <c r="F827" s="9" t="s">
        <v>134</v>
      </c>
      <c r="G827" s="9" t="s">
        <v>134</v>
      </c>
      <c r="H827" s="9" t="s">
        <v>134</v>
      </c>
      <c r="I827" s="9" t="s">
        <v>134</v>
      </c>
      <c r="J827" s="9" t="s">
        <v>134</v>
      </c>
      <c r="K827" s="9" t="s">
        <v>134</v>
      </c>
      <c r="L827" s="10"/>
      <c r="M827" s="10"/>
      <c r="N827" s="10"/>
      <c r="O827" s="9" t="s">
        <v>134</v>
      </c>
      <c r="P827" s="9" t="s">
        <v>134</v>
      </c>
      <c r="Q827" s="9" t="s">
        <v>134</v>
      </c>
      <c r="R827" s="9" t="s">
        <v>134</v>
      </c>
      <c r="S827" s="9" t="s">
        <v>134</v>
      </c>
      <c r="T827" s="9" t="s">
        <v>134</v>
      </c>
      <c r="U827" s="9" t="s">
        <v>134</v>
      </c>
      <c r="V827" s="9" t="s">
        <v>134</v>
      </c>
      <c r="W827" s="9" t="s">
        <v>134</v>
      </c>
      <c r="X827" s="9" t="s">
        <v>134</v>
      </c>
      <c r="Y827" s="9" t="s">
        <v>134</v>
      </c>
      <c r="Z827" s="11">
        <v>162322</v>
      </c>
      <c r="AA827" s="11">
        <f>=ROUNDDOWN({0},0)</f>
      </c>
      <c r="AB827" s="12">
        <v>10312</v>
      </c>
      <c r="AC827" s="9" t="s">
        <v>134</v>
      </c>
      <c r="AD827" s="11"/>
      <c r="AE827" s="11">
        <v>153532</v>
      </c>
      <c r="AF827" s="13"/>
      <c r="AG827" s="13"/>
      <c r="AH827" s="14"/>
      <c r="AI827" s="11"/>
      <c r="AJ827" s="11">
        <f>=ROUNDDOWN({0},0)</f>
      </c>
      <c r="AK827" s="12"/>
      <c r="AL827" s="9" t="s">
        <v>134</v>
      </c>
      <c r="AM827" s="11"/>
      <c r="AN827" s="11"/>
      <c r="AO827" s="14"/>
      <c r="AP827" s="11">
        <v>218861</v>
      </c>
      <c r="AQ827" s="15">
        <v>4195703.31</v>
      </c>
      <c r="AR827" s="11"/>
      <c r="AS827" s="15"/>
      <c r="AT827" s="14"/>
      <c r="AU827" s="14"/>
      <c r="AV827" s="11">
        <v>218861</v>
      </c>
      <c r="AW827" s="15">
        <v>4195703.31</v>
      </c>
      <c r="AX827" s="11"/>
      <c r="AY827" s="15"/>
      <c r="AZ827" s="14"/>
      <c r="BA827" s="14"/>
      <c r="BB827" s="14"/>
      <c r="BC827" s="11">
        <v>218861</v>
      </c>
      <c r="BD827" s="15">
        <v>4195703.31</v>
      </c>
      <c r="BE827" s="11"/>
      <c r="BF827" s="15"/>
      <c r="BG827" s="14"/>
      <c r="BH827" s="14"/>
      <c r="BI827" s="14"/>
      <c r="BJ827" s="11"/>
      <c r="BK827" s="15"/>
      <c r="BL827" s="9" t="s">
        <v>134</v>
      </c>
      <c r="BM827" s="14"/>
      <c r="BN827" s="14"/>
      <c r="BO827" s="11">
        <v>91139</v>
      </c>
      <c r="BP827" s="15">
        <v>1814369.71</v>
      </c>
      <c r="BQ827" s="11"/>
      <c r="BR827" s="15"/>
      <c r="BS827" s="14"/>
      <c r="BT827" s="14"/>
      <c r="BU827" s="9" t="s">
        <v>134</v>
      </c>
      <c r="BV827" s="9" t="s">
        <v>134</v>
      </c>
      <c r="BW827" s="9" t="s">
        <v>134</v>
      </c>
      <c r="BX827" s="9" t="s">
        <v>134</v>
      </c>
      <c r="BY827" s="9" t="s">
        <v>134</v>
      </c>
      <c r="BZ827" s="9" t="s">
        <v>134</v>
      </c>
      <c r="CA827" s="11">
        <v>34333</v>
      </c>
      <c r="CB827" s="15">
        <v>590866.1</v>
      </c>
      <c r="CC827" s="11"/>
      <c r="CD827" s="15"/>
      <c r="CE827" s="14"/>
      <c r="CF827" s="14"/>
      <c r="CG827" s="9" t="s">
        <v>134</v>
      </c>
      <c r="CH827" s="9" t="s">
        <v>134</v>
      </c>
      <c r="CI827" s="9" t="s">
        <v>134</v>
      </c>
      <c r="CJ827" s="9" t="s">
        <v>134</v>
      </c>
      <c r="CK827" s="9" t="s">
        <v>134</v>
      </c>
      <c r="CL827" s="9" t="s">
        <v>134</v>
      </c>
      <c r="CM827" s="11">
        <v>27670</v>
      </c>
      <c r="CN827" s="15">
        <v>496858.09</v>
      </c>
      <c r="CO827" s="11"/>
      <c r="CP827" s="15"/>
      <c r="CQ827" s="14"/>
      <c r="CR827" s="14"/>
      <c r="CS827" s="9" t="s">
        <v>134</v>
      </c>
      <c r="CT827" s="9" t="s">
        <v>134</v>
      </c>
      <c r="CU827" s="9" t="s">
        <v>134</v>
      </c>
      <c r="CV827" s="9" t="s">
        <v>134</v>
      </c>
      <c r="CW827" s="9" t="s">
        <v>134</v>
      </c>
      <c r="CX827" s="9" t="s">
        <v>134</v>
      </c>
      <c r="CY827" s="11">
        <v>21303</v>
      </c>
      <c r="CZ827" s="15">
        <v>436855.16</v>
      </c>
      <c r="DA827" s="11"/>
      <c r="DB827" s="15"/>
      <c r="DC827" s="14"/>
      <c r="DD827" s="14"/>
      <c r="DE827" s="9" t="s">
        <v>134</v>
      </c>
      <c r="DF827" s="9" t="s">
        <v>134</v>
      </c>
      <c r="DG827" s="9" t="s">
        <v>134</v>
      </c>
      <c r="DH827" s="9" t="s">
        <v>134</v>
      </c>
      <c r="DI827" s="9" t="s">
        <v>134</v>
      </c>
      <c r="DJ827" s="9" t="s">
        <v>134</v>
      </c>
      <c r="DK827" s="11">
        <v>15217</v>
      </c>
      <c r="DL827" s="15">
        <v>304513.6</v>
      </c>
      <c r="DM827" s="11"/>
      <c r="DN827" s="15"/>
      <c r="DO827" s="14"/>
      <c r="DP827" s="14"/>
      <c r="DQ827" s="9" t="s">
        <v>134</v>
      </c>
      <c r="DR827" s="9" t="s">
        <v>134</v>
      </c>
      <c r="DS827" s="9" t="s">
        <v>134</v>
      </c>
      <c r="DT827" s="9" t="s">
        <v>134</v>
      </c>
      <c r="DU827" s="9" t="s">
        <v>134</v>
      </c>
      <c r="DV827" s="9" t="s">
        <v>134</v>
      </c>
      <c r="DW827" s="11">
        <v>10828</v>
      </c>
      <c r="DX827" s="15">
        <v>198692.9</v>
      </c>
      <c r="DY827" s="11"/>
      <c r="DZ827" s="15"/>
      <c r="EA827" s="14"/>
      <c r="EB827" s="14"/>
      <c r="EC827" s="9" t="s">
        <v>134</v>
      </c>
      <c r="ED827" s="9" t="s">
        <v>134</v>
      </c>
      <c r="EE827" s="9" t="s">
        <v>134</v>
      </c>
      <c r="EF827" s="9" t="s">
        <v>134</v>
      </c>
      <c r="EG827" s="9" t="s">
        <v>134</v>
      </c>
      <c r="EH827" s="9" t="s">
        <v>134</v>
      </c>
      <c r="EI827" s="11">
        <v>9536</v>
      </c>
      <c r="EJ827" s="15">
        <v>172561.36</v>
      </c>
      <c r="EK827" s="11"/>
      <c r="EL827" s="15"/>
      <c r="EM827" s="14"/>
      <c r="EN827" s="14"/>
      <c r="EO827" s="9" t="s">
        <v>134</v>
      </c>
      <c r="EP827" s="9" t="s">
        <v>134</v>
      </c>
      <c r="EQ827" s="9" t="s">
        <v>134</v>
      </c>
      <c r="ER827" s="9" t="s">
        <v>134</v>
      </c>
      <c r="ES827" s="9" t="s">
        <v>134</v>
      </c>
      <c r="ET827" s="9" t="s">
        <v>134</v>
      </c>
      <c r="EU827" s="11">
        <v>2348</v>
      </c>
      <c r="EV827" s="15">
        <v>47046.79</v>
      </c>
      <c r="EW827" s="11"/>
      <c r="EX827" s="15"/>
      <c r="EY827" s="14"/>
      <c r="EZ827" s="14"/>
      <c r="FA827" s="9" t="s">
        <v>134</v>
      </c>
      <c r="FB827" s="9" t="s">
        <v>134</v>
      </c>
      <c r="FC827" s="9" t="s">
        <v>134</v>
      </c>
      <c r="FD827" s="9" t="s">
        <v>134</v>
      </c>
      <c r="FE827" s="9" t="s">
        <v>134</v>
      </c>
      <c r="FF827" s="9" t="s">
        <v>134</v>
      </c>
      <c r="FG827" s="11">
        <v>1591</v>
      </c>
      <c r="FH827" s="15">
        <v>30994.95</v>
      </c>
      <c r="FI827" s="11"/>
      <c r="FJ827" s="15"/>
      <c r="FK827" s="14"/>
      <c r="FL827" s="14"/>
      <c r="FM827" s="9" t="s">
        <v>134</v>
      </c>
      <c r="FN827" s="9" t="s">
        <v>134</v>
      </c>
      <c r="FO827" s="9" t="s">
        <v>134</v>
      </c>
      <c r="FP827" s="9" t="s">
        <v>134</v>
      </c>
      <c r="FQ827" s="9" t="s">
        <v>134</v>
      </c>
      <c r="FR827" s="9" t="s">
        <v>134</v>
      </c>
      <c r="FS827" s="11">
        <v>1192</v>
      </c>
      <c r="FT827" s="15">
        <v>23408.56</v>
      </c>
      <c r="FU827" s="11"/>
      <c r="FV827" s="15"/>
      <c r="FW827" s="14"/>
      <c r="FX827" s="14"/>
      <c r="FY827" s="9" t="s">
        <v>134</v>
      </c>
      <c r="FZ827" s="9" t="s">
        <v>134</v>
      </c>
      <c r="GA827" s="9" t="s">
        <v>134</v>
      </c>
      <c r="GB827" s="9" t="s">
        <v>134</v>
      </c>
      <c r="GC827" s="9" t="s">
        <v>134</v>
      </c>
      <c r="GD827" s="9" t="s">
        <v>134</v>
      </c>
      <c r="GE827" s="11">
        <v>830</v>
      </c>
      <c r="GF827" s="15">
        <v>18675</v>
      </c>
      <c r="GG827" s="11"/>
      <c r="GH827" s="15"/>
      <c r="GI827" s="14"/>
      <c r="GJ827" s="14"/>
      <c r="GK827" s="9" t="s">
        <v>134</v>
      </c>
      <c r="GL827" s="9" t="s">
        <v>134</v>
      </c>
      <c r="GM827" s="9" t="s">
        <v>134</v>
      </c>
      <c r="GN827" s="9" t="s">
        <v>134</v>
      </c>
      <c r="GO827" s="9" t="s">
        <v>134</v>
      </c>
      <c r="GP827" s="9" t="s">
        <v>134</v>
      </c>
      <c r="GQ827" s="11">
        <v>636</v>
      </c>
      <c r="GR827" s="15">
        <v>11495.81</v>
      </c>
      <c r="GS827" s="11"/>
      <c r="GT827" s="15"/>
      <c r="GU827" s="14"/>
      <c r="GV827" s="14"/>
      <c r="GW827" s="9" t="s">
        <v>134</v>
      </c>
      <c r="GX827" s="9" t="s">
        <v>134</v>
      </c>
      <c r="GY827" s="9" t="s">
        <v>134</v>
      </c>
      <c r="GZ827" s="9" t="s">
        <v>134</v>
      </c>
      <c r="HA827" s="9" t="s">
        <v>134</v>
      </c>
      <c r="HB827" s="9" t="s">
        <v>134</v>
      </c>
      <c r="HC827" s="11">
        <v>355</v>
      </c>
      <c r="HD827" s="15">
        <v>11172.9</v>
      </c>
      <c r="HE827" s="11"/>
      <c r="HF827" s="15"/>
      <c r="HG827" s="14"/>
      <c r="HH827" s="14"/>
      <c r="HI827" s="9" t="s">
        <v>134</v>
      </c>
      <c r="HJ827" s="9" t="s">
        <v>134</v>
      </c>
      <c r="HK827" s="9" t="s">
        <v>134</v>
      </c>
      <c r="HL827" s="9" t="s">
        <v>134</v>
      </c>
      <c r="HM827" s="9" t="s">
        <v>134</v>
      </c>
      <c r="HN827" s="9" t="s">
        <v>134</v>
      </c>
      <c r="HO827" s="11">
        <v>450</v>
      </c>
      <c r="HP827" s="15">
        <v>10123.99</v>
      </c>
      <c r="HQ827" s="11"/>
      <c r="HR827" s="15"/>
      <c r="HS827" s="14"/>
      <c r="HT827" s="14"/>
      <c r="HU827" s="9" t="s">
        <v>134</v>
      </c>
      <c r="HV827" s="9" t="s">
        <v>134</v>
      </c>
      <c r="HW827" s="9" t="s">
        <v>134</v>
      </c>
      <c r="HX827" s="9" t="s">
        <v>134</v>
      </c>
      <c r="HY827" s="9" t="s">
        <v>134</v>
      </c>
      <c r="HZ827" s="9" t="s">
        <v>134</v>
      </c>
      <c r="IA827" s="11">
        <v>524</v>
      </c>
      <c r="IB827" s="15">
        <v>9414.08</v>
      </c>
      <c r="IC827" s="11"/>
      <c r="ID827" s="15"/>
      <c r="IE827" s="14"/>
      <c r="IF827" s="14"/>
      <c r="IG827" s="9" t="s">
        <v>134</v>
      </c>
      <c r="IH827" s="9" t="s">
        <v>134</v>
      </c>
      <c r="II827" s="9" t="s">
        <v>134</v>
      </c>
      <c r="IJ827" s="9" t="s">
        <v>134</v>
      </c>
      <c r="IK827" s="9" t="s">
        <v>134</v>
      </c>
      <c r="IL827" s="9" t="s">
        <v>134</v>
      </c>
      <c r="IM827" s="11">
        <v>207</v>
      </c>
      <c r="IN827" s="15">
        <v>4312.04</v>
      </c>
      <c r="IO827" s="11"/>
      <c r="IP827" s="15"/>
      <c r="IQ827" s="14"/>
      <c r="IR827" s="14"/>
      <c r="IS827" s="9" t="s">
        <v>134</v>
      </c>
      <c r="IT827" s="9" t="s">
        <v>134</v>
      </c>
      <c r="IU827" s="9" t="s">
        <v>134</v>
      </c>
      <c r="IV827" s="9" t="s">
        <v>134</v>
      </c>
      <c r="IW827" s="9" t="s">
        <v>134</v>
      </c>
      <c r="IX827" s="9" t="s">
        <v>134</v>
      </c>
      <c r="IY827" s="11">
        <v>137</v>
      </c>
      <c r="IZ827" s="15">
        <v>3030.88</v>
      </c>
      <c r="JA827" s="11"/>
      <c r="JB827" s="15"/>
      <c r="JC827" s="14"/>
      <c r="JD827" s="14"/>
      <c r="JE827" s="9" t="s">
        <v>134</v>
      </c>
      <c r="JF827" s="9" t="s">
        <v>134</v>
      </c>
      <c r="JG827" s="9" t="s">
        <v>134</v>
      </c>
      <c r="JH827" s="9" t="s">
        <v>134</v>
      </c>
      <c r="JI827" s="9" t="s">
        <v>134</v>
      </c>
      <c r="JJ827" s="9" t="s">
        <v>134</v>
      </c>
      <c r="JK827" s="11">
        <v>94</v>
      </c>
      <c r="JL827" s="15">
        <v>2787.99</v>
      </c>
      <c r="JM827" s="11"/>
      <c r="JN827" s="15"/>
      <c r="JO827" s="14"/>
      <c r="JP827" s="14"/>
      <c r="JQ827" s="9" t="s">
        <v>134</v>
      </c>
      <c r="JR827" s="9" t="s">
        <v>134</v>
      </c>
      <c r="JS827" s="9" t="s">
        <v>134</v>
      </c>
      <c r="JT827" s="9" t="s">
        <v>134</v>
      </c>
      <c r="JU827" s="9" t="s">
        <v>134</v>
      </c>
      <c r="JV827" s="9" t="s">
        <v>134</v>
      </c>
      <c r="JW827" s="11">
        <v>112</v>
      </c>
      <c r="JX827" s="15">
        <v>2382.92</v>
      </c>
      <c r="JY827" s="11"/>
      <c r="JZ827" s="15"/>
      <c r="KA827" s="14"/>
      <c r="KB827" s="14"/>
      <c r="KC827" s="9" t="s">
        <v>134</v>
      </c>
      <c r="KD827" s="9" t="s">
        <v>134</v>
      </c>
      <c r="KE827" s="9" t="s">
        <v>134</v>
      </c>
      <c r="KF827" s="9" t="s">
        <v>134</v>
      </c>
      <c r="KG827" s="9" t="s">
        <v>134</v>
      </c>
      <c r="KH827" s="9" t="s">
        <v>134</v>
      </c>
      <c r="KI827" s="11">
        <v>140</v>
      </c>
      <c r="KJ827" s="15">
        <v>2311.29</v>
      </c>
      <c r="KK827" s="11"/>
      <c r="KL827" s="15"/>
      <c r="KM827" s="14"/>
      <c r="KN827" s="14"/>
      <c r="KO827" s="9" t="s">
        <v>134</v>
      </c>
      <c r="KP827" s="9" t="s">
        <v>134</v>
      </c>
      <c r="KQ827" s="9" t="s">
        <v>134</v>
      </c>
      <c r="KR827" s="9" t="s">
        <v>134</v>
      </c>
      <c r="KS827" s="9" t="s">
        <v>134</v>
      </c>
      <c r="KT827" s="9" t="s">
        <v>134</v>
      </c>
      <c r="KU827" s="11">
        <v>108</v>
      </c>
      <c r="KV827" s="15">
        <v>2022.24</v>
      </c>
      <c r="KW827" s="11"/>
      <c r="KX827" s="15"/>
      <c r="KY827" s="14"/>
      <c r="KZ827" s="14"/>
      <c r="LA827" s="9" t="s">
        <v>134</v>
      </c>
      <c r="LB827" s="9" t="s">
        <v>134</v>
      </c>
      <c r="LC827" s="9" t="s">
        <v>134</v>
      </c>
      <c r="LD827" s="9" t="s">
        <v>134</v>
      </c>
      <c r="LE827" s="9" t="s">
        <v>134</v>
      </c>
      <c r="LF827" s="9" t="s">
        <v>134</v>
      </c>
      <c r="LG827" s="11">
        <v>50</v>
      </c>
      <c r="LH827" s="15">
        <v>813.16</v>
      </c>
      <c r="LI827" s="11"/>
      <c r="LJ827" s="15"/>
      <c r="LK827" s="14"/>
      <c r="LL827" s="14"/>
      <c r="LM827" s="9" t="s">
        <v>134</v>
      </c>
      <c r="LN827" s="9" t="s">
        <v>134</v>
      </c>
      <c r="LO827" s="9" t="s">
        <v>134</v>
      </c>
      <c r="LP827" s="9" t="s">
        <v>134</v>
      </c>
      <c r="LQ827" s="9" t="s">
        <v>134</v>
      </c>
      <c r="LR827" s="9" t="s">
        <v>134</v>
      </c>
      <c r="LS827" s="11">
        <v>35</v>
      </c>
      <c r="LT827" s="15">
        <v>590.51</v>
      </c>
      <c r="LU827" s="11"/>
      <c r="LV827" s="15"/>
      <c r="LW827" s="14"/>
      <c r="LX827" s="14"/>
      <c r="LY827" s="9" t="s">
        <v>134</v>
      </c>
      <c r="LZ827" s="9" t="s">
        <v>134</v>
      </c>
      <c r="MA827" s="9" t="s">
        <v>134</v>
      </c>
      <c r="MB827" s="9" t="s">
        <v>134</v>
      </c>
      <c r="MC827" s="9" t="s">
        <v>134</v>
      </c>
      <c r="MD827" s="9" t="s">
        <v>134</v>
      </c>
      <c r="ME827" s="11">
        <v>20</v>
      </c>
      <c r="MF827" s="15">
        <v>358.88</v>
      </c>
      <c r="MG827" s="11"/>
      <c r="MH827" s="15"/>
      <c r="MI827" s="14"/>
      <c r="MJ827" s="14"/>
      <c r="MK827" s="9" t="s">
        <v>134</v>
      </c>
      <c r="ML827" s="9" t="s">
        <v>134</v>
      </c>
      <c r="MM827" s="9" t="s">
        <v>134</v>
      </c>
      <c r="MN827" s="9" t="s">
        <v>134</v>
      </c>
      <c r="MO827" s="9" t="s">
        <v>134</v>
      </c>
      <c r="MP827" s="9" t="s">
        <v>134</v>
      </c>
      <c r="MQ827" s="11">
        <v>6</v>
      </c>
      <c r="MR827" s="15">
        <v>44.4</v>
      </c>
      <c r="MS827" s="11"/>
      <c r="MT827" s="15"/>
      <c r="MU827" s="14"/>
      <c r="MV827" s="14"/>
      <c r="MW827" s="9" t="s">
        <v>134</v>
      </c>
      <c r="MX827" s="9" t="s">
        <v>134</v>
      </c>
      <c r="MY827" s="9" t="s">
        <v>134</v>
      </c>
      <c r="MZ827" s="9" t="s">
        <v>134</v>
      </c>
      <c r="NA827" s="9" t="s">
        <v>134</v>
      </c>
      <c r="NB827" s="9" t="s">
        <v>134</v>
      </c>
      <c r="NC827" s="11"/>
      <c r="ND827" s="15"/>
      <c r="NE827" s="11"/>
      <c r="NF827" s="15"/>
      <c r="NG827" s="14"/>
      <c r="NH827" s="14"/>
      <c r="NI827" s="9" t="s">
        <v>134</v>
      </c>
      <c r="NJ827" s="9" t="s">
        <v>134</v>
      </c>
      <c r="NK827" s="9" t="s">
        <v>134</v>
      </c>
      <c r="NL827" s="9" t="s">
        <v>134</v>
      </c>
      <c r="NM827" s="9" t="s">
        <v>134</v>
      </c>
      <c r="NN827" s="9" t="s">
        <v>134</v>
      </c>
      <c r="NO827" s="11"/>
      <c r="NP827" s="15"/>
      <c r="NQ827" s="11"/>
      <c r="NR827" s="15"/>
      <c r="NS827" s="14"/>
      <c r="NT827" s="14"/>
      <c r="NU827" s="9" t="s">
        <v>134</v>
      </c>
      <c r="NV827" s="9" t="s">
        <v>134</v>
      </c>
      <c r="NW827" s="9" t="s">
        <v>134</v>
      </c>
      <c r="NX827" s="9" t="s">
        <v>134</v>
      </c>
      <c r="NY827" s="9" t="s">
        <v>134</v>
      </c>
      <c r="NZ827" s="9" t="s">
        <v>134</v>
      </c>
      <c r="OA827" s="11"/>
      <c r="OB827" s="15"/>
      <c r="OC827" s="11"/>
      <c r="OD827" s="15"/>
      <c r="OE827" s="14"/>
      <c r="OF827" s="14"/>
      <c r="OG827" s="9" t="s">
        <v>134</v>
      </c>
      <c r="OH827" s="9" t="s">
        <v>134</v>
      </c>
      <c r="OI827" s="9" t="s">
        <v>134</v>
      </c>
      <c r="OJ827" s="9" t="s">
        <v>134</v>
      </c>
      <c r="OK827" s="9" t="s">
        <v>134</v>
      </c>
      <c r="OL827" s="9" t="s">
        <v>134</v>
      </c>
      <c r="OM827" s="11"/>
      <c r="ON827" s="15"/>
      <c r="OO827" s="11"/>
      <c r="OP827" s="15"/>
      <c r="OQ827" s="14"/>
      <c r="OR827" s="14"/>
      <c r="OS827" s="9" t="s">
        <v>134</v>
      </c>
      <c r="OT827" s="9" t="s">
        <v>134</v>
      </c>
      <c r="OU827" s="9" t="s">
        <v>134</v>
      </c>
      <c r="OV827" s="9" t="s">
        <v>134</v>
      </c>
      <c r="OW827" s="9" t="s">
        <v>134</v>
      </c>
      <c r="OX827" s="9" t="s">
        <v>134</v>
      </c>
      <c r="OY827" s="11"/>
      <c r="OZ827" s="15"/>
      <c r="PA827" s="11"/>
      <c r="PB827" s="15"/>
      <c r="PC827" s="14"/>
      <c r="PD827" s="14"/>
      <c r="PE827" s="9" t="s">
        <v>134</v>
      </c>
      <c r="PF827" s="9" t="s">
        <v>134</v>
      </c>
      <c r="PG827" s="9" t="s">
        <v>134</v>
      </c>
      <c r="PH827" s="9" t="s">
        <v>134</v>
      </c>
      <c r="PI827" s="9" t="s">
        <v>134</v>
      </c>
      <c r="PJ827" s="9" t="s">
        <v>134</v>
      </c>
      <c r="PK827" s="11"/>
      <c r="PL827" s="15"/>
      <c r="PM827" s="11"/>
      <c r="PN827" s="15"/>
      <c r="PO827" s="14"/>
      <c r="PP827" s="14"/>
      <c r="PQ827" s="9" t="s">
        <v>134</v>
      </c>
      <c r="PR827" s="9" t="s">
        <v>134</v>
      </c>
      <c r="PS827" s="9" t="s">
        <v>134</v>
      </c>
      <c r="PT827" s="9" t="s">
        <v>134</v>
      </c>
      <c r="PU827" s="9" t="s">
        <v>134</v>
      </c>
      <c r="PV827" s="9" t="s">
        <v>134</v>
      </c>
      <c r="PW827" s="11"/>
      <c r="PX827" s="15"/>
      <c r="PY827" s="11"/>
      <c r="PZ827" s="15"/>
      <c r="QA827" s="14"/>
      <c r="QB827" s="14"/>
      <c r="QC827" s="9" t="s">
        <v>134</v>
      </c>
      <c r="QD827" s="9" t="s">
        <v>134</v>
      </c>
      <c r="QE827" s="9" t="s">
        <v>134</v>
      </c>
      <c r="QF827" s="9" t="s">
        <v>134</v>
      </c>
      <c r="QG827" s="9" t="s">
        <v>134</v>
      </c>
      <c r="QH827" s="9" t="s">
        <v>134</v>
      </c>
      <c r="QI827" s="11"/>
      <c r="QJ827" s="15"/>
      <c r="QK827" s="11"/>
      <c r="QL827" s="15"/>
      <c r="QM827" s="14"/>
      <c r="QN827" s="14"/>
      <c r="QO827" s="9" t="s">
        <v>134</v>
      </c>
      <c r="QP827" s="9" t="s">
        <v>134</v>
      </c>
      <c r="QQ827" s="9" t="s">
        <v>134</v>
      </c>
      <c r="QR827" s="9" t="s">
        <v>134</v>
      </c>
      <c r="QS827" s="9" t="s">
        <v>134</v>
      </c>
      <c r="QT827" s="9" t="s">
        <v>134</v>
      </c>
      <c r="QU827" s="11"/>
      <c r="QV827" s="15"/>
      <c r="QW827" s="11"/>
      <c r="QX827" s="15"/>
      <c r="QY827" s="14"/>
      <c r="QZ827" s="14"/>
      <c r="RA827" s="9" t="s">
        <v>134</v>
      </c>
      <c r="RB827" s="9" t="s">
        <v>134</v>
      </c>
      <c r="RC827" s="9" t="s">
        <v>134</v>
      </c>
      <c r="RD827" s="9" t="s">
        <v>134</v>
      </c>
      <c r="RE827" s="9" t="s">
        <v>134</v>
      </c>
      <c r="RF827" s="9" t="s">
        <v>134</v>
      </c>
      <c r="RG827" s="11"/>
      <c r="RH827" s="15"/>
      <c r="RI827" s="11"/>
      <c r="RJ827" s="15"/>
      <c r="RK827" s="14"/>
      <c r="RL827" s="14"/>
      <c r="RM827" s="9" t="s">
        <v>134</v>
      </c>
      <c r="RN827" s="9" t="s">
        <v>134</v>
      </c>
      <c r="RO827" s="9" t="s">
        <v>134</v>
      </c>
      <c r="RP827" s="9" t="s">
        <v>134</v>
      </c>
      <c r="RQ827" s="9" t="s">
        <v>134</v>
      </c>
      <c r="RR827" s="9" t="s">
        <v>134</v>
      </c>
      <c r="RS827" s="11"/>
      <c r="RT827" s="15"/>
      <c r="RU827" s="11"/>
      <c r="RV827" s="15"/>
      <c r="RW827" s="14"/>
      <c r="RX827" s="14"/>
      <c r="RY827" s="9" t="s">
        <v>134</v>
      </c>
      <c r="RZ827" s="9" t="s">
        <v>134</v>
      </c>
      <c r="SA827" s="9" t="s">
        <v>134</v>
      </c>
      <c r="SB827" s="9" t="s">
        <v>134</v>
      </c>
      <c r="SC827" s="9" t="s">
        <v>134</v>
      </c>
      <c r="SD827" s="9" t="s">
        <v>134</v>
      </c>
      <c r="SE827" s="11"/>
      <c r="SF827" s="15"/>
      <c r="SG827" s="11"/>
      <c r="SH827" s="15"/>
      <c r="SI827" s="14"/>
      <c r="SJ827" s="14"/>
      <c r="SK827" s="9" t="s">
        <v>134</v>
      </c>
      <c r="SL827" s="9" t="s">
        <v>134</v>
      </c>
      <c r="SM827" s="9" t="s">
        <v>134</v>
      </c>
      <c r="SN827" s="9" t="s">
        <v>134</v>
      </c>
      <c r="SO827" s="9" t="s">
        <v>134</v>
      </c>
      <c r="SP827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P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BC6:BC16"/>
    <mergeCell ref="BD6:BD16"/>
    <mergeCell ref="BE6:BE16"/>
    <mergeCell ref="BF6:BF16"/>
    <mergeCell ref="BG6:BG16"/>
    <mergeCell ref="BH6:BH16"/>
    <mergeCell ref="BC17:BC26"/>
    <mergeCell ref="BD17:BD26"/>
    <mergeCell ref="BE17:BE26"/>
    <mergeCell ref="BF17:BF26"/>
    <mergeCell ref="BG17:BG26"/>
    <mergeCell ref="BH17:BH26"/>
    <mergeCell ref="BC27:BC33"/>
    <mergeCell ref="BD27:BD33"/>
    <mergeCell ref="BE27:BE33"/>
    <mergeCell ref="BF27:BF33"/>
    <mergeCell ref="BG27:BG33"/>
    <mergeCell ref="BH27:BH33"/>
    <mergeCell ref="BC34:BC39"/>
    <mergeCell ref="BD34:BD39"/>
    <mergeCell ref="BE34:BE39"/>
    <mergeCell ref="BF34:BF39"/>
    <mergeCell ref="BG34:BG39"/>
    <mergeCell ref="BH34:BH39"/>
    <mergeCell ref="BC40:BC42"/>
    <mergeCell ref="BD40:BD42"/>
    <mergeCell ref="BE40:BE42"/>
    <mergeCell ref="BF40:BF42"/>
    <mergeCell ref="BG40:BG42"/>
    <mergeCell ref="BH40:BH42"/>
    <mergeCell ref="BC43:BC48"/>
    <mergeCell ref="BD43:BD48"/>
    <mergeCell ref="BE43:BE48"/>
    <mergeCell ref="BF43:BF48"/>
    <mergeCell ref="BG43:BG48"/>
    <mergeCell ref="BH43:BH48"/>
    <mergeCell ref="BC49:BC51"/>
    <mergeCell ref="BD49:BD51"/>
    <mergeCell ref="BE49:BE51"/>
    <mergeCell ref="BF49:BF51"/>
    <mergeCell ref="BG49:BG51"/>
    <mergeCell ref="BH49:BH51"/>
    <mergeCell ref="BC53:BC56"/>
    <mergeCell ref="BD53:BD56"/>
    <mergeCell ref="BE53:BE56"/>
    <mergeCell ref="BF53:BF56"/>
    <mergeCell ref="BG53:BG56"/>
    <mergeCell ref="BH53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6"/>
    <mergeCell ref="BD63:BD66"/>
    <mergeCell ref="BE63:BE66"/>
    <mergeCell ref="BF63:BF66"/>
    <mergeCell ref="BG63:BG66"/>
    <mergeCell ref="BH63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3"/>
    <mergeCell ref="BD71:BD73"/>
    <mergeCell ref="BE71:BE73"/>
    <mergeCell ref="BF71:BF73"/>
    <mergeCell ref="BG71:BG73"/>
    <mergeCell ref="BH71:BH73"/>
    <mergeCell ref="BC75:BC76"/>
    <mergeCell ref="BD75:BD76"/>
    <mergeCell ref="BE75:BE76"/>
    <mergeCell ref="BF75:BF76"/>
    <mergeCell ref="BG75:BG76"/>
    <mergeCell ref="BH75:BH76"/>
    <mergeCell ref="BC78:BC79"/>
    <mergeCell ref="BD78:BD79"/>
    <mergeCell ref="BE78:BE79"/>
    <mergeCell ref="BF78:BF79"/>
    <mergeCell ref="BG78:BG79"/>
    <mergeCell ref="BH78:BH79"/>
    <mergeCell ref="BC80:BC82"/>
    <mergeCell ref="BD80:BD82"/>
    <mergeCell ref="BE80:BE82"/>
    <mergeCell ref="BF80:BF82"/>
    <mergeCell ref="BG80:BG82"/>
    <mergeCell ref="BH80:BH82"/>
    <mergeCell ref="BC83:BC84"/>
    <mergeCell ref="BD83:BD84"/>
    <mergeCell ref="BE83:BE84"/>
    <mergeCell ref="BF83:BF84"/>
    <mergeCell ref="BG83:BG84"/>
    <mergeCell ref="BH83:BH84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5:BC97"/>
    <mergeCell ref="BD95:BD97"/>
    <mergeCell ref="BE95:BE97"/>
    <mergeCell ref="BF95:BF97"/>
    <mergeCell ref="BG95:BG97"/>
    <mergeCell ref="BH95:BH97"/>
    <mergeCell ref="BC99:BC100"/>
    <mergeCell ref="BD99:BD100"/>
    <mergeCell ref="BE99:BE100"/>
    <mergeCell ref="BF99:BF100"/>
    <mergeCell ref="BG99:BG100"/>
    <mergeCell ref="BH99:BH100"/>
    <mergeCell ref="BC111:BC112"/>
    <mergeCell ref="BD111:BD112"/>
    <mergeCell ref="BE111:BE112"/>
    <mergeCell ref="BF111:BF112"/>
    <mergeCell ref="BG111:BG112"/>
    <mergeCell ref="BH111:BH112"/>
    <mergeCell ref="BC120:BC121"/>
    <mergeCell ref="BD120:BD121"/>
    <mergeCell ref="BE120:BE121"/>
    <mergeCell ref="BF120:BF121"/>
    <mergeCell ref="BG120:BG121"/>
    <mergeCell ref="BH120:BH121"/>
    <mergeCell ref="BC129:BC130"/>
    <mergeCell ref="BD129:BD130"/>
    <mergeCell ref="BE129:BE130"/>
    <mergeCell ref="BF129:BF130"/>
    <mergeCell ref="BG129:BG130"/>
    <mergeCell ref="BH129:BH130"/>
    <mergeCell ref="BC131:BC145"/>
    <mergeCell ref="BD131:BD145"/>
    <mergeCell ref="BE131:BE145"/>
    <mergeCell ref="BF131:BF145"/>
    <mergeCell ref="BG131:BG145"/>
    <mergeCell ref="BH131:BH145"/>
    <mergeCell ref="BC146:BC157"/>
    <mergeCell ref="BD146:BD157"/>
    <mergeCell ref="BE146:BE157"/>
    <mergeCell ref="BF146:BF157"/>
    <mergeCell ref="BG146:BG157"/>
    <mergeCell ref="BH146:BH157"/>
    <mergeCell ref="BC158:BC169"/>
    <mergeCell ref="BD158:BD169"/>
    <mergeCell ref="BE158:BE169"/>
    <mergeCell ref="BF158:BF169"/>
    <mergeCell ref="BG158:BG169"/>
    <mergeCell ref="BH158:BH169"/>
    <mergeCell ref="BC170:BC173"/>
    <mergeCell ref="BD170:BD173"/>
    <mergeCell ref="BE170:BE173"/>
    <mergeCell ref="BF170:BF173"/>
    <mergeCell ref="BG170:BG173"/>
    <mergeCell ref="BH170:BH173"/>
    <mergeCell ref="BC174:BC183"/>
    <mergeCell ref="BD174:BD183"/>
    <mergeCell ref="BE174:BE183"/>
    <mergeCell ref="BF174:BF183"/>
    <mergeCell ref="BG174:BG183"/>
    <mergeCell ref="BH174:BH183"/>
    <mergeCell ref="BC184:BC189"/>
    <mergeCell ref="BD184:BD189"/>
    <mergeCell ref="BE184:BE189"/>
    <mergeCell ref="BF184:BF189"/>
    <mergeCell ref="BG184:BG189"/>
    <mergeCell ref="BH184:BH189"/>
    <mergeCell ref="BC190:BC195"/>
    <mergeCell ref="BD190:BD195"/>
    <mergeCell ref="BE190:BE195"/>
    <mergeCell ref="BF190:BF195"/>
    <mergeCell ref="BG190:BG195"/>
    <mergeCell ref="BH190:BH195"/>
    <mergeCell ref="BC196:BC198"/>
    <mergeCell ref="BD196:BD198"/>
    <mergeCell ref="BE196:BE198"/>
    <mergeCell ref="BF196:BF198"/>
    <mergeCell ref="BG196:BG198"/>
    <mergeCell ref="BH196:BH198"/>
    <mergeCell ref="BC201:BC202"/>
    <mergeCell ref="BD201:BD202"/>
    <mergeCell ref="BE201:BE202"/>
    <mergeCell ref="BF201:BF202"/>
    <mergeCell ref="BG201:BG202"/>
    <mergeCell ref="BH201:BH202"/>
    <mergeCell ref="BC208:BC209"/>
    <mergeCell ref="BD208:BD209"/>
    <mergeCell ref="BE208:BE209"/>
    <mergeCell ref="BF208:BF209"/>
    <mergeCell ref="BG208:BG209"/>
    <mergeCell ref="BH208:BH209"/>
    <mergeCell ref="BC211:BC215"/>
    <mergeCell ref="BD211:BD215"/>
    <mergeCell ref="BE211:BE215"/>
    <mergeCell ref="BF211:BF215"/>
    <mergeCell ref="BG211:BG215"/>
    <mergeCell ref="BH211:BH215"/>
    <mergeCell ref="BC216:BC219"/>
    <mergeCell ref="BD216:BD219"/>
    <mergeCell ref="BE216:BE219"/>
    <mergeCell ref="BF216:BF219"/>
    <mergeCell ref="BG216:BG219"/>
    <mergeCell ref="BH216:BH219"/>
    <mergeCell ref="BC220:BC221"/>
    <mergeCell ref="BD220:BD221"/>
    <mergeCell ref="BE220:BE221"/>
    <mergeCell ref="BF220:BF221"/>
    <mergeCell ref="BG220:BG221"/>
    <mergeCell ref="BH220:BH221"/>
    <mergeCell ref="BC224:BC225"/>
    <mergeCell ref="BD224:BD225"/>
    <mergeCell ref="BE224:BE225"/>
    <mergeCell ref="BF224:BF225"/>
    <mergeCell ref="BG224:BG225"/>
    <mergeCell ref="BH224:BH225"/>
    <mergeCell ref="BC232:BC234"/>
    <mergeCell ref="BD232:BD234"/>
    <mergeCell ref="BE232:BE234"/>
    <mergeCell ref="BF232:BF234"/>
    <mergeCell ref="BG232:BG234"/>
    <mergeCell ref="BH232:BH234"/>
    <mergeCell ref="BC235:BC237"/>
    <mergeCell ref="BD235:BD237"/>
    <mergeCell ref="BE235:BE237"/>
    <mergeCell ref="BF235:BF237"/>
    <mergeCell ref="BG235:BG237"/>
    <mergeCell ref="BH235:BH237"/>
    <mergeCell ref="BC239:BC260"/>
    <mergeCell ref="BD239:BD260"/>
    <mergeCell ref="BE239:BE260"/>
    <mergeCell ref="BF239:BF260"/>
    <mergeCell ref="BG239:BG260"/>
    <mergeCell ref="BH239:BH260"/>
    <mergeCell ref="BC261:BC270"/>
    <mergeCell ref="BD261:BD270"/>
    <mergeCell ref="BE261:BE270"/>
    <mergeCell ref="BF261:BF270"/>
    <mergeCell ref="BG261:BG270"/>
    <mergeCell ref="BH261:BH270"/>
    <mergeCell ref="BC271:BC272"/>
    <mergeCell ref="BD271:BD272"/>
    <mergeCell ref="BE271:BE272"/>
    <mergeCell ref="BF271:BF272"/>
    <mergeCell ref="BG271:BG272"/>
    <mergeCell ref="BH271:BH272"/>
    <mergeCell ref="BC275:BC277"/>
    <mergeCell ref="BD275:BD277"/>
    <mergeCell ref="BE275:BE277"/>
    <mergeCell ref="BF275:BF277"/>
    <mergeCell ref="BG275:BG277"/>
    <mergeCell ref="BH275:BH277"/>
    <mergeCell ref="BC278:BC279"/>
    <mergeCell ref="BD278:BD279"/>
    <mergeCell ref="BE278:BE279"/>
    <mergeCell ref="BF278:BF279"/>
    <mergeCell ref="BG278:BG279"/>
    <mergeCell ref="BH278:BH279"/>
    <mergeCell ref="BC280:BC282"/>
    <mergeCell ref="BD280:BD282"/>
    <mergeCell ref="BE280:BE282"/>
    <mergeCell ref="BF280:BF282"/>
    <mergeCell ref="BG280:BG282"/>
    <mergeCell ref="BH280:BH282"/>
    <mergeCell ref="BC283:BC285"/>
    <mergeCell ref="BD283:BD285"/>
    <mergeCell ref="BE283:BE285"/>
    <mergeCell ref="BF283:BF285"/>
    <mergeCell ref="BG283:BG285"/>
    <mergeCell ref="BH283:BH285"/>
    <mergeCell ref="BC286:BC288"/>
    <mergeCell ref="BD286:BD288"/>
    <mergeCell ref="BE286:BE288"/>
    <mergeCell ref="BF286:BF288"/>
    <mergeCell ref="BG286:BG288"/>
    <mergeCell ref="BH286:BH288"/>
    <mergeCell ref="BC289:BC290"/>
    <mergeCell ref="BD289:BD290"/>
    <mergeCell ref="BE289:BE290"/>
    <mergeCell ref="BF289:BF290"/>
    <mergeCell ref="BG289:BG290"/>
    <mergeCell ref="BH289:BH290"/>
    <mergeCell ref="BC297:BC300"/>
    <mergeCell ref="BD297:BD300"/>
    <mergeCell ref="BE297:BE300"/>
    <mergeCell ref="BF297:BF300"/>
    <mergeCell ref="BG297:BG300"/>
    <mergeCell ref="BH297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31:BC333"/>
    <mergeCell ref="BD331:BD333"/>
    <mergeCell ref="BE331:BE333"/>
    <mergeCell ref="BF331:BF333"/>
    <mergeCell ref="BG331:BG333"/>
    <mergeCell ref="BH331:BH333"/>
    <mergeCell ref="BC367:BC368"/>
    <mergeCell ref="BD367:BD368"/>
    <mergeCell ref="BE367:BE368"/>
    <mergeCell ref="BF367:BF368"/>
    <mergeCell ref="BG367:BG368"/>
    <mergeCell ref="BH367:BH368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4:BC391"/>
    <mergeCell ref="BD384:BD391"/>
    <mergeCell ref="BE384:BE391"/>
    <mergeCell ref="BF384:BF391"/>
    <mergeCell ref="BG384:BG391"/>
    <mergeCell ref="BH384:BH391"/>
    <mergeCell ref="BC400:BC408"/>
    <mergeCell ref="BD400:BD408"/>
    <mergeCell ref="BE400:BE408"/>
    <mergeCell ref="BF400:BF408"/>
    <mergeCell ref="BG400:BG408"/>
    <mergeCell ref="BH400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5"/>
    <mergeCell ref="BD413:BD415"/>
    <mergeCell ref="BE413:BE415"/>
    <mergeCell ref="BF413:BF415"/>
    <mergeCell ref="BG413:BG415"/>
    <mergeCell ref="BH413:BH415"/>
    <mergeCell ref="BC420:BC422"/>
    <mergeCell ref="BD420:BD422"/>
    <mergeCell ref="BE420:BE422"/>
    <mergeCell ref="BF420:BF422"/>
    <mergeCell ref="BG420:BG422"/>
    <mergeCell ref="BH420:BH422"/>
    <mergeCell ref="BC423:BC424"/>
    <mergeCell ref="BD423:BD424"/>
    <mergeCell ref="BE423:BE424"/>
    <mergeCell ref="BF423:BF424"/>
    <mergeCell ref="BG423:BG424"/>
    <mergeCell ref="BH423:BH424"/>
    <mergeCell ref="BC426:BC427"/>
    <mergeCell ref="BD426:BD427"/>
    <mergeCell ref="BE426:BE427"/>
    <mergeCell ref="BF426:BF427"/>
    <mergeCell ref="BG426:BG427"/>
    <mergeCell ref="BH426:BH427"/>
    <mergeCell ref="BC429:BC433"/>
    <mergeCell ref="BD429:BD433"/>
    <mergeCell ref="BE429:BE433"/>
    <mergeCell ref="BF429:BF433"/>
    <mergeCell ref="BG429:BG433"/>
    <mergeCell ref="BH429:BH433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41:BC443"/>
    <mergeCell ref="BD441:BD443"/>
    <mergeCell ref="BE441:BE443"/>
    <mergeCell ref="BF441:BF443"/>
    <mergeCell ref="BG441:BG443"/>
    <mergeCell ref="BH441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51:BC452"/>
    <mergeCell ref="BD451:BD452"/>
    <mergeCell ref="BE451:BE452"/>
    <mergeCell ref="BF451:BF452"/>
    <mergeCell ref="BG451:BG452"/>
    <mergeCell ref="BH451:BH452"/>
    <mergeCell ref="BC453:BC455"/>
    <mergeCell ref="BD453:BD455"/>
    <mergeCell ref="BE453:BE455"/>
    <mergeCell ref="BF453:BF455"/>
    <mergeCell ref="BG453:BG455"/>
    <mergeCell ref="BH453:BH455"/>
    <mergeCell ref="BC466:BC477"/>
    <mergeCell ref="BD466:BD477"/>
    <mergeCell ref="BE466:BE477"/>
    <mergeCell ref="BF466:BF477"/>
    <mergeCell ref="BG466:BG477"/>
    <mergeCell ref="BH466:BH477"/>
    <mergeCell ref="BC478:BC492"/>
    <mergeCell ref="BD478:BD492"/>
    <mergeCell ref="BE478:BE492"/>
    <mergeCell ref="BF478:BF492"/>
    <mergeCell ref="BG478:BG492"/>
    <mergeCell ref="BH478:BH492"/>
    <mergeCell ref="BC493:BC495"/>
    <mergeCell ref="BD493:BD495"/>
    <mergeCell ref="BE493:BE495"/>
    <mergeCell ref="BF493:BF495"/>
    <mergeCell ref="BG493:BG495"/>
    <mergeCell ref="BH493:BH495"/>
    <mergeCell ref="BC496:BC500"/>
    <mergeCell ref="BD496:BD500"/>
    <mergeCell ref="BE496:BE500"/>
    <mergeCell ref="BF496:BF500"/>
    <mergeCell ref="BG496:BG500"/>
    <mergeCell ref="BH496:BH500"/>
    <mergeCell ref="BC502:BC505"/>
    <mergeCell ref="BD502:BD505"/>
    <mergeCell ref="BE502:BE505"/>
    <mergeCell ref="BF502:BF505"/>
    <mergeCell ref="BG502:BG505"/>
    <mergeCell ref="BH502:BH505"/>
    <mergeCell ref="BC506:BC508"/>
    <mergeCell ref="BD506:BD508"/>
    <mergeCell ref="BE506:BE508"/>
    <mergeCell ref="BF506:BF508"/>
    <mergeCell ref="BG506:BG508"/>
    <mergeCell ref="BH506:BH508"/>
    <mergeCell ref="BC509:BC510"/>
    <mergeCell ref="BD509:BD510"/>
    <mergeCell ref="BE509:BE510"/>
    <mergeCell ref="BF509:BF510"/>
    <mergeCell ref="BG509:BG510"/>
    <mergeCell ref="BH509:BH510"/>
    <mergeCell ref="BC515:BC517"/>
    <mergeCell ref="BD515:BD517"/>
    <mergeCell ref="BE515:BE517"/>
    <mergeCell ref="BF515:BF517"/>
    <mergeCell ref="BG515:BG517"/>
    <mergeCell ref="BH515:BH517"/>
    <mergeCell ref="BC518:BC523"/>
    <mergeCell ref="BD518:BD523"/>
    <mergeCell ref="BE518:BE523"/>
    <mergeCell ref="BF518:BF523"/>
    <mergeCell ref="BG518:BG523"/>
    <mergeCell ref="BH518:BH523"/>
    <mergeCell ref="BC524:BC531"/>
    <mergeCell ref="BD524:BD531"/>
    <mergeCell ref="BE524:BE531"/>
    <mergeCell ref="BF524:BF531"/>
    <mergeCell ref="BG524:BG531"/>
    <mergeCell ref="BH524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40:BC542"/>
    <mergeCell ref="BD540:BD542"/>
    <mergeCell ref="BE540:BE542"/>
    <mergeCell ref="BF540:BF542"/>
    <mergeCell ref="BG540:BG542"/>
    <mergeCell ref="BH540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2"/>
    <mergeCell ref="BD550:BD552"/>
    <mergeCell ref="BE550:BE552"/>
    <mergeCell ref="BF550:BF552"/>
    <mergeCell ref="BG550:BG552"/>
    <mergeCell ref="BH550:BH552"/>
    <mergeCell ref="BC553:BC554"/>
    <mergeCell ref="BD553:BD554"/>
    <mergeCell ref="BE553:BE554"/>
    <mergeCell ref="BF553:BF554"/>
    <mergeCell ref="BG553:BG554"/>
    <mergeCell ref="BH553:BH554"/>
    <mergeCell ref="BC558:BC560"/>
    <mergeCell ref="BD558:BD560"/>
    <mergeCell ref="BE558:BE560"/>
    <mergeCell ref="BF558:BF560"/>
    <mergeCell ref="BG558:BG560"/>
    <mergeCell ref="BH558:BH560"/>
    <mergeCell ref="BC561:BC578"/>
    <mergeCell ref="BD561:BD578"/>
    <mergeCell ref="BE561:BE578"/>
    <mergeCell ref="BF561:BF578"/>
    <mergeCell ref="BG561:BG578"/>
    <mergeCell ref="BH561:BH578"/>
    <mergeCell ref="BC579:BC584"/>
    <mergeCell ref="BD579:BD584"/>
    <mergeCell ref="BE579:BE584"/>
    <mergeCell ref="BF579:BF584"/>
    <mergeCell ref="BG579:BG584"/>
    <mergeCell ref="BH579:BH584"/>
    <mergeCell ref="BC587:BC589"/>
    <mergeCell ref="BD587:BD589"/>
    <mergeCell ref="BE587:BE589"/>
    <mergeCell ref="BF587:BF589"/>
    <mergeCell ref="BG587:BG589"/>
    <mergeCell ref="BH587:BH589"/>
    <mergeCell ref="BC598:BC600"/>
    <mergeCell ref="BD598:BD600"/>
    <mergeCell ref="BE598:BE600"/>
    <mergeCell ref="BF598:BF600"/>
    <mergeCell ref="BG598:BG600"/>
    <mergeCell ref="BH598:BH600"/>
    <mergeCell ref="BC603:BC604"/>
    <mergeCell ref="BD603:BD604"/>
    <mergeCell ref="BE603:BE604"/>
    <mergeCell ref="BF603:BF604"/>
    <mergeCell ref="BG603:BG604"/>
    <mergeCell ref="BH603:BH604"/>
    <mergeCell ref="BC611:BC612"/>
    <mergeCell ref="BD611:BD612"/>
    <mergeCell ref="BE611:BE612"/>
    <mergeCell ref="BF611:BF612"/>
    <mergeCell ref="BG611:BG612"/>
    <mergeCell ref="BH611:BH612"/>
    <mergeCell ref="BC617:BC618"/>
    <mergeCell ref="BD617:BD618"/>
    <mergeCell ref="BE617:BE618"/>
    <mergeCell ref="BF617:BF618"/>
    <mergeCell ref="BG617:BG618"/>
    <mergeCell ref="BH617:BH618"/>
    <mergeCell ref="BC621:BC627"/>
    <mergeCell ref="BD621:BD627"/>
    <mergeCell ref="BE621:BE627"/>
    <mergeCell ref="BF621:BF627"/>
    <mergeCell ref="BG621:BG627"/>
    <mergeCell ref="BH621:BH627"/>
    <mergeCell ref="BC628:BC630"/>
    <mergeCell ref="BD628:BD630"/>
    <mergeCell ref="BE628:BE630"/>
    <mergeCell ref="BF628:BF630"/>
    <mergeCell ref="BG628:BG630"/>
    <mergeCell ref="BH628:BH630"/>
    <mergeCell ref="BC635:BC641"/>
    <mergeCell ref="BD635:BD641"/>
    <mergeCell ref="BE635:BE641"/>
    <mergeCell ref="BF635:BF641"/>
    <mergeCell ref="BG635:BG641"/>
    <mergeCell ref="BH635:BH641"/>
    <mergeCell ref="BC643:BC644"/>
    <mergeCell ref="BD643:BD644"/>
    <mergeCell ref="BE643:BE644"/>
    <mergeCell ref="BF643:BF644"/>
    <mergeCell ref="BG643:BG644"/>
    <mergeCell ref="BH643:BH644"/>
    <mergeCell ref="BC645:BC648"/>
    <mergeCell ref="BD645:BD648"/>
    <mergeCell ref="BE645:BE648"/>
    <mergeCell ref="BF645:BF648"/>
    <mergeCell ref="BG645:BG648"/>
    <mergeCell ref="BH645:BH648"/>
    <mergeCell ref="BC652:BC655"/>
    <mergeCell ref="BD652:BD655"/>
    <mergeCell ref="BE652:BE655"/>
    <mergeCell ref="BF652:BF655"/>
    <mergeCell ref="BG652:BG655"/>
    <mergeCell ref="BH652:BH655"/>
    <mergeCell ref="BC657:BC660"/>
    <mergeCell ref="BD657:BD660"/>
    <mergeCell ref="BE657:BE660"/>
    <mergeCell ref="BF657:BF660"/>
    <mergeCell ref="BG657:BG660"/>
    <mergeCell ref="BH657:BH660"/>
    <mergeCell ref="BC662:BC667"/>
    <mergeCell ref="BD662:BD667"/>
    <mergeCell ref="BE662:BE667"/>
    <mergeCell ref="BF662:BF667"/>
    <mergeCell ref="BG662:BG667"/>
    <mergeCell ref="BH662:BH667"/>
    <mergeCell ref="BC669:BC674"/>
    <mergeCell ref="BD669:BD674"/>
    <mergeCell ref="BE669:BE674"/>
    <mergeCell ref="BF669:BF674"/>
    <mergeCell ref="BG669:BG674"/>
    <mergeCell ref="BH669:BH674"/>
    <mergeCell ref="BC680:BC683"/>
    <mergeCell ref="BD680:BD683"/>
    <mergeCell ref="BE680:BE683"/>
    <mergeCell ref="BF680:BF683"/>
    <mergeCell ref="BG680:BG683"/>
    <mergeCell ref="BH680:BH683"/>
    <mergeCell ref="BC690:BC696"/>
    <mergeCell ref="BD690:BD696"/>
    <mergeCell ref="BE690:BE696"/>
    <mergeCell ref="BF690:BF696"/>
    <mergeCell ref="BG690:BG696"/>
    <mergeCell ref="BH690:BH696"/>
    <mergeCell ref="BC699:BC700"/>
    <mergeCell ref="BD699:BD700"/>
    <mergeCell ref="BE699:BE700"/>
    <mergeCell ref="BF699:BF700"/>
    <mergeCell ref="BG699:BG700"/>
    <mergeCell ref="BH699:BH700"/>
    <mergeCell ref="BC701:BC705"/>
    <mergeCell ref="BD701:BD705"/>
    <mergeCell ref="BE701:BE705"/>
    <mergeCell ref="BF701:BF705"/>
    <mergeCell ref="BG701:BG705"/>
    <mergeCell ref="BH701:BH705"/>
    <mergeCell ref="BC712:BC715"/>
    <mergeCell ref="BD712:BD715"/>
    <mergeCell ref="BE712:BE715"/>
    <mergeCell ref="BF712:BF715"/>
    <mergeCell ref="BG712:BG715"/>
    <mergeCell ref="BH712:BH715"/>
    <mergeCell ref="BC716:BC722"/>
    <mergeCell ref="BD716:BD722"/>
    <mergeCell ref="BE716:BE722"/>
    <mergeCell ref="BF716:BF722"/>
    <mergeCell ref="BG716:BG722"/>
    <mergeCell ref="BH716:BH722"/>
    <mergeCell ref="BC724:BC726"/>
    <mergeCell ref="BD724:BD726"/>
    <mergeCell ref="BE724:BE726"/>
    <mergeCell ref="BF724:BF726"/>
    <mergeCell ref="BG724:BG726"/>
    <mergeCell ref="BH724:BH726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7:BC738"/>
    <mergeCell ref="BD737:BD738"/>
    <mergeCell ref="BE737:BE738"/>
    <mergeCell ref="BF737:BF738"/>
    <mergeCell ref="BG737:BG738"/>
    <mergeCell ref="BH737:BH738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61:BC763"/>
    <mergeCell ref="BD761:BD763"/>
    <mergeCell ref="BE761:BE763"/>
    <mergeCell ref="BF761:BF763"/>
    <mergeCell ref="BG761:BG763"/>
    <mergeCell ref="BH761:BH763"/>
    <mergeCell ref="BC786:BC787"/>
    <mergeCell ref="BD786:BD787"/>
    <mergeCell ref="BE786:BE787"/>
    <mergeCell ref="BF786:BF787"/>
    <mergeCell ref="BG786:BG787"/>
    <mergeCell ref="BH786:BH787"/>
    <mergeCell ref="BC813:BC814"/>
    <mergeCell ref="BD813:BD814"/>
    <mergeCell ref="BE813:BE814"/>
    <mergeCell ref="BF813:BF814"/>
    <mergeCell ref="BG813:BG814"/>
    <mergeCell ref="BH813:BH814"/>
    <mergeCell ref="AV6:AV9"/>
    <mergeCell ref="AW6:AW9"/>
    <mergeCell ref="AX6:AX9"/>
    <mergeCell ref="AY6:AY9"/>
    <mergeCell ref="AZ6:AZ9"/>
    <mergeCell ref="BA6:BA9"/>
    <mergeCell ref="BI6:BI9"/>
    <mergeCell ref="AV10:AV12"/>
    <mergeCell ref="AW10:AW12"/>
    <mergeCell ref="AX10:AX12"/>
    <mergeCell ref="AY10:AY12"/>
    <mergeCell ref="AZ10:AZ12"/>
    <mergeCell ref="BA10:BA12"/>
    <mergeCell ref="BI10:BI12"/>
    <mergeCell ref="AV13:AV15"/>
    <mergeCell ref="AW13:AW15"/>
    <mergeCell ref="AX13:AX15"/>
    <mergeCell ref="AY13:AY15"/>
    <mergeCell ref="AZ13:AZ15"/>
    <mergeCell ref="BA13:BA15"/>
    <mergeCell ref="BI13:BI15"/>
    <mergeCell ref="AV20:AV21"/>
    <mergeCell ref="AW20:AW21"/>
    <mergeCell ref="AX20:AX21"/>
    <mergeCell ref="AY20:AY21"/>
    <mergeCell ref="AZ20:AZ21"/>
    <mergeCell ref="BA20:BA21"/>
    <mergeCell ref="BI20:BI21"/>
    <mergeCell ref="AV35:AV36"/>
    <mergeCell ref="AW35:AW36"/>
    <mergeCell ref="AX35:AX36"/>
    <mergeCell ref="AY35:AY36"/>
    <mergeCell ref="AZ35:AZ36"/>
    <mergeCell ref="BA35:BA36"/>
    <mergeCell ref="BI35:BI36"/>
    <mergeCell ref="AV90:AV91"/>
    <mergeCell ref="AW90:AW91"/>
    <mergeCell ref="AX90:AX91"/>
    <mergeCell ref="AY90:AY91"/>
    <mergeCell ref="AZ90:AZ91"/>
    <mergeCell ref="BA90:BA91"/>
    <mergeCell ref="BI90:BI91"/>
    <mergeCell ref="AV111:AV112"/>
    <mergeCell ref="AW111:AW112"/>
    <mergeCell ref="AX111:AX112"/>
    <mergeCell ref="AY111:AY112"/>
    <mergeCell ref="AZ111:AZ112"/>
    <mergeCell ref="BA111:BA112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BI196:BI197"/>
    <mergeCell ref="AV201:AV202"/>
    <mergeCell ref="AW201:AW202"/>
    <mergeCell ref="AX201:AX202"/>
    <mergeCell ref="AY201:AY202"/>
    <mergeCell ref="AZ201:AZ202"/>
    <mergeCell ref="BA201:BA202"/>
    <mergeCell ref="AV208:AV209"/>
    <mergeCell ref="AW208:AW209"/>
    <mergeCell ref="AX208:AX209"/>
    <mergeCell ref="AY208:AY209"/>
    <mergeCell ref="AZ208:AZ209"/>
    <mergeCell ref="BA208:BA209"/>
    <mergeCell ref="AV239:AV242"/>
    <mergeCell ref="AW239:AW242"/>
    <mergeCell ref="AX239:AX242"/>
    <mergeCell ref="AY239:AY242"/>
    <mergeCell ref="AZ239:AZ242"/>
    <mergeCell ref="BA239:BA242"/>
    <mergeCell ref="BI239:BI242"/>
    <mergeCell ref="AV243:AV246"/>
    <mergeCell ref="AW243:AW246"/>
    <mergeCell ref="AX243:AX246"/>
    <mergeCell ref="AY243:AY246"/>
    <mergeCell ref="AZ243:AZ246"/>
    <mergeCell ref="BA243:BA246"/>
    <mergeCell ref="BI243:BI246"/>
    <mergeCell ref="AV247:AV250"/>
    <mergeCell ref="AW247:AW250"/>
    <mergeCell ref="AX247:AX250"/>
    <mergeCell ref="AY247:AY250"/>
    <mergeCell ref="AZ247:AZ250"/>
    <mergeCell ref="BA247:BA250"/>
    <mergeCell ref="BI247:BI250"/>
    <mergeCell ref="AV251:AV254"/>
    <mergeCell ref="AW251:AW254"/>
    <mergeCell ref="AX251:AX254"/>
    <mergeCell ref="AY251:AY254"/>
    <mergeCell ref="AZ251:AZ254"/>
    <mergeCell ref="BA251:BA254"/>
    <mergeCell ref="BI251:BI254"/>
    <mergeCell ref="AV255:AV258"/>
    <mergeCell ref="AW255:AW258"/>
    <mergeCell ref="AX255:AX258"/>
    <mergeCell ref="AY255:AY258"/>
    <mergeCell ref="AZ255:AZ258"/>
    <mergeCell ref="BA255:BA258"/>
    <mergeCell ref="BI255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507:AV508"/>
    <mergeCell ref="AW507:AW508"/>
    <mergeCell ref="AX507:AX508"/>
    <mergeCell ref="AY507:AY508"/>
    <mergeCell ref="AZ507:AZ508"/>
    <mergeCell ref="BA507:BA508"/>
    <mergeCell ref="BI507:BI508"/>
    <mergeCell ref="AV515:AV517"/>
    <mergeCell ref="AW515:AW517"/>
    <mergeCell ref="AX515:AX517"/>
    <mergeCell ref="AY515:AY517"/>
    <mergeCell ref="AZ515:AZ517"/>
    <mergeCell ref="BA515:BA517"/>
    <mergeCell ref="BI515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43:AV545"/>
    <mergeCell ref="AW543:AW545"/>
    <mergeCell ref="AX543:AX545"/>
    <mergeCell ref="AY543:AY545"/>
    <mergeCell ref="AZ543:AZ545"/>
    <mergeCell ref="BA543:BA545"/>
    <mergeCell ref="AV548:AV549"/>
    <mergeCell ref="AW548:AW549"/>
    <mergeCell ref="AX548:AX549"/>
    <mergeCell ref="AY548:AY549"/>
    <mergeCell ref="AZ548:AZ549"/>
    <mergeCell ref="BA548:BA549"/>
    <mergeCell ref="AV558:AV560"/>
    <mergeCell ref="AW558:AW560"/>
    <mergeCell ref="AX558:AX560"/>
    <mergeCell ref="AY558:AY560"/>
    <mergeCell ref="AZ558:AZ560"/>
    <mergeCell ref="BA558:BA560"/>
    <mergeCell ref="AV561:AV563"/>
    <mergeCell ref="AW561:AW563"/>
    <mergeCell ref="AX561:AX563"/>
    <mergeCell ref="AY561:AY563"/>
    <mergeCell ref="AZ561:AZ563"/>
    <mergeCell ref="BA561:BA563"/>
    <mergeCell ref="AV564:AV566"/>
    <mergeCell ref="AW564:AW566"/>
    <mergeCell ref="AX564:AX566"/>
    <mergeCell ref="AY564:AY566"/>
    <mergeCell ref="AZ564:AZ566"/>
    <mergeCell ref="BA564:BA566"/>
    <mergeCell ref="AV567:AV569"/>
    <mergeCell ref="AW567:AW569"/>
    <mergeCell ref="AX567:AX569"/>
    <mergeCell ref="AY567:AY569"/>
    <mergeCell ref="AZ567:AZ569"/>
    <mergeCell ref="BA567:BA569"/>
    <mergeCell ref="AV570:AV572"/>
    <mergeCell ref="AW570:AW572"/>
    <mergeCell ref="AX570:AX572"/>
    <mergeCell ref="AY570:AY572"/>
    <mergeCell ref="AZ570:AZ572"/>
    <mergeCell ref="BA570:BA572"/>
    <mergeCell ref="AV573:AV575"/>
    <mergeCell ref="AW573:AW575"/>
    <mergeCell ref="AX573:AX575"/>
    <mergeCell ref="AY573:AY575"/>
    <mergeCell ref="AZ573:AZ575"/>
    <mergeCell ref="BA573:BA575"/>
    <mergeCell ref="AV576:AV578"/>
    <mergeCell ref="AW576:AW578"/>
    <mergeCell ref="AX576:AX578"/>
    <mergeCell ref="AY576:AY578"/>
    <mergeCell ref="AZ576:AZ578"/>
    <mergeCell ref="BA576:BA578"/>
    <mergeCell ref="AV579:AV584"/>
    <mergeCell ref="AW579:AW584"/>
    <mergeCell ref="AX579:AX584"/>
    <mergeCell ref="AY579:AY584"/>
    <mergeCell ref="AZ579:AZ584"/>
    <mergeCell ref="BA579:BA584"/>
    <mergeCell ref="AV587:AV589"/>
    <mergeCell ref="AW587:AW589"/>
    <mergeCell ref="AX587:AX589"/>
    <mergeCell ref="AY587:AY589"/>
    <mergeCell ref="AZ587:AZ589"/>
    <mergeCell ref="BA587:BA589"/>
    <mergeCell ref="AV617:AV618"/>
    <mergeCell ref="AW617:AW618"/>
    <mergeCell ref="AX617:AX618"/>
    <mergeCell ref="AY617:AY618"/>
    <mergeCell ref="AZ617:AZ618"/>
    <mergeCell ref="BA617:BA618"/>
    <mergeCell ref="AV621:AV627"/>
    <mergeCell ref="AW621:AW627"/>
    <mergeCell ref="AX621:AX627"/>
    <mergeCell ref="AY621:AY627"/>
    <mergeCell ref="AZ621:AZ627"/>
    <mergeCell ref="BA621:BA627"/>
    <mergeCell ref="AV628:AV630"/>
    <mergeCell ref="AW628:AW630"/>
    <mergeCell ref="AX628:AX630"/>
    <mergeCell ref="AY628:AY630"/>
    <mergeCell ref="AZ628:AZ630"/>
    <mergeCell ref="BA628:BA630"/>
    <mergeCell ref="AV635:AV641"/>
    <mergeCell ref="AW635:AW641"/>
    <mergeCell ref="AX635:AX641"/>
    <mergeCell ref="AY635:AY641"/>
    <mergeCell ref="AZ635:AZ641"/>
    <mergeCell ref="BA635:BA641"/>
    <mergeCell ref="AV645:AV648"/>
    <mergeCell ref="AW645:AW648"/>
    <mergeCell ref="AX645:AX648"/>
    <mergeCell ref="AY645:AY648"/>
    <mergeCell ref="AZ645:AZ648"/>
    <mergeCell ref="BA645:BA648"/>
    <mergeCell ref="AV652:AV655"/>
    <mergeCell ref="AW652:AW655"/>
    <mergeCell ref="AX652:AX655"/>
    <mergeCell ref="AY652:AY655"/>
    <mergeCell ref="AZ652:AZ655"/>
    <mergeCell ref="BA652:BA655"/>
    <mergeCell ref="AV657:AV660"/>
    <mergeCell ref="AW657:AW660"/>
    <mergeCell ref="AX657:AX660"/>
    <mergeCell ref="AY657:AY660"/>
    <mergeCell ref="AZ657:AZ660"/>
    <mergeCell ref="BA657:BA660"/>
    <mergeCell ref="AV662:AV667"/>
    <mergeCell ref="AW662:AW667"/>
    <mergeCell ref="AX662:AX667"/>
    <mergeCell ref="AY662:AY667"/>
    <mergeCell ref="AZ662:AZ667"/>
    <mergeCell ref="BA662:BA667"/>
    <mergeCell ref="AV669:AV674"/>
    <mergeCell ref="AW669:AW674"/>
    <mergeCell ref="AX669:AX674"/>
    <mergeCell ref="AY669:AY674"/>
    <mergeCell ref="AZ669:AZ674"/>
    <mergeCell ref="BA669:BA674"/>
    <mergeCell ref="AV680:AV683"/>
    <mergeCell ref="AW680:AW683"/>
    <mergeCell ref="AX680:AX683"/>
    <mergeCell ref="AY680:AY683"/>
    <mergeCell ref="AZ680:AZ683"/>
    <mergeCell ref="BA680:BA683"/>
    <mergeCell ref="AV690:AV696"/>
    <mergeCell ref="AW690:AW696"/>
    <mergeCell ref="AX690:AX696"/>
    <mergeCell ref="AY690:AY696"/>
    <mergeCell ref="AZ690:AZ696"/>
    <mergeCell ref="BA690:BA696"/>
    <mergeCell ref="AV701:AV702"/>
    <mergeCell ref="AW701:AW702"/>
    <mergeCell ref="AX701:AX702"/>
    <mergeCell ref="AY701:AY702"/>
    <mergeCell ref="AZ701:AZ702"/>
    <mergeCell ref="BA701:BA702"/>
    <mergeCell ref="AV703:AV705"/>
    <mergeCell ref="AW703:AW705"/>
    <mergeCell ref="AX703:AX705"/>
    <mergeCell ref="AY703:AY705"/>
    <mergeCell ref="AZ703:AZ705"/>
    <mergeCell ref="BA703:BA705"/>
    <mergeCell ref="AV712:AV715"/>
    <mergeCell ref="AW712:AW715"/>
    <mergeCell ref="AX712:AX715"/>
    <mergeCell ref="AY712:AY715"/>
    <mergeCell ref="AZ712:AZ715"/>
    <mergeCell ref="BA712:BA715"/>
    <mergeCell ref="AV716:AV722"/>
    <mergeCell ref="AW716:AW722"/>
    <mergeCell ref="AX716:AX722"/>
    <mergeCell ref="AY716:AY722"/>
    <mergeCell ref="AZ716:AZ722"/>
    <mergeCell ref="BA716:BA722"/>
    <mergeCell ref="BB90:BB91"/>
    <mergeCell ref="BB507:BB508"/>
    <mergeCell ref="BB515:BB517"/>
    <mergeCell ref="BB518:BB520"/>
    <mergeCell ref="BB521:BB523"/>
    <mergeCell ref="BB543:BB545"/>
    <mergeCell ref="BB548:BB549"/>
    <mergeCell ref="BB582:BB583"/>
    <mergeCell ref="BB624:BB625"/>
    <mergeCell ref="BB662:BB663"/>
    <mergeCell ref="BB664:BB665"/>
    <mergeCell ref="BB666:BB66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4732</v>
      </c>
      <c r="D2" s="0" t="s">
        <v>4733</v>
      </c>
      <c r="E2" s="0" t="s">
        <v>4734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4735</v>
      </c>
      <c r="J4" s="1" t="s">
        <v>4736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4737</v>
      </c>
      <c r="P4" s="1" t="s">
        <v>4738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4739</v>
      </c>
      <c r="F5" s="1" t="s">
        <v>4740</v>
      </c>
      <c r="G5" s="1" t="s">
        <v>4739</v>
      </c>
      <c r="H5" s="1" t="s">
        <v>4740</v>
      </c>
      <c r="I5" s="1" t="s">
        <v>4735</v>
      </c>
      <c r="J5" s="1" t="s">
        <v>4736</v>
      </c>
      <c r="K5" s="1" t="s">
        <v>4741</v>
      </c>
      <c r="L5" s="1" t="s">
        <v>4742</v>
      </c>
      <c r="M5" s="1" t="s">
        <v>4741</v>
      </c>
      <c r="N5" s="1" t="s">
        <v>4742</v>
      </c>
      <c r="O5" s="1" t="s">
        <v>4737</v>
      </c>
      <c r="P5" s="1" t="s">
        <v>4738</v>
      </c>
    </row>
    <row r="6">
      <c r="A6" s="2" t="s">
        <v>123</v>
      </c>
      <c r="B6" s="2" t="s">
        <v>124</v>
      </c>
      <c r="C6" s="2" t="s">
        <v>125</v>
      </c>
      <c r="D6" s="2" t="s">
        <v>126</v>
      </c>
      <c r="E6" s="4">
        <v>90513</v>
      </c>
      <c r="F6" s="8">
        <v>1552104.27</v>
      </c>
      <c r="G6" s="4"/>
      <c r="H6" s="8"/>
      <c r="I6" s="7"/>
      <c r="J6" s="7"/>
      <c r="K6" s="4">
        <v>90513</v>
      </c>
      <c r="L6" s="8">
        <v>1552104.27</v>
      </c>
      <c r="M6" s="4"/>
      <c r="N6" s="8"/>
      <c r="O6" s="7"/>
      <c r="P6" s="7"/>
    </row>
    <row r="7">
      <c r="A7" s="2" t="s">
        <v>123</v>
      </c>
      <c r="B7" s="2" t="s">
        <v>124</v>
      </c>
      <c r="C7" s="2" t="s">
        <v>2038</v>
      </c>
      <c r="D7" s="2" t="s">
        <v>2039</v>
      </c>
      <c r="E7" s="4">
        <v>39320</v>
      </c>
      <c r="F7" s="8">
        <v>739087.51</v>
      </c>
      <c r="G7" s="4"/>
      <c r="H7" s="8"/>
      <c r="I7" s="7"/>
      <c r="J7" s="7"/>
      <c r="K7" s="4">
        <v>39320</v>
      </c>
      <c r="L7" s="8">
        <v>739087.51</v>
      </c>
      <c r="M7" s="4"/>
      <c r="N7" s="8"/>
      <c r="O7" s="7"/>
      <c r="P7" s="7"/>
    </row>
    <row r="8">
      <c r="A8" s="2" t="s">
        <v>123</v>
      </c>
      <c r="B8" s="2" t="s">
        <v>124</v>
      </c>
      <c r="C8" s="2" t="s">
        <v>2637</v>
      </c>
      <c r="D8" s="2" t="s">
        <v>2638</v>
      </c>
      <c r="E8" s="4">
        <v>9756</v>
      </c>
      <c r="F8" s="8">
        <v>353985.28</v>
      </c>
      <c r="G8" s="4"/>
      <c r="H8" s="8"/>
      <c r="I8" s="7"/>
      <c r="J8" s="7"/>
      <c r="K8" s="4">
        <v>9756</v>
      </c>
      <c r="L8" s="8">
        <v>353985.28</v>
      </c>
      <c r="M8" s="4"/>
      <c r="N8" s="8"/>
      <c r="O8" s="7"/>
      <c r="P8" s="7"/>
    </row>
    <row r="9">
      <c r="A9" s="2" t="s">
        <v>123</v>
      </c>
      <c r="B9" s="2" t="s">
        <v>124</v>
      </c>
      <c r="C9" s="2" t="s">
        <v>2731</v>
      </c>
      <c r="D9" s="2" t="s">
        <v>2732</v>
      </c>
      <c r="E9" s="4">
        <v>593</v>
      </c>
      <c r="F9" s="8">
        <v>14266.45</v>
      </c>
      <c r="G9" s="4"/>
      <c r="H9" s="8"/>
      <c r="I9" s="7"/>
      <c r="J9" s="7"/>
      <c r="K9" s="4">
        <v>593</v>
      </c>
      <c r="L9" s="8">
        <v>14266.45</v>
      </c>
      <c r="M9" s="4"/>
      <c r="N9" s="8"/>
      <c r="O9" s="7"/>
      <c r="P9" s="7"/>
    </row>
    <row r="10">
      <c r="A10" s="2" t="s">
        <v>123</v>
      </c>
      <c r="B10" s="2" t="s">
        <v>124</v>
      </c>
      <c r="C10" s="2" t="s">
        <v>2765</v>
      </c>
      <c r="D10" s="2" t="s">
        <v>2638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123</v>
      </c>
      <c r="B11" s="2" t="s">
        <v>2804</v>
      </c>
      <c r="C11" s="2" t="s">
        <v>2038</v>
      </c>
      <c r="D11" s="2" t="s">
        <v>2039</v>
      </c>
      <c r="E11" s="4">
        <v>32869</v>
      </c>
      <c r="F11" s="8">
        <v>731718.55</v>
      </c>
      <c r="G11" s="4"/>
      <c r="H11" s="8"/>
      <c r="I11" s="7"/>
      <c r="J11" s="7"/>
      <c r="K11" s="4">
        <v>32869</v>
      </c>
      <c r="L11" s="8">
        <v>731718.55</v>
      </c>
      <c r="M11" s="4"/>
      <c r="N11" s="8"/>
      <c r="O11" s="7"/>
      <c r="P11" s="7"/>
    </row>
    <row r="12">
      <c r="A12" s="2" t="s">
        <v>123</v>
      </c>
      <c r="B12" s="2" t="s">
        <v>2804</v>
      </c>
      <c r="C12" s="2" t="s">
        <v>2731</v>
      </c>
      <c r="D12" s="2" t="s">
        <v>2732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123</v>
      </c>
      <c r="B13" s="2" t="s">
        <v>2804</v>
      </c>
      <c r="C13" s="2" t="s">
        <v>125</v>
      </c>
      <c r="D13" s="2" t="s">
        <v>126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123</v>
      </c>
      <c r="B14" s="2" t="s">
        <v>3000</v>
      </c>
      <c r="C14" s="2" t="s">
        <v>125</v>
      </c>
      <c r="D14" s="2" t="s">
        <v>126</v>
      </c>
      <c r="E14" s="4">
        <v>8202</v>
      </c>
      <c r="F14" s="8">
        <v>196748.25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8202</v>
      </c>
      <c r="L14" s="8">
        <v>196748.25</v>
      </c>
      <c r="M14" s="4"/>
      <c r="N14" s="8"/>
      <c r="O14" s="7"/>
      <c r="P14" s="7"/>
    </row>
    <row r="15">
      <c r="A15" s="2" t="s">
        <v>123</v>
      </c>
      <c r="B15" s="2" t="s">
        <v>3000</v>
      </c>
      <c r="C15" s="2" t="s">
        <v>125</v>
      </c>
      <c r="D15" s="2" t="s">
        <v>1660</v>
      </c>
      <c r="E15" s="4" t="s">
        <v>134</v>
      </c>
      <c r="F15" s="8" t="s">
        <v>134</v>
      </c>
      <c r="G15" s="4" t="s">
        <v>134</v>
      </c>
      <c r="H15" s="8" t="s">
        <v>134</v>
      </c>
      <c r="I15" s="7" t="s">
        <v>134</v>
      </c>
      <c r="J15" s="7" t="s">
        <v>134</v>
      </c>
      <c r="K15" s="4"/>
      <c r="L15" s="8"/>
      <c r="M15" s="4"/>
      <c r="N15" s="8"/>
      <c r="O15" s="7"/>
      <c r="P15" s="7"/>
    </row>
    <row r="16">
      <c r="A16" s="2" t="s">
        <v>123</v>
      </c>
      <c r="B16" s="2" t="s">
        <v>3000</v>
      </c>
      <c r="C16" s="2" t="s">
        <v>2038</v>
      </c>
      <c r="D16" s="2" t="s">
        <v>2039</v>
      </c>
      <c r="E16" s="4">
        <v>6831</v>
      </c>
      <c r="F16" s="8">
        <v>115148.38</v>
      </c>
      <c r="G16" s="4" t="s">
        <v>134</v>
      </c>
      <c r="H16" s="8" t="s">
        <v>134</v>
      </c>
      <c r="I16" s="7" t="s">
        <v>134</v>
      </c>
      <c r="J16" s="7" t="s">
        <v>134</v>
      </c>
      <c r="K16" s="4">
        <v>6831</v>
      </c>
      <c r="L16" s="8">
        <v>115148.38</v>
      </c>
      <c r="M16" s="4"/>
      <c r="N16" s="8"/>
      <c r="O16" s="7"/>
      <c r="P16" s="7"/>
    </row>
    <row r="17">
      <c r="A17" s="2" t="s">
        <v>123</v>
      </c>
      <c r="B17" s="2" t="s">
        <v>3000</v>
      </c>
      <c r="C17" s="2" t="s">
        <v>2038</v>
      </c>
      <c r="D17" s="2" t="s">
        <v>1660</v>
      </c>
      <c r="E17" s="4" t="s">
        <v>134</v>
      </c>
      <c r="F17" s="8" t="s">
        <v>134</v>
      </c>
      <c r="G17" s="4" t="s">
        <v>134</v>
      </c>
      <c r="H17" s="8" t="s">
        <v>134</v>
      </c>
      <c r="I17" s="7" t="s">
        <v>134</v>
      </c>
      <c r="J17" s="7" t="s">
        <v>134</v>
      </c>
      <c r="K17" s="4"/>
      <c r="L17" s="8"/>
      <c r="M17" s="4"/>
      <c r="N17" s="8"/>
      <c r="O17" s="7"/>
      <c r="P17" s="7"/>
    </row>
    <row r="18">
      <c r="A18" s="2" t="s">
        <v>123</v>
      </c>
      <c r="B18" s="2" t="s">
        <v>3000</v>
      </c>
      <c r="C18" s="2" t="s">
        <v>2731</v>
      </c>
      <c r="D18" s="2" t="s">
        <v>1660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123</v>
      </c>
      <c r="B19" s="2" t="s">
        <v>3207</v>
      </c>
      <c r="C19" s="2" t="s">
        <v>2637</v>
      </c>
      <c r="D19" s="2" t="s">
        <v>2638</v>
      </c>
      <c r="E19" s="4">
        <v>2101</v>
      </c>
      <c r="F19" s="8">
        <v>60566.19</v>
      </c>
      <c r="G19" s="4"/>
      <c r="H19" s="8"/>
      <c r="I19" s="7"/>
      <c r="J19" s="7"/>
      <c r="K19" s="4">
        <v>2101</v>
      </c>
      <c r="L19" s="8">
        <v>60566.19</v>
      </c>
      <c r="M19" s="4"/>
      <c r="N19" s="8"/>
      <c r="O19" s="7"/>
      <c r="P19" s="7"/>
    </row>
    <row r="20">
      <c r="A20" s="2" t="s">
        <v>123</v>
      </c>
      <c r="B20" s="2" t="s">
        <v>3207</v>
      </c>
      <c r="C20" s="2" t="s">
        <v>125</v>
      </c>
      <c r="D20" s="2" t="s">
        <v>126</v>
      </c>
      <c r="E20" s="4">
        <v>2763</v>
      </c>
      <c r="F20" s="8">
        <v>39780.53</v>
      </c>
      <c r="G20" s="4"/>
      <c r="H20" s="8"/>
      <c r="I20" s="7"/>
      <c r="J20" s="7"/>
      <c r="K20" s="4">
        <v>2763</v>
      </c>
      <c r="L20" s="8">
        <v>39780.53</v>
      </c>
      <c r="M20" s="4"/>
      <c r="N20" s="8"/>
      <c r="O20" s="7"/>
      <c r="P20" s="7"/>
    </row>
    <row r="21">
      <c r="A21" s="2" t="s">
        <v>123</v>
      </c>
      <c r="B21" s="2" t="s">
        <v>3207</v>
      </c>
      <c r="C21" s="2" t="s">
        <v>2038</v>
      </c>
      <c r="D21" s="2" t="s">
        <v>2039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123</v>
      </c>
      <c r="B22" s="2" t="s">
        <v>3207</v>
      </c>
      <c r="C22" s="2" t="s">
        <v>2765</v>
      </c>
      <c r="D22" s="2" t="s">
        <v>2638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123</v>
      </c>
      <c r="B23" s="2" t="s">
        <v>3418</v>
      </c>
      <c r="C23" s="2" t="s">
        <v>2731</v>
      </c>
      <c r="D23" s="2" t="s">
        <v>1660</v>
      </c>
      <c r="E23" s="4">
        <v>3870</v>
      </c>
      <c r="F23" s="8">
        <v>49339.8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2103</v>
      </c>
      <c r="L23" s="8">
        <v>26439</v>
      </c>
      <c r="M23" s="4"/>
      <c r="N23" s="8"/>
      <c r="O23" s="7"/>
      <c r="P23" s="7"/>
    </row>
    <row r="24">
      <c r="A24" s="2" t="s">
        <v>123</v>
      </c>
      <c r="B24" s="2" t="s">
        <v>3418</v>
      </c>
      <c r="C24" s="2" t="s">
        <v>2731</v>
      </c>
      <c r="D24" s="2" t="s">
        <v>2732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1767</v>
      </c>
      <c r="L24" s="8">
        <v>22900.8</v>
      </c>
      <c r="M24" s="4"/>
      <c r="N24" s="8"/>
      <c r="O24" s="7"/>
      <c r="P24" s="7"/>
    </row>
    <row r="25">
      <c r="A25" s="2" t="s">
        <v>123</v>
      </c>
      <c r="B25" s="2" t="s">
        <v>3418</v>
      </c>
      <c r="C25" s="2" t="s">
        <v>2038</v>
      </c>
      <c r="D25" s="2" t="s">
        <v>1660</v>
      </c>
      <c r="E25" s="4">
        <v>3300</v>
      </c>
      <c r="F25" s="8">
        <v>22409</v>
      </c>
      <c r="G25" s="4" t="s">
        <v>134</v>
      </c>
      <c r="H25" s="8" t="s">
        <v>134</v>
      </c>
      <c r="I25" s="7" t="s">
        <v>134</v>
      </c>
      <c r="J25" s="7" t="s">
        <v>134</v>
      </c>
      <c r="K25" s="4">
        <v>2300</v>
      </c>
      <c r="L25" s="8">
        <v>15367</v>
      </c>
      <c r="M25" s="4"/>
      <c r="N25" s="8"/>
      <c r="O25" s="7"/>
      <c r="P25" s="7"/>
    </row>
    <row r="26">
      <c r="A26" s="2" t="s">
        <v>123</v>
      </c>
      <c r="B26" s="2" t="s">
        <v>3418</v>
      </c>
      <c r="C26" s="2" t="s">
        <v>2038</v>
      </c>
      <c r="D26" s="2" t="s">
        <v>2039</v>
      </c>
      <c r="E26" s="4" t="s">
        <v>134</v>
      </c>
      <c r="F26" s="8" t="s">
        <v>134</v>
      </c>
      <c r="G26" s="4" t="s">
        <v>134</v>
      </c>
      <c r="H26" s="8" t="s">
        <v>134</v>
      </c>
      <c r="I26" s="7" t="s">
        <v>134</v>
      </c>
      <c r="J26" s="7" t="s">
        <v>134</v>
      </c>
      <c r="K26" s="4">
        <v>1000</v>
      </c>
      <c r="L26" s="8">
        <v>7042</v>
      </c>
      <c r="M26" s="4"/>
      <c r="N26" s="8"/>
      <c r="O26" s="7"/>
      <c r="P26" s="7"/>
    </row>
    <row r="27">
      <c r="A27" s="2" t="s">
        <v>123</v>
      </c>
      <c r="B27" s="2" t="s">
        <v>3418</v>
      </c>
      <c r="C27" s="2" t="s">
        <v>2765</v>
      </c>
      <c r="D27" s="2" t="s">
        <v>1660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123</v>
      </c>
      <c r="B28" s="2" t="s">
        <v>3418</v>
      </c>
      <c r="C28" s="2" t="s">
        <v>125</v>
      </c>
      <c r="D28" s="2" t="s">
        <v>1660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123</v>
      </c>
      <c r="B29" s="2" t="s">
        <v>3553</v>
      </c>
      <c r="C29" s="2" t="s">
        <v>2038</v>
      </c>
      <c r="D29" s="2" t="s">
        <v>2039</v>
      </c>
      <c r="E29" s="4">
        <v>2229</v>
      </c>
      <c r="F29" s="8">
        <v>58924.22</v>
      </c>
      <c r="G29" s="4"/>
      <c r="H29" s="8"/>
      <c r="I29" s="7"/>
      <c r="J29" s="7"/>
      <c r="K29" s="4">
        <v>2229</v>
      </c>
      <c r="L29" s="8">
        <v>58924.22</v>
      </c>
      <c r="M29" s="4"/>
      <c r="N29" s="8"/>
      <c r="O29" s="7"/>
      <c r="P29" s="7"/>
    </row>
    <row r="30">
      <c r="A30" s="2" t="s">
        <v>123</v>
      </c>
      <c r="B30" s="2" t="s">
        <v>3587</v>
      </c>
      <c r="C30" s="2" t="s">
        <v>125</v>
      </c>
      <c r="D30" s="2" t="s">
        <v>126</v>
      </c>
      <c r="E30" s="4">
        <v>4365</v>
      </c>
      <c r="F30" s="8">
        <v>56321.75</v>
      </c>
      <c r="G30" s="4"/>
      <c r="H30" s="8"/>
      <c r="I30" s="7"/>
      <c r="J30" s="7"/>
      <c r="K30" s="4">
        <v>4365</v>
      </c>
      <c r="L30" s="8">
        <v>56321.75</v>
      </c>
      <c r="M30" s="4"/>
      <c r="N30" s="8"/>
      <c r="O30" s="7"/>
      <c r="P30" s="7"/>
    </row>
    <row r="31">
      <c r="A31" s="2" t="s">
        <v>123</v>
      </c>
      <c r="B31" s="2" t="s">
        <v>3641</v>
      </c>
      <c r="C31" s="2" t="s">
        <v>125</v>
      </c>
      <c r="D31" s="2" t="s">
        <v>126</v>
      </c>
      <c r="E31" s="4">
        <v>3856</v>
      </c>
      <c r="F31" s="8">
        <v>54209.49</v>
      </c>
      <c r="G31" s="4"/>
      <c r="H31" s="8"/>
      <c r="I31" s="7"/>
      <c r="J31" s="7"/>
      <c r="K31" s="4">
        <v>3856</v>
      </c>
      <c r="L31" s="8">
        <v>54209.49</v>
      </c>
      <c r="M31" s="4"/>
      <c r="N31" s="8"/>
      <c r="O31" s="7"/>
      <c r="P31" s="7"/>
    </row>
    <row r="32">
      <c r="A32" s="2" t="s">
        <v>123</v>
      </c>
      <c r="B32" s="2" t="s">
        <v>3641</v>
      </c>
      <c r="C32" s="2" t="s">
        <v>2038</v>
      </c>
      <c r="D32" s="2" t="s">
        <v>2039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123</v>
      </c>
      <c r="B33" s="2" t="s">
        <v>3641</v>
      </c>
      <c r="C33" s="2" t="s">
        <v>2765</v>
      </c>
      <c r="D33" s="2" t="s">
        <v>2638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123</v>
      </c>
      <c r="B34" s="2" t="s">
        <v>3760</v>
      </c>
      <c r="C34" s="2" t="s">
        <v>125</v>
      </c>
      <c r="D34" s="2" t="s">
        <v>126</v>
      </c>
      <c r="E34" s="4">
        <v>1026</v>
      </c>
      <c r="F34" s="8">
        <v>23220.24</v>
      </c>
      <c r="G34" s="4"/>
      <c r="H34" s="8"/>
      <c r="I34" s="7"/>
      <c r="J34" s="7"/>
      <c r="K34" s="4">
        <v>1026</v>
      </c>
      <c r="L34" s="8">
        <v>23220.24</v>
      </c>
      <c r="M34" s="4"/>
      <c r="N34" s="8"/>
      <c r="O34" s="7"/>
      <c r="P34" s="7"/>
    </row>
    <row r="35">
      <c r="A35" s="2" t="s">
        <v>123</v>
      </c>
      <c r="B35" s="2" t="s">
        <v>3760</v>
      </c>
      <c r="C35" s="2" t="s">
        <v>2731</v>
      </c>
      <c r="D35" s="2" t="s">
        <v>2732</v>
      </c>
      <c r="E35" s="4">
        <v>428</v>
      </c>
      <c r="F35" s="8">
        <v>8684.12</v>
      </c>
      <c r="G35" s="4"/>
      <c r="H35" s="8"/>
      <c r="I35" s="7"/>
      <c r="J35" s="7"/>
      <c r="K35" s="4">
        <v>428</v>
      </c>
      <c r="L35" s="8">
        <v>8684.12</v>
      </c>
      <c r="M35" s="4"/>
      <c r="N35" s="8"/>
      <c r="O35" s="7"/>
      <c r="P35" s="7"/>
    </row>
    <row r="36">
      <c r="A36" s="2" t="s">
        <v>123</v>
      </c>
      <c r="B36" s="2" t="s">
        <v>3788</v>
      </c>
      <c r="C36" s="2" t="s">
        <v>125</v>
      </c>
      <c r="D36" s="2" t="s">
        <v>126</v>
      </c>
      <c r="E36" s="4">
        <v>1434</v>
      </c>
      <c r="F36" s="8">
        <v>31417.02</v>
      </c>
      <c r="G36" s="4"/>
      <c r="H36" s="8"/>
      <c r="I36" s="7"/>
      <c r="J36" s="7"/>
      <c r="K36" s="4">
        <v>1434</v>
      </c>
      <c r="L36" s="8">
        <v>31417.02</v>
      </c>
      <c r="M36" s="4"/>
      <c r="N36" s="8"/>
      <c r="O36" s="7"/>
      <c r="P36" s="7"/>
    </row>
    <row r="37">
      <c r="A37" s="2" t="s">
        <v>123</v>
      </c>
      <c r="B37" s="2" t="s">
        <v>3817</v>
      </c>
      <c r="C37" s="2" t="s">
        <v>125</v>
      </c>
      <c r="D37" s="2" t="s">
        <v>126</v>
      </c>
      <c r="E37" s="4">
        <v>1435</v>
      </c>
      <c r="F37" s="8">
        <v>31238.95</v>
      </c>
      <c r="G37" s="4" t="s">
        <v>134</v>
      </c>
      <c r="H37" s="8" t="s">
        <v>134</v>
      </c>
      <c r="I37" s="7" t="s">
        <v>134</v>
      </c>
      <c r="J37" s="7" t="s">
        <v>134</v>
      </c>
      <c r="K37" s="4">
        <v>1435</v>
      </c>
      <c r="L37" s="8">
        <v>31238.95</v>
      </c>
      <c r="M37" s="4"/>
      <c r="N37" s="8"/>
      <c r="O37" s="7"/>
      <c r="P37" s="7"/>
    </row>
    <row r="38">
      <c r="A38" s="2" t="s">
        <v>123</v>
      </c>
      <c r="B38" s="2" t="s">
        <v>3817</v>
      </c>
      <c r="C38" s="2" t="s">
        <v>125</v>
      </c>
      <c r="D38" s="2" t="s">
        <v>1660</v>
      </c>
      <c r="E38" s="4" t="s">
        <v>134</v>
      </c>
      <c r="F38" s="8" t="s">
        <v>134</v>
      </c>
      <c r="G38" s="4" t="s">
        <v>134</v>
      </c>
      <c r="H38" s="8" t="s">
        <v>134</v>
      </c>
      <c r="I38" s="7" t="s">
        <v>134</v>
      </c>
      <c r="J38" s="7" t="s">
        <v>134</v>
      </c>
      <c r="K38" s="4"/>
      <c r="L38" s="8"/>
      <c r="M38" s="4"/>
      <c r="N38" s="8"/>
      <c r="O38" s="7"/>
      <c r="P38" s="7"/>
    </row>
    <row r="39">
      <c r="A39" s="2" t="s">
        <v>123</v>
      </c>
      <c r="B39" s="2" t="s">
        <v>3817</v>
      </c>
      <c r="C39" s="2" t="s">
        <v>2765</v>
      </c>
      <c r="D39" s="2" t="s">
        <v>1660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123</v>
      </c>
      <c r="B40" s="2" t="s">
        <v>3921</v>
      </c>
      <c r="C40" s="2" t="s">
        <v>125</v>
      </c>
      <c r="D40" s="2" t="s">
        <v>126</v>
      </c>
      <c r="E40" s="4">
        <v>2289</v>
      </c>
      <c r="F40" s="8">
        <v>30483.03</v>
      </c>
      <c r="G40" s="4"/>
      <c r="H40" s="8"/>
      <c r="I40" s="7"/>
      <c r="J40" s="7"/>
      <c r="K40" s="4">
        <v>2289</v>
      </c>
      <c r="L40" s="8">
        <v>30483.03</v>
      </c>
      <c r="M40" s="4"/>
      <c r="N40" s="8"/>
      <c r="O40" s="7"/>
      <c r="P40" s="7"/>
    </row>
    <row r="41">
      <c r="A41" s="2" t="s">
        <v>123</v>
      </c>
      <c r="B41" s="2" t="s">
        <v>3972</v>
      </c>
      <c r="C41" s="2" t="s">
        <v>125</v>
      </c>
      <c r="D41" s="2" t="s">
        <v>126</v>
      </c>
      <c r="E41" s="4">
        <v>610</v>
      </c>
      <c r="F41" s="8">
        <v>10148.45</v>
      </c>
      <c r="G41" s="4"/>
      <c r="H41" s="8"/>
      <c r="I41" s="7"/>
      <c r="J41" s="7"/>
      <c r="K41" s="4">
        <v>610</v>
      </c>
      <c r="L41" s="8">
        <v>10148.45</v>
      </c>
      <c r="M41" s="4"/>
      <c r="N41" s="8"/>
      <c r="O41" s="7"/>
      <c r="P41" s="7"/>
    </row>
    <row r="42">
      <c r="A42" s="2" t="s">
        <v>123</v>
      </c>
      <c r="B42" s="2" t="s">
        <v>3972</v>
      </c>
      <c r="C42" s="2" t="s">
        <v>2038</v>
      </c>
      <c r="D42" s="2" t="s">
        <v>2039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123</v>
      </c>
      <c r="B43" s="2" t="s">
        <v>3972</v>
      </c>
      <c r="C43" s="2" t="s">
        <v>2765</v>
      </c>
      <c r="D43" s="2" t="s">
        <v>2638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123</v>
      </c>
      <c r="B44" s="2" t="s">
        <v>3991</v>
      </c>
      <c r="C44" s="2" t="s">
        <v>2731</v>
      </c>
      <c r="D44" s="2" t="s">
        <v>2732</v>
      </c>
      <c r="E44" s="4">
        <v>752</v>
      </c>
      <c r="F44" s="8">
        <v>6632.67</v>
      </c>
      <c r="G44" s="4"/>
      <c r="H44" s="8"/>
      <c r="I44" s="7"/>
      <c r="J44" s="7"/>
      <c r="K44" s="4">
        <v>752</v>
      </c>
      <c r="L44" s="8">
        <v>6632.67</v>
      </c>
      <c r="M44" s="4"/>
      <c r="N44" s="8"/>
      <c r="O44" s="7"/>
      <c r="P44" s="7"/>
    </row>
    <row r="45">
      <c r="A45" s="2" t="s">
        <v>123</v>
      </c>
      <c r="B45" s="2" t="s">
        <v>3991</v>
      </c>
      <c r="C45" s="2" t="s">
        <v>2038</v>
      </c>
      <c r="D45" s="2" t="s">
        <v>2039</v>
      </c>
      <c r="E45" s="4">
        <v>84</v>
      </c>
      <c r="F45" s="8">
        <v>2006.46</v>
      </c>
      <c r="G45" s="4"/>
      <c r="H45" s="8"/>
      <c r="I45" s="7"/>
      <c r="J45" s="7"/>
      <c r="K45" s="4">
        <v>84</v>
      </c>
      <c r="L45" s="8">
        <v>2006.46</v>
      </c>
      <c r="M45" s="4"/>
      <c r="N45" s="8"/>
      <c r="O45" s="7"/>
      <c r="P45" s="7"/>
    </row>
    <row r="46">
      <c r="A46" s="2" t="s">
        <v>123</v>
      </c>
      <c r="B46" s="2" t="s">
        <v>4041</v>
      </c>
      <c r="C46" s="2" t="s">
        <v>125</v>
      </c>
      <c r="D46" s="2" t="s">
        <v>126</v>
      </c>
      <c r="E46" s="4">
        <v>109</v>
      </c>
      <c r="F46" s="8">
        <v>3502.89</v>
      </c>
      <c r="G46" s="4"/>
      <c r="H46" s="8"/>
      <c r="I46" s="7"/>
      <c r="J46" s="7"/>
      <c r="K46" s="4">
        <v>109</v>
      </c>
      <c r="L46" s="8">
        <v>3502.89</v>
      </c>
      <c r="M46" s="4"/>
      <c r="N46" s="8"/>
      <c r="O46" s="7"/>
      <c r="P46" s="7"/>
    </row>
    <row r="47">
      <c r="A47" s="2" t="s">
        <v>123</v>
      </c>
      <c r="B47" s="2" t="s">
        <v>4053</v>
      </c>
      <c r="C47" s="2" t="s">
        <v>125</v>
      </c>
      <c r="D47" s="2" t="s">
        <v>126</v>
      </c>
      <c r="E47" s="4">
        <v>72</v>
      </c>
      <c r="F47" s="8">
        <v>2227.92</v>
      </c>
      <c r="G47" s="4"/>
      <c r="H47" s="8"/>
      <c r="I47" s="7"/>
      <c r="J47" s="7"/>
      <c r="K47" s="4">
        <v>72</v>
      </c>
      <c r="L47" s="8">
        <v>2227.92</v>
      </c>
      <c r="M47" s="4"/>
      <c r="N47" s="8"/>
      <c r="O47" s="7"/>
      <c r="P47" s="7"/>
    </row>
    <row r="48">
      <c r="A48" s="2" t="s">
        <v>123</v>
      </c>
      <c r="B48" s="2" t="s">
        <v>4060</v>
      </c>
      <c r="C48" s="2" t="s">
        <v>125</v>
      </c>
      <c r="D48" s="2" t="s">
        <v>126</v>
      </c>
      <c r="E48" s="4">
        <v>48</v>
      </c>
      <c r="F48" s="8">
        <v>1487.49</v>
      </c>
      <c r="G48" s="4"/>
      <c r="H48" s="8"/>
      <c r="I48" s="7"/>
      <c r="J48" s="7"/>
      <c r="K48" s="4">
        <v>48</v>
      </c>
      <c r="L48" s="8">
        <v>1487.49</v>
      </c>
      <c r="M48" s="4"/>
      <c r="N48" s="8"/>
      <c r="O48" s="7"/>
      <c r="P48" s="7"/>
    </row>
    <row r="49">
      <c r="A49" s="2" t="s">
        <v>123</v>
      </c>
      <c r="B49" s="2" t="s">
        <v>4068</v>
      </c>
      <c r="C49" s="2" t="s">
        <v>125</v>
      </c>
      <c r="D49" s="2" t="s">
        <v>126</v>
      </c>
      <c r="E49" s="4">
        <v>6</v>
      </c>
      <c r="F49" s="8">
        <v>44.4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6</v>
      </c>
      <c r="L49" s="8">
        <v>44.4</v>
      </c>
      <c r="M49" s="4"/>
      <c r="N49" s="8"/>
      <c r="O49" s="7"/>
      <c r="P49" s="7"/>
    </row>
    <row r="50">
      <c r="A50" s="2" t="s">
        <v>123</v>
      </c>
      <c r="B50" s="2" t="s">
        <v>4068</v>
      </c>
      <c r="C50" s="2" t="s">
        <v>125</v>
      </c>
      <c r="D50" s="2" t="s">
        <v>1660</v>
      </c>
      <c r="E50" s="4" t="s">
        <v>134</v>
      </c>
      <c r="F50" s="8" t="s">
        <v>134</v>
      </c>
      <c r="G50" s="4" t="s">
        <v>134</v>
      </c>
      <c r="H50" s="8" t="s">
        <v>134</v>
      </c>
      <c r="I50" s="7" t="s">
        <v>134</v>
      </c>
      <c r="J50" s="7" t="s">
        <v>134</v>
      </c>
      <c r="K50" s="4"/>
      <c r="L50" s="8"/>
      <c r="M50" s="4"/>
      <c r="N50" s="8"/>
      <c r="O50" s="7"/>
      <c r="P50" s="7"/>
    </row>
    <row r="51">
      <c r="A51" s="2" t="s">
        <v>123</v>
      </c>
      <c r="B51" s="2" t="s">
        <v>4093</v>
      </c>
      <c r="C51" s="2" t="s">
        <v>125</v>
      </c>
      <c r="D51" s="2" t="s">
        <v>126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123</v>
      </c>
      <c r="B52" s="2" t="s">
        <v>4119</v>
      </c>
      <c r="C52" s="2" t="s">
        <v>2038</v>
      </c>
      <c r="D52" s="2" t="s">
        <v>1660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123</v>
      </c>
      <c r="B53" s="2" t="s">
        <v>4123</v>
      </c>
      <c r="C53" s="2" t="s">
        <v>2765</v>
      </c>
      <c r="D53" s="2" t="s">
        <v>1660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123</v>
      </c>
      <c r="B54" s="2" t="s">
        <v>4157</v>
      </c>
      <c r="C54" s="2" t="s">
        <v>2731</v>
      </c>
      <c r="D54" s="2" t="s">
        <v>1660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123</v>
      </c>
      <c r="B55" s="2" t="s">
        <v>4157</v>
      </c>
      <c r="C55" s="2" t="s">
        <v>2038</v>
      </c>
      <c r="D55" s="2" t="s">
        <v>1660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123</v>
      </c>
      <c r="B56" s="2" t="s">
        <v>4157</v>
      </c>
      <c r="C56" s="2" t="s">
        <v>2765</v>
      </c>
      <c r="D56" s="2" t="s">
        <v>1660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123</v>
      </c>
      <c r="B57" s="2" t="s">
        <v>4157</v>
      </c>
      <c r="C57" s="2" t="s">
        <v>4181</v>
      </c>
      <c r="D57" s="2" t="s">
        <v>1660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123</v>
      </c>
      <c r="B58" s="2" t="s">
        <v>4157</v>
      </c>
      <c r="C58" s="2" t="s">
        <v>125</v>
      </c>
      <c r="D58" s="2" t="s">
        <v>1660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123</v>
      </c>
      <c r="B59" s="2" t="s">
        <v>4187</v>
      </c>
      <c r="C59" s="2" t="s">
        <v>2731</v>
      </c>
      <c r="D59" s="2" t="s">
        <v>1660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123</v>
      </c>
      <c r="B60" s="2" t="s">
        <v>4187</v>
      </c>
      <c r="C60" s="2" t="s">
        <v>2765</v>
      </c>
      <c r="D60" s="2" t="s">
        <v>1660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123</v>
      </c>
      <c r="B61" s="2" t="s">
        <v>4187</v>
      </c>
      <c r="C61" s="2" t="s">
        <v>125</v>
      </c>
      <c r="D61" s="2" t="s">
        <v>1660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123</v>
      </c>
      <c r="B62" s="2" t="s">
        <v>4205</v>
      </c>
      <c r="C62" s="2" t="s">
        <v>125</v>
      </c>
      <c r="D62" s="2" t="s">
        <v>126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123</v>
      </c>
      <c r="B63" s="2" t="s">
        <v>4212</v>
      </c>
      <c r="C63" s="2" t="s">
        <v>125</v>
      </c>
      <c r="D63" s="2" t="s">
        <v>1660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123</v>
      </c>
      <c r="B64" s="2" t="s">
        <v>4232</v>
      </c>
      <c r="C64" s="2" t="s">
        <v>125</v>
      </c>
      <c r="D64" s="2" t="s">
        <v>1660</v>
      </c>
      <c r="E64" s="4" t="s">
        <v>134</v>
      </c>
      <c r="F64" s="8" t="s">
        <v>134</v>
      </c>
      <c r="G64" s="4" t="s">
        <v>134</v>
      </c>
      <c r="H64" s="8" t="s">
        <v>134</v>
      </c>
      <c r="I64" s="7" t="s">
        <v>134</v>
      </c>
      <c r="J64" s="7" t="s">
        <v>134</v>
      </c>
      <c r="K64" s="4"/>
      <c r="L64" s="8"/>
      <c r="M64" s="4"/>
      <c r="N64" s="8"/>
      <c r="O64" s="7"/>
      <c r="P64" s="7"/>
    </row>
    <row r="65">
      <c r="A65" s="2" t="s">
        <v>123</v>
      </c>
      <c r="B65" s="2" t="s">
        <v>4232</v>
      </c>
      <c r="C65" s="2" t="s">
        <v>125</v>
      </c>
      <c r="D65" s="2" t="s">
        <v>126</v>
      </c>
      <c r="E65" s="4" t="s">
        <v>134</v>
      </c>
      <c r="F65" s="8" t="s">
        <v>134</v>
      </c>
      <c r="G65" s="4" t="s">
        <v>134</v>
      </c>
      <c r="H65" s="8" t="s">
        <v>134</v>
      </c>
      <c r="I65" s="7" t="s">
        <v>134</v>
      </c>
      <c r="J65" s="7" t="s">
        <v>134</v>
      </c>
      <c r="K65" s="4"/>
      <c r="L65" s="8"/>
      <c r="M65" s="4"/>
      <c r="N65" s="8"/>
      <c r="O65" s="7"/>
      <c r="P65" s="7"/>
    </row>
    <row r="66">
      <c r="A66" s="2" t="s">
        <v>123</v>
      </c>
      <c r="B66" s="2" t="s">
        <v>1660</v>
      </c>
      <c r="C66" s="2" t="s">
        <v>2731</v>
      </c>
      <c r="D66" s="2" t="s">
        <v>1660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123</v>
      </c>
      <c r="B67" s="2" t="s">
        <v>1660</v>
      </c>
      <c r="C67" s="2" t="s">
        <v>2038</v>
      </c>
      <c r="D67" s="2" t="s">
        <v>1660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123</v>
      </c>
      <c r="B68" s="2" t="s">
        <v>1660</v>
      </c>
      <c r="C68" s="2" t="s">
        <v>4562</v>
      </c>
      <c r="D68" s="2" t="s">
        <v>1660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123</v>
      </c>
      <c r="B69" s="2" t="s">
        <v>1660</v>
      </c>
      <c r="C69" s="2" t="s">
        <v>125</v>
      </c>
      <c r="D69" s="2" t="s">
        <v>1660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123</v>
      </c>
      <c r="B70" s="2" t="s">
        <v>4687</v>
      </c>
      <c r="C70" s="2" t="s">
        <v>125</v>
      </c>
      <c r="D70" s="2" t="s">
        <v>1660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123</v>
      </c>
      <c r="B71" s="2" t="s">
        <v>4692</v>
      </c>
      <c r="C71" s="2" t="s">
        <v>2731</v>
      </c>
      <c r="D71" s="2" t="s">
        <v>1660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123</v>
      </c>
      <c r="B72" s="2" t="s">
        <v>4692</v>
      </c>
      <c r="C72" s="2" t="s">
        <v>2765</v>
      </c>
      <c r="D72" s="2" t="s">
        <v>1660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123</v>
      </c>
      <c r="B73" s="2" t="s">
        <v>4710</v>
      </c>
      <c r="C73" s="2" t="s">
        <v>125</v>
      </c>
      <c r="D73" s="2" t="s">
        <v>126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123</v>
      </c>
      <c r="B74" s="2" t="s">
        <v>4717</v>
      </c>
      <c r="C74" s="2" t="s">
        <v>125</v>
      </c>
      <c r="D74" s="2" t="s">
        <v>1660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7:E38"/>
    <mergeCell ref="F37:F38"/>
    <mergeCell ref="G37:G38"/>
    <mergeCell ref="H37:H38"/>
    <mergeCell ref="I37:I38"/>
    <mergeCell ref="J37:J38"/>
    <mergeCell ref="E49:E50"/>
    <mergeCell ref="F49:F50"/>
    <mergeCell ref="G49:G50"/>
    <mergeCell ref="H49:H50"/>
    <mergeCell ref="I49:I50"/>
    <mergeCell ref="J49:J50"/>
    <mergeCell ref="E64:E65"/>
    <mergeCell ref="F64:F65"/>
    <mergeCell ref="G64:G65"/>
    <mergeCell ref="H64:H65"/>
    <mergeCell ref="I64:I65"/>
    <mergeCell ref="J64:J6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4732</v>
      </c>
      <c r="D2" s="0" t="s">
        <v>4733</v>
      </c>
      <c r="E2" s="0" t="s">
        <v>4734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4735</v>
      </c>
      <c r="I4" s="1" t="s">
        <v>4736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4737</v>
      </c>
      <c r="O4" s="1" t="s">
        <v>4738</v>
      </c>
    </row>
    <row r="5">
      <c r="A5" s="1" t="s">
        <v>88</v>
      </c>
      <c r="B5" s="1" t="s">
        <v>90</v>
      </c>
      <c r="C5" s="1" t="s">
        <v>91</v>
      </c>
      <c r="D5" s="1" t="s">
        <v>4739</v>
      </c>
      <c r="E5" s="1" t="s">
        <v>4740</v>
      </c>
      <c r="F5" s="1" t="s">
        <v>4739</v>
      </c>
      <c r="G5" s="1" t="s">
        <v>4740</v>
      </c>
      <c r="H5" s="1" t="s">
        <v>4735</v>
      </c>
      <c r="I5" s="1" t="s">
        <v>4736</v>
      </c>
      <c r="J5" s="1" t="s">
        <v>4741</v>
      </c>
      <c r="K5" s="1" t="s">
        <v>4742</v>
      </c>
      <c r="L5" s="1" t="s">
        <v>4741</v>
      </c>
      <c r="M5" s="1" t="s">
        <v>4742</v>
      </c>
      <c r="N5" s="1" t="s">
        <v>4737</v>
      </c>
      <c r="O5" s="1" t="s">
        <v>4738</v>
      </c>
    </row>
    <row r="6">
      <c r="A6" s="2" t="s">
        <v>123</v>
      </c>
      <c r="B6" s="2" t="s">
        <v>125</v>
      </c>
      <c r="C6" s="2" t="s">
        <v>126</v>
      </c>
      <c r="D6" s="4">
        <v>116728</v>
      </c>
      <c r="E6" s="8">
        <v>2032934.68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116728</v>
      </c>
      <c r="K6" s="8">
        <v>2032934.68</v>
      </c>
      <c r="L6" s="4"/>
      <c r="M6" s="8"/>
      <c r="N6" s="7"/>
      <c r="O6" s="7"/>
    </row>
    <row r="7">
      <c r="A7" s="2" t="s">
        <v>123</v>
      </c>
      <c r="B7" s="2" t="s">
        <v>125</v>
      </c>
      <c r="C7" s="2" t="s">
        <v>1660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/>
      <c r="K7" s="8"/>
      <c r="L7" s="4"/>
      <c r="M7" s="8"/>
      <c r="N7" s="7"/>
      <c r="O7" s="7"/>
    </row>
    <row r="8">
      <c r="A8" s="2" t="s">
        <v>123</v>
      </c>
      <c r="B8" s="2" t="s">
        <v>2038</v>
      </c>
      <c r="C8" s="2" t="s">
        <v>2039</v>
      </c>
      <c r="D8" s="4">
        <v>84633</v>
      </c>
      <c r="E8" s="8">
        <v>1669294.12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82333</v>
      </c>
      <c r="K8" s="8">
        <v>1653927.12</v>
      </c>
      <c r="L8" s="4"/>
      <c r="M8" s="8"/>
      <c r="N8" s="7"/>
      <c r="O8" s="7"/>
    </row>
    <row r="9">
      <c r="A9" s="2" t="s">
        <v>123</v>
      </c>
      <c r="B9" s="2" t="s">
        <v>2038</v>
      </c>
      <c r="C9" s="2" t="s">
        <v>1660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2300</v>
      </c>
      <c r="K9" s="8">
        <v>15367</v>
      </c>
      <c r="L9" s="4"/>
      <c r="M9" s="8"/>
      <c r="N9" s="7"/>
      <c r="O9" s="7"/>
    </row>
    <row r="10">
      <c r="A10" s="2" t="s">
        <v>123</v>
      </c>
      <c r="B10" s="2" t="s">
        <v>2637</v>
      </c>
      <c r="C10" s="2" t="s">
        <v>2638</v>
      </c>
      <c r="D10" s="4">
        <v>11857</v>
      </c>
      <c r="E10" s="8">
        <v>414551.47</v>
      </c>
      <c r="F10" s="4"/>
      <c r="G10" s="8"/>
      <c r="H10" s="7"/>
      <c r="I10" s="7"/>
      <c r="J10" s="4">
        <v>11857</v>
      </c>
      <c r="K10" s="8">
        <v>414551.47</v>
      </c>
      <c r="L10" s="4"/>
      <c r="M10" s="8"/>
      <c r="N10" s="7"/>
      <c r="O10" s="7"/>
    </row>
    <row r="11">
      <c r="A11" s="2" t="s">
        <v>123</v>
      </c>
      <c r="B11" s="2" t="s">
        <v>2731</v>
      </c>
      <c r="C11" s="2" t="s">
        <v>2732</v>
      </c>
      <c r="D11" s="4">
        <v>5643</v>
      </c>
      <c r="E11" s="8">
        <v>78923.04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3540</v>
      </c>
      <c r="K11" s="8">
        <v>52484.04</v>
      </c>
      <c r="L11" s="4"/>
      <c r="M11" s="8"/>
      <c r="N11" s="7"/>
      <c r="O11" s="7"/>
    </row>
    <row r="12">
      <c r="A12" s="2" t="s">
        <v>123</v>
      </c>
      <c r="B12" s="2" t="s">
        <v>2731</v>
      </c>
      <c r="C12" s="2" t="s">
        <v>1660</v>
      </c>
      <c r="D12" s="4" t="s">
        <v>134</v>
      </c>
      <c r="E12" s="8" t="s">
        <v>134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2103</v>
      </c>
      <c r="K12" s="8">
        <v>26439</v>
      </c>
      <c r="L12" s="4"/>
      <c r="M12" s="8"/>
      <c r="N12" s="7"/>
      <c r="O12" s="7"/>
    </row>
    <row r="13">
      <c r="A13" s="2" t="s">
        <v>123</v>
      </c>
      <c r="B13" s="2" t="s">
        <v>2765</v>
      </c>
      <c r="C13" s="2" t="s">
        <v>2638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/>
      <c r="K13" s="8"/>
      <c r="L13" s="4"/>
      <c r="M13" s="8"/>
      <c r="N13" s="7"/>
      <c r="O13" s="7"/>
    </row>
    <row r="14">
      <c r="A14" s="2" t="s">
        <v>123</v>
      </c>
      <c r="B14" s="2" t="s">
        <v>2765</v>
      </c>
      <c r="C14" s="2" t="s">
        <v>1660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/>
      <c r="K14" s="8"/>
      <c r="L14" s="4"/>
      <c r="M14" s="8"/>
      <c r="N14" s="7"/>
      <c r="O14" s="7"/>
    </row>
    <row r="15">
      <c r="A15" s="2" t="s">
        <v>123</v>
      </c>
      <c r="B15" s="2" t="s">
        <v>4181</v>
      </c>
      <c r="C15" s="2" t="s">
        <v>1660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123</v>
      </c>
      <c r="B16" s="2" t="s">
        <v>4562</v>
      </c>
      <c r="C16" s="2" t="s">
        <v>1660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